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108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8F73"/>
      </patternFill>
    </fill>
    <fill>
      <patternFill patternType="solid">
        <fgColor rgb="FFFF91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FF7F73"/>
      </patternFill>
    </fill>
    <fill>
      <patternFill patternType="solid">
        <fgColor rgb="FFFFE573"/>
      </patternFill>
    </fill>
    <fill>
      <patternFill patternType="solid">
        <fgColor rgb="FFFF7A73"/>
      </patternFill>
    </fill>
    <fill>
      <patternFill patternType="solid">
        <fgColor rgb="FFFFE8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B7FF73"/>
      </patternFill>
    </fill>
    <fill>
      <patternFill patternType="solid">
        <fgColor rgb="FFFF0000"/>
      </patternFill>
    </fill>
    <fill>
      <patternFill patternType="solid">
        <fgColor rgb="FF8AFF73"/>
      </patternFill>
    </fill>
    <fill>
      <patternFill patternType="solid">
        <fgColor rgb="FFFFA273"/>
      </patternFill>
    </fill>
    <fill>
      <patternFill patternType="solid">
        <fgColor rgb="FFFFA673"/>
      </patternFill>
    </fill>
    <fill>
      <patternFill patternType="solid">
        <fgColor rgb="FF91FF73"/>
      </patternFill>
    </fill>
    <fill>
      <patternFill patternType="solid">
        <fgColor rgb="FFFF9873"/>
      </patternFill>
    </fill>
    <fill>
      <patternFill patternType="solid">
        <fgColor rgb="FFE8FF73"/>
      </patternFill>
    </fill>
    <fill>
      <patternFill patternType="solid">
        <fgColor rgb="FFFFFA73"/>
      </patternFill>
    </fill>
    <fill>
      <patternFill patternType="solid">
        <fgColor rgb="FFFFB973"/>
      </patternFill>
    </fill>
    <fill>
      <patternFill patternType="solid">
        <fgColor rgb="FFFFA973"/>
      </patternFill>
    </fill>
    <fill>
      <patternFill patternType="solid">
        <fgColor rgb="FFFFD773"/>
      </patternFill>
    </fill>
    <fill>
      <patternFill patternType="solid">
        <fgColor rgb="FFFFDC73"/>
      </patternFill>
    </fill>
    <fill>
      <patternFill patternType="solid">
        <fgColor rgb="FFFF9D73"/>
      </patternFill>
    </fill>
    <fill>
      <patternFill patternType="solid">
        <fgColor rgb="FFFFBB73"/>
      </patternFill>
    </fill>
    <fill>
      <patternFill patternType="solid">
        <fgColor rgb="FFFF8173"/>
      </patternFill>
    </fill>
    <fill>
      <patternFill patternType="solid">
        <fgColor rgb="FF81FF73"/>
      </patternFill>
    </fill>
    <fill>
      <patternFill patternType="solid">
        <fgColor rgb="FF73FFB0"/>
      </patternFill>
    </fill>
    <fill>
      <patternFill patternType="solid">
        <fgColor rgb="FFFFAD73"/>
      </patternFill>
    </fill>
    <fill>
      <patternFill patternType="solid">
        <fgColor rgb="FF73FFF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BBFF73"/>
      </patternFill>
    </fill>
    <fill>
      <patternFill patternType="solid">
        <fgColor rgb="FFFFDA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FFDE73"/>
      </patternFill>
    </fill>
    <fill>
      <patternFill patternType="solid">
        <fgColor rgb="FFFF8A73"/>
      </patternFill>
    </fill>
    <fill>
      <patternFill patternType="solid">
        <fgColor rgb="FF98FF73"/>
      </patternFill>
    </fill>
    <fill>
      <patternFill patternType="solid">
        <fgColor rgb="FF9FFF73"/>
      </patternFill>
    </fill>
    <fill>
      <patternFill patternType="solid">
        <fgColor rgb="FF9DFF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DEFF73"/>
      </patternFill>
    </fill>
    <fill>
      <patternFill patternType="solid">
        <fgColor rgb="FF73FFD3"/>
      </patternFill>
    </fill>
    <fill>
      <patternFill patternType="solid">
        <fgColor rgb="FFFFFF73"/>
      </patternFill>
    </fill>
    <fill>
      <patternFill patternType="solid">
        <fgColor rgb="FFFDFF73"/>
      </patternFill>
    </fill>
    <fill>
      <patternFill patternType="solid">
        <fgColor rgb="FFFFB773"/>
      </patternFill>
    </fill>
    <fill>
      <patternFill patternType="solid">
        <fgColor rgb="FFC0FF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FF9673"/>
      </patternFill>
    </fill>
    <fill>
      <patternFill patternType="solid">
        <fgColor rgb="FFFFFD73"/>
      </patternFill>
    </fill>
    <fill>
      <patternFill patternType="solid">
        <fgColor rgb="FFE3FF73"/>
      </patternFill>
    </fill>
    <fill>
      <patternFill patternType="solid">
        <fgColor rgb="FFFFCE73"/>
      </patternFill>
    </fill>
    <fill>
      <patternFill patternType="solid">
        <fgColor rgb="FFFF9F73"/>
      </patternFill>
    </fill>
    <fill>
      <patternFill patternType="solid">
        <fgColor rgb="FFE5FF73"/>
      </patternFill>
    </fill>
    <fill>
      <patternFill patternType="solid">
        <fgColor rgb="FFFFC273"/>
      </patternFill>
    </fill>
    <fill>
      <patternFill patternType="solid">
        <fgColor rgb="FF7CFF73"/>
      </patternFill>
    </fill>
    <fill>
      <patternFill patternType="solid">
        <fgColor rgb="FFC7FF73"/>
      </patternFill>
    </fill>
    <fill>
      <patternFill patternType="solid">
        <fgColor rgb="FF73FF8D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73FFE1"/>
      </patternFill>
    </fill>
    <fill>
      <patternFill patternType="solid">
        <fgColor rgb="FF7AFF73"/>
      </patternFill>
    </fill>
    <fill>
      <patternFill patternType="solid">
        <fgColor rgb="FF83FF73"/>
      </patternFill>
    </fill>
    <fill>
      <patternFill patternType="solid">
        <fgColor rgb="FF73FF8F"/>
      </patternFill>
    </fill>
    <fill>
      <patternFill patternType="solid">
        <fgColor rgb="FF73FF91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D7FF73"/>
      </patternFill>
    </fill>
    <fill>
      <patternFill patternType="solid">
        <fgColor rgb="FFD5FF73"/>
      </patternFill>
    </fill>
    <fill>
      <patternFill patternType="solid">
        <fgColor rgb="FF73FFA9"/>
      </patternFill>
    </fill>
    <fill>
      <patternFill patternType="solid">
        <fgColor rgb="FFADFF73"/>
      </patternFill>
    </fill>
    <fill>
      <patternFill patternType="solid">
        <fgColor rgb="FFBEFF73"/>
      </patternFill>
    </fill>
    <fill>
      <patternFill patternType="solid">
        <fgColor rgb="FF73FF9D"/>
      </patternFill>
    </fill>
    <fill>
      <patternFill patternType="solid">
        <fgColor rgb="FFA2FF73"/>
      </patternFill>
    </fill>
    <fill>
      <patternFill patternType="solid">
        <fgColor rgb="FFFFF173"/>
      </patternFill>
    </fill>
    <fill>
      <patternFill patternType="solid">
        <fgColor rgb="FFEFFF73"/>
      </patternFill>
    </fill>
    <fill>
      <patternFill patternType="solid">
        <fgColor rgb="FFFFEF73"/>
      </patternFill>
    </fill>
    <fill>
      <patternFill patternType="solid">
        <fgColor rgb="FFF8FF73"/>
      </patternFill>
    </fill>
    <fill>
      <patternFill patternType="solid">
        <fgColor rgb="FFABFF73"/>
      </patternFill>
    </fill>
    <fill>
      <patternFill patternType="solid">
        <fgColor rgb="FFFFEC73"/>
      </patternFill>
    </fill>
    <fill>
      <patternFill patternType="solid">
        <fgColor rgb="FFFF9B73"/>
      </patternFill>
    </fill>
    <fill>
      <patternFill patternType="solid">
        <fgColor rgb="FF73FF96"/>
      </patternFill>
    </fill>
    <fill>
      <patternFill patternType="solid">
        <fgColor rgb="FFFF7C73"/>
      </patternFill>
    </fill>
    <fill>
      <patternFill patternType="solid">
        <fgColor rgb="FFD0FF73"/>
      </patternFill>
    </fill>
    <fill>
      <patternFill patternType="solid">
        <fgColor rgb="FFB4FF73"/>
      </patternFill>
    </fill>
    <fill>
      <patternFill patternType="solid">
        <fgColor rgb="FF73FF78"/>
      </patternFill>
    </fill>
    <fill>
      <patternFill patternType="solid">
        <fgColor rgb="FFFFCC73"/>
      </patternFill>
    </fill>
    <fill>
      <patternFill patternType="solid">
        <fgColor rgb="FFFFC973"/>
      </patternFill>
    </fill>
    <fill>
      <patternFill patternType="solid">
        <fgColor rgb="FFFFBE73"/>
      </patternFill>
    </fill>
    <fill>
      <patternFill patternType="solid">
        <fgColor rgb="FFFF8673"/>
      </patternFill>
    </fill>
    <fill>
      <patternFill patternType="solid">
        <fgColor rgb="FFA9FF73"/>
      </patternFill>
    </fill>
    <fill>
      <patternFill patternType="solid">
        <fgColor rgb="FFC2FF73"/>
      </patternFill>
    </fill>
    <fill>
      <patternFill patternType="solid">
        <fgColor rgb="FF73FF7A"/>
      </patternFill>
    </fill>
    <fill>
      <patternFill patternType="solid">
        <fgColor rgb="FF88FF73"/>
      </patternFill>
    </fill>
    <fill>
      <patternFill patternType="solid">
        <fgColor rgb="FF8D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5" fillId="0" borderId="2" xfId="0" applyFont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0" xfId="0" applyFill="1" applyAlignment="1">
      <alignment horizontal="center" vertical="center" wrapText="1"/>
    </xf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  <xf numFmtId="0" fontId="0" fillId="77" borderId="2" xfId="0" applyFill="1" applyBorder="1"/>
    <xf numFmtId="0" fontId="0" fillId="78" borderId="2" xfId="0" applyFill="1" applyBorder="1"/>
    <xf numFmtId="0" fontId="0" fillId="79" borderId="2" xfId="0" applyFill="1" applyBorder="1"/>
    <xf numFmtId="0" fontId="0" fillId="80" borderId="2" xfId="0" applyFill="1" applyBorder="1"/>
    <xf numFmtId="0" fontId="0" fillId="81" borderId="2" xfId="0" applyFill="1" applyBorder="1"/>
    <xf numFmtId="0" fontId="0" fillId="82" borderId="2" xfId="0" applyFill="1" applyBorder="1"/>
    <xf numFmtId="0" fontId="0" fillId="83" borderId="2" xfId="0" applyFill="1" applyBorder="1"/>
    <xf numFmtId="0" fontId="0" fillId="84" borderId="2" xfId="0" applyFill="1" applyBorder="1"/>
    <xf numFmtId="0" fontId="0" fillId="85" borderId="2" xfId="0" applyFill="1" applyBorder="1"/>
    <xf numFmtId="0" fontId="0" fillId="86" borderId="2" xfId="0" applyFill="1" applyBorder="1"/>
    <xf numFmtId="0" fontId="0" fillId="87" borderId="2" xfId="0" applyFill="1" applyBorder="1"/>
    <xf numFmtId="0" fontId="0" fillId="88" borderId="2" xfId="0" applyFill="1" applyBorder="1"/>
    <xf numFmtId="0" fontId="0" fillId="89" borderId="2" xfId="0" applyFill="1" applyBorder="1"/>
    <xf numFmtId="0" fontId="0" fillId="90" borderId="2" xfId="0" applyFill="1" applyBorder="1"/>
    <xf numFmtId="0" fontId="0" fillId="91" borderId="2" xfId="0" applyFill="1" applyBorder="1"/>
    <xf numFmtId="0" fontId="0" fillId="92" borderId="2" xfId="0" applyFill="1" applyBorder="1"/>
    <xf numFmtId="0" fontId="0" fillId="93" borderId="2" xfId="0" applyFill="1" applyBorder="1"/>
    <xf numFmtId="0" fontId="0" fillId="94" borderId="2" xfId="0" applyFill="1" applyBorder="1"/>
    <xf numFmtId="0" fontId="0" fillId="95" borderId="2" xfId="0" applyFill="1" applyBorder="1"/>
    <xf numFmtId="0" fontId="0" fillId="96" borderId="2" xfId="0" applyFill="1" applyBorder="1"/>
    <xf numFmtId="0" fontId="0" fillId="97" borderId="2" xfId="0" applyFill="1" applyBorder="1"/>
    <xf numFmtId="0" fontId="0" fillId="98" borderId="2" xfId="0" applyFill="1" applyBorder="1"/>
    <xf numFmtId="0" fontId="0" fillId="99" borderId="2" xfId="0" applyFill="1" applyBorder="1"/>
    <xf numFmtId="0" fontId="0" fillId="100" borderId="2" xfId="0" applyFill="1" applyBorder="1"/>
    <xf numFmtId="0" fontId="0" fillId="101" borderId="2" xfId="0" applyFill="1" applyBorder="1"/>
    <xf numFmtId="0" fontId="0" fillId="102" borderId="2" xfId="0" applyFill="1" applyBorder="1"/>
    <xf numFmtId="0" fontId="0" fillId="103" borderId="2" xfId="0" applyFill="1" applyBorder="1"/>
    <xf numFmtId="0" fontId="0" fillId="104" borderId="2" xfId="0" applyFill="1" applyBorder="1"/>
    <xf numFmtId="0" fontId="0" fillId="105" borderId="2" xfId="0" applyFill="1" applyBorder="1"/>
    <xf numFmtId="0" fontId="0" fillId="106" borderId="2" xfId="0" applyFill="1" applyBorder="1"/>
    <xf numFmtId="0" fontId="0" fillId="107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<sst xmlns="http://schemas.openxmlformats.org/spreadsheetml/2006/main" count="117419" uniqueCount="1682">
  <si>
    <t>CS2</t>
  </si>
  <si>
    <t>e7020</t>
  </si>
  <si>
    <t>FUNCTION</t>
  </si>
  <si>
    <t/>
  </si>
  <si>
    <t>Location</t>
  </si>
  <si>
    <t>OP Code</t>
  </si>
  <si>
    <t>PreInit</t>
  </si>
  <si>
    <t>short</t>
  </si>
  <si>
    <t>byte</t>
  </si>
  <si>
    <t>string</t>
  </si>
  <si>
    <t>FC_Change_MapColor</t>
  </si>
  <si>
    <t>Init</t>
  </si>
  <si>
    <t>pointer</t>
  </si>
  <si>
    <t>float</t>
  </si>
  <si>
    <t>int</t>
  </si>
  <si>
    <t/>
  </si>
  <si>
    <t>Init_Replay</t>
  </si>
  <si>
    <t>Init_Replay</t>
  </si>
  <si>
    <t>Monitor0</t>
  </si>
  <si>
    <t>Monitor1</t>
  </si>
  <si>
    <t>Monitor2</t>
  </si>
  <si>
    <t>Monitor3</t>
  </si>
  <si>
    <t>Monitor4</t>
  </si>
  <si>
    <t>Window1</t>
  </si>
  <si>
    <t>Window2</t>
  </si>
  <si>
    <t>Window3</t>
  </si>
  <si>
    <t>Window4</t>
  </si>
  <si>
    <t>LP_None_Ang</t>
  </si>
  <si>
    <t>Reinit</t>
  </si>
  <si>
    <t>Npc_Table</t>
  </si>
  <si>
    <t>Start</t>
  </si>
  <si>
    <t>navijump</t>
  </si>
  <si>
    <t>End</t>
  </si>
  <si>
    <t>EV_RIDESHIP_CO</t>
  </si>
  <si>
    <t>WP_Courageous_In</t>
  </si>
  <si>
    <t>LP_elev</t>
  </si>
  <si>
    <t>★5F: Bridge</t>
  </si>
  <si>
    <t>4F: Conference/Training</t>
  </si>
  <si>
    <t>3F: Shops/Deck</t>
  </si>
  <si>
    <t>2F: Kitchen/Etc.</t>
  </si>
  <si>
    <t>1F: Orbal Factory/Hold</t>
  </si>
  <si>
    <t>doorEL00</t>
  </si>
  <si>
    <t>open1</t>
  </si>
  <si>
    <t>e7030</t>
  </si>
  <si>
    <t>elev</t>
  </si>
  <si>
    <t>e7040</t>
  </si>
  <si>
    <t>e7050</t>
  </si>
  <si>
    <t>e7060</t>
  </si>
  <si>
    <t>FC_Party_Face_Reset2</t>
  </si>
  <si>
    <t>FC_MapJumpState</t>
  </si>
  <si>
    <t>FC_MapJumpState2</t>
  </si>
  <si>
    <t>LP_Monitor</t>
  </si>
  <si>
    <t>close</t>
  </si>
  <si>
    <t>Monitor</t>
  </si>
  <si>
    <t>test_close</t>
  </si>
  <si>
    <t>test_open</t>
  </si>
  <si>
    <t>open</t>
  </si>
  <si>
    <t>LP_QuestMenu</t>
  </si>
  <si>
    <t>QuestWindow1</t>
  </si>
  <si>
    <t>open_c</t>
  </si>
  <si>
    <t>Check quests</t>
  </si>
  <si>
    <t>Report quests</t>
  </si>
  <si>
    <t>FC_CheckStudentCount</t>
  </si>
  <si>
    <t>Student Information</t>
  </si>
  <si>
    <t>FC_GetTowaCostumeCount</t>
  </si>
  <si>
    <t>FC_GetTowaMeganeCount</t>
  </si>
  <si>
    <t>FC_GetTowaEtcCount</t>
  </si>
  <si>
    <t>Settings/Dress-Up</t>
  </si>
  <si>
    <t>Settings</t>
  </si>
  <si>
    <t>Cancel</t>
  </si>
  <si>
    <t>QuestMonitor</t>
  </si>
  <si>
    <t>face</t>
  </si>
  <si>
    <t>QuestWindow2</t>
  </si>
  <si>
    <t>#E_0#M_0</t>
  </si>
  <si>
    <t>dialog</t>
  </si>
  <si>
    <t>#5T#1C#1CGood work, Rean!</t>
  </si>
  <si>
    <t>#E[C]#M_0</t>
  </si>
  <si>
    <t>#K#0T#FTowa? What're you doing on the screen?</t>
  </si>
  <si>
    <t>#E[5]#M_4</t>
  </si>
  <si>
    <t>#5T#1C#1CHeehee. I bet you weren't expecting me
to show up, were you? I can access that
computer from in my chair.</t>
  </si>
  <si>
    <t>#E_E#M_A#1C#1CNormally you'd report to Prince Olivert,
but seeing as we can't get in contact with
him...</t>
  </si>
  <si>
    <t>#E_8#M_0#1C#1C...I'm going to be the one listening to
your reports today.</t>
  </si>
  <si>
    <t>#E[1]#M_9</t>
  </si>
  <si>
    <t>#K#0T#FOh, I see... Well, in that case...</t>
  </si>
  <si>
    <t>#5T#1C#1COkay, let me hear your report!</t>
  </si>
  <si>
    <t>#E[1]#M_0</t>
  </si>
  <si>
    <t>#5T#1C#1CThat should be everything.</t>
  </si>
  <si>
    <t>#E_0#M_0#1C#1CThere's still time left until the 
operation's scheduled to start, so let me
know if you have anything else to report.</t>
  </si>
  <si>
    <t>#E_0#M_9</t>
  </si>
  <si>
    <t>#K#0T#FI will, thank you.</t>
  </si>
  <si>
    <t>#E[5]#M_0</t>
  </si>
  <si>
    <t>#5T#1C#1CWell, that's everything. Keep up the
good work, Rean!</t>
  </si>
  <si>
    <t>0[autoE0]</t>
  </si>
  <si>
    <t>0[autoM0]</t>
  </si>
  <si>
    <t>#b</t>
  </si>
  <si>
    <t>0</t>
  </si>
  <si>
    <t>FC_chr_entry</t>
  </si>
  <si>
    <t>4</t>
  </si>
  <si>
    <t>1</t>
  </si>
  <si>
    <t>9</t>
  </si>
  <si>
    <t>#E_0#M_4</t>
  </si>
  <si>
    <t>#5T#1C#1CHey there, Rean. ㈱</t>
  </si>
  <si>
    <t>#5T#1C#1CHave you been keeping well?</t>
  </si>
  <si>
    <t>#E_2#M_4</t>
  </si>
  <si>
    <t>#5T#1C#1CAll right, let me hear your report.</t>
  </si>
  <si>
    <t>#5T#1C#1CDo tell me all about what you've
been up to.</t>
  </si>
  <si>
    <t>#5T#1C#1CHaha! Well, I'll be looking forward
to your next report.</t>
  </si>
  <si>
    <t>#5T#1C#1CAdios, Rean! ㈱</t>
  </si>
  <si>
    <t>FC_chr_exit</t>
  </si>
  <si>
    <t>There is currently nothing to report.</t>
  </si>
  <si>
    <t>FC_StudentMenu</t>
  </si>
  <si>
    <t>FC_StudentInfo</t>
  </si>
  <si>
    <t>FC_ConfigMenu</t>
  </si>
  <si>
    <t>FC_FlySkipMenu</t>
  </si>
  <si>
    <t>FC_FlySkipApply</t>
  </si>
  <si>
    <t>FC_TowaCostumeMenu</t>
  </si>
  <si>
    <t>FC_TowaCostumeApply</t>
  </si>
  <si>
    <t>FC_TowaMeganeMenu</t>
  </si>
  <si>
    <t>FC_TowaMeganeApply</t>
  </si>
  <si>
    <t>FC_TowaEtcMenu</t>
  </si>
  <si>
    <t>FC_TowaEtcApply</t>
  </si>
  <si>
    <t>wait</t>
  </si>
  <si>
    <t>FC_CheckStudentCount</t>
  </si>
  <si>
    <t>FC_StudentMenu</t>
  </si>
  <si>
    <t>Monica</t>
  </si>
  <si>
    <t>Mint</t>
  </si>
  <si>
    <t>Casper</t>
  </si>
  <si>
    <t>Vivi</t>
  </si>
  <si>
    <t>Clara</t>
  </si>
  <si>
    <t>Emily/Nicholas</t>
  </si>
  <si>
    <t>Munk</t>
  </si>
  <si>
    <t>Paula</t>
  </si>
  <si>
    <t>Alan/Loggins</t>
  </si>
  <si>
    <t>Fidelio/Dorothee</t>
  </si>
  <si>
    <t>Kenneth</t>
  </si>
  <si>
    <t>Margarita</t>
  </si>
  <si>
    <t>Hugo</t>
  </si>
  <si>
    <t>Stefan</t>
  </si>
  <si>
    <t>Klein/Hibelle</t>
  </si>
  <si>
    <t>Bridget</t>
  </si>
  <si>
    <t>Beryl</t>
  </si>
  <si>
    <t>Colette</t>
  </si>
  <si>
    <t>Rex</t>
  </si>
  <si>
    <t>Rosine</t>
  </si>
  <si>
    <t>Theresia</t>
  </si>
  <si>
    <t>Return</t>
  </si>
  <si>
    <t>FC_StudentInfo</t>
  </si>
  <si>
    <t>#3000WMonica - Year 1, Class III [Swimming Club]
────────────────────
Being looked after by the Imperial Army at
the Garrelia proving ground.</t>
  </si>
  <si>
    <t>#3000WMint - Year 1, Class III [Wind Orchestra]
────────────────────
Assisting the Imperial Army at the watchtower
in the Nord Highlands.</t>
  </si>
  <si>
    <t>#3000WCasper - Year 1, Class IV [Swimming Club]
────────────────────
Sighted in Legram.</t>
  </si>
  <si>
    <t>#3000WVivi - Year 1, Class IV [Gardening Club]
────────────────────
Sighted in Legram.</t>
  </si>
  <si>
    <t>#3000WClara - Year 2, Class III [Art Club]
────────────────────
Sighted at the Ancient Quarry in the Nord
Highlands.</t>
  </si>
  <si>
    <t>#3000WEmily - Year 2, Class IV [Lacrosse Club]
Nicholas - Year 2, Class V [Cooking Club]
────────────────────
Formed a resistance group with other second
years. Sighted along the Garrelia Byroad.</t>
  </si>
  <si>
    <t>#3000WMunk - Year 1, Class V
────────────────────
Being looked after by the Imperial Army at
the Garrelia proving ground.</t>
  </si>
  <si>
    <t>#3000WPaula - Year 1, Class V
────────────────────
Sighted along East Celdic Highway.</t>
  </si>
  <si>
    <t>#3000WAlan - Year 1, Class IV [Fencing Club]
Loggins - Year 2, Class IV [Fencing Club]
────────────────────
Formed a resistance group with other second
years. Sighted along East Trista Highway.</t>
  </si>
  <si>
    <t>#3000WFidelio - Year 2, Class II [Photography Club]
Dorothee - Year 2, Class V [Literature Club]
────────────────────
Formed a resistance group with other
second years. Sighted along North Kreuzen
Highway.</t>
  </si>
  <si>
    <t>#3000WKenneth - Year 1, Class II [Fishing Club]
────────────────────
Sighted along Nortia Highway.</t>
  </si>
  <si>
    <t>#3000WMargarita - Year 1, Class II [Cooking Club]
────────────────────
Sighted at Schwarz Drache Barrier.</t>
  </si>
  <si>
    <t>#3000WHugo - Year 1, Class III
────────────────────
Sighted in Roer.</t>
  </si>
  <si>
    <t>#3000WStefan - Year 2, Class III [Chess Club]
────────────────────
Was once sighted at the Roer Institute of 
Technology. Present whereabouts unknown.</t>
  </si>
  <si>
    <t>#3000WKlein - Year 2, Class V [Swimming Club]
Hibelle - Year 2, Class IV [Wind Orchestra]
────────────────────
Hiding out in the Eisengard Range.
Currently in pursuit of a missing airliner.</t>
  </si>
  <si>
    <t>#3000WBridget - Year 1, Class II [Wind Orchestra]
────────────────────
Staying with Baron Hancock's family in
Bareahard.</t>
  </si>
  <si>
    <t>#3000WBeryl - Year 1, Class III [Occult Research Society]
────────────────────
Sighted around Ymir.</t>
  </si>
  <si>
    <t>#3000WColette - Year 1, Class IV
────────────────────
Helping at an inn along Bareahard's Artisans'
Street.</t>
  </si>
  <si>
    <t>#3000WRex - Year 1, Class V [Photography Club]
────────────────────
Sighted at Aurochs Fort.</t>
  </si>
  <si>
    <t>#3000WRosine - Year 1, Class V
────────────────────
Helping the Celdic Chapel.
Has requested Class VII's assistance.</t>
  </si>
  <si>
    <t>#3000WTheresia - Year 2, Class II [Lacrosse Club]
────────────────────
At home in Bareahard by order of Baron
Caroline.</t>
  </si>
  <si>
    <t>FC_GetTowaCostumeCount</t>
  </si>
  <si>
    <t>FC_GetTowaMeganeCount</t>
  </si>
  <si>
    <t>FC_GetTowaEtcCount</t>
  </si>
  <si>
    <t>FC_ConfigMenu</t>
  </si>
  <si>
    <t>Toggle Courageous' flight animation</t>
  </si>
  <si>
    <t>Change Towa's costume</t>
  </si>
  <si>
    <t>Change Towa's glasses</t>
  </si>
  <si>
    <t>Change Towa's accessories</t>
  </si>
  <si>
    <t>FC_FlySkipMenu</t>
  </si>
  <si>
    <t>★</t>
  </si>
  <si>
    <t xml:space="preserve"> </t>
  </si>
  <si>
    <t>Show flight animation</t>
  </si>
  <si>
    <t>Skip flight animation</t>
  </si>
  <si>
    <t>FC_FlySkipApply</t>
  </si>
  <si>
    <t>Courageous' flight animation toggled to on.</t>
  </si>
  <si>
    <t>Courageous' flight animation toggled to off.</t>
  </si>
  <si>
    <t>FC_TowaCostumeMenu</t>
  </si>
  <si>
    <t>　</t>
  </si>
  <si>
    <t>Academy Uniform </t>
  </si>
  <si>
    <t>Towa's Casuals </t>
  </si>
  <si>
    <t>Hair Down </t>
  </si>
  <si>
    <t>FC_TowaCostumeApply</t>
  </si>
  <si>
    <t>AniSitWait</t>
  </si>
  <si>
    <t>FC_TOWA_EquipCaptainHat</t>
  </si>
  <si>
    <t>FC_TowaMeganeMenu</t>
  </si>
  <si>
    <t>Remove glasses </t>
  </si>
  <si>
    <t>Rimless Glasses </t>
  </si>
  <si>
    <t>Black-Framed Glasses </t>
  </si>
  <si>
    <t>Sunglasses A </t>
  </si>
  <si>
    <t>Red Oval Glasses </t>
  </si>
  <si>
    <t>Square Glasses </t>
  </si>
  <si>
    <t>Sunglasses B </t>
  </si>
  <si>
    <t>Nose Glasses </t>
  </si>
  <si>
    <t>Butterfly Glasses </t>
  </si>
  <si>
    <t>Monocle </t>
  </si>
  <si>
    <t>FC_TowaMeganeApply</t>
  </si>
  <si>
    <t>FC_TowaEtcMenu</t>
  </si>
  <si>
    <t>Remove equipment </t>
  </si>
  <si>
    <t>Angel Set </t>
  </si>
  <si>
    <t>Devil Set </t>
  </si>
  <si>
    <t>Fairy Set </t>
  </si>
  <si>
    <t>Black Kitty Set </t>
  </si>
  <si>
    <t>White Kitty Set </t>
  </si>
  <si>
    <t>Striped Kitty Set </t>
  </si>
  <si>
    <t>Bunny Set </t>
  </si>
  <si>
    <t>Black Bunny Set </t>
  </si>
  <si>
    <t>Ride-Along Bear </t>
  </si>
  <si>
    <t>Ride-Along Bunny </t>
  </si>
  <si>
    <t>Ride-Along Mishy </t>
  </si>
  <si>
    <t>Ride-Along Mishette </t>
  </si>
  <si>
    <t>Ride-Along Evil Mishy </t>
  </si>
  <si>
    <t>Ride-Along 10th Mishy </t>
  </si>
  <si>
    <t>Ride-Along Noi </t>
  </si>
  <si>
    <t>Ride-Along Estelle </t>
  </si>
  <si>
    <t>Ride-Along Joshua </t>
  </si>
  <si>
    <t>Ride-Along Renne </t>
  </si>
  <si>
    <t>Ride-Along Tio </t>
  </si>
  <si>
    <t>Ride-Along Toro </t>
  </si>
  <si>
    <t>Ride-Along Kuro </t>
  </si>
  <si>
    <t>Go back</t>
  </si>
  <si>
    <t>FC_TowaEtcApply</t>
  </si>
  <si>
    <t>Npc_Table</t>
  </si>
  <si>
    <t>alisa_setting</t>
  </si>
  <si>
    <t>laura_setting</t>
  </si>
  <si>
    <t>jusis_setting</t>
  </si>
  <si>
    <t>gaius_setting</t>
  </si>
  <si>
    <t>fie_setting</t>
  </si>
  <si>
    <t>eliot_setting</t>
  </si>
  <si>
    <t>sara_setting</t>
  </si>
  <si>
    <t>AniEvUdegumiF</t>
  </si>
  <si>
    <t>7</t>
  </si>
  <si>
    <t>A</t>
  </si>
  <si>
    <t>towa_setting</t>
  </si>
  <si>
    <t>Acting Captain Towa</t>
  </si>
  <si>
    <t>TK_towa</t>
  </si>
  <si>
    <t>angelica_setting</t>
  </si>
  <si>
    <t>Helmsman Angelica</t>
  </si>
  <si>
    <t>AniEv4575</t>
  </si>
  <si>
    <t>mint_setting</t>
  </si>
  <si>
    <t>Engineer Mint</t>
  </si>
  <si>
    <t>AniEvSitDesk</t>
  </si>
  <si>
    <t>AniAttachEQU220</t>
  </si>
  <si>
    <t>linde_setting</t>
  </si>
  <si>
    <t>Radio Officer Linde</t>
  </si>
  <si>
    <t>npc_dummy_setting</t>
  </si>
  <si>
    <t>alan_setting</t>
  </si>
  <si>
    <t>Helmsman Alan</t>
  </si>
  <si>
    <t>Gunnery Officer Alan</t>
  </si>
  <si>
    <t>clain_setting</t>
  </si>
  <si>
    <t>Navigation Officer Klein</t>
  </si>
  <si>
    <t>AniEvUdegumi</t>
  </si>
  <si>
    <t>olivert_setting</t>
  </si>
  <si>
    <t>vivi_setting</t>
  </si>
  <si>
    <t>Observer Vivi</t>
  </si>
  <si>
    <t>TK_vivi_linde_03_Z3</t>
  </si>
  <si>
    <t>FC_chr_entry_tk</t>
  </si>
  <si>
    <t>#K#0TOh, are the two of you helping out
on the bridge?</t>
  </si>
  <si>
    <t>#K#0TThat's right. I've decided to join the
crew as a radio officer.</t>
  </si>
  <si>
    <t>#E_8#M_0Sounds like I've got plenty of work
in store for me, but I'm up for the
challenge.</t>
  </si>
  <si>
    <t>#E_4#M_4</t>
  </si>
  <si>
    <t>#K#0THeheh. She's always had magic hands when
it comes to communications equipment.</t>
  </si>
  <si>
    <t>#E[5]#M_4Perhaps she was inspired by the desire
to bridge the gap between her and a
handsome gentleman from afar? ㈱</t>
  </si>
  <si>
    <t>#E_2#M_A</t>
  </si>
  <si>
    <t>#K#0TTh-That is SO not it!</t>
  </si>
  <si>
    <t>#K#0TBy the way, I'll be helping out
as an observer, too.</t>
  </si>
  <si>
    <t>#E[5]#M_4You can count on me, darling! ♪</t>
  </si>
  <si>
    <t>#E[1]#M_A</t>
  </si>
  <si>
    <t>#K#0T*cough* Aaanyway, I'll do my best to earn
my keep aboard the Courageous.</t>
  </si>
  <si>
    <t>#E_0#M_0So please, let me know if there's anything
you need.</t>
  </si>
  <si>
    <t>#K#0TYou bet. Thanks.</t>
  </si>
  <si>
    <t>TK_fie_vivi_03_Z2</t>
  </si>
  <si>
    <t>#KHuh. You've really gotten the hang
of this observing thing.</t>
  </si>
  <si>
    <t>Teehee! I know, right?</t>
  </si>
  <si>
    <t>I dunno what it is. Some stuff just
comes naturally to me, like pulling
pranks. And pulling pranks.</t>
  </si>
  <si>
    <t>Give me a few more days and I'll have
the scoop on aaall kinds of naughty
escapades happening on the surface!</t>
  </si>
  <si>
    <t>#KThe Courageous wasn't designed to
help you peep, you know.</t>
  </si>
  <si>
    <t>TK_eliot_jusis_03_A_01</t>
  </si>
  <si>
    <t>#E[3]#M_A</t>
  </si>
  <si>
    <t>#K...I could never have imagined that my
father's provincial army would commit 
such a heinous act.</t>
  </si>
  <si>
    <t>#E_E#M_AI know no amount of apologizing will
make up for what my family has done,
but I still feel it must be said.</t>
  </si>
  <si>
    <t>#E_8#M_A</t>
  </si>
  <si>
    <t>#KNo, don't apologize! This isn't your fault
at all, Jusis.</t>
  </si>
  <si>
    <t>#E_2#M_9With all everyone's doing to save her,
I wouldn't dream of trying to blame you.
I should be thanking you if anything.</t>
  </si>
  <si>
    <t>So...let's just do what we can to bring
her back, okay?</t>
  </si>
  <si>
    <t>#K...Of course. What my father started,
I must put an end to.</t>
  </si>
  <si>
    <t>journey_setting</t>
  </si>
  <si>
    <t>TK_journey</t>
  </si>
  <si>
    <t>I believe this ship's visited Roer once
before?</t>
  </si>
  <si>
    <t>Either way, the provincial army's bound
to be on alert for us. I don't think we
can risk getting too close to the city.</t>
  </si>
  <si>
    <t>We'll be able to stop by and visit Celdic
and the Twin Dragons Bridge whenever
we want now.</t>
  </si>
  <si>
    <t>Just remember, you can never be too
cautious, especially somewhere that's
been recently liberated.</t>
  </si>
  <si>
    <t>The Noble Alliance's behavior is getting
increasingly inexcusable of late.</t>
  </si>
  <si>
    <t>You can count on my full support for
this operation. For all that's good in
the world, we must succeed!</t>
  </si>
  <si>
    <t>I used to serve as helmsman on a civilian
airship, actually.</t>
  </si>
  <si>
    <t>I might only be here to fill in temporarily,
but I have confidence in my ability to do
the job.</t>
  </si>
  <si>
    <t>Whatever you need, I'm up to the task!</t>
  </si>
  <si>
    <t>crono_setting</t>
  </si>
  <si>
    <t>TK_crono</t>
  </si>
  <si>
    <t>We still don't have much information on
what's going on in the Nortia province.</t>
  </si>
  <si>
    <t>We're going to need to give a lot of 
thought to the safest way to get in 
there.</t>
  </si>
  <si>
    <t>You gave a stunning performance
back at the Twin Dragons Bridge.</t>
  </si>
  <si>
    <t>Heehee. It looks like His Highness and 
Captain Arseid were right to put their
faith in you.</t>
  </si>
  <si>
    <t>The weather near the Twin Dragons Bridge
seems stable enough for the next few days.</t>
  </si>
  <si>
    <t>This is as good a chance as any to mount
an attack, I'd say.</t>
  </si>
  <si>
    <t>I can't say I wasn't a little concerned
about the idea of handing an airship
like this over to a bunch of students...</t>
  </si>
  <si>
    <t>You guys proved me wrong in no time
at all, though.</t>
  </si>
  <si>
    <t>At this point, I have every intention of
staying on board until you find someone
to take my place.</t>
  </si>
  <si>
    <t>kartis_setting</t>
  </si>
  <si>
    <t>TK_kartis</t>
  </si>
  <si>
    <t>I dread to think of what kind of danger
Marquis Rogner's daughter has gotten
into...</t>
  </si>
  <si>
    <t>I can hardly blame you for your concern
after how that call went. You'll have to
be ready for anything.</t>
  </si>
  <si>
    <t>Now that the 4th Armored Division has a 
new base at the Twin Dragons Bridge, it
should be easier to coordinate with them.</t>
  </si>
  <si>
    <t>I know we're trying to intervene as little
as possible in the war, but it can't hurt
to know they've got your back.</t>
  </si>
  <si>
    <t>It'll be interesting to see how the
4th Armored Division will act in
regards to the hostage situation...</t>
  </si>
  <si>
    <t>I'll have to get in touch with the RMP 
and see if they have any information
on that front.</t>
  </si>
  <si>
    <t>Thanks to Captain Claire, we've been able
to secure a communications link with the
Railway Military Police.</t>
  </si>
  <si>
    <t>That should make it a heck of a lot easier
to work with them in the future.</t>
  </si>
  <si>
    <t>boyjer_setting</t>
  </si>
  <si>
    <t>TK_boyjer</t>
  </si>
  <si>
    <t xml:space="preserve">I'm kinda surprised we've come this
far without finding a single student
who could replace me. </t>
  </si>
  <si>
    <t>But I've stuck with you this far.
There's no way I'm leaving until
you've liberated the academy.</t>
  </si>
  <si>
    <t>We've got a fair amount of personnel
here on the Courageous now.</t>
  </si>
  <si>
    <t>...I just wish we could find someone
who'd take my job as engineer.</t>
  </si>
  <si>
    <t>I can't believe Duke Albarea would do
something so horrific...</t>
  </si>
  <si>
    <t>We can't let him get away with this.
Failure isn't an option this time.</t>
  </si>
  <si>
    <t xml:space="preserve">Heh. Miss Rogner's a real natural as
a helmsman. </t>
  </si>
  <si>
    <t>Thanks to the Reinford Company's 
maintenance, the engines're in perfect
working order, too.</t>
  </si>
  <si>
    <t>Nothing's gonna hold this ship back
from strutting its stuff now!</t>
  </si>
  <si>
    <t>Off to Roer, huh? Now there's a place
I wish we could stop off at.</t>
  </si>
  <si>
    <t>It'd be amazing if we could get some
of Reinford's engineers to look at the 
ship... Fat chance, though.</t>
  </si>
  <si>
    <t>Everyone's doing a pretty good job here
considering they're students, but they
lack experience compared to the pros.</t>
  </si>
  <si>
    <t>We're overdue for getting some proper
maintenance done on this ship, but that
isn't looking likely any time soon.</t>
  </si>
  <si>
    <t>I figured someone else would've taken
over by now, but it looks like I'm gonna
be sticking around a while longer.</t>
  </si>
  <si>
    <t>I need to make sure everything's in
perfect working order. We can't take any
chances. Not with Her Highness on board!</t>
  </si>
  <si>
    <t>All right! Let's get my maintenance on!</t>
  </si>
  <si>
    <t>I tell you, George really knows his stuff.</t>
  </si>
  <si>
    <t>With a kid like that on board, the engine
room's in safe hands. What a relief!</t>
  </si>
  <si>
    <t>e7020_student10_setting</t>
  </si>
  <si>
    <t>TK_e7020_student10</t>
  </si>
  <si>
    <t>All right! I'm all fired up now!</t>
  </si>
  <si>
    <t>With this many students here,
how can we possibly lose?</t>
  </si>
  <si>
    <t>e7020_student11_setting</t>
  </si>
  <si>
    <t>TK_e7020_student11</t>
  </si>
  <si>
    <t>Towa looks so cool with that captain's
hat on, doesn't she?</t>
  </si>
  <si>
    <t>I'm gonna have to try my hardest if
I wanna be half as cool as her!</t>
  </si>
  <si>
    <t>EV_03_04_02</t>
  </si>
  <si>
    <t>AniFieldAttack</t>
  </si>
  <si>
    <t>AniWait</t>
  </si>
  <si>
    <t>FC_Start_Party</t>
  </si>
  <si>
    <t>event/ev2ri019.eff</t>
  </si>
  <si>
    <t>event/ev2ri006.eff</t>
  </si>
  <si>
    <t>event/ev2ri009.eff</t>
  </si>
  <si>
    <t>O_E7000</t>
  </si>
  <si>
    <t>Courageous</t>
  </si>
  <si>
    <t>map</t>
  </si>
  <si>
    <t>door00</t>
  </si>
  <si>
    <t>isu00</t>
  </si>
  <si>
    <t>isu01</t>
  </si>
  <si>
    <t>isu02</t>
  </si>
  <si>
    <t>isu03</t>
  </si>
  <si>
    <t>isu04</t>
  </si>
  <si>
    <t>isu05</t>
  </si>
  <si>
    <t>isu06</t>
  </si>
  <si>
    <t>isu07</t>
  </si>
  <si>
    <t>isu08</t>
  </si>
  <si>
    <t>isu09</t>
  </si>
  <si>
    <t>Monitor_Pic01</t>
  </si>
  <si>
    <t>Kouma_rain</t>
  </si>
  <si>
    <t>QuestWindow3</t>
  </si>
  <si>
    <t>flying</t>
  </si>
  <si>
    <t>NODE_CENTER</t>
  </si>
  <si>
    <t>NODE_EFFECT01</t>
  </si>
  <si>
    <t>NODE_EFFECT02</t>
  </si>
  <si>
    <t>FC_PSMenu_Reset</t>
  </si>
  <si>
    <t>mv_mp11</t>
  </si>
  <si>
    <t>EV_03_08_00</t>
  </si>
  <si>
    <t>EV_03_10_02</t>
  </si>
  <si>
    <t>event/ev2ri010.eff</t>
  </si>
  <si>
    <t>mv_mp12</t>
  </si>
  <si>
    <t>The group chosen to infiltrate Roer then headed for the
mountains of Ymir.</t>
  </si>
  <si>
    <t>There, they boarded a boat and made their way down the
stream towards the city.</t>
  </si>
  <si>
    <t>EV_03_24_00</t>
  </si>
  <si>
    <t>EV_03_30_01</t>
  </si>
  <si>
    <t>I_VIS050</t>
  </si>
  <si>
    <t>mv_mp13</t>
  </si>
  <si>
    <t>EV_03_33_01</t>
  </si>
  <si>
    <t>EV_03_35_00</t>
  </si>
  <si>
    <t>EV_03_46_00</t>
  </si>
  <si>
    <t>EV_03_47_02</t>
  </si>
  <si>
    <t>I_NOTE_HELP052</t>
  </si>
  <si>
    <t>Towa temporarily joined the party.</t>
  </si>
  <si>
    <t>Rean and Towa can now use Overdrive 
when linked with one another.</t>
  </si>
  <si>
    <t>Towa has a special craft called Weakener.</t>
  </si>
  <si>
    <t>#1C#1CUsing Weakener on an enemy inflicts a status aptly
called Weak upon them.</t>
  </si>
  <si>
    <t>Select the characters which will form Group A, the group
that will enter through Trista.</t>
  </si>
  <si>
    <t>Members not selected for Group A will automatically be
recruited into Group B, led by Angelica.</t>
  </si>
  <si>
    <t>Equip all characters with the best equipment in your
possession. Party members will join Group A, while all
others will join Angelica's Group B.</t>
  </si>
  <si>
    <t>Organize Party</t>
  </si>
  <si>
    <t>Open Camp Menu</t>
  </si>
  <si>
    <t>Proceed</t>
  </si>
  <si>
    <t>#E[3]#M[A]</t>
  </si>
  <si>
    <t>#K#F#0T(This operation's bound to be the most 
significant battle we've fought to date.
We can't afford for anything to go wrong.)</t>
  </si>
  <si>
    <t>#E_2#M[A](I might be better off sticking to just one
link partner while I'm fighting in Valimar.)</t>
  </si>
  <si>
    <t>During the liberation of Trista, you will only be able to
use a single link partner during Divine Knight battles.</t>
  </si>
  <si>
    <t>Choose someone whose bonding event you didn't see in
Bareahard to make their final event available if you meet
all other conditions.</t>
  </si>
  <si>
    <t>Who will be your partner in Valimar's battles?</t>
  </si>
  <si>
    <t>Alisa</t>
  </si>
  <si>
    <t>Laura</t>
  </si>
  <si>
    <t>Emma</t>
  </si>
  <si>
    <t>Fie</t>
  </si>
  <si>
    <t>Millium</t>
  </si>
  <si>
    <t>Elliot</t>
  </si>
  <si>
    <t>Machias</t>
  </si>
  <si>
    <t>Jusis</t>
  </si>
  <si>
    <t>Gaius</t>
  </si>
  <si>
    <t>Instructor Sara</t>
  </si>
  <si>
    <t>mv_mp14</t>
  </si>
  <si>
    <t>EV_04_02_03</t>
  </si>
  <si>
    <t>EV_04_12_00</t>
  </si>
  <si>
    <t>C_PLY001_C10</t>
  </si>
  <si>
    <t>C_PLY002_C10</t>
  </si>
  <si>
    <t>C_PLY003_C10</t>
  </si>
  <si>
    <t>C_PLY004_C10</t>
  </si>
  <si>
    <t>C_PLY005_C10</t>
  </si>
  <si>
    <t>C_PLY006_C10</t>
  </si>
  <si>
    <t>C_PLY007_C10</t>
  </si>
  <si>
    <t>C_PLY008_C10</t>
  </si>
  <si>
    <t>C_PLY009_C10</t>
  </si>
  <si>
    <t>C_NPC000</t>
  </si>
  <si>
    <t>C_NPC600</t>
  </si>
  <si>
    <t>Valimar</t>
  </si>
  <si>
    <t>C_NPC052</t>
  </si>
  <si>
    <t>Celine</t>
  </si>
  <si>
    <t>AniEvk0003</t>
  </si>
  <si>
    <t>2</t>
  </si>
  <si>
    <t>ET_04_12_00_loadVALIMAR</t>
  </si>
  <si>
    <t>AniAttachEQU600_C00</t>
  </si>
  <si>
    <t>ET_04_12_00_releaseVALIMAR</t>
  </si>
  <si>
    <t>AniDetachEQU600_C00</t>
  </si>
  <si>
    <t>EV_03_03_00</t>
  </si>
  <si>
    <t>I_SVIS087</t>
  </si>
  <si>
    <t>C_NPC003</t>
  </si>
  <si>
    <t>C_NPC004</t>
  </si>
  <si>
    <t>George</t>
  </si>
  <si>
    <t>C_NPC012</t>
  </si>
  <si>
    <t>Princess Alfin</t>
  </si>
  <si>
    <t>8[autoE8]</t>
  </si>
  <si>
    <t>A[autoMA]</t>
  </si>
  <si>
    <t>ET_03_03_00_AppearREAN</t>
  </si>
  <si>
    <t>ET_03_03_00_AppearGAIUS</t>
  </si>
  <si>
    <t>ET_03_03_00_AppearOther0</t>
  </si>
  <si>
    <t>ET_03_03_00_AppearOther1</t>
  </si>
  <si>
    <t>ET_03_03_00_AppearOther2</t>
  </si>
  <si>
    <t>ET_03_03_00_AppearOther3</t>
  </si>
  <si>
    <t>ET_03_03_00_AppearCELINE2</t>
  </si>
  <si>
    <t>close1</t>
  </si>
  <si>
    <t>#3KOh, you're back!</t>
  </si>
  <si>
    <t>#3KWelcome back, everyone.</t>
  </si>
  <si>
    <t>#2KWell, we came like we were asked to...</t>
  </si>
  <si>
    <t>#KIs something wrong? You're not your
usual cheerful self.</t>
  </si>
  <si>
    <t>#E[9]#M_A</t>
  </si>
  <si>
    <t>Actually...</t>
  </si>
  <si>
    <t>#E_8#M_AElliot, try not to panic when you hear
this, okay?</t>
  </si>
  <si>
    <t>#E[C]#M_A</t>
  </si>
  <si>
    <t>#K#0TI don't like the sound of this...</t>
  </si>
  <si>
    <t>Umm, you see...</t>
  </si>
  <si>
    <t>#E[9]#M[A]</t>
  </si>
  <si>
    <t>#K#0T...</t>
  </si>
  <si>
    <t>Well, you see...</t>
  </si>
  <si>
    <t>...we found out where Fiona Craig is.</t>
  </si>
  <si>
    <t>#E[C]#M[8]</t>
  </si>
  <si>
    <t>#2KFiona?!</t>
  </si>
  <si>
    <t>#2KYou found Fiona?!</t>
  </si>
  <si>
    <t>#2KElliot's sister?!</t>
  </si>
  <si>
    <t>#2KElliot's sister?</t>
  </si>
  <si>
    <t>#4K#FI did know that you'd lost contact with
her... Where is she, then?</t>
  </si>
  <si>
    <t>#K#FWe got some information from Celdic
about that, actually.</t>
  </si>
  <si>
    <t>#E[3]#M_AYesterday, she was moved by train from
Heimdallr to the Twin Dragons Bridge.</t>
  </si>
  <si>
    <t>#E_8#M_A...Against her will, that is.</t>
  </si>
  <si>
    <t>#4K#FIt can't be...</t>
  </si>
  <si>
    <t>#3K#FShe's been taken hostage?!</t>
  </si>
  <si>
    <t>#KIt certainly seems that way.</t>
  </si>
  <si>
    <t>#E_2#M_AI imagine they plan on using her to keep
the 4th Armored Division at Garrelia under
their thumb.</t>
  </si>
  <si>
    <t>#KSounds like it.</t>
  </si>
  <si>
    <t>#E_2#M_AThey're probably going to use her to
keep the 4th Armored Division under
control.</t>
  </si>
  <si>
    <t>#KSure sounds that way.</t>
  </si>
  <si>
    <t>#E_2#M_AI'm guessing they're gonna use her to
keep the 4th Armored Division at Garrelia
in check.</t>
  </si>
  <si>
    <t>#KThat does seem to be the case.</t>
  </si>
  <si>
    <t>#E_2#M_AI imagine they intend to use her
to keep the 4th Armored Division
at Garrelia Fortress under control.</t>
  </si>
  <si>
    <t>#KSo it seems.</t>
  </si>
  <si>
    <t>#E_2#M_AThey likely intend to use her to keep the
4th Armored Division at Garrelia Fortress
in check.</t>
  </si>
  <si>
    <t>#3K#FNo...</t>
  </si>
  <si>
    <t>#E_E#M_A</t>
  </si>
  <si>
    <t>#KNo...</t>
  </si>
  <si>
    <t>#E_2#M_0</t>
  </si>
  <si>
    <t>#3K#FSurely they know that taking family
members hostage is going too far.</t>
  </si>
  <si>
    <t>#K#FFrom what we understand, this was the
Kreuzen Provincial Army acting alone.</t>
  </si>
  <si>
    <t>#E_2#M_AThe Noble Alliance didn't give them the
order to do so--they just went ahead
and did it.</t>
  </si>
  <si>
    <t>#K#FI imagine it was done under similar
circumstances to when those jaegers
were sent to Ymir, too...</t>
  </si>
  <si>
    <t>#4K#FThen...</t>
  </si>
  <si>
    <t>#KThen this is likely an attempt by my
father to take over leadership of the
Noble Alliance.</t>
  </si>
  <si>
    <t>#E_2#M_AThat hopeless fool...</t>
  </si>
  <si>
    <t>#3K#FHow terrible...</t>
  </si>
  <si>
    <t>#KB-But taking Fiona hostage isn't going
to get Dad to surrender.</t>
  </si>
  <si>
    <t>#E[9]#M_ANo matter how much it hurts to do so,
he'll always put his duties as a soldier
over his own personal feelings.</t>
  </si>
  <si>
    <t>#E_E#M_AWhich means...</t>
  </si>
  <si>
    <t>#4K#FYeah. Fiona's life is in real danger.</t>
  </si>
  <si>
    <t>I say we take this matter into our
own hands.</t>
  </si>
  <si>
    <t>#K#0T#FR-Really...?</t>
  </si>
  <si>
    <t>#K#0TI agree completely.</t>
  </si>
  <si>
    <t>#K#0TAs do I. Yes, our country is at war,
but nothing excuses doing something
so cowardly.</t>
  </si>
  <si>
    <t>#K#0TAs his son, I have a duty to put an
end to my father's foolishness.</t>
  </si>
  <si>
    <t>#KB-But, you guys...</t>
  </si>
  <si>
    <t>#KYou're set on intervening, then?</t>
  </si>
  <si>
    <t>#E_2#M_ARemember, this means you're getting
directly involved in a dispute between
the Imperial Army and the alliance.</t>
  </si>
  <si>
    <t>#KNo, we're not. Our sole objective will
be to rescue Fiona.</t>
  </si>
  <si>
    <t>#KWe won't attack any more than necessary
nor will we work directly alongside the
Imperial Army.</t>
  </si>
  <si>
    <t>#KI think we're pretty justified here.</t>
  </si>
  <si>
    <t>#KIt's just like when we stopped that
jammer in Nord.</t>
  </si>
  <si>
    <t>#KIt won't be the easiest operation to
pull off, but that shouldn't stop us
from trying.</t>
  </si>
  <si>
    <t>#KYou guys mean it...?</t>
  </si>
  <si>
    <t>#E_8#M_0</t>
  </si>
  <si>
    <t>#2PWell, hey! If you guys know what you're
doing, then I ain't gonna stop you.</t>
  </si>
  <si>
    <t>#E[1]#M_0Fiona's a friend of mine, too...</t>
  </si>
  <si>
    <t>#E_0#M_0...and then the guild has this little thing
we like to call the 'code.'</t>
  </si>
  <si>
    <t>#E[5]#M_0And its first article states we're all about
prioritizing the safety of civilians above all
else! Nothing goes too far!</t>
  </si>
  <si>
    <t>#K#0TThat's, umm...quite the code.</t>
  </si>
  <si>
    <t>#K#0T*sigh* One minute she's urging caution,
the next she's egging everyone on.</t>
  </si>
  <si>
    <t>#1PHeehee. I think that settles things!</t>
  </si>
  <si>
    <t>If that's your decision, we'll be right
behind you.</t>
  </si>
  <si>
    <t>#1PAnd I'll be happy to guarantee the 
legitimacy of your actions as well.</t>
  </si>
  <si>
    <t>#E_4#M_9</t>
  </si>
  <si>
    <t>#K#0TThank you, Your Highness!</t>
  </si>
  <si>
    <t>I really can't thank you all enough...</t>
  </si>
  <si>
    <t>#E[3]#M_ADon't worry, Fiona. We'll be there as
soon as we can!</t>
  </si>
  <si>
    <t>To advance the main story, speak to Towa in the captain's
chair and select [Commence Operation].</t>
  </si>
  <si>
    <t>Doing so will cause all unfinished quests to disappear.</t>
  </si>
  <si>
    <t>It is temporarily not possible to travel to Garrelia's
proving ground from the Courageous' travel menu.</t>
  </si>
  <si>
    <t>AniDetachEQU195</t>
  </si>
  <si>
    <t>TU_03_CALL_CLARA_0</t>
  </si>
  <si>
    <t>FC_End_Party</t>
  </si>
  <si>
    <t>Reinit</t>
  </si>
  <si>
    <t>ET_03_03_00_AppearREAN</t>
  </si>
  <si>
    <t>ET_03_03_00_AppearGAIUS</t>
  </si>
  <si>
    <t>ET_03_03_00_AppearOther0</t>
  </si>
  <si>
    <t>ET_03_03_00_AppearOther1</t>
  </si>
  <si>
    <t>ET_03_03_00_AppearOther2</t>
  </si>
  <si>
    <t>ET_03_03_00_AppearOther3</t>
  </si>
  <si>
    <t>ET_03_03_00_AppearCELINE2</t>
  </si>
  <si>
    <t>EV_03_04_00</t>
  </si>
  <si>
    <t>#KSo, are you guys ready to talk specifics
on the rescue mission?</t>
  </si>
  <si>
    <t>#E_2#M_AWe won't have time for additional
preparations once we start, so make sure
you've done everything you need to.</t>
  </si>
  <si>
    <t>Choosing to begin the operation will cause the main story
to advance, and both Elliot and Sara will become required
party members.</t>
  </si>
  <si>
    <t>Commence Operation</t>
  </si>
  <si>
    <t>Continue Preparing</t>
  </si>
  <si>
    <t>TU_03_REPORT</t>
  </si>
  <si>
    <t>#4KWe're ready whenever you are!</t>
  </si>
  <si>
    <t>#KOkay, then! Let's start nailing down the
specifics of the operation down in the 
conference room.</t>
  </si>
  <si>
    <t>Everyone involved gathered in the conference room and began
discussing the best way to approach Fiona Craig's rescue.</t>
  </si>
  <si>
    <t>Eventually, it was decided that the attack would begin from
the Twin Dragons Bridge's west side, using Valimar to break
through the rear side's defense...</t>
  </si>
  <si>
    <t>...and while taking advantage of the confusion, a select team
would then infiltrate the fortress and perform the actual
rescue.</t>
  </si>
  <si>
    <t>The next day...</t>
  </si>
  <si>
    <t>EV_03_04_01</t>
  </si>
  <si>
    <t>C_NPC411</t>
  </si>
  <si>
    <t>Helmsman Jonny</t>
  </si>
  <si>
    <t>Radio Officer Curtis </t>
  </si>
  <si>
    <t>C_NPC186</t>
  </si>
  <si>
    <t>C_NPC410</t>
  </si>
  <si>
    <t>Engineer Boyjer</t>
  </si>
  <si>
    <t>C_NPC188</t>
  </si>
  <si>
    <t>Observer Crono </t>
  </si>
  <si>
    <t>AniEv1395</t>
  </si>
  <si>
    <t>0[autoE2]</t>
  </si>
  <si>
    <t>We just received a new update on what's
happening on the ground.</t>
  </si>
  <si>
    <t>#E_2#M_AThe 4th Armored Division's main force
has arrived in front of the Twin Dragons
Bridge.</t>
  </si>
  <si>
    <t>Apparently, they're already locked in
battle with the Provincial Army's Panzer
Soldats.</t>
  </si>
  <si>
    <t>#K#0TPersonally, my mira's on the 4th Armored
Division. They have the advantage on paper,
in any case.</t>
  </si>
  <si>
    <t>#K#F#0TTrue, thanks to their anti-Soldat tactics.</t>
  </si>
  <si>
    <t>#E_I#M_0...Which explains why Father chose to add
a hostage into the equation.</t>
  </si>
  <si>
    <t>#4KWell, we'll be jumping into the fray soon
enough. Let's go over this one more time.</t>
  </si>
  <si>
    <t>#E[3]#M_0Upon our arrival, Her Highness will issue
a declaration, then Valimar and I will
descend on the bridge's western side.</t>
  </si>
  <si>
    <t xml:space="preserve">#E_2#M_0We'll take down the Soldats on guard,
and amidst the confusion, the assault team
will be able to charge in and rescue Fiona. </t>
  </si>
  <si>
    <t>#1K#FThat's about the size of it.</t>
  </si>
  <si>
    <t>#1KI'm ready whenever you are.</t>
  </si>
  <si>
    <t>#KI'll back up the assault team while taking
charge of communicating with the ship.</t>
  </si>
  <si>
    <t>#E_2#M_AAnd once you've done your part, Rean,
I want you to join us.</t>
  </si>
  <si>
    <t>FC_look_dir_Yes</t>
  </si>
  <si>
    <t>#4KUnderstood.</t>
  </si>
  <si>
    <t>#E_I#M_0And don't forget: we're going to need to
keep an eye out for the jaegers hired by
the provincial army, too.</t>
  </si>
  <si>
    <t>#KTrue. We might even run into Xeno and
Leo again.</t>
  </si>
  <si>
    <t>#1K#FI can't say I'm not nervous, but I'll do
my best as part of the assault team.</t>
  </si>
  <si>
    <t>#E_2#M_AIt's my sister we're going to save.
I want to be right there on the front
lines!</t>
  </si>
  <si>
    <t>#1KThose of us not on the assault team
should go inside to act as a diversion
and serve as guards.</t>
  </si>
  <si>
    <t>#1KWe're all going to need to work together.
Failure isn't an option.</t>
  </si>
  <si>
    <t>#KI'm down. Nothing can stop us!</t>
  </si>
  <si>
    <t>#3K#FOkay. You guys all set?</t>
  </si>
  <si>
    <t>ET_03_04_01_TurnToGEORGE</t>
  </si>
  <si>
    <t>#E[3]#M_0</t>
  </si>
  <si>
    <t>#KYes. None of us have any doubt that
this is the right thing to do.</t>
  </si>
  <si>
    <t>#E_2#M_0We WILL save Fiona, no matter what it 
takes.</t>
  </si>
  <si>
    <t>#KWell, no turning back now.</t>
  </si>
  <si>
    <t>#KThen may the operation begin!</t>
  </si>
  <si>
    <t>#1PPositions, everyone!</t>
  </si>
  <si>
    <t>#E_2#M_ASet a course for the Twin Dragons Bridge
in northeast Kreuzen province!</t>
  </si>
  <si>
    <t>#K#0TAye, aye, Captain! ♪</t>
  </si>
  <si>
    <t>#K#0TAye, aye, Captain!</t>
  </si>
  <si>
    <t>#K#0TFull speed ahead!</t>
  </si>
  <si>
    <t>I</t>
  </si>
  <si>
    <t>1[autoEI]</t>
  </si>
  <si>
    <t>(So we might run into jaegers this time...)</t>
  </si>
  <si>
    <t>#E_2#M[A](I'm gonna need to be careful.)</t>
  </si>
  <si>
    <t>ET_03_04_01_TurnToREAN</t>
  </si>
  <si>
    <t>ET_03_04_01_TurnToGEORGE</t>
  </si>
  <si>
    <t>EV_03_08_01</t>
  </si>
  <si>
    <t>C_NPC008</t>
  </si>
  <si>
    <t>Instructor Thomas</t>
  </si>
  <si>
    <t>AniEvRyoteburi</t>
  </si>
  <si>
    <t>#E[4]#M_0</t>
  </si>
  <si>
    <t>#2POh, my! This ship is simply spectacular!
There's something to captivate the eye
at every turn.</t>
  </si>
  <si>
    <t>I've been dying to board the Courageous
for quite some time, so being here now is
a dream come true!</t>
  </si>
  <si>
    <t>#K#0TOh, right...</t>
  </si>
  <si>
    <t>#3KAnd all MY dreams were dashed the
second I learned that suspicious man
turned out to be Instructor Thomas.</t>
  </si>
  <si>
    <t>#3KAhaha... I know how you feel.</t>
  </si>
  <si>
    <t>#E[9]#M_0</t>
  </si>
  <si>
    <t>#3KSo much for a super-cool action hero.</t>
  </si>
  <si>
    <t>#E[A]#M_0</t>
  </si>
  <si>
    <t>#K#0TI don't know. He's always come across
as an airhead to me, but maybe there's
more to him than I thought.</t>
  </si>
  <si>
    <t>#E_0#M_A</t>
  </si>
  <si>
    <t>#K#0TInstructor, what exactly made you
leave Trista?</t>
  </si>
  <si>
    <t>Actually, it was Principal Vandyck!</t>
  </si>
  <si>
    <t>#E[0]#M_0He wanted me to look out for all the
students who had fled the academy.</t>
  </si>
  <si>
    <t>Make sure they're all right, covertly
lend them a hand if they were in a
pickle, that sort of thing.</t>
  </si>
  <si>
    <t>#4K#0TReally?</t>
  </si>
  <si>
    <t>0[autoMA]</t>
  </si>
  <si>
    <t>#E_I#M_A</t>
  </si>
  <si>
    <t>#2PYou know, it was through the principal
that George and I were able to reunite
with everyone, too...</t>
  </si>
  <si>
    <t>#K#FThe more time goes on, the more people
we realize have been looking out for us.</t>
  </si>
  <si>
    <t>#K#FTell me about it. We have so much to be
thankful for.</t>
  </si>
  <si>
    <t>1[autoEJ]</t>
  </si>
  <si>
    <t>#E_4#M_0</t>
  </si>
  <si>
    <t>#3KHeehee. Make sure you never forget that.</t>
  </si>
  <si>
    <t>#K#FRegardless, now we've taken care of things
at the Twin Dragons Bridge.</t>
  </si>
  <si>
    <t>#E_0#M_0I propose we resume traveling around and
gathering information.</t>
  </si>
  <si>
    <t>ET_03_08_01_TurnToREAN</t>
  </si>
  <si>
    <t>#4K#FWorks for me.</t>
  </si>
  <si>
    <t>#E[1]#M_0And thanks to our operation being a
complete success, we should be able
to land at Celdic and the bridge, too.</t>
  </si>
  <si>
    <t>#E_0#M_0So like Jusis said, let's get back to
gathering information and helping
out those in need.</t>
  </si>
  <si>
    <t>#KHmm... You got any more requests for us
to knock out?</t>
  </si>
  <si>
    <t>#K#0TYep. Prince Olivert sent along some more,
so feel free to take a look.</t>
  </si>
  <si>
    <t>#1KWhoa. We've got all kinds of different
ones this time.</t>
  </si>
  <si>
    <t>#1KI certainly wasn't expecting to see one
from Major Neithardt.</t>
  </si>
  <si>
    <t>#E_2#M_0Especially one involving Valimar.</t>
  </si>
  <si>
    <t>#E_I#M_0</t>
  </si>
  <si>
    <t>#1KI wonder what he wants...</t>
  </si>
  <si>
    <t>#1KI'm sure he'll elaborate once we're there.
If we can take care of that and the
extermination request, we should be okay.</t>
  </si>
  <si>
    <t>#KThese all look like so much fun!</t>
  </si>
  <si>
    <t>#KCan I come this time? Can I?</t>
  </si>
  <si>
    <t>1[autoEE]</t>
  </si>
  <si>
    <t>#E_E#M_0</t>
  </si>
  <si>
    <t>#KYou DO know this isn't a game, right?</t>
  </si>
  <si>
    <t>#E_8#M_9</t>
  </si>
  <si>
    <t>#KHaha. Well, it's not like she can't hold
her own in a fight. Why not?</t>
  </si>
  <si>
    <t xml:space="preserve">#KAnyway, let's get started. </t>
  </si>
  <si>
    <t>It is temporarily not possible to remove Millium from the
party.</t>
  </si>
  <si>
    <t>TU_03_BECKY</t>
  </si>
  <si>
    <t>ET_03_08_01_TurnToREAN</t>
  </si>
  <si>
    <t>EV_03_09_00</t>
  </si>
  <si>
    <t>C_NPC002</t>
  </si>
  <si>
    <t>Angelica</t>
  </si>
  <si>
    <t>down_c</t>
  </si>
  <si>
    <t>They returned to the Courageous and were immediately
called to the bridge by Towa.</t>
  </si>
  <si>
    <t>Together, they all hurried there to see what exactly she
wanted to say.</t>
  </si>
  <si>
    <t>open1_c</t>
  </si>
  <si>
    <t>#1KWe're here.</t>
  </si>
  <si>
    <t>#1KWe're baaack!</t>
  </si>
  <si>
    <t>#2KWelcome back, guys!</t>
  </si>
  <si>
    <t>#2KWhy, hello there. ㈱</t>
  </si>
  <si>
    <t>#2KYou couldn't have timed that better.</t>
  </si>
  <si>
    <t>#3K#FHmm?</t>
  </si>
  <si>
    <t>#3KWhat's the screen doing out?</t>
  </si>
  <si>
    <t>#K#FHeehee. Well, we got a call through earlier
from a really unexpected source.</t>
  </si>
  <si>
    <t>#E_0#M_0She said she'd call back around this time,
so the screen's all ready.</t>
  </si>
  <si>
    <t>#E_I#M_9</t>
  </si>
  <si>
    <t>#3K#FAh, I see. So this is what you called
us back for?</t>
  </si>
  <si>
    <t>#E[1]#M_0Who is it, though?</t>
  </si>
  <si>
    <t>#K#0TThe call's coming through.</t>
  </si>
  <si>
    <t>Husky Voice</t>
  </si>
  <si>
    <t>#0T#1C#1CHello, hello. Can you hear me?</t>
  </si>
  <si>
    <t>#3K...!</t>
  </si>
  <si>
    <t>#K#0TAngelica?!</t>
  </si>
  <si>
    <t>#3K#F#5SYou're okay!</t>
  </si>
  <si>
    <t>I_TVIS243</t>
  </si>
  <si>
    <t>#5T#1C#1CWell, hi there, my beloved kitty cats.</t>
  </si>
  <si>
    <t>#E_4#M_0#1C#1CHow're you guys doing? I haven't seen
you since the festival.</t>
  </si>
  <si>
    <t>#K#0T#FIt really is you! Oh, thank goodness.</t>
  </si>
  <si>
    <t>#K#0THaha. Seriously, we've been worried about
you.</t>
  </si>
  <si>
    <t>#E[G]#M_0</t>
  </si>
  <si>
    <t>#5T#1C#1CHaha. Yep. As you can see, I'm hangin'
in there.</t>
  </si>
  <si>
    <t>#E_8#M_0#1C#1CSorry for not being able to get in touch
sooner. I'm sure you must've been worried,
but this was my first chance.</t>
  </si>
  <si>
    <t>#5T#1C#1CIt's a pleasure to see you again, too,
Your Highness.</t>
  </si>
  <si>
    <t>#E_4#M_0#1C#1CAnd lookin' good, Instructor.</t>
  </si>
  <si>
    <t>#3KHeehee. I'm delighted to see you're well,
Angelica.</t>
  </si>
  <si>
    <t>#4K#FHaha. Nice to see all this stuff that's been
going on hasn't changed you a bit.</t>
  </si>
  <si>
    <t>#3KYou don't know how happy it makes
me to see you safe, Angie.</t>
  </si>
  <si>
    <t>#E_8#M_0We couldn't contact you after you
went back to Roer, so I was getting
worried.</t>
  </si>
  <si>
    <t>#5T#1C#1CAww. Sorry about that.</t>
  </si>
  <si>
    <t>#E_E#M_0#1C#1CThere were a few little family matters
keeping me busy, you see.</t>
  </si>
  <si>
    <t>#3KI can only imagine...</t>
  </si>
  <si>
    <t>#3KI'm sure it's real fun being from one
of the Four Great Houses these days.</t>
  </si>
  <si>
    <t xml:space="preserve">#3KIndeed. Especially when her father is
one of the most important figures in
the alliance, much like my own. </t>
  </si>
  <si>
    <t>#E_2#M_0How are things in the Rogner family
at the moment, incidentally?</t>
  </si>
  <si>
    <t>#5T#1C#1COh, you know. Speaking of our families,
I heard you ran away from home, Jusis?
You've got some serious balls.</t>
  </si>
  <si>
    <t>#E_8#M_0#1C#1CBut yeah, things aren't exactly great
between me and my old man, either.</t>
  </si>
  <si>
    <t>#E[9]#M_0#1C#1CWith the way things are going, 
we're going to have a real father-
daughter squabble on our hands soon.</t>
  </si>
  <si>
    <t>#2KTh-That doesn't sound good...</t>
  </si>
  <si>
    <t>#2KAre you going to be all right?</t>
  </si>
  <si>
    <t>#K#F#0T#1C#1COh, I'll be fine. I've got my own supporters,
I'll have you know.</t>
  </si>
  <si>
    <t>#E_2#M_A#1C#1CAnyway, part of the reason I called was to
pass on a message to Alisa.</t>
  </si>
  <si>
    <t>#1C#1CIt's about your mother's whereabouts.</t>
  </si>
  <si>
    <t>C</t>
  </si>
  <si>
    <t>#2KYou know where she is?!</t>
  </si>
  <si>
    <t>#2KPlease, tell me!</t>
  </si>
  <si>
    <t>#E_8#M_0How is she? Is she all right?!</t>
  </si>
  <si>
    <t>#5T#1C#1CShe's fine, but she's been imprisoned
somewhere that's a real pain to get to.</t>
  </si>
  <si>
    <t>#E_2#M_A#1C#1CI'm still trying to figure out how to
get her out of there.</t>
  </si>
  <si>
    <t>#E_8#M_0#1C#1CYou just leave that to me, okay?
Everything's gonna be okay, and--</t>
  </si>
  <si>
    <t>#4KOh, no...</t>
  </si>
  <si>
    <t>#3KSounds like gunfire.</t>
  </si>
  <si>
    <t>#E[O]#M_A</t>
  </si>
  <si>
    <t>#5T#1C#1C*sigh* Damn it. That didn't take Father
long. Sounds like he's found me already.</t>
  </si>
  <si>
    <t>#3K#FA-Angelica?!</t>
  </si>
  <si>
    <t>2[autoE2]</t>
  </si>
  <si>
    <t>3</t>
  </si>
  <si>
    <t>#5T#1C#1CSorry. I'm gonna have to go! I'll contact
you again as soon as I can!</t>
  </si>
  <si>
    <t>#E[111111111111111111112]#M_0#1C#1CI'm happy I could hear your voices
again. And don't worry about things
here! I'll be fine!</t>
  </si>
  <si>
    <t>#3K#5SAngie...!</t>
  </si>
  <si>
    <t>#3K#F#6SA-Angie, wai--!</t>
  </si>
  <si>
    <t>8</t>
  </si>
  <si>
    <t>0[autoE8]</t>
  </si>
  <si>
    <t>#2KThat didn't sound good...</t>
  </si>
  <si>
    <t>#2KI hope she hasn't gotten herself
involved in something dangerous.</t>
  </si>
  <si>
    <t>#2KShe did say she had supporters,
but it still sounds like she's in a
pretty precarious situation.</t>
  </si>
  <si>
    <t>#2KI hope she's going to be all right...</t>
  </si>
  <si>
    <t>#1K#FShe said Mother's been imprisoned
somewhere, too...</t>
  </si>
  <si>
    <t>#1K#FI can't pretend NOT to be concerned.</t>
  </si>
  <si>
    <t>#1K#FYeah... She did say not to worry, but...</t>
  </si>
  <si>
    <t>#1K#FHard to think that way after hearing
what we just did.</t>
  </si>
  <si>
    <t>#E[8]#M_0</t>
  </si>
  <si>
    <t>#1K#FA-Are you guys going to help her?</t>
  </si>
  <si>
    <t>#1P...Thanks, guys.</t>
  </si>
  <si>
    <t>#3K#FThen that makes our next destination
the Nortia province.</t>
  </si>
  <si>
    <t xml:space="preserve">#E_2#M_AYou guys are sure about this? </t>
  </si>
  <si>
    <t>ET_03_09_00_TurnToREAN</t>
  </si>
  <si>
    <t>#K#FAbsolutely. She might've been forced to
withdraw, but as far as I'm concerned,
she'll always be a part of Thors.</t>
  </si>
  <si>
    <t>#E_2#M_ABoth she and Alisa's mother might need
our help. How could we turn a blind eye
to that?</t>
  </si>
  <si>
    <t>#5KThank you...</t>
  </si>
  <si>
    <t>#K#FI don't know how much we'll be able
to do for them...</t>
  </si>
  <si>
    <t>#E_2#M_A...but we're not going to find the answer
by standing here. So let's make our way
to Roer!</t>
  </si>
  <si>
    <t>They agreed to sneak into Roer to try and find out what
was happening to Angelica and Chairman Irina.</t>
  </si>
  <si>
    <t>With the city being the stronghold of Marquis Rogner,
however, they were well aware doing so wasn't going to be
easy.</t>
  </si>
  <si>
    <t>The one thing they could do for certain was take proper
precautions and brace themselves for the dangers ahead.</t>
  </si>
  <si>
    <t>ET_03_09_00_TurnToREAN</t>
  </si>
  <si>
    <t>EV_03_10_00</t>
  </si>
  <si>
    <t>#KRoer is the capital of the Nortia
province and one of the alliance's
greatest strongholds.</t>
  </si>
  <si>
    <t>#E_2#M_AMake absolutely sure you're ready
for anything before we go!</t>
  </si>
  <si>
    <t>Choosing to commence the operation will cause the main
story to advance, and Alisa will become a mandatory party
member.</t>
  </si>
  <si>
    <t>#4KDon't worry. We're ready.</t>
  </si>
  <si>
    <t>#E_2#M_0We can begin at any time.</t>
  </si>
  <si>
    <t>#KRight! We'll gather everyone in the
conference room, then!</t>
  </si>
  <si>
    <t>#E_2#M_0I'll explain exactly what we're going
to be doing.</t>
  </si>
  <si>
    <t>Once all of Class VII had gathered together, they were
given a briefing on the operation that would take place.</t>
  </si>
  <si>
    <t>However, during their discussion, one point became
abundantly clear:</t>
  </si>
  <si>
    <t>Flying the Courageous close to Roer would be far too
dangerous.</t>
  </si>
  <si>
    <t>Unsure as to how to proceed, they opted to consult someone
more familiar with the region.</t>
  </si>
  <si>
    <t>EV_03_10_01</t>
  </si>
  <si>
    <t>C_NPC028</t>
  </si>
  <si>
    <t>Gwyn</t>
  </si>
  <si>
    <t>C_NPC170</t>
  </si>
  <si>
    <t>#5T#1C#1CHmm... It sounds like you'll have
no trouble getting into the Nortia
province, at least?</t>
  </si>
  <si>
    <t>#3KI don't think so.</t>
  </si>
  <si>
    <t>#E_8#M_0The problem is getting into Roer City
itself. Or even close to it...</t>
  </si>
  <si>
    <t>#3KWe can't exactly just take an airship
through the airport like we're on some
pleasure cruise.</t>
  </si>
  <si>
    <t>#4KAnd approaching the city along any of
the highways is a surefire way to get
arrested.</t>
  </si>
  <si>
    <t>#4KNot that there're any good places
nearby to land the Courageous in
the first place.</t>
  </si>
  <si>
    <t>#3K#FAnd that's why we're calling you, Gwyn.</t>
  </si>
  <si>
    <t>#E_0#M_0You wouldn't know of any other ways
for us to get near, would you?</t>
  </si>
  <si>
    <t>#5T#1C#1CHaha. You came to the right person!</t>
  </si>
  <si>
    <t>#E_4#M_0#1C#1CI happen to know the perfect way.</t>
  </si>
  <si>
    <t>#K#0TYou do...?</t>
  </si>
  <si>
    <t>#5T#1C#1CYou know the Spina Byroad to the
west? There's this little stream that
runs along it.</t>
  </si>
  <si>
    <t>#E[1]#M_A#1C#1CI used to fish in it all the time back
in my younger days, I'll have you know.</t>
  </si>
  <si>
    <t>#E[5]#M_0#1C#1CAs it so happens, you can trace its
source all the way back to the mountains
of Ymir.</t>
  </si>
  <si>
    <t>#KHold on...</t>
  </si>
  <si>
    <t>#E_0#M_0So you're saying we should
sail down from Ymir to Roer?</t>
  </si>
  <si>
    <t>#K#F#0T#1C#1CHaha. Exactly.</t>
  </si>
  <si>
    <t>#E[1]#M_0#1C#1CIt won't be the smoothest ride you've
ever taken, what with the rapids and all,
so you'll need to be careful...</t>
  </si>
  <si>
    <t>#E_0#M_0#1C#1C...but I'd still say that taking that is
your best bet for sneaking as close to
the city as you can.</t>
  </si>
  <si>
    <t>#KIt sounds promising at the very least.</t>
  </si>
  <si>
    <t>#2KI like it! It's just like being in a spy
novel!</t>
  </si>
  <si>
    <t>#KAnd you would know a thing or two
about spies, wouldn't you?</t>
  </si>
  <si>
    <t>#KShould we make our way to Ymir,
then?</t>
  </si>
  <si>
    <t>#KLet's decide who's actually going first.
We can only get so many people on a
boat.</t>
  </si>
  <si>
    <t>#E[5]#M_9</t>
  </si>
  <si>
    <t>#3KThank you so much for your help, 
Grandfather!</t>
  </si>
  <si>
    <t>#5T#1C#1COh, think nothing of it. What kind of man
would I be if I didn't help my adorable
granddaughter in her hour of need?</t>
  </si>
  <si>
    <t>#E[1]#M_A#1C#1CAnd I'm never one to pass up a chance
to put my...less than adorable...daughter
in my debt.</t>
  </si>
  <si>
    <t>#E_4#M_0#1C#1CSounds like my number one protege is in a
bind, too. I can't very well have anything
happen to our wanton womanizer.</t>
  </si>
  <si>
    <t>#3KHeh. We'll help Angelica however
we can.</t>
  </si>
  <si>
    <t>AniEvWait</t>
  </si>
  <si>
    <t>#3KTake care, all right?</t>
  </si>
  <si>
    <t>#4KWe'd go with you if we could.</t>
  </si>
  <si>
    <t>#E_2#M_0Unfortunately, someone's got to stay and
look after the Courageous, and then there's
the whole boat issue on top of that...</t>
  </si>
  <si>
    <t>#3K#FPlease, do what you can for Angie!</t>
  </si>
  <si>
    <t>#E_2#M_0For me, for George...and for Crow!</t>
  </si>
  <si>
    <t>#2K#FWe will!</t>
  </si>
  <si>
    <t>EV_03_24_01</t>
  </si>
  <si>
    <t>I_SVIS096</t>
  </si>
  <si>
    <t>I_SVIS097</t>
  </si>
  <si>
    <t>I_SVIS098</t>
  </si>
  <si>
    <t>C_NPC187</t>
  </si>
  <si>
    <t>Alan</t>
  </si>
  <si>
    <t>AniEvYareyare</t>
  </si>
  <si>
    <t>AniEvTeburi</t>
  </si>
  <si>
    <t>AniEvRyoteAtama</t>
  </si>
  <si>
    <t>AniEvHookaki</t>
  </si>
  <si>
    <t>AniEvGyu</t>
  </si>
  <si>
    <t>AniEvTeMune</t>
  </si>
  <si>
    <t>#E[G]#M_4</t>
  </si>
  <si>
    <t>#1PI have to tell you, I'm impressed.</t>
  </si>
  <si>
    <t>#E_4#M_4I was expecting this beauty of a ship
to be on the feisty side, but she's a
real sweet girl.</t>
  </si>
  <si>
    <t>#E[5]#M_4Haha. Cutting through the clouds like
this feels wonderful... I could get used
to this.</t>
  </si>
  <si>
    <t>#K#0TW-Wow... I can't believe how quickly
you've gotten the hang of it, Angie.</t>
  </si>
  <si>
    <t>#E[9]#M_4</t>
  </si>
  <si>
    <t>#K#0T#F*sigh* Neither can I...</t>
  </si>
  <si>
    <t>#E_8#M_4But I think it's obvious who's more
qualified to sit here between the
two of us. This job's all yours now.</t>
  </si>
  <si>
    <t>#K#0T#FWell, I'll be damned.</t>
  </si>
  <si>
    <t>#E_0#M_0Looks like you won't be needing
me around any longer if you're
THIS good with her.</t>
  </si>
  <si>
    <t>#E_J#M_4</t>
  </si>
  <si>
    <t>#1PHeh. Why, thank you.</t>
  </si>
  <si>
    <t>#E[1]#M_4I hereby accept the positions of chief
helmsman and Courageous second-in-
command.</t>
  </si>
  <si>
    <t>#2KShe really is amazing...</t>
  </si>
  <si>
    <t>#2PHaha. There's no one out there who
can tame a vehicle as fast as Angie.</t>
  </si>
  <si>
    <t>#2KWe're not gonna have to worry
about a thing with her around.</t>
  </si>
  <si>
    <t>#5KMoving right along, the good news is
that we were able to liberate Roer.</t>
  </si>
  <si>
    <t>#E_2#M_AI don't think any of us could have
predicted how much the war situation
would change in the process.</t>
  </si>
  <si>
    <t>#5KMarquis Rogner and his provincial army's
withdrawal from the conflict will have a
profound effect going forward.</t>
  </si>
  <si>
    <t>#E_I#M_0Losing one of their key members is bound
to be a painful loss to the alliance.</t>
  </si>
  <si>
    <t>#5KFor one thing, it should make things easier
for Lieutenant General Vander and the 3rd
Armored Division...</t>
  </si>
  <si>
    <t>#E_0#M_4Their greatest concern before now was the
Nortia Provincial Army, after all.</t>
  </si>
  <si>
    <t>#1KSo the alliance's overwhelming supremacy
is finally starting to sway...</t>
  </si>
  <si>
    <t>#1KOnly in east Erebonia, though.</t>
  </si>
  <si>
    <t>#E_J#M_AThey still come out on top in the west.</t>
  </si>
  <si>
    <t>E[autoEE]</t>
  </si>
  <si>
    <t>#1PRight. Prince Olivert said as much, too.</t>
  </si>
  <si>
    <t>#E_E#M_AGeneral Le Guin and Brigadier General
Bardias are out there and claiming one
victory after another.</t>
  </si>
  <si>
    <t>And then there's your brother, Jusis.
He's a brilliant leader, and it shows.</t>
  </si>
  <si>
    <t>#K#0TI see...</t>
  </si>
  <si>
    <t>#K#0T#F...Hmph.</t>
  </si>
  <si>
    <t>Be that as it may, all we can do is focus
our efforts on the eastern front for now.</t>
  </si>
  <si>
    <t>#E_2#M_0That's what we were entrusted with,
and fretting over things we can't
change won't do us any good, right?</t>
  </si>
  <si>
    <t>#K#0T#FThat's putting it into perspective, yes.</t>
  </si>
  <si>
    <t>#E_0#M_9We've got our hands full over here as
it is, so let's make every moment count.</t>
  </si>
  <si>
    <t>#K#0TTime to get back to gathering all the
info we can!</t>
  </si>
  <si>
    <t>#4K#FSpeaking of, mind giving us an update
on the situation with Valimar's weapon,
Rean?</t>
  </si>
  <si>
    <t>ET_03_24_01_TurnToREAN</t>
  </si>
  <si>
    <t>#3KAh, right. How could we forget?</t>
  </si>
  <si>
    <t>#E_J#M_0</t>
  </si>
  <si>
    <t>#KProfessor Schmidt agreed to cooperate
with us, didn't he?</t>
  </si>
  <si>
    <t>#2K...'Cooperate' is a strooong word, Alisa.
He only cares about what interests him.</t>
  </si>
  <si>
    <t>#E[9]#M_0That it ends up benefiting us is purely
secondary.</t>
  </si>
  <si>
    <t>#KAnd remember, he's only going to help
IF we happen to find enough Zemurian
Ore to make the weapon.</t>
  </si>
  <si>
    <t>#E_E#M_0How we're going to GET stuff that rare
is beyond me, though.</t>
  </si>
  <si>
    <t>#3KYou said that Valimar himself is made of
that ore, did you not?</t>
  </si>
  <si>
    <t>#3KYou wouldn't happen to have any ideas,
would you, Emma?</t>
  </si>
  <si>
    <t>Hmm...</t>
  </si>
  <si>
    <t>#E[8]#M_A</t>
  </si>
  <si>
    <t>I'm afraid the Hexen Clan knows very
little concerning the creation of the
Divine Knights.</t>
  </si>
  <si>
    <t>#E[3]#M_ASome legends passed down through the
clan say they were made during the time
of the Great Collapse.</t>
  </si>
  <si>
    <t>#E[2]#M_A</t>
  </si>
  <si>
    <t>Specifically, they were forged by artisans
who called themselves gnomes.</t>
  </si>
  <si>
    <t>Huh. That's an interesting name.</t>
  </si>
  <si>
    <t>#K#0TI know the term from old stories much
like anyone else, but I had no idea a
band of artisans by that name existed.</t>
  </si>
  <si>
    <t>#E_F#M_A</t>
  </si>
  <si>
    <t>Supposedly, they once worked closely
with the clan's ancestors.</t>
  </si>
  <si>
    <t>#E[9]#M_ABut somewhere down the line, the witches
and the gnomes ended up parting ways.
I couldn't tell you exactly when.</t>
  </si>
  <si>
    <t>#K#0THow curious.</t>
  </si>
  <si>
    <t>Maybe so, but none of that's going
to help us find any ore.</t>
  </si>
  <si>
    <t>#K#0TOur chances of finding enough were
pretty slim to begin with.</t>
  </si>
  <si>
    <t>#2K#FI know where you can get enough.</t>
  </si>
  <si>
    <t>#E_0#M_0But only if you're willing to overcome
some very difficult trials to obtain it.</t>
  </si>
  <si>
    <t>ET_03_24_01_TurnToCELINE2</t>
  </si>
  <si>
    <t>#3KYou do...?</t>
  </si>
  <si>
    <t>#3KReally?!</t>
  </si>
  <si>
    <t>#2K#FWhat do I have to gain by lying?</t>
  </si>
  <si>
    <t>#2PYou're aware of those strange ruins 
scattered all over the country, right?</t>
  </si>
  <si>
    <t>#K#0T#FOh, yeah.</t>
  </si>
  <si>
    <t>#E[3]#M_AWhere the higher elements were active?</t>
  </si>
  <si>
    <t>#2PThose are the ones. They're called Spirit
Shrines.</t>
  </si>
  <si>
    <t>#2PYou see, there are ruins scattered all
across Erebonia called Spirit Shrines.</t>
  </si>
  <si>
    <t>#2PThey were built on top of septium veins long,
long ago by the gnomes to encourage the
formation of massive Zemurian Ore crystals.</t>
  </si>
  <si>
    <t>Those crystals were in turn used to create
the Divine Knights.</t>
  </si>
  <si>
    <t>#E_2#M_0So if there's any place in Erebonia to start
looking for the vast amount you need, it's
there.</t>
  </si>
  <si>
    <t>#K#0TI-I had no idea...</t>
  </si>
  <si>
    <t>#K#0T#FWhy didn't you tell us this before now?</t>
  </si>
  <si>
    <t>#2PAm I supposed to be a mind reader?</t>
  </si>
  <si>
    <t>#E_I#M_0It wasn't exactly relevant until now,
so why bring it up?</t>
  </si>
  <si>
    <t>#K#0T*sigh* No need to bite our heads off...</t>
  </si>
  <si>
    <t>#K#0THey, she told us now, right? All we gotta
do is go to one of those shrines and we'll
be rolling in ore!</t>
  </si>
  <si>
    <t>#K#FLet's hope so.</t>
  </si>
  <si>
    <t>#E_0#M_9We've got a lot on our plate checking up
on the country, but exploring a shrine's
been our best lead yet.</t>
  </si>
  <si>
    <t>#E_2#M_9And no matter how difficult it might be,
a little thing like a trial isn't gonna scare
us away, right?</t>
  </si>
  <si>
    <t>#KRight!</t>
  </si>
  <si>
    <t>With the discussion coming to an end, their destination had
been decided.</t>
  </si>
  <si>
    <t>Before departing, however, Class VII thought it best to
check if there were any new requests from Prince Olivert.</t>
  </si>
  <si>
    <t>And their timing turned out to be quite apt, as he had very
recently sent several their way.</t>
  </si>
  <si>
    <t>#6KThis one's from Klein!</t>
  </si>
  <si>
    <t>#6KI'm happy to see that Hibelle's with
him, too.</t>
  </si>
  <si>
    <t>#E_8#M_ANot so happy about the airliner going
missing, though...</t>
  </si>
  <si>
    <t>#KDoesn't seem like something we
can afford to ignore, dangerous
as it sounds.</t>
  </si>
  <si>
    <t>#E_I#M_0But look at THIS one...</t>
  </si>
  <si>
    <t>#K#FPh-Phantom Thief B?!</t>
  </si>
  <si>
    <t>#E_2#M_0What's this about reading a letter?</t>
  </si>
  <si>
    <t xml:space="preserve">#K#FAs if we have the time to be concerning
ourselves with his pathetic antics. </t>
  </si>
  <si>
    <t>#K*sigh* I know what you mean, really,
but ignoring it might be even worse.</t>
  </si>
  <si>
    <t>#KYup. We've got our work cut out for us.</t>
  </si>
  <si>
    <t>#E_2#M_AHey, Rean? I want to help look out for
everyone.</t>
  </si>
  <si>
    <t>#E[1]#M_ALet me come with you, okay?</t>
  </si>
  <si>
    <t>#E_J#M_9</t>
  </si>
  <si>
    <t>#K#FOf course, Fie. You're always welcome.</t>
  </si>
  <si>
    <t>#KI think Celine and I should come with
you when you're exploring the shrine,
too.</t>
  </si>
  <si>
    <t>#KI was about to say the same thing.</t>
  </si>
  <si>
    <t>#E_0#M_0And make sure you're ready before
you go. I wasn't kidding when I said
the trials were difficult.</t>
  </si>
  <si>
    <t>It is temporarily not possible to remove Fie from the party.</t>
  </si>
  <si>
    <t>ET_03_24_01_TurnToREAN</t>
  </si>
  <si>
    <t>ET_03_24_01_TurnToCELINE2</t>
  </si>
  <si>
    <t>EV_03_55_04</t>
  </si>
  <si>
    <t>I[autoEI]</t>
  </si>
  <si>
    <t>#4K#FWell, the time's finally come.</t>
  </si>
  <si>
    <t>#E_2#M_0Is everyone ready to go?</t>
  </si>
  <si>
    <t>#E_2#M_9</t>
  </si>
  <si>
    <t>#KOf course.</t>
  </si>
  <si>
    <t>#K#FWe can't let Jusis down!</t>
  </si>
  <si>
    <t>#K#FMm-hmm. This is our chance to
avenge Otto's death, too.</t>
  </si>
  <si>
    <t>#K#F...I appreciate it.</t>
  </si>
  <si>
    <t>#KJust try and focus your thoughts on the
operation for now. You can worry about
other things later.</t>
  </si>
  <si>
    <t>#KHeehee. We'll be right there with you!</t>
  </si>
  <si>
    <t>#KSounds like everyone's all fired up and
ready to go.</t>
  </si>
  <si>
    <t>#4KThis will be our first chance to test 
Valimar's newly fortified weapon, too.</t>
  </si>
  <si>
    <t>#4K#0THow'd it turn out?</t>
  </si>
  <si>
    <t>#KGreat, actually.</t>
  </si>
  <si>
    <t>#E_0#M_9And like Laura said, today's operation
makes it the perfect chance to test it
out in battle.</t>
  </si>
  <si>
    <t>I hope so. It'll be a good way to iron
out the kinks, anyway.</t>
  </si>
  <si>
    <t>#E_0#M_0The more data I have, the better off
we'll be when it comes to making that
tachi.</t>
  </si>
  <si>
    <t>#KGuys, the 4th Armored Division and
the Railway Military Police are almost
ready to make their move.</t>
  </si>
  <si>
    <t>#E_I#M_0Let me know as soon as you're ready.
The sooner, the better.</t>
  </si>
  <si>
    <t>I'm coming with you. It doesn't sit right
with me to have you going up against
high-ranking jaegers alone.</t>
  </si>
  <si>
    <t>#E_2#M_AThat's no reason to let your guard down,
though. Make sure you have everything
you need.</t>
  </si>
  <si>
    <t>#4K#0TNo problem.</t>
  </si>
  <si>
    <t>The number of members in the party has temporarily
increased to seven.</t>
  </si>
  <si>
    <t>EV_03_30_00</t>
  </si>
  <si>
    <t>C_NPC174</t>
  </si>
  <si>
    <t>#KYou guys ready to go?</t>
  </si>
  <si>
    <t>#E_2#M_AYour equipment's in perfect order, right?
And Valimar's all ready, too?</t>
  </si>
  <si>
    <t>Choosing to commence the operation will advance the story
with the current party members.</t>
  </si>
  <si>
    <t>Everyone, commence final preparations!</t>
  </si>
  <si>
    <t>Depart for the agreed location! Once there,
we're on standby until the assault begins!</t>
  </si>
  <si>
    <t>#K#0T#FYes, ma'am!</t>
  </si>
  <si>
    <t>#K#0T#FDeparting for the agreed location!
We'll keep watch for any threats from
the ground!</t>
  </si>
  <si>
    <t>Course to the Kreuzen province secured!</t>
  </si>
  <si>
    <t>Courageous, full speed ahead!</t>
  </si>
  <si>
    <t>#K#0T#FGo go go!</t>
  </si>
  <si>
    <t>EV_03_33_02</t>
  </si>
  <si>
    <t>#K#0T#FCourse to the east-northeast is clear!
All hands, remain vigilant!</t>
  </si>
  <si>
    <t>#2KThe ship's approaching maximum cruising
speed!</t>
  </si>
  <si>
    <t>#2KThe Courageous is about to reach maximum
cruising speed!</t>
  </si>
  <si>
    <t>We should be getting close to the fortress
soon.</t>
  </si>
  <si>
    <t>Please get in touch with the 4th Armored
Division and the Railway Military Police!</t>
  </si>
  <si>
    <t>#K#0TA-Aye, aye, Captain!</t>
  </si>
  <si>
    <t>#1POh, my! I think I can see something
in the distance.</t>
  </si>
  <si>
    <t>#E_4#M_A</t>
  </si>
  <si>
    <t>#3K#FWh-What the...? I'm getting some veeery
strange readings here!</t>
  </si>
  <si>
    <t>EV_03_35_01</t>
  </si>
  <si>
    <t>C_NPC050</t>
  </si>
  <si>
    <t>Toval</t>
  </si>
  <si>
    <t>#3KThe Azure Tree?</t>
  </si>
  <si>
    <t>#E_2#M_AThat's the name of the bizarre tree
that appeared in Crossbell, then?</t>
  </si>
  <si>
    <t>#5T#1C#1CYeah. I found it out from the guild
branch over there.</t>
  </si>
  <si>
    <t>#E_E#M_A#1C#1CThings still seem to be tense over in
their direction. No one's really sure what
it's for or what it can do.</t>
  </si>
  <si>
    <t>#E[3]#M_A#1C#1CDon't think it'll have any direct effect
on Erebonia, though.</t>
  </si>
  <si>
    <t>#3K#FWell, I suppose that's good news...
Sort of.</t>
  </si>
  <si>
    <t>#2KStill, people on this side of the country
are understandably feeling uneasy about
it.</t>
  </si>
  <si>
    <t>#E_F#M_0</t>
  </si>
  <si>
    <t>#2KYeah... People have enough to worry about
without a giant glowing tree sprouting up
from out of nowhere.</t>
  </si>
  <si>
    <t>#2KAnyone would start feeling nervous
at the sight of such a thing.</t>
  </si>
  <si>
    <t>#2KAt least it should keep Calvard off our
backs for a while, right?</t>
  </si>
  <si>
    <t>#E_I#M_AThey're as clueless as we are on what
that thing is, and they're not gonna risk
an attack before they know for sure.</t>
  </si>
  <si>
    <t>#4T#1C#1CExactly. In a sense, it's doing the same
thing for us the barrier around Crossbell
City did before it up and vanished.</t>
  </si>
  <si>
    <t>#1C#E_2#M_A#1CIt's probably the best distraction Erebonia
could ask for about now.</t>
  </si>
  <si>
    <t>#K#0TOh? Is that what your bracer instincts
are telling you?</t>
  </si>
  <si>
    <t>#K#0TIt doesn't take a bracer to think that,
Jusis. If Calvard were to invade right
now while the war's going on...</t>
  </si>
  <si>
    <t>#K#0T#FTrue. The situation we're under is
plenty chaotic as it is.</t>
  </si>
  <si>
    <t>#K#0T#F#800W...</t>
  </si>
  <si>
    <t>#KAll we can do right now is keep doing what
we always have and gather information.</t>
  </si>
  <si>
    <t>#E_2#M_0I'm sure we can do something to improve
the situation here, but we don't know
enough to decide what that something is.</t>
  </si>
  <si>
    <t>ET_03_35_01_TurnToREAN</t>
  </si>
  <si>
    <t>#KI'm with Gaius. Let's just take a deep
breath and do the best we can!</t>
  </si>
  <si>
    <t>#KThat's the best attitude to have right
now, too.</t>
  </si>
  <si>
    <t>#E_0#M_0One thing we could do is keep looking
around for other Thors students.
We could always use more help, right?</t>
  </si>
  <si>
    <t>#4KWe still need more Zemurian Ore, too.</t>
  </si>
  <si>
    <t>#KOh, that's right! And there are still more
Spirit Shrines left to explore as well.</t>
  </si>
  <si>
    <t>#KStrangely enough, our best course of action
is to simply continue doing what we've always
done, albeit with renewed dedication.</t>
  </si>
  <si>
    <t>#4KThat works for me.</t>
  </si>
  <si>
    <t>#5T#1C#1CSounds like you've got things covered
in the east, which means all that's
left for me is to wish you good luck.</t>
  </si>
  <si>
    <t>#E_2#M_0#1C#1CTake care of 'em, okay, Sara?</t>
  </si>
  <si>
    <t>#3KWhat else would I do? And you take care
of yourself, too.</t>
  </si>
  <si>
    <t>#E[5]#M_0#e[]We wouldn't want anything to happen to
you before you reunite with your dearest
Carnelia, now, would we? ㈱</t>
  </si>
  <si>
    <t>#5T#1C#1CUgh... Would you just drop that already?</t>
  </si>
  <si>
    <t>#E[8]#M_0#1C#1CAnyway, keep it up, guys. I'll be in
touch.</t>
  </si>
  <si>
    <t>#2KAww. There goes all my fun.</t>
  </si>
  <si>
    <t>ET_03_35_01_TurnToSARA</t>
  </si>
  <si>
    <t>#K#FWhat was all that about?</t>
  </si>
  <si>
    <t>#KToval's girlfriend?</t>
  </si>
  <si>
    <t>#2KIt did sound that way...</t>
  </si>
  <si>
    <t>#1K#FFor further details, please consult a certain
famous novel about a certain lovable scamp.
Now certainly available in all bookstores!</t>
  </si>
  <si>
    <t>#E[8]#M[9]</t>
  </si>
  <si>
    <t>#K(Poor Toval...)</t>
  </si>
  <si>
    <t>#4KAnyway, we should probably get to work.</t>
  </si>
  <si>
    <t>#E_0#M_9The best place to start would be checking
the latest requests from Prince Olivert.</t>
  </si>
  <si>
    <t>#1K#FThere's a request from Rosine about Celdic...</t>
  </si>
  <si>
    <t>#2KYeah. If we can, I'd love to help her out.</t>
  </si>
  <si>
    <t>#KMe, too. It's the least we can do after
all the market manager did for us.</t>
  </si>
  <si>
    <t>#1K#FI'm in agreement. We should try and
help her if time permits.</t>
  </si>
  <si>
    <t>#KKlaus also has something in mind for us,
it would seem.</t>
  </si>
  <si>
    <t>#E_0#M_0And that being said, I think it'd be best
if I were to accompany you for the time
being.</t>
  </si>
  <si>
    <t>#E_J#M_A</t>
  </si>
  <si>
    <t>#KI'd like to come along, too, especially since
we have the Spirit Shrines to worry about.</t>
  </si>
  <si>
    <t>#E[1]#M_AOf course, Celine will be coming with me.</t>
  </si>
  <si>
    <t>#E_0#M_0You'll need both of us to get through the
shrines, after all.</t>
  </si>
  <si>
    <t>#K#FThat sounds fine by me. Thanks.</t>
  </si>
  <si>
    <t>#KAll right, then! Let's go!</t>
  </si>
  <si>
    <t>It is temporarily not possible to remove Laura from the party.</t>
  </si>
  <si>
    <t>ET_03_35_01_TurnToREAN</t>
  </si>
  <si>
    <t>ET_03_35_01_TurnToSARA</t>
  </si>
  <si>
    <t>EV_03_56_03</t>
  </si>
  <si>
    <t>C_NPC009</t>
  </si>
  <si>
    <t>Captain Claire</t>
  </si>
  <si>
    <t>#3KAre you sure, Captain?!</t>
  </si>
  <si>
    <t>#5T#1C#1CYes, absolutely.</t>
  </si>
  <si>
    <t>#1C#1CSeveral days ago, the alliance moved
their line of defense around the capital
westward.</t>
  </si>
  <si>
    <t>#E_2#M_A#1C#1CWhich means that the east side of the
capital...</t>
  </si>
  <si>
    <t>#1C#1C...and in particular, the area around
Trista, are much more exposed than before.</t>
  </si>
  <si>
    <t>#3KThat could totally work in our favor!</t>
  </si>
  <si>
    <t>#3KLucky us.</t>
  </si>
  <si>
    <t>#3KYeah. It sounds like we might finally be
able to achieve what we set out to do.</t>
  </si>
  <si>
    <t>#E[1]#M_4</t>
  </si>
  <si>
    <t>#3KWe finally have a chance to wrestle the
academy from the alliance's grasp.</t>
  </si>
  <si>
    <t>#4K#FGuess the alliance is so focused on
trying to defend Heimdallr, they don't
have time to worry about Trista.</t>
  </si>
  <si>
    <t>#E_2#M_0We couldn't have asked for a better
chance than this.</t>
  </si>
  <si>
    <t>#4T#1C#1CI have some other news that may be
of interest to you as well.</t>
  </si>
  <si>
    <t>#E[1]#M_A#1C#1CThe Noble Alliance forces are no longer
the ones supervising Thors Military 
Academy.</t>
  </si>
  <si>
    <t>#E_2#M_A#1C#1CInstead, they've assigned that task to
the upper class students so the army
can focus on defending the capital.</t>
  </si>
  <si>
    <t>#K#0TWhy the upper class students?</t>
  </si>
  <si>
    <t>#K#0T#FI imagine they were chosen so the academy
would technically still be under the control
of the nobility.</t>
  </si>
  <si>
    <t>#E_2#M_0I'm sure they're up to the task, either way.</t>
  </si>
  <si>
    <t>#K#0TAre we talking about ALL of the upper 
class students, or just a select number
of them?</t>
  </si>
  <si>
    <t>#4T#1C#1CThe academy is being overseen by a group
of students calling themselves the Order 
of the Lion.</t>
  </si>
  <si>
    <t>#1C#1CThe group is centered around high-ranking
nobles, and its commander is one of the sons
of Marquis Hyarms...</t>
  </si>
  <si>
    <t>#E_2#M_A#1C#1C...Patrick T. Hyarms.</t>
  </si>
  <si>
    <t>#K#FPatrick?!</t>
  </si>
  <si>
    <t>#E[9]#M_0I'd heard that he was still at the academy,
but just what is he doing...?</t>
  </si>
  <si>
    <t>#K#FAnd what's this 'Order of the Lion'?</t>
  </si>
  <si>
    <t>#K#FHmph. I know nobles love tradition,
but that name sounds like something
torn from a history textbook.</t>
  </si>
  <si>
    <t>#K#0T#1C#1COther key members include the son and
daughter of Count Florald together with a
butler and maid from the upper class dormitory.</t>
  </si>
  <si>
    <t>#E[3]#M_0#1C#1CTo my knowledge, the principal and the
other instructors remain imprisoned within
the academy itself, however.</t>
  </si>
  <si>
    <t>#K#FFerris is taking part, too?</t>
  </si>
  <si>
    <t>#K#FIf I had to wager a guess, the alliance
ordered them to. Not like they're in a
position to refuse.</t>
  </si>
  <si>
    <t>#K#FThat's a little worrying...</t>
  </si>
  <si>
    <t>#4T#1C#1C...Principal Vandyck is an honorary
General of the Army as well, so naturally
the army is concerned for his well-being.</t>
  </si>
  <si>
    <t>#E_2#M_A#1C#1CAs such, we of the RMP are preparing
to liberate Trista and the academy from
the nobility.</t>
  </si>
  <si>
    <t>#1C#1CIt will be carried out before the battle
for Heimdallr can begin, using our most
elite units.</t>
  </si>
  <si>
    <t>#E[8]#M[8]</t>
  </si>
  <si>
    <t>#4K#FOh...</t>
  </si>
  <si>
    <t>#K#0TB-But that means...</t>
  </si>
  <si>
    <t>#4K...Captain.</t>
  </si>
  <si>
    <t>#E_2#M_AWould you consider postponing your
operation for at least a few days?</t>
  </si>
  <si>
    <t>ET_03_56_03_TurnToREAN</t>
  </si>
  <si>
    <t>#KRean...</t>
  </si>
  <si>
    <t>#4T#1C#1CDo you not think the RMP is up to
the task?</t>
  </si>
  <si>
    <t>FC_look_dir_No</t>
  </si>
  <si>
    <t>#2PI don't doubt for a moment that you are.</t>
  </si>
  <si>
    <t>#E_2#M_ABut since the day we were entrusted with
the Courageous--no, even before that--
liberating the academy has been our dream.</t>
  </si>
  <si>
    <t>#E[3]#M_AI don't just mean Class VII's dream, either.</t>
  </si>
  <si>
    <t>It's something that every single student
gathered on this ship wants to be a part
of. You could even say it's our duty.</t>
  </si>
  <si>
    <t>#E_2#M_AWhether someone else could handle it isn't
the issue. It's what we've come this far
for. We want to do it with our own hands.</t>
  </si>
  <si>
    <t>#K#0T#FThank you, Rean...</t>
  </si>
  <si>
    <t>#K#0T#1C#800W#F#1C...</t>
  </si>
  <si>
    <t>I feel the same way as Rean does.</t>
  </si>
  <si>
    <t>#E[3]#M_0Thors was established by one of my
ancestors, so I feel a connection to it
in that sense.</t>
  </si>
  <si>
    <t>#E_2#M_0It feels only right that those who have
an attachment to the academy should
come together to take it back.</t>
  </si>
  <si>
    <t>Angelica's Voice</t>
  </si>
  <si>
    <t>#0T#K#FShe's absolutely right.</t>
  </si>
  <si>
    <t>#2PWe've come all this way believing it would
lead us back to the academy. We can't just
leave the last step of our journey to you.</t>
  </si>
  <si>
    <t>#E_I#M_4After all that's happened, I think we're the
ones who should be fighting that Order of
the Lion. Don't you?</t>
  </si>
  <si>
    <t>#K#0TYeah, you're right!</t>
  </si>
  <si>
    <t>#4K#0TYup! It's gotta be us!</t>
  </si>
  <si>
    <t>#E_8#M_4</t>
  </si>
  <si>
    <t>#K#0TWe've all put an enormous amount of
effort into making it this far. It's only
fair, right?</t>
  </si>
  <si>
    <t>#4K#0THaha. We wouldn't be setting a very good
example as second years if we didn't see
tasks we've taken on through to the end.</t>
  </si>
  <si>
    <t>#K#0TI wanna go and save Uncle Makarov, too!</t>
  </si>
  <si>
    <t>#1KThat's a lot of yes votes right there.</t>
  </si>
  <si>
    <t>#1KHaha. I'm pleased to see we're all unanimous.</t>
  </si>
  <si>
    <t>#K#FYeah! I wanna do this, too, Claire!</t>
  </si>
  <si>
    <t>#K#0T#1C#F#1CReally, Millium? You, too...?</t>
  </si>
  <si>
    <t>#1K#FSo, Captain, please...</t>
  </si>
  <si>
    <t>#E_2#M_0...won't you leave taking back Trista and
the academy to us?</t>
  </si>
  <si>
    <t>#1K#FWe realize we're asking a lot, but this
is genuinely important to us.</t>
  </si>
  <si>
    <t>#1K#FWhen I finally see Dad again,
I want to be able to look back
and feel proud of all I've done!</t>
  </si>
  <si>
    <t>#2K#FI was never raised to beg, but in this
case, no price is too great.</t>
  </si>
  <si>
    <t>F</t>
  </si>
  <si>
    <t>#4T#1C#1CI wasn't expecting to get quite so
strong a reaction from you...</t>
  </si>
  <si>
    <t>#E[9]#M_9</t>
  </si>
  <si>
    <t>#4T#1C#1CIt's almost like we went to different
schools...</t>
  </si>
  <si>
    <t>#E_8#M_9#1C#1CI've never felt quite the devotion and
attachment to the academy all of you
clearly possess.</t>
  </si>
  <si>
    <t>#E[3]#M_9#1C#1CSo it's a little strange for me to see how
much each of you are willing to sacrifice
just so you can liberate Trista together.</t>
  </si>
  <si>
    <t>#E_8#M_4#1C#1CBut strange in a good way.</t>
  </si>
  <si>
    <t>#K#0TIs that a yes?</t>
  </si>
  <si>
    <t>#4T#1C#1CWe'll wait two days.</t>
  </si>
  <si>
    <t>#1C#1CTrista will form a vital base in our 
operation to take Heimdallr. It needs
to be liberated as soon as possible.</t>
  </si>
  <si>
    <t>#E_0#M_9#1C#1CI hope that will be enough time for
you to achieve your dream of taking
it back.</t>
  </si>
  <si>
    <t>#4K#F...!</t>
  </si>
  <si>
    <t>#3KThank you, Captain!</t>
  </si>
  <si>
    <t>#4KHaha. If you weren't with the RMP already,
you'd make a hell of an actress, you know.</t>
  </si>
  <si>
    <t>#E_E#M_0You put on quite a show for someone who
was going to say yes all along.</t>
  </si>
  <si>
    <t>#4T#1C#1CHeehee. Now, what makes you say that?</t>
  </si>
  <si>
    <t>#E[1]#M_9#1C#1CRegardless, I will be praying for your
success.</t>
  </si>
  <si>
    <t>#E_4#M_9#1C#1CI look forward to seeing you all again in
Heimdallr after this war is over.</t>
  </si>
  <si>
    <t>#4K#FThank you!</t>
  </si>
  <si>
    <t>#3KGood luck to you, too, Captain!</t>
  </si>
  <si>
    <t>Finally, Class VII was granted permission to liberate
Trista.</t>
  </si>
  <si>
    <t>They left deciding the specifics of the operation to Towa...</t>
  </si>
  <si>
    <t>...and eventually, it was decided that they would carry out
the mission on the same day a prototype of Valimar's new
tachi was completed.</t>
  </si>
  <si>
    <t>ET_03_56_03_TurnToREAN</t>
  </si>
  <si>
    <t>ET_03_56_03_TurnToMonitor</t>
  </si>
  <si>
    <t>EV_03_46_01</t>
  </si>
  <si>
    <t>The operation will begin today
at 1200 hours.</t>
  </si>
  <si>
    <t>#E_I#M_0Make sure you've done everything
you need to do before then.</t>
  </si>
  <si>
    <t>As you already know, I won't be taking
part in this one. This one's all you.</t>
  </si>
  <si>
    <t>#E_2#M_0My job as your teacher is to stay here
and wish you luck. I know you can do it.</t>
  </si>
  <si>
    <t>#K#0T...Thank you!</t>
  </si>
  <si>
    <t>#K#FWe've still got some time until then,
so it might be worth going around and
making sure we've got all we need.</t>
  </si>
  <si>
    <t>#1K#FYeah. We can't be too prepared--not this
time.</t>
  </si>
  <si>
    <t>#2K#FIncidentally, how goes the development
of Valimar's tachi?</t>
  </si>
  <si>
    <t xml:space="preserve">The prototype was finished last night. </t>
  </si>
  <si>
    <t>#E[9]#M_AThere's still some work left before it's
completely finished...</t>
  </si>
  <si>
    <t>#E_8#M_0...but personally, I'd say the progress
we've made is nothing to scoff at.</t>
  </si>
  <si>
    <t>#E[8]#M_4</t>
  </si>
  <si>
    <t>#K#0T#FProfessor Schmidt's really something,
isn't he?</t>
  </si>
  <si>
    <t>#K#0T#FI guess, but he COULD lighten a little.
I went to go play down in his workshop
and he was all suuuper mad at me.</t>
  </si>
  <si>
    <t>#K#0TWere you expecting to be welcomed
with a hug and some candy?</t>
  </si>
  <si>
    <t>Anyway, by the sound of it, he's going to
keep finding ways to improve it until the
very last minute.</t>
  </si>
  <si>
    <t>#E_2#M_0I'm gonna be swamped with helping him
out, but I should still be able to tune
your ARCUS units if you guys need it.</t>
  </si>
  <si>
    <t>#K#0TWe might just take you up on that,
George.</t>
  </si>
  <si>
    <t>#K#FWhatever ensures you're as ready
as possible.</t>
  </si>
  <si>
    <t>#E_8#M_0So much is resting on this battle.
I don't want us to go in with any
regrets!</t>
  </si>
  <si>
    <t>#3KRight!</t>
  </si>
  <si>
    <t>#1C#1CAll members of Class VII will take part in the battle for
Trista, whether they are in the active party or not.</t>
  </si>
  <si>
    <t>#1C#1CAs such, make sure to check everyone's equipment,
including that of characters you may not ordinarily use.</t>
  </si>
  <si>
    <t>#1C#1CTo advance the main story, speak to Towa in the captain's
chair and select [Commence Operation].</t>
  </si>
  <si>
    <t>SetKisinWeapon3</t>
  </si>
  <si>
    <t>EV_03_47_00</t>
  </si>
  <si>
    <t>#KReady to go, Rean?</t>
  </si>
  <si>
    <t>#E_0#M_0Everyone's equipment will need to be at
its very best. That includes Valimar, too!</t>
  </si>
  <si>
    <t>#1C#1CAfter selecting Commence Operation, two teams will
be organized to carry out the operation.</t>
  </si>
  <si>
    <t>EV_03_47_01</t>
  </si>
  <si>
    <t>AniEv0150</t>
  </si>
  <si>
    <t>The time for the operation to begin drew ever closer.</t>
  </si>
  <si>
    <t>The decisive moment almost upon them, those taking part
congregated on the bridge for one last review.</t>
  </si>
  <si>
    <t>#2K#FRight. Let's go over everything again
just to be safe.</t>
  </si>
  <si>
    <t>#K#FFirst, here's what we know about Trista.</t>
  </si>
  <si>
    <t>#E_2#M_AThe majority of the alliance forces that
were there have withdrawn, but some still
remain, defending the town's east side.</t>
  </si>
  <si>
    <t>It's likely that the moment we approach
Trista, we're going to come under attack
by the Soldats stationed there.</t>
  </si>
  <si>
    <t>#3KThat's where Valimar and I come in.
We'll deal with them first and clear
a path for everyone else.</t>
  </si>
  <si>
    <t>#1PRight. This is the first time we'll be
able to see what the Zemurian Ore
tachi prototype is capable of, too.</t>
  </si>
  <si>
    <t>#1PAfter you've liberated Trista, Rean, you
and the rest of Group A will head directly
to the academy's front gate.</t>
  </si>
  <si>
    <t>#E_2#M_0And not that anyone here could possibly
forget, but you'll also have the world's
most adorable captain accompanying you.</t>
  </si>
  <si>
    <t>#K#0T#FI have to say, I don't know how I feel
about her being on the front lines...</t>
  </si>
  <si>
    <t>#K#0TI can't help but agree... You've been a tremendous
support for us, of course, but this is the first time
you'll be taking an active role in combat.</t>
  </si>
  <si>
    <t>#1POh, don't you worry about me! I'm a military
academy student just as much as you guys.
I can put up a good fight.</t>
  </si>
  <si>
    <t>#E_8#M_0I won't get in the way or hold you back.
Promise.</t>
  </si>
  <si>
    <t>#K#0TIf what we're doing is to be seen as
legitimate, we'll need her assistance
from the ground anyway.</t>
  </si>
  <si>
    <t>#E[3]#M_9</t>
  </si>
  <si>
    <t>#K#0T#FWho better to overthrow Patrick Hyarms
himself than the president of the Student
Council?</t>
  </si>
  <si>
    <t>#1PNow you're talkin'. Group A's primary
objective will be to escort Towa safely to
the academy so she can work her magic.</t>
  </si>
  <si>
    <t>#E_2#M_0Good luck, you guys!</t>
  </si>
  <si>
    <t>#K#0T#FWe won't let you down.</t>
  </si>
  <si>
    <t>#1K#FAngelica, aren't you joining us, too?</t>
  </si>
  <si>
    <t>#4K#FYep. I doubt I'll make much of a
substitute for Sara, but I'll give
it my best shot.</t>
  </si>
  <si>
    <t>#E_2#M_0After Group A's off the Courageous, me
and the rest of Group B will fly around 
the back of the academy and charge in.</t>
  </si>
  <si>
    <t>#1K#FAttacking from both sides at the same
time sounds like a solid enough plan to
me.</t>
  </si>
  <si>
    <t>#E[9]#M_ALet's just hope said plan works...</t>
  </si>
  <si>
    <t>#K#FNot much point freaking out about
it now.</t>
  </si>
  <si>
    <t>#K#FAnd with all the people we have on
board, we've got more backup than
we could ever ask for.</t>
  </si>
  <si>
    <t xml:space="preserve">#2K#FExactly. We've done all we can. </t>
  </si>
  <si>
    <t>#K#FIt's a shame we couldn't recruit
a few more people, though.</t>
  </si>
  <si>
    <t>#E_E#M_9</t>
  </si>
  <si>
    <t>#2K#FMaybe, but we did what we could.</t>
  </si>
  <si>
    <t>#1K#FEverything is in Aidios' hands now.</t>
  </si>
  <si>
    <t>#4KOooh, I feel a tingle running down my
spine from all the feverish excitement
coursing through the air!</t>
  </si>
  <si>
    <t>#K#0TOne would think you'd be a little more
nervous considering what you're about
to do.</t>
  </si>
  <si>
    <t>Heehee. That's just how Class VII operates.</t>
  </si>
  <si>
    <t>It's been a long, long journey coming this
far, but you've overcome every obstacle in
your path and done yourselves proud.</t>
  </si>
  <si>
    <t>Now, all that remains is to go out there
and liberate your academy. Best of luck.
I know you'll pull through!</t>
  </si>
  <si>
    <t>Class VII</t>
  </si>
  <si>
    <t>#0T#5SThank you, Your Highness!</t>
  </si>
  <si>
    <t>ET_03_47_01_Turn</t>
  </si>
  <si>
    <t>#2P#5SEveryone, assume your positions!</t>
  </si>
  <si>
    <t>#2P#5SIt's time to take back our academy!</t>
  </si>
  <si>
    <t>Set_Mquartz_Lv</t>
  </si>
  <si>
    <t>ET_03_47_01_Turn</t>
  </si>
  <si>
    <t>EV_04_00_04</t>
  </si>
  <si>
    <t>I_SVIS104</t>
  </si>
  <si>
    <t>C_NPC007_C00</t>
  </si>
  <si>
    <t>Major Neithardt</t>
  </si>
  <si>
    <t>C_NPC032</t>
  </si>
  <si>
    <t>Lieutenant General Craig</t>
  </si>
  <si>
    <t>C_NPC045</t>
  </si>
  <si>
    <t>Lieutenant General Vander</t>
  </si>
  <si>
    <t>C_NPC046</t>
  </si>
  <si>
    <t>Captain Lechter</t>
  </si>
  <si>
    <t>air00</t>
  </si>
  <si>
    <t>AniEv0355</t>
  </si>
  <si>
    <t>AniEvRyoteKosi</t>
  </si>
  <si>
    <t>AniEvRyoteMae</t>
  </si>
  <si>
    <t>#0TYou want us to help liberate the capital?</t>
  </si>
  <si>
    <t>#1C#4T#1CWith Roer and Bareahard silent, we have
a firm foothold to take back Heimdallr.</t>
  </si>
  <si>
    <t>#E_2#M_A#1C#1CIf we don't seize the moment before the
year is up, there's every chance the war
will drag on even longer as a result.</t>
  </si>
  <si>
    <t>#1C#1CFighting is still brutal as ever in
western Erebonia...</t>
  </si>
  <si>
    <t>#E_0#M_0#1C#1C...but if the Nortia and Kreuzen Provincial
Armies keep their word not to interfere,
we may be able to turn the war around.</t>
  </si>
  <si>
    <t>#K#0T#FHmm...</t>
  </si>
  <si>
    <t>#K#0TThat does sound like the best chance
we'll ever get, but I still have doubts.</t>
  </si>
  <si>
    <t>#1PI've said it before, and I'll say it again:
we have no intention of taking an active
role in the war.</t>
  </si>
  <si>
    <t>We simply wish to fulfill our duties as
military academy students.</t>
  </si>
  <si>
    <t>#1C#1CThat sounds perfectly fine to me.</t>
  </si>
  <si>
    <t>#1C#1CWe aren't asking you to fight on the
front lines to retake the city.</t>
  </si>
  <si>
    <t>#E_2#M_0#1C#1CRather, we would like you, the students
of Thors Military Academy, to liberate one
very specific location.</t>
  </si>
  <si>
    <t>Yeah?</t>
  </si>
  <si>
    <t>#2PAnd where might that be?</t>
  </si>
  <si>
    <t>Young Man's Voice</t>
  </si>
  <si>
    <t>#0T#1C#1CI'll be the one explaining that.</t>
  </si>
  <si>
    <t>#4PY-You're here, too?</t>
  </si>
  <si>
    <t>#3PYou're from the Intelligence Division!</t>
  </si>
  <si>
    <t>#2PHuh. Hiya, Lechter.</t>
  </si>
  <si>
    <t>5</t>
  </si>
  <si>
    <t>#2PLong time no see! You back from Crossbell?</t>
  </si>
  <si>
    <t>I_TVIS252</t>
  </si>
  <si>
    <t>#1C#4T#1CYep. The most pressing problem over 
there is all taken care of now.</t>
  </si>
  <si>
    <t>#E[3]#M_0#1C#1CSo I was finally able to access the 
Intelligence Division's network again.</t>
  </si>
  <si>
    <t>#4PWait a second...</t>
  </si>
  <si>
    <t>Most pressing problem? What happened
over there?</t>
  </si>
  <si>
    <t>#1C#1COh, you know. That Azure Tree is gone.</t>
  </si>
  <si>
    <t>#1C#1CThere was a ton of confusion after its
disappearance...</t>
  </si>
  <si>
    <t>#E_0#M_0#1C#1C...but President Crois has been arrested,
and things are beginning to calm down.</t>
  </si>
  <si>
    <t>#1PW-We had no idea...</t>
  </si>
  <si>
    <t>I remember feeling an incredible amount
of mana from that tree...</t>
  </si>
  <si>
    <t>#E[A]#M_A</t>
  </si>
  <si>
    <t>Whatever happened there, it's obvious
Ouroboros was involved.</t>
  </si>
  <si>
    <t>#1C#1CRegardless of how it came to happen, 
the fact remains: Crossbell is of no
danger to us now.</t>
  </si>
  <si>
    <t>#E_2#M_A#1C#1CYet with that comes new dangers on
the horizon.</t>
  </si>
  <si>
    <t>#1PWhat do you mean, Dad?</t>
  </si>
  <si>
    <t>#1PNow that Crossbell is no longer a threat...</t>
  </si>
  <si>
    <t>#E_2#M_0...there's every chance the Calvard Republic
might make a move, is that correct?</t>
  </si>
  <si>
    <t>#1C#1CThe Republic still has its own share of
chaos as a result of their economic
crisis and terrorism...</t>
  </si>
  <si>
    <t>#E_2#M_0#1C#1C...but now that there's an opening to
take Crossbell, we've no doubt they
will recover sooner rather than later.</t>
  </si>
  <si>
    <t>#1C#1CAnd without Garrelia Fortress to serve as
an effective deterrent...</t>
  </si>
  <si>
    <t>#E_2#M_0#1C#1C...there's always the possibility they could
use Crossbell as a staging area to launch a
military incursion into Erebonia.</t>
  </si>
  <si>
    <t>#1C#1CAs a result, our primary concern is
ending this war as soon as possible.</t>
  </si>
  <si>
    <t>#E[3]#M_0#1C#1CAnd we could use your assistance in
bringing it to an ever swifter conclusion.</t>
  </si>
  <si>
    <t>...I understand the situation.</t>
  </si>
  <si>
    <t>In that case, where is this 'specific location'
that you'd like us to liberate?</t>
  </si>
  <si>
    <t>#1C#1CThat would be the Karel Imperial Villa.</t>
  </si>
  <si>
    <t>Hey, isn't that...?</t>
  </si>
  <si>
    <t>J[autoEJ]</t>
  </si>
  <si>
    <t>That's the Imperial family's villa on
the outskirts of the city, right?</t>
  </si>
  <si>
    <t>#2PA-Are you suggesting that my family
is at the villa?!</t>
  </si>
  <si>
    <t>#1C#1CWe believe your assumption to be correct,
Your Highness.</t>
  </si>
  <si>
    <t>#E_2#M_A#1C#1CThe Intelligence Division has established
that His Imperial Majesty and the rest of
your family have been imprisoned there.</t>
  </si>
  <si>
    <t>#E[1]#M_0#1C#1CLady Elise Schwarzer and Imperial Governor
Regnitz are also with them.</t>
  </si>
  <si>
    <t>#1P...!</t>
  </si>
  <si>
    <t>Dad's there, too?</t>
  </si>
  <si>
    <t>They've been there this whole time...?</t>
  </si>
  <si>
    <t>It's close to the capital, but it's surrounded
on all sides by cliffs and the like.</t>
  </si>
  <si>
    <t>#E_I#M_0That makes it the perfect place to keep VIPs
hidden away.</t>
  </si>
  <si>
    <t>#1C#5T#1CExactly. The only way to access it via
land is a special train that runs from
Heimdallr Station...</t>
  </si>
  <si>
    <t>#1C#1C...and that is currently heavily secured 
by the Imperial Guard.</t>
  </si>
  <si>
    <t>#E_2#M_9#1C#1CHowever, were your party to use the
Courageous to fly there, you should be
able to get inside.</t>
  </si>
  <si>
    <t>#K#FI think you already know our answer.</t>
  </si>
  <si>
    <t>ET_04_00_04_TurnTo</t>
  </si>
  <si>
    <t>#K#FYeah. I'm in.</t>
  </si>
  <si>
    <t>#K#FIf you say they're there, Lechter,
then they're there.</t>
  </si>
  <si>
    <t>#K#FIt's not much different from liberating Roer
or the Twin Dragons Bridge if we think of it
like rescuing someone related to us.</t>
  </si>
  <si>
    <t>#K#FIndeed. While the Imperial family is naturally
of great importance, rescuing a member of
the board of directors fits our motives to a T.</t>
  </si>
  <si>
    <t>#K#FAnd we've always seen it as our duty to
help those related to the academy.</t>
  </si>
  <si>
    <t>Guess that settles that.</t>
  </si>
  <si>
    <t>#1P...Thank you. I truly appreciate it.</t>
  </si>
  <si>
    <t>#K#0THeh. Well, aren't we being humble?</t>
  </si>
  <si>
    <t>#K#0T#FHeh. This is what friends do.</t>
  </si>
  <si>
    <t>To think these kids would turn out
to be so dependable.</t>
  </si>
  <si>
    <t>You're tellin' me. They're almost dazzling.</t>
  </si>
  <si>
    <t>Heehee...</t>
  </si>
  <si>
    <t>#4KYour Highness, may we have your
permission to move forward?</t>
  </si>
  <si>
    <t>ET_04_00_04_TurnToALFIN</t>
  </si>
  <si>
    <t>Yes, by all means.</t>
  </si>
  <si>
    <t>I, Alfin Reise Arnor...</t>
  </si>
  <si>
    <t>#E_2#M_0...humbly request that you carry out
this mission!</t>
  </si>
  <si>
    <t>#K#0TVery well, Your Highness.</t>
  </si>
  <si>
    <t>ET_04_00_04_TurnToMonitor</t>
  </si>
  <si>
    <t>Students of Thors Military Academy...</t>
  </si>
  <si>
    <t>#E_2#M_0I hereby declare that we shall dedicate our
all to the liberation of the Karel Imperial
Villa!</t>
  </si>
  <si>
    <t>ET_04_00_04_TurnTo</t>
  </si>
  <si>
    <t>ET_04_00_04_TurnToALFIN</t>
  </si>
  <si>
    <t>ET_04_00_04_TurnToMonitor</t>
  </si>
  <si>
    <t>EV_04_02_04</t>
  </si>
  <si>
    <t>I_VIS108</t>
  </si>
  <si>
    <t>C_EQU220</t>
  </si>
  <si>
    <t>DLC_point1</t>
  </si>
  <si>
    <t>#2PSurface air temperature is 5 degrees.
Humidity 13%. There's a north-north-
westerly wind blowing at 11 APH.</t>
  </si>
  <si>
    <t>#2PIncoming messages from both the 3rd
and 4th Armored Divisions.</t>
  </si>
  <si>
    <t>#E_2#M_AThey're past the Schwarz Drache Barrier 
and Trista, moving into formation about
100 selge from Heimdallr.</t>
  </si>
  <si>
    <t>#1PMain cannons and secondary armaments
are good to go. We're ready for battle
at any time.</t>
  </si>
  <si>
    <t>#2PAll orbal engines are operating normally!</t>
  </si>
  <si>
    <t>#2PAll crew members present and accounted
for. We're ready to begin the operation on
your command.</t>
  </si>
  <si>
    <t>#0T#4KUnderstood. Sounds like we're all ready
to go.</t>
  </si>
  <si>
    <t>#1PStill, it doesn't look like we're
going to be hearing anything from
Prince Olivert...</t>
  </si>
  <si>
    <t>#1PIndeed... There's been no word from 
Father, either.</t>
  </si>
  <si>
    <t>They've probably got their hands full 
in the west. It's starting to get really
hectic there from what I've heard.</t>
  </si>
  <si>
    <t>#E[9]#M_AI've asked Micht to try and get in
contact with Toval, but I'm not banking
on him succeeding.</t>
  </si>
  <si>
    <t>#0T#KThat's too bad...</t>
  </si>
  <si>
    <t>#1PIt would've been great to have them
here, too.</t>
  </si>
  <si>
    <t>#1PThere's no point in lamenting what
we don't have.</t>
  </si>
  <si>
    <t>#1PRight. All we can do is make the best
out of our current situation.</t>
  </si>
  <si>
    <t>#1PYup. I'm with them.</t>
  </si>
  <si>
    <t>Still, the battle doesn't begin until
midday. We've still got time.</t>
  </si>
  <si>
    <t>#E_2#M_0If there's anything you want to take
care of, now's your chance. Anything
spring to mind?</t>
  </si>
  <si>
    <t>Hmm... Now that you mention it...</t>
  </si>
  <si>
    <t>#E_0#M_0Towa, are there any new requests
for us to take care of?</t>
  </si>
  <si>
    <t>There are, in fact. Hold on a minute
while I get them up.</t>
  </si>
  <si>
    <t>#KHuh... I think we can handle these.</t>
  </si>
  <si>
    <t>#KRight. None of them seem like they
would take too long.</t>
  </si>
  <si>
    <t>#1PWhether you do them or not is totally
up to you, but getting ready for battle
should be top priority.</t>
  </si>
  <si>
    <t>#E_8#M_0I know you've gotten the hang of reporting
to Prince Olivert, but seeing as we can't
contact him, you can just report to me.</t>
  </si>
  <si>
    <t>#1PThis might well be the last chance you
have to get maintenance done on your
orbments, too.</t>
  </si>
  <si>
    <t xml:space="preserve">#E_2#M_0So if you need anything, let me know. </t>
  </si>
  <si>
    <t>#K#0TWe will. Thank you.</t>
  </si>
  <si>
    <t>#K#0T#FThere's no such thing as being too
prepared for this.</t>
  </si>
  <si>
    <t>This is the last time during the story that you will be on
board the Courageous.</t>
  </si>
  <si>
    <t>After beginning the operation, it will no longer be
possible to take advantage of its facilities or visit other
towns.</t>
  </si>
  <si>
    <t>All quests and sub-events will also disappear, and Trial
Chests will become permanently unavailable.</t>
  </si>
  <si>
    <t xml:space="preserve">While you will have another chance to buy items, quartz,
and the like, this will not be for some time. </t>
  </si>
  <si>
    <t>FC_CheckGQCompleteAll</t>
  </si>
  <si>
    <t>AniDettachEQU220</t>
  </si>
  <si>
    <t>EV_04_12_01</t>
  </si>
  <si>
    <t>event/ev2ri012.eff</t>
  </si>
  <si>
    <t>C_NPC011</t>
  </si>
  <si>
    <t>Elise</t>
  </si>
  <si>
    <t>C_NPC900</t>
  </si>
  <si>
    <t>Dummy</t>
  </si>
  <si>
    <t>AniEv4055</t>
  </si>
  <si>
    <t>cockpit0</t>
  </si>
  <si>
    <t>Towa's Voice</t>
  </si>
  <si>
    <t>#0T#1C#1CWe'll be in Heimdallr airspace in three
minutes. Let's head straight for Dreichels
Plaza after entering.</t>
  </si>
  <si>
    <t>George's Voice</t>
  </si>
  <si>
    <t>#0T#1C#1COrbal engines and flight engines're
both running at optimal levels here.
We're ready for combat any time.</t>
  </si>
  <si>
    <t>#0T#1C#1CI don't doubt the enemy's mothership
will try and attack, but you just leave
that to us.</t>
  </si>
  <si>
    <t>Understood.</t>
  </si>
  <si>
    <t>#E[9]#M_0Enlighten me on one detail before I go,
if you will.</t>
  </si>
  <si>
    <t>#E[A]#M_0Why, exactly, is Elise on the Courageous?</t>
  </si>
  <si>
    <t>#2PI know you don't approve of my
being here, Rean...</t>
  </si>
  <si>
    <t>#E_8#M_0...but please, allow me the privilege
of at least watching over you.</t>
  </si>
  <si>
    <t>I won't ask to accompany you like
your classmates. I promise!</t>
  </si>
  <si>
    <t>#4T#1C#1CThat goes without saying!</t>
  </si>
  <si>
    <t>#E[7]#M_0#1C#1CI know you can use a sword,
but not anywhere near the leve--</t>
  </si>
  <si>
    <t>Alisa's Voice</t>
  </si>
  <si>
    <t>#0T#1C#1CAll right, all right. We get it.</t>
  </si>
  <si>
    <t>Elliot's Voice</t>
  </si>
  <si>
    <t>#0T#1C#1CWe know you're worried about her,
but try and see things from her side.</t>
  </si>
  <si>
    <t>Jusis' Voice</t>
  </si>
  <si>
    <t>#0T#1C#1CHeh. If I may be frank, we couldn't ask
for a better way to keep you in check
than having her on board.</t>
  </si>
  <si>
    <t>Machias' Voice</t>
  </si>
  <si>
    <t>#0T#1C#1CHaha. For once, we're in agreement.</t>
  </si>
  <si>
    <t>#E[N]#M_0</t>
  </si>
  <si>
    <t>#4T#1C#1CDamn you guys...</t>
  </si>
  <si>
    <t>Thank you all for your support.</t>
  </si>
  <si>
    <t>#E[4]#e[5]#M_4</t>
  </si>
  <si>
    <t>#K#0TAs if anyone in here could turn down those
doe eyes of yours, young lady.</t>
  </si>
  <si>
    <t>#1PRemember, there are a lot of people here
waiting for you to come home safely.
So don't you dare do anything too rash!</t>
  </si>
  <si>
    <t>Divine Knight's Voice</t>
  </si>
  <si>
    <t>#0T#6C#6CI concur. You need something
to restrain you.</t>
  </si>
  <si>
    <t>You, too, Valimar?!</t>
  </si>
  <si>
    <t>Emma's Voice</t>
  </si>
  <si>
    <t>#0T#1C#1CHeehee. Afraid you're completely
outnumbered, Rean.</t>
  </si>
  <si>
    <t>Celine's Voice</t>
  </si>
  <si>
    <t>#0T#2C#2CYou're not going to change their minds,
so you might as well just give up and
accept fate.</t>
  </si>
  <si>
    <t>Sara's Voice</t>
  </si>
  <si>
    <t>#0T#1C#1CC'mon, Rean. You should know when
to pick your battles at this point in
the game.</t>
  </si>
  <si>
    <t>#E[B]#M_0</t>
  </si>
  <si>
    <t>Fine! Fine!</t>
  </si>
  <si>
    <t>Elise's Voice</t>
  </si>
  <si>
    <t>#0T#1C#1CThank you, Rean. And everyone else,
too.</t>
  </si>
  <si>
    <t>Laura's Voice</t>
  </si>
  <si>
    <t>#0T#1C#1CHeehee. Honestly...</t>
  </si>
  <si>
    <t>Gaius' Voice</t>
  </si>
  <si>
    <t>#0T#1C#1COddly enough, I think that little
exchange helped ease the tension
around here.</t>
  </si>
  <si>
    <t>Fie's Voice</t>
  </si>
  <si>
    <t>#E[C]#M[0]</t>
  </si>
  <si>
    <t>#0T#1C#1C...!</t>
  </si>
  <si>
    <t>#E_2#M_0#1C#1CThere's a break in the clouds ahead!</t>
  </si>
  <si>
    <t>Millium's Voice</t>
  </si>
  <si>
    <t>#0T#1C#1CComing out into Heimdallr airspace!</t>
  </si>
  <si>
    <t>EV_04_12_03</t>
  </si>
  <si>
    <t>event/ev2ko000.eff</t>
  </si>
  <si>
    <t>O_E7101</t>
  </si>
  <si>
    <t>Pantagruel</t>
  </si>
  <si>
    <t>#K#0T#FDistance is 2,500! It's coming this way!</t>
  </si>
  <si>
    <t>#E_6#M_A</t>
  </si>
  <si>
    <t>#K#0T#FThey've activated their gun turrets!
They're not even issuing any warnings!</t>
  </si>
  <si>
    <t>#5SAll engines, full power!</t>
  </si>
  <si>
    <t>Land the ship in Dreichels Plaza!
Dodge any attacks coming our way!</t>
  </si>
  <si>
    <t>6[autoE6]</t>
  </si>
  <si>
    <t>#E_6#M_4</t>
  </si>
  <si>
    <t>#5SAye, aye, Captain!</t>
  </si>
  <si>
    <t>Twelve seconds till we reach max speed!</t>
  </si>
  <si>
    <t>#2PMain cannons and secondary armaments
are ready to fire!</t>
  </si>
  <si>
    <t>All crew members, prepare for impact and
the effects of G forces!</t>
  </si>
  <si>
    <t>EV_04_12_07</t>
  </si>
  <si>
    <t>I_VIS051</t>
  </si>
  <si>
    <t>AniEvInori</t>
  </si>
  <si>
    <t>They've entered the castle!</t>
  </si>
  <si>
    <t>B-But the barrier's reappeared over
the entrance!</t>
  </si>
  <si>
    <t>#2PUgh... Seriously?!</t>
  </si>
  <si>
    <t>Looks like we're just going to have
to leave everything to them now.</t>
  </si>
  <si>
    <t>Good luck, everyone...</t>
  </si>
  <si>
    <t>Q</t>
  </si>
  <si>
    <t>#E[R]#M[0]</t>
  </si>
  <si>
    <t>#800W(Aidios, please watch over them...)</t>
  </si>
  <si>
    <t>Sub_Quake0</t>
  </si>
  <si>
    <t>EV_04_23_11</t>
  </si>
  <si>
    <t>event/ev2ko026.eff</t>
  </si>
  <si>
    <t>Sub_Quake0</t>
  </si>
  <si>
    <t>#E_C#M_A</t>
  </si>
  <si>
    <t>#1KWh-What IS that...?</t>
  </si>
  <si>
    <t>#3KVermillion wings...?</t>
  </si>
  <si>
    <t>6</t>
  </si>
  <si>
    <t>#E[7]#M_A</t>
  </si>
  <si>
    <t>#1P#6SUgh... Full power to all engines!</t>
  </si>
  <si>
    <t>#E_6#M_A#5SAssess the situation in the surrounding
area from above!</t>
  </si>
  <si>
    <t>#2P#5SRight!</t>
  </si>
  <si>
    <t>#0T#1C#5S#1CCourageous, all engines at maximum output!</t>
  </si>
  <si>
    <t>R</t>
  </si>
  <si>
    <t>#E[R]#M[A]</t>
  </si>
  <si>
    <t>(Oh, Aidios...please watch over them.)</t>
  </si>
  <si>
    <t>EV_03_28_00</t>
  </si>
  <si>
    <t>EV_03_45_00</t>
  </si>
  <si>
    <t>QS_2301_01</t>
  </si>
  <si>
    <t>#KOh, Rean, did you see the request
from Klein and Hibelle?</t>
  </si>
  <si>
    <t>#K#0TYeah. It sounds like they've run into
something pretty serious.</t>
  </si>
  <si>
    <t>#E_IYou've read the details, too, right?
About an airliner being hijacked and
the passengers being taken hostage?</t>
  </si>
  <si>
    <t>#KYeah. This would usually be a matter for
one of the armies, but with the war
going on, they can't spare the manpower.</t>
  </si>
  <si>
    <t>#E_8#M_AThat's when the two of them decided
to step in and take matters into their
own hands.</t>
  </si>
  <si>
    <t>#K#0TAnd if we can, we'll be sure to go and
help them out, too.</t>
  </si>
  <si>
    <t>#E_2#M_AWhere did it say they were currently
waiting? The Eisengard Range, right?</t>
  </si>
  <si>
    <t>#KRight. Apparently, the hijacked airliner
is being kept somewhere near there.</t>
  </si>
  <si>
    <t>I know their exact coordinates, too,
so just let me know when you're ready
to go. We'll get you right there.</t>
  </si>
  <si>
    <t>QS_2302_04</t>
  </si>
  <si>
    <t>SB_03_FIRST_REPORT</t>
  </si>
  <si>
    <t>AniEvYorikakari</t>
  </si>
  <si>
    <t>#K#0TRight... We're supposed to be able
to report our completed tasks in
bulk using this.</t>
  </si>
  <si>
    <t>#E_2#M_9*tap* *tap* Good thing we learned
how to use an orbal computer in
class.</t>
  </si>
  <si>
    <t>#K#0THmm? What was that?</t>
  </si>
  <si>
    <t>#K#0TOh! Looks like you picked the
perfect time to report.</t>
  </si>
  <si>
    <t>#E[1]Go ahead and press the 'answer'
button below the screen.</t>
  </si>
  <si>
    <t>#K#0TOh, sure.</t>
  </si>
  <si>
    <t>Olivert's Voice</t>
  </si>
  <si>
    <t>#0T#1C#1CRean, baby, talk to me. ㈱ It's all right.
You can admit you just wanted to hear
my voice.</t>
  </si>
  <si>
    <t>#K#0TPrince Olivert?!</t>
  </si>
  <si>
    <t>How are you--I thought you went
to western Erebonia?!</t>
  </si>
  <si>
    <t>#0T#1C#1COh, I did. I can't tell you exactly
where I am now, but I've been on
quite the journey since we parted.</t>
  </si>
  <si>
    <t>#E[1]#1C#1CI'm transmitting this audiovisual
signal from my current location.</t>
  </si>
  <si>
    <t>#K#0TReally? Wow...</t>
  </si>
  <si>
    <t>#E_0I had no idea that it was possible
to do that from so far away.</t>
  </si>
  <si>
    <t>#0T#1C#1CHeh. Well, the standard system needs
to be...modified a bit for it to work...</t>
  </si>
  <si>
    <t>#1C#E[1]#M_4#1CAnyway, let's get right down to
checking that report of yours...</t>
  </si>
  <si>
    <t>#1C#E[C]#1CHmm... Interesting...</t>
  </si>
  <si>
    <t>#0T#1C#1CAnyway, keep sending in these reports
whenever you're able.</t>
  </si>
  <si>
    <t>#1C#E_4#1CAs long as you've got something to fill
me in on, you can call whenever you like.</t>
  </si>
  <si>
    <t>#K#0TOf course.</t>
  </si>
  <si>
    <t>#E[9]Sorry for troubling you with this when
you're clearly busy with matters over in
the west, though.</t>
  </si>
  <si>
    <t>#0T#1C#1CWell, I DID give you that responsibility
in the first place, and there's no length
I wouldn't go to for my beloved students.</t>
  </si>
  <si>
    <t>#1C#E[1]#M_0#1CStill, even though that workaround lets
me talk to you basically any time, I can't
keep the connection up for too long.</t>
  </si>
  <si>
    <t>#K#0T...? Your Highness?</t>
  </si>
  <si>
    <t>Male Voice</t>
  </si>
  <si>
    <t>#0T#1C#1COlivier! We need to get moving!</t>
  </si>
  <si>
    <t>#1C#1CWe're heading to Parm for now!</t>
  </si>
  <si>
    <t>#E[J]#M_0</t>
  </si>
  <si>
    <t>#0T#1C#1CBe right there, my love!</t>
  </si>
  <si>
    <t>#E[1]#1C#1CAt any rate, it seems I must bid
you adieu for now. Duty calls.</t>
  </si>
  <si>
    <t>#E_4#M_4#1C#1CMay Aidios be with you...
and good luck out there!</t>
  </si>
  <si>
    <t>#E[C]#M[3]</t>
  </si>
  <si>
    <t>#K#0TOh...</t>
  </si>
  <si>
    <t>Things must be pretty difficult over
there right now.</t>
  </si>
  <si>
    <t xml:space="preserve">#E_8#M_4Still, if he's going out of his way just
to talk to you, it means he wants to,
so don't feel guilty. </t>
  </si>
  <si>
    <t>#E[1]You're the best way he can get the
inside scoop on what's happening here,
too, so everyone wins.</t>
  </si>
  <si>
    <t>#K#0TTrue enough. That's a good way of
looking at it.</t>
  </si>
  <si>
    <t>#E_2#M[A](We'll need to make sure we never
let him down.)</t>
  </si>
  <si>
    <t>During Act 2, you can report completed quests via the orbal
computer on the Courageous' bridge. In exchange, you will
receive rewards and AP.</t>
  </si>
  <si>
    <t>Your rank will increase as points accumulate over time,
so coming back and reporting your tasks frequently is ideal.</t>
  </si>
  <si>
    <t>YR_CHECK_STUDENT_COMP</t>
  </si>
  <si>
    <t>YR_11_00</t>
  </si>
  <si>
    <t>#KIt's great to finally have everyone from
the academy on board the Courageous.</t>
  </si>
  <si>
    <t>#E[1]Everyone who went missing, everyone
who chose to stay at the academy...
They're all here, ready to fight with us.</t>
  </si>
  <si>
    <t>#E[5]Heehee. It's kinda surreal. We really did
go and achieve exactly what we set out
to do, you know?</t>
  </si>
  <si>
    <t>#K#0THaha. Yeah, I know the feeling.</t>
  </si>
  <si>
    <t>We took back the academy, Valimar's
new tachi has been forged...</t>
  </si>
  <si>
    <t>Nothing's stopping us from giving this
operation our all.</t>
  </si>
  <si>
    <t>#E[3]#M_0...That being said, it feels a little wrong
to say we have 'everyone' when there's
one of us missing...</t>
  </si>
  <si>
    <t>#KI didn't even think of that...</t>
  </si>
  <si>
    <t>Sure, it's lively enough here as it is,
but Crow has this special energy no
one else can bring.</t>
  </si>
  <si>
    <t>#E_4But just remember: him not being
here yet doesn't make what you've
done any less amazing.</t>
  </si>
  <si>
    <t>So...thank you, Rean. I can't imagine
all of us would be here now if not for
you.</t>
  </si>
  <si>
    <t xml:space="preserve">#K#0TI think you're giving me too much
credit there. </t>
  </si>
  <si>
    <t>Coming this far was a team effort. 
I may be a part of that team,
but so are you and everyone else.</t>
  </si>
  <si>
    <t>#KHeehee. Oh, Rean. I should've known
you would say that.</t>
  </si>
  <si>
    <t>#E_0Yup. I think if anyone deserves this
little something, it's you.</t>
  </si>
  <si>
    <t>Rean, would you be willing to accept
this?</t>
  </si>
  <si>
    <t xml:space="preserve">Received </t>
  </si>
  <si>
    <t>.</t>
  </si>
  <si>
    <t>#K#0TA master quartz...?</t>
  </si>
  <si>
    <t xml:space="preserve">#KThat's right. The principal gave it
to me. </t>
  </si>
  <si>
    <t>He said to give it to a student who
goes above and beyond the call of
duty.</t>
  </si>
  <si>
    <t>#E[5]So that's exactly what I've just done.
I can't think of anyone who deserves
it more than you.</t>
  </si>
  <si>
    <t>#K#0TI...</t>
  </si>
  <si>
    <t>#E[1]I don't know if I've gone 'above and
beyond,' but if you say I deserve it,
then I'll happily accept.</t>
  </si>
  <si>
    <t>#E_0#M_4We can't quit here. Not when we're so
close.</t>
  </si>
  <si>
    <t>Soon we'll be able to bring Crow home,
and only then will we really be able to
say we have EVERYONE on board.</t>
  </si>
  <si>
    <t>#E_0And now that you have, I'd like to give
you this. Hopefully it'll be of some use
to you.</t>
  </si>
  <si>
    <t>#K#0TThanks, Towa.</t>
  </si>
  <si>
    <t>#E[1]#M_4We can't quit here. Not when we're so
close.</t>
  </si>
  <si>
    <t>#E_0#M_4Soon we'll be able to bring Crow home,
and only then will we really be able to
say we have EVERYONE on board.</t>
  </si>
  <si>
    <t>TU_03_SHIP_5F</t>
  </si>
  <si>
    <t>I_NOTE_HELP043</t>
  </si>
  <si>
    <t>AniWait2</t>
  </si>
  <si>
    <t>#1KAll right. I think I've seen all the
key on-board facilities now.</t>
  </si>
  <si>
    <t>#E_I#M_9Now all that's left is to tell Towa
where we're going next.</t>
  </si>
  <si>
    <t>Talking to Towa in the captain's chair will allow you to
both #3Cselect a destination#1C and #3Corganize the party#1C.</t>
  </si>
  <si>
    <t>Regardless of who is selected as Rean's support in battle,
Rean will tour the Courageous alone.</t>
  </si>
  <si>
    <t>~How to Board the Courageous~</t>
  </si>
  <si>
    <t>After landing, you can board the Courageous again by pressing
the □ button to access the navigation menu followed by
pressing the START button.</t>
  </si>
  <si>
    <t>Note that this feature is not available in dungeons or
select portions of the story.</t>
  </si>
  <si>
    <t>~Checking and Reporting Quests~</t>
  </si>
  <si>
    <t>You can confirm and report quests by inspecting the orbal
computer on the bridge.</t>
  </si>
  <si>
    <t>Reporting quests nets AP, which in turn will periodically
raise your student rank and earn new rewards, making it wise
to check in frequently.</t>
  </si>
  <si>
    <t>~Checking Student Information~</t>
  </si>
  <si>
    <t>Inspecting the computer also gives you access to the latest
information available regarding Thors students scattered all
across Erebonia.</t>
  </si>
  <si>
    <t>Once the information has been read, it will automatically
be recorded into your notebook.</t>
  </si>
  <si>
    <t>TU_03_BECKY</t>
  </si>
  <si>
    <t>I_NOTE_HELP013</t>
  </si>
  <si>
    <t>You can now stop by Becky's Trade Shop on 3F
of the Courageous.</t>
  </si>
  <si>
    <t>At this shop, some goods can be exchanged for more rare or
valuable ones instead.</t>
  </si>
  <si>
    <t>Items that have been missed in previous chapters of the
story are occasionally available to buy as curios, too, so be
certain to check back frequently.</t>
  </si>
  <si>
    <t>TU_03_CALL_CLARA</t>
  </si>
  <si>
    <t>TU_03_CALL_CLARA_0</t>
  </si>
  <si>
    <t>C_NPC195</t>
  </si>
  <si>
    <t>Clara's Voice</t>
  </si>
  <si>
    <t>#K#0THmm? Is someone calling me?</t>
  </si>
  <si>
    <t>#K#0TThis is Rean Schwarzer speaking.</t>
  </si>
  <si>
    <t>#3C#0T#3CIt's me, Clara. You back on the ship?</t>
  </si>
  <si>
    <t>#K#0TGood timing. I actually just got back.</t>
  </si>
  <si>
    <t>#3C#0T#3COkay. Get down to the ship's hold
when you get a chance.</t>
  </si>
  <si>
    <t>#3C#3CYou're gonna like what you see.</t>
  </si>
  <si>
    <t>#K#0TSh-She didn't even give me a chance
to respond...</t>
  </si>
  <si>
    <t>#E_J#M_0She was kind of cryptic back by the
ancient quarry, too. I wonder if she's
talking about the same thing?</t>
  </si>
  <si>
    <t>#E[1]#M_0Can't hurt to check it out, anyway.</t>
  </si>
  <si>
    <t>TU_03_CALL_CLARA</t>
  </si>
  <si>
    <t>AniEv5004</t>
  </si>
  <si>
    <t>C_EQU030</t>
  </si>
  <si>
    <t>AniAttachEQU030</t>
  </si>
  <si>
    <t>#1PThis is Rean Schwarzer speaking.</t>
  </si>
  <si>
    <t>#3C#0T#3P#3CIt's Clara. You got a minute?</t>
  </si>
  <si>
    <t>#1POh. Hey, Clara. Yeah, I'm free right
now.</t>
  </si>
  <si>
    <t>#3C#0T#3P#3CGood. Get down to the ships hold,
okay?</t>
  </si>
  <si>
    <t>#3C#0T#3P#3CYou're gonna like what you see.</t>
  </si>
  <si>
    <t>#1PWait. What is i--or not. Way to cut
me off.</t>
  </si>
  <si>
    <t>#E_F#M_0Then again, I haven't even talked to
her since she got on board.</t>
  </si>
  <si>
    <t>#E[1]#M_0It can't hurt to go and see what's up.</t>
  </si>
  <si>
    <t>#1PClara?! H-How are you calling me?</t>
  </si>
  <si>
    <t>#E_8#M_0Are you back at the ancient quarry?</t>
  </si>
  <si>
    <t>#3C#0T#3P#3CYeah, forget about that now.
Come on down to the ship's hold
right away, okay?</t>
  </si>
  <si>
    <t>#1PWait... She's on the Courageous?</t>
  </si>
  <si>
    <t>#E_F#M_0When did THAT happen? And what's
she doing in the hold?</t>
  </si>
  <si>
    <t>#E[1]#M_0...Well, the fastest way to find out
is to go and see her, I guess.</t>
  </si>
  <si>
    <t>Girl's Voice</t>
  </si>
  <si>
    <t>#3C#0T#3P#3CHmph. About time.</t>
  </si>
  <si>
    <t>#3C#0T#3CYo. It's Clara, from the Art Club.</t>
  </si>
  <si>
    <t>#1PClara? You're Gaius' friend, right?</t>
  </si>
  <si>
    <t>#E_8#M_0Wh-Where are you calling from?</t>
  </si>
  <si>
    <t>AniDetachEQU030</t>
  </si>
  <si>
    <t>TU_03_REPORT</t>
  </si>
  <si>
    <t>#KOh, by the way, have you given your
report on the requests you've handled
yet?</t>
  </si>
  <si>
    <t>#KNow that you mention it, I haven't...</t>
  </si>
  <si>
    <t>#KReally? Mind checking in before we
start? I'd really appreciate it.</t>
  </si>
  <si>
    <t>#KOf course. Sorry for not getting around
to it sooner.</t>
  </si>
  <si>
    <t>LP_None_Ang</t>
  </si>
  <si>
    <t>#KHuh?! What happened to Angelica?
Who's operating the Courageous now?</t>
  </si>
  <si>
    <t>#K#0TOh, sorry. Of course you'd freak out a little.</t>
  </si>
  <si>
    <t>#E[1]#M_0We're in the middle of testing an autopilot
mechanism for the ship, actually.</t>
  </si>
  <si>
    <t>#E_J#M_AWith things how they are, there's a definite
chance Angie will need to leave her seat and
help us however she can in the future...</t>
  </si>
  <si>
    <t>#E_8#M_0So we thought it'd be a good idea to test it
now while things are relatively calm over in
eastern Erebonia.</t>
  </si>
  <si>
    <t>#K#0TOh, I see... That does make sense.</t>
  </si>
  <si>
    <t>#E[D]#M_0Haha. Sometimes, I have to wonder
what this ship CAN'T do.</t>
  </si>
  <si>
    <t>#K#0THeehee. I can see that. It's about as cutting
edge as you're going to find anywhere right
now.</t>
  </si>
  <si>
    <t>#E_J#M_0Anyway, I think Angie's hanging out with
George in the hold right now.</t>
  </si>
  <si>
    <t>#E_0#M_0If you need her for something, try there.</t>
  </si>
  <si>
    <t>#K#0TAll right. Thanks.</t>
  </si>
  <si>
    <t>The Courageous' autopilot functionality is currently
engaged.</t>
  </si>
  <si>
    <t>EV_RIDESHIP_CO</t>
  </si>
  <si>
    <t>WP_Courageous_Out</t>
  </si>
  <si>
    <t>WP_Courageous_Out2</t>
  </si>
  <si>
    <t>WP_Courageous_In</t>
  </si>
  <si>
    <t>_LP_elev</t>
  </si>
  <si>
    <t>fill</t>
  </si>
  <si>
    <t>_LP_QuestMenu</t>
  </si>
  <si>
    <t>_EV_03_04_02</t>
  </si>
  <si>
    <t>_EV_03_08_00</t>
  </si>
  <si>
    <t>_EV_03_10_02</t>
  </si>
  <si>
    <t>_EV_03_24_00</t>
  </si>
  <si>
    <t>_EV_03_30_01</t>
  </si>
  <si>
    <t>_EV_03_33_01</t>
  </si>
  <si>
    <t>_EV_03_35_00</t>
  </si>
  <si>
    <t>_EV_03_46_00</t>
  </si>
  <si>
    <t>_EV_03_47_02</t>
  </si>
  <si>
    <t>_EV_04_02_03</t>
  </si>
  <si>
    <t>_EV_04_12_00</t>
  </si>
  <si>
    <t>_EV_03_03_00</t>
  </si>
  <si>
    <t>_EV_03_04_00</t>
  </si>
  <si>
    <t>_EV_03_04_01</t>
  </si>
  <si>
    <t>_EV_03_08_01</t>
  </si>
  <si>
    <t>_EV_03_09_00</t>
  </si>
  <si>
    <t>_EV_03_10_00</t>
  </si>
  <si>
    <t>_EV_03_10_01</t>
  </si>
  <si>
    <t>_EV_03_24_01</t>
  </si>
  <si>
    <t>_EV_03_55_04</t>
  </si>
  <si>
    <t>_EV_03_30_00</t>
  </si>
  <si>
    <t>_EV_03_35_01</t>
  </si>
  <si>
    <t>_EV_03_56_03</t>
  </si>
  <si>
    <t>_EV_03_46_01</t>
  </si>
  <si>
    <t>_EV_03_47_00</t>
  </si>
  <si>
    <t>_EV_03_47_01</t>
  </si>
  <si>
    <t>_EV_04_00_04</t>
  </si>
  <si>
    <t>_EV_04_02_04</t>
  </si>
  <si>
    <t>_EV_04_12_01</t>
  </si>
  <si>
    <t>_EV_04_12_03</t>
  </si>
  <si>
    <t>_EV_04_12_07</t>
  </si>
  <si>
    <t>_EV_04_23_11</t>
  </si>
  <si>
    <t>_EV_03_28_00</t>
  </si>
  <si>
    <t>_EV_03_45_00</t>
  </si>
  <si>
    <t>_SB_03_FIRST_REPORT</t>
  </si>
  <si>
    <t>_YR_11_00</t>
  </si>
  <si>
    <t>_TU_03_SHIP_5F</t>
  </si>
  <si>
    <t>_TU_03_BECKY</t>
  </si>
  <si>
    <t>_TU_03_CALL_CLARA_0</t>
  </si>
  <si>
    <t>_TU_03_CALL_CLARA</t>
  </si>
  <si>
    <t>_EV_RIDESHIP_CO</t>
  </si>
  <si>
    <t>_WP_Courageous_Out</t>
  </si>
  <si>
    <t>_WP_Courageous_Out2</t>
  </si>
  <si>
    <t>_WP_Courageous_In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</si>
</sst>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108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8F73"/>
      </patternFill>
    </fill>
    <fill>
      <patternFill patternType="solid">
        <fgColor rgb="FFFF91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FF7F73"/>
      </patternFill>
    </fill>
    <fill>
      <patternFill patternType="solid">
        <fgColor rgb="FFFFE573"/>
      </patternFill>
    </fill>
    <fill>
      <patternFill patternType="solid">
        <fgColor rgb="FFFF7A73"/>
      </patternFill>
    </fill>
    <fill>
      <patternFill patternType="solid">
        <fgColor rgb="FFFFE8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B7FF73"/>
      </patternFill>
    </fill>
    <fill>
      <patternFill patternType="solid">
        <fgColor rgb="FFFF0000"/>
      </patternFill>
    </fill>
    <fill>
      <patternFill patternType="solid">
        <fgColor rgb="FF8AFF73"/>
      </patternFill>
    </fill>
    <fill>
      <patternFill patternType="solid">
        <fgColor rgb="FFFFA273"/>
      </patternFill>
    </fill>
    <fill>
      <patternFill patternType="solid">
        <fgColor rgb="FFFFA673"/>
      </patternFill>
    </fill>
    <fill>
      <patternFill patternType="solid">
        <fgColor rgb="FF91FF73"/>
      </patternFill>
    </fill>
    <fill>
      <patternFill patternType="solid">
        <fgColor rgb="FFFF9873"/>
      </patternFill>
    </fill>
    <fill>
      <patternFill patternType="solid">
        <fgColor rgb="FFE8FF73"/>
      </patternFill>
    </fill>
    <fill>
      <patternFill patternType="solid">
        <fgColor rgb="FFFFFA73"/>
      </patternFill>
    </fill>
    <fill>
      <patternFill patternType="solid">
        <fgColor rgb="FFFFB973"/>
      </patternFill>
    </fill>
    <fill>
      <patternFill patternType="solid">
        <fgColor rgb="FFFFA973"/>
      </patternFill>
    </fill>
    <fill>
      <patternFill patternType="solid">
        <fgColor rgb="FFFFD773"/>
      </patternFill>
    </fill>
    <fill>
      <patternFill patternType="solid">
        <fgColor rgb="FFFFDC73"/>
      </patternFill>
    </fill>
    <fill>
      <patternFill patternType="solid">
        <fgColor rgb="FFFF9D73"/>
      </patternFill>
    </fill>
    <fill>
      <patternFill patternType="solid">
        <fgColor rgb="FFFFBB73"/>
      </patternFill>
    </fill>
    <fill>
      <patternFill patternType="solid">
        <fgColor rgb="FFFF8173"/>
      </patternFill>
    </fill>
    <fill>
      <patternFill patternType="solid">
        <fgColor rgb="FF81FF73"/>
      </patternFill>
    </fill>
    <fill>
      <patternFill patternType="solid">
        <fgColor rgb="FF73FFB0"/>
      </patternFill>
    </fill>
    <fill>
      <patternFill patternType="solid">
        <fgColor rgb="FFFFAD73"/>
      </patternFill>
    </fill>
    <fill>
      <patternFill patternType="solid">
        <fgColor rgb="FF73FFF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BBFF73"/>
      </patternFill>
    </fill>
    <fill>
      <patternFill patternType="solid">
        <fgColor rgb="FFFFDA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FFDE73"/>
      </patternFill>
    </fill>
    <fill>
      <patternFill patternType="solid">
        <fgColor rgb="FFFF8A73"/>
      </patternFill>
    </fill>
    <fill>
      <patternFill patternType="solid">
        <fgColor rgb="FF98FF73"/>
      </patternFill>
    </fill>
    <fill>
      <patternFill patternType="solid">
        <fgColor rgb="FF9FFF73"/>
      </patternFill>
    </fill>
    <fill>
      <patternFill patternType="solid">
        <fgColor rgb="FF9DFF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DEFF73"/>
      </patternFill>
    </fill>
    <fill>
      <patternFill patternType="solid">
        <fgColor rgb="FF73FFD3"/>
      </patternFill>
    </fill>
    <fill>
      <patternFill patternType="solid">
        <fgColor rgb="FFFFFF73"/>
      </patternFill>
    </fill>
    <fill>
      <patternFill patternType="solid">
        <fgColor rgb="FFFDFF73"/>
      </patternFill>
    </fill>
    <fill>
      <patternFill patternType="solid">
        <fgColor rgb="FFFFB773"/>
      </patternFill>
    </fill>
    <fill>
      <patternFill patternType="solid">
        <fgColor rgb="FFC0FF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FF9673"/>
      </patternFill>
    </fill>
    <fill>
      <patternFill patternType="solid">
        <fgColor rgb="FFFFFD73"/>
      </patternFill>
    </fill>
    <fill>
      <patternFill patternType="solid">
        <fgColor rgb="FFE3FF73"/>
      </patternFill>
    </fill>
    <fill>
      <patternFill patternType="solid">
        <fgColor rgb="FFFFCE73"/>
      </patternFill>
    </fill>
    <fill>
      <patternFill patternType="solid">
        <fgColor rgb="FFFF9F73"/>
      </patternFill>
    </fill>
    <fill>
      <patternFill patternType="solid">
        <fgColor rgb="FFE5FF73"/>
      </patternFill>
    </fill>
    <fill>
      <patternFill patternType="solid">
        <fgColor rgb="FFFFC273"/>
      </patternFill>
    </fill>
    <fill>
      <patternFill patternType="solid">
        <fgColor rgb="FF7CFF73"/>
      </patternFill>
    </fill>
    <fill>
      <patternFill patternType="solid">
        <fgColor rgb="FFC7FF73"/>
      </patternFill>
    </fill>
    <fill>
      <patternFill patternType="solid">
        <fgColor rgb="FF73FF8D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73FFE1"/>
      </patternFill>
    </fill>
    <fill>
      <patternFill patternType="solid">
        <fgColor rgb="FF7AFF73"/>
      </patternFill>
    </fill>
    <fill>
      <patternFill patternType="solid">
        <fgColor rgb="FF83FF73"/>
      </patternFill>
    </fill>
    <fill>
      <patternFill patternType="solid">
        <fgColor rgb="FF73FF8F"/>
      </patternFill>
    </fill>
    <fill>
      <patternFill patternType="solid">
        <fgColor rgb="FF73FF91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D7FF73"/>
      </patternFill>
    </fill>
    <fill>
      <patternFill patternType="solid">
        <fgColor rgb="FFD5FF73"/>
      </patternFill>
    </fill>
    <fill>
      <patternFill patternType="solid">
        <fgColor rgb="FF73FFA9"/>
      </patternFill>
    </fill>
    <fill>
      <patternFill patternType="solid">
        <fgColor rgb="FFADFF73"/>
      </patternFill>
    </fill>
    <fill>
      <patternFill patternType="solid">
        <fgColor rgb="FFBEFF73"/>
      </patternFill>
    </fill>
    <fill>
      <patternFill patternType="solid">
        <fgColor rgb="FF73FF9D"/>
      </patternFill>
    </fill>
    <fill>
      <patternFill patternType="solid">
        <fgColor rgb="FFA2FF73"/>
      </patternFill>
    </fill>
    <fill>
      <patternFill patternType="solid">
        <fgColor rgb="FFFFF173"/>
      </patternFill>
    </fill>
    <fill>
      <patternFill patternType="solid">
        <fgColor rgb="FFEFFF73"/>
      </patternFill>
    </fill>
    <fill>
      <patternFill patternType="solid">
        <fgColor rgb="FFFFEF73"/>
      </patternFill>
    </fill>
    <fill>
      <patternFill patternType="solid">
        <fgColor rgb="FFF8FF73"/>
      </patternFill>
    </fill>
    <fill>
      <patternFill patternType="solid">
        <fgColor rgb="FFABFF73"/>
      </patternFill>
    </fill>
    <fill>
      <patternFill patternType="solid">
        <fgColor rgb="FFFFEC73"/>
      </patternFill>
    </fill>
    <fill>
      <patternFill patternType="solid">
        <fgColor rgb="FFFF9B73"/>
      </patternFill>
    </fill>
    <fill>
      <patternFill patternType="solid">
        <fgColor rgb="FF73FF96"/>
      </patternFill>
    </fill>
    <fill>
      <patternFill patternType="solid">
        <fgColor rgb="FFFF7C73"/>
      </patternFill>
    </fill>
    <fill>
      <patternFill patternType="solid">
        <fgColor rgb="FFD0FF73"/>
      </patternFill>
    </fill>
    <fill>
      <patternFill patternType="solid">
        <fgColor rgb="FFB4FF73"/>
      </patternFill>
    </fill>
    <fill>
      <patternFill patternType="solid">
        <fgColor rgb="FF73FF78"/>
      </patternFill>
    </fill>
    <fill>
      <patternFill patternType="solid">
        <fgColor rgb="FFFFCC73"/>
      </patternFill>
    </fill>
    <fill>
      <patternFill patternType="solid">
        <fgColor rgb="FFFFC973"/>
      </patternFill>
    </fill>
    <fill>
      <patternFill patternType="solid">
        <fgColor rgb="FFFFBE73"/>
      </patternFill>
    </fill>
    <fill>
      <patternFill patternType="solid">
        <fgColor rgb="FFFF8673"/>
      </patternFill>
    </fill>
    <fill>
      <patternFill patternType="solid">
        <fgColor rgb="FFA9FF73"/>
      </patternFill>
    </fill>
    <fill>
      <patternFill patternType="solid">
        <fgColor rgb="FFC2FF73"/>
      </patternFill>
    </fill>
    <fill>
      <patternFill patternType="solid">
        <fgColor rgb="FF73FF7A"/>
      </patternFill>
    </fill>
    <fill>
      <patternFill patternType="solid">
        <fgColor rgb="FF88FF73"/>
      </patternFill>
    </fill>
    <fill>
      <patternFill patternType="solid">
        <fgColor rgb="FF8D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5" fillId="0" borderId="2" xfId="0" applyFont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0" xfId="0" applyFill="1" applyAlignment="1">
      <alignment horizontal="center" vertical="center" wrapText="1"/>
    </xf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  <xf numFmtId="0" fontId="0" fillId="77" borderId="2" xfId="0" applyFill="1" applyBorder="1"/>
    <xf numFmtId="0" fontId="0" fillId="78" borderId="2" xfId="0" applyFill="1" applyBorder="1"/>
    <xf numFmtId="0" fontId="0" fillId="79" borderId="2" xfId="0" applyFill="1" applyBorder="1"/>
    <xf numFmtId="0" fontId="0" fillId="80" borderId="2" xfId="0" applyFill="1" applyBorder="1"/>
    <xf numFmtId="0" fontId="0" fillId="81" borderId="2" xfId="0" applyFill="1" applyBorder="1"/>
    <xf numFmtId="0" fontId="0" fillId="82" borderId="2" xfId="0" applyFill="1" applyBorder="1"/>
    <xf numFmtId="0" fontId="0" fillId="83" borderId="2" xfId="0" applyFill="1" applyBorder="1"/>
    <xf numFmtId="0" fontId="0" fillId="84" borderId="2" xfId="0" applyFill="1" applyBorder="1"/>
    <xf numFmtId="0" fontId="0" fillId="85" borderId="2" xfId="0" applyFill="1" applyBorder="1"/>
    <xf numFmtId="0" fontId="0" fillId="86" borderId="2" xfId="0" applyFill="1" applyBorder="1"/>
    <xf numFmtId="0" fontId="0" fillId="87" borderId="2" xfId="0" applyFill="1" applyBorder="1"/>
    <xf numFmtId="0" fontId="0" fillId="88" borderId="2" xfId="0" applyFill="1" applyBorder="1"/>
    <xf numFmtId="0" fontId="0" fillId="89" borderId="2" xfId="0" applyFill="1" applyBorder="1"/>
    <xf numFmtId="0" fontId="0" fillId="90" borderId="2" xfId="0" applyFill="1" applyBorder="1"/>
    <xf numFmtId="0" fontId="0" fillId="91" borderId="2" xfId="0" applyFill="1" applyBorder="1"/>
    <xf numFmtId="0" fontId="0" fillId="92" borderId="2" xfId="0" applyFill="1" applyBorder="1"/>
    <xf numFmtId="0" fontId="0" fillId="93" borderId="2" xfId="0" applyFill="1" applyBorder="1"/>
    <xf numFmtId="0" fontId="0" fillId="94" borderId="2" xfId="0" applyFill="1" applyBorder="1"/>
    <xf numFmtId="0" fontId="0" fillId="95" borderId="2" xfId="0" applyFill="1" applyBorder="1"/>
    <xf numFmtId="0" fontId="0" fillId="96" borderId="2" xfId="0" applyFill="1" applyBorder="1"/>
    <xf numFmtId="0" fontId="0" fillId="97" borderId="2" xfId="0" applyFill="1" applyBorder="1"/>
    <xf numFmtId="0" fontId="0" fillId="98" borderId="2" xfId="0" applyFill="1" applyBorder="1"/>
    <xf numFmtId="0" fontId="0" fillId="99" borderId="2" xfId="0" applyFill="1" applyBorder="1"/>
    <xf numFmtId="0" fontId="0" fillId="100" borderId="2" xfId="0" applyFill="1" applyBorder="1"/>
    <xf numFmtId="0" fontId="0" fillId="101" borderId="2" xfId="0" applyFill="1" applyBorder="1"/>
    <xf numFmtId="0" fontId="0" fillId="102" borderId="2" xfId="0" applyFill="1" applyBorder="1"/>
    <xf numFmtId="0" fontId="0" fillId="103" borderId="2" xfId="0" applyFill="1" applyBorder="1"/>
    <xf numFmtId="0" fontId="0" fillId="104" borderId="2" xfId="0" applyFill="1" applyBorder="1"/>
    <xf numFmtId="0" fontId="0" fillId="105" borderId="2" xfId="0" applyFill="1" applyBorder="1"/>
    <xf numFmtId="0" fontId="0" fillId="106" borderId="2" xfId="0" applyFill="1" applyBorder="1"/>
    <xf numFmtId="0" fontId="0" fillId="107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K33514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3744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</row>
    <row r="9">
      <c r="A9" t="n">
        <v>3748</v>
      </c>
      <c r="B9" s="6" t="n">
        <v>12</v>
      </c>
      <c r="C9" s="7" t="n">
        <v>6521</v>
      </c>
    </row>
    <row r="10">
      <c r="A10" t="s">
        <v>4</v>
      </c>
      <c r="B10" s="4" t="s">
        <v>5</v>
      </c>
      <c r="C10" s="4" t="s">
        <v>7</v>
      </c>
    </row>
    <row r="11">
      <c r="A11" t="n">
        <v>3751</v>
      </c>
      <c r="B11" s="8" t="n">
        <v>13</v>
      </c>
      <c r="C11" s="7" t="n">
        <v>3</v>
      </c>
    </row>
    <row r="12">
      <c r="A12" t="s">
        <v>4</v>
      </c>
      <c r="B12" s="4" t="s">
        <v>5</v>
      </c>
      <c r="C12" s="4" t="s">
        <v>8</v>
      </c>
      <c r="D12" s="4" t="s">
        <v>9</v>
      </c>
    </row>
    <row r="13">
      <c r="A13" t="n">
        <v>3754</v>
      </c>
      <c r="B13" s="9" t="n">
        <v>2</v>
      </c>
      <c r="C13" s="7" t="n">
        <v>10</v>
      </c>
      <c r="D13" s="7" t="s">
        <v>10</v>
      </c>
    </row>
    <row r="14">
      <c r="A14" t="s">
        <v>4</v>
      </c>
      <c r="B14" s="4" t="s">
        <v>5</v>
      </c>
      <c r="C14" s="4" t="s">
        <v>8</v>
      </c>
      <c r="D14" s="4" t="s">
        <v>8</v>
      </c>
    </row>
    <row r="15">
      <c r="A15" t="n">
        <v>3775</v>
      </c>
      <c r="B15" s="10" t="n">
        <v>162</v>
      </c>
      <c r="C15" s="7" t="n">
        <v>0</v>
      </c>
      <c r="D15" s="7" t="n">
        <v>0</v>
      </c>
    </row>
    <row r="16">
      <c r="A16" t="s">
        <v>4</v>
      </c>
      <c r="B16" s="4" t="s">
        <v>5</v>
      </c>
    </row>
    <row r="17" spans="1:4">
      <c r="A17" t="n">
        <v>3778</v>
      </c>
      <c r="B17" s="5" t="n">
        <v>1</v>
      </c>
    </row>
    <row r="18" spans="1:4" s="3" customFormat="1" customHeight="0">
      <c r="A18" s="3" t="s">
        <v>2</v>
      </c>
      <c r="B18" s="3" t="s">
        <v>11</v>
      </c>
    </row>
    <row r="19" spans="1:4">
      <c r="A19" t="s">
        <v>4</v>
      </c>
      <c r="B19" s="4" t="s">
        <v>5</v>
      </c>
      <c r="C19" s="4" t="s">
        <v>8</v>
      </c>
      <c r="D19" s="4" t="s">
        <v>8</v>
      </c>
      <c r="E19" s="4" t="s">
        <v>8</v>
      </c>
      <c r="F19" s="4" t="s">
        <v>8</v>
      </c>
    </row>
    <row r="20" spans="1:4">
      <c r="A20" t="n">
        <v>3780</v>
      </c>
      <c r="B20" s="11" t="n">
        <v>14</v>
      </c>
      <c r="C20" s="7" t="n">
        <v>8</v>
      </c>
      <c r="D20" s="7" t="n">
        <v>0</v>
      </c>
      <c r="E20" s="7" t="n">
        <v>0</v>
      </c>
      <c r="F20" s="7" t="n">
        <v>0</v>
      </c>
    </row>
    <row r="21" spans="1:4">
      <c r="A21" t="s">
        <v>4</v>
      </c>
      <c r="B21" s="4" t="s">
        <v>5</v>
      </c>
      <c r="C21" s="4" t="s">
        <v>8</v>
      </c>
      <c r="D21" s="4" t="s">
        <v>8</v>
      </c>
      <c r="E21" s="4" t="s">
        <v>8</v>
      </c>
      <c r="F21" s="4" t="s">
        <v>8</v>
      </c>
    </row>
    <row r="22" spans="1:4">
      <c r="A22" t="n">
        <v>3785</v>
      </c>
      <c r="B22" s="11" t="n">
        <v>14</v>
      </c>
      <c r="C22" s="7" t="n">
        <v>0</v>
      </c>
      <c r="D22" s="7" t="n">
        <v>0</v>
      </c>
      <c r="E22" s="7" t="n">
        <v>16</v>
      </c>
      <c r="F22" s="7" t="n">
        <v>0</v>
      </c>
    </row>
    <row r="23" spans="1:4">
      <c r="A23" t="s">
        <v>4</v>
      </c>
      <c r="B23" s="4" t="s">
        <v>5</v>
      </c>
      <c r="C23" s="4" t="s">
        <v>8</v>
      </c>
      <c r="D23" s="4" t="s">
        <v>7</v>
      </c>
      <c r="E23" s="4" t="s">
        <v>8</v>
      </c>
      <c r="F23" s="4" t="s">
        <v>12</v>
      </c>
    </row>
    <row r="24" spans="1:4">
      <c r="A24" t="n">
        <v>3790</v>
      </c>
      <c r="B24" s="12" t="n">
        <v>5</v>
      </c>
      <c r="C24" s="7" t="n">
        <v>30</v>
      </c>
      <c r="D24" s="7" t="n">
        <v>6767</v>
      </c>
      <c r="E24" s="7" t="n">
        <v>1</v>
      </c>
      <c r="F24" s="13" t="n">
        <f t="normal" ca="1">A32</f>
        <v>0</v>
      </c>
    </row>
    <row r="25" spans="1:4">
      <c r="A25" t="s">
        <v>4</v>
      </c>
      <c r="B25" s="4" t="s">
        <v>5</v>
      </c>
      <c r="C25" s="4" t="s">
        <v>7</v>
      </c>
    </row>
    <row r="26" spans="1:4">
      <c r="A26" t="n">
        <v>3799</v>
      </c>
      <c r="B26" s="8" t="n">
        <v>13</v>
      </c>
      <c r="C26" s="7" t="n">
        <v>6767</v>
      </c>
    </row>
    <row r="27" spans="1:4">
      <c r="A27" t="s">
        <v>4</v>
      </c>
      <c r="B27" s="4" t="s">
        <v>5</v>
      </c>
      <c r="C27" s="4" t="s">
        <v>8</v>
      </c>
      <c r="D27" s="4" t="s">
        <v>7</v>
      </c>
      <c r="E27" s="4" t="s">
        <v>13</v>
      </c>
      <c r="F27" s="4" t="s">
        <v>7</v>
      </c>
      <c r="G27" s="4" t="s">
        <v>13</v>
      </c>
      <c r="H27" s="4" t="s">
        <v>8</v>
      </c>
    </row>
    <row r="28" spans="1:4">
      <c r="A28" t="n">
        <v>3802</v>
      </c>
      <c r="B28" s="14" t="n">
        <v>49</v>
      </c>
      <c r="C28" s="7" t="n">
        <v>4</v>
      </c>
      <c r="D28" s="7" t="n">
        <v>2</v>
      </c>
      <c r="E28" s="7" t="n">
        <v>1</v>
      </c>
      <c r="F28" s="7" t="n">
        <v>0</v>
      </c>
      <c r="G28" s="7" t="n">
        <v>0</v>
      </c>
      <c r="H28" s="7" t="n">
        <v>0</v>
      </c>
    </row>
    <row r="29" spans="1:4">
      <c r="A29" t="s">
        <v>4</v>
      </c>
      <c r="B29" s="4" t="s">
        <v>5</v>
      </c>
      <c r="C29" s="4" t="s">
        <v>12</v>
      </c>
    </row>
    <row r="30" spans="1:4">
      <c r="A30" t="n">
        <v>3817</v>
      </c>
      <c r="B30" s="15" t="n">
        <v>3</v>
      </c>
      <c r="C30" s="13" t="n">
        <f t="normal" ca="1">A70</f>
        <v>0</v>
      </c>
    </row>
    <row r="31" spans="1:4">
      <c r="A31" t="s">
        <v>4</v>
      </c>
      <c r="B31" s="4" t="s">
        <v>5</v>
      </c>
      <c r="C31" s="4" t="s">
        <v>8</v>
      </c>
      <c r="D31" s="4" t="s">
        <v>7</v>
      </c>
      <c r="E31" s="4" t="s">
        <v>8</v>
      </c>
      <c r="F31" s="4" t="s">
        <v>7</v>
      </c>
      <c r="G31" s="4" t="s">
        <v>8</v>
      </c>
      <c r="H31" s="4" t="s">
        <v>8</v>
      </c>
      <c r="I31" s="4" t="s">
        <v>8</v>
      </c>
      <c r="J31" s="4" t="s">
        <v>12</v>
      </c>
    </row>
    <row r="32" spans="1:4">
      <c r="A32" t="n">
        <v>3822</v>
      </c>
      <c r="B32" s="12" t="n">
        <v>5</v>
      </c>
      <c r="C32" s="7" t="n">
        <v>30</v>
      </c>
      <c r="D32" s="7" t="n">
        <v>9218</v>
      </c>
      <c r="E32" s="7" t="n">
        <v>30</v>
      </c>
      <c r="F32" s="7" t="n">
        <v>9220</v>
      </c>
      <c r="G32" s="7" t="n">
        <v>8</v>
      </c>
      <c r="H32" s="7" t="n">
        <v>9</v>
      </c>
      <c r="I32" s="7" t="n">
        <v>1</v>
      </c>
      <c r="J32" s="13" t="n">
        <f t="normal" ca="1">A38</f>
        <v>0</v>
      </c>
    </row>
    <row r="33" spans="1:10">
      <c r="A33" t="s">
        <v>4</v>
      </c>
      <c r="B33" s="4" t="s">
        <v>5</v>
      </c>
      <c r="C33" s="4" t="s">
        <v>8</v>
      </c>
      <c r="D33" s="4" t="s">
        <v>7</v>
      </c>
      <c r="E33" s="4" t="s">
        <v>13</v>
      </c>
      <c r="F33" s="4" t="s">
        <v>7</v>
      </c>
      <c r="G33" s="4" t="s">
        <v>13</v>
      </c>
      <c r="H33" s="4" t="s">
        <v>8</v>
      </c>
    </row>
    <row r="34" spans="1:10">
      <c r="A34" t="n">
        <v>3836</v>
      </c>
      <c r="B34" s="14" t="n">
        <v>49</v>
      </c>
      <c r="C34" s="7" t="n">
        <v>4</v>
      </c>
      <c r="D34" s="7" t="n">
        <v>126</v>
      </c>
      <c r="E34" s="7" t="n">
        <v>1</v>
      </c>
      <c r="F34" s="7" t="n">
        <v>0</v>
      </c>
      <c r="G34" s="7" t="n">
        <v>0</v>
      </c>
      <c r="H34" s="7" t="n">
        <v>0</v>
      </c>
    </row>
    <row r="35" spans="1:10">
      <c r="A35" t="s">
        <v>4</v>
      </c>
      <c r="B35" s="4" t="s">
        <v>5</v>
      </c>
      <c r="C35" s="4" t="s">
        <v>12</v>
      </c>
    </row>
    <row r="36" spans="1:10">
      <c r="A36" t="n">
        <v>3851</v>
      </c>
      <c r="B36" s="15" t="n">
        <v>3</v>
      </c>
      <c r="C36" s="13" t="n">
        <f t="normal" ca="1">A70</f>
        <v>0</v>
      </c>
    </row>
    <row r="37" spans="1:10">
      <c r="A37" t="s">
        <v>4</v>
      </c>
      <c r="B37" s="4" t="s">
        <v>5</v>
      </c>
      <c r="C37" s="4" t="s">
        <v>8</v>
      </c>
      <c r="D37" s="4" t="s">
        <v>7</v>
      </c>
      <c r="E37" s="4" t="s">
        <v>8</v>
      </c>
      <c r="F37" s="4" t="s">
        <v>7</v>
      </c>
      <c r="G37" s="4" t="s">
        <v>8</v>
      </c>
      <c r="H37" s="4" t="s">
        <v>8</v>
      </c>
      <c r="I37" s="4" t="s">
        <v>8</v>
      </c>
      <c r="J37" s="4" t="s">
        <v>12</v>
      </c>
    </row>
    <row r="38" spans="1:10">
      <c r="A38" t="n">
        <v>3856</v>
      </c>
      <c r="B38" s="12" t="n">
        <v>5</v>
      </c>
      <c r="C38" s="7" t="n">
        <v>30</v>
      </c>
      <c r="D38" s="7" t="n">
        <v>9255</v>
      </c>
      <c r="E38" s="7" t="n">
        <v>30</v>
      </c>
      <c r="F38" s="7" t="n">
        <v>9222</v>
      </c>
      <c r="G38" s="7" t="n">
        <v>8</v>
      </c>
      <c r="H38" s="7" t="n">
        <v>9</v>
      </c>
      <c r="I38" s="7" t="n">
        <v>1</v>
      </c>
      <c r="J38" s="13" t="n">
        <f t="normal" ca="1">A42</f>
        <v>0</v>
      </c>
    </row>
    <row r="39" spans="1:10">
      <c r="A39" t="s">
        <v>4</v>
      </c>
      <c r="B39" s="4" t="s">
        <v>5</v>
      </c>
      <c r="C39" s="4" t="s">
        <v>12</v>
      </c>
    </row>
    <row r="40" spans="1:10">
      <c r="A40" t="n">
        <v>3870</v>
      </c>
      <c r="B40" s="15" t="n">
        <v>3</v>
      </c>
      <c r="C40" s="13" t="n">
        <f t="normal" ca="1">A70</f>
        <v>0</v>
      </c>
    </row>
    <row r="41" spans="1:10">
      <c r="A41" t="s">
        <v>4</v>
      </c>
      <c r="B41" s="4" t="s">
        <v>5</v>
      </c>
      <c r="C41" s="4" t="s">
        <v>8</v>
      </c>
      <c r="D41" s="4" t="s">
        <v>7</v>
      </c>
      <c r="E41" s="4" t="s">
        <v>8</v>
      </c>
      <c r="F41" s="4" t="s">
        <v>7</v>
      </c>
      <c r="G41" s="4" t="s">
        <v>8</v>
      </c>
      <c r="H41" s="4" t="s">
        <v>8</v>
      </c>
      <c r="I41" s="4" t="s">
        <v>8</v>
      </c>
      <c r="J41" s="4" t="s">
        <v>12</v>
      </c>
    </row>
    <row r="42" spans="1:10">
      <c r="A42" t="n">
        <v>3875</v>
      </c>
      <c r="B42" s="12" t="n">
        <v>5</v>
      </c>
      <c r="C42" s="7" t="n">
        <v>30</v>
      </c>
      <c r="D42" s="7" t="n">
        <v>9222</v>
      </c>
      <c r="E42" s="7" t="n">
        <v>30</v>
      </c>
      <c r="F42" s="7" t="n">
        <v>9232</v>
      </c>
      <c r="G42" s="7" t="n">
        <v>8</v>
      </c>
      <c r="H42" s="7" t="n">
        <v>9</v>
      </c>
      <c r="I42" s="7" t="n">
        <v>1</v>
      </c>
      <c r="J42" s="13" t="n">
        <f t="normal" ca="1">A48</f>
        <v>0</v>
      </c>
    </row>
    <row r="43" spans="1:10">
      <c r="A43" t="s">
        <v>4</v>
      </c>
      <c r="B43" s="4" t="s">
        <v>5</v>
      </c>
      <c r="C43" s="4" t="s">
        <v>8</v>
      </c>
      <c r="D43" s="4" t="s">
        <v>7</v>
      </c>
      <c r="E43" s="4" t="s">
        <v>13</v>
      </c>
      <c r="F43" s="4" t="s">
        <v>7</v>
      </c>
      <c r="G43" s="4" t="s">
        <v>13</v>
      </c>
      <c r="H43" s="4" t="s">
        <v>8</v>
      </c>
    </row>
    <row r="44" spans="1:10">
      <c r="A44" t="n">
        <v>3889</v>
      </c>
      <c r="B44" s="14" t="n">
        <v>49</v>
      </c>
      <c r="C44" s="7" t="n">
        <v>4</v>
      </c>
      <c r="D44" s="7" t="n">
        <v>126</v>
      </c>
      <c r="E44" s="7" t="n">
        <v>1</v>
      </c>
      <c r="F44" s="7" t="n">
        <v>0</v>
      </c>
      <c r="G44" s="7" t="n">
        <v>0</v>
      </c>
      <c r="H44" s="7" t="n">
        <v>0</v>
      </c>
    </row>
    <row r="45" spans="1:10">
      <c r="A45" t="s">
        <v>4</v>
      </c>
      <c r="B45" s="4" t="s">
        <v>5</v>
      </c>
      <c r="C45" s="4" t="s">
        <v>12</v>
      </c>
    </row>
    <row r="46" spans="1:10">
      <c r="A46" t="n">
        <v>3904</v>
      </c>
      <c r="B46" s="15" t="n">
        <v>3</v>
      </c>
      <c r="C46" s="13" t="n">
        <f t="normal" ca="1">A70</f>
        <v>0</v>
      </c>
    </row>
    <row r="47" spans="1:10">
      <c r="A47" t="s">
        <v>4</v>
      </c>
      <c r="B47" s="4" t="s">
        <v>5</v>
      </c>
      <c r="C47" s="4" t="s">
        <v>8</v>
      </c>
      <c r="D47" s="4" t="s">
        <v>7</v>
      </c>
      <c r="E47" s="4" t="s">
        <v>8</v>
      </c>
      <c r="F47" s="4" t="s">
        <v>7</v>
      </c>
      <c r="G47" s="4" t="s">
        <v>8</v>
      </c>
      <c r="H47" s="4" t="s">
        <v>8</v>
      </c>
      <c r="I47" s="4" t="s">
        <v>8</v>
      </c>
      <c r="J47" s="4" t="s">
        <v>12</v>
      </c>
    </row>
    <row r="48" spans="1:10">
      <c r="A48" t="n">
        <v>3909</v>
      </c>
      <c r="B48" s="12" t="n">
        <v>5</v>
      </c>
      <c r="C48" s="7" t="n">
        <v>30</v>
      </c>
      <c r="D48" s="7" t="n">
        <v>9260</v>
      </c>
      <c r="E48" s="7" t="n">
        <v>30</v>
      </c>
      <c r="F48" s="7" t="n">
        <v>9250</v>
      </c>
      <c r="G48" s="7" t="n">
        <v>8</v>
      </c>
      <c r="H48" s="7" t="n">
        <v>9</v>
      </c>
      <c r="I48" s="7" t="n">
        <v>1</v>
      </c>
      <c r="J48" s="13" t="n">
        <f t="normal" ca="1">A54</f>
        <v>0</v>
      </c>
    </row>
    <row r="49" spans="1:10">
      <c r="A49" t="s">
        <v>4</v>
      </c>
      <c r="B49" s="4" t="s">
        <v>5</v>
      </c>
      <c r="C49" s="4" t="s">
        <v>8</v>
      </c>
      <c r="D49" s="4" t="s">
        <v>7</v>
      </c>
      <c r="E49" s="4" t="s">
        <v>13</v>
      </c>
      <c r="F49" s="4" t="s">
        <v>7</v>
      </c>
      <c r="G49" s="4" t="s">
        <v>13</v>
      </c>
      <c r="H49" s="4" t="s">
        <v>8</v>
      </c>
    </row>
    <row r="50" spans="1:10">
      <c r="A50" t="n">
        <v>3923</v>
      </c>
      <c r="B50" s="14" t="n">
        <v>49</v>
      </c>
      <c r="C50" s="7" t="n">
        <v>4</v>
      </c>
      <c r="D50" s="7" t="n">
        <v>126</v>
      </c>
      <c r="E50" s="7" t="n">
        <v>1</v>
      </c>
      <c r="F50" s="7" t="n">
        <v>0</v>
      </c>
      <c r="G50" s="7" t="n">
        <v>0</v>
      </c>
      <c r="H50" s="7" t="n">
        <v>0</v>
      </c>
    </row>
    <row r="51" spans="1:10">
      <c r="A51" t="s">
        <v>4</v>
      </c>
      <c r="B51" s="4" t="s">
        <v>5</v>
      </c>
      <c r="C51" s="4" t="s">
        <v>12</v>
      </c>
    </row>
    <row r="52" spans="1:10">
      <c r="A52" t="n">
        <v>3938</v>
      </c>
      <c r="B52" s="15" t="n">
        <v>3</v>
      </c>
      <c r="C52" s="13" t="n">
        <f t="normal" ca="1">A70</f>
        <v>0</v>
      </c>
    </row>
    <row r="53" spans="1:10">
      <c r="A53" t="s">
        <v>4</v>
      </c>
      <c r="B53" s="4" t="s">
        <v>5</v>
      </c>
      <c r="C53" s="4" t="s">
        <v>8</v>
      </c>
      <c r="D53" s="4" t="s">
        <v>7</v>
      </c>
      <c r="E53" s="4" t="s">
        <v>8</v>
      </c>
      <c r="F53" s="4" t="s">
        <v>7</v>
      </c>
      <c r="G53" s="4" t="s">
        <v>8</v>
      </c>
      <c r="H53" s="4" t="s">
        <v>8</v>
      </c>
      <c r="I53" s="4" t="s">
        <v>8</v>
      </c>
      <c r="J53" s="4" t="s">
        <v>12</v>
      </c>
    </row>
    <row r="54" spans="1:10">
      <c r="A54" t="n">
        <v>3943</v>
      </c>
      <c r="B54" s="12" t="n">
        <v>5</v>
      </c>
      <c r="C54" s="7" t="n">
        <v>30</v>
      </c>
      <c r="D54" s="7" t="n">
        <v>9250</v>
      </c>
      <c r="E54" s="7" t="n">
        <v>30</v>
      </c>
      <c r="F54" s="7" t="n">
        <v>9251</v>
      </c>
      <c r="G54" s="7" t="n">
        <v>8</v>
      </c>
      <c r="H54" s="7" t="n">
        <v>9</v>
      </c>
      <c r="I54" s="7" t="n">
        <v>1</v>
      </c>
      <c r="J54" s="13" t="n">
        <f t="normal" ca="1">A60</f>
        <v>0</v>
      </c>
    </row>
    <row r="55" spans="1:10">
      <c r="A55" t="s">
        <v>4</v>
      </c>
      <c r="B55" s="4" t="s">
        <v>5</v>
      </c>
      <c r="C55" s="4" t="s">
        <v>8</v>
      </c>
      <c r="D55" s="4" t="s">
        <v>7</v>
      </c>
      <c r="E55" s="4" t="s">
        <v>13</v>
      </c>
      <c r="F55" s="4" t="s">
        <v>7</v>
      </c>
      <c r="G55" s="4" t="s">
        <v>13</v>
      </c>
      <c r="H55" s="4" t="s">
        <v>8</v>
      </c>
    </row>
    <row r="56" spans="1:10">
      <c r="A56" t="n">
        <v>3957</v>
      </c>
      <c r="B56" s="14" t="n">
        <v>49</v>
      </c>
      <c r="C56" s="7" t="n">
        <v>4</v>
      </c>
      <c r="D56" s="7" t="n">
        <v>535</v>
      </c>
      <c r="E56" s="7" t="n">
        <v>1</v>
      </c>
      <c r="F56" s="7" t="n">
        <v>0</v>
      </c>
      <c r="G56" s="7" t="n">
        <v>0</v>
      </c>
      <c r="H56" s="7" t="n">
        <v>0</v>
      </c>
    </row>
    <row r="57" spans="1:10">
      <c r="A57" t="s">
        <v>4</v>
      </c>
      <c r="B57" s="4" t="s">
        <v>5</v>
      </c>
      <c r="C57" s="4" t="s">
        <v>12</v>
      </c>
    </row>
    <row r="58" spans="1:10">
      <c r="A58" t="n">
        <v>3972</v>
      </c>
      <c r="B58" s="15" t="n">
        <v>3</v>
      </c>
      <c r="C58" s="13" t="n">
        <f t="normal" ca="1">A70</f>
        <v>0</v>
      </c>
    </row>
    <row r="59" spans="1:10">
      <c r="A59" t="s">
        <v>4</v>
      </c>
      <c r="B59" s="4" t="s">
        <v>5</v>
      </c>
      <c r="C59" s="4" t="s">
        <v>8</v>
      </c>
      <c r="D59" s="4" t="s">
        <v>7</v>
      </c>
      <c r="E59" s="4" t="s">
        <v>8</v>
      </c>
      <c r="F59" s="4" t="s">
        <v>7</v>
      </c>
      <c r="G59" s="4" t="s">
        <v>8</v>
      </c>
      <c r="H59" s="4" t="s">
        <v>8</v>
      </c>
      <c r="I59" s="4" t="s">
        <v>8</v>
      </c>
      <c r="J59" s="4" t="s">
        <v>12</v>
      </c>
    </row>
    <row r="60" spans="1:10">
      <c r="A60" t="n">
        <v>3977</v>
      </c>
      <c r="B60" s="12" t="n">
        <v>5</v>
      </c>
      <c r="C60" s="7" t="n">
        <v>30</v>
      </c>
      <c r="D60" s="7" t="n">
        <v>9729</v>
      </c>
      <c r="E60" s="7" t="n">
        <v>30</v>
      </c>
      <c r="F60" s="7" t="n">
        <v>9731</v>
      </c>
      <c r="G60" s="7" t="n">
        <v>8</v>
      </c>
      <c r="H60" s="7" t="n">
        <v>9</v>
      </c>
      <c r="I60" s="7" t="n">
        <v>1</v>
      </c>
      <c r="J60" s="13" t="n">
        <f t="normal" ca="1">A66</f>
        <v>0</v>
      </c>
    </row>
    <row r="61" spans="1:10">
      <c r="A61" t="s">
        <v>4</v>
      </c>
      <c r="B61" s="4" t="s">
        <v>5</v>
      </c>
      <c r="C61" s="4" t="s">
        <v>8</v>
      </c>
      <c r="D61" s="4" t="s">
        <v>7</v>
      </c>
      <c r="E61" s="4" t="s">
        <v>13</v>
      </c>
      <c r="F61" s="4" t="s">
        <v>7</v>
      </c>
      <c r="G61" s="4" t="s">
        <v>13</v>
      </c>
      <c r="H61" s="4" t="s">
        <v>8</v>
      </c>
    </row>
    <row r="62" spans="1:10">
      <c r="A62" t="n">
        <v>3991</v>
      </c>
      <c r="B62" s="14" t="n">
        <v>49</v>
      </c>
      <c r="C62" s="7" t="n">
        <v>4</v>
      </c>
      <c r="D62" s="7" t="n">
        <v>126</v>
      </c>
      <c r="E62" s="7" t="n">
        <v>1</v>
      </c>
      <c r="F62" s="7" t="n">
        <v>0</v>
      </c>
      <c r="G62" s="7" t="n">
        <v>0</v>
      </c>
      <c r="H62" s="7" t="n">
        <v>0</v>
      </c>
    </row>
    <row r="63" spans="1:10">
      <c r="A63" t="s">
        <v>4</v>
      </c>
      <c r="B63" s="4" t="s">
        <v>5</v>
      </c>
      <c r="C63" s="4" t="s">
        <v>12</v>
      </c>
    </row>
    <row r="64" spans="1:10">
      <c r="A64" t="n">
        <v>4006</v>
      </c>
      <c r="B64" s="15" t="n">
        <v>3</v>
      </c>
      <c r="C64" s="13" t="n">
        <f t="normal" ca="1">A70</f>
        <v>0</v>
      </c>
    </row>
    <row r="65" spans="1:10">
      <c r="A65" t="s">
        <v>4</v>
      </c>
      <c r="B65" s="4" t="s">
        <v>5</v>
      </c>
      <c r="C65" s="4" t="s">
        <v>8</v>
      </c>
      <c r="D65" s="4" t="s">
        <v>7</v>
      </c>
      <c r="E65" s="4" t="s">
        <v>8</v>
      </c>
      <c r="F65" s="4" t="s">
        <v>12</v>
      </c>
    </row>
    <row r="66" spans="1:10">
      <c r="A66" t="n">
        <v>4011</v>
      </c>
      <c r="B66" s="12" t="n">
        <v>5</v>
      </c>
      <c r="C66" s="7" t="n">
        <v>30</v>
      </c>
      <c r="D66" s="7" t="n">
        <v>9731</v>
      </c>
      <c r="E66" s="7" t="n">
        <v>1</v>
      </c>
      <c r="F66" s="13" t="n">
        <f t="normal" ca="1">A70</f>
        <v>0</v>
      </c>
    </row>
    <row r="67" spans="1:10">
      <c r="A67" t="s">
        <v>4</v>
      </c>
      <c r="B67" s="4" t="s">
        <v>5</v>
      </c>
      <c r="C67" s="4" t="s">
        <v>8</v>
      </c>
      <c r="D67" s="4" t="s">
        <v>7</v>
      </c>
      <c r="E67" s="4" t="s">
        <v>13</v>
      </c>
      <c r="F67" s="4" t="s">
        <v>7</v>
      </c>
      <c r="G67" s="4" t="s">
        <v>13</v>
      </c>
      <c r="H67" s="4" t="s">
        <v>8</v>
      </c>
    </row>
    <row r="68" spans="1:10">
      <c r="A68" t="n">
        <v>4020</v>
      </c>
      <c r="B68" s="14" t="n">
        <v>49</v>
      </c>
      <c r="C68" s="7" t="n">
        <v>4</v>
      </c>
      <c r="D68" s="7" t="n">
        <v>126</v>
      </c>
      <c r="E68" s="7" t="n">
        <v>1</v>
      </c>
      <c r="F68" s="7" t="n">
        <v>0</v>
      </c>
      <c r="G68" s="7" t="n">
        <v>0</v>
      </c>
      <c r="H68" s="7" t="n">
        <v>0</v>
      </c>
    </row>
    <row r="69" spans="1:10">
      <c r="A69" t="s">
        <v>4</v>
      </c>
      <c r="B69" s="4" t="s">
        <v>5</v>
      </c>
      <c r="C69" s="4" t="s">
        <v>8</v>
      </c>
      <c r="D69" s="4" t="s">
        <v>7</v>
      </c>
      <c r="E69" s="4" t="s">
        <v>8</v>
      </c>
      <c r="F69" s="4" t="s">
        <v>12</v>
      </c>
    </row>
    <row r="70" spans="1:10">
      <c r="A70" t="n">
        <v>4035</v>
      </c>
      <c r="B70" s="12" t="n">
        <v>5</v>
      </c>
      <c r="C70" s="7" t="n">
        <v>30</v>
      </c>
      <c r="D70" s="7" t="n">
        <v>6766</v>
      </c>
      <c r="E70" s="7" t="n">
        <v>1</v>
      </c>
      <c r="F70" s="13" t="n">
        <f t="normal" ca="1">A78</f>
        <v>0</v>
      </c>
    </row>
    <row r="71" spans="1:10">
      <c r="A71" t="s">
        <v>4</v>
      </c>
      <c r="B71" s="4" t="s">
        <v>5</v>
      </c>
      <c r="C71" s="4" t="s">
        <v>7</v>
      </c>
    </row>
    <row r="72" spans="1:10">
      <c r="A72" t="n">
        <v>4044</v>
      </c>
      <c r="B72" s="8" t="n">
        <v>13</v>
      </c>
      <c r="C72" s="7" t="n">
        <v>6766</v>
      </c>
    </row>
    <row r="73" spans="1:10">
      <c r="A73" t="s">
        <v>4</v>
      </c>
      <c r="B73" s="4" t="s">
        <v>5</v>
      </c>
      <c r="C73" s="4" t="s">
        <v>8</v>
      </c>
      <c r="D73" s="4" t="s">
        <v>7</v>
      </c>
      <c r="E73" s="4" t="s">
        <v>13</v>
      </c>
      <c r="F73" s="4" t="s">
        <v>7</v>
      </c>
      <c r="G73" s="4" t="s">
        <v>14</v>
      </c>
      <c r="H73" s="4" t="s">
        <v>14</v>
      </c>
      <c r="I73" s="4" t="s">
        <v>7</v>
      </c>
      <c r="J73" s="4" t="s">
        <v>7</v>
      </c>
      <c r="K73" s="4" t="s">
        <v>14</v>
      </c>
      <c r="L73" s="4" t="s">
        <v>14</v>
      </c>
      <c r="M73" s="4" t="s">
        <v>14</v>
      </c>
      <c r="N73" s="4" t="s">
        <v>14</v>
      </c>
      <c r="O73" s="4" t="s">
        <v>9</v>
      </c>
    </row>
    <row r="74" spans="1:10">
      <c r="A74" t="n">
        <v>4047</v>
      </c>
      <c r="B74" s="16" t="n">
        <v>50</v>
      </c>
      <c r="C74" s="7" t="n">
        <v>0</v>
      </c>
      <c r="D74" s="7" t="n">
        <v>8150</v>
      </c>
      <c r="E74" s="7" t="n">
        <v>0</v>
      </c>
      <c r="F74" s="7" t="n">
        <v>0</v>
      </c>
      <c r="G74" s="7" t="n">
        <v>0</v>
      </c>
      <c r="H74" s="7" t="n">
        <v>0</v>
      </c>
      <c r="I74" s="7" t="n">
        <v>0</v>
      </c>
      <c r="J74" s="7" t="n">
        <v>65533</v>
      </c>
      <c r="K74" s="7" t="n">
        <v>0</v>
      </c>
      <c r="L74" s="7" t="n">
        <v>0</v>
      </c>
      <c r="M74" s="7" t="n">
        <v>0</v>
      </c>
      <c r="N74" s="7" t="n">
        <v>0</v>
      </c>
      <c r="O74" s="7" t="s">
        <v>15</v>
      </c>
    </row>
    <row r="75" spans="1:10">
      <c r="A75" t="s">
        <v>4</v>
      </c>
      <c r="B75" s="4" t="s">
        <v>5</v>
      </c>
      <c r="C75" s="4" t="s">
        <v>12</v>
      </c>
    </row>
    <row r="76" spans="1:10">
      <c r="A76" t="n">
        <v>4086</v>
      </c>
      <c r="B76" s="15" t="n">
        <v>3</v>
      </c>
      <c r="C76" s="13" t="n">
        <f t="normal" ca="1">A98</f>
        <v>0</v>
      </c>
    </row>
    <row r="77" spans="1:10">
      <c r="A77" t="s">
        <v>4</v>
      </c>
      <c r="B77" s="4" t="s">
        <v>5</v>
      </c>
      <c r="C77" s="4" t="s">
        <v>8</v>
      </c>
      <c r="D77" s="4" t="s">
        <v>7</v>
      </c>
      <c r="E77" s="4" t="s">
        <v>8</v>
      </c>
      <c r="F77" s="4" t="s">
        <v>7</v>
      </c>
      <c r="G77" s="4" t="s">
        <v>8</v>
      </c>
      <c r="H77" s="4" t="s">
        <v>8</v>
      </c>
      <c r="I77" s="4" t="s">
        <v>8</v>
      </c>
      <c r="J77" s="4" t="s">
        <v>12</v>
      </c>
    </row>
    <row r="78" spans="1:10">
      <c r="A78" t="n">
        <v>4091</v>
      </c>
      <c r="B78" s="12" t="n">
        <v>5</v>
      </c>
      <c r="C78" s="7" t="n">
        <v>30</v>
      </c>
      <c r="D78" s="7" t="n">
        <v>9255</v>
      </c>
      <c r="E78" s="7" t="n">
        <v>30</v>
      </c>
      <c r="F78" s="7" t="n">
        <v>9222</v>
      </c>
      <c r="G78" s="7" t="n">
        <v>8</v>
      </c>
      <c r="H78" s="7" t="n">
        <v>9</v>
      </c>
      <c r="I78" s="7" t="n">
        <v>1</v>
      </c>
      <c r="J78" s="13" t="n">
        <f t="normal" ca="1">A84</f>
        <v>0</v>
      </c>
    </row>
    <row r="79" spans="1:10">
      <c r="A79" t="s">
        <v>4</v>
      </c>
      <c r="B79" s="4" t="s">
        <v>5</v>
      </c>
      <c r="C79" s="4" t="s">
        <v>8</v>
      </c>
      <c r="D79" s="4" t="s">
        <v>7</v>
      </c>
      <c r="E79" s="4" t="s">
        <v>13</v>
      </c>
      <c r="F79" s="4" t="s">
        <v>7</v>
      </c>
      <c r="G79" s="4" t="s">
        <v>14</v>
      </c>
      <c r="H79" s="4" t="s">
        <v>14</v>
      </c>
      <c r="I79" s="4" t="s">
        <v>7</v>
      </c>
      <c r="J79" s="4" t="s">
        <v>7</v>
      </c>
      <c r="K79" s="4" t="s">
        <v>14</v>
      </c>
      <c r="L79" s="4" t="s">
        <v>14</v>
      </c>
      <c r="M79" s="4" t="s">
        <v>14</v>
      </c>
      <c r="N79" s="4" t="s">
        <v>14</v>
      </c>
      <c r="O79" s="4" t="s">
        <v>9</v>
      </c>
    </row>
    <row r="80" spans="1:10">
      <c r="A80" t="n">
        <v>4105</v>
      </c>
      <c r="B80" s="16" t="n">
        <v>50</v>
      </c>
      <c r="C80" s="7" t="n">
        <v>0</v>
      </c>
      <c r="D80" s="7" t="n">
        <v>8150</v>
      </c>
      <c r="E80" s="7" t="n">
        <v>0</v>
      </c>
      <c r="F80" s="7" t="n">
        <v>0</v>
      </c>
      <c r="G80" s="7" t="n">
        <v>0</v>
      </c>
      <c r="H80" s="7" t="n">
        <v>0</v>
      </c>
      <c r="I80" s="7" t="n">
        <v>0</v>
      </c>
      <c r="J80" s="7" t="n">
        <v>65533</v>
      </c>
      <c r="K80" s="7" t="n">
        <v>0</v>
      </c>
      <c r="L80" s="7" t="n">
        <v>0</v>
      </c>
      <c r="M80" s="7" t="n">
        <v>0</v>
      </c>
      <c r="N80" s="7" t="n">
        <v>0</v>
      </c>
      <c r="O80" s="7" t="s">
        <v>15</v>
      </c>
    </row>
    <row r="81" spans="1:15">
      <c r="A81" t="s">
        <v>4</v>
      </c>
      <c r="B81" s="4" t="s">
        <v>5</v>
      </c>
      <c r="C81" s="4" t="s">
        <v>12</v>
      </c>
    </row>
    <row r="82" spans="1:15">
      <c r="A82" t="n">
        <v>4144</v>
      </c>
      <c r="B82" s="15" t="n">
        <v>3</v>
      </c>
      <c r="C82" s="13" t="n">
        <f t="normal" ca="1">A98</f>
        <v>0</v>
      </c>
    </row>
    <row r="83" spans="1:15">
      <c r="A83" t="s">
        <v>4</v>
      </c>
      <c r="B83" s="4" t="s">
        <v>5</v>
      </c>
      <c r="C83" s="4" t="s">
        <v>8</v>
      </c>
      <c r="D83" s="4" t="s">
        <v>7</v>
      </c>
      <c r="E83" s="4" t="s">
        <v>8</v>
      </c>
      <c r="F83" s="4" t="s">
        <v>7</v>
      </c>
      <c r="G83" s="4" t="s">
        <v>8</v>
      </c>
      <c r="H83" s="4" t="s">
        <v>8</v>
      </c>
      <c r="I83" s="4" t="s">
        <v>8</v>
      </c>
      <c r="J83" s="4" t="s">
        <v>12</v>
      </c>
    </row>
    <row r="84" spans="1:15">
      <c r="A84" t="n">
        <v>4149</v>
      </c>
      <c r="B84" s="12" t="n">
        <v>5</v>
      </c>
      <c r="C84" s="7" t="n">
        <v>30</v>
      </c>
      <c r="D84" s="7" t="n">
        <v>9236</v>
      </c>
      <c r="E84" s="7" t="n">
        <v>30</v>
      </c>
      <c r="F84" s="7" t="n">
        <v>9258</v>
      </c>
      <c r="G84" s="7" t="n">
        <v>8</v>
      </c>
      <c r="H84" s="7" t="n">
        <v>9</v>
      </c>
      <c r="I84" s="7" t="n">
        <v>1</v>
      </c>
      <c r="J84" s="13" t="n">
        <f t="normal" ca="1">A90</f>
        <v>0</v>
      </c>
    </row>
    <row r="85" spans="1:15">
      <c r="A85" t="s">
        <v>4</v>
      </c>
      <c r="B85" s="4" t="s">
        <v>5</v>
      </c>
      <c r="C85" s="4" t="s">
        <v>8</v>
      </c>
      <c r="D85" s="4" t="s">
        <v>7</v>
      </c>
      <c r="E85" s="4" t="s">
        <v>13</v>
      </c>
      <c r="F85" s="4" t="s">
        <v>7</v>
      </c>
      <c r="G85" s="4" t="s">
        <v>14</v>
      </c>
      <c r="H85" s="4" t="s">
        <v>14</v>
      </c>
      <c r="I85" s="4" t="s">
        <v>7</v>
      </c>
      <c r="J85" s="4" t="s">
        <v>7</v>
      </c>
      <c r="K85" s="4" t="s">
        <v>14</v>
      </c>
      <c r="L85" s="4" t="s">
        <v>14</v>
      </c>
      <c r="M85" s="4" t="s">
        <v>14</v>
      </c>
      <c r="N85" s="4" t="s">
        <v>14</v>
      </c>
      <c r="O85" s="4" t="s">
        <v>9</v>
      </c>
    </row>
    <row r="86" spans="1:15">
      <c r="A86" t="n">
        <v>4163</v>
      </c>
      <c r="B86" s="16" t="n">
        <v>50</v>
      </c>
      <c r="C86" s="7" t="n">
        <v>0</v>
      </c>
      <c r="D86" s="7" t="n">
        <v>8150</v>
      </c>
      <c r="E86" s="7" t="n">
        <v>0</v>
      </c>
      <c r="F86" s="7" t="n">
        <v>0</v>
      </c>
      <c r="G86" s="7" t="n">
        <v>0</v>
      </c>
      <c r="H86" s="7" t="n">
        <v>0</v>
      </c>
      <c r="I86" s="7" t="n">
        <v>0</v>
      </c>
      <c r="J86" s="7" t="n">
        <v>65533</v>
      </c>
      <c r="K86" s="7" t="n">
        <v>0</v>
      </c>
      <c r="L86" s="7" t="n">
        <v>0</v>
      </c>
      <c r="M86" s="7" t="n">
        <v>0</v>
      </c>
      <c r="N86" s="7" t="n">
        <v>0</v>
      </c>
      <c r="O86" s="7" t="s">
        <v>15</v>
      </c>
    </row>
    <row r="87" spans="1:15">
      <c r="A87" t="s">
        <v>4</v>
      </c>
      <c r="B87" s="4" t="s">
        <v>5</v>
      </c>
      <c r="C87" s="4" t="s">
        <v>12</v>
      </c>
    </row>
    <row r="88" spans="1:15">
      <c r="A88" t="n">
        <v>4202</v>
      </c>
      <c r="B88" s="15" t="n">
        <v>3</v>
      </c>
      <c r="C88" s="13" t="n">
        <f t="normal" ca="1">A98</f>
        <v>0</v>
      </c>
    </row>
    <row r="89" spans="1:15">
      <c r="A89" t="s">
        <v>4</v>
      </c>
      <c r="B89" s="4" t="s">
        <v>5</v>
      </c>
      <c r="C89" s="4" t="s">
        <v>8</v>
      </c>
      <c r="D89" s="4" t="s">
        <v>7</v>
      </c>
      <c r="E89" s="4" t="s">
        <v>8</v>
      </c>
      <c r="F89" s="4" t="s">
        <v>7</v>
      </c>
      <c r="G89" s="4" t="s">
        <v>8</v>
      </c>
      <c r="H89" s="4" t="s">
        <v>8</v>
      </c>
      <c r="I89" s="4" t="s">
        <v>8</v>
      </c>
      <c r="J89" s="4" t="s">
        <v>12</v>
      </c>
    </row>
    <row r="90" spans="1:15">
      <c r="A90" t="n">
        <v>4207</v>
      </c>
      <c r="B90" s="12" t="n">
        <v>5</v>
      </c>
      <c r="C90" s="7" t="n">
        <v>30</v>
      </c>
      <c r="D90" s="7" t="n">
        <v>9263</v>
      </c>
      <c r="E90" s="7" t="n">
        <v>30</v>
      </c>
      <c r="F90" s="7" t="n">
        <v>9264</v>
      </c>
      <c r="G90" s="7" t="n">
        <v>8</v>
      </c>
      <c r="H90" s="7" t="n">
        <v>9</v>
      </c>
      <c r="I90" s="7" t="n">
        <v>1</v>
      </c>
      <c r="J90" s="13" t="n">
        <f t="normal" ca="1">A96</f>
        <v>0</v>
      </c>
    </row>
    <row r="91" spans="1:15">
      <c r="A91" t="s">
        <v>4</v>
      </c>
      <c r="B91" s="4" t="s">
        <v>5</v>
      </c>
      <c r="C91" s="4" t="s">
        <v>8</v>
      </c>
      <c r="D91" s="4" t="s">
        <v>7</v>
      </c>
      <c r="E91" s="4" t="s">
        <v>13</v>
      </c>
      <c r="F91" s="4" t="s">
        <v>7</v>
      </c>
      <c r="G91" s="4" t="s">
        <v>14</v>
      </c>
      <c r="H91" s="4" t="s">
        <v>14</v>
      </c>
      <c r="I91" s="4" t="s">
        <v>7</v>
      </c>
      <c r="J91" s="4" t="s">
        <v>7</v>
      </c>
      <c r="K91" s="4" t="s">
        <v>14</v>
      </c>
      <c r="L91" s="4" t="s">
        <v>14</v>
      </c>
      <c r="M91" s="4" t="s">
        <v>14</v>
      </c>
      <c r="N91" s="4" t="s">
        <v>14</v>
      </c>
      <c r="O91" s="4" t="s">
        <v>9</v>
      </c>
    </row>
    <row r="92" spans="1:15">
      <c r="A92" t="n">
        <v>4221</v>
      </c>
      <c r="B92" s="16" t="n">
        <v>50</v>
      </c>
      <c r="C92" s="7" t="n">
        <v>0</v>
      </c>
      <c r="D92" s="7" t="n">
        <v>8150</v>
      </c>
      <c r="E92" s="7" t="n">
        <v>0</v>
      </c>
      <c r="F92" s="7" t="n">
        <v>0</v>
      </c>
      <c r="G92" s="7" t="n">
        <v>0</v>
      </c>
      <c r="H92" s="7" t="n">
        <v>0</v>
      </c>
      <c r="I92" s="7" t="n">
        <v>0</v>
      </c>
      <c r="J92" s="7" t="n">
        <v>65533</v>
      </c>
      <c r="K92" s="7" t="n">
        <v>0</v>
      </c>
      <c r="L92" s="7" t="n">
        <v>0</v>
      </c>
      <c r="M92" s="7" t="n">
        <v>0</v>
      </c>
      <c r="N92" s="7" t="n">
        <v>0</v>
      </c>
      <c r="O92" s="7" t="s">
        <v>15</v>
      </c>
    </row>
    <row r="93" spans="1:15">
      <c r="A93" t="s">
        <v>4</v>
      </c>
      <c r="B93" s="4" t="s">
        <v>5</v>
      </c>
      <c r="C93" s="4" t="s">
        <v>12</v>
      </c>
    </row>
    <row r="94" spans="1:15">
      <c r="A94" t="n">
        <v>4260</v>
      </c>
      <c r="B94" s="15" t="n">
        <v>3</v>
      </c>
      <c r="C94" s="13" t="n">
        <f t="normal" ca="1">A98</f>
        <v>0</v>
      </c>
    </row>
    <row r="95" spans="1:15">
      <c r="A95" t="s">
        <v>4</v>
      </c>
      <c r="B95" s="4" t="s">
        <v>5</v>
      </c>
      <c r="C95" s="4" t="s">
        <v>8</v>
      </c>
      <c r="D95" s="4" t="s">
        <v>7</v>
      </c>
      <c r="E95" s="4" t="s">
        <v>13</v>
      </c>
      <c r="F95" s="4" t="s">
        <v>7</v>
      </c>
      <c r="G95" s="4" t="s">
        <v>14</v>
      </c>
      <c r="H95" s="4" t="s">
        <v>14</v>
      </c>
      <c r="I95" s="4" t="s">
        <v>7</v>
      </c>
      <c r="J95" s="4" t="s">
        <v>7</v>
      </c>
      <c r="K95" s="4" t="s">
        <v>14</v>
      </c>
      <c r="L95" s="4" t="s">
        <v>14</v>
      </c>
      <c r="M95" s="4" t="s">
        <v>14</v>
      </c>
      <c r="N95" s="4" t="s">
        <v>14</v>
      </c>
      <c r="O95" s="4" t="s">
        <v>9</v>
      </c>
    </row>
    <row r="96" spans="1:15">
      <c r="A96" t="n">
        <v>4265</v>
      </c>
      <c r="B96" s="16" t="n">
        <v>50</v>
      </c>
      <c r="C96" s="7" t="n">
        <v>0</v>
      </c>
      <c r="D96" s="7" t="n">
        <v>8150</v>
      </c>
      <c r="E96" s="7" t="n">
        <v>0.5</v>
      </c>
      <c r="F96" s="7" t="n">
        <v>1000</v>
      </c>
      <c r="G96" s="7" t="n">
        <v>0</v>
      </c>
      <c r="H96" s="7" t="n">
        <v>0</v>
      </c>
      <c r="I96" s="7" t="n">
        <v>0</v>
      </c>
      <c r="J96" s="7" t="n">
        <v>65533</v>
      </c>
      <c r="K96" s="7" t="n">
        <v>0</v>
      </c>
      <c r="L96" s="7" t="n">
        <v>0</v>
      </c>
      <c r="M96" s="7" t="n">
        <v>0</v>
      </c>
      <c r="N96" s="7" t="n">
        <v>0</v>
      </c>
      <c r="O96" s="7" t="s">
        <v>15</v>
      </c>
    </row>
    <row r="97" spans="1:15">
      <c r="A97" t="s">
        <v>4</v>
      </c>
      <c r="B97" s="4" t="s">
        <v>5</v>
      </c>
      <c r="C97" s="4" t="s">
        <v>8</v>
      </c>
      <c r="D97" s="4" t="s">
        <v>9</v>
      </c>
    </row>
    <row r="98" spans="1:15">
      <c r="A98" t="n">
        <v>4304</v>
      </c>
      <c r="B98" s="9" t="n">
        <v>2</v>
      </c>
      <c r="C98" s="7" t="n">
        <v>11</v>
      </c>
      <c r="D98" s="7" t="s">
        <v>16</v>
      </c>
    </row>
    <row r="99" spans="1:15">
      <c r="A99" t="s">
        <v>4</v>
      </c>
      <c r="B99" s="4" t="s">
        <v>5</v>
      </c>
      <c r="C99" s="4" t="s">
        <v>8</v>
      </c>
      <c r="D99" s="4" t="s">
        <v>7</v>
      </c>
      <c r="E99" s="4" t="s">
        <v>7</v>
      </c>
      <c r="F99" s="4" t="s">
        <v>7</v>
      </c>
      <c r="G99" s="4" t="s">
        <v>7</v>
      </c>
      <c r="H99" s="4" t="s">
        <v>7</v>
      </c>
      <c r="I99" s="4" t="s">
        <v>7</v>
      </c>
      <c r="J99" s="4" t="s">
        <v>14</v>
      </c>
      <c r="K99" s="4" t="s">
        <v>14</v>
      </c>
      <c r="L99" s="4" t="s">
        <v>14</v>
      </c>
      <c r="M99" s="4" t="s">
        <v>9</v>
      </c>
    </row>
    <row r="100" spans="1:15">
      <c r="A100" t="n">
        <v>4318</v>
      </c>
      <c r="B100" s="17" t="n">
        <v>124</v>
      </c>
      <c r="C100" s="7" t="n">
        <v>255</v>
      </c>
      <c r="D100" s="7" t="n">
        <v>0</v>
      </c>
      <c r="E100" s="7" t="n">
        <v>0</v>
      </c>
      <c r="F100" s="7" t="n">
        <v>0</v>
      </c>
      <c r="G100" s="7" t="n">
        <v>0</v>
      </c>
      <c r="H100" s="7" t="n">
        <v>0</v>
      </c>
      <c r="I100" s="7" t="n">
        <v>65535</v>
      </c>
      <c r="J100" s="7" t="n">
        <v>0</v>
      </c>
      <c r="K100" s="7" t="n">
        <v>0</v>
      </c>
      <c r="L100" s="7" t="n">
        <v>0</v>
      </c>
      <c r="M100" s="7" t="s">
        <v>15</v>
      </c>
    </row>
    <row r="101" spans="1:15">
      <c r="A101" t="s">
        <v>4</v>
      </c>
      <c r="B101" s="4" t="s">
        <v>5</v>
      </c>
    </row>
    <row r="102" spans="1:15">
      <c r="A102" t="n">
        <v>4345</v>
      </c>
      <c r="B102" s="5" t="n">
        <v>1</v>
      </c>
    </row>
    <row r="103" spans="1:15" s="3" customFormat="1" customHeight="0">
      <c r="A103" s="3" t="s">
        <v>2</v>
      </c>
      <c r="B103" s="3" t="s">
        <v>17</v>
      </c>
    </row>
    <row r="104" spans="1:15">
      <c r="A104" t="s">
        <v>4</v>
      </c>
      <c r="B104" s="4" t="s">
        <v>5</v>
      </c>
      <c r="C104" s="4" t="s">
        <v>8</v>
      </c>
      <c r="D104" s="4" t="s">
        <v>9</v>
      </c>
      <c r="E104" s="4" t="s">
        <v>7</v>
      </c>
    </row>
    <row r="105" spans="1:15">
      <c r="A105" t="n">
        <v>4348</v>
      </c>
      <c r="B105" s="18" t="n">
        <v>94</v>
      </c>
      <c r="C105" s="7" t="n">
        <v>1</v>
      </c>
      <c r="D105" s="7" t="s">
        <v>18</v>
      </c>
      <c r="E105" s="7" t="n">
        <v>1</v>
      </c>
    </row>
    <row r="106" spans="1:15">
      <c r="A106" t="s">
        <v>4</v>
      </c>
      <c r="B106" s="4" t="s">
        <v>5</v>
      </c>
      <c r="C106" s="4" t="s">
        <v>8</v>
      </c>
      <c r="D106" s="4" t="s">
        <v>9</v>
      </c>
      <c r="E106" s="4" t="s">
        <v>7</v>
      </c>
    </row>
    <row r="107" spans="1:15">
      <c r="A107" t="n">
        <v>4361</v>
      </c>
      <c r="B107" s="18" t="n">
        <v>94</v>
      </c>
      <c r="C107" s="7" t="n">
        <v>1</v>
      </c>
      <c r="D107" s="7" t="s">
        <v>18</v>
      </c>
      <c r="E107" s="7" t="n">
        <v>2</v>
      </c>
    </row>
    <row r="108" spans="1:15">
      <c r="A108" t="s">
        <v>4</v>
      </c>
      <c r="B108" s="4" t="s">
        <v>5</v>
      </c>
      <c r="C108" s="4" t="s">
        <v>8</v>
      </c>
      <c r="D108" s="4" t="s">
        <v>9</v>
      </c>
      <c r="E108" s="4" t="s">
        <v>7</v>
      </c>
    </row>
    <row r="109" spans="1:15">
      <c r="A109" t="n">
        <v>4374</v>
      </c>
      <c r="B109" s="18" t="n">
        <v>94</v>
      </c>
      <c r="C109" s="7" t="n">
        <v>0</v>
      </c>
      <c r="D109" s="7" t="s">
        <v>18</v>
      </c>
      <c r="E109" s="7" t="n">
        <v>4</v>
      </c>
    </row>
    <row r="110" spans="1:15">
      <c r="A110" t="s">
        <v>4</v>
      </c>
      <c r="B110" s="4" t="s">
        <v>5</v>
      </c>
      <c r="C110" s="4" t="s">
        <v>8</v>
      </c>
      <c r="D110" s="4" t="s">
        <v>9</v>
      </c>
      <c r="E110" s="4" t="s">
        <v>7</v>
      </c>
    </row>
    <row r="111" spans="1:15">
      <c r="A111" t="n">
        <v>4387</v>
      </c>
      <c r="B111" s="18" t="n">
        <v>94</v>
      </c>
      <c r="C111" s="7" t="n">
        <v>1</v>
      </c>
      <c r="D111" s="7" t="s">
        <v>19</v>
      </c>
      <c r="E111" s="7" t="n">
        <v>1</v>
      </c>
    </row>
    <row r="112" spans="1:15">
      <c r="A112" t="s">
        <v>4</v>
      </c>
      <c r="B112" s="4" t="s">
        <v>5</v>
      </c>
      <c r="C112" s="4" t="s">
        <v>8</v>
      </c>
      <c r="D112" s="4" t="s">
        <v>9</v>
      </c>
      <c r="E112" s="4" t="s">
        <v>7</v>
      </c>
    </row>
    <row r="113" spans="1:13">
      <c r="A113" t="n">
        <v>4400</v>
      </c>
      <c r="B113" s="18" t="n">
        <v>94</v>
      </c>
      <c r="C113" s="7" t="n">
        <v>1</v>
      </c>
      <c r="D113" s="7" t="s">
        <v>19</v>
      </c>
      <c r="E113" s="7" t="n">
        <v>2</v>
      </c>
    </row>
    <row r="114" spans="1:13">
      <c r="A114" t="s">
        <v>4</v>
      </c>
      <c r="B114" s="4" t="s">
        <v>5</v>
      </c>
      <c r="C114" s="4" t="s">
        <v>8</v>
      </c>
      <c r="D114" s="4" t="s">
        <v>9</v>
      </c>
      <c r="E114" s="4" t="s">
        <v>7</v>
      </c>
    </row>
    <row r="115" spans="1:13">
      <c r="A115" t="n">
        <v>4413</v>
      </c>
      <c r="B115" s="18" t="n">
        <v>94</v>
      </c>
      <c r="C115" s="7" t="n">
        <v>0</v>
      </c>
      <c r="D115" s="7" t="s">
        <v>19</v>
      </c>
      <c r="E115" s="7" t="n">
        <v>4</v>
      </c>
    </row>
    <row r="116" spans="1:13">
      <c r="A116" t="s">
        <v>4</v>
      </c>
      <c r="B116" s="4" t="s">
        <v>5</v>
      </c>
      <c r="C116" s="4" t="s">
        <v>8</v>
      </c>
      <c r="D116" s="4" t="s">
        <v>9</v>
      </c>
      <c r="E116" s="4" t="s">
        <v>7</v>
      </c>
    </row>
    <row r="117" spans="1:13">
      <c r="A117" t="n">
        <v>4426</v>
      </c>
      <c r="B117" s="18" t="n">
        <v>94</v>
      </c>
      <c r="C117" s="7" t="n">
        <v>1</v>
      </c>
      <c r="D117" s="7" t="s">
        <v>20</v>
      </c>
      <c r="E117" s="7" t="n">
        <v>1</v>
      </c>
    </row>
    <row r="118" spans="1:13">
      <c r="A118" t="s">
        <v>4</v>
      </c>
      <c r="B118" s="4" t="s">
        <v>5</v>
      </c>
      <c r="C118" s="4" t="s">
        <v>8</v>
      </c>
      <c r="D118" s="4" t="s">
        <v>9</v>
      </c>
      <c r="E118" s="4" t="s">
        <v>7</v>
      </c>
    </row>
    <row r="119" spans="1:13">
      <c r="A119" t="n">
        <v>4439</v>
      </c>
      <c r="B119" s="18" t="n">
        <v>94</v>
      </c>
      <c r="C119" s="7" t="n">
        <v>1</v>
      </c>
      <c r="D119" s="7" t="s">
        <v>20</v>
      </c>
      <c r="E119" s="7" t="n">
        <v>2</v>
      </c>
    </row>
    <row r="120" spans="1:13">
      <c r="A120" t="s">
        <v>4</v>
      </c>
      <c r="B120" s="4" t="s">
        <v>5</v>
      </c>
      <c r="C120" s="4" t="s">
        <v>8</v>
      </c>
      <c r="D120" s="4" t="s">
        <v>9</v>
      </c>
      <c r="E120" s="4" t="s">
        <v>7</v>
      </c>
    </row>
    <row r="121" spans="1:13">
      <c r="A121" t="n">
        <v>4452</v>
      </c>
      <c r="B121" s="18" t="n">
        <v>94</v>
      </c>
      <c r="C121" s="7" t="n">
        <v>0</v>
      </c>
      <c r="D121" s="7" t="s">
        <v>20</v>
      </c>
      <c r="E121" s="7" t="n">
        <v>4</v>
      </c>
    </row>
    <row r="122" spans="1:13">
      <c r="A122" t="s">
        <v>4</v>
      </c>
      <c r="B122" s="4" t="s">
        <v>5</v>
      </c>
      <c r="C122" s="4" t="s">
        <v>8</v>
      </c>
      <c r="D122" s="4" t="s">
        <v>9</v>
      </c>
      <c r="E122" s="4" t="s">
        <v>7</v>
      </c>
    </row>
    <row r="123" spans="1:13">
      <c r="A123" t="n">
        <v>4465</v>
      </c>
      <c r="B123" s="18" t="n">
        <v>94</v>
      </c>
      <c r="C123" s="7" t="n">
        <v>1</v>
      </c>
      <c r="D123" s="7" t="s">
        <v>21</v>
      </c>
      <c r="E123" s="7" t="n">
        <v>1</v>
      </c>
    </row>
    <row r="124" spans="1:13">
      <c r="A124" t="s">
        <v>4</v>
      </c>
      <c r="B124" s="4" t="s">
        <v>5</v>
      </c>
      <c r="C124" s="4" t="s">
        <v>8</v>
      </c>
      <c r="D124" s="4" t="s">
        <v>9</v>
      </c>
      <c r="E124" s="4" t="s">
        <v>7</v>
      </c>
    </row>
    <row r="125" spans="1:13">
      <c r="A125" t="n">
        <v>4478</v>
      </c>
      <c r="B125" s="18" t="n">
        <v>94</v>
      </c>
      <c r="C125" s="7" t="n">
        <v>1</v>
      </c>
      <c r="D125" s="7" t="s">
        <v>21</v>
      </c>
      <c r="E125" s="7" t="n">
        <v>2</v>
      </c>
    </row>
    <row r="126" spans="1:13">
      <c r="A126" t="s">
        <v>4</v>
      </c>
      <c r="B126" s="4" t="s">
        <v>5</v>
      </c>
      <c r="C126" s="4" t="s">
        <v>8</v>
      </c>
      <c r="D126" s="4" t="s">
        <v>9</v>
      </c>
      <c r="E126" s="4" t="s">
        <v>7</v>
      </c>
    </row>
    <row r="127" spans="1:13">
      <c r="A127" t="n">
        <v>4491</v>
      </c>
      <c r="B127" s="18" t="n">
        <v>94</v>
      </c>
      <c r="C127" s="7" t="n">
        <v>0</v>
      </c>
      <c r="D127" s="7" t="s">
        <v>21</v>
      </c>
      <c r="E127" s="7" t="n">
        <v>4</v>
      </c>
    </row>
    <row r="128" spans="1:13">
      <c r="A128" t="s">
        <v>4</v>
      </c>
      <c r="B128" s="4" t="s">
        <v>5</v>
      </c>
      <c r="C128" s="4" t="s">
        <v>8</v>
      </c>
      <c r="D128" s="4" t="s">
        <v>9</v>
      </c>
      <c r="E128" s="4" t="s">
        <v>7</v>
      </c>
    </row>
    <row r="129" spans="1:5">
      <c r="A129" t="n">
        <v>4504</v>
      </c>
      <c r="B129" s="18" t="n">
        <v>94</v>
      </c>
      <c r="C129" s="7" t="n">
        <v>1</v>
      </c>
      <c r="D129" s="7" t="s">
        <v>22</v>
      </c>
      <c r="E129" s="7" t="n">
        <v>1</v>
      </c>
    </row>
    <row r="130" spans="1:5">
      <c r="A130" t="s">
        <v>4</v>
      </c>
      <c r="B130" s="4" t="s">
        <v>5</v>
      </c>
      <c r="C130" s="4" t="s">
        <v>8</v>
      </c>
      <c r="D130" s="4" t="s">
        <v>9</v>
      </c>
      <c r="E130" s="4" t="s">
        <v>7</v>
      </c>
    </row>
    <row r="131" spans="1:5">
      <c r="A131" t="n">
        <v>4517</v>
      </c>
      <c r="B131" s="18" t="n">
        <v>94</v>
      </c>
      <c r="C131" s="7" t="n">
        <v>1</v>
      </c>
      <c r="D131" s="7" t="s">
        <v>22</v>
      </c>
      <c r="E131" s="7" t="n">
        <v>2</v>
      </c>
    </row>
    <row r="132" spans="1:5">
      <c r="A132" t="s">
        <v>4</v>
      </c>
      <c r="B132" s="4" t="s">
        <v>5</v>
      </c>
      <c r="C132" s="4" t="s">
        <v>8</v>
      </c>
      <c r="D132" s="4" t="s">
        <v>9</v>
      </c>
      <c r="E132" s="4" t="s">
        <v>7</v>
      </c>
    </row>
    <row r="133" spans="1:5">
      <c r="A133" t="n">
        <v>4530</v>
      </c>
      <c r="B133" s="18" t="n">
        <v>94</v>
      </c>
      <c r="C133" s="7" t="n">
        <v>0</v>
      </c>
      <c r="D133" s="7" t="s">
        <v>22</v>
      </c>
      <c r="E133" s="7" t="n">
        <v>4</v>
      </c>
    </row>
    <row r="134" spans="1:5">
      <c r="A134" t="s">
        <v>4</v>
      </c>
      <c r="B134" s="4" t="s">
        <v>5</v>
      </c>
      <c r="C134" s="4" t="s">
        <v>8</v>
      </c>
      <c r="D134" s="4" t="s">
        <v>9</v>
      </c>
      <c r="E134" s="4" t="s">
        <v>7</v>
      </c>
    </row>
    <row r="135" spans="1:5">
      <c r="A135" t="n">
        <v>4543</v>
      </c>
      <c r="B135" s="18" t="n">
        <v>94</v>
      </c>
      <c r="C135" s="7" t="n">
        <v>1</v>
      </c>
      <c r="D135" s="7" t="s">
        <v>23</v>
      </c>
      <c r="E135" s="7" t="n">
        <v>1</v>
      </c>
    </row>
    <row r="136" spans="1:5">
      <c r="A136" t="s">
        <v>4</v>
      </c>
      <c r="B136" s="4" t="s">
        <v>5</v>
      </c>
      <c r="C136" s="4" t="s">
        <v>8</v>
      </c>
      <c r="D136" s="4" t="s">
        <v>9</v>
      </c>
      <c r="E136" s="4" t="s">
        <v>7</v>
      </c>
    </row>
    <row r="137" spans="1:5">
      <c r="A137" t="n">
        <v>4555</v>
      </c>
      <c r="B137" s="18" t="n">
        <v>94</v>
      </c>
      <c r="C137" s="7" t="n">
        <v>1</v>
      </c>
      <c r="D137" s="7" t="s">
        <v>23</v>
      </c>
      <c r="E137" s="7" t="n">
        <v>2</v>
      </c>
    </row>
    <row r="138" spans="1:5">
      <c r="A138" t="s">
        <v>4</v>
      </c>
      <c r="B138" s="4" t="s">
        <v>5</v>
      </c>
      <c r="C138" s="4" t="s">
        <v>8</v>
      </c>
      <c r="D138" s="4" t="s">
        <v>9</v>
      </c>
      <c r="E138" s="4" t="s">
        <v>7</v>
      </c>
    </row>
    <row r="139" spans="1:5">
      <c r="A139" t="n">
        <v>4567</v>
      </c>
      <c r="B139" s="18" t="n">
        <v>94</v>
      </c>
      <c r="C139" s="7" t="n">
        <v>0</v>
      </c>
      <c r="D139" s="7" t="s">
        <v>23</v>
      </c>
      <c r="E139" s="7" t="n">
        <v>4</v>
      </c>
    </row>
    <row r="140" spans="1:5">
      <c r="A140" t="s">
        <v>4</v>
      </c>
      <c r="B140" s="4" t="s">
        <v>5</v>
      </c>
      <c r="C140" s="4" t="s">
        <v>8</v>
      </c>
      <c r="D140" s="4" t="s">
        <v>9</v>
      </c>
      <c r="E140" s="4" t="s">
        <v>7</v>
      </c>
    </row>
    <row r="141" spans="1:5">
      <c r="A141" t="n">
        <v>4579</v>
      </c>
      <c r="B141" s="18" t="n">
        <v>94</v>
      </c>
      <c r="C141" s="7" t="n">
        <v>1</v>
      </c>
      <c r="D141" s="7" t="s">
        <v>24</v>
      </c>
      <c r="E141" s="7" t="n">
        <v>1</v>
      </c>
    </row>
    <row r="142" spans="1:5">
      <c r="A142" t="s">
        <v>4</v>
      </c>
      <c r="B142" s="4" t="s">
        <v>5</v>
      </c>
      <c r="C142" s="4" t="s">
        <v>8</v>
      </c>
      <c r="D142" s="4" t="s">
        <v>9</v>
      </c>
      <c r="E142" s="4" t="s">
        <v>7</v>
      </c>
    </row>
    <row r="143" spans="1:5">
      <c r="A143" t="n">
        <v>4591</v>
      </c>
      <c r="B143" s="18" t="n">
        <v>94</v>
      </c>
      <c r="C143" s="7" t="n">
        <v>1</v>
      </c>
      <c r="D143" s="7" t="s">
        <v>24</v>
      </c>
      <c r="E143" s="7" t="n">
        <v>2</v>
      </c>
    </row>
    <row r="144" spans="1:5">
      <c r="A144" t="s">
        <v>4</v>
      </c>
      <c r="B144" s="4" t="s">
        <v>5</v>
      </c>
      <c r="C144" s="4" t="s">
        <v>8</v>
      </c>
      <c r="D144" s="4" t="s">
        <v>9</v>
      </c>
      <c r="E144" s="4" t="s">
        <v>7</v>
      </c>
    </row>
    <row r="145" spans="1:5">
      <c r="A145" t="n">
        <v>4603</v>
      </c>
      <c r="B145" s="18" t="n">
        <v>94</v>
      </c>
      <c r="C145" s="7" t="n">
        <v>0</v>
      </c>
      <c r="D145" s="7" t="s">
        <v>24</v>
      </c>
      <c r="E145" s="7" t="n">
        <v>4</v>
      </c>
    </row>
    <row r="146" spans="1:5">
      <c r="A146" t="s">
        <v>4</v>
      </c>
      <c r="B146" s="4" t="s">
        <v>5</v>
      </c>
      <c r="C146" s="4" t="s">
        <v>8</v>
      </c>
      <c r="D146" s="4" t="s">
        <v>9</v>
      </c>
      <c r="E146" s="4" t="s">
        <v>7</v>
      </c>
    </row>
    <row r="147" spans="1:5">
      <c r="A147" t="n">
        <v>4615</v>
      </c>
      <c r="B147" s="18" t="n">
        <v>94</v>
      </c>
      <c r="C147" s="7" t="n">
        <v>1</v>
      </c>
      <c r="D147" s="7" t="s">
        <v>25</v>
      </c>
      <c r="E147" s="7" t="n">
        <v>1</v>
      </c>
    </row>
    <row r="148" spans="1:5">
      <c r="A148" t="s">
        <v>4</v>
      </c>
      <c r="B148" s="4" t="s">
        <v>5</v>
      </c>
      <c r="C148" s="4" t="s">
        <v>8</v>
      </c>
      <c r="D148" s="4" t="s">
        <v>9</v>
      </c>
      <c r="E148" s="4" t="s">
        <v>7</v>
      </c>
    </row>
    <row r="149" spans="1:5">
      <c r="A149" t="n">
        <v>4627</v>
      </c>
      <c r="B149" s="18" t="n">
        <v>94</v>
      </c>
      <c r="C149" s="7" t="n">
        <v>1</v>
      </c>
      <c r="D149" s="7" t="s">
        <v>25</v>
      </c>
      <c r="E149" s="7" t="n">
        <v>2</v>
      </c>
    </row>
    <row r="150" spans="1:5">
      <c r="A150" t="s">
        <v>4</v>
      </c>
      <c r="B150" s="4" t="s">
        <v>5</v>
      </c>
      <c r="C150" s="4" t="s">
        <v>8</v>
      </c>
      <c r="D150" s="4" t="s">
        <v>9</v>
      </c>
      <c r="E150" s="4" t="s">
        <v>7</v>
      </c>
    </row>
    <row r="151" spans="1:5">
      <c r="A151" t="n">
        <v>4639</v>
      </c>
      <c r="B151" s="18" t="n">
        <v>94</v>
      </c>
      <c r="C151" s="7" t="n">
        <v>0</v>
      </c>
      <c r="D151" s="7" t="s">
        <v>25</v>
      </c>
      <c r="E151" s="7" t="n">
        <v>4</v>
      </c>
    </row>
    <row r="152" spans="1:5">
      <c r="A152" t="s">
        <v>4</v>
      </c>
      <c r="B152" s="4" t="s">
        <v>5</v>
      </c>
      <c r="C152" s="4" t="s">
        <v>8</v>
      </c>
      <c r="D152" s="4" t="s">
        <v>9</v>
      </c>
      <c r="E152" s="4" t="s">
        <v>7</v>
      </c>
    </row>
    <row r="153" spans="1:5">
      <c r="A153" t="n">
        <v>4651</v>
      </c>
      <c r="B153" s="18" t="n">
        <v>94</v>
      </c>
      <c r="C153" s="7" t="n">
        <v>1</v>
      </c>
      <c r="D153" s="7" t="s">
        <v>26</v>
      </c>
      <c r="E153" s="7" t="n">
        <v>1</v>
      </c>
    </row>
    <row r="154" spans="1:5">
      <c r="A154" t="s">
        <v>4</v>
      </c>
      <c r="B154" s="4" t="s">
        <v>5</v>
      </c>
      <c r="C154" s="4" t="s">
        <v>8</v>
      </c>
      <c r="D154" s="4" t="s">
        <v>9</v>
      </c>
      <c r="E154" s="4" t="s">
        <v>7</v>
      </c>
    </row>
    <row r="155" spans="1:5">
      <c r="A155" t="n">
        <v>4663</v>
      </c>
      <c r="B155" s="18" t="n">
        <v>94</v>
      </c>
      <c r="C155" s="7" t="n">
        <v>1</v>
      </c>
      <c r="D155" s="7" t="s">
        <v>26</v>
      </c>
      <c r="E155" s="7" t="n">
        <v>2</v>
      </c>
    </row>
    <row r="156" spans="1:5">
      <c r="A156" t="s">
        <v>4</v>
      </c>
      <c r="B156" s="4" t="s">
        <v>5</v>
      </c>
      <c r="C156" s="4" t="s">
        <v>8</v>
      </c>
      <c r="D156" s="4" t="s">
        <v>9</v>
      </c>
      <c r="E156" s="4" t="s">
        <v>7</v>
      </c>
    </row>
    <row r="157" spans="1:5">
      <c r="A157" t="n">
        <v>4675</v>
      </c>
      <c r="B157" s="18" t="n">
        <v>94</v>
      </c>
      <c r="C157" s="7" t="n">
        <v>0</v>
      </c>
      <c r="D157" s="7" t="s">
        <v>26</v>
      </c>
      <c r="E157" s="7" t="n">
        <v>4</v>
      </c>
    </row>
    <row r="158" spans="1:5">
      <c r="A158" t="s">
        <v>4</v>
      </c>
      <c r="B158" s="4" t="s">
        <v>5</v>
      </c>
      <c r="C158" s="4" t="s">
        <v>8</v>
      </c>
      <c r="D158" s="4" t="s">
        <v>9</v>
      </c>
      <c r="E158" s="4" t="s">
        <v>7</v>
      </c>
    </row>
    <row r="159" spans="1:5">
      <c r="A159" t="n">
        <v>4687</v>
      </c>
      <c r="B159" s="19" t="n">
        <v>91</v>
      </c>
      <c r="C159" s="7" t="n">
        <v>1</v>
      </c>
      <c r="D159" s="7" t="s">
        <v>27</v>
      </c>
      <c r="E159" s="7" t="n">
        <v>1</v>
      </c>
    </row>
    <row r="160" spans="1:5">
      <c r="A160" t="s">
        <v>4</v>
      </c>
      <c r="B160" s="4" t="s">
        <v>5</v>
      </c>
      <c r="C160" s="4" t="s">
        <v>8</v>
      </c>
      <c r="D160" s="4" t="s">
        <v>8</v>
      </c>
      <c r="E160" s="4" t="s">
        <v>8</v>
      </c>
      <c r="F160" s="4" t="s">
        <v>14</v>
      </c>
      <c r="G160" s="4" t="s">
        <v>8</v>
      </c>
      <c r="H160" s="4" t="s">
        <v>8</v>
      </c>
      <c r="I160" s="4" t="s">
        <v>12</v>
      </c>
    </row>
    <row r="161" spans="1:9">
      <c r="A161" t="n">
        <v>4703</v>
      </c>
      <c r="B161" s="12" t="n">
        <v>5</v>
      </c>
      <c r="C161" s="7" t="n">
        <v>35</v>
      </c>
      <c r="D161" s="7" t="n">
        <v>3</v>
      </c>
      <c r="E161" s="7" t="n">
        <v>0</v>
      </c>
      <c r="F161" s="7" t="n">
        <v>0</v>
      </c>
      <c r="G161" s="7" t="n">
        <v>2</v>
      </c>
      <c r="H161" s="7" t="n">
        <v>1</v>
      </c>
      <c r="I161" s="13" t="n">
        <f t="normal" ca="1">A165</f>
        <v>0</v>
      </c>
    </row>
    <row r="162" spans="1:9">
      <c r="A162" t="s">
        <v>4</v>
      </c>
      <c r="B162" s="4" t="s">
        <v>5</v>
      </c>
      <c r="C162" s="4" t="s">
        <v>12</v>
      </c>
    </row>
    <row r="163" spans="1:9">
      <c r="A163" t="n">
        <v>4717</v>
      </c>
      <c r="B163" s="15" t="n">
        <v>3</v>
      </c>
      <c r="C163" s="13" t="n">
        <f t="normal" ca="1">A191</f>
        <v>0</v>
      </c>
    </row>
    <row r="164" spans="1:9">
      <c r="A164" t="s">
        <v>4</v>
      </c>
      <c r="B164" s="4" t="s">
        <v>5</v>
      </c>
      <c r="C164" s="4" t="s">
        <v>8</v>
      </c>
      <c r="D164" s="4" t="s">
        <v>8</v>
      </c>
      <c r="E164" s="4" t="s">
        <v>8</v>
      </c>
      <c r="F164" s="4" t="s">
        <v>14</v>
      </c>
      <c r="G164" s="4" t="s">
        <v>8</v>
      </c>
      <c r="H164" s="4" t="s">
        <v>8</v>
      </c>
      <c r="I164" s="4" t="s">
        <v>12</v>
      </c>
    </row>
    <row r="165" spans="1:9">
      <c r="A165" t="n">
        <v>4722</v>
      </c>
      <c r="B165" s="12" t="n">
        <v>5</v>
      </c>
      <c r="C165" s="7" t="n">
        <v>35</v>
      </c>
      <c r="D165" s="7" t="n">
        <v>3</v>
      </c>
      <c r="E165" s="7" t="n">
        <v>0</v>
      </c>
      <c r="F165" s="7" t="n">
        <v>1</v>
      </c>
      <c r="G165" s="7" t="n">
        <v>2</v>
      </c>
      <c r="H165" s="7" t="n">
        <v>1</v>
      </c>
      <c r="I165" s="13" t="n">
        <f t="normal" ca="1">A169</f>
        <v>0</v>
      </c>
    </row>
    <row r="166" spans="1:9">
      <c r="A166" t="s">
        <v>4</v>
      </c>
      <c r="B166" s="4" t="s">
        <v>5</v>
      </c>
      <c r="C166" s="4" t="s">
        <v>12</v>
      </c>
    </row>
    <row r="167" spans="1:9">
      <c r="A167" t="n">
        <v>4736</v>
      </c>
      <c r="B167" s="15" t="n">
        <v>3</v>
      </c>
      <c r="C167" s="13" t="n">
        <f t="normal" ca="1">A191</f>
        <v>0</v>
      </c>
    </row>
    <row r="168" spans="1:9">
      <c r="A168" t="s">
        <v>4</v>
      </c>
      <c r="B168" s="4" t="s">
        <v>5</v>
      </c>
      <c r="C168" s="4" t="s">
        <v>8</v>
      </c>
      <c r="D168" s="4" t="s">
        <v>8</v>
      </c>
      <c r="E168" s="4" t="s">
        <v>8</v>
      </c>
      <c r="F168" s="4" t="s">
        <v>14</v>
      </c>
      <c r="G168" s="4" t="s">
        <v>8</v>
      </c>
      <c r="H168" s="4" t="s">
        <v>8</v>
      </c>
      <c r="I168" s="4" t="s">
        <v>12</v>
      </c>
    </row>
    <row r="169" spans="1:9">
      <c r="A169" t="n">
        <v>4741</v>
      </c>
      <c r="B169" s="12" t="n">
        <v>5</v>
      </c>
      <c r="C169" s="7" t="n">
        <v>35</v>
      </c>
      <c r="D169" s="7" t="n">
        <v>3</v>
      </c>
      <c r="E169" s="7" t="n">
        <v>0</v>
      </c>
      <c r="F169" s="7" t="n">
        <v>2</v>
      </c>
      <c r="G169" s="7" t="n">
        <v>2</v>
      </c>
      <c r="H169" s="7" t="n">
        <v>1</v>
      </c>
      <c r="I169" s="13" t="n">
        <f t="normal" ca="1">A173</f>
        <v>0</v>
      </c>
    </row>
    <row r="170" spans="1:9">
      <c r="A170" t="s">
        <v>4</v>
      </c>
      <c r="B170" s="4" t="s">
        <v>5</v>
      </c>
      <c r="C170" s="4" t="s">
        <v>12</v>
      </c>
    </row>
    <row r="171" spans="1:9">
      <c r="A171" t="n">
        <v>4755</v>
      </c>
      <c r="B171" s="15" t="n">
        <v>3</v>
      </c>
      <c r="C171" s="13" t="n">
        <f t="normal" ca="1">A191</f>
        <v>0</v>
      </c>
    </row>
    <row r="172" spans="1:9">
      <c r="A172" t="s">
        <v>4</v>
      </c>
      <c r="B172" s="4" t="s">
        <v>5</v>
      </c>
      <c r="C172" s="4" t="s">
        <v>8</v>
      </c>
      <c r="D172" s="4" t="s">
        <v>8</v>
      </c>
      <c r="E172" s="4" t="s">
        <v>8</v>
      </c>
      <c r="F172" s="4" t="s">
        <v>14</v>
      </c>
      <c r="G172" s="4" t="s">
        <v>8</v>
      </c>
      <c r="H172" s="4" t="s">
        <v>8</v>
      </c>
      <c r="I172" s="4" t="s">
        <v>12</v>
      </c>
    </row>
    <row r="173" spans="1:9">
      <c r="A173" t="n">
        <v>4760</v>
      </c>
      <c r="B173" s="12" t="n">
        <v>5</v>
      </c>
      <c r="C173" s="7" t="n">
        <v>35</v>
      </c>
      <c r="D173" s="7" t="n">
        <v>3</v>
      </c>
      <c r="E173" s="7" t="n">
        <v>0</v>
      </c>
      <c r="F173" s="7" t="n">
        <v>3</v>
      </c>
      <c r="G173" s="7" t="n">
        <v>2</v>
      </c>
      <c r="H173" s="7" t="n">
        <v>1</v>
      </c>
      <c r="I173" s="13" t="n">
        <f t="normal" ca="1">A181</f>
        <v>0</v>
      </c>
    </row>
    <row r="174" spans="1:9">
      <c r="A174" t="s">
        <v>4</v>
      </c>
      <c r="B174" s="4" t="s">
        <v>5</v>
      </c>
      <c r="C174" s="4" t="s">
        <v>8</v>
      </c>
      <c r="D174" s="4" t="s">
        <v>7</v>
      </c>
      <c r="E174" s="4" t="s">
        <v>8</v>
      </c>
      <c r="F174" s="4" t="s">
        <v>7</v>
      </c>
      <c r="G174" s="4" t="s">
        <v>8</v>
      </c>
      <c r="H174" s="4" t="s">
        <v>8</v>
      </c>
      <c r="I174" s="4" t="s">
        <v>8</v>
      </c>
      <c r="J174" s="4" t="s">
        <v>12</v>
      </c>
    </row>
    <row r="175" spans="1:9">
      <c r="A175" t="n">
        <v>4774</v>
      </c>
      <c r="B175" s="12" t="n">
        <v>5</v>
      </c>
      <c r="C175" s="7" t="n">
        <v>30</v>
      </c>
      <c r="D175" s="7" t="n">
        <v>9721</v>
      </c>
      <c r="E175" s="7" t="n">
        <v>30</v>
      </c>
      <c r="F175" s="7" t="n">
        <v>9258</v>
      </c>
      <c r="G175" s="7" t="n">
        <v>8</v>
      </c>
      <c r="H175" s="7" t="n">
        <v>9</v>
      </c>
      <c r="I175" s="7" t="n">
        <v>1</v>
      </c>
      <c r="J175" s="13" t="n">
        <f t="normal" ca="1">A179</f>
        <v>0</v>
      </c>
    </row>
    <row r="176" spans="1:9">
      <c r="A176" t="s">
        <v>4</v>
      </c>
      <c r="B176" s="4" t="s">
        <v>5</v>
      </c>
      <c r="C176" s="4" t="s">
        <v>8</v>
      </c>
      <c r="D176" s="4" t="s">
        <v>9</v>
      </c>
      <c r="E176" s="4" t="s">
        <v>7</v>
      </c>
    </row>
    <row r="177" spans="1:10">
      <c r="A177" t="n">
        <v>4788</v>
      </c>
      <c r="B177" s="19" t="n">
        <v>91</v>
      </c>
      <c r="C177" s="7" t="n">
        <v>0</v>
      </c>
      <c r="D177" s="7" t="s">
        <v>27</v>
      </c>
      <c r="E177" s="7" t="n">
        <v>1</v>
      </c>
    </row>
    <row r="178" spans="1:10">
      <c r="A178" t="s">
        <v>4</v>
      </c>
      <c r="B178" s="4" t="s">
        <v>5</v>
      </c>
      <c r="C178" s="4" t="s">
        <v>12</v>
      </c>
    </row>
    <row r="179" spans="1:10">
      <c r="A179" t="n">
        <v>4804</v>
      </c>
      <c r="B179" s="15" t="n">
        <v>3</v>
      </c>
      <c r="C179" s="13" t="n">
        <f t="normal" ca="1">A191</f>
        <v>0</v>
      </c>
    </row>
    <row r="180" spans="1:10">
      <c r="A180" t="s">
        <v>4</v>
      </c>
      <c r="B180" s="4" t="s">
        <v>5</v>
      </c>
      <c r="C180" s="4" t="s">
        <v>8</v>
      </c>
      <c r="D180" s="4" t="s">
        <v>8</v>
      </c>
      <c r="E180" s="4" t="s">
        <v>8</v>
      </c>
      <c r="F180" s="4" t="s">
        <v>14</v>
      </c>
      <c r="G180" s="4" t="s">
        <v>8</v>
      </c>
      <c r="H180" s="4" t="s">
        <v>8</v>
      </c>
      <c r="I180" s="4" t="s">
        <v>12</v>
      </c>
    </row>
    <row r="181" spans="1:10">
      <c r="A181" t="n">
        <v>4809</v>
      </c>
      <c r="B181" s="12" t="n">
        <v>5</v>
      </c>
      <c r="C181" s="7" t="n">
        <v>35</v>
      </c>
      <c r="D181" s="7" t="n">
        <v>3</v>
      </c>
      <c r="E181" s="7" t="n">
        <v>0</v>
      </c>
      <c r="F181" s="7" t="n">
        <v>4</v>
      </c>
      <c r="G181" s="7" t="n">
        <v>2</v>
      </c>
      <c r="H181" s="7" t="n">
        <v>1</v>
      </c>
      <c r="I181" s="13" t="n">
        <f t="normal" ca="1">A185</f>
        <v>0</v>
      </c>
    </row>
    <row r="182" spans="1:10">
      <c r="A182" t="s">
        <v>4</v>
      </c>
      <c r="B182" s="4" t="s">
        <v>5</v>
      </c>
      <c r="C182" s="4" t="s">
        <v>12</v>
      </c>
    </row>
    <row r="183" spans="1:10">
      <c r="A183" t="n">
        <v>4823</v>
      </c>
      <c r="B183" s="15" t="n">
        <v>3</v>
      </c>
      <c r="C183" s="13" t="n">
        <f t="normal" ca="1">A191</f>
        <v>0</v>
      </c>
    </row>
    <row r="184" spans="1:10">
      <c r="A184" t="s">
        <v>4</v>
      </c>
      <c r="B184" s="4" t="s">
        <v>5</v>
      </c>
      <c r="C184" s="4" t="s">
        <v>8</v>
      </c>
      <c r="D184" s="4" t="s">
        <v>8</v>
      </c>
      <c r="E184" s="4" t="s">
        <v>8</v>
      </c>
      <c r="F184" s="4" t="s">
        <v>14</v>
      </c>
      <c r="G184" s="4" t="s">
        <v>8</v>
      </c>
      <c r="H184" s="4" t="s">
        <v>8</v>
      </c>
      <c r="I184" s="4" t="s">
        <v>12</v>
      </c>
    </row>
    <row r="185" spans="1:10">
      <c r="A185" t="n">
        <v>4828</v>
      </c>
      <c r="B185" s="12" t="n">
        <v>5</v>
      </c>
      <c r="C185" s="7" t="n">
        <v>35</v>
      </c>
      <c r="D185" s="7" t="n">
        <v>3</v>
      </c>
      <c r="E185" s="7" t="n">
        <v>0</v>
      </c>
      <c r="F185" s="7" t="n">
        <v>5</v>
      </c>
      <c r="G185" s="7" t="n">
        <v>2</v>
      </c>
      <c r="H185" s="7" t="n">
        <v>1</v>
      </c>
      <c r="I185" s="13" t="n">
        <f t="normal" ca="1">A189</f>
        <v>0</v>
      </c>
    </row>
    <row r="186" spans="1:10">
      <c r="A186" t="s">
        <v>4</v>
      </c>
      <c r="B186" s="4" t="s">
        <v>5</v>
      </c>
      <c r="C186" s="4" t="s">
        <v>12</v>
      </c>
    </row>
    <row r="187" spans="1:10">
      <c r="A187" t="n">
        <v>4842</v>
      </c>
      <c r="B187" s="15" t="n">
        <v>3</v>
      </c>
      <c r="C187" s="13" t="n">
        <f t="normal" ca="1">A191</f>
        <v>0</v>
      </c>
    </row>
    <row r="188" spans="1:10">
      <c r="A188" t="s">
        <v>4</v>
      </c>
      <c r="B188" s="4" t="s">
        <v>5</v>
      </c>
      <c r="C188" s="4" t="s">
        <v>8</v>
      </c>
      <c r="D188" s="4" t="s">
        <v>8</v>
      </c>
      <c r="E188" s="4" t="s">
        <v>8</v>
      </c>
      <c r="F188" s="4" t="s">
        <v>14</v>
      </c>
      <c r="G188" s="4" t="s">
        <v>8</v>
      </c>
      <c r="H188" s="4" t="s">
        <v>8</v>
      </c>
      <c r="I188" s="4" t="s">
        <v>12</v>
      </c>
    </row>
    <row r="189" spans="1:10">
      <c r="A189" t="n">
        <v>4847</v>
      </c>
      <c r="B189" s="12" t="n">
        <v>5</v>
      </c>
      <c r="C189" s="7" t="n">
        <v>35</v>
      </c>
      <c r="D189" s="7" t="n">
        <v>3</v>
      </c>
      <c r="E189" s="7" t="n">
        <v>0</v>
      </c>
      <c r="F189" s="7" t="n">
        <v>6</v>
      </c>
      <c r="G189" s="7" t="n">
        <v>2</v>
      </c>
      <c r="H189" s="7" t="n">
        <v>1</v>
      </c>
      <c r="I189" s="13" t="n">
        <f t="normal" ca="1">A191</f>
        <v>0</v>
      </c>
    </row>
    <row r="190" spans="1:10">
      <c r="A190" t="s">
        <v>4</v>
      </c>
      <c r="B190" s="4" t="s">
        <v>5</v>
      </c>
    </row>
    <row r="191" spans="1:10">
      <c r="A191" t="n">
        <v>4861</v>
      </c>
      <c r="B191" s="5" t="n">
        <v>1</v>
      </c>
    </row>
    <row r="192" spans="1:10" s="3" customFormat="1" customHeight="0">
      <c r="A192" s="3" t="s">
        <v>2</v>
      </c>
      <c r="B192" s="3" t="s">
        <v>28</v>
      </c>
    </row>
    <row r="193" spans="1:9">
      <c r="A193" t="s">
        <v>4</v>
      </c>
      <c r="B193" s="4" t="s">
        <v>5</v>
      </c>
      <c r="C193" s="4" t="s">
        <v>8</v>
      </c>
      <c r="D193" s="4" t="s">
        <v>9</v>
      </c>
    </row>
    <row r="194" spans="1:9">
      <c r="A194" t="n">
        <v>4864</v>
      </c>
      <c r="B194" s="9" t="n">
        <v>2</v>
      </c>
      <c r="C194" s="7" t="n">
        <v>11</v>
      </c>
      <c r="D194" s="7" t="s">
        <v>29</v>
      </c>
    </row>
    <row r="195" spans="1:9">
      <c r="A195" t="s">
        <v>4</v>
      </c>
      <c r="B195" s="4" t="s">
        <v>5</v>
      </c>
      <c r="C195" s="4" t="s">
        <v>8</v>
      </c>
      <c r="D195" s="4" t="s">
        <v>7</v>
      </c>
      <c r="E195" s="4" t="s">
        <v>8</v>
      </c>
      <c r="F195" s="4" t="s">
        <v>12</v>
      </c>
    </row>
    <row r="196" spans="1:9">
      <c r="A196" t="n">
        <v>4876</v>
      </c>
      <c r="B196" s="12" t="n">
        <v>5</v>
      </c>
      <c r="C196" s="7" t="n">
        <v>30</v>
      </c>
      <c r="D196" s="7" t="n">
        <v>4</v>
      </c>
      <c r="E196" s="7" t="n">
        <v>1</v>
      </c>
      <c r="F196" s="13" t="n">
        <f t="normal" ca="1">A202</f>
        <v>0</v>
      </c>
    </row>
    <row r="197" spans="1:9">
      <c r="A197" t="s">
        <v>4</v>
      </c>
      <c r="B197" s="4" t="s">
        <v>5</v>
      </c>
      <c r="C197" s="4" t="s">
        <v>7</v>
      </c>
    </row>
    <row r="198" spans="1:9">
      <c r="A198" t="n">
        <v>4885</v>
      </c>
      <c r="B198" s="8" t="n">
        <v>13</v>
      </c>
      <c r="C198" s="7" t="n">
        <v>4</v>
      </c>
    </row>
    <row r="199" spans="1:9">
      <c r="A199" t="s">
        <v>4</v>
      </c>
      <c r="B199" s="4" t="s">
        <v>5</v>
      </c>
      <c r="C199" s="4" t="s">
        <v>12</v>
      </c>
    </row>
    <row r="200" spans="1:9">
      <c r="A200" t="n">
        <v>4888</v>
      </c>
      <c r="B200" s="15" t="n">
        <v>3</v>
      </c>
      <c r="C200" s="13" t="n">
        <f t="normal" ca="1">A208</f>
        <v>0</v>
      </c>
    </row>
    <row r="201" spans="1:9">
      <c r="A201" t="s">
        <v>4</v>
      </c>
      <c r="B201" s="4" t="s">
        <v>5</v>
      </c>
      <c r="C201" s="4" t="s">
        <v>8</v>
      </c>
      <c r="D201" s="4" t="s">
        <v>7</v>
      </c>
      <c r="E201" s="4" t="s">
        <v>8</v>
      </c>
      <c r="F201" s="4" t="s">
        <v>8</v>
      </c>
      <c r="G201" s="4" t="s">
        <v>12</v>
      </c>
    </row>
    <row r="202" spans="1:9">
      <c r="A202" t="n">
        <v>4893</v>
      </c>
      <c r="B202" s="12" t="n">
        <v>5</v>
      </c>
      <c r="C202" s="7" t="n">
        <v>30</v>
      </c>
      <c r="D202" s="7" t="n">
        <v>6918</v>
      </c>
      <c r="E202" s="7" t="n">
        <v>8</v>
      </c>
      <c r="F202" s="7" t="n">
        <v>1</v>
      </c>
      <c r="G202" s="13" t="n">
        <f t="normal" ca="1">A208</f>
        <v>0</v>
      </c>
    </row>
    <row r="203" spans="1:9">
      <c r="A203" t="s">
        <v>4</v>
      </c>
      <c r="B203" s="4" t="s">
        <v>5</v>
      </c>
      <c r="C203" s="4" t="s">
        <v>8</v>
      </c>
      <c r="D203" s="20" t="s">
        <v>30</v>
      </c>
      <c r="E203" s="4" t="s">
        <v>5</v>
      </c>
      <c r="F203" s="4" t="s">
        <v>8</v>
      </c>
      <c r="G203" s="4" t="s">
        <v>9</v>
      </c>
      <c r="H203" s="20" t="s">
        <v>32</v>
      </c>
      <c r="I203" s="4" t="s">
        <v>8</v>
      </c>
      <c r="J203" s="4" t="s">
        <v>12</v>
      </c>
    </row>
    <row r="204" spans="1:9">
      <c r="A204" t="n">
        <v>4903</v>
      </c>
      <c r="B204" s="12" t="n">
        <v>5</v>
      </c>
      <c r="C204" s="7" t="n">
        <v>28</v>
      </c>
      <c r="D204" s="20" t="s">
        <v>3</v>
      </c>
      <c r="E204" s="21" t="n">
        <v>110</v>
      </c>
      <c r="F204" s="7" t="n">
        <v>0</v>
      </c>
      <c r="G204" s="7" t="s">
        <v>31</v>
      </c>
      <c r="H204" s="20" t="s">
        <v>3</v>
      </c>
      <c r="I204" s="7" t="n">
        <v>1</v>
      </c>
      <c r="J204" s="13" t="n">
        <f t="normal" ca="1">A208</f>
        <v>0</v>
      </c>
    </row>
    <row r="205" spans="1:9">
      <c r="A205" t="s">
        <v>4</v>
      </c>
      <c r="B205" s="4" t="s">
        <v>5</v>
      </c>
      <c r="C205" s="4" t="s">
        <v>8</v>
      </c>
      <c r="D205" s="4" t="s">
        <v>7</v>
      </c>
      <c r="E205" s="4" t="s">
        <v>14</v>
      </c>
      <c r="F205" s="4" t="s">
        <v>7</v>
      </c>
    </row>
    <row r="206" spans="1:9">
      <c r="A206" t="n">
        <v>4921</v>
      </c>
      <c r="B206" s="16" t="n">
        <v>50</v>
      </c>
      <c r="C206" s="7" t="n">
        <v>3</v>
      </c>
      <c r="D206" s="7" t="n">
        <v>8150</v>
      </c>
      <c r="E206" s="7" t="n">
        <v>0</v>
      </c>
      <c r="F206" s="7" t="n">
        <v>0</v>
      </c>
    </row>
    <row r="207" spans="1:9">
      <c r="A207" t="s">
        <v>4</v>
      </c>
      <c r="B207" s="4" t="s">
        <v>5</v>
      </c>
      <c r="C207" s="4" t="s">
        <v>8</v>
      </c>
      <c r="D207" s="20" t="s">
        <v>30</v>
      </c>
      <c r="E207" s="4" t="s">
        <v>5</v>
      </c>
      <c r="F207" s="4" t="s">
        <v>8</v>
      </c>
      <c r="G207" s="4" t="s">
        <v>7</v>
      </c>
      <c r="H207" s="20" t="s">
        <v>32</v>
      </c>
      <c r="I207" s="4" t="s">
        <v>8</v>
      </c>
      <c r="J207" s="4" t="s">
        <v>14</v>
      </c>
      <c r="K207" s="4" t="s">
        <v>8</v>
      </c>
      <c r="L207" s="4" t="s">
        <v>8</v>
      </c>
      <c r="M207" s="4" t="s">
        <v>12</v>
      </c>
    </row>
    <row r="208" spans="1:9">
      <c r="A208" t="n">
        <v>4931</v>
      </c>
      <c r="B208" s="12" t="n">
        <v>5</v>
      </c>
      <c r="C208" s="7" t="n">
        <v>28</v>
      </c>
      <c r="D208" s="20" t="s">
        <v>3</v>
      </c>
      <c r="E208" s="10" t="n">
        <v>162</v>
      </c>
      <c r="F208" s="7" t="n">
        <v>2</v>
      </c>
      <c r="G208" s="7" t="n">
        <v>0</v>
      </c>
      <c r="H208" s="20" t="s">
        <v>3</v>
      </c>
      <c r="I208" s="7" t="n">
        <v>0</v>
      </c>
      <c r="J208" s="7" t="n">
        <v>0</v>
      </c>
      <c r="K208" s="7" t="n">
        <v>2</v>
      </c>
      <c r="L208" s="7" t="n">
        <v>1</v>
      </c>
      <c r="M208" s="13" t="n">
        <f t="normal" ca="1">A222</f>
        <v>0</v>
      </c>
    </row>
    <row r="209" spans="1:13">
      <c r="A209" t="s">
        <v>4</v>
      </c>
      <c r="B209" s="4" t="s">
        <v>5</v>
      </c>
      <c r="C209" s="4" t="s">
        <v>8</v>
      </c>
      <c r="D209" s="4" t="s">
        <v>7</v>
      </c>
      <c r="E209" s="4" t="s">
        <v>8</v>
      </c>
      <c r="F209" s="4" t="s">
        <v>12</v>
      </c>
    </row>
    <row r="210" spans="1:13">
      <c r="A210" t="n">
        <v>4948</v>
      </c>
      <c r="B210" s="12" t="n">
        <v>5</v>
      </c>
      <c r="C210" s="7" t="n">
        <v>30</v>
      </c>
      <c r="D210" s="7" t="n">
        <v>6753</v>
      </c>
      <c r="E210" s="7" t="n">
        <v>1</v>
      </c>
      <c r="F210" s="13" t="n">
        <f t="normal" ca="1">A218</f>
        <v>0</v>
      </c>
    </row>
    <row r="211" spans="1:13">
      <c r="A211" t="s">
        <v>4</v>
      </c>
      <c r="B211" s="4" t="s">
        <v>5</v>
      </c>
      <c r="C211" s="4" t="s">
        <v>7</v>
      </c>
    </row>
    <row r="212" spans="1:13">
      <c r="A212" t="n">
        <v>4957</v>
      </c>
      <c r="B212" s="8" t="n">
        <v>13</v>
      </c>
      <c r="C212" s="7" t="n">
        <v>6753</v>
      </c>
    </row>
    <row r="213" spans="1:13">
      <c r="A213" t="s">
        <v>4</v>
      </c>
      <c r="B213" s="4" t="s">
        <v>5</v>
      </c>
      <c r="C213" s="4" t="s">
        <v>7</v>
      </c>
      <c r="D213" s="4" t="s">
        <v>8</v>
      </c>
      <c r="E213" s="4" t="s">
        <v>8</v>
      </c>
      <c r="F213" s="4" t="s">
        <v>9</v>
      </c>
    </row>
    <row r="214" spans="1:13">
      <c r="A214" t="n">
        <v>4960</v>
      </c>
      <c r="B214" s="22" t="n">
        <v>20</v>
      </c>
      <c r="C214" s="7" t="n">
        <v>65533</v>
      </c>
      <c r="D214" s="7" t="n">
        <v>0</v>
      </c>
      <c r="E214" s="7" t="n">
        <v>11</v>
      </c>
      <c r="F214" s="7" t="s">
        <v>33</v>
      </c>
    </row>
    <row r="215" spans="1:13">
      <c r="A215" t="s">
        <v>4</v>
      </c>
      <c r="B215" s="4" t="s">
        <v>5</v>
      </c>
      <c r="C215" s="4" t="s">
        <v>12</v>
      </c>
    </row>
    <row r="216" spans="1:13">
      <c r="A216" t="n">
        <v>4980</v>
      </c>
      <c r="B216" s="15" t="n">
        <v>3</v>
      </c>
      <c r="C216" s="13" t="n">
        <f t="normal" ca="1">A222</f>
        <v>0</v>
      </c>
    </row>
    <row r="217" spans="1:13">
      <c r="A217" t="s">
        <v>4</v>
      </c>
      <c r="B217" s="4" t="s">
        <v>5</v>
      </c>
      <c r="C217" s="4" t="s">
        <v>8</v>
      </c>
      <c r="D217" s="20" t="s">
        <v>30</v>
      </c>
      <c r="E217" s="4" t="s">
        <v>5</v>
      </c>
      <c r="F217" s="4" t="s">
        <v>8</v>
      </c>
      <c r="G217" s="4" t="s">
        <v>9</v>
      </c>
      <c r="H217" s="20" t="s">
        <v>32</v>
      </c>
      <c r="I217" s="4" t="s">
        <v>8</v>
      </c>
      <c r="J217" s="4" t="s">
        <v>12</v>
      </c>
    </row>
    <row r="218" spans="1:13">
      <c r="A218" t="n">
        <v>4985</v>
      </c>
      <c r="B218" s="12" t="n">
        <v>5</v>
      </c>
      <c r="C218" s="7" t="n">
        <v>28</v>
      </c>
      <c r="D218" s="20" t="s">
        <v>3</v>
      </c>
      <c r="E218" s="21" t="n">
        <v>110</v>
      </c>
      <c r="F218" s="7" t="n">
        <v>0</v>
      </c>
      <c r="G218" s="7" t="s">
        <v>31</v>
      </c>
      <c r="H218" s="20" t="s">
        <v>3</v>
      </c>
      <c r="I218" s="7" t="n">
        <v>1</v>
      </c>
      <c r="J218" s="13" t="n">
        <f t="normal" ca="1">A222</f>
        <v>0</v>
      </c>
    </row>
    <row r="219" spans="1:13">
      <c r="A219" t="s">
        <v>4</v>
      </c>
      <c r="B219" s="4" t="s">
        <v>5</v>
      </c>
      <c r="C219" s="4" t="s">
        <v>7</v>
      </c>
      <c r="D219" s="4" t="s">
        <v>8</v>
      </c>
      <c r="E219" s="4" t="s">
        <v>8</v>
      </c>
      <c r="F219" s="4" t="s">
        <v>9</v>
      </c>
    </row>
    <row r="220" spans="1:13">
      <c r="A220" t="n">
        <v>5003</v>
      </c>
      <c r="B220" s="22" t="n">
        <v>20</v>
      </c>
      <c r="C220" s="7" t="n">
        <v>65533</v>
      </c>
      <c r="D220" s="7" t="n">
        <v>0</v>
      </c>
      <c r="E220" s="7" t="n">
        <v>11</v>
      </c>
      <c r="F220" s="7" t="s">
        <v>34</v>
      </c>
    </row>
    <row r="221" spans="1:13">
      <c r="A221" t="s">
        <v>4</v>
      </c>
      <c r="B221" s="4" t="s">
        <v>5</v>
      </c>
      <c r="C221" s="4" t="s">
        <v>8</v>
      </c>
      <c r="D221" s="4" t="s">
        <v>8</v>
      </c>
    </row>
    <row r="222" spans="1:13">
      <c r="A222" t="n">
        <v>5025</v>
      </c>
      <c r="B222" s="10" t="n">
        <v>162</v>
      </c>
      <c r="C222" s="7" t="n">
        <v>0</v>
      </c>
      <c r="D222" s="7" t="n">
        <v>1</v>
      </c>
    </row>
    <row r="223" spans="1:13">
      <c r="A223" t="s">
        <v>4</v>
      </c>
      <c r="B223" s="4" t="s">
        <v>5</v>
      </c>
    </row>
    <row r="224" spans="1:13">
      <c r="A224" t="n">
        <v>5028</v>
      </c>
      <c r="B224" s="5" t="n">
        <v>1</v>
      </c>
    </row>
    <row r="225" spans="1:10" s="3" customFormat="1" customHeight="0">
      <c r="A225" s="3" t="s">
        <v>2</v>
      </c>
      <c r="B225" s="3" t="s">
        <v>35</v>
      </c>
    </row>
    <row r="226" spans="1:10">
      <c r="A226" t="s">
        <v>4</v>
      </c>
      <c r="B226" s="4" t="s">
        <v>5</v>
      </c>
      <c r="C226" s="4" t="s">
        <v>8</v>
      </c>
      <c r="D226" s="4" t="s">
        <v>7</v>
      </c>
    </row>
    <row r="227" spans="1:10">
      <c r="A227" t="n">
        <v>5032</v>
      </c>
      <c r="B227" s="23" t="n">
        <v>22</v>
      </c>
      <c r="C227" s="7" t="n">
        <v>20</v>
      </c>
      <c r="D227" s="7" t="n">
        <v>0</v>
      </c>
    </row>
    <row r="228" spans="1:10">
      <c r="A228" t="s">
        <v>4</v>
      </c>
      <c r="B228" s="4" t="s">
        <v>5</v>
      </c>
      <c r="C228" s="4" t="s">
        <v>8</v>
      </c>
      <c r="D228" s="4" t="s">
        <v>8</v>
      </c>
      <c r="E228" s="4" t="s">
        <v>7</v>
      </c>
      <c r="F228" s="4" t="s">
        <v>13</v>
      </c>
    </row>
    <row r="229" spans="1:10">
      <c r="A229" t="n">
        <v>5036</v>
      </c>
      <c r="B229" s="24" t="n">
        <v>107</v>
      </c>
      <c r="C229" s="7" t="n">
        <v>0</v>
      </c>
      <c r="D229" s="7" t="n">
        <v>0</v>
      </c>
      <c r="E229" s="7" t="n">
        <v>0</v>
      </c>
      <c r="F229" s="7" t="n">
        <v>32</v>
      </c>
    </row>
    <row r="230" spans="1:10">
      <c r="A230" t="s">
        <v>4</v>
      </c>
      <c r="B230" s="4" t="s">
        <v>5</v>
      </c>
      <c r="C230" s="4" t="s">
        <v>8</v>
      </c>
      <c r="D230" s="4" t="s">
        <v>8</v>
      </c>
      <c r="E230" s="4" t="s">
        <v>9</v>
      </c>
      <c r="F230" s="4" t="s">
        <v>7</v>
      </c>
    </row>
    <row r="231" spans="1:10">
      <c r="A231" t="n">
        <v>5045</v>
      </c>
      <c r="B231" s="24" t="n">
        <v>107</v>
      </c>
      <c r="C231" s="7" t="n">
        <v>1</v>
      </c>
      <c r="D231" s="7" t="n">
        <v>0</v>
      </c>
      <c r="E231" s="7" t="s">
        <v>36</v>
      </c>
      <c r="F231" s="7" t="n">
        <v>99</v>
      </c>
    </row>
    <row r="232" spans="1:10">
      <c r="A232" t="s">
        <v>4</v>
      </c>
      <c r="B232" s="4" t="s">
        <v>5</v>
      </c>
      <c r="C232" s="4" t="s">
        <v>8</v>
      </c>
      <c r="D232" s="4" t="s">
        <v>8</v>
      </c>
      <c r="E232" s="4" t="s">
        <v>9</v>
      </c>
      <c r="F232" s="4" t="s">
        <v>7</v>
      </c>
    </row>
    <row r="233" spans="1:10">
      <c r="A233" t="n">
        <v>5064</v>
      </c>
      <c r="B233" s="24" t="n">
        <v>107</v>
      </c>
      <c r="C233" s="7" t="n">
        <v>1</v>
      </c>
      <c r="D233" s="7" t="n">
        <v>0</v>
      </c>
      <c r="E233" s="7" t="s">
        <v>37</v>
      </c>
      <c r="F233" s="7" t="n">
        <v>0</v>
      </c>
    </row>
    <row r="234" spans="1:10">
      <c r="A234" t="s">
        <v>4</v>
      </c>
      <c r="B234" s="4" t="s">
        <v>5</v>
      </c>
      <c r="C234" s="4" t="s">
        <v>8</v>
      </c>
      <c r="D234" s="4" t="s">
        <v>8</v>
      </c>
      <c r="E234" s="4" t="s">
        <v>9</v>
      </c>
      <c r="F234" s="4" t="s">
        <v>7</v>
      </c>
    </row>
    <row r="235" spans="1:10">
      <c r="A235" t="n">
        <v>5093</v>
      </c>
      <c r="B235" s="24" t="n">
        <v>107</v>
      </c>
      <c r="C235" s="7" t="n">
        <v>1</v>
      </c>
      <c r="D235" s="7" t="n">
        <v>0</v>
      </c>
      <c r="E235" s="7" t="s">
        <v>38</v>
      </c>
      <c r="F235" s="7" t="n">
        <v>1</v>
      </c>
    </row>
    <row r="236" spans="1:10">
      <c r="A236" t="s">
        <v>4</v>
      </c>
      <c r="B236" s="4" t="s">
        <v>5</v>
      </c>
      <c r="C236" s="4" t="s">
        <v>8</v>
      </c>
      <c r="D236" s="4" t="s">
        <v>8</v>
      </c>
      <c r="E236" s="4" t="s">
        <v>9</v>
      </c>
      <c r="F236" s="4" t="s">
        <v>7</v>
      </c>
    </row>
    <row r="237" spans="1:10">
      <c r="A237" t="n">
        <v>5113</v>
      </c>
      <c r="B237" s="24" t="n">
        <v>107</v>
      </c>
      <c r="C237" s="7" t="n">
        <v>1</v>
      </c>
      <c r="D237" s="7" t="n">
        <v>0</v>
      </c>
      <c r="E237" s="7" t="s">
        <v>39</v>
      </c>
      <c r="F237" s="7" t="n">
        <v>2</v>
      </c>
    </row>
    <row r="238" spans="1:10">
      <c r="A238" t="s">
        <v>4</v>
      </c>
      <c r="B238" s="4" t="s">
        <v>5</v>
      </c>
      <c r="C238" s="4" t="s">
        <v>8</v>
      </c>
      <c r="D238" s="4" t="s">
        <v>8</v>
      </c>
      <c r="E238" s="4" t="s">
        <v>9</v>
      </c>
      <c r="F238" s="4" t="s">
        <v>7</v>
      </c>
    </row>
    <row r="239" spans="1:10">
      <c r="A239" t="n">
        <v>5135</v>
      </c>
      <c r="B239" s="24" t="n">
        <v>107</v>
      </c>
      <c r="C239" s="7" t="n">
        <v>1</v>
      </c>
      <c r="D239" s="7" t="n">
        <v>0</v>
      </c>
      <c r="E239" s="7" t="s">
        <v>40</v>
      </c>
      <c r="F239" s="7" t="n">
        <v>3</v>
      </c>
    </row>
    <row r="240" spans="1:10">
      <c r="A240" t="s">
        <v>4</v>
      </c>
      <c r="B240" s="4" t="s">
        <v>5</v>
      </c>
      <c r="C240" s="4" t="s">
        <v>8</v>
      </c>
      <c r="D240" s="4" t="s">
        <v>8</v>
      </c>
      <c r="E240" s="4" t="s">
        <v>8</v>
      </c>
      <c r="F240" s="4" t="s">
        <v>7</v>
      </c>
      <c r="G240" s="4" t="s">
        <v>7</v>
      </c>
      <c r="H240" s="4" t="s">
        <v>8</v>
      </c>
    </row>
    <row r="241" spans="1:8">
      <c r="A241" t="n">
        <v>5163</v>
      </c>
      <c r="B241" s="24" t="n">
        <v>107</v>
      </c>
      <c r="C241" s="7" t="n">
        <v>2</v>
      </c>
      <c r="D241" s="7" t="n">
        <v>0</v>
      </c>
      <c r="E241" s="7" t="n">
        <v>1</v>
      </c>
      <c r="F241" s="7" t="n">
        <v>65535</v>
      </c>
      <c r="G241" s="7" t="n">
        <v>65535</v>
      </c>
      <c r="H241" s="7" t="n">
        <v>0</v>
      </c>
    </row>
    <row r="242" spans="1:8">
      <c r="A242" t="s">
        <v>4</v>
      </c>
      <c r="B242" s="4" t="s">
        <v>5</v>
      </c>
      <c r="C242" s="4" t="s">
        <v>8</v>
      </c>
      <c r="D242" s="4" t="s">
        <v>8</v>
      </c>
      <c r="E242" s="4" t="s">
        <v>8</v>
      </c>
    </row>
    <row r="243" spans="1:8">
      <c r="A243" t="n">
        <v>5172</v>
      </c>
      <c r="B243" s="24" t="n">
        <v>107</v>
      </c>
      <c r="C243" s="7" t="n">
        <v>4</v>
      </c>
      <c r="D243" s="7" t="n">
        <v>0</v>
      </c>
      <c r="E243" s="7" t="n">
        <v>0</v>
      </c>
    </row>
    <row r="244" spans="1:8">
      <c r="A244" t="s">
        <v>4</v>
      </c>
      <c r="B244" s="4" t="s">
        <v>5</v>
      </c>
      <c r="C244" s="4" t="s">
        <v>8</v>
      </c>
      <c r="D244" s="4" t="s">
        <v>8</v>
      </c>
    </row>
    <row r="245" spans="1:8">
      <c r="A245" t="n">
        <v>5176</v>
      </c>
      <c r="B245" s="24" t="n">
        <v>107</v>
      </c>
      <c r="C245" s="7" t="n">
        <v>3</v>
      </c>
      <c r="D245" s="7" t="n">
        <v>0</v>
      </c>
    </row>
    <row r="246" spans="1:8">
      <c r="A246" t="s">
        <v>4</v>
      </c>
      <c r="B246" s="4" t="s">
        <v>5</v>
      </c>
      <c r="C246" s="4" t="s">
        <v>8</v>
      </c>
      <c r="D246" s="4" t="s">
        <v>8</v>
      </c>
      <c r="E246" s="4" t="s">
        <v>8</v>
      </c>
      <c r="F246" s="4" t="s">
        <v>14</v>
      </c>
      <c r="G246" s="4" t="s">
        <v>8</v>
      </c>
      <c r="H246" s="4" t="s">
        <v>8</v>
      </c>
      <c r="I246" s="4" t="s">
        <v>8</v>
      </c>
      <c r="J246" s="4" t="s">
        <v>8</v>
      </c>
      <c r="K246" s="4" t="s">
        <v>14</v>
      </c>
      <c r="L246" s="4" t="s">
        <v>8</v>
      </c>
      <c r="M246" s="4" t="s">
        <v>8</v>
      </c>
      <c r="N246" s="4" t="s">
        <v>8</v>
      </c>
      <c r="O246" s="4" t="s">
        <v>12</v>
      </c>
    </row>
    <row r="247" spans="1:8">
      <c r="A247" t="n">
        <v>5179</v>
      </c>
      <c r="B247" s="12" t="n">
        <v>5</v>
      </c>
      <c r="C247" s="7" t="n">
        <v>35</v>
      </c>
      <c r="D247" s="7" t="n">
        <v>0</v>
      </c>
      <c r="E247" s="7" t="n">
        <v>0</v>
      </c>
      <c r="F247" s="7" t="n">
        <v>0</v>
      </c>
      <c r="G247" s="7" t="n">
        <v>7</v>
      </c>
      <c r="H247" s="7" t="n">
        <v>35</v>
      </c>
      <c r="I247" s="7" t="n">
        <v>0</v>
      </c>
      <c r="J247" s="7" t="n">
        <v>0</v>
      </c>
      <c r="K247" s="7" t="n">
        <v>99</v>
      </c>
      <c r="L247" s="7" t="n">
        <v>3</v>
      </c>
      <c r="M247" s="7" t="n">
        <v>9</v>
      </c>
      <c r="N247" s="7" t="n">
        <v>1</v>
      </c>
      <c r="O247" s="13" t="n">
        <f t="normal" ca="1">A295</f>
        <v>0</v>
      </c>
    </row>
    <row r="248" spans="1:8">
      <c r="A248" t="s">
        <v>4</v>
      </c>
      <c r="B248" s="4" t="s">
        <v>5</v>
      </c>
      <c r="C248" s="4" t="s">
        <v>7</v>
      </c>
    </row>
    <row r="249" spans="1:8">
      <c r="A249" t="n">
        <v>5202</v>
      </c>
      <c r="B249" s="25" t="n">
        <v>16</v>
      </c>
      <c r="C249" s="7" t="n">
        <v>300</v>
      </c>
    </row>
    <row r="250" spans="1:8">
      <c r="A250" t="s">
        <v>4</v>
      </c>
      <c r="B250" s="4" t="s">
        <v>5</v>
      </c>
      <c r="C250" s="4" t="s">
        <v>9</v>
      </c>
      <c r="D250" s="4" t="s">
        <v>9</v>
      </c>
    </row>
    <row r="251" spans="1:8">
      <c r="A251" t="n">
        <v>5205</v>
      </c>
      <c r="B251" s="26" t="n">
        <v>70</v>
      </c>
      <c r="C251" s="7" t="s">
        <v>41</v>
      </c>
      <c r="D251" s="7" t="s">
        <v>42</v>
      </c>
    </row>
    <row r="252" spans="1:8">
      <c r="A252" t="s">
        <v>4</v>
      </c>
      <c r="B252" s="4" t="s">
        <v>5</v>
      </c>
      <c r="C252" s="4" t="s">
        <v>7</v>
      </c>
    </row>
    <row r="253" spans="1:8">
      <c r="A253" t="n">
        <v>5221</v>
      </c>
      <c r="B253" s="25" t="n">
        <v>16</v>
      </c>
      <c r="C253" s="7" t="n">
        <v>500</v>
      </c>
    </row>
    <row r="254" spans="1:8">
      <c r="A254" t="s">
        <v>4</v>
      </c>
      <c r="B254" s="4" t="s">
        <v>5</v>
      </c>
      <c r="C254" s="4" t="s">
        <v>8</v>
      </c>
      <c r="D254" s="4" t="s">
        <v>7</v>
      </c>
      <c r="E254" s="4" t="s">
        <v>13</v>
      </c>
    </row>
    <row r="255" spans="1:8">
      <c r="A255" t="n">
        <v>5224</v>
      </c>
      <c r="B255" s="27" t="n">
        <v>58</v>
      </c>
      <c r="C255" s="7" t="n">
        <v>0</v>
      </c>
      <c r="D255" s="7" t="n">
        <v>1000</v>
      </c>
      <c r="E255" s="7" t="n">
        <v>1</v>
      </c>
    </row>
    <row r="256" spans="1:8">
      <c r="A256" t="s">
        <v>4</v>
      </c>
      <c r="B256" s="4" t="s">
        <v>5</v>
      </c>
      <c r="C256" s="4" t="s">
        <v>7</v>
      </c>
    </row>
    <row r="257" spans="1:15">
      <c r="A257" t="n">
        <v>5232</v>
      </c>
      <c r="B257" s="25" t="n">
        <v>16</v>
      </c>
      <c r="C257" s="7" t="n">
        <v>800</v>
      </c>
    </row>
    <row r="258" spans="1:15">
      <c r="A258" t="s">
        <v>4</v>
      </c>
      <c r="B258" s="4" t="s">
        <v>5</v>
      </c>
      <c r="C258" s="4" t="s">
        <v>8</v>
      </c>
      <c r="D258" s="4" t="s">
        <v>7</v>
      </c>
      <c r="E258" s="4" t="s">
        <v>13</v>
      </c>
      <c r="F258" s="4" t="s">
        <v>7</v>
      </c>
      <c r="G258" s="4" t="s">
        <v>14</v>
      </c>
      <c r="H258" s="4" t="s">
        <v>14</v>
      </c>
      <c r="I258" s="4" t="s">
        <v>7</v>
      </c>
      <c r="J258" s="4" t="s">
        <v>7</v>
      </c>
      <c r="K258" s="4" t="s">
        <v>14</v>
      </c>
      <c r="L258" s="4" t="s">
        <v>14</v>
      </c>
      <c r="M258" s="4" t="s">
        <v>14</v>
      </c>
      <c r="N258" s="4" t="s">
        <v>14</v>
      </c>
      <c r="O258" s="4" t="s">
        <v>9</v>
      </c>
    </row>
    <row r="259" spans="1:15">
      <c r="A259" t="n">
        <v>5235</v>
      </c>
      <c r="B259" s="16" t="n">
        <v>50</v>
      </c>
      <c r="C259" s="7" t="n">
        <v>0</v>
      </c>
      <c r="D259" s="7" t="n">
        <v>13215</v>
      </c>
      <c r="E259" s="7" t="n">
        <v>1</v>
      </c>
      <c r="F259" s="7" t="n">
        <v>1500</v>
      </c>
      <c r="G259" s="7" t="n">
        <v>0</v>
      </c>
      <c r="H259" s="7" t="n">
        <v>0</v>
      </c>
      <c r="I259" s="7" t="n">
        <v>0</v>
      </c>
      <c r="J259" s="7" t="n">
        <v>65533</v>
      </c>
      <c r="K259" s="7" t="n">
        <v>0</v>
      </c>
      <c r="L259" s="7" t="n">
        <v>0</v>
      </c>
      <c r="M259" s="7" t="n">
        <v>0</v>
      </c>
      <c r="N259" s="7" t="n">
        <v>0</v>
      </c>
      <c r="O259" s="7" t="s">
        <v>15</v>
      </c>
    </row>
    <row r="260" spans="1:15">
      <c r="A260" t="s">
        <v>4</v>
      </c>
      <c r="B260" s="4" t="s">
        <v>5</v>
      </c>
      <c r="C260" s="4" t="s">
        <v>8</v>
      </c>
      <c r="D260" s="4" t="s">
        <v>7</v>
      </c>
    </row>
    <row r="261" spans="1:15">
      <c r="A261" t="n">
        <v>5274</v>
      </c>
      <c r="B261" s="27" t="n">
        <v>58</v>
      </c>
      <c r="C261" s="7" t="n">
        <v>255</v>
      </c>
      <c r="D261" s="7" t="n">
        <v>0</v>
      </c>
    </row>
    <row r="262" spans="1:15">
      <c r="A262" t="s">
        <v>4</v>
      </c>
      <c r="B262" s="4" t="s">
        <v>5</v>
      </c>
      <c r="C262" s="4" t="s">
        <v>7</v>
      </c>
    </row>
    <row r="263" spans="1:15">
      <c r="A263" t="n">
        <v>5278</v>
      </c>
      <c r="B263" s="25" t="n">
        <v>16</v>
      </c>
      <c r="C263" s="7" t="n">
        <v>1000</v>
      </c>
    </row>
    <row r="264" spans="1:15">
      <c r="A264" t="s">
        <v>4</v>
      </c>
      <c r="B264" s="4" t="s">
        <v>5</v>
      </c>
      <c r="C264" s="4" t="s">
        <v>8</v>
      </c>
      <c r="D264" s="4" t="s">
        <v>7</v>
      </c>
      <c r="E264" s="4" t="s">
        <v>7</v>
      </c>
    </row>
    <row r="265" spans="1:15">
      <c r="A265" t="n">
        <v>5281</v>
      </c>
      <c r="B265" s="16" t="n">
        <v>50</v>
      </c>
      <c r="C265" s="7" t="n">
        <v>1</v>
      </c>
      <c r="D265" s="7" t="n">
        <v>13215</v>
      </c>
      <c r="E265" s="7" t="n">
        <v>1000</v>
      </c>
    </row>
    <row r="266" spans="1:15">
      <c r="A266" t="s">
        <v>4</v>
      </c>
      <c r="B266" s="4" t="s">
        <v>5</v>
      </c>
      <c r="C266" s="4" t="s">
        <v>8</v>
      </c>
      <c r="D266" s="4" t="s">
        <v>7</v>
      </c>
      <c r="E266" s="4" t="s">
        <v>7</v>
      </c>
    </row>
    <row r="267" spans="1:15">
      <c r="A267" t="n">
        <v>5287</v>
      </c>
      <c r="B267" s="16" t="n">
        <v>50</v>
      </c>
      <c r="C267" s="7" t="n">
        <v>1</v>
      </c>
      <c r="D267" s="7" t="n">
        <v>8150</v>
      </c>
      <c r="E267" s="7" t="n">
        <v>2000</v>
      </c>
    </row>
    <row r="268" spans="1:15">
      <c r="A268" t="s">
        <v>4</v>
      </c>
      <c r="B268" s="4" t="s">
        <v>5</v>
      </c>
      <c r="C268" s="4" t="s">
        <v>7</v>
      </c>
    </row>
    <row r="269" spans="1:15">
      <c r="A269" t="n">
        <v>5293</v>
      </c>
      <c r="B269" s="25" t="n">
        <v>16</v>
      </c>
      <c r="C269" s="7" t="n">
        <v>1000</v>
      </c>
    </row>
    <row r="270" spans="1:15">
      <c r="A270" t="s">
        <v>4</v>
      </c>
      <c r="B270" s="4" t="s">
        <v>5</v>
      </c>
      <c r="C270" s="4" t="s">
        <v>8</v>
      </c>
      <c r="D270" s="4" t="s">
        <v>7</v>
      </c>
      <c r="E270" s="4" t="s">
        <v>13</v>
      </c>
      <c r="F270" s="4" t="s">
        <v>7</v>
      </c>
      <c r="G270" s="4" t="s">
        <v>14</v>
      </c>
      <c r="H270" s="4" t="s">
        <v>14</v>
      </c>
      <c r="I270" s="4" t="s">
        <v>7</v>
      </c>
      <c r="J270" s="4" t="s">
        <v>7</v>
      </c>
      <c r="K270" s="4" t="s">
        <v>14</v>
      </c>
      <c r="L270" s="4" t="s">
        <v>14</v>
      </c>
      <c r="M270" s="4" t="s">
        <v>14</v>
      </c>
      <c r="N270" s="4" t="s">
        <v>14</v>
      </c>
      <c r="O270" s="4" t="s">
        <v>9</v>
      </c>
    </row>
    <row r="271" spans="1:15">
      <c r="A271" t="n">
        <v>5296</v>
      </c>
      <c r="B271" s="16" t="n">
        <v>50</v>
      </c>
      <c r="C271" s="7" t="n">
        <v>0</v>
      </c>
      <c r="D271" s="7" t="n">
        <v>4461</v>
      </c>
      <c r="E271" s="7" t="n">
        <v>1</v>
      </c>
      <c r="F271" s="7" t="n">
        <v>0</v>
      </c>
      <c r="G271" s="7" t="n">
        <v>0</v>
      </c>
      <c r="H271" s="7" t="n">
        <v>-1073741824</v>
      </c>
      <c r="I271" s="7" t="n">
        <v>0</v>
      </c>
      <c r="J271" s="7" t="n">
        <v>65533</v>
      </c>
      <c r="K271" s="7" t="n">
        <v>0</v>
      </c>
      <c r="L271" s="7" t="n">
        <v>0</v>
      </c>
      <c r="M271" s="7" t="n">
        <v>0</v>
      </c>
      <c r="N271" s="7" t="n">
        <v>0</v>
      </c>
      <c r="O271" s="7" t="s">
        <v>15</v>
      </c>
    </row>
    <row r="272" spans="1:15">
      <c r="A272" t="s">
        <v>4</v>
      </c>
      <c r="B272" s="4" t="s">
        <v>5</v>
      </c>
      <c r="C272" s="4" t="s">
        <v>8</v>
      </c>
      <c r="D272" s="4" t="s">
        <v>8</v>
      </c>
      <c r="E272" s="4" t="s">
        <v>8</v>
      </c>
      <c r="F272" s="4" t="s">
        <v>14</v>
      </c>
      <c r="G272" s="4" t="s">
        <v>8</v>
      </c>
      <c r="H272" s="4" t="s">
        <v>8</v>
      </c>
      <c r="I272" s="4" t="s">
        <v>12</v>
      </c>
    </row>
    <row r="273" spans="1:15">
      <c r="A273" t="n">
        <v>5335</v>
      </c>
      <c r="B273" s="12" t="n">
        <v>5</v>
      </c>
      <c r="C273" s="7" t="n">
        <v>35</v>
      </c>
      <c r="D273" s="7" t="n">
        <v>0</v>
      </c>
      <c r="E273" s="7" t="n">
        <v>0</v>
      </c>
      <c r="F273" s="7" t="n">
        <v>0</v>
      </c>
      <c r="G273" s="7" t="n">
        <v>2</v>
      </c>
      <c r="H273" s="7" t="n">
        <v>1</v>
      </c>
      <c r="I273" s="13" t="n">
        <f t="normal" ca="1">A279</f>
        <v>0</v>
      </c>
    </row>
    <row r="274" spans="1:15">
      <c r="A274" t="s">
        <v>4</v>
      </c>
      <c r="B274" s="4" t="s">
        <v>5</v>
      </c>
      <c r="C274" s="4" t="s">
        <v>9</v>
      </c>
      <c r="D274" s="4" t="s">
        <v>9</v>
      </c>
      <c r="E274" s="4" t="s">
        <v>8</v>
      </c>
    </row>
    <row r="275" spans="1:15">
      <c r="A275" t="n">
        <v>5349</v>
      </c>
      <c r="B275" s="28" t="n">
        <v>30</v>
      </c>
      <c r="C275" s="7" t="s">
        <v>43</v>
      </c>
      <c r="D275" s="7" t="s">
        <v>44</v>
      </c>
      <c r="E275" s="7" t="n">
        <v>0</v>
      </c>
    </row>
    <row r="276" spans="1:15">
      <c r="A276" t="s">
        <v>4</v>
      </c>
      <c r="B276" s="4" t="s">
        <v>5</v>
      </c>
      <c r="C276" s="4" t="s">
        <v>12</v>
      </c>
    </row>
    <row r="277" spans="1:15">
      <c r="A277" t="n">
        <v>5362</v>
      </c>
      <c r="B277" s="15" t="n">
        <v>3</v>
      </c>
      <c r="C277" s="13" t="n">
        <f t="normal" ca="1">A295</f>
        <v>0</v>
      </c>
    </row>
    <row r="278" spans="1:15">
      <c r="A278" t="s">
        <v>4</v>
      </c>
      <c r="B278" s="4" t="s">
        <v>5</v>
      </c>
      <c r="C278" s="4" t="s">
        <v>8</v>
      </c>
      <c r="D278" s="4" t="s">
        <v>8</v>
      </c>
      <c r="E278" s="4" t="s">
        <v>8</v>
      </c>
      <c r="F278" s="4" t="s">
        <v>14</v>
      </c>
      <c r="G278" s="4" t="s">
        <v>8</v>
      </c>
      <c r="H278" s="4" t="s">
        <v>8</v>
      </c>
      <c r="I278" s="4" t="s">
        <v>12</v>
      </c>
    </row>
    <row r="279" spans="1:15">
      <c r="A279" t="n">
        <v>5367</v>
      </c>
      <c r="B279" s="12" t="n">
        <v>5</v>
      </c>
      <c r="C279" s="7" t="n">
        <v>35</v>
      </c>
      <c r="D279" s="7" t="n">
        <v>0</v>
      </c>
      <c r="E279" s="7" t="n">
        <v>0</v>
      </c>
      <c r="F279" s="7" t="n">
        <v>1</v>
      </c>
      <c r="G279" s="7" t="n">
        <v>2</v>
      </c>
      <c r="H279" s="7" t="n">
        <v>1</v>
      </c>
      <c r="I279" s="13" t="n">
        <f t="normal" ca="1">A285</f>
        <v>0</v>
      </c>
    </row>
    <row r="280" spans="1:15">
      <c r="A280" t="s">
        <v>4</v>
      </c>
      <c r="B280" s="4" t="s">
        <v>5</v>
      </c>
      <c r="C280" s="4" t="s">
        <v>9</v>
      </c>
      <c r="D280" s="4" t="s">
        <v>9</v>
      </c>
      <c r="E280" s="4" t="s">
        <v>8</v>
      </c>
    </row>
    <row r="281" spans="1:15">
      <c r="A281" t="n">
        <v>5381</v>
      </c>
      <c r="B281" s="28" t="n">
        <v>30</v>
      </c>
      <c r="C281" s="7" t="s">
        <v>45</v>
      </c>
      <c r="D281" s="7" t="s">
        <v>44</v>
      </c>
      <c r="E281" s="7" t="n">
        <v>0</v>
      </c>
    </row>
    <row r="282" spans="1:15">
      <c r="A282" t="s">
        <v>4</v>
      </c>
      <c r="B282" s="4" t="s">
        <v>5</v>
      </c>
      <c r="C282" s="4" t="s">
        <v>12</v>
      </c>
    </row>
    <row r="283" spans="1:15">
      <c r="A283" t="n">
        <v>5394</v>
      </c>
      <c r="B283" s="15" t="n">
        <v>3</v>
      </c>
      <c r="C283" s="13" t="n">
        <f t="normal" ca="1">A295</f>
        <v>0</v>
      </c>
    </row>
    <row r="284" spans="1:15">
      <c r="A284" t="s">
        <v>4</v>
      </c>
      <c r="B284" s="4" t="s">
        <v>5</v>
      </c>
      <c r="C284" s="4" t="s">
        <v>8</v>
      </c>
      <c r="D284" s="4" t="s">
        <v>8</v>
      </c>
      <c r="E284" s="4" t="s">
        <v>8</v>
      </c>
      <c r="F284" s="4" t="s">
        <v>14</v>
      </c>
      <c r="G284" s="4" t="s">
        <v>8</v>
      </c>
      <c r="H284" s="4" t="s">
        <v>8</v>
      </c>
      <c r="I284" s="4" t="s">
        <v>12</v>
      </c>
    </row>
    <row r="285" spans="1:15">
      <c r="A285" t="n">
        <v>5399</v>
      </c>
      <c r="B285" s="12" t="n">
        <v>5</v>
      </c>
      <c r="C285" s="7" t="n">
        <v>35</v>
      </c>
      <c r="D285" s="7" t="n">
        <v>0</v>
      </c>
      <c r="E285" s="7" t="n">
        <v>0</v>
      </c>
      <c r="F285" s="7" t="n">
        <v>2</v>
      </c>
      <c r="G285" s="7" t="n">
        <v>2</v>
      </c>
      <c r="H285" s="7" t="n">
        <v>1</v>
      </c>
      <c r="I285" s="13" t="n">
        <f t="normal" ca="1">A291</f>
        <v>0</v>
      </c>
    </row>
    <row r="286" spans="1:15">
      <c r="A286" t="s">
        <v>4</v>
      </c>
      <c r="B286" s="4" t="s">
        <v>5</v>
      </c>
      <c r="C286" s="4" t="s">
        <v>9</v>
      </c>
      <c r="D286" s="4" t="s">
        <v>9</v>
      </c>
      <c r="E286" s="4" t="s">
        <v>8</v>
      </c>
    </row>
    <row r="287" spans="1:15">
      <c r="A287" t="n">
        <v>5413</v>
      </c>
      <c r="B287" s="28" t="n">
        <v>30</v>
      </c>
      <c r="C287" s="7" t="s">
        <v>46</v>
      </c>
      <c r="D287" s="7" t="s">
        <v>44</v>
      </c>
      <c r="E287" s="7" t="n">
        <v>0</v>
      </c>
    </row>
    <row r="288" spans="1:15">
      <c r="A288" t="s">
        <v>4</v>
      </c>
      <c r="B288" s="4" t="s">
        <v>5</v>
      </c>
      <c r="C288" s="4" t="s">
        <v>12</v>
      </c>
    </row>
    <row r="289" spans="1:9">
      <c r="A289" t="n">
        <v>5426</v>
      </c>
      <c r="B289" s="15" t="n">
        <v>3</v>
      </c>
      <c r="C289" s="13" t="n">
        <f t="normal" ca="1">A295</f>
        <v>0</v>
      </c>
    </row>
    <row r="290" spans="1:9">
      <c r="A290" t="s">
        <v>4</v>
      </c>
      <c r="B290" s="4" t="s">
        <v>5</v>
      </c>
      <c r="C290" s="4" t="s">
        <v>8</v>
      </c>
      <c r="D290" s="4" t="s">
        <v>8</v>
      </c>
      <c r="E290" s="4" t="s">
        <v>8</v>
      </c>
      <c r="F290" s="4" t="s">
        <v>14</v>
      </c>
      <c r="G290" s="4" t="s">
        <v>8</v>
      </c>
      <c r="H290" s="4" t="s">
        <v>8</v>
      </c>
      <c r="I290" s="4" t="s">
        <v>12</v>
      </c>
    </row>
    <row r="291" spans="1:9">
      <c r="A291" t="n">
        <v>5431</v>
      </c>
      <c r="B291" s="12" t="n">
        <v>5</v>
      </c>
      <c r="C291" s="7" t="n">
        <v>35</v>
      </c>
      <c r="D291" s="7" t="n">
        <v>0</v>
      </c>
      <c r="E291" s="7" t="n">
        <v>0</v>
      </c>
      <c r="F291" s="7" t="n">
        <v>3</v>
      </c>
      <c r="G291" s="7" t="n">
        <v>2</v>
      </c>
      <c r="H291" s="7" t="n">
        <v>1</v>
      </c>
      <c r="I291" s="13" t="n">
        <f t="normal" ca="1">A295</f>
        <v>0</v>
      </c>
    </row>
    <row r="292" spans="1:9">
      <c r="A292" t="s">
        <v>4</v>
      </c>
      <c r="B292" s="4" t="s">
        <v>5</v>
      </c>
      <c r="C292" s="4" t="s">
        <v>9</v>
      </c>
      <c r="D292" s="4" t="s">
        <v>9</v>
      </c>
      <c r="E292" s="4" t="s">
        <v>8</v>
      </c>
    </row>
    <row r="293" spans="1:9">
      <c r="A293" t="n">
        <v>5445</v>
      </c>
      <c r="B293" s="28" t="n">
        <v>30</v>
      </c>
      <c r="C293" s="7" t="s">
        <v>47</v>
      </c>
      <c r="D293" s="7" t="s">
        <v>44</v>
      </c>
      <c r="E293" s="7" t="n">
        <v>0</v>
      </c>
    </row>
    <row r="294" spans="1:9">
      <c r="A294" t="s">
        <v>4</v>
      </c>
      <c r="B294" s="4" t="s">
        <v>5</v>
      </c>
      <c r="C294" s="4" t="s">
        <v>8</v>
      </c>
      <c r="D294" s="4" t="s">
        <v>9</v>
      </c>
    </row>
    <row r="295" spans="1:9">
      <c r="A295" t="n">
        <v>5458</v>
      </c>
      <c r="B295" s="9" t="n">
        <v>2</v>
      </c>
      <c r="C295" s="7" t="n">
        <v>10</v>
      </c>
      <c r="D295" s="7" t="s">
        <v>48</v>
      </c>
    </row>
    <row r="296" spans="1:9">
      <c r="A296" t="s">
        <v>4</v>
      </c>
      <c r="B296" s="4" t="s">
        <v>5</v>
      </c>
      <c r="C296" s="4" t="s">
        <v>7</v>
      </c>
    </row>
    <row r="297" spans="1:9">
      <c r="A297" t="n">
        <v>5481</v>
      </c>
      <c r="B297" s="25" t="n">
        <v>16</v>
      </c>
      <c r="C297" s="7" t="n">
        <v>0</v>
      </c>
    </row>
    <row r="298" spans="1:9">
      <c r="A298" t="s">
        <v>4</v>
      </c>
      <c r="B298" s="4" t="s">
        <v>5</v>
      </c>
      <c r="C298" s="4" t="s">
        <v>8</v>
      </c>
      <c r="D298" s="4" t="s">
        <v>9</v>
      </c>
    </row>
    <row r="299" spans="1:9">
      <c r="A299" t="n">
        <v>5484</v>
      </c>
      <c r="B299" s="9" t="n">
        <v>2</v>
      </c>
      <c r="C299" s="7" t="n">
        <v>10</v>
      </c>
      <c r="D299" s="7" t="s">
        <v>49</v>
      </c>
    </row>
    <row r="300" spans="1:9">
      <c r="A300" t="s">
        <v>4</v>
      </c>
      <c r="B300" s="4" t="s">
        <v>5</v>
      </c>
      <c r="C300" s="4" t="s">
        <v>7</v>
      </c>
    </row>
    <row r="301" spans="1:9">
      <c r="A301" t="n">
        <v>5502</v>
      </c>
      <c r="B301" s="25" t="n">
        <v>16</v>
      </c>
      <c r="C301" s="7" t="n">
        <v>0</v>
      </c>
    </row>
    <row r="302" spans="1:9">
      <c r="A302" t="s">
        <v>4</v>
      </c>
      <c r="B302" s="4" t="s">
        <v>5</v>
      </c>
      <c r="C302" s="4" t="s">
        <v>8</v>
      </c>
      <c r="D302" s="4" t="s">
        <v>9</v>
      </c>
    </row>
    <row r="303" spans="1:9">
      <c r="A303" t="n">
        <v>5505</v>
      </c>
      <c r="B303" s="9" t="n">
        <v>2</v>
      </c>
      <c r="C303" s="7" t="n">
        <v>10</v>
      </c>
      <c r="D303" s="7" t="s">
        <v>50</v>
      </c>
    </row>
    <row r="304" spans="1:9">
      <c r="A304" t="s">
        <v>4</v>
      </c>
      <c r="B304" s="4" t="s">
        <v>5</v>
      </c>
      <c r="C304" s="4" t="s">
        <v>7</v>
      </c>
    </row>
    <row r="305" spans="1:9">
      <c r="A305" t="n">
        <v>5524</v>
      </c>
      <c r="B305" s="25" t="n">
        <v>16</v>
      </c>
      <c r="C305" s="7" t="n">
        <v>0</v>
      </c>
    </row>
    <row r="306" spans="1:9">
      <c r="A306" t="s">
        <v>4</v>
      </c>
      <c r="B306" s="4" t="s">
        <v>5</v>
      </c>
      <c r="C306" s="4" t="s">
        <v>8</v>
      </c>
    </row>
    <row r="307" spans="1:9">
      <c r="A307" t="n">
        <v>5527</v>
      </c>
      <c r="B307" s="29" t="n">
        <v>23</v>
      </c>
      <c r="C307" s="7" t="n">
        <v>20</v>
      </c>
    </row>
    <row r="308" spans="1:9">
      <c r="A308" t="s">
        <v>4</v>
      </c>
      <c r="B308" s="4" t="s">
        <v>5</v>
      </c>
    </row>
    <row r="309" spans="1:9">
      <c r="A309" t="n">
        <v>5529</v>
      </c>
      <c r="B309" s="5" t="n">
        <v>1</v>
      </c>
    </row>
    <row r="310" spans="1:9" s="3" customFormat="1" customHeight="0">
      <c r="A310" s="3" t="s">
        <v>2</v>
      </c>
      <c r="B310" s="3" t="s">
        <v>51</v>
      </c>
    </row>
    <row r="311" spans="1:9">
      <c r="A311" t="s">
        <v>4</v>
      </c>
      <c r="B311" s="4" t="s">
        <v>5</v>
      </c>
      <c r="C311" s="4" t="s">
        <v>8</v>
      </c>
      <c r="D311" s="4" t="s">
        <v>7</v>
      </c>
      <c r="E311" s="4" t="s">
        <v>8</v>
      </c>
      <c r="F311" s="4" t="s">
        <v>12</v>
      </c>
    </row>
    <row r="312" spans="1:9">
      <c r="A312" t="n">
        <v>5532</v>
      </c>
      <c r="B312" s="12" t="n">
        <v>5</v>
      </c>
      <c r="C312" s="7" t="n">
        <v>30</v>
      </c>
      <c r="D312" s="7" t="n">
        <v>0</v>
      </c>
      <c r="E312" s="7" t="n">
        <v>1</v>
      </c>
      <c r="F312" s="13" t="n">
        <f t="normal" ca="1">A356</f>
        <v>0</v>
      </c>
    </row>
    <row r="313" spans="1:9">
      <c r="A313" t="s">
        <v>4</v>
      </c>
      <c r="B313" s="4" t="s">
        <v>5</v>
      </c>
      <c r="C313" s="4" t="s">
        <v>7</v>
      </c>
    </row>
    <row r="314" spans="1:9">
      <c r="A314" t="n">
        <v>5541</v>
      </c>
      <c r="B314" s="8" t="n">
        <v>13</v>
      </c>
      <c r="C314" s="7" t="n">
        <v>0</v>
      </c>
    </row>
    <row r="315" spans="1:9">
      <c r="A315" t="s">
        <v>4</v>
      </c>
      <c r="B315" s="4" t="s">
        <v>5</v>
      </c>
      <c r="C315" s="4" t="s">
        <v>9</v>
      </c>
      <c r="D315" s="4" t="s">
        <v>9</v>
      </c>
    </row>
    <row r="316" spans="1:9">
      <c r="A316" t="n">
        <v>5544</v>
      </c>
      <c r="B316" s="26" t="n">
        <v>70</v>
      </c>
      <c r="C316" s="7" t="s">
        <v>23</v>
      </c>
      <c r="D316" s="7" t="s">
        <v>52</v>
      </c>
    </row>
    <row r="317" spans="1:9">
      <c r="A317" t="s">
        <v>4</v>
      </c>
      <c r="B317" s="4" t="s">
        <v>5</v>
      </c>
      <c r="C317" s="4" t="s">
        <v>9</v>
      </c>
      <c r="D317" s="4" t="s">
        <v>9</v>
      </c>
    </row>
    <row r="318" spans="1:9">
      <c r="A318" t="n">
        <v>5559</v>
      </c>
      <c r="B318" s="26" t="n">
        <v>70</v>
      </c>
      <c r="C318" s="7" t="s">
        <v>24</v>
      </c>
      <c r="D318" s="7" t="s">
        <v>52</v>
      </c>
    </row>
    <row r="319" spans="1:9">
      <c r="A319" t="s">
        <v>4</v>
      </c>
      <c r="B319" s="4" t="s">
        <v>5</v>
      </c>
      <c r="C319" s="4" t="s">
        <v>9</v>
      </c>
      <c r="D319" s="4" t="s">
        <v>9</v>
      </c>
    </row>
    <row r="320" spans="1:9">
      <c r="A320" t="n">
        <v>5574</v>
      </c>
      <c r="B320" s="26" t="n">
        <v>70</v>
      </c>
      <c r="C320" s="7" t="s">
        <v>25</v>
      </c>
      <c r="D320" s="7" t="s">
        <v>52</v>
      </c>
    </row>
    <row r="321" spans="1:6">
      <c r="A321" t="s">
        <v>4</v>
      </c>
      <c r="B321" s="4" t="s">
        <v>5</v>
      </c>
      <c r="C321" s="4" t="s">
        <v>9</v>
      </c>
      <c r="D321" s="4" t="s">
        <v>9</v>
      </c>
    </row>
    <row r="322" spans="1:6">
      <c r="A322" t="n">
        <v>5589</v>
      </c>
      <c r="B322" s="26" t="n">
        <v>70</v>
      </c>
      <c r="C322" s="7" t="s">
        <v>26</v>
      </c>
      <c r="D322" s="7" t="s">
        <v>52</v>
      </c>
    </row>
    <row r="323" spans="1:6">
      <c r="A323" t="s">
        <v>4</v>
      </c>
      <c r="B323" s="4" t="s">
        <v>5</v>
      </c>
      <c r="C323" s="4" t="s">
        <v>7</v>
      </c>
    </row>
    <row r="324" spans="1:6">
      <c r="A324" t="n">
        <v>5604</v>
      </c>
      <c r="B324" s="25" t="n">
        <v>16</v>
      </c>
      <c r="C324" s="7" t="n">
        <v>1000</v>
      </c>
    </row>
    <row r="325" spans="1:6">
      <c r="A325" t="s">
        <v>4</v>
      </c>
      <c r="B325" s="4" t="s">
        <v>5</v>
      </c>
      <c r="C325" s="4" t="s">
        <v>9</v>
      </c>
      <c r="D325" s="4" t="s">
        <v>9</v>
      </c>
    </row>
    <row r="326" spans="1:6">
      <c r="A326" t="n">
        <v>5607</v>
      </c>
      <c r="B326" s="26" t="n">
        <v>70</v>
      </c>
      <c r="C326" s="7" t="s">
        <v>53</v>
      </c>
      <c r="D326" s="7" t="s">
        <v>54</v>
      </c>
    </row>
    <row r="327" spans="1:6">
      <c r="A327" t="s">
        <v>4</v>
      </c>
      <c r="B327" s="4" t="s">
        <v>5</v>
      </c>
      <c r="C327" s="4" t="s">
        <v>7</v>
      </c>
    </row>
    <row r="328" spans="1:6">
      <c r="A328" t="n">
        <v>5627</v>
      </c>
      <c r="B328" s="25" t="n">
        <v>16</v>
      </c>
      <c r="C328" s="7" t="n">
        <v>2000</v>
      </c>
    </row>
    <row r="329" spans="1:6">
      <c r="A329" t="s">
        <v>4</v>
      </c>
      <c r="B329" s="4" t="s">
        <v>5</v>
      </c>
      <c r="C329" s="4" t="s">
        <v>8</v>
      </c>
      <c r="D329" s="4" t="s">
        <v>9</v>
      </c>
      <c r="E329" s="4" t="s">
        <v>7</v>
      </c>
    </row>
    <row r="330" spans="1:6">
      <c r="A330" t="n">
        <v>5630</v>
      </c>
      <c r="B330" s="18" t="n">
        <v>94</v>
      </c>
      <c r="C330" s="7" t="n">
        <v>1</v>
      </c>
      <c r="D330" s="7" t="s">
        <v>23</v>
      </c>
      <c r="E330" s="7" t="n">
        <v>1</v>
      </c>
    </row>
    <row r="331" spans="1:6">
      <c r="A331" t="s">
        <v>4</v>
      </c>
      <c r="B331" s="4" t="s">
        <v>5</v>
      </c>
      <c r="C331" s="4" t="s">
        <v>8</v>
      </c>
      <c r="D331" s="4" t="s">
        <v>9</v>
      </c>
      <c r="E331" s="4" t="s">
        <v>7</v>
      </c>
    </row>
    <row r="332" spans="1:6">
      <c r="A332" t="n">
        <v>5642</v>
      </c>
      <c r="B332" s="18" t="n">
        <v>94</v>
      </c>
      <c r="C332" s="7" t="n">
        <v>1</v>
      </c>
      <c r="D332" s="7" t="s">
        <v>23</v>
      </c>
      <c r="E332" s="7" t="n">
        <v>2</v>
      </c>
    </row>
    <row r="333" spans="1:6">
      <c r="A333" t="s">
        <v>4</v>
      </c>
      <c r="B333" s="4" t="s">
        <v>5</v>
      </c>
      <c r="C333" s="4" t="s">
        <v>8</v>
      </c>
      <c r="D333" s="4" t="s">
        <v>9</v>
      </c>
      <c r="E333" s="4" t="s">
        <v>7</v>
      </c>
    </row>
    <row r="334" spans="1:6">
      <c r="A334" t="n">
        <v>5654</v>
      </c>
      <c r="B334" s="18" t="n">
        <v>94</v>
      </c>
      <c r="C334" s="7" t="n">
        <v>0</v>
      </c>
      <c r="D334" s="7" t="s">
        <v>23</v>
      </c>
      <c r="E334" s="7" t="n">
        <v>4</v>
      </c>
    </row>
    <row r="335" spans="1:6">
      <c r="A335" t="s">
        <v>4</v>
      </c>
      <c r="B335" s="4" t="s">
        <v>5</v>
      </c>
      <c r="C335" s="4" t="s">
        <v>8</v>
      </c>
      <c r="D335" s="4" t="s">
        <v>9</v>
      </c>
      <c r="E335" s="4" t="s">
        <v>7</v>
      </c>
    </row>
    <row r="336" spans="1:6">
      <c r="A336" t="n">
        <v>5666</v>
      </c>
      <c r="B336" s="18" t="n">
        <v>94</v>
      </c>
      <c r="C336" s="7" t="n">
        <v>1</v>
      </c>
      <c r="D336" s="7" t="s">
        <v>24</v>
      </c>
      <c r="E336" s="7" t="n">
        <v>1</v>
      </c>
    </row>
    <row r="337" spans="1:5">
      <c r="A337" t="s">
        <v>4</v>
      </c>
      <c r="B337" s="4" t="s">
        <v>5</v>
      </c>
      <c r="C337" s="4" t="s">
        <v>8</v>
      </c>
      <c r="D337" s="4" t="s">
        <v>9</v>
      </c>
      <c r="E337" s="4" t="s">
        <v>7</v>
      </c>
    </row>
    <row r="338" spans="1:5">
      <c r="A338" t="n">
        <v>5678</v>
      </c>
      <c r="B338" s="18" t="n">
        <v>94</v>
      </c>
      <c r="C338" s="7" t="n">
        <v>1</v>
      </c>
      <c r="D338" s="7" t="s">
        <v>24</v>
      </c>
      <c r="E338" s="7" t="n">
        <v>2</v>
      </c>
    </row>
    <row r="339" spans="1:5">
      <c r="A339" t="s">
        <v>4</v>
      </c>
      <c r="B339" s="4" t="s">
        <v>5</v>
      </c>
      <c r="C339" s="4" t="s">
        <v>8</v>
      </c>
      <c r="D339" s="4" t="s">
        <v>9</v>
      </c>
      <c r="E339" s="4" t="s">
        <v>7</v>
      </c>
    </row>
    <row r="340" spans="1:5">
      <c r="A340" t="n">
        <v>5690</v>
      </c>
      <c r="B340" s="18" t="n">
        <v>94</v>
      </c>
      <c r="C340" s="7" t="n">
        <v>0</v>
      </c>
      <c r="D340" s="7" t="s">
        <v>24</v>
      </c>
      <c r="E340" s="7" t="n">
        <v>4</v>
      </c>
    </row>
    <row r="341" spans="1:5">
      <c r="A341" t="s">
        <v>4</v>
      </c>
      <c r="B341" s="4" t="s">
        <v>5</v>
      </c>
      <c r="C341" s="4" t="s">
        <v>8</v>
      </c>
      <c r="D341" s="4" t="s">
        <v>9</v>
      </c>
      <c r="E341" s="4" t="s">
        <v>7</v>
      </c>
    </row>
    <row r="342" spans="1:5">
      <c r="A342" t="n">
        <v>5702</v>
      </c>
      <c r="B342" s="18" t="n">
        <v>94</v>
      </c>
      <c r="C342" s="7" t="n">
        <v>1</v>
      </c>
      <c r="D342" s="7" t="s">
        <v>25</v>
      </c>
      <c r="E342" s="7" t="n">
        <v>1</v>
      </c>
    </row>
    <row r="343" spans="1:5">
      <c r="A343" t="s">
        <v>4</v>
      </c>
      <c r="B343" s="4" t="s">
        <v>5</v>
      </c>
      <c r="C343" s="4" t="s">
        <v>8</v>
      </c>
      <c r="D343" s="4" t="s">
        <v>9</v>
      </c>
      <c r="E343" s="4" t="s">
        <v>7</v>
      </c>
    </row>
    <row r="344" spans="1:5">
      <c r="A344" t="n">
        <v>5714</v>
      </c>
      <c r="B344" s="18" t="n">
        <v>94</v>
      </c>
      <c r="C344" s="7" t="n">
        <v>1</v>
      </c>
      <c r="D344" s="7" t="s">
        <v>25</v>
      </c>
      <c r="E344" s="7" t="n">
        <v>2</v>
      </c>
    </row>
    <row r="345" spans="1:5">
      <c r="A345" t="s">
        <v>4</v>
      </c>
      <c r="B345" s="4" t="s">
        <v>5</v>
      </c>
      <c r="C345" s="4" t="s">
        <v>8</v>
      </c>
      <c r="D345" s="4" t="s">
        <v>9</v>
      </c>
      <c r="E345" s="4" t="s">
        <v>7</v>
      </c>
    </row>
    <row r="346" spans="1:5">
      <c r="A346" t="n">
        <v>5726</v>
      </c>
      <c r="B346" s="18" t="n">
        <v>94</v>
      </c>
      <c r="C346" s="7" t="n">
        <v>0</v>
      </c>
      <c r="D346" s="7" t="s">
        <v>25</v>
      </c>
      <c r="E346" s="7" t="n">
        <v>4</v>
      </c>
    </row>
    <row r="347" spans="1:5">
      <c r="A347" t="s">
        <v>4</v>
      </c>
      <c r="B347" s="4" t="s">
        <v>5</v>
      </c>
      <c r="C347" s="4" t="s">
        <v>8</v>
      </c>
      <c r="D347" s="4" t="s">
        <v>9</v>
      </c>
      <c r="E347" s="4" t="s">
        <v>7</v>
      </c>
    </row>
    <row r="348" spans="1:5">
      <c r="A348" t="n">
        <v>5738</v>
      </c>
      <c r="B348" s="18" t="n">
        <v>94</v>
      </c>
      <c r="C348" s="7" t="n">
        <v>1</v>
      </c>
      <c r="D348" s="7" t="s">
        <v>26</v>
      </c>
      <c r="E348" s="7" t="n">
        <v>1</v>
      </c>
    </row>
    <row r="349" spans="1:5">
      <c r="A349" t="s">
        <v>4</v>
      </c>
      <c r="B349" s="4" t="s">
        <v>5</v>
      </c>
      <c r="C349" s="4" t="s">
        <v>8</v>
      </c>
      <c r="D349" s="4" t="s">
        <v>9</v>
      </c>
      <c r="E349" s="4" t="s">
        <v>7</v>
      </c>
    </row>
    <row r="350" spans="1:5">
      <c r="A350" t="n">
        <v>5750</v>
      </c>
      <c r="B350" s="18" t="n">
        <v>94</v>
      </c>
      <c r="C350" s="7" t="n">
        <v>1</v>
      </c>
      <c r="D350" s="7" t="s">
        <v>26</v>
      </c>
      <c r="E350" s="7" t="n">
        <v>2</v>
      </c>
    </row>
    <row r="351" spans="1:5">
      <c r="A351" t="s">
        <v>4</v>
      </c>
      <c r="B351" s="4" t="s">
        <v>5</v>
      </c>
      <c r="C351" s="4" t="s">
        <v>8</v>
      </c>
      <c r="D351" s="4" t="s">
        <v>9</v>
      </c>
      <c r="E351" s="4" t="s">
        <v>7</v>
      </c>
    </row>
    <row r="352" spans="1:5">
      <c r="A352" t="n">
        <v>5762</v>
      </c>
      <c r="B352" s="18" t="n">
        <v>94</v>
      </c>
      <c r="C352" s="7" t="n">
        <v>0</v>
      </c>
      <c r="D352" s="7" t="s">
        <v>26</v>
      </c>
      <c r="E352" s="7" t="n">
        <v>4</v>
      </c>
    </row>
    <row r="353" spans="1:5">
      <c r="A353" t="s">
        <v>4</v>
      </c>
      <c r="B353" s="4" t="s">
        <v>5</v>
      </c>
      <c r="C353" s="4" t="s">
        <v>12</v>
      </c>
    </row>
    <row r="354" spans="1:5">
      <c r="A354" t="n">
        <v>5774</v>
      </c>
      <c r="B354" s="15" t="n">
        <v>3</v>
      </c>
      <c r="C354" s="13" t="n">
        <f t="normal" ca="1">A396</f>
        <v>0</v>
      </c>
    </row>
    <row r="355" spans="1:5">
      <c r="A355" t="s">
        <v>4</v>
      </c>
      <c r="B355" s="4" t="s">
        <v>5</v>
      </c>
      <c r="C355" s="4" t="s">
        <v>7</v>
      </c>
    </row>
    <row r="356" spans="1:5">
      <c r="A356" t="n">
        <v>5779</v>
      </c>
      <c r="B356" s="6" t="n">
        <v>12</v>
      </c>
      <c r="C356" s="7" t="n">
        <v>0</v>
      </c>
    </row>
    <row r="357" spans="1:5">
      <c r="A357" t="s">
        <v>4</v>
      </c>
      <c r="B357" s="4" t="s">
        <v>5</v>
      </c>
      <c r="C357" s="4" t="s">
        <v>8</v>
      </c>
      <c r="D357" s="4" t="s">
        <v>9</v>
      </c>
      <c r="E357" s="4" t="s">
        <v>7</v>
      </c>
    </row>
    <row r="358" spans="1:5">
      <c r="A358" t="n">
        <v>5782</v>
      </c>
      <c r="B358" s="18" t="n">
        <v>94</v>
      </c>
      <c r="C358" s="7" t="n">
        <v>0</v>
      </c>
      <c r="D358" s="7" t="s">
        <v>23</v>
      </c>
      <c r="E358" s="7" t="n">
        <v>1</v>
      </c>
    </row>
    <row r="359" spans="1:5">
      <c r="A359" t="s">
        <v>4</v>
      </c>
      <c r="B359" s="4" t="s">
        <v>5</v>
      </c>
      <c r="C359" s="4" t="s">
        <v>8</v>
      </c>
      <c r="D359" s="4" t="s">
        <v>9</v>
      </c>
      <c r="E359" s="4" t="s">
        <v>7</v>
      </c>
    </row>
    <row r="360" spans="1:5">
      <c r="A360" t="n">
        <v>5794</v>
      </c>
      <c r="B360" s="18" t="n">
        <v>94</v>
      </c>
      <c r="C360" s="7" t="n">
        <v>0</v>
      </c>
      <c r="D360" s="7" t="s">
        <v>23</v>
      </c>
      <c r="E360" s="7" t="n">
        <v>2</v>
      </c>
    </row>
    <row r="361" spans="1:5">
      <c r="A361" t="s">
        <v>4</v>
      </c>
      <c r="B361" s="4" t="s">
        <v>5</v>
      </c>
      <c r="C361" s="4" t="s">
        <v>8</v>
      </c>
      <c r="D361" s="4" t="s">
        <v>9</v>
      </c>
      <c r="E361" s="4" t="s">
        <v>7</v>
      </c>
    </row>
    <row r="362" spans="1:5">
      <c r="A362" t="n">
        <v>5806</v>
      </c>
      <c r="B362" s="18" t="n">
        <v>94</v>
      </c>
      <c r="C362" s="7" t="n">
        <v>1</v>
      </c>
      <c r="D362" s="7" t="s">
        <v>23</v>
      </c>
      <c r="E362" s="7" t="n">
        <v>4</v>
      </c>
    </row>
    <row r="363" spans="1:5">
      <c r="A363" t="s">
        <v>4</v>
      </c>
      <c r="B363" s="4" t="s">
        <v>5</v>
      </c>
      <c r="C363" s="4" t="s">
        <v>8</v>
      </c>
      <c r="D363" s="4" t="s">
        <v>9</v>
      </c>
      <c r="E363" s="4" t="s">
        <v>7</v>
      </c>
    </row>
    <row r="364" spans="1:5">
      <c r="A364" t="n">
        <v>5818</v>
      </c>
      <c r="B364" s="18" t="n">
        <v>94</v>
      </c>
      <c r="C364" s="7" t="n">
        <v>0</v>
      </c>
      <c r="D364" s="7" t="s">
        <v>24</v>
      </c>
      <c r="E364" s="7" t="n">
        <v>1</v>
      </c>
    </row>
    <row r="365" spans="1:5">
      <c r="A365" t="s">
        <v>4</v>
      </c>
      <c r="B365" s="4" t="s">
        <v>5</v>
      </c>
      <c r="C365" s="4" t="s">
        <v>8</v>
      </c>
      <c r="D365" s="4" t="s">
        <v>9</v>
      </c>
      <c r="E365" s="4" t="s">
        <v>7</v>
      </c>
    </row>
    <row r="366" spans="1:5">
      <c r="A366" t="n">
        <v>5830</v>
      </c>
      <c r="B366" s="18" t="n">
        <v>94</v>
      </c>
      <c r="C366" s="7" t="n">
        <v>0</v>
      </c>
      <c r="D366" s="7" t="s">
        <v>24</v>
      </c>
      <c r="E366" s="7" t="n">
        <v>2</v>
      </c>
    </row>
    <row r="367" spans="1:5">
      <c r="A367" t="s">
        <v>4</v>
      </c>
      <c r="B367" s="4" t="s">
        <v>5</v>
      </c>
      <c r="C367" s="4" t="s">
        <v>8</v>
      </c>
      <c r="D367" s="4" t="s">
        <v>9</v>
      </c>
      <c r="E367" s="4" t="s">
        <v>7</v>
      </c>
    </row>
    <row r="368" spans="1:5">
      <c r="A368" t="n">
        <v>5842</v>
      </c>
      <c r="B368" s="18" t="n">
        <v>94</v>
      </c>
      <c r="C368" s="7" t="n">
        <v>1</v>
      </c>
      <c r="D368" s="7" t="s">
        <v>24</v>
      </c>
      <c r="E368" s="7" t="n">
        <v>4</v>
      </c>
    </row>
    <row r="369" spans="1:5">
      <c r="A369" t="s">
        <v>4</v>
      </c>
      <c r="B369" s="4" t="s">
        <v>5</v>
      </c>
      <c r="C369" s="4" t="s">
        <v>8</v>
      </c>
      <c r="D369" s="4" t="s">
        <v>9</v>
      </c>
      <c r="E369" s="4" t="s">
        <v>7</v>
      </c>
    </row>
    <row r="370" spans="1:5">
      <c r="A370" t="n">
        <v>5854</v>
      </c>
      <c r="B370" s="18" t="n">
        <v>94</v>
      </c>
      <c r="C370" s="7" t="n">
        <v>0</v>
      </c>
      <c r="D370" s="7" t="s">
        <v>25</v>
      </c>
      <c r="E370" s="7" t="n">
        <v>1</v>
      </c>
    </row>
    <row r="371" spans="1:5">
      <c r="A371" t="s">
        <v>4</v>
      </c>
      <c r="B371" s="4" t="s">
        <v>5</v>
      </c>
      <c r="C371" s="4" t="s">
        <v>8</v>
      </c>
      <c r="D371" s="4" t="s">
        <v>9</v>
      </c>
      <c r="E371" s="4" t="s">
        <v>7</v>
      </c>
    </row>
    <row r="372" spans="1:5">
      <c r="A372" t="n">
        <v>5866</v>
      </c>
      <c r="B372" s="18" t="n">
        <v>94</v>
      </c>
      <c r="C372" s="7" t="n">
        <v>0</v>
      </c>
      <c r="D372" s="7" t="s">
        <v>25</v>
      </c>
      <c r="E372" s="7" t="n">
        <v>2</v>
      </c>
    </row>
    <row r="373" spans="1:5">
      <c r="A373" t="s">
        <v>4</v>
      </c>
      <c r="B373" s="4" t="s">
        <v>5</v>
      </c>
      <c r="C373" s="4" t="s">
        <v>8</v>
      </c>
      <c r="D373" s="4" t="s">
        <v>9</v>
      </c>
      <c r="E373" s="4" t="s">
        <v>7</v>
      </c>
    </row>
    <row r="374" spans="1:5">
      <c r="A374" t="n">
        <v>5878</v>
      </c>
      <c r="B374" s="18" t="n">
        <v>94</v>
      </c>
      <c r="C374" s="7" t="n">
        <v>1</v>
      </c>
      <c r="D374" s="7" t="s">
        <v>25</v>
      </c>
      <c r="E374" s="7" t="n">
        <v>4</v>
      </c>
    </row>
    <row r="375" spans="1:5">
      <c r="A375" t="s">
        <v>4</v>
      </c>
      <c r="B375" s="4" t="s">
        <v>5</v>
      </c>
      <c r="C375" s="4" t="s">
        <v>8</v>
      </c>
      <c r="D375" s="4" t="s">
        <v>9</v>
      </c>
      <c r="E375" s="4" t="s">
        <v>7</v>
      </c>
    </row>
    <row r="376" spans="1:5">
      <c r="A376" t="n">
        <v>5890</v>
      </c>
      <c r="B376" s="18" t="n">
        <v>94</v>
      </c>
      <c r="C376" s="7" t="n">
        <v>0</v>
      </c>
      <c r="D376" s="7" t="s">
        <v>26</v>
      </c>
      <c r="E376" s="7" t="n">
        <v>1</v>
      </c>
    </row>
    <row r="377" spans="1:5">
      <c r="A377" t="s">
        <v>4</v>
      </c>
      <c r="B377" s="4" t="s">
        <v>5</v>
      </c>
      <c r="C377" s="4" t="s">
        <v>8</v>
      </c>
      <c r="D377" s="4" t="s">
        <v>9</v>
      </c>
      <c r="E377" s="4" t="s">
        <v>7</v>
      </c>
    </row>
    <row r="378" spans="1:5">
      <c r="A378" t="n">
        <v>5902</v>
      </c>
      <c r="B378" s="18" t="n">
        <v>94</v>
      </c>
      <c r="C378" s="7" t="n">
        <v>0</v>
      </c>
      <c r="D378" s="7" t="s">
        <v>26</v>
      </c>
      <c r="E378" s="7" t="n">
        <v>2</v>
      </c>
    </row>
    <row r="379" spans="1:5">
      <c r="A379" t="s">
        <v>4</v>
      </c>
      <c r="B379" s="4" t="s">
        <v>5</v>
      </c>
      <c r="C379" s="4" t="s">
        <v>8</v>
      </c>
      <c r="D379" s="4" t="s">
        <v>9</v>
      </c>
      <c r="E379" s="4" t="s">
        <v>7</v>
      </c>
    </row>
    <row r="380" spans="1:5">
      <c r="A380" t="n">
        <v>5914</v>
      </c>
      <c r="B380" s="18" t="n">
        <v>94</v>
      </c>
      <c r="C380" s="7" t="n">
        <v>1</v>
      </c>
      <c r="D380" s="7" t="s">
        <v>26</v>
      </c>
      <c r="E380" s="7" t="n">
        <v>4</v>
      </c>
    </row>
    <row r="381" spans="1:5">
      <c r="A381" t="s">
        <v>4</v>
      </c>
      <c r="B381" s="4" t="s">
        <v>5</v>
      </c>
      <c r="C381" s="4" t="s">
        <v>9</v>
      </c>
      <c r="D381" s="4" t="s">
        <v>9</v>
      </c>
    </row>
    <row r="382" spans="1:5">
      <c r="A382" t="n">
        <v>5926</v>
      </c>
      <c r="B382" s="26" t="n">
        <v>70</v>
      </c>
      <c r="C382" s="7" t="s">
        <v>53</v>
      </c>
      <c r="D382" s="7" t="s">
        <v>55</v>
      </c>
    </row>
    <row r="383" spans="1:5">
      <c r="A383" t="s">
        <v>4</v>
      </c>
      <c r="B383" s="4" t="s">
        <v>5</v>
      </c>
      <c r="C383" s="4" t="s">
        <v>7</v>
      </c>
    </row>
    <row r="384" spans="1:5">
      <c r="A384" t="n">
        <v>5945</v>
      </c>
      <c r="B384" s="25" t="n">
        <v>16</v>
      </c>
      <c r="C384" s="7" t="n">
        <v>2500</v>
      </c>
    </row>
    <row r="385" spans="1:5">
      <c r="A385" t="s">
        <v>4</v>
      </c>
      <c r="B385" s="4" t="s">
        <v>5</v>
      </c>
      <c r="C385" s="4" t="s">
        <v>9</v>
      </c>
      <c r="D385" s="4" t="s">
        <v>9</v>
      </c>
    </row>
    <row r="386" spans="1:5">
      <c r="A386" t="n">
        <v>5948</v>
      </c>
      <c r="B386" s="26" t="n">
        <v>70</v>
      </c>
      <c r="C386" s="7" t="s">
        <v>23</v>
      </c>
      <c r="D386" s="7" t="s">
        <v>56</v>
      </c>
    </row>
    <row r="387" spans="1:5">
      <c r="A387" t="s">
        <v>4</v>
      </c>
      <c r="B387" s="4" t="s">
        <v>5</v>
      </c>
      <c r="C387" s="4" t="s">
        <v>9</v>
      </c>
      <c r="D387" s="4" t="s">
        <v>9</v>
      </c>
    </row>
    <row r="388" spans="1:5">
      <c r="A388" t="n">
        <v>5962</v>
      </c>
      <c r="B388" s="26" t="n">
        <v>70</v>
      </c>
      <c r="C388" s="7" t="s">
        <v>24</v>
      </c>
      <c r="D388" s="7" t="s">
        <v>56</v>
      </c>
    </row>
    <row r="389" spans="1:5">
      <c r="A389" t="s">
        <v>4</v>
      </c>
      <c r="B389" s="4" t="s">
        <v>5</v>
      </c>
      <c r="C389" s="4" t="s">
        <v>9</v>
      </c>
      <c r="D389" s="4" t="s">
        <v>9</v>
      </c>
    </row>
    <row r="390" spans="1:5">
      <c r="A390" t="n">
        <v>5976</v>
      </c>
      <c r="B390" s="26" t="n">
        <v>70</v>
      </c>
      <c r="C390" s="7" t="s">
        <v>25</v>
      </c>
      <c r="D390" s="7" t="s">
        <v>56</v>
      </c>
    </row>
    <row r="391" spans="1:5">
      <c r="A391" t="s">
        <v>4</v>
      </c>
      <c r="B391" s="4" t="s">
        <v>5</v>
      </c>
      <c r="C391" s="4" t="s">
        <v>9</v>
      </c>
      <c r="D391" s="4" t="s">
        <v>9</v>
      </c>
    </row>
    <row r="392" spans="1:5">
      <c r="A392" t="n">
        <v>5990</v>
      </c>
      <c r="B392" s="26" t="n">
        <v>70</v>
      </c>
      <c r="C392" s="7" t="s">
        <v>26</v>
      </c>
      <c r="D392" s="7" t="s">
        <v>56</v>
      </c>
    </row>
    <row r="393" spans="1:5">
      <c r="A393" t="s">
        <v>4</v>
      </c>
      <c r="B393" s="4" t="s">
        <v>5</v>
      </c>
      <c r="C393" s="4" t="s">
        <v>7</v>
      </c>
    </row>
    <row r="394" spans="1:5">
      <c r="A394" t="n">
        <v>6004</v>
      </c>
      <c r="B394" s="25" t="n">
        <v>16</v>
      </c>
      <c r="C394" s="7" t="n">
        <v>500</v>
      </c>
    </row>
    <row r="395" spans="1:5">
      <c r="A395" t="s">
        <v>4</v>
      </c>
      <c r="B395" s="4" t="s">
        <v>5</v>
      </c>
      <c r="C395" s="4" t="s">
        <v>8</v>
      </c>
      <c r="D395" s="4" t="s">
        <v>9</v>
      </c>
    </row>
    <row r="396" spans="1:5">
      <c r="A396" t="n">
        <v>6007</v>
      </c>
      <c r="B396" s="9" t="n">
        <v>2</v>
      </c>
      <c r="C396" s="7" t="n">
        <v>10</v>
      </c>
      <c r="D396" s="7" t="s">
        <v>48</v>
      </c>
    </row>
    <row r="397" spans="1:5">
      <c r="A397" t="s">
        <v>4</v>
      </c>
      <c r="B397" s="4" t="s">
        <v>5</v>
      </c>
      <c r="C397" s="4" t="s">
        <v>7</v>
      </c>
    </row>
    <row r="398" spans="1:5">
      <c r="A398" t="n">
        <v>6030</v>
      </c>
      <c r="B398" s="25" t="n">
        <v>16</v>
      </c>
      <c r="C398" s="7" t="n">
        <v>0</v>
      </c>
    </row>
    <row r="399" spans="1:5">
      <c r="A399" t="s">
        <v>4</v>
      </c>
      <c r="B399" s="4" t="s">
        <v>5</v>
      </c>
      <c r="C399" s="4" t="s">
        <v>8</v>
      </c>
      <c r="D399" s="4" t="s">
        <v>9</v>
      </c>
    </row>
    <row r="400" spans="1:5">
      <c r="A400" t="n">
        <v>6033</v>
      </c>
      <c r="B400" s="9" t="n">
        <v>2</v>
      </c>
      <c r="C400" s="7" t="n">
        <v>10</v>
      </c>
      <c r="D400" s="7" t="s">
        <v>49</v>
      </c>
    </row>
    <row r="401" spans="1:4">
      <c r="A401" t="s">
        <v>4</v>
      </c>
      <c r="B401" s="4" t="s">
        <v>5</v>
      </c>
      <c r="C401" s="4" t="s">
        <v>7</v>
      </c>
    </row>
    <row r="402" spans="1:4">
      <c r="A402" t="n">
        <v>6051</v>
      </c>
      <c r="B402" s="25" t="n">
        <v>16</v>
      </c>
      <c r="C402" s="7" t="n">
        <v>0</v>
      </c>
    </row>
    <row r="403" spans="1:4">
      <c r="A403" t="s">
        <v>4</v>
      </c>
      <c r="B403" s="4" t="s">
        <v>5</v>
      </c>
      <c r="C403" s="4" t="s">
        <v>8</v>
      </c>
      <c r="D403" s="4" t="s">
        <v>9</v>
      </c>
    </row>
    <row r="404" spans="1:4">
      <c r="A404" t="n">
        <v>6054</v>
      </c>
      <c r="B404" s="9" t="n">
        <v>2</v>
      </c>
      <c r="C404" s="7" t="n">
        <v>10</v>
      </c>
      <c r="D404" s="7" t="s">
        <v>50</v>
      </c>
    </row>
    <row r="405" spans="1:4">
      <c r="A405" t="s">
        <v>4</v>
      </c>
      <c r="B405" s="4" t="s">
        <v>5</v>
      </c>
      <c r="C405" s="4" t="s">
        <v>7</v>
      </c>
    </row>
    <row r="406" spans="1:4">
      <c r="A406" t="n">
        <v>6073</v>
      </c>
      <c r="B406" s="25" t="n">
        <v>16</v>
      </c>
      <c r="C406" s="7" t="n">
        <v>0</v>
      </c>
    </row>
    <row r="407" spans="1:4">
      <c r="A407" t="s">
        <v>4</v>
      </c>
      <c r="B407" s="4" t="s">
        <v>5</v>
      </c>
      <c r="C407" s="4" t="s">
        <v>8</v>
      </c>
    </row>
    <row r="408" spans="1:4">
      <c r="A408" t="n">
        <v>6076</v>
      </c>
      <c r="B408" s="29" t="n">
        <v>23</v>
      </c>
      <c r="C408" s="7" t="n">
        <v>20</v>
      </c>
    </row>
    <row r="409" spans="1:4">
      <c r="A409" t="s">
        <v>4</v>
      </c>
      <c r="B409" s="4" t="s">
        <v>5</v>
      </c>
    </row>
    <row r="410" spans="1:4">
      <c r="A410" t="n">
        <v>6078</v>
      </c>
      <c r="B410" s="5" t="n">
        <v>1</v>
      </c>
    </row>
    <row r="411" spans="1:4" s="3" customFormat="1" customHeight="0">
      <c r="A411" s="3" t="s">
        <v>2</v>
      </c>
      <c r="B411" s="3" t="s">
        <v>57</v>
      </c>
    </row>
    <row r="412" spans="1:4">
      <c r="A412" t="s">
        <v>4</v>
      </c>
      <c r="B412" s="4" t="s">
        <v>5</v>
      </c>
      <c r="C412" s="4" t="s">
        <v>8</v>
      </c>
      <c r="D412" s="4" t="s">
        <v>7</v>
      </c>
    </row>
    <row r="413" spans="1:4">
      <c r="A413" t="n">
        <v>6080</v>
      </c>
      <c r="B413" s="23" t="n">
        <v>22</v>
      </c>
      <c r="C413" s="7" t="n">
        <v>20</v>
      </c>
      <c r="D413" s="7" t="n">
        <v>0</v>
      </c>
    </row>
    <row r="414" spans="1:4">
      <c r="A414" t="s">
        <v>4</v>
      </c>
      <c r="B414" s="4" t="s">
        <v>5</v>
      </c>
      <c r="C414" s="4" t="s">
        <v>8</v>
      </c>
      <c r="D414" s="4" t="s">
        <v>7</v>
      </c>
      <c r="E414" s="4" t="s">
        <v>13</v>
      </c>
    </row>
    <row r="415" spans="1:4">
      <c r="A415" t="n">
        <v>6084</v>
      </c>
      <c r="B415" s="27" t="n">
        <v>58</v>
      </c>
      <c r="C415" s="7" t="n">
        <v>0</v>
      </c>
      <c r="D415" s="7" t="n">
        <v>500</v>
      </c>
      <c r="E415" s="7" t="n">
        <v>1</v>
      </c>
    </row>
    <row r="416" spans="1:4">
      <c r="A416" t="s">
        <v>4</v>
      </c>
      <c r="B416" s="4" t="s">
        <v>5</v>
      </c>
      <c r="C416" s="4" t="s">
        <v>8</v>
      </c>
      <c r="D416" s="4" t="s">
        <v>7</v>
      </c>
    </row>
    <row r="417" spans="1:5">
      <c r="A417" t="n">
        <v>6092</v>
      </c>
      <c r="B417" s="27" t="n">
        <v>58</v>
      </c>
      <c r="C417" s="7" t="n">
        <v>255</v>
      </c>
      <c r="D417" s="7" t="n">
        <v>0</v>
      </c>
    </row>
    <row r="418" spans="1:5">
      <c r="A418" t="s">
        <v>4</v>
      </c>
      <c r="B418" s="4" t="s">
        <v>5</v>
      </c>
      <c r="C418" s="4" t="s">
        <v>8</v>
      </c>
      <c r="D418" s="4" t="s">
        <v>7</v>
      </c>
    </row>
    <row r="419" spans="1:5">
      <c r="A419" t="n">
        <v>6096</v>
      </c>
      <c r="B419" s="23" t="n">
        <v>22</v>
      </c>
      <c r="C419" s="7" t="n">
        <v>0</v>
      </c>
      <c r="D419" s="7" t="n">
        <v>0</v>
      </c>
    </row>
    <row r="420" spans="1:5">
      <c r="A420" t="s">
        <v>4</v>
      </c>
      <c r="B420" s="4" t="s">
        <v>5</v>
      </c>
      <c r="C420" s="4" t="s">
        <v>7</v>
      </c>
      <c r="D420" s="4" t="s">
        <v>14</v>
      </c>
    </row>
    <row r="421" spans="1:5">
      <c r="A421" t="n">
        <v>6100</v>
      </c>
      <c r="B421" s="30" t="n">
        <v>43</v>
      </c>
      <c r="C421" s="7" t="n">
        <v>61456</v>
      </c>
      <c r="D421" s="7" t="n">
        <v>1</v>
      </c>
    </row>
    <row r="422" spans="1:5">
      <c r="A422" t="s">
        <v>4</v>
      </c>
      <c r="B422" s="4" t="s">
        <v>5</v>
      </c>
      <c r="C422" s="4" t="s">
        <v>8</v>
      </c>
      <c r="D422" s="4" t="s">
        <v>8</v>
      </c>
      <c r="E422" s="4" t="s">
        <v>13</v>
      </c>
      <c r="F422" s="4" t="s">
        <v>13</v>
      </c>
      <c r="G422" s="4" t="s">
        <v>13</v>
      </c>
      <c r="H422" s="4" t="s">
        <v>7</v>
      </c>
    </row>
    <row r="423" spans="1:5">
      <c r="A423" t="n">
        <v>6107</v>
      </c>
      <c r="B423" s="31" t="n">
        <v>45</v>
      </c>
      <c r="C423" s="7" t="n">
        <v>2</v>
      </c>
      <c r="D423" s="7" t="n">
        <v>3</v>
      </c>
      <c r="E423" s="7" t="n">
        <v>-5.57000017166138</v>
      </c>
      <c r="F423" s="7" t="n">
        <v>3.28999996185303</v>
      </c>
      <c r="G423" s="7" t="n">
        <v>32.4300003051758</v>
      </c>
      <c r="H423" s="7" t="n">
        <v>0</v>
      </c>
    </row>
    <row r="424" spans="1:5">
      <c r="A424" t="s">
        <v>4</v>
      </c>
      <c r="B424" s="4" t="s">
        <v>5</v>
      </c>
      <c r="C424" s="4" t="s">
        <v>8</v>
      </c>
      <c r="D424" s="4" t="s">
        <v>8</v>
      </c>
      <c r="E424" s="4" t="s">
        <v>13</v>
      </c>
      <c r="F424" s="4" t="s">
        <v>13</v>
      </c>
      <c r="G424" s="4" t="s">
        <v>13</v>
      </c>
      <c r="H424" s="4" t="s">
        <v>7</v>
      </c>
      <c r="I424" s="4" t="s">
        <v>8</v>
      </c>
    </row>
    <row r="425" spans="1:5">
      <c r="A425" t="n">
        <v>6124</v>
      </c>
      <c r="B425" s="31" t="n">
        <v>45</v>
      </c>
      <c r="C425" s="7" t="n">
        <v>4</v>
      </c>
      <c r="D425" s="7" t="n">
        <v>3</v>
      </c>
      <c r="E425" s="7" t="n">
        <v>10.6899995803833</v>
      </c>
      <c r="F425" s="7" t="n">
        <v>45</v>
      </c>
      <c r="G425" s="7" t="n">
        <v>0</v>
      </c>
      <c r="H425" s="7" t="n">
        <v>0</v>
      </c>
      <c r="I425" s="7" t="n">
        <v>1</v>
      </c>
    </row>
    <row r="426" spans="1:5">
      <c r="A426" t="s">
        <v>4</v>
      </c>
      <c r="B426" s="4" t="s">
        <v>5</v>
      </c>
      <c r="C426" s="4" t="s">
        <v>8</v>
      </c>
      <c r="D426" s="4" t="s">
        <v>8</v>
      </c>
      <c r="E426" s="4" t="s">
        <v>13</v>
      </c>
      <c r="F426" s="4" t="s">
        <v>7</v>
      </c>
    </row>
    <row r="427" spans="1:5">
      <c r="A427" t="n">
        <v>6142</v>
      </c>
      <c r="B427" s="31" t="n">
        <v>45</v>
      </c>
      <c r="C427" s="7" t="n">
        <v>5</v>
      </c>
      <c r="D427" s="7" t="n">
        <v>3</v>
      </c>
      <c r="E427" s="7" t="n">
        <v>2.29999995231628</v>
      </c>
      <c r="F427" s="7" t="n">
        <v>0</v>
      </c>
    </row>
    <row r="428" spans="1:5">
      <c r="A428" t="s">
        <v>4</v>
      </c>
      <c r="B428" s="4" t="s">
        <v>5</v>
      </c>
      <c r="C428" s="4" t="s">
        <v>8</v>
      </c>
      <c r="D428" s="4" t="s">
        <v>8</v>
      </c>
      <c r="E428" s="4" t="s">
        <v>13</v>
      </c>
      <c r="F428" s="4" t="s">
        <v>7</v>
      </c>
    </row>
    <row r="429" spans="1:5">
      <c r="A429" t="n">
        <v>6151</v>
      </c>
      <c r="B429" s="31" t="n">
        <v>45</v>
      </c>
      <c r="C429" s="7" t="n">
        <v>11</v>
      </c>
      <c r="D429" s="7" t="n">
        <v>3</v>
      </c>
      <c r="E429" s="7" t="n">
        <v>26.6000003814697</v>
      </c>
      <c r="F429" s="7" t="n">
        <v>0</v>
      </c>
    </row>
    <row r="430" spans="1:5">
      <c r="A430" t="s">
        <v>4</v>
      </c>
      <c r="B430" s="4" t="s">
        <v>5</v>
      </c>
      <c r="C430" s="4" t="s">
        <v>9</v>
      </c>
      <c r="D430" s="4" t="s">
        <v>9</v>
      </c>
    </row>
    <row r="431" spans="1:5">
      <c r="A431" t="n">
        <v>6160</v>
      </c>
      <c r="B431" s="26" t="n">
        <v>70</v>
      </c>
      <c r="C431" s="7" t="s">
        <v>58</v>
      </c>
      <c r="D431" s="7" t="s">
        <v>59</v>
      </c>
    </row>
    <row r="432" spans="1:5">
      <c r="A432" t="s">
        <v>4</v>
      </c>
      <c r="B432" s="4" t="s">
        <v>5</v>
      </c>
      <c r="C432" s="4" t="s">
        <v>8</v>
      </c>
      <c r="D432" s="4" t="s">
        <v>7</v>
      </c>
      <c r="E432" s="4" t="s">
        <v>13</v>
      </c>
      <c r="F432" s="4" t="s">
        <v>7</v>
      </c>
      <c r="G432" s="4" t="s">
        <v>14</v>
      </c>
      <c r="H432" s="4" t="s">
        <v>14</v>
      </c>
      <c r="I432" s="4" t="s">
        <v>7</v>
      </c>
      <c r="J432" s="4" t="s">
        <v>7</v>
      </c>
      <c r="K432" s="4" t="s">
        <v>14</v>
      </c>
      <c r="L432" s="4" t="s">
        <v>14</v>
      </c>
      <c r="M432" s="4" t="s">
        <v>14</v>
      </c>
      <c r="N432" s="4" t="s">
        <v>14</v>
      </c>
      <c r="O432" s="4" t="s">
        <v>9</v>
      </c>
    </row>
    <row r="433" spans="1:15">
      <c r="A433" t="n">
        <v>6181</v>
      </c>
      <c r="B433" s="16" t="n">
        <v>50</v>
      </c>
      <c r="C433" s="7" t="n">
        <v>0</v>
      </c>
      <c r="D433" s="7" t="n">
        <v>4537</v>
      </c>
      <c r="E433" s="7" t="n">
        <v>0.800000011920929</v>
      </c>
      <c r="F433" s="7" t="n">
        <v>0</v>
      </c>
      <c r="G433" s="7" t="n">
        <v>0</v>
      </c>
      <c r="H433" s="7" t="n">
        <v>0</v>
      </c>
      <c r="I433" s="7" t="n">
        <v>0</v>
      </c>
      <c r="J433" s="7" t="n">
        <v>65533</v>
      </c>
      <c r="K433" s="7" t="n">
        <v>0</v>
      </c>
      <c r="L433" s="7" t="n">
        <v>0</v>
      </c>
      <c r="M433" s="7" t="n">
        <v>0</v>
      </c>
      <c r="N433" s="7" t="n">
        <v>0</v>
      </c>
      <c r="O433" s="7" t="s">
        <v>15</v>
      </c>
    </row>
    <row r="434" spans="1:15">
      <c r="A434" t="s">
        <v>4</v>
      </c>
      <c r="B434" s="4" t="s">
        <v>5</v>
      </c>
      <c r="C434" s="4" t="s">
        <v>8</v>
      </c>
      <c r="D434" s="4" t="s">
        <v>7</v>
      </c>
      <c r="E434" s="4" t="s">
        <v>13</v>
      </c>
    </row>
    <row r="435" spans="1:15">
      <c r="A435" t="n">
        <v>6220</v>
      </c>
      <c r="B435" s="27" t="n">
        <v>58</v>
      </c>
      <c r="C435" s="7" t="n">
        <v>100</v>
      </c>
      <c r="D435" s="7" t="n">
        <v>1000</v>
      </c>
      <c r="E435" s="7" t="n">
        <v>1</v>
      </c>
    </row>
    <row r="436" spans="1:15">
      <c r="A436" t="s">
        <v>4</v>
      </c>
      <c r="B436" s="4" t="s">
        <v>5</v>
      </c>
      <c r="C436" s="4" t="s">
        <v>8</v>
      </c>
      <c r="D436" s="4" t="s">
        <v>7</v>
      </c>
    </row>
    <row r="437" spans="1:15">
      <c r="A437" t="n">
        <v>6228</v>
      </c>
      <c r="B437" s="27" t="n">
        <v>58</v>
      </c>
      <c r="C437" s="7" t="n">
        <v>255</v>
      </c>
      <c r="D437" s="7" t="n">
        <v>0</v>
      </c>
    </row>
    <row r="438" spans="1:15">
      <c r="A438" t="s">
        <v>4</v>
      </c>
      <c r="B438" s="4" t="s">
        <v>5</v>
      </c>
      <c r="C438" s="4" t="s">
        <v>8</v>
      </c>
      <c r="D438" s="4" t="s">
        <v>8</v>
      </c>
      <c r="E438" s="4" t="s">
        <v>14</v>
      </c>
      <c r="F438" s="4" t="s">
        <v>8</v>
      </c>
      <c r="G438" s="4" t="s">
        <v>8</v>
      </c>
    </row>
    <row r="439" spans="1:15">
      <c r="A439" t="n">
        <v>6232</v>
      </c>
      <c r="B439" s="32" t="n">
        <v>18</v>
      </c>
      <c r="C439" s="7" t="n">
        <v>0</v>
      </c>
      <c r="D439" s="7" t="n">
        <v>0</v>
      </c>
      <c r="E439" s="7" t="n">
        <v>0</v>
      </c>
      <c r="F439" s="7" t="n">
        <v>19</v>
      </c>
      <c r="G439" s="7" t="n">
        <v>1</v>
      </c>
    </row>
    <row r="440" spans="1:15">
      <c r="A440" t="s">
        <v>4</v>
      </c>
      <c r="B440" s="4" t="s">
        <v>5</v>
      </c>
      <c r="C440" s="4" t="s">
        <v>8</v>
      </c>
      <c r="D440" s="4" t="s">
        <v>8</v>
      </c>
      <c r="E440" s="4" t="s">
        <v>8</v>
      </c>
      <c r="F440" s="4" t="s">
        <v>14</v>
      </c>
      <c r="G440" s="4" t="s">
        <v>8</v>
      </c>
      <c r="H440" s="4" t="s">
        <v>8</v>
      </c>
      <c r="I440" s="4" t="s">
        <v>12</v>
      </c>
    </row>
    <row r="441" spans="1:15">
      <c r="A441" t="n">
        <v>6241</v>
      </c>
      <c r="B441" s="12" t="n">
        <v>5</v>
      </c>
      <c r="C441" s="7" t="n">
        <v>35</v>
      </c>
      <c r="D441" s="7" t="n">
        <v>0</v>
      </c>
      <c r="E441" s="7" t="n">
        <v>0</v>
      </c>
      <c r="F441" s="7" t="n">
        <v>-1</v>
      </c>
      <c r="G441" s="7" t="n">
        <v>3</v>
      </c>
      <c r="H441" s="7" t="n">
        <v>1</v>
      </c>
      <c r="I441" s="13" t="n">
        <f t="normal" ca="1">A999</f>
        <v>0</v>
      </c>
    </row>
    <row r="442" spans="1:15">
      <c r="A442" t="s">
        <v>4</v>
      </c>
      <c r="B442" s="4" t="s">
        <v>5</v>
      </c>
      <c r="C442" s="4" t="s">
        <v>8</v>
      </c>
      <c r="D442" s="4" t="s">
        <v>8</v>
      </c>
      <c r="E442" s="4" t="s">
        <v>7</v>
      </c>
      <c r="F442" s="4" t="s">
        <v>14</v>
      </c>
    </row>
    <row r="443" spans="1:15">
      <c r="A443" t="n">
        <v>6255</v>
      </c>
      <c r="B443" s="33" t="n">
        <v>31</v>
      </c>
      <c r="C443" s="7" t="n">
        <v>0</v>
      </c>
      <c r="D443" s="7" t="n">
        <v>0</v>
      </c>
      <c r="E443" s="7" t="n">
        <v>0</v>
      </c>
      <c r="F443" s="7" t="n">
        <v>1107296256</v>
      </c>
    </row>
    <row r="444" spans="1:15">
      <c r="A444" t="s">
        <v>4</v>
      </c>
      <c r="B444" s="4" t="s">
        <v>5</v>
      </c>
      <c r="C444" s="4" t="s">
        <v>8</v>
      </c>
      <c r="D444" s="4" t="s">
        <v>8</v>
      </c>
      <c r="E444" s="4" t="s">
        <v>9</v>
      </c>
      <c r="F444" s="4" t="s">
        <v>7</v>
      </c>
    </row>
    <row r="445" spans="1:15">
      <c r="A445" t="n">
        <v>6264</v>
      </c>
      <c r="B445" s="33" t="n">
        <v>31</v>
      </c>
      <c r="C445" s="7" t="n">
        <v>1</v>
      </c>
      <c r="D445" s="7" t="n">
        <v>0</v>
      </c>
      <c r="E445" s="7" t="s">
        <v>60</v>
      </c>
      <c r="F445" s="7" t="n">
        <v>0</v>
      </c>
    </row>
    <row r="446" spans="1:15">
      <c r="A446" t="s">
        <v>4</v>
      </c>
      <c r="B446" s="4" t="s">
        <v>5</v>
      </c>
      <c r="C446" s="4" t="s">
        <v>8</v>
      </c>
      <c r="D446" s="4" t="s">
        <v>8</v>
      </c>
      <c r="E446" s="4" t="s">
        <v>9</v>
      </c>
      <c r="F446" s="4" t="s">
        <v>7</v>
      </c>
    </row>
    <row r="447" spans="1:15">
      <c r="A447" t="n">
        <v>6282</v>
      </c>
      <c r="B447" s="33" t="n">
        <v>31</v>
      </c>
      <c r="C447" s="7" t="n">
        <v>1</v>
      </c>
      <c r="D447" s="7" t="n">
        <v>0</v>
      </c>
      <c r="E447" s="7" t="s">
        <v>61</v>
      </c>
      <c r="F447" s="7" t="n">
        <v>1</v>
      </c>
    </row>
    <row r="448" spans="1:15">
      <c r="A448" t="s">
        <v>4</v>
      </c>
      <c r="B448" s="4" t="s">
        <v>5</v>
      </c>
      <c r="C448" s="4" t="s">
        <v>8</v>
      </c>
      <c r="D448" s="4" t="s">
        <v>9</v>
      </c>
    </row>
    <row r="449" spans="1:15">
      <c r="A449" t="n">
        <v>6301</v>
      </c>
      <c r="B449" s="9" t="n">
        <v>2</v>
      </c>
      <c r="C449" s="7" t="n">
        <v>11</v>
      </c>
      <c r="D449" s="7" t="s">
        <v>62</v>
      </c>
    </row>
    <row r="450" spans="1:15">
      <c r="A450" t="s">
        <v>4</v>
      </c>
      <c r="B450" s="4" t="s">
        <v>5</v>
      </c>
      <c r="C450" s="4" t="s">
        <v>8</v>
      </c>
      <c r="D450" s="4" t="s">
        <v>8</v>
      </c>
      <c r="E450" s="4" t="s">
        <v>8</v>
      </c>
      <c r="F450" s="4" t="s">
        <v>14</v>
      </c>
      <c r="G450" s="4" t="s">
        <v>8</v>
      </c>
      <c r="H450" s="4" t="s">
        <v>8</v>
      </c>
      <c r="I450" s="4" t="s">
        <v>12</v>
      </c>
    </row>
    <row r="451" spans="1:15">
      <c r="A451" t="n">
        <v>6324</v>
      </c>
      <c r="B451" s="12" t="n">
        <v>5</v>
      </c>
      <c r="C451" s="7" t="n">
        <v>31</v>
      </c>
      <c r="D451" s="7" t="n">
        <v>0</v>
      </c>
      <c r="E451" s="7" t="n">
        <v>0</v>
      </c>
      <c r="F451" s="7" t="n">
        <v>0</v>
      </c>
      <c r="G451" s="7" t="n">
        <v>5</v>
      </c>
      <c r="H451" s="7" t="n">
        <v>1</v>
      </c>
      <c r="I451" s="13" t="n">
        <f t="normal" ca="1">A455</f>
        <v>0</v>
      </c>
    </row>
    <row r="452" spans="1:15">
      <c r="A452" t="s">
        <v>4</v>
      </c>
      <c r="B452" s="4" t="s">
        <v>5</v>
      </c>
      <c r="C452" s="4" t="s">
        <v>8</v>
      </c>
      <c r="D452" s="4" t="s">
        <v>8</v>
      </c>
      <c r="E452" s="4" t="s">
        <v>9</v>
      </c>
      <c r="F452" s="4" t="s">
        <v>7</v>
      </c>
    </row>
    <row r="453" spans="1:15">
      <c r="A453" t="n">
        <v>6338</v>
      </c>
      <c r="B453" s="33" t="n">
        <v>31</v>
      </c>
      <c r="C453" s="7" t="n">
        <v>1</v>
      </c>
      <c r="D453" s="7" t="n">
        <v>0</v>
      </c>
      <c r="E453" s="7" t="s">
        <v>63</v>
      </c>
      <c r="F453" s="7" t="n">
        <v>2</v>
      </c>
    </row>
    <row r="454" spans="1:15">
      <c r="A454" t="s">
        <v>4</v>
      </c>
      <c r="B454" s="4" t="s">
        <v>5</v>
      </c>
      <c r="C454" s="4" t="s">
        <v>8</v>
      </c>
      <c r="D454" s="4" t="s">
        <v>9</v>
      </c>
    </row>
    <row r="455" spans="1:15">
      <c r="A455" t="n">
        <v>6363</v>
      </c>
      <c r="B455" s="9" t="n">
        <v>2</v>
      </c>
      <c r="C455" s="7" t="n">
        <v>11</v>
      </c>
      <c r="D455" s="7" t="s">
        <v>64</v>
      </c>
    </row>
    <row r="456" spans="1:15">
      <c r="A456" t="s">
        <v>4</v>
      </c>
      <c r="B456" s="4" t="s">
        <v>5</v>
      </c>
      <c r="C456" s="4" t="s">
        <v>8</v>
      </c>
      <c r="D456" s="4" t="s">
        <v>9</v>
      </c>
    </row>
    <row r="457" spans="1:15">
      <c r="A457" t="n">
        <v>6388</v>
      </c>
      <c r="B457" s="9" t="n">
        <v>2</v>
      </c>
      <c r="C457" s="7" t="n">
        <v>11</v>
      </c>
      <c r="D457" s="7" t="s">
        <v>65</v>
      </c>
    </row>
    <row r="458" spans="1:15">
      <c r="A458" t="s">
        <v>4</v>
      </c>
      <c r="B458" s="4" t="s">
        <v>5</v>
      </c>
      <c r="C458" s="4" t="s">
        <v>8</v>
      </c>
      <c r="D458" s="4" t="s">
        <v>9</v>
      </c>
    </row>
    <row r="459" spans="1:15">
      <c r="A459" t="n">
        <v>6412</v>
      </c>
      <c r="B459" s="9" t="n">
        <v>2</v>
      </c>
      <c r="C459" s="7" t="n">
        <v>11</v>
      </c>
      <c r="D459" s="7" t="s">
        <v>66</v>
      </c>
    </row>
    <row r="460" spans="1:15">
      <c r="A460" t="s">
        <v>4</v>
      </c>
      <c r="B460" s="4" t="s">
        <v>5</v>
      </c>
      <c r="C460" s="4" t="s">
        <v>8</v>
      </c>
      <c r="D460" s="4" t="s">
        <v>8</v>
      </c>
      <c r="E460" s="4" t="s">
        <v>8</v>
      </c>
      <c r="F460" s="4" t="s">
        <v>14</v>
      </c>
      <c r="G460" s="4" t="s">
        <v>8</v>
      </c>
      <c r="H460" s="4" t="s">
        <v>8</v>
      </c>
      <c r="I460" s="4" t="s">
        <v>8</v>
      </c>
      <c r="J460" s="4" t="s">
        <v>8</v>
      </c>
      <c r="K460" s="4" t="s">
        <v>14</v>
      </c>
      <c r="L460" s="4" t="s">
        <v>8</v>
      </c>
      <c r="M460" s="4" t="s">
        <v>8</v>
      </c>
      <c r="N460" s="4" t="s">
        <v>8</v>
      </c>
      <c r="O460" s="4" t="s">
        <v>8</v>
      </c>
      <c r="P460" s="4" t="s">
        <v>8</v>
      </c>
      <c r="Q460" s="4" t="s">
        <v>14</v>
      </c>
      <c r="R460" s="4" t="s">
        <v>8</v>
      </c>
      <c r="S460" s="4" t="s">
        <v>8</v>
      </c>
      <c r="T460" s="4" t="s">
        <v>8</v>
      </c>
      <c r="U460" s="4" t="s">
        <v>12</v>
      </c>
    </row>
    <row r="461" spans="1:15">
      <c r="A461" t="n">
        <v>6433</v>
      </c>
      <c r="B461" s="12" t="n">
        <v>5</v>
      </c>
      <c r="C461" s="7" t="n">
        <v>31</v>
      </c>
      <c r="D461" s="7" t="n">
        <v>1</v>
      </c>
      <c r="E461" s="7" t="n">
        <v>0</v>
      </c>
      <c r="F461" s="7" t="n">
        <v>0</v>
      </c>
      <c r="G461" s="7" t="n">
        <v>5</v>
      </c>
      <c r="H461" s="7" t="n">
        <v>31</v>
      </c>
      <c r="I461" s="7" t="n">
        <v>2</v>
      </c>
      <c r="J461" s="7" t="n">
        <v>0</v>
      </c>
      <c r="K461" s="7" t="n">
        <v>0</v>
      </c>
      <c r="L461" s="7" t="n">
        <v>5</v>
      </c>
      <c r="M461" s="7" t="n">
        <v>11</v>
      </c>
      <c r="N461" s="7" t="n">
        <v>31</v>
      </c>
      <c r="O461" s="7" t="n">
        <v>3</v>
      </c>
      <c r="P461" s="7" t="n">
        <v>0</v>
      </c>
      <c r="Q461" s="7" t="n">
        <v>0</v>
      </c>
      <c r="R461" s="7" t="n">
        <v>5</v>
      </c>
      <c r="S461" s="7" t="n">
        <v>11</v>
      </c>
      <c r="T461" s="7" t="n">
        <v>1</v>
      </c>
      <c r="U461" s="13" t="n">
        <f t="normal" ca="1">A467</f>
        <v>0</v>
      </c>
    </row>
    <row r="462" spans="1:15">
      <c r="A462" t="s">
        <v>4</v>
      </c>
      <c r="B462" s="4" t="s">
        <v>5</v>
      </c>
      <c r="C462" s="4" t="s">
        <v>8</v>
      </c>
      <c r="D462" s="4" t="s">
        <v>8</v>
      </c>
      <c r="E462" s="4" t="s">
        <v>9</v>
      </c>
      <c r="F462" s="4" t="s">
        <v>7</v>
      </c>
    </row>
    <row r="463" spans="1:15">
      <c r="A463" t="n">
        <v>6465</v>
      </c>
      <c r="B463" s="33" t="n">
        <v>31</v>
      </c>
      <c r="C463" s="7" t="n">
        <v>1</v>
      </c>
      <c r="D463" s="7" t="n">
        <v>0</v>
      </c>
      <c r="E463" s="7" t="s">
        <v>67</v>
      </c>
      <c r="F463" s="7" t="n">
        <v>3</v>
      </c>
    </row>
    <row r="464" spans="1:15">
      <c r="A464" t="s">
        <v>4</v>
      </c>
      <c r="B464" s="4" t="s">
        <v>5</v>
      </c>
      <c r="C464" s="4" t="s">
        <v>12</v>
      </c>
    </row>
    <row r="465" spans="1:21">
      <c r="A465" t="n">
        <v>6488</v>
      </c>
      <c r="B465" s="15" t="n">
        <v>3</v>
      </c>
      <c r="C465" s="13" t="n">
        <f t="normal" ca="1">A469</f>
        <v>0</v>
      </c>
    </row>
    <row r="466" spans="1:21">
      <c r="A466" t="s">
        <v>4</v>
      </c>
      <c r="B466" s="4" t="s">
        <v>5</v>
      </c>
      <c r="C466" s="4" t="s">
        <v>8</v>
      </c>
      <c r="D466" s="4" t="s">
        <v>8</v>
      </c>
      <c r="E466" s="4" t="s">
        <v>9</v>
      </c>
      <c r="F466" s="4" t="s">
        <v>7</v>
      </c>
    </row>
    <row r="467" spans="1:21">
      <c r="A467" t="n">
        <v>6493</v>
      </c>
      <c r="B467" s="33" t="n">
        <v>31</v>
      </c>
      <c r="C467" s="7" t="n">
        <v>1</v>
      </c>
      <c r="D467" s="7" t="n">
        <v>0</v>
      </c>
      <c r="E467" s="7" t="s">
        <v>68</v>
      </c>
      <c r="F467" s="7" t="n">
        <v>3</v>
      </c>
    </row>
    <row r="468" spans="1:21">
      <c r="A468" t="s">
        <v>4</v>
      </c>
      <c r="B468" s="4" t="s">
        <v>5</v>
      </c>
      <c r="C468" s="4" t="s">
        <v>8</v>
      </c>
      <c r="D468" s="4" t="s">
        <v>8</v>
      </c>
      <c r="E468" s="4" t="s">
        <v>9</v>
      </c>
      <c r="F468" s="4" t="s">
        <v>7</v>
      </c>
    </row>
    <row r="469" spans="1:21">
      <c r="A469" t="n">
        <v>6507</v>
      </c>
      <c r="B469" s="33" t="n">
        <v>31</v>
      </c>
      <c r="C469" s="7" t="n">
        <v>1</v>
      </c>
      <c r="D469" s="7" t="n">
        <v>0</v>
      </c>
      <c r="E469" s="7" t="s">
        <v>69</v>
      </c>
      <c r="F469" s="7" t="n">
        <v>4</v>
      </c>
    </row>
    <row r="470" spans="1:21">
      <c r="A470" t="s">
        <v>4</v>
      </c>
      <c r="B470" s="4" t="s">
        <v>5</v>
      </c>
      <c r="C470" s="4" t="s">
        <v>8</v>
      </c>
      <c r="D470" s="4" t="s">
        <v>8</v>
      </c>
      <c r="E470" s="4" t="s">
        <v>8</v>
      </c>
      <c r="F470" s="4" t="s">
        <v>7</v>
      </c>
      <c r="G470" s="4" t="s">
        <v>7</v>
      </c>
      <c r="H470" s="4" t="s">
        <v>8</v>
      </c>
    </row>
    <row r="471" spans="1:21">
      <c r="A471" t="n">
        <v>6519</v>
      </c>
      <c r="B471" s="33" t="n">
        <v>31</v>
      </c>
      <c r="C471" s="7" t="n">
        <v>2</v>
      </c>
      <c r="D471" s="7" t="n">
        <v>0</v>
      </c>
      <c r="E471" s="7" t="n">
        <v>1</v>
      </c>
      <c r="F471" s="7" t="n">
        <v>140</v>
      </c>
      <c r="G471" s="7" t="n">
        <v>140</v>
      </c>
      <c r="H471" s="7" t="n">
        <v>0</v>
      </c>
    </row>
    <row r="472" spans="1:21">
      <c r="A472" t="s">
        <v>4</v>
      </c>
      <c r="B472" s="4" t="s">
        <v>5</v>
      </c>
      <c r="C472" s="4" t="s">
        <v>8</v>
      </c>
      <c r="D472" s="4" t="s">
        <v>8</v>
      </c>
      <c r="E472" s="4" t="s">
        <v>8</v>
      </c>
    </row>
    <row r="473" spans="1:21">
      <c r="A473" t="n">
        <v>6528</v>
      </c>
      <c r="B473" s="33" t="n">
        <v>31</v>
      </c>
      <c r="C473" s="7" t="n">
        <v>4</v>
      </c>
      <c r="D473" s="7" t="n">
        <v>0</v>
      </c>
      <c r="E473" s="7" t="n">
        <v>0</v>
      </c>
    </row>
    <row r="474" spans="1:21">
      <c r="A474" t="s">
        <v>4</v>
      </c>
      <c r="B474" s="4" t="s">
        <v>5</v>
      </c>
      <c r="C474" s="4" t="s">
        <v>8</v>
      </c>
      <c r="D474" s="4" t="s">
        <v>8</v>
      </c>
    </row>
    <row r="475" spans="1:21">
      <c r="A475" t="n">
        <v>6532</v>
      </c>
      <c r="B475" s="33" t="n">
        <v>31</v>
      </c>
      <c r="C475" s="7" t="n">
        <v>3</v>
      </c>
      <c r="D475" s="7" t="n">
        <v>0</v>
      </c>
    </row>
    <row r="476" spans="1:21">
      <c r="A476" t="s">
        <v>4</v>
      </c>
      <c r="B476" s="4" t="s">
        <v>5</v>
      </c>
      <c r="C476" s="4" t="s">
        <v>8</v>
      </c>
      <c r="D476" s="4" t="s">
        <v>8</v>
      </c>
      <c r="E476" s="4" t="s">
        <v>8</v>
      </c>
      <c r="F476" s="4" t="s">
        <v>8</v>
      </c>
      <c r="G476" s="4" t="s">
        <v>7</v>
      </c>
      <c r="H476" s="4" t="s">
        <v>12</v>
      </c>
      <c r="I476" s="4" t="s">
        <v>7</v>
      </c>
      <c r="J476" s="4" t="s">
        <v>12</v>
      </c>
      <c r="K476" s="4" t="s">
        <v>7</v>
      </c>
      <c r="L476" s="4" t="s">
        <v>12</v>
      </c>
      <c r="M476" s="4" t="s">
        <v>7</v>
      </c>
      <c r="N476" s="4" t="s">
        <v>12</v>
      </c>
      <c r="O476" s="4" t="s">
        <v>12</v>
      </c>
    </row>
    <row r="477" spans="1:21">
      <c r="A477" t="n">
        <v>6535</v>
      </c>
      <c r="B477" s="34" t="n">
        <v>6</v>
      </c>
      <c r="C477" s="7" t="n">
        <v>35</v>
      </c>
      <c r="D477" s="7" t="n">
        <v>0</v>
      </c>
      <c r="E477" s="7" t="n">
        <v>1</v>
      </c>
      <c r="F477" s="7" t="n">
        <v>4</v>
      </c>
      <c r="G477" s="7" t="n">
        <v>0</v>
      </c>
      <c r="H477" s="13" t="n">
        <f t="normal" ca="1">A479</f>
        <v>0</v>
      </c>
      <c r="I477" s="7" t="n">
        <v>1</v>
      </c>
      <c r="J477" s="13" t="n">
        <f t="normal" ca="1">A511</f>
        <v>0</v>
      </c>
      <c r="K477" s="7" t="n">
        <v>2</v>
      </c>
      <c r="L477" s="13" t="n">
        <f t="normal" ca="1">A797</f>
        <v>0</v>
      </c>
      <c r="M477" s="7" t="n">
        <v>3</v>
      </c>
      <c r="N477" s="13" t="n">
        <f t="normal" ca="1">A813</f>
        <v>0</v>
      </c>
      <c r="O477" s="13" t="n">
        <f t="normal" ca="1">A993</f>
        <v>0</v>
      </c>
    </row>
    <row r="478" spans="1:21">
      <c r="A478" t="s">
        <v>4</v>
      </c>
      <c r="B478" s="4" t="s">
        <v>5</v>
      </c>
      <c r="C478" s="4" t="s">
        <v>8</v>
      </c>
      <c r="D478" s="4" t="s">
        <v>7</v>
      </c>
      <c r="E478" s="4" t="s">
        <v>8</v>
      </c>
      <c r="F478" s="4" t="s">
        <v>12</v>
      </c>
    </row>
    <row r="479" spans="1:21">
      <c r="A479" t="n">
        <v>6568</v>
      </c>
      <c r="B479" s="12" t="n">
        <v>5</v>
      </c>
      <c r="C479" s="7" t="n">
        <v>30</v>
      </c>
      <c r="D479" s="7" t="n">
        <v>10225</v>
      </c>
      <c r="E479" s="7" t="n">
        <v>1</v>
      </c>
      <c r="F479" s="13" t="n">
        <f t="normal" ca="1">A485</f>
        <v>0</v>
      </c>
    </row>
    <row r="480" spans="1:21">
      <c r="A480" t="s">
        <v>4</v>
      </c>
      <c r="B480" s="4" t="s">
        <v>5</v>
      </c>
      <c r="C480" s="4" t="s">
        <v>8</v>
      </c>
      <c r="D480" s="4" t="s">
        <v>8</v>
      </c>
      <c r="E480" s="4" t="s">
        <v>7</v>
      </c>
      <c r="F480" s="4" t="s">
        <v>7</v>
      </c>
      <c r="G480" s="4" t="s">
        <v>7</v>
      </c>
      <c r="H480" s="4" t="s">
        <v>7</v>
      </c>
      <c r="I480" s="4" t="s">
        <v>7</v>
      </c>
      <c r="J480" s="4" t="s">
        <v>7</v>
      </c>
      <c r="K480" s="4" t="s">
        <v>7</v>
      </c>
    </row>
    <row r="481" spans="1:15">
      <c r="A481" t="n">
        <v>6577</v>
      </c>
      <c r="B481" s="35" t="n">
        <v>114</v>
      </c>
      <c r="C481" s="7" t="n">
        <v>0</v>
      </c>
      <c r="D481" s="7" t="n">
        <v>1</v>
      </c>
      <c r="E481" s="7" t="n">
        <v>27</v>
      </c>
      <c r="F481" s="7" t="n">
        <v>28</v>
      </c>
      <c r="G481" s="7" t="n">
        <v>29</v>
      </c>
      <c r="H481" s="7" t="n">
        <v>30</v>
      </c>
      <c r="I481" s="7" t="n">
        <v>9999</v>
      </c>
      <c r="J481" s="7" t="n">
        <v>9999</v>
      </c>
      <c r="K481" s="7" t="n">
        <v>9999</v>
      </c>
    </row>
    <row r="482" spans="1:15">
      <c r="A482" t="s">
        <v>4</v>
      </c>
      <c r="B482" s="4" t="s">
        <v>5</v>
      </c>
      <c r="C482" s="4" t="s">
        <v>12</v>
      </c>
    </row>
    <row r="483" spans="1:15">
      <c r="A483" t="n">
        <v>6594</v>
      </c>
      <c r="B483" s="15" t="n">
        <v>3</v>
      </c>
      <c r="C483" s="13" t="n">
        <f t="normal" ca="1">A507</f>
        <v>0</v>
      </c>
    </row>
    <row r="484" spans="1:15">
      <c r="A484" t="s">
        <v>4</v>
      </c>
      <c r="B484" s="4" t="s">
        <v>5</v>
      </c>
      <c r="C484" s="4" t="s">
        <v>8</v>
      </c>
      <c r="D484" s="4" t="s">
        <v>7</v>
      </c>
      <c r="E484" s="4" t="s">
        <v>8</v>
      </c>
      <c r="F484" s="4" t="s">
        <v>12</v>
      </c>
    </row>
    <row r="485" spans="1:15">
      <c r="A485" t="n">
        <v>6599</v>
      </c>
      <c r="B485" s="12" t="n">
        <v>5</v>
      </c>
      <c r="C485" s="7" t="n">
        <v>30</v>
      </c>
      <c r="D485" s="7" t="n">
        <v>9724</v>
      </c>
      <c r="E485" s="7" t="n">
        <v>1</v>
      </c>
      <c r="F485" s="13" t="n">
        <f t="normal" ca="1">A491</f>
        <v>0</v>
      </c>
    </row>
    <row r="486" spans="1:15">
      <c r="A486" t="s">
        <v>4</v>
      </c>
      <c r="B486" s="4" t="s">
        <v>5</v>
      </c>
      <c r="C486" s="4" t="s">
        <v>8</v>
      </c>
      <c r="D486" s="4" t="s">
        <v>8</v>
      </c>
      <c r="E486" s="4" t="s">
        <v>7</v>
      </c>
      <c r="F486" s="4" t="s">
        <v>7</v>
      </c>
      <c r="G486" s="4" t="s">
        <v>7</v>
      </c>
      <c r="H486" s="4" t="s">
        <v>7</v>
      </c>
      <c r="I486" s="4" t="s">
        <v>7</v>
      </c>
      <c r="J486" s="4" t="s">
        <v>7</v>
      </c>
      <c r="K486" s="4" t="s">
        <v>7</v>
      </c>
    </row>
    <row r="487" spans="1:15">
      <c r="A487" t="n">
        <v>6608</v>
      </c>
      <c r="B487" s="35" t="n">
        <v>114</v>
      </c>
      <c r="C487" s="7" t="n">
        <v>0</v>
      </c>
      <c r="D487" s="7" t="n">
        <v>1</v>
      </c>
      <c r="E487" s="7" t="n">
        <v>23</v>
      </c>
      <c r="F487" s="7" t="n">
        <v>24</v>
      </c>
      <c r="G487" s="7" t="n">
        <v>25</v>
      </c>
      <c r="H487" s="7" t="n">
        <v>9999</v>
      </c>
      <c r="I487" s="7" t="n">
        <v>9999</v>
      </c>
      <c r="J487" s="7" t="n">
        <v>9999</v>
      </c>
      <c r="K487" s="7" t="n">
        <v>9999</v>
      </c>
    </row>
    <row r="488" spans="1:15">
      <c r="A488" t="s">
        <v>4</v>
      </c>
      <c r="B488" s="4" t="s">
        <v>5</v>
      </c>
      <c r="C488" s="4" t="s">
        <v>12</v>
      </c>
    </row>
    <row r="489" spans="1:15">
      <c r="A489" t="n">
        <v>6625</v>
      </c>
      <c r="B489" s="15" t="n">
        <v>3</v>
      </c>
      <c r="C489" s="13" t="n">
        <f t="normal" ca="1">A507</f>
        <v>0</v>
      </c>
    </row>
    <row r="490" spans="1:15">
      <c r="A490" t="s">
        <v>4</v>
      </c>
      <c r="B490" s="4" t="s">
        <v>5</v>
      </c>
      <c r="C490" s="4" t="s">
        <v>8</v>
      </c>
      <c r="D490" s="4" t="s">
        <v>7</v>
      </c>
      <c r="E490" s="4" t="s">
        <v>8</v>
      </c>
      <c r="F490" s="4" t="s">
        <v>12</v>
      </c>
    </row>
    <row r="491" spans="1:15">
      <c r="A491" t="n">
        <v>6630</v>
      </c>
      <c r="B491" s="12" t="n">
        <v>5</v>
      </c>
      <c r="C491" s="7" t="n">
        <v>30</v>
      </c>
      <c r="D491" s="7" t="n">
        <v>9721</v>
      </c>
      <c r="E491" s="7" t="n">
        <v>1</v>
      </c>
      <c r="F491" s="13" t="n">
        <f t="normal" ca="1">A497</f>
        <v>0</v>
      </c>
    </row>
    <row r="492" spans="1:15">
      <c r="A492" t="s">
        <v>4</v>
      </c>
      <c r="B492" s="4" t="s">
        <v>5</v>
      </c>
      <c r="C492" s="4" t="s">
        <v>8</v>
      </c>
      <c r="D492" s="4" t="s">
        <v>8</v>
      </c>
      <c r="E492" s="4" t="s">
        <v>7</v>
      </c>
      <c r="F492" s="4" t="s">
        <v>7</v>
      </c>
      <c r="G492" s="4" t="s">
        <v>7</v>
      </c>
      <c r="H492" s="4" t="s">
        <v>7</v>
      </c>
      <c r="I492" s="4" t="s">
        <v>7</v>
      </c>
      <c r="J492" s="4" t="s">
        <v>7</v>
      </c>
      <c r="K492" s="4" t="s">
        <v>7</v>
      </c>
    </row>
    <row r="493" spans="1:15">
      <c r="A493" t="n">
        <v>6639</v>
      </c>
      <c r="B493" s="35" t="n">
        <v>114</v>
      </c>
      <c r="C493" s="7" t="n">
        <v>0</v>
      </c>
      <c r="D493" s="7" t="n">
        <v>1</v>
      </c>
      <c r="E493" s="7" t="n">
        <v>20</v>
      </c>
      <c r="F493" s="7" t="n">
        <v>21</v>
      </c>
      <c r="G493" s="7" t="n">
        <v>22</v>
      </c>
      <c r="H493" s="7" t="n">
        <v>9999</v>
      </c>
      <c r="I493" s="7" t="n">
        <v>9999</v>
      </c>
      <c r="J493" s="7" t="n">
        <v>9999</v>
      </c>
      <c r="K493" s="7" t="n">
        <v>9999</v>
      </c>
    </row>
    <row r="494" spans="1:15">
      <c r="A494" t="s">
        <v>4</v>
      </c>
      <c r="B494" s="4" t="s">
        <v>5</v>
      </c>
      <c r="C494" s="4" t="s">
        <v>12</v>
      </c>
    </row>
    <row r="495" spans="1:15">
      <c r="A495" t="n">
        <v>6656</v>
      </c>
      <c r="B495" s="15" t="n">
        <v>3</v>
      </c>
      <c r="C495" s="13" t="n">
        <f t="normal" ca="1">A507</f>
        <v>0</v>
      </c>
    </row>
    <row r="496" spans="1:15">
      <c r="A496" t="s">
        <v>4</v>
      </c>
      <c r="B496" s="4" t="s">
        <v>5</v>
      </c>
      <c r="C496" s="4" t="s">
        <v>8</v>
      </c>
      <c r="D496" s="4" t="s">
        <v>7</v>
      </c>
      <c r="E496" s="4" t="s">
        <v>8</v>
      </c>
      <c r="F496" s="4" t="s">
        <v>12</v>
      </c>
    </row>
    <row r="497" spans="1:11">
      <c r="A497" t="n">
        <v>6661</v>
      </c>
      <c r="B497" s="12" t="n">
        <v>5</v>
      </c>
      <c r="C497" s="7" t="n">
        <v>30</v>
      </c>
      <c r="D497" s="7" t="n">
        <v>9715</v>
      </c>
      <c r="E497" s="7" t="n">
        <v>1</v>
      </c>
      <c r="F497" s="13" t="n">
        <f t="normal" ca="1">A503</f>
        <v>0</v>
      </c>
    </row>
    <row r="498" spans="1:11">
      <c r="A498" t="s">
        <v>4</v>
      </c>
      <c r="B498" s="4" t="s">
        <v>5</v>
      </c>
      <c r="C498" s="4" t="s">
        <v>8</v>
      </c>
      <c r="D498" s="4" t="s">
        <v>8</v>
      </c>
      <c r="E498" s="4" t="s">
        <v>7</v>
      </c>
      <c r="F498" s="4" t="s">
        <v>7</v>
      </c>
      <c r="G498" s="4" t="s">
        <v>7</v>
      </c>
      <c r="H498" s="4" t="s">
        <v>7</v>
      </c>
      <c r="I498" s="4" t="s">
        <v>7</v>
      </c>
      <c r="J498" s="4" t="s">
        <v>7</v>
      </c>
      <c r="K498" s="4" t="s">
        <v>7</v>
      </c>
    </row>
    <row r="499" spans="1:11">
      <c r="A499" t="n">
        <v>6670</v>
      </c>
      <c r="B499" s="35" t="n">
        <v>114</v>
      </c>
      <c r="C499" s="7" t="n">
        <v>0</v>
      </c>
      <c r="D499" s="7" t="n">
        <v>1</v>
      </c>
      <c r="E499" s="7" t="n">
        <v>18</v>
      </c>
      <c r="F499" s="7" t="n">
        <v>17</v>
      </c>
      <c r="G499" s="7" t="n">
        <v>19</v>
      </c>
      <c r="H499" s="7" t="n">
        <v>9999</v>
      </c>
      <c r="I499" s="7" t="n">
        <v>9999</v>
      </c>
      <c r="J499" s="7" t="n">
        <v>9999</v>
      </c>
      <c r="K499" s="7" t="n">
        <v>9999</v>
      </c>
    </row>
    <row r="500" spans="1:11">
      <c r="A500" t="s">
        <v>4</v>
      </c>
      <c r="B500" s="4" t="s">
        <v>5</v>
      </c>
      <c r="C500" s="4" t="s">
        <v>12</v>
      </c>
    </row>
    <row r="501" spans="1:11">
      <c r="A501" t="n">
        <v>6687</v>
      </c>
      <c r="B501" s="15" t="n">
        <v>3</v>
      </c>
      <c r="C501" s="13" t="n">
        <f t="normal" ca="1">A507</f>
        <v>0</v>
      </c>
    </row>
    <row r="502" spans="1:11">
      <c r="A502" t="s">
        <v>4</v>
      </c>
      <c r="B502" s="4" t="s">
        <v>5</v>
      </c>
      <c r="C502" s="4" t="s">
        <v>8</v>
      </c>
      <c r="D502" s="4" t="s">
        <v>7</v>
      </c>
      <c r="E502" s="4" t="s">
        <v>8</v>
      </c>
      <c r="F502" s="4" t="s">
        <v>12</v>
      </c>
    </row>
    <row r="503" spans="1:11">
      <c r="A503" t="n">
        <v>6692</v>
      </c>
      <c r="B503" s="12" t="n">
        <v>5</v>
      </c>
      <c r="C503" s="7" t="n">
        <v>30</v>
      </c>
      <c r="D503" s="7" t="n">
        <v>9712</v>
      </c>
      <c r="E503" s="7" t="n">
        <v>1</v>
      </c>
      <c r="F503" s="13" t="n">
        <f t="normal" ca="1">A507</f>
        <v>0</v>
      </c>
    </row>
    <row r="504" spans="1:11">
      <c r="A504" t="s">
        <v>4</v>
      </c>
      <c r="B504" s="4" t="s">
        <v>5</v>
      </c>
      <c r="C504" s="4" t="s">
        <v>8</v>
      </c>
      <c r="D504" s="4" t="s">
        <v>8</v>
      </c>
      <c r="E504" s="4" t="s">
        <v>7</v>
      </c>
      <c r="F504" s="4" t="s">
        <v>7</v>
      </c>
      <c r="G504" s="4" t="s">
        <v>7</v>
      </c>
      <c r="H504" s="4" t="s">
        <v>7</v>
      </c>
      <c r="I504" s="4" t="s">
        <v>7</v>
      </c>
      <c r="J504" s="4" t="s">
        <v>7</v>
      </c>
      <c r="K504" s="4" t="s">
        <v>7</v>
      </c>
    </row>
    <row r="505" spans="1:11">
      <c r="A505" t="n">
        <v>6701</v>
      </c>
      <c r="B505" s="35" t="n">
        <v>114</v>
      </c>
      <c r="C505" s="7" t="n">
        <v>0</v>
      </c>
      <c r="D505" s="7" t="n">
        <v>1</v>
      </c>
      <c r="E505" s="7" t="n">
        <v>14</v>
      </c>
      <c r="F505" s="7" t="n">
        <v>40</v>
      </c>
      <c r="G505" s="7" t="n">
        <v>16</v>
      </c>
      <c r="H505" s="7" t="n">
        <v>15</v>
      </c>
      <c r="I505" s="7" t="n">
        <v>9999</v>
      </c>
      <c r="J505" s="7" t="n">
        <v>9999</v>
      </c>
      <c r="K505" s="7" t="n">
        <v>9999</v>
      </c>
    </row>
    <row r="506" spans="1:11">
      <c r="A506" t="s">
        <v>4</v>
      </c>
      <c r="B506" s="4" t="s">
        <v>5</v>
      </c>
      <c r="C506" s="4" t="s">
        <v>8</v>
      </c>
    </row>
    <row r="507" spans="1:11">
      <c r="A507" t="n">
        <v>6718</v>
      </c>
      <c r="B507" s="35" t="n">
        <v>114</v>
      </c>
      <c r="C507" s="7" t="n">
        <v>1</v>
      </c>
    </row>
    <row r="508" spans="1:11">
      <c r="A508" t="s">
        <v>4</v>
      </c>
      <c r="B508" s="4" t="s">
        <v>5</v>
      </c>
      <c r="C508" s="4" t="s">
        <v>12</v>
      </c>
    </row>
    <row r="509" spans="1:11">
      <c r="A509" t="n">
        <v>6720</v>
      </c>
      <c r="B509" s="15" t="n">
        <v>3</v>
      </c>
      <c r="C509" s="13" t="n">
        <f t="normal" ca="1">A997</f>
        <v>0</v>
      </c>
    </row>
    <row r="510" spans="1:11">
      <c r="A510" t="s">
        <v>4</v>
      </c>
      <c r="B510" s="4" t="s">
        <v>5</v>
      </c>
      <c r="C510" s="4" t="s">
        <v>8</v>
      </c>
      <c r="D510" s="4" t="s">
        <v>7</v>
      </c>
      <c r="E510" s="4" t="s">
        <v>8</v>
      </c>
      <c r="F510" s="4" t="s">
        <v>8</v>
      </c>
      <c r="G510" s="4" t="s">
        <v>7</v>
      </c>
      <c r="H510" s="4" t="s">
        <v>8</v>
      </c>
      <c r="I510" s="4" t="s">
        <v>8</v>
      </c>
      <c r="J510" s="4" t="s">
        <v>8</v>
      </c>
      <c r="K510" s="4" t="s">
        <v>7</v>
      </c>
      <c r="L510" s="4" t="s">
        <v>8</v>
      </c>
      <c r="M510" s="4" t="s">
        <v>7</v>
      </c>
      <c r="N510" s="4" t="s">
        <v>8</v>
      </c>
      <c r="O510" s="4" t="s">
        <v>8</v>
      </c>
      <c r="P510" s="4" t="s">
        <v>7</v>
      </c>
      <c r="Q510" s="4" t="s">
        <v>8</v>
      </c>
      <c r="R510" s="4" t="s">
        <v>8</v>
      </c>
      <c r="S510" s="4" t="s">
        <v>7</v>
      </c>
      <c r="T510" s="4" t="s">
        <v>8</v>
      </c>
      <c r="U510" s="4" t="s">
        <v>8</v>
      </c>
      <c r="V510" s="4" t="s">
        <v>7</v>
      </c>
      <c r="W510" s="4" t="s">
        <v>8</v>
      </c>
      <c r="X510" s="4" t="s">
        <v>8</v>
      </c>
      <c r="Y510" s="4" t="s">
        <v>7</v>
      </c>
      <c r="Z510" s="4" t="s">
        <v>8</v>
      </c>
      <c r="AA510" s="4" t="s">
        <v>8</v>
      </c>
      <c r="AB510" s="4" t="s">
        <v>7</v>
      </c>
      <c r="AC510" s="4" t="s">
        <v>8</v>
      </c>
      <c r="AD510" s="4" t="s">
        <v>8</v>
      </c>
      <c r="AE510" s="4" t="s">
        <v>7</v>
      </c>
      <c r="AF510" s="4" t="s">
        <v>8</v>
      </c>
      <c r="AG510" s="4" t="s">
        <v>8</v>
      </c>
      <c r="AH510" s="4" t="s">
        <v>7</v>
      </c>
      <c r="AI510" s="4" t="s">
        <v>8</v>
      </c>
      <c r="AJ510" s="4" t="s">
        <v>8</v>
      </c>
      <c r="AK510" s="4" t="s">
        <v>7</v>
      </c>
      <c r="AL510" s="4" t="s">
        <v>8</v>
      </c>
      <c r="AM510" s="4" t="s">
        <v>8</v>
      </c>
      <c r="AN510" s="4" t="s">
        <v>8</v>
      </c>
      <c r="AO510" s="4" t="s">
        <v>12</v>
      </c>
    </row>
    <row r="511" spans="1:11">
      <c r="A511" t="n">
        <v>6725</v>
      </c>
      <c r="B511" s="12" t="n">
        <v>5</v>
      </c>
      <c r="C511" s="7" t="n">
        <v>30</v>
      </c>
      <c r="D511" s="7" t="n">
        <v>10282</v>
      </c>
      <c r="E511" s="7" t="n">
        <v>8</v>
      </c>
      <c r="F511" s="7" t="n">
        <v>30</v>
      </c>
      <c r="G511" s="7" t="n">
        <v>10224</v>
      </c>
      <c r="H511" s="7" t="n">
        <v>8</v>
      </c>
      <c r="I511" s="7" t="n">
        <v>9</v>
      </c>
      <c r="J511" s="7" t="n">
        <v>30</v>
      </c>
      <c r="K511" s="7" t="n">
        <v>9474</v>
      </c>
      <c r="L511" s="7" t="n">
        <v>30</v>
      </c>
      <c r="M511" s="7" t="n">
        <v>9478</v>
      </c>
      <c r="N511" s="7" t="n">
        <v>11</v>
      </c>
      <c r="O511" s="7" t="n">
        <v>30</v>
      </c>
      <c r="P511" s="7" t="n">
        <v>9484</v>
      </c>
      <c r="Q511" s="7" t="n">
        <v>11</v>
      </c>
      <c r="R511" s="7" t="n">
        <v>30</v>
      </c>
      <c r="S511" s="7" t="n">
        <v>10624</v>
      </c>
      <c r="T511" s="7" t="n">
        <v>11</v>
      </c>
      <c r="U511" s="7" t="n">
        <v>30</v>
      </c>
      <c r="V511" s="7" t="n">
        <v>10637</v>
      </c>
      <c r="W511" s="7" t="n">
        <v>11</v>
      </c>
      <c r="X511" s="7" t="n">
        <v>30</v>
      </c>
      <c r="Y511" s="7" t="n">
        <v>10641</v>
      </c>
      <c r="Z511" s="7" t="n">
        <v>11</v>
      </c>
      <c r="AA511" s="7" t="n">
        <v>30</v>
      </c>
      <c r="AB511" s="7" t="n">
        <v>10643</v>
      </c>
      <c r="AC511" s="7" t="n">
        <v>11</v>
      </c>
      <c r="AD511" s="7" t="n">
        <v>30</v>
      </c>
      <c r="AE511" s="7" t="n">
        <v>10653</v>
      </c>
      <c r="AF511" s="7" t="n">
        <v>11</v>
      </c>
      <c r="AG511" s="7" t="n">
        <v>30</v>
      </c>
      <c r="AH511" s="7" t="n">
        <v>10628</v>
      </c>
      <c r="AI511" s="7" t="n">
        <v>11</v>
      </c>
      <c r="AJ511" s="7" t="n">
        <v>30</v>
      </c>
      <c r="AK511" s="7" t="n">
        <v>10654</v>
      </c>
      <c r="AL511" s="7" t="n">
        <v>11</v>
      </c>
      <c r="AM511" s="7" t="n">
        <v>9</v>
      </c>
      <c r="AN511" s="7" t="n">
        <v>1</v>
      </c>
      <c r="AO511" s="13" t="n">
        <f t="normal" ca="1">A535</f>
        <v>0</v>
      </c>
    </row>
    <row r="512" spans="1:11">
      <c r="A512" t="s">
        <v>4</v>
      </c>
      <c r="B512" s="4" t="s">
        <v>5</v>
      </c>
      <c r="C512" s="4" t="s">
        <v>8</v>
      </c>
      <c r="D512" s="4" t="s">
        <v>7</v>
      </c>
      <c r="E512" s="4" t="s">
        <v>13</v>
      </c>
    </row>
    <row r="513" spans="1:41">
      <c r="A513" t="n">
        <v>6780</v>
      </c>
      <c r="B513" s="27" t="n">
        <v>58</v>
      </c>
      <c r="C513" s="7" t="n">
        <v>0</v>
      </c>
      <c r="D513" s="7" t="n">
        <v>1000</v>
      </c>
      <c r="E513" s="7" t="n">
        <v>1</v>
      </c>
    </row>
    <row r="514" spans="1:41">
      <c r="A514" t="s">
        <v>4</v>
      </c>
      <c r="B514" s="4" t="s">
        <v>5</v>
      </c>
      <c r="C514" s="4" t="s">
        <v>8</v>
      </c>
      <c r="D514" s="4" t="s">
        <v>7</v>
      </c>
    </row>
    <row r="515" spans="1:41">
      <c r="A515" t="n">
        <v>6788</v>
      </c>
      <c r="B515" s="27" t="n">
        <v>58</v>
      </c>
      <c r="C515" s="7" t="n">
        <v>255</v>
      </c>
      <c r="D515" s="7" t="n">
        <v>0</v>
      </c>
    </row>
    <row r="516" spans="1:41">
      <c r="A516" t="s">
        <v>4</v>
      </c>
      <c r="B516" s="4" t="s">
        <v>5</v>
      </c>
      <c r="C516" s="4" t="s">
        <v>8</v>
      </c>
      <c r="D516" s="4" t="s">
        <v>9</v>
      </c>
    </row>
    <row r="517" spans="1:41">
      <c r="A517" t="n">
        <v>6792</v>
      </c>
      <c r="B517" s="9" t="n">
        <v>2</v>
      </c>
      <c r="C517" s="7" t="n">
        <v>10</v>
      </c>
      <c r="D517" s="7" t="s">
        <v>48</v>
      </c>
    </row>
    <row r="518" spans="1:41">
      <c r="A518" t="s">
        <v>4</v>
      </c>
      <c r="B518" s="4" t="s">
        <v>5</v>
      </c>
      <c r="C518" s="4" t="s">
        <v>7</v>
      </c>
    </row>
    <row r="519" spans="1:41">
      <c r="A519" t="n">
        <v>6815</v>
      </c>
      <c r="B519" s="25" t="n">
        <v>16</v>
      </c>
      <c r="C519" s="7" t="n">
        <v>0</v>
      </c>
    </row>
    <row r="520" spans="1:41">
      <c r="A520" t="s">
        <v>4</v>
      </c>
      <c r="B520" s="4" t="s">
        <v>5</v>
      </c>
      <c r="C520" s="4" t="s">
        <v>8</v>
      </c>
      <c r="D520" s="4" t="s">
        <v>9</v>
      </c>
    </row>
    <row r="521" spans="1:41">
      <c r="A521" t="n">
        <v>6818</v>
      </c>
      <c r="B521" s="9" t="n">
        <v>2</v>
      </c>
      <c r="C521" s="7" t="n">
        <v>10</v>
      </c>
      <c r="D521" s="7" t="s">
        <v>49</v>
      </c>
    </row>
    <row r="522" spans="1:41">
      <c r="A522" t="s">
        <v>4</v>
      </c>
      <c r="B522" s="4" t="s">
        <v>5</v>
      </c>
      <c r="C522" s="4" t="s">
        <v>7</v>
      </c>
    </row>
    <row r="523" spans="1:41">
      <c r="A523" t="n">
        <v>6836</v>
      </c>
      <c r="B523" s="25" t="n">
        <v>16</v>
      </c>
      <c r="C523" s="7" t="n">
        <v>0</v>
      </c>
    </row>
    <row r="524" spans="1:41">
      <c r="A524" t="s">
        <v>4</v>
      </c>
      <c r="B524" s="4" t="s">
        <v>5</v>
      </c>
      <c r="C524" s="4" t="s">
        <v>8</v>
      </c>
      <c r="D524" s="4" t="s">
        <v>9</v>
      </c>
    </row>
    <row r="525" spans="1:41">
      <c r="A525" t="n">
        <v>6839</v>
      </c>
      <c r="B525" s="9" t="n">
        <v>2</v>
      </c>
      <c r="C525" s="7" t="n">
        <v>10</v>
      </c>
      <c r="D525" s="7" t="s">
        <v>50</v>
      </c>
    </row>
    <row r="526" spans="1:41">
      <c r="A526" t="s">
        <v>4</v>
      </c>
      <c r="B526" s="4" t="s">
        <v>5</v>
      </c>
      <c r="C526" s="4" t="s">
        <v>7</v>
      </c>
    </row>
    <row r="527" spans="1:41">
      <c r="A527" t="n">
        <v>6858</v>
      </c>
      <c r="B527" s="25" t="n">
        <v>16</v>
      </c>
      <c r="C527" s="7" t="n">
        <v>0</v>
      </c>
    </row>
    <row r="528" spans="1:41">
      <c r="A528" t="s">
        <v>4</v>
      </c>
      <c r="B528" s="4" t="s">
        <v>5</v>
      </c>
      <c r="C528" s="4" t="s">
        <v>8</v>
      </c>
    </row>
    <row r="529" spans="1:5">
      <c r="A529" t="n">
        <v>6861</v>
      </c>
      <c r="B529" s="29" t="n">
        <v>23</v>
      </c>
      <c r="C529" s="7" t="n">
        <v>20</v>
      </c>
    </row>
    <row r="530" spans="1:5">
      <c r="A530" t="s">
        <v>4</v>
      </c>
      <c r="B530" s="4" t="s">
        <v>5</v>
      </c>
      <c r="C530" s="4" t="s">
        <v>8</v>
      </c>
      <c r="D530" s="4" t="s">
        <v>7</v>
      </c>
    </row>
    <row r="531" spans="1:5">
      <c r="A531" t="n">
        <v>6863</v>
      </c>
      <c r="B531" s="10" t="n">
        <v>162</v>
      </c>
      <c r="C531" s="7" t="n">
        <v>1</v>
      </c>
      <c r="D531" s="7" t="n">
        <v>33129</v>
      </c>
    </row>
    <row r="532" spans="1:5">
      <c r="A532" t="s">
        <v>4</v>
      </c>
      <c r="B532" s="4" t="s">
        <v>5</v>
      </c>
      <c r="C532" s="4" t="s">
        <v>12</v>
      </c>
    </row>
    <row r="533" spans="1:5">
      <c r="A533" t="n">
        <v>6867</v>
      </c>
      <c r="B533" s="15" t="n">
        <v>3</v>
      </c>
      <c r="C533" s="13" t="n">
        <f t="normal" ca="1">A795</f>
        <v>0</v>
      </c>
    </row>
    <row r="534" spans="1:5">
      <c r="A534" t="s">
        <v>4</v>
      </c>
      <c r="B534" s="4" t="s">
        <v>5</v>
      </c>
      <c r="C534" s="4" t="s">
        <v>8</v>
      </c>
      <c r="D534" s="20" t="s">
        <v>30</v>
      </c>
      <c r="E534" s="4" t="s">
        <v>5</v>
      </c>
      <c r="F534" s="4" t="s">
        <v>8</v>
      </c>
      <c r="G534" s="4" t="s">
        <v>7</v>
      </c>
      <c r="H534" s="20" t="s">
        <v>32</v>
      </c>
      <c r="I534" s="4" t="s">
        <v>8</v>
      </c>
      <c r="J534" s="4" t="s">
        <v>12</v>
      </c>
    </row>
    <row r="535" spans="1:5">
      <c r="A535" t="n">
        <v>6872</v>
      </c>
      <c r="B535" s="12" t="n">
        <v>5</v>
      </c>
      <c r="C535" s="7" t="n">
        <v>28</v>
      </c>
      <c r="D535" s="20" t="s">
        <v>3</v>
      </c>
      <c r="E535" s="36" t="n">
        <v>146</v>
      </c>
      <c r="F535" s="7" t="n">
        <v>2</v>
      </c>
      <c r="G535" s="7" t="n">
        <v>65535</v>
      </c>
      <c r="H535" s="20" t="s">
        <v>3</v>
      </c>
      <c r="I535" s="7" t="n">
        <v>1</v>
      </c>
      <c r="J535" s="13" t="n">
        <f t="normal" ca="1">A787</f>
        <v>0</v>
      </c>
    </row>
    <row r="536" spans="1:5">
      <c r="A536" t="s">
        <v>4</v>
      </c>
      <c r="B536" s="4" t="s">
        <v>5</v>
      </c>
      <c r="C536" s="4" t="s">
        <v>8</v>
      </c>
      <c r="D536" s="4" t="s">
        <v>7</v>
      </c>
      <c r="E536" s="4" t="s">
        <v>8</v>
      </c>
      <c r="F536" s="4" t="s">
        <v>12</v>
      </c>
    </row>
    <row r="537" spans="1:5">
      <c r="A537" t="n">
        <v>6883</v>
      </c>
      <c r="B537" s="12" t="n">
        <v>5</v>
      </c>
      <c r="C537" s="7" t="n">
        <v>30</v>
      </c>
      <c r="D537" s="7" t="n">
        <v>10225</v>
      </c>
      <c r="E537" s="7" t="n">
        <v>1</v>
      </c>
      <c r="F537" s="13" t="n">
        <f t="normal" ca="1">A669</f>
        <v>0</v>
      </c>
    </row>
    <row r="538" spans="1:5">
      <c r="A538" t="s">
        <v>4</v>
      </c>
      <c r="B538" s="4" t="s">
        <v>5</v>
      </c>
      <c r="C538" s="4" t="s">
        <v>8</v>
      </c>
      <c r="D538" s="4" t="s">
        <v>7</v>
      </c>
      <c r="E538" s="4" t="s">
        <v>7</v>
      </c>
      <c r="F538" s="4" t="s">
        <v>7</v>
      </c>
      <c r="G538" s="4" t="s">
        <v>7</v>
      </c>
      <c r="H538" s="4" t="s">
        <v>8</v>
      </c>
    </row>
    <row r="539" spans="1:5">
      <c r="A539" t="n">
        <v>6892</v>
      </c>
      <c r="B539" s="37" t="n">
        <v>25</v>
      </c>
      <c r="C539" s="7" t="n">
        <v>5</v>
      </c>
      <c r="D539" s="7" t="n">
        <v>65535</v>
      </c>
      <c r="E539" s="7" t="n">
        <v>65535</v>
      </c>
      <c r="F539" s="7" t="n">
        <v>65535</v>
      </c>
      <c r="G539" s="7" t="n">
        <v>65535</v>
      </c>
      <c r="H539" s="7" t="n">
        <v>0</v>
      </c>
    </row>
    <row r="540" spans="1:5">
      <c r="A540" t="s">
        <v>4</v>
      </c>
      <c r="B540" s="4" t="s">
        <v>5</v>
      </c>
      <c r="C540" s="4" t="s">
        <v>8</v>
      </c>
      <c r="D540" s="4" t="s">
        <v>14</v>
      </c>
      <c r="E540" s="4" t="s">
        <v>7</v>
      </c>
      <c r="F540" s="4" t="s">
        <v>9</v>
      </c>
      <c r="G540" s="4" t="s">
        <v>9</v>
      </c>
      <c r="H540" s="4" t="s">
        <v>14</v>
      </c>
    </row>
    <row r="541" spans="1:5">
      <c r="A541" t="n">
        <v>6903</v>
      </c>
      <c r="B541" s="38" t="n">
        <v>175</v>
      </c>
      <c r="C541" s="7" t="n">
        <v>0</v>
      </c>
      <c r="D541" s="7" t="n">
        <v>0</v>
      </c>
      <c r="E541" s="7" t="n">
        <v>13</v>
      </c>
      <c r="F541" s="7" t="s">
        <v>70</v>
      </c>
      <c r="G541" s="7" t="s">
        <v>71</v>
      </c>
      <c r="H541" s="7" t="n">
        <v>50</v>
      </c>
    </row>
    <row r="542" spans="1:5">
      <c r="A542" t="s">
        <v>4</v>
      </c>
      <c r="B542" s="4" t="s">
        <v>5</v>
      </c>
      <c r="C542" s="4" t="s">
        <v>8</v>
      </c>
      <c r="D542" s="4" t="s">
        <v>14</v>
      </c>
      <c r="E542" s="4" t="s">
        <v>14</v>
      </c>
      <c r="F542" s="4" t="s">
        <v>14</v>
      </c>
      <c r="G542" s="4" t="s">
        <v>14</v>
      </c>
      <c r="H542" s="4" t="s">
        <v>14</v>
      </c>
      <c r="I542" s="4" t="s">
        <v>14</v>
      </c>
      <c r="J542" s="4" t="s">
        <v>14</v>
      </c>
      <c r="K542" s="4" t="s">
        <v>14</v>
      </c>
    </row>
    <row r="543" spans="1:5">
      <c r="A543" t="n">
        <v>6933</v>
      </c>
      <c r="B543" s="38" t="n">
        <v>175</v>
      </c>
      <c r="C543" s="7" t="n">
        <v>1</v>
      </c>
      <c r="D543" s="7" t="n">
        <v>0</v>
      </c>
      <c r="E543" s="7" t="n">
        <v>0</v>
      </c>
      <c r="F543" s="7" t="n">
        <v>0</v>
      </c>
      <c r="G543" s="7" t="n">
        <v>0</v>
      </c>
      <c r="H543" s="7" t="n">
        <v>0</v>
      </c>
      <c r="I543" s="7" t="n">
        <v>1092616192</v>
      </c>
      <c r="J543" s="7" t="n">
        <v>0</v>
      </c>
      <c r="K543" s="7" t="n">
        <v>1092616192</v>
      </c>
    </row>
    <row r="544" spans="1:5">
      <c r="A544" t="s">
        <v>4</v>
      </c>
      <c r="B544" s="4" t="s">
        <v>5</v>
      </c>
      <c r="C544" s="4" t="s">
        <v>8</v>
      </c>
      <c r="D544" s="4" t="s">
        <v>14</v>
      </c>
      <c r="E544" s="4" t="s">
        <v>14</v>
      </c>
      <c r="F544" s="4" t="s">
        <v>14</v>
      </c>
      <c r="G544" s="4" t="s">
        <v>14</v>
      </c>
    </row>
    <row r="545" spans="1:11">
      <c r="A545" t="n">
        <v>6967</v>
      </c>
      <c r="B545" s="38" t="n">
        <v>175</v>
      </c>
      <c r="C545" s="7" t="n">
        <v>2</v>
      </c>
      <c r="D545" s="7" t="n">
        <v>0</v>
      </c>
      <c r="E545" s="7" t="n">
        <v>-1062249431</v>
      </c>
      <c r="F545" s="7" t="n">
        <v>1082130432</v>
      </c>
      <c r="G545" s="7" t="n">
        <v>1107301499</v>
      </c>
    </row>
    <row r="546" spans="1:11">
      <c r="A546" t="s">
        <v>4</v>
      </c>
      <c r="B546" s="4" t="s">
        <v>5</v>
      </c>
      <c r="C546" s="4" t="s">
        <v>8</v>
      </c>
      <c r="D546" s="4" t="s">
        <v>14</v>
      </c>
    </row>
    <row r="547" spans="1:11">
      <c r="A547" t="n">
        <v>6985</v>
      </c>
      <c r="B547" s="38" t="n">
        <v>175</v>
      </c>
      <c r="C547" s="7" t="n">
        <v>3</v>
      </c>
      <c r="D547" s="7" t="n">
        <v>0</v>
      </c>
    </row>
    <row r="548" spans="1:11">
      <c r="A548" t="s">
        <v>4</v>
      </c>
      <c r="B548" s="4" t="s">
        <v>5</v>
      </c>
      <c r="C548" s="4" t="s">
        <v>9</v>
      </c>
      <c r="D548" s="4" t="s">
        <v>9</v>
      </c>
    </row>
    <row r="549" spans="1:11">
      <c r="A549" t="n">
        <v>6991</v>
      </c>
      <c r="B549" s="26" t="n">
        <v>70</v>
      </c>
      <c r="C549" s="7" t="s">
        <v>70</v>
      </c>
      <c r="D549" s="7" t="s">
        <v>56</v>
      </c>
    </row>
    <row r="550" spans="1:11">
      <c r="A550" t="s">
        <v>4</v>
      </c>
      <c r="B550" s="4" t="s">
        <v>5</v>
      </c>
      <c r="C550" s="4" t="s">
        <v>7</v>
      </c>
    </row>
    <row r="551" spans="1:11">
      <c r="A551" t="n">
        <v>7010</v>
      </c>
      <c r="B551" s="25" t="n">
        <v>16</v>
      </c>
      <c r="C551" s="7" t="n">
        <v>300</v>
      </c>
    </row>
    <row r="552" spans="1:11">
      <c r="A552" t="s">
        <v>4</v>
      </c>
      <c r="B552" s="4" t="s">
        <v>5</v>
      </c>
      <c r="C552" s="4" t="s">
        <v>9</v>
      </c>
      <c r="D552" s="4" t="s">
        <v>9</v>
      </c>
    </row>
    <row r="553" spans="1:11">
      <c r="A553" t="n">
        <v>7013</v>
      </c>
      <c r="B553" s="26" t="n">
        <v>70</v>
      </c>
      <c r="C553" s="7" t="s">
        <v>72</v>
      </c>
      <c r="D553" s="7" t="s">
        <v>56</v>
      </c>
    </row>
    <row r="554" spans="1:11">
      <c r="A554" t="s">
        <v>4</v>
      </c>
      <c r="B554" s="4" t="s">
        <v>5</v>
      </c>
      <c r="C554" s="4" t="s">
        <v>8</v>
      </c>
      <c r="D554" s="4" t="s">
        <v>7</v>
      </c>
      <c r="E554" s="4" t="s">
        <v>13</v>
      </c>
      <c r="F554" s="4" t="s">
        <v>7</v>
      </c>
      <c r="G554" s="4" t="s">
        <v>14</v>
      </c>
      <c r="H554" s="4" t="s">
        <v>14</v>
      </c>
      <c r="I554" s="4" t="s">
        <v>7</v>
      </c>
      <c r="J554" s="4" t="s">
        <v>7</v>
      </c>
      <c r="K554" s="4" t="s">
        <v>14</v>
      </c>
      <c r="L554" s="4" t="s">
        <v>14</v>
      </c>
      <c r="M554" s="4" t="s">
        <v>14</v>
      </c>
      <c r="N554" s="4" t="s">
        <v>14</v>
      </c>
      <c r="O554" s="4" t="s">
        <v>9</v>
      </c>
    </row>
    <row r="555" spans="1:11">
      <c r="A555" t="n">
        <v>7032</v>
      </c>
      <c r="B555" s="16" t="n">
        <v>50</v>
      </c>
      <c r="C555" s="7" t="n">
        <v>0</v>
      </c>
      <c r="D555" s="7" t="n">
        <v>4512</v>
      </c>
      <c r="E555" s="7" t="n">
        <v>1</v>
      </c>
      <c r="F555" s="7" t="n">
        <v>0</v>
      </c>
      <c r="G555" s="7" t="n">
        <v>0</v>
      </c>
      <c r="H555" s="7" t="n">
        <v>0</v>
      </c>
      <c r="I555" s="7" t="n">
        <v>0</v>
      </c>
      <c r="J555" s="7" t="n">
        <v>65533</v>
      </c>
      <c r="K555" s="7" t="n">
        <v>0</v>
      </c>
      <c r="L555" s="7" t="n">
        <v>0</v>
      </c>
      <c r="M555" s="7" t="n">
        <v>0</v>
      </c>
      <c r="N555" s="7" t="n">
        <v>0</v>
      </c>
      <c r="O555" s="7" t="s">
        <v>15</v>
      </c>
    </row>
    <row r="556" spans="1:11">
      <c r="A556" t="s">
        <v>4</v>
      </c>
      <c r="B556" s="4" t="s">
        <v>5</v>
      </c>
      <c r="C556" s="4" t="s">
        <v>7</v>
      </c>
    </row>
    <row r="557" spans="1:11">
      <c r="A557" t="n">
        <v>7071</v>
      </c>
      <c r="B557" s="25" t="n">
        <v>16</v>
      </c>
      <c r="C557" s="7" t="n">
        <v>1300</v>
      </c>
    </row>
    <row r="558" spans="1:11">
      <c r="A558" t="s">
        <v>4</v>
      </c>
      <c r="B558" s="4" t="s">
        <v>5</v>
      </c>
      <c r="C558" s="4" t="s">
        <v>8</v>
      </c>
      <c r="D558" s="4" t="s">
        <v>7</v>
      </c>
      <c r="E558" s="4" t="s">
        <v>8</v>
      </c>
      <c r="F558" s="4" t="s">
        <v>8</v>
      </c>
      <c r="G558" s="4" t="s">
        <v>12</v>
      </c>
    </row>
    <row r="559" spans="1:11">
      <c r="A559" t="n">
        <v>7074</v>
      </c>
      <c r="B559" s="12" t="n">
        <v>5</v>
      </c>
      <c r="C559" s="7" t="n">
        <v>30</v>
      </c>
      <c r="D559" s="7" t="n">
        <v>9820</v>
      </c>
      <c r="E559" s="7" t="n">
        <v>8</v>
      </c>
      <c r="F559" s="7" t="n">
        <v>1</v>
      </c>
      <c r="G559" s="13" t="n">
        <f t="normal" ca="1">A603</f>
        <v>0</v>
      </c>
    </row>
    <row r="560" spans="1:11">
      <c r="A560" t="s">
        <v>4</v>
      </c>
      <c r="B560" s="4" t="s">
        <v>5</v>
      </c>
      <c r="C560" s="4" t="s">
        <v>8</v>
      </c>
      <c r="D560" s="4" t="s">
        <v>7</v>
      </c>
      <c r="E560" s="4" t="s">
        <v>9</v>
      </c>
    </row>
    <row r="561" spans="1:15">
      <c r="A561" t="n">
        <v>7084</v>
      </c>
      <c r="B561" s="39" t="n">
        <v>51</v>
      </c>
      <c r="C561" s="7" t="n">
        <v>4</v>
      </c>
      <c r="D561" s="7" t="n">
        <v>13</v>
      </c>
      <c r="E561" s="7" t="s">
        <v>73</v>
      </c>
    </row>
    <row r="562" spans="1:15">
      <c r="A562" t="s">
        <v>4</v>
      </c>
      <c r="B562" s="4" t="s">
        <v>5</v>
      </c>
      <c r="C562" s="4" t="s">
        <v>7</v>
      </c>
    </row>
    <row r="563" spans="1:15">
      <c r="A563" t="n">
        <v>7097</v>
      </c>
      <c r="B563" s="25" t="n">
        <v>16</v>
      </c>
      <c r="C563" s="7" t="n">
        <v>0</v>
      </c>
    </row>
    <row r="564" spans="1:15">
      <c r="A564" t="s">
        <v>4</v>
      </c>
      <c r="B564" s="4" t="s">
        <v>5</v>
      </c>
      <c r="C564" s="4" t="s">
        <v>7</v>
      </c>
      <c r="D564" s="4" t="s">
        <v>74</v>
      </c>
      <c r="E564" s="4" t="s">
        <v>8</v>
      </c>
      <c r="F564" s="4" t="s">
        <v>8</v>
      </c>
    </row>
    <row r="565" spans="1:15">
      <c r="A565" t="n">
        <v>7100</v>
      </c>
      <c r="B565" s="40" t="n">
        <v>26</v>
      </c>
      <c r="C565" s="7" t="n">
        <v>13</v>
      </c>
      <c r="D565" s="7" t="s">
        <v>75</v>
      </c>
      <c r="E565" s="7" t="n">
        <v>2</v>
      </c>
      <c r="F565" s="7" t="n">
        <v>0</v>
      </c>
    </row>
    <row r="566" spans="1:15">
      <c r="A566" t="s">
        <v>4</v>
      </c>
      <c r="B566" s="4" t="s">
        <v>5</v>
      </c>
    </row>
    <row r="567" spans="1:15">
      <c r="A567" t="n">
        <v>7130</v>
      </c>
      <c r="B567" s="41" t="n">
        <v>28</v>
      </c>
    </row>
    <row r="568" spans="1:15">
      <c r="A568" t="s">
        <v>4</v>
      </c>
      <c r="B568" s="4" t="s">
        <v>5</v>
      </c>
      <c r="C568" s="4" t="s">
        <v>8</v>
      </c>
      <c r="D568" s="4" t="s">
        <v>7</v>
      </c>
      <c r="E568" s="4" t="s">
        <v>7</v>
      </c>
      <c r="F568" s="4" t="s">
        <v>8</v>
      </c>
    </row>
    <row r="569" spans="1:15">
      <c r="A569" t="n">
        <v>7131</v>
      </c>
      <c r="B569" s="37" t="n">
        <v>25</v>
      </c>
      <c r="C569" s="7" t="n">
        <v>1</v>
      </c>
      <c r="D569" s="7" t="n">
        <v>260</v>
      </c>
      <c r="E569" s="7" t="n">
        <v>640</v>
      </c>
      <c r="F569" s="7" t="n">
        <v>1</v>
      </c>
    </row>
    <row r="570" spans="1:15">
      <c r="A570" t="s">
        <v>4</v>
      </c>
      <c r="B570" s="4" t="s">
        <v>5</v>
      </c>
      <c r="C570" s="4" t="s">
        <v>8</v>
      </c>
      <c r="D570" s="4" t="s">
        <v>7</v>
      </c>
      <c r="E570" s="4" t="s">
        <v>9</v>
      </c>
    </row>
    <row r="571" spans="1:15">
      <c r="A571" t="n">
        <v>7138</v>
      </c>
      <c r="B571" s="39" t="n">
        <v>51</v>
      </c>
      <c r="C571" s="7" t="n">
        <v>4</v>
      </c>
      <c r="D571" s="7" t="n">
        <v>0</v>
      </c>
      <c r="E571" s="7" t="s">
        <v>76</v>
      </c>
    </row>
    <row r="572" spans="1:15">
      <c r="A572" t="s">
        <v>4</v>
      </c>
      <c r="B572" s="4" t="s">
        <v>5</v>
      </c>
      <c r="C572" s="4" t="s">
        <v>7</v>
      </c>
    </row>
    <row r="573" spans="1:15">
      <c r="A573" t="n">
        <v>7152</v>
      </c>
      <c r="B573" s="25" t="n">
        <v>16</v>
      </c>
      <c r="C573" s="7" t="n">
        <v>0</v>
      </c>
    </row>
    <row r="574" spans="1:15">
      <c r="A574" t="s">
        <v>4</v>
      </c>
      <c r="B574" s="4" t="s">
        <v>5</v>
      </c>
      <c r="C574" s="4" t="s">
        <v>7</v>
      </c>
      <c r="D574" s="4" t="s">
        <v>74</v>
      </c>
      <c r="E574" s="4" t="s">
        <v>8</v>
      </c>
      <c r="F574" s="4" t="s">
        <v>8</v>
      </c>
    </row>
    <row r="575" spans="1:15">
      <c r="A575" t="n">
        <v>7155</v>
      </c>
      <c r="B575" s="40" t="n">
        <v>26</v>
      </c>
      <c r="C575" s="7" t="n">
        <v>0</v>
      </c>
      <c r="D575" s="7" t="s">
        <v>77</v>
      </c>
      <c r="E575" s="7" t="n">
        <v>2</v>
      </c>
      <c r="F575" s="7" t="n">
        <v>0</v>
      </c>
    </row>
    <row r="576" spans="1:15">
      <c r="A576" t="s">
        <v>4</v>
      </c>
      <c r="B576" s="4" t="s">
        <v>5</v>
      </c>
    </row>
    <row r="577" spans="1:6">
      <c r="A577" t="n">
        <v>7205</v>
      </c>
      <c r="B577" s="41" t="n">
        <v>28</v>
      </c>
    </row>
    <row r="578" spans="1:6">
      <c r="A578" t="s">
        <v>4</v>
      </c>
      <c r="B578" s="4" t="s">
        <v>5</v>
      </c>
      <c r="C578" s="4" t="s">
        <v>8</v>
      </c>
      <c r="D578" s="4" t="s">
        <v>7</v>
      </c>
      <c r="E578" s="4" t="s">
        <v>7</v>
      </c>
      <c r="F578" s="4" t="s">
        <v>8</v>
      </c>
    </row>
    <row r="579" spans="1:6">
      <c r="A579" t="n">
        <v>7206</v>
      </c>
      <c r="B579" s="37" t="n">
        <v>25</v>
      </c>
      <c r="C579" s="7" t="n">
        <v>1</v>
      </c>
      <c r="D579" s="7" t="n">
        <v>65535</v>
      </c>
      <c r="E579" s="7" t="n">
        <v>65535</v>
      </c>
      <c r="F579" s="7" t="n">
        <v>0</v>
      </c>
    </row>
    <row r="580" spans="1:6">
      <c r="A580" t="s">
        <v>4</v>
      </c>
      <c r="B580" s="4" t="s">
        <v>5</v>
      </c>
      <c r="C580" s="4" t="s">
        <v>8</v>
      </c>
      <c r="D580" s="4" t="s">
        <v>7</v>
      </c>
      <c r="E580" s="4" t="s">
        <v>9</v>
      </c>
    </row>
    <row r="581" spans="1:6">
      <c r="A581" t="n">
        <v>7213</v>
      </c>
      <c r="B581" s="39" t="n">
        <v>51</v>
      </c>
      <c r="C581" s="7" t="n">
        <v>4</v>
      </c>
      <c r="D581" s="7" t="n">
        <v>13</v>
      </c>
      <c r="E581" s="7" t="s">
        <v>78</v>
      </c>
    </row>
    <row r="582" spans="1:6">
      <c r="A582" t="s">
        <v>4</v>
      </c>
      <c r="B582" s="4" t="s">
        <v>5</v>
      </c>
      <c r="C582" s="4" t="s">
        <v>7</v>
      </c>
    </row>
    <row r="583" spans="1:6">
      <c r="A583" t="n">
        <v>7227</v>
      </c>
      <c r="B583" s="25" t="n">
        <v>16</v>
      </c>
      <c r="C583" s="7" t="n">
        <v>0</v>
      </c>
    </row>
    <row r="584" spans="1:6">
      <c r="A584" t="s">
        <v>4</v>
      </c>
      <c r="B584" s="4" t="s">
        <v>5</v>
      </c>
      <c r="C584" s="4" t="s">
        <v>7</v>
      </c>
      <c r="D584" s="4" t="s">
        <v>74</v>
      </c>
      <c r="E584" s="4" t="s">
        <v>8</v>
      </c>
      <c r="F584" s="4" t="s">
        <v>8</v>
      </c>
      <c r="G584" s="4" t="s">
        <v>74</v>
      </c>
      <c r="H584" s="4" t="s">
        <v>8</v>
      </c>
      <c r="I584" s="4" t="s">
        <v>8</v>
      </c>
      <c r="J584" s="4" t="s">
        <v>74</v>
      </c>
      <c r="K584" s="4" t="s">
        <v>8</v>
      </c>
      <c r="L584" s="4" t="s">
        <v>8</v>
      </c>
    </row>
    <row r="585" spans="1:6">
      <c r="A585" t="n">
        <v>7230</v>
      </c>
      <c r="B585" s="40" t="n">
        <v>26</v>
      </c>
      <c r="C585" s="7" t="n">
        <v>13</v>
      </c>
      <c r="D585" s="7" t="s">
        <v>79</v>
      </c>
      <c r="E585" s="7" t="n">
        <v>2</v>
      </c>
      <c r="F585" s="7" t="n">
        <v>3</v>
      </c>
      <c r="G585" s="7" t="s">
        <v>80</v>
      </c>
      <c r="H585" s="7" t="n">
        <v>2</v>
      </c>
      <c r="I585" s="7" t="n">
        <v>3</v>
      </c>
      <c r="J585" s="7" t="s">
        <v>81</v>
      </c>
      <c r="K585" s="7" t="n">
        <v>2</v>
      </c>
      <c r="L585" s="7" t="n">
        <v>0</v>
      </c>
    </row>
    <row r="586" spans="1:6">
      <c r="A586" t="s">
        <v>4</v>
      </c>
      <c r="B586" s="4" t="s">
        <v>5</v>
      </c>
    </row>
    <row r="587" spans="1:6">
      <c r="A587" t="n">
        <v>7530</v>
      </c>
      <c r="B587" s="41" t="n">
        <v>28</v>
      </c>
    </row>
    <row r="588" spans="1:6">
      <c r="A588" t="s">
        <v>4</v>
      </c>
      <c r="B588" s="4" t="s">
        <v>5</v>
      </c>
      <c r="C588" s="4" t="s">
        <v>8</v>
      </c>
      <c r="D588" s="4" t="s">
        <v>7</v>
      </c>
      <c r="E588" s="4" t="s">
        <v>7</v>
      </c>
      <c r="F588" s="4" t="s">
        <v>8</v>
      </c>
    </row>
    <row r="589" spans="1:6">
      <c r="A589" t="n">
        <v>7531</v>
      </c>
      <c r="B589" s="37" t="n">
        <v>25</v>
      </c>
      <c r="C589" s="7" t="n">
        <v>1</v>
      </c>
      <c r="D589" s="7" t="n">
        <v>260</v>
      </c>
      <c r="E589" s="7" t="n">
        <v>640</v>
      </c>
      <c r="F589" s="7" t="n">
        <v>1</v>
      </c>
    </row>
    <row r="590" spans="1:6">
      <c r="A590" t="s">
        <v>4</v>
      </c>
      <c r="B590" s="4" t="s">
        <v>5</v>
      </c>
      <c r="C590" s="4" t="s">
        <v>8</v>
      </c>
      <c r="D590" s="4" t="s">
        <v>7</v>
      </c>
      <c r="E590" s="4" t="s">
        <v>9</v>
      </c>
    </row>
    <row r="591" spans="1:6">
      <c r="A591" t="n">
        <v>7538</v>
      </c>
      <c r="B591" s="39" t="n">
        <v>51</v>
      </c>
      <c r="C591" s="7" t="n">
        <v>4</v>
      </c>
      <c r="D591" s="7" t="n">
        <v>0</v>
      </c>
      <c r="E591" s="7" t="s">
        <v>82</v>
      </c>
    </row>
    <row r="592" spans="1:6">
      <c r="A592" t="s">
        <v>4</v>
      </c>
      <c r="B592" s="4" t="s">
        <v>5</v>
      </c>
      <c r="C592" s="4" t="s">
        <v>7</v>
      </c>
    </row>
    <row r="593" spans="1:12">
      <c r="A593" t="n">
        <v>7552</v>
      </c>
      <c r="B593" s="25" t="n">
        <v>16</v>
      </c>
      <c r="C593" s="7" t="n">
        <v>0</v>
      </c>
    </row>
    <row r="594" spans="1:12">
      <c r="A594" t="s">
        <v>4</v>
      </c>
      <c r="B594" s="4" t="s">
        <v>5</v>
      </c>
      <c r="C594" s="4" t="s">
        <v>7</v>
      </c>
      <c r="D594" s="4" t="s">
        <v>74</v>
      </c>
      <c r="E594" s="4" t="s">
        <v>8</v>
      </c>
      <c r="F594" s="4" t="s">
        <v>8</v>
      </c>
    </row>
    <row r="595" spans="1:12">
      <c r="A595" t="n">
        <v>7555</v>
      </c>
      <c r="B595" s="40" t="n">
        <v>26</v>
      </c>
      <c r="C595" s="7" t="n">
        <v>0</v>
      </c>
      <c r="D595" s="7" t="s">
        <v>83</v>
      </c>
      <c r="E595" s="7" t="n">
        <v>2</v>
      </c>
      <c r="F595" s="7" t="n">
        <v>0</v>
      </c>
    </row>
    <row r="596" spans="1:12">
      <c r="A596" t="s">
        <v>4</v>
      </c>
      <c r="B596" s="4" t="s">
        <v>5</v>
      </c>
    </row>
    <row r="597" spans="1:12">
      <c r="A597" t="n">
        <v>7601</v>
      </c>
      <c r="B597" s="41" t="n">
        <v>28</v>
      </c>
    </row>
    <row r="598" spans="1:12">
      <c r="A598" t="s">
        <v>4</v>
      </c>
      <c r="B598" s="4" t="s">
        <v>5</v>
      </c>
      <c r="C598" s="4" t="s">
        <v>8</v>
      </c>
      <c r="D598" s="4" t="s">
        <v>7</v>
      </c>
      <c r="E598" s="4" t="s">
        <v>7</v>
      </c>
      <c r="F598" s="4" t="s">
        <v>8</v>
      </c>
    </row>
    <row r="599" spans="1:12">
      <c r="A599" t="n">
        <v>7602</v>
      </c>
      <c r="B599" s="37" t="n">
        <v>25</v>
      </c>
      <c r="C599" s="7" t="n">
        <v>1</v>
      </c>
      <c r="D599" s="7" t="n">
        <v>65535</v>
      </c>
      <c r="E599" s="7" t="n">
        <v>65535</v>
      </c>
      <c r="F599" s="7" t="n">
        <v>0</v>
      </c>
    </row>
    <row r="600" spans="1:12">
      <c r="A600" t="s">
        <v>4</v>
      </c>
      <c r="B600" s="4" t="s">
        <v>5</v>
      </c>
      <c r="C600" s="4" t="s">
        <v>12</v>
      </c>
    </row>
    <row r="601" spans="1:12">
      <c r="A601" t="n">
        <v>7609</v>
      </c>
      <c r="B601" s="15" t="n">
        <v>3</v>
      </c>
      <c r="C601" s="13" t="n">
        <f t="normal" ca="1">A611</f>
        <v>0</v>
      </c>
    </row>
    <row r="602" spans="1:12">
      <c r="A602" t="s">
        <v>4</v>
      </c>
      <c r="B602" s="4" t="s">
        <v>5</v>
      </c>
      <c r="C602" s="4" t="s">
        <v>8</v>
      </c>
      <c r="D602" s="4" t="s">
        <v>7</v>
      </c>
      <c r="E602" s="4" t="s">
        <v>9</v>
      </c>
    </row>
    <row r="603" spans="1:12">
      <c r="A603" t="n">
        <v>7614</v>
      </c>
      <c r="B603" s="39" t="n">
        <v>51</v>
      </c>
      <c r="C603" s="7" t="n">
        <v>4</v>
      </c>
      <c r="D603" s="7" t="n">
        <v>13</v>
      </c>
      <c r="E603" s="7" t="s">
        <v>73</v>
      </c>
    </row>
    <row r="604" spans="1:12">
      <c r="A604" t="s">
        <v>4</v>
      </c>
      <c r="B604" s="4" t="s">
        <v>5</v>
      </c>
      <c r="C604" s="4" t="s">
        <v>7</v>
      </c>
    </row>
    <row r="605" spans="1:12">
      <c r="A605" t="n">
        <v>7627</v>
      </c>
      <c r="B605" s="25" t="n">
        <v>16</v>
      </c>
      <c r="C605" s="7" t="n">
        <v>0</v>
      </c>
    </row>
    <row r="606" spans="1:12">
      <c r="A606" t="s">
        <v>4</v>
      </c>
      <c r="B606" s="4" t="s">
        <v>5</v>
      </c>
      <c r="C606" s="4" t="s">
        <v>7</v>
      </c>
      <c r="D606" s="4" t="s">
        <v>74</v>
      </c>
      <c r="E606" s="4" t="s">
        <v>8</v>
      </c>
      <c r="F606" s="4" t="s">
        <v>8</v>
      </c>
    </row>
    <row r="607" spans="1:12">
      <c r="A607" t="n">
        <v>7630</v>
      </c>
      <c r="B607" s="40" t="n">
        <v>26</v>
      </c>
      <c r="C607" s="7" t="n">
        <v>13</v>
      </c>
      <c r="D607" s="7" t="s">
        <v>84</v>
      </c>
      <c r="E607" s="7" t="n">
        <v>2</v>
      </c>
      <c r="F607" s="7" t="n">
        <v>0</v>
      </c>
    </row>
    <row r="608" spans="1:12">
      <c r="A608" t="s">
        <v>4</v>
      </c>
      <c r="B608" s="4" t="s">
        <v>5</v>
      </c>
    </row>
    <row r="609" spans="1:6">
      <c r="A609" t="n">
        <v>7674</v>
      </c>
      <c r="B609" s="41" t="n">
        <v>28</v>
      </c>
    </row>
    <row r="610" spans="1:6">
      <c r="A610" t="s">
        <v>4</v>
      </c>
      <c r="B610" s="4" t="s">
        <v>5</v>
      </c>
      <c r="C610" s="4" t="s">
        <v>7</v>
      </c>
    </row>
    <row r="611" spans="1:6">
      <c r="A611" t="n">
        <v>7675</v>
      </c>
      <c r="B611" s="25" t="n">
        <v>16</v>
      </c>
      <c r="C611" s="7" t="n">
        <v>500</v>
      </c>
    </row>
    <row r="612" spans="1:6">
      <c r="A612" t="s">
        <v>4</v>
      </c>
      <c r="B612" s="4" t="s">
        <v>5</v>
      </c>
      <c r="C612" s="4" t="s">
        <v>8</v>
      </c>
      <c r="D612" s="4" t="s">
        <v>8</v>
      </c>
      <c r="E612" s="4" t="s">
        <v>7</v>
      </c>
      <c r="F612" s="4" t="s">
        <v>7</v>
      </c>
      <c r="G612" s="4" t="s">
        <v>7</v>
      </c>
      <c r="H612" s="4" t="s">
        <v>7</v>
      </c>
      <c r="I612" s="4" t="s">
        <v>7</v>
      </c>
    </row>
    <row r="613" spans="1:6">
      <c r="A613" t="n">
        <v>7678</v>
      </c>
      <c r="B613" s="36" t="n">
        <v>146</v>
      </c>
      <c r="C613" s="7" t="n">
        <v>0</v>
      </c>
      <c r="D613" s="7" t="n">
        <v>0</v>
      </c>
      <c r="E613" s="7" t="n">
        <v>13</v>
      </c>
      <c r="F613" s="7" t="n">
        <v>65535</v>
      </c>
      <c r="G613" s="7" t="n">
        <v>0</v>
      </c>
      <c r="H613" s="7" t="n">
        <v>0</v>
      </c>
      <c r="I613" s="7" t="n">
        <v>0</v>
      </c>
    </row>
    <row r="614" spans="1:6">
      <c r="A614" t="s">
        <v>4</v>
      </c>
      <c r="B614" s="4" t="s">
        <v>5</v>
      </c>
      <c r="C614" s="4" t="s">
        <v>8</v>
      </c>
    </row>
    <row r="615" spans="1:6">
      <c r="A615" t="n">
        <v>7691</v>
      </c>
      <c r="B615" s="36" t="n">
        <v>146</v>
      </c>
      <c r="C615" s="7" t="n">
        <v>1</v>
      </c>
    </row>
    <row r="616" spans="1:6">
      <c r="A616" t="s">
        <v>4</v>
      </c>
      <c r="B616" s="4" t="s">
        <v>5</v>
      </c>
      <c r="C616" s="4" t="s">
        <v>8</v>
      </c>
      <c r="D616" s="4" t="s">
        <v>7</v>
      </c>
      <c r="E616" s="4" t="s">
        <v>8</v>
      </c>
      <c r="F616" s="4" t="s">
        <v>8</v>
      </c>
      <c r="G616" s="4" t="s">
        <v>12</v>
      </c>
    </row>
    <row r="617" spans="1:6">
      <c r="A617" t="n">
        <v>7693</v>
      </c>
      <c r="B617" s="12" t="n">
        <v>5</v>
      </c>
      <c r="C617" s="7" t="n">
        <v>30</v>
      </c>
      <c r="D617" s="7" t="n">
        <v>9820</v>
      </c>
      <c r="E617" s="7" t="n">
        <v>8</v>
      </c>
      <c r="F617" s="7" t="n">
        <v>1</v>
      </c>
      <c r="G617" s="13" t="n">
        <f t="normal" ca="1">A645</f>
        <v>0</v>
      </c>
    </row>
    <row r="618" spans="1:6">
      <c r="A618" t="s">
        <v>4</v>
      </c>
      <c r="B618" s="4" t="s">
        <v>5</v>
      </c>
      <c r="C618" s="4" t="s">
        <v>8</v>
      </c>
      <c r="D618" s="4" t="s">
        <v>7</v>
      </c>
      <c r="E618" s="4" t="s">
        <v>9</v>
      </c>
    </row>
    <row r="619" spans="1:6">
      <c r="A619" t="n">
        <v>7703</v>
      </c>
      <c r="B619" s="39" t="n">
        <v>51</v>
      </c>
      <c r="C619" s="7" t="n">
        <v>4</v>
      </c>
      <c r="D619" s="7" t="n">
        <v>13</v>
      </c>
      <c r="E619" s="7" t="s">
        <v>85</v>
      </c>
    </row>
    <row r="620" spans="1:6">
      <c r="A620" t="s">
        <v>4</v>
      </c>
      <c r="B620" s="4" t="s">
        <v>5</v>
      </c>
      <c r="C620" s="4" t="s">
        <v>7</v>
      </c>
    </row>
    <row r="621" spans="1:6">
      <c r="A621" t="n">
        <v>7717</v>
      </c>
      <c r="B621" s="25" t="n">
        <v>16</v>
      </c>
      <c r="C621" s="7" t="n">
        <v>0</v>
      </c>
    </row>
    <row r="622" spans="1:6">
      <c r="A622" t="s">
        <v>4</v>
      </c>
      <c r="B622" s="4" t="s">
        <v>5</v>
      </c>
      <c r="C622" s="4" t="s">
        <v>7</v>
      </c>
      <c r="D622" s="4" t="s">
        <v>74</v>
      </c>
      <c r="E622" s="4" t="s">
        <v>8</v>
      </c>
      <c r="F622" s="4" t="s">
        <v>8</v>
      </c>
      <c r="G622" s="4" t="s">
        <v>74</v>
      </c>
      <c r="H622" s="4" t="s">
        <v>8</v>
      </c>
      <c r="I622" s="4" t="s">
        <v>8</v>
      </c>
    </row>
    <row r="623" spans="1:6">
      <c r="A623" t="n">
        <v>7720</v>
      </c>
      <c r="B623" s="40" t="n">
        <v>26</v>
      </c>
      <c r="C623" s="7" t="n">
        <v>13</v>
      </c>
      <c r="D623" s="7" t="s">
        <v>86</v>
      </c>
      <c r="E623" s="7" t="n">
        <v>2</v>
      </c>
      <c r="F623" s="7" t="n">
        <v>3</v>
      </c>
      <c r="G623" s="7" t="s">
        <v>87</v>
      </c>
      <c r="H623" s="7" t="n">
        <v>2</v>
      </c>
      <c r="I623" s="7" t="n">
        <v>0</v>
      </c>
    </row>
    <row r="624" spans="1:6">
      <c r="A624" t="s">
        <v>4</v>
      </c>
      <c r="B624" s="4" t="s">
        <v>5</v>
      </c>
    </row>
    <row r="625" spans="1:9">
      <c r="A625" t="n">
        <v>7894</v>
      </c>
      <c r="B625" s="41" t="n">
        <v>28</v>
      </c>
    </row>
    <row r="626" spans="1:9">
      <c r="A626" t="s">
        <v>4</v>
      </c>
      <c r="B626" s="4" t="s">
        <v>5</v>
      </c>
      <c r="C626" s="4" t="s">
        <v>8</v>
      </c>
      <c r="D626" s="4" t="s">
        <v>7</v>
      </c>
      <c r="E626" s="4" t="s">
        <v>7</v>
      </c>
      <c r="F626" s="4" t="s">
        <v>8</v>
      </c>
    </row>
    <row r="627" spans="1:9">
      <c r="A627" t="n">
        <v>7895</v>
      </c>
      <c r="B627" s="37" t="n">
        <v>25</v>
      </c>
      <c r="C627" s="7" t="n">
        <v>1</v>
      </c>
      <c r="D627" s="7" t="n">
        <v>260</v>
      </c>
      <c r="E627" s="7" t="n">
        <v>640</v>
      </c>
      <c r="F627" s="7" t="n">
        <v>1</v>
      </c>
    </row>
    <row r="628" spans="1:9">
      <c r="A628" t="s">
        <v>4</v>
      </c>
      <c r="B628" s="4" t="s">
        <v>5</v>
      </c>
      <c r="C628" s="4" t="s">
        <v>8</v>
      </c>
      <c r="D628" s="4" t="s">
        <v>7</v>
      </c>
      <c r="E628" s="4" t="s">
        <v>9</v>
      </c>
    </row>
    <row r="629" spans="1:9">
      <c r="A629" t="n">
        <v>7902</v>
      </c>
      <c r="B629" s="39" t="n">
        <v>51</v>
      </c>
      <c r="C629" s="7" t="n">
        <v>4</v>
      </c>
      <c r="D629" s="7" t="n">
        <v>0</v>
      </c>
      <c r="E629" s="7" t="s">
        <v>88</v>
      </c>
    </row>
    <row r="630" spans="1:9">
      <c r="A630" t="s">
        <v>4</v>
      </c>
      <c r="B630" s="4" t="s">
        <v>5</v>
      </c>
      <c r="C630" s="4" t="s">
        <v>7</v>
      </c>
    </row>
    <row r="631" spans="1:9">
      <c r="A631" t="n">
        <v>7915</v>
      </c>
      <c r="B631" s="25" t="n">
        <v>16</v>
      </c>
      <c r="C631" s="7" t="n">
        <v>0</v>
      </c>
    </row>
    <row r="632" spans="1:9">
      <c r="A632" t="s">
        <v>4</v>
      </c>
      <c r="B632" s="4" t="s">
        <v>5</v>
      </c>
      <c r="C632" s="4" t="s">
        <v>7</v>
      </c>
      <c r="D632" s="4" t="s">
        <v>74</v>
      </c>
      <c r="E632" s="4" t="s">
        <v>8</v>
      </c>
      <c r="F632" s="4" t="s">
        <v>8</v>
      </c>
    </row>
    <row r="633" spans="1:9">
      <c r="A633" t="n">
        <v>7918</v>
      </c>
      <c r="B633" s="40" t="n">
        <v>26</v>
      </c>
      <c r="C633" s="7" t="n">
        <v>0</v>
      </c>
      <c r="D633" s="7" t="s">
        <v>89</v>
      </c>
      <c r="E633" s="7" t="n">
        <v>2</v>
      </c>
      <c r="F633" s="7" t="n">
        <v>0</v>
      </c>
    </row>
    <row r="634" spans="1:9">
      <c r="A634" t="s">
        <v>4</v>
      </c>
      <c r="B634" s="4" t="s">
        <v>5</v>
      </c>
    </row>
    <row r="635" spans="1:9">
      <c r="A635" t="n">
        <v>7948</v>
      </c>
      <c r="B635" s="41" t="n">
        <v>28</v>
      </c>
    </row>
    <row r="636" spans="1:9">
      <c r="A636" t="s">
        <v>4</v>
      </c>
      <c r="B636" s="4" t="s">
        <v>5</v>
      </c>
      <c r="C636" s="4" t="s">
        <v>7</v>
      </c>
      <c r="D636" s="4" t="s">
        <v>8</v>
      </c>
    </row>
    <row r="637" spans="1:9">
      <c r="A637" t="n">
        <v>7949</v>
      </c>
      <c r="B637" s="42" t="n">
        <v>89</v>
      </c>
      <c r="C637" s="7" t="n">
        <v>65533</v>
      </c>
      <c r="D637" s="7" t="n">
        <v>1</v>
      </c>
    </row>
    <row r="638" spans="1:9">
      <c r="A638" t="s">
        <v>4</v>
      </c>
      <c r="B638" s="4" t="s">
        <v>5</v>
      </c>
      <c r="C638" s="4" t="s">
        <v>8</v>
      </c>
      <c r="D638" s="4" t="s">
        <v>7</v>
      </c>
      <c r="E638" s="4" t="s">
        <v>7</v>
      </c>
      <c r="F638" s="4" t="s">
        <v>8</v>
      </c>
    </row>
    <row r="639" spans="1:9">
      <c r="A639" t="n">
        <v>7953</v>
      </c>
      <c r="B639" s="37" t="n">
        <v>25</v>
      </c>
      <c r="C639" s="7" t="n">
        <v>1</v>
      </c>
      <c r="D639" s="7" t="n">
        <v>65535</v>
      </c>
      <c r="E639" s="7" t="n">
        <v>65535</v>
      </c>
      <c r="F639" s="7" t="n">
        <v>0</v>
      </c>
    </row>
    <row r="640" spans="1:9">
      <c r="A640" t="s">
        <v>4</v>
      </c>
      <c r="B640" s="4" t="s">
        <v>5</v>
      </c>
      <c r="C640" s="4" t="s">
        <v>7</v>
      </c>
    </row>
    <row r="641" spans="1:6">
      <c r="A641" t="n">
        <v>7960</v>
      </c>
      <c r="B641" s="6" t="n">
        <v>12</v>
      </c>
      <c r="C641" s="7" t="n">
        <v>9820</v>
      </c>
    </row>
    <row r="642" spans="1:6">
      <c r="A642" t="s">
        <v>4</v>
      </c>
      <c r="B642" s="4" t="s">
        <v>5</v>
      </c>
      <c r="C642" s="4" t="s">
        <v>12</v>
      </c>
    </row>
    <row r="643" spans="1:6">
      <c r="A643" t="n">
        <v>7963</v>
      </c>
      <c r="B643" s="15" t="n">
        <v>3</v>
      </c>
      <c r="C643" s="13" t="n">
        <f t="normal" ca="1">A655</f>
        <v>0</v>
      </c>
    </row>
    <row r="644" spans="1:6">
      <c r="A644" t="s">
        <v>4</v>
      </c>
      <c r="B644" s="4" t="s">
        <v>5</v>
      </c>
      <c r="C644" s="4" t="s">
        <v>8</v>
      </c>
      <c r="D644" s="4" t="s">
        <v>7</v>
      </c>
      <c r="E644" s="4" t="s">
        <v>9</v>
      </c>
    </row>
    <row r="645" spans="1:6">
      <c r="A645" t="n">
        <v>7968</v>
      </c>
      <c r="B645" s="39" t="n">
        <v>51</v>
      </c>
      <c r="C645" s="7" t="n">
        <v>4</v>
      </c>
      <c r="D645" s="7" t="n">
        <v>13</v>
      </c>
      <c r="E645" s="7" t="s">
        <v>90</v>
      </c>
    </row>
    <row r="646" spans="1:6">
      <c r="A646" t="s">
        <v>4</v>
      </c>
      <c r="B646" s="4" t="s">
        <v>5</v>
      </c>
      <c r="C646" s="4" t="s">
        <v>7</v>
      </c>
    </row>
    <row r="647" spans="1:6">
      <c r="A647" t="n">
        <v>7982</v>
      </c>
      <c r="B647" s="25" t="n">
        <v>16</v>
      </c>
      <c r="C647" s="7" t="n">
        <v>0</v>
      </c>
    </row>
    <row r="648" spans="1:6">
      <c r="A648" t="s">
        <v>4</v>
      </c>
      <c r="B648" s="4" t="s">
        <v>5</v>
      </c>
      <c r="C648" s="4" t="s">
        <v>7</v>
      </c>
      <c r="D648" s="4" t="s">
        <v>74</v>
      </c>
      <c r="E648" s="4" t="s">
        <v>8</v>
      </c>
      <c r="F648" s="4" t="s">
        <v>8</v>
      </c>
    </row>
    <row r="649" spans="1:6">
      <c r="A649" t="n">
        <v>7985</v>
      </c>
      <c r="B649" s="40" t="n">
        <v>26</v>
      </c>
      <c r="C649" s="7" t="n">
        <v>13</v>
      </c>
      <c r="D649" s="7" t="s">
        <v>91</v>
      </c>
      <c r="E649" s="7" t="n">
        <v>2</v>
      </c>
      <c r="F649" s="7" t="n">
        <v>0</v>
      </c>
    </row>
    <row r="650" spans="1:6">
      <c r="A650" t="s">
        <v>4</v>
      </c>
      <c r="B650" s="4" t="s">
        <v>5</v>
      </c>
    </row>
    <row r="651" spans="1:6">
      <c r="A651" t="n">
        <v>8052</v>
      </c>
      <c r="B651" s="41" t="n">
        <v>28</v>
      </c>
    </row>
    <row r="652" spans="1:6">
      <c r="A652" t="s">
        <v>4</v>
      </c>
      <c r="B652" s="4" t="s">
        <v>5</v>
      </c>
      <c r="C652" s="4" t="s">
        <v>7</v>
      </c>
      <c r="D652" s="4" t="s">
        <v>8</v>
      </c>
    </row>
    <row r="653" spans="1:6">
      <c r="A653" t="n">
        <v>8053</v>
      </c>
      <c r="B653" s="42" t="n">
        <v>89</v>
      </c>
      <c r="C653" s="7" t="n">
        <v>65533</v>
      </c>
      <c r="D653" s="7" t="n">
        <v>1</v>
      </c>
    </row>
    <row r="654" spans="1:6">
      <c r="A654" t="s">
        <v>4</v>
      </c>
      <c r="B654" s="4" t="s">
        <v>5</v>
      </c>
      <c r="C654" s="4" t="s">
        <v>9</v>
      </c>
      <c r="D654" s="4" t="s">
        <v>9</v>
      </c>
    </row>
    <row r="655" spans="1:6">
      <c r="A655" t="n">
        <v>8057</v>
      </c>
      <c r="B655" s="26" t="n">
        <v>70</v>
      </c>
      <c r="C655" s="7" t="s">
        <v>70</v>
      </c>
      <c r="D655" s="7" t="s">
        <v>52</v>
      </c>
    </row>
    <row r="656" spans="1:6">
      <c r="A656" t="s">
        <v>4</v>
      </c>
      <c r="B656" s="4" t="s">
        <v>5</v>
      </c>
      <c r="C656" s="4" t="s">
        <v>9</v>
      </c>
      <c r="D656" s="4" t="s">
        <v>9</v>
      </c>
    </row>
    <row r="657" spans="1:6">
      <c r="A657" t="n">
        <v>8077</v>
      </c>
      <c r="B657" s="26" t="n">
        <v>70</v>
      </c>
      <c r="C657" s="7" t="s">
        <v>72</v>
      </c>
      <c r="D657" s="7" t="s">
        <v>52</v>
      </c>
    </row>
    <row r="658" spans="1:6">
      <c r="A658" t="s">
        <v>4</v>
      </c>
      <c r="B658" s="4" t="s">
        <v>5</v>
      </c>
      <c r="C658" s="4" t="s">
        <v>8</v>
      </c>
      <c r="D658" s="4" t="s">
        <v>7</v>
      </c>
      <c r="E658" s="4" t="s">
        <v>13</v>
      </c>
      <c r="F658" s="4" t="s">
        <v>7</v>
      </c>
      <c r="G658" s="4" t="s">
        <v>14</v>
      </c>
      <c r="H658" s="4" t="s">
        <v>14</v>
      </c>
      <c r="I658" s="4" t="s">
        <v>7</v>
      </c>
      <c r="J658" s="4" t="s">
        <v>7</v>
      </c>
      <c r="K658" s="4" t="s">
        <v>14</v>
      </c>
      <c r="L658" s="4" t="s">
        <v>14</v>
      </c>
      <c r="M658" s="4" t="s">
        <v>14</v>
      </c>
      <c r="N658" s="4" t="s">
        <v>14</v>
      </c>
      <c r="O658" s="4" t="s">
        <v>9</v>
      </c>
    </row>
    <row r="659" spans="1:6">
      <c r="A659" t="n">
        <v>8097</v>
      </c>
      <c r="B659" s="16" t="n">
        <v>50</v>
      </c>
      <c r="C659" s="7" t="n">
        <v>0</v>
      </c>
      <c r="D659" s="7" t="n">
        <v>4512</v>
      </c>
      <c r="E659" s="7" t="n">
        <v>1</v>
      </c>
      <c r="F659" s="7" t="n">
        <v>0</v>
      </c>
      <c r="G659" s="7" t="n">
        <v>0</v>
      </c>
      <c r="H659" s="7" t="n">
        <v>0</v>
      </c>
      <c r="I659" s="7" t="n">
        <v>0</v>
      </c>
      <c r="J659" s="7" t="n">
        <v>65533</v>
      </c>
      <c r="K659" s="7" t="n">
        <v>0</v>
      </c>
      <c r="L659" s="7" t="n">
        <v>0</v>
      </c>
      <c r="M659" s="7" t="n">
        <v>0</v>
      </c>
      <c r="N659" s="7" t="n">
        <v>0</v>
      </c>
      <c r="O659" s="7" t="s">
        <v>15</v>
      </c>
    </row>
    <row r="660" spans="1:6">
      <c r="A660" t="s">
        <v>4</v>
      </c>
      <c r="B660" s="4" t="s">
        <v>5</v>
      </c>
      <c r="C660" s="4" t="s">
        <v>7</v>
      </c>
    </row>
    <row r="661" spans="1:6">
      <c r="A661" t="n">
        <v>8136</v>
      </c>
      <c r="B661" s="25" t="n">
        <v>16</v>
      </c>
      <c r="C661" s="7" t="n">
        <v>1000</v>
      </c>
    </row>
    <row r="662" spans="1:6">
      <c r="A662" t="s">
        <v>4</v>
      </c>
      <c r="B662" s="4" t="s">
        <v>5</v>
      </c>
      <c r="C662" s="4" t="s">
        <v>8</v>
      </c>
      <c r="D662" s="4" t="s">
        <v>14</v>
      </c>
    </row>
    <row r="663" spans="1:6">
      <c r="A663" t="n">
        <v>8139</v>
      </c>
      <c r="B663" s="38" t="n">
        <v>175</v>
      </c>
      <c r="C663" s="7" t="n">
        <v>4</v>
      </c>
      <c r="D663" s="7" t="n">
        <v>0</v>
      </c>
    </row>
    <row r="664" spans="1:6">
      <c r="A664" t="s">
        <v>4</v>
      </c>
      <c r="B664" s="4" t="s">
        <v>5</v>
      </c>
      <c r="C664" s="4" t="s">
        <v>8</v>
      </c>
      <c r="D664" s="4" t="s">
        <v>7</v>
      </c>
      <c r="E664" s="4" t="s">
        <v>9</v>
      </c>
      <c r="F664" s="4" t="s">
        <v>9</v>
      </c>
      <c r="G664" s="4" t="s">
        <v>9</v>
      </c>
      <c r="H664" s="4" t="s">
        <v>9</v>
      </c>
    </row>
    <row r="665" spans="1:6">
      <c r="A665" t="n">
        <v>8145</v>
      </c>
      <c r="B665" s="39" t="n">
        <v>51</v>
      </c>
      <c r="C665" s="7" t="n">
        <v>3</v>
      </c>
      <c r="D665" s="7" t="n">
        <v>13</v>
      </c>
      <c r="E665" s="7" t="s">
        <v>92</v>
      </c>
      <c r="F665" s="7" t="s">
        <v>93</v>
      </c>
      <c r="G665" s="7" t="s">
        <v>94</v>
      </c>
      <c r="H665" s="7" t="s">
        <v>95</v>
      </c>
    </row>
    <row r="666" spans="1:6">
      <c r="A666" t="s">
        <v>4</v>
      </c>
      <c r="B666" s="4" t="s">
        <v>5</v>
      </c>
      <c r="C666" s="4" t="s">
        <v>12</v>
      </c>
    </row>
    <row r="667" spans="1:6">
      <c r="A667" t="n">
        <v>8174</v>
      </c>
      <c r="B667" s="15" t="n">
        <v>3</v>
      </c>
      <c r="C667" s="13" t="n">
        <f t="normal" ca="1">A785</f>
        <v>0</v>
      </c>
    </row>
    <row r="668" spans="1:6">
      <c r="A668" t="s">
        <v>4</v>
      </c>
      <c r="B668" s="4" t="s">
        <v>5</v>
      </c>
      <c r="C668" s="4" t="s">
        <v>7</v>
      </c>
      <c r="D668" s="4" t="s">
        <v>14</v>
      </c>
    </row>
    <row r="669" spans="1:6">
      <c r="A669" t="n">
        <v>8179</v>
      </c>
      <c r="B669" s="43" t="n">
        <v>44</v>
      </c>
      <c r="C669" s="7" t="n">
        <v>33</v>
      </c>
      <c r="D669" s="7" t="n">
        <v>128</v>
      </c>
    </row>
    <row r="670" spans="1:6">
      <c r="A670" t="s">
        <v>4</v>
      </c>
      <c r="B670" s="4" t="s">
        <v>5</v>
      </c>
      <c r="C670" s="4" t="s">
        <v>7</v>
      </c>
      <c r="D670" s="4" t="s">
        <v>8</v>
      </c>
      <c r="E670" s="4" t="s">
        <v>8</v>
      </c>
      <c r="F670" s="4" t="s">
        <v>9</v>
      </c>
    </row>
    <row r="671" spans="1:6">
      <c r="A671" t="n">
        <v>8186</v>
      </c>
      <c r="B671" s="22" t="n">
        <v>20</v>
      </c>
      <c r="C671" s="7" t="n">
        <v>33</v>
      </c>
      <c r="D671" s="7" t="n">
        <v>3</v>
      </c>
      <c r="E671" s="7" t="n">
        <v>10</v>
      </c>
      <c r="F671" s="7" t="s">
        <v>96</v>
      </c>
    </row>
    <row r="672" spans="1:6">
      <c r="A672" t="s">
        <v>4</v>
      </c>
      <c r="B672" s="4" t="s">
        <v>5</v>
      </c>
      <c r="C672" s="4" t="s">
        <v>7</v>
      </c>
    </row>
    <row r="673" spans="1:15">
      <c r="A673" t="n">
        <v>8204</v>
      </c>
      <c r="B673" s="25" t="n">
        <v>16</v>
      </c>
      <c r="C673" s="7" t="n">
        <v>0</v>
      </c>
    </row>
    <row r="674" spans="1:15">
      <c r="A674" t="s">
        <v>4</v>
      </c>
      <c r="B674" s="4" t="s">
        <v>5</v>
      </c>
      <c r="C674" s="4" t="s">
        <v>8</v>
      </c>
      <c r="D674" s="4" t="s">
        <v>14</v>
      </c>
      <c r="E674" s="4" t="s">
        <v>7</v>
      </c>
      <c r="F674" s="4" t="s">
        <v>9</v>
      </c>
      <c r="G674" s="4" t="s">
        <v>9</v>
      </c>
      <c r="H674" s="4" t="s">
        <v>14</v>
      </c>
    </row>
    <row r="675" spans="1:15">
      <c r="A675" t="n">
        <v>8207</v>
      </c>
      <c r="B675" s="38" t="n">
        <v>175</v>
      </c>
      <c r="C675" s="7" t="n">
        <v>0</v>
      </c>
      <c r="D675" s="7" t="n">
        <v>0</v>
      </c>
      <c r="E675" s="7" t="n">
        <v>33</v>
      </c>
      <c r="F675" s="7" t="s">
        <v>70</v>
      </c>
      <c r="G675" s="7" t="s">
        <v>71</v>
      </c>
      <c r="H675" s="7" t="n">
        <v>50</v>
      </c>
    </row>
    <row r="676" spans="1:15">
      <c r="A676" t="s">
        <v>4</v>
      </c>
      <c r="B676" s="4" t="s">
        <v>5</v>
      </c>
      <c r="C676" s="4" t="s">
        <v>8</v>
      </c>
      <c r="D676" s="4" t="s">
        <v>14</v>
      </c>
      <c r="E676" s="4" t="s">
        <v>14</v>
      </c>
      <c r="F676" s="4" t="s">
        <v>14</v>
      </c>
      <c r="G676" s="4" t="s">
        <v>14</v>
      </c>
      <c r="H676" s="4" t="s">
        <v>14</v>
      </c>
      <c r="I676" s="4" t="s">
        <v>14</v>
      </c>
      <c r="J676" s="4" t="s">
        <v>14</v>
      </c>
      <c r="K676" s="4" t="s">
        <v>14</v>
      </c>
    </row>
    <row r="677" spans="1:15">
      <c r="A677" t="n">
        <v>8237</v>
      </c>
      <c r="B677" s="38" t="n">
        <v>175</v>
      </c>
      <c r="C677" s="7" t="n">
        <v>1</v>
      </c>
      <c r="D677" s="7" t="n">
        <v>0</v>
      </c>
      <c r="E677" s="7" t="n">
        <v>0</v>
      </c>
      <c r="F677" s="7" t="n">
        <v>0</v>
      </c>
      <c r="G677" s="7" t="n">
        <v>0</v>
      </c>
      <c r="H677" s="7" t="n">
        <v>0</v>
      </c>
      <c r="I677" s="7" t="n">
        <v>1092616192</v>
      </c>
      <c r="J677" s="7" t="n">
        <v>0</v>
      </c>
      <c r="K677" s="7" t="n">
        <v>1092616192</v>
      </c>
    </row>
    <row r="678" spans="1:15">
      <c r="A678" t="s">
        <v>4</v>
      </c>
      <c r="B678" s="4" t="s">
        <v>5</v>
      </c>
      <c r="C678" s="4" t="s">
        <v>8</v>
      </c>
      <c r="D678" s="4" t="s">
        <v>14</v>
      </c>
      <c r="E678" s="4" t="s">
        <v>14</v>
      </c>
      <c r="F678" s="4" t="s">
        <v>14</v>
      </c>
      <c r="G678" s="4" t="s">
        <v>14</v>
      </c>
    </row>
    <row r="679" spans="1:15">
      <c r="A679" t="n">
        <v>8271</v>
      </c>
      <c r="B679" s="38" t="n">
        <v>175</v>
      </c>
      <c r="C679" s="7" t="n">
        <v>2</v>
      </c>
      <c r="D679" s="7" t="n">
        <v>0</v>
      </c>
      <c r="E679" s="7" t="n">
        <v>-1062249431</v>
      </c>
      <c r="F679" s="7" t="n">
        <v>1082130432</v>
      </c>
      <c r="G679" s="7" t="n">
        <v>1107301499</v>
      </c>
    </row>
    <row r="680" spans="1:15">
      <c r="A680" t="s">
        <v>4</v>
      </c>
      <c r="B680" s="4" t="s">
        <v>5</v>
      </c>
      <c r="C680" s="4" t="s">
        <v>8</v>
      </c>
      <c r="D680" s="4" t="s">
        <v>8</v>
      </c>
      <c r="E680" s="4" t="s">
        <v>14</v>
      </c>
      <c r="F680" s="4" t="s">
        <v>8</v>
      </c>
      <c r="G680" s="4" t="s">
        <v>8</v>
      </c>
      <c r="H680" s="4" t="s">
        <v>12</v>
      </c>
    </row>
    <row r="681" spans="1:15">
      <c r="A681" t="n">
        <v>8289</v>
      </c>
      <c r="B681" s="12" t="n">
        <v>5</v>
      </c>
      <c r="C681" s="7" t="n">
        <v>34</v>
      </c>
      <c r="D681" s="7" t="n">
        <v>0</v>
      </c>
      <c r="E681" s="7" t="n">
        <v>2</v>
      </c>
      <c r="F681" s="7" t="n">
        <v>18</v>
      </c>
      <c r="G681" s="7" t="n">
        <v>1</v>
      </c>
      <c r="H681" s="13" t="n">
        <f t="normal" ca="1">A689</f>
        <v>0</v>
      </c>
    </row>
    <row r="682" spans="1:15">
      <c r="A682" t="s">
        <v>4</v>
      </c>
      <c r="B682" s="4" t="s">
        <v>5</v>
      </c>
      <c r="C682" s="4" t="s">
        <v>7</v>
      </c>
    </row>
    <row r="683" spans="1:15">
      <c r="A683" t="n">
        <v>8302</v>
      </c>
      <c r="B683" s="6" t="n">
        <v>12</v>
      </c>
      <c r="C683" s="7" t="n">
        <v>1</v>
      </c>
    </row>
    <row r="684" spans="1:15">
      <c r="A684" t="s">
        <v>4</v>
      </c>
      <c r="B684" s="4" t="s">
        <v>5</v>
      </c>
      <c r="C684" s="4" t="s">
        <v>8</v>
      </c>
      <c r="D684" s="4" t="s">
        <v>7</v>
      </c>
      <c r="E684" s="4" t="s">
        <v>9</v>
      </c>
      <c r="F684" s="4" t="s">
        <v>9</v>
      </c>
      <c r="G684" s="4" t="s">
        <v>9</v>
      </c>
      <c r="H684" s="4" t="s">
        <v>9</v>
      </c>
    </row>
    <row r="685" spans="1:15">
      <c r="A685" t="n">
        <v>8305</v>
      </c>
      <c r="B685" s="39" t="n">
        <v>51</v>
      </c>
      <c r="C685" s="7" t="n">
        <v>3</v>
      </c>
      <c r="D685" s="7" t="n">
        <v>33</v>
      </c>
      <c r="E685" s="7" t="s">
        <v>95</v>
      </c>
      <c r="F685" s="7" t="s">
        <v>97</v>
      </c>
      <c r="G685" s="7" t="s">
        <v>94</v>
      </c>
      <c r="H685" s="7" t="s">
        <v>95</v>
      </c>
    </row>
    <row r="686" spans="1:15">
      <c r="A686" t="s">
        <v>4</v>
      </c>
      <c r="B686" s="4" t="s">
        <v>5</v>
      </c>
      <c r="C686" s="4" t="s">
        <v>12</v>
      </c>
    </row>
    <row r="687" spans="1:15">
      <c r="A687" t="n">
        <v>8318</v>
      </c>
      <c r="B687" s="15" t="n">
        <v>3</v>
      </c>
      <c r="C687" s="13" t="n">
        <f t="normal" ca="1">A693</f>
        <v>0</v>
      </c>
    </row>
    <row r="688" spans="1:15">
      <c r="A688" t="s">
        <v>4</v>
      </c>
      <c r="B688" s="4" t="s">
        <v>5</v>
      </c>
      <c r="C688" s="4" t="s">
        <v>7</v>
      </c>
    </row>
    <row r="689" spans="1:11">
      <c r="A689" t="n">
        <v>8323</v>
      </c>
      <c r="B689" s="8" t="n">
        <v>13</v>
      </c>
      <c r="C689" s="7" t="n">
        <v>1</v>
      </c>
    </row>
    <row r="690" spans="1:11">
      <c r="A690" t="s">
        <v>4</v>
      </c>
      <c r="B690" s="4" t="s">
        <v>5</v>
      </c>
      <c r="C690" s="4" t="s">
        <v>8</v>
      </c>
      <c r="D690" s="4" t="s">
        <v>7</v>
      </c>
      <c r="E690" s="4" t="s">
        <v>9</v>
      </c>
      <c r="F690" s="4" t="s">
        <v>9</v>
      </c>
      <c r="G690" s="4" t="s">
        <v>9</v>
      </c>
      <c r="H690" s="4" t="s">
        <v>9</v>
      </c>
    </row>
    <row r="691" spans="1:11">
      <c r="A691" t="n">
        <v>8326</v>
      </c>
      <c r="B691" s="39" t="n">
        <v>51</v>
      </c>
      <c r="C691" s="7" t="n">
        <v>3</v>
      </c>
      <c r="D691" s="7" t="n">
        <v>33</v>
      </c>
      <c r="E691" s="7" t="s">
        <v>98</v>
      </c>
      <c r="F691" s="7" t="s">
        <v>99</v>
      </c>
      <c r="G691" s="7" t="s">
        <v>94</v>
      </c>
      <c r="H691" s="7" t="s">
        <v>95</v>
      </c>
    </row>
    <row r="692" spans="1:11">
      <c r="A692" t="s">
        <v>4</v>
      </c>
      <c r="B692" s="4" t="s">
        <v>5</v>
      </c>
      <c r="C692" s="4" t="s">
        <v>8</v>
      </c>
      <c r="D692" s="4" t="s">
        <v>14</v>
      </c>
    </row>
    <row r="693" spans="1:11">
      <c r="A693" t="n">
        <v>8339</v>
      </c>
      <c r="B693" s="38" t="n">
        <v>175</v>
      </c>
      <c r="C693" s="7" t="n">
        <v>3</v>
      </c>
      <c r="D693" s="7" t="n">
        <v>0</v>
      </c>
    </row>
    <row r="694" spans="1:11">
      <c r="A694" t="s">
        <v>4</v>
      </c>
      <c r="B694" s="4" t="s">
        <v>5</v>
      </c>
      <c r="C694" s="4" t="s">
        <v>9</v>
      </c>
      <c r="D694" s="4" t="s">
        <v>9</v>
      </c>
    </row>
    <row r="695" spans="1:11">
      <c r="A695" t="n">
        <v>8345</v>
      </c>
      <c r="B695" s="26" t="n">
        <v>70</v>
      </c>
      <c r="C695" s="7" t="s">
        <v>70</v>
      </c>
      <c r="D695" s="7" t="s">
        <v>56</v>
      </c>
    </row>
    <row r="696" spans="1:11">
      <c r="A696" t="s">
        <v>4</v>
      </c>
      <c r="B696" s="4" t="s">
        <v>5</v>
      </c>
      <c r="C696" s="4" t="s">
        <v>7</v>
      </c>
    </row>
    <row r="697" spans="1:11">
      <c r="A697" t="n">
        <v>8364</v>
      </c>
      <c r="B697" s="25" t="n">
        <v>16</v>
      </c>
      <c r="C697" s="7" t="n">
        <v>300</v>
      </c>
    </row>
    <row r="698" spans="1:11">
      <c r="A698" t="s">
        <v>4</v>
      </c>
      <c r="B698" s="4" t="s">
        <v>5</v>
      </c>
      <c r="C698" s="4" t="s">
        <v>9</v>
      </c>
      <c r="D698" s="4" t="s">
        <v>9</v>
      </c>
    </row>
    <row r="699" spans="1:11">
      <c r="A699" t="n">
        <v>8367</v>
      </c>
      <c r="B699" s="26" t="n">
        <v>70</v>
      </c>
      <c r="C699" s="7" t="s">
        <v>72</v>
      </c>
      <c r="D699" s="7" t="s">
        <v>56</v>
      </c>
    </row>
    <row r="700" spans="1:11">
      <c r="A700" t="s">
        <v>4</v>
      </c>
      <c r="B700" s="4" t="s">
        <v>5</v>
      </c>
      <c r="C700" s="4" t="s">
        <v>8</v>
      </c>
      <c r="D700" s="4" t="s">
        <v>7</v>
      </c>
      <c r="E700" s="4" t="s">
        <v>13</v>
      </c>
      <c r="F700" s="4" t="s">
        <v>7</v>
      </c>
      <c r="G700" s="4" t="s">
        <v>14</v>
      </c>
      <c r="H700" s="4" t="s">
        <v>14</v>
      </c>
      <c r="I700" s="4" t="s">
        <v>7</v>
      </c>
      <c r="J700" s="4" t="s">
        <v>7</v>
      </c>
      <c r="K700" s="4" t="s">
        <v>14</v>
      </c>
      <c r="L700" s="4" t="s">
        <v>14</v>
      </c>
      <c r="M700" s="4" t="s">
        <v>14</v>
      </c>
      <c r="N700" s="4" t="s">
        <v>14</v>
      </c>
      <c r="O700" s="4" t="s">
        <v>9</v>
      </c>
    </row>
    <row r="701" spans="1:11">
      <c r="A701" t="n">
        <v>8386</v>
      </c>
      <c r="B701" s="16" t="n">
        <v>50</v>
      </c>
      <c r="C701" s="7" t="n">
        <v>0</v>
      </c>
      <c r="D701" s="7" t="n">
        <v>4512</v>
      </c>
      <c r="E701" s="7" t="n">
        <v>1</v>
      </c>
      <c r="F701" s="7" t="n">
        <v>0</v>
      </c>
      <c r="G701" s="7" t="n">
        <v>0</v>
      </c>
      <c r="H701" s="7" t="n">
        <v>0</v>
      </c>
      <c r="I701" s="7" t="n">
        <v>0</v>
      </c>
      <c r="J701" s="7" t="n">
        <v>65533</v>
      </c>
      <c r="K701" s="7" t="n">
        <v>0</v>
      </c>
      <c r="L701" s="7" t="n">
        <v>0</v>
      </c>
      <c r="M701" s="7" t="n">
        <v>0</v>
      </c>
      <c r="N701" s="7" t="n">
        <v>0</v>
      </c>
      <c r="O701" s="7" t="s">
        <v>15</v>
      </c>
    </row>
    <row r="702" spans="1:11">
      <c r="A702" t="s">
        <v>4</v>
      </c>
      <c r="B702" s="4" t="s">
        <v>5</v>
      </c>
      <c r="C702" s="4" t="s">
        <v>7</v>
      </c>
    </row>
    <row r="703" spans="1:11">
      <c r="A703" t="n">
        <v>8425</v>
      </c>
      <c r="B703" s="25" t="n">
        <v>16</v>
      </c>
      <c r="C703" s="7" t="n">
        <v>1300</v>
      </c>
    </row>
    <row r="704" spans="1:11">
      <c r="A704" t="s">
        <v>4</v>
      </c>
      <c r="B704" s="4" t="s">
        <v>5</v>
      </c>
      <c r="C704" s="4" t="s">
        <v>8</v>
      </c>
      <c r="D704" s="4" t="s">
        <v>7</v>
      </c>
      <c r="E704" s="4" t="s">
        <v>8</v>
      </c>
      <c r="F704" s="4" t="s">
        <v>12</v>
      </c>
    </row>
    <row r="705" spans="1:15">
      <c r="A705" t="n">
        <v>8428</v>
      </c>
      <c r="B705" s="12" t="n">
        <v>5</v>
      </c>
      <c r="C705" s="7" t="n">
        <v>30</v>
      </c>
      <c r="D705" s="7" t="n">
        <v>1</v>
      </c>
      <c r="E705" s="7" t="n">
        <v>1</v>
      </c>
      <c r="F705" s="13" t="n">
        <f t="normal" ca="1">A715</f>
        <v>0</v>
      </c>
    </row>
    <row r="706" spans="1:15">
      <c r="A706" t="s">
        <v>4</v>
      </c>
      <c r="B706" s="4" t="s">
        <v>5</v>
      </c>
      <c r="C706" s="4" t="s">
        <v>8</v>
      </c>
      <c r="D706" s="4" t="s">
        <v>7</v>
      </c>
      <c r="E706" s="4" t="s">
        <v>9</v>
      </c>
    </row>
    <row r="707" spans="1:15">
      <c r="A707" t="n">
        <v>8437</v>
      </c>
      <c r="B707" s="39" t="n">
        <v>51</v>
      </c>
      <c r="C707" s="7" t="n">
        <v>4</v>
      </c>
      <c r="D707" s="7" t="n">
        <v>33</v>
      </c>
      <c r="E707" s="7" t="s">
        <v>100</v>
      </c>
    </row>
    <row r="708" spans="1:15">
      <c r="A708" t="s">
        <v>4</v>
      </c>
      <c r="B708" s="4" t="s">
        <v>5</v>
      </c>
      <c r="C708" s="4" t="s">
        <v>7</v>
      </c>
    </row>
    <row r="709" spans="1:15">
      <c r="A709" t="n">
        <v>8450</v>
      </c>
      <c r="B709" s="25" t="n">
        <v>16</v>
      </c>
      <c r="C709" s="7" t="n">
        <v>0</v>
      </c>
    </row>
    <row r="710" spans="1:15">
      <c r="A710" t="s">
        <v>4</v>
      </c>
      <c r="B710" s="4" t="s">
        <v>5</v>
      </c>
      <c r="C710" s="4" t="s">
        <v>7</v>
      </c>
      <c r="D710" s="4" t="s">
        <v>8</v>
      </c>
      <c r="E710" s="4" t="s">
        <v>14</v>
      </c>
      <c r="F710" s="4" t="s">
        <v>74</v>
      </c>
      <c r="G710" s="4" t="s">
        <v>8</v>
      </c>
      <c r="H710" s="4" t="s">
        <v>8</v>
      </c>
    </row>
    <row r="711" spans="1:15">
      <c r="A711" t="n">
        <v>8453</v>
      </c>
      <c r="B711" s="40" t="n">
        <v>26</v>
      </c>
      <c r="C711" s="7" t="n">
        <v>33</v>
      </c>
      <c r="D711" s="7" t="n">
        <v>17</v>
      </c>
      <c r="E711" s="7" t="n">
        <v>22000</v>
      </c>
      <c r="F711" s="7" t="s">
        <v>101</v>
      </c>
      <c r="G711" s="7" t="n">
        <v>2</v>
      </c>
      <c r="H711" s="7" t="n">
        <v>0</v>
      </c>
    </row>
    <row r="712" spans="1:15">
      <c r="A712" t="s">
        <v>4</v>
      </c>
      <c r="B712" s="4" t="s">
        <v>5</v>
      </c>
      <c r="C712" s="4" t="s">
        <v>12</v>
      </c>
    </row>
    <row r="713" spans="1:15">
      <c r="A713" t="n">
        <v>8492</v>
      </c>
      <c r="B713" s="15" t="n">
        <v>3</v>
      </c>
      <c r="C713" s="13" t="n">
        <f t="normal" ca="1">A721</f>
        <v>0</v>
      </c>
    </row>
    <row r="714" spans="1:15">
      <c r="A714" t="s">
        <v>4</v>
      </c>
      <c r="B714" s="4" t="s">
        <v>5</v>
      </c>
      <c r="C714" s="4" t="s">
        <v>8</v>
      </c>
      <c r="D714" s="4" t="s">
        <v>7</v>
      </c>
      <c r="E714" s="4" t="s">
        <v>9</v>
      </c>
    </row>
    <row r="715" spans="1:15">
      <c r="A715" t="n">
        <v>8497</v>
      </c>
      <c r="B715" s="39" t="n">
        <v>51</v>
      </c>
      <c r="C715" s="7" t="n">
        <v>4</v>
      </c>
      <c r="D715" s="7" t="n">
        <v>33</v>
      </c>
      <c r="E715" s="7" t="s">
        <v>82</v>
      </c>
    </row>
    <row r="716" spans="1:15">
      <c r="A716" t="s">
        <v>4</v>
      </c>
      <c r="B716" s="4" t="s">
        <v>5</v>
      </c>
      <c r="C716" s="4" t="s">
        <v>7</v>
      </c>
    </row>
    <row r="717" spans="1:15">
      <c r="A717" t="n">
        <v>8511</v>
      </c>
      <c r="B717" s="25" t="n">
        <v>16</v>
      </c>
      <c r="C717" s="7" t="n">
        <v>0</v>
      </c>
    </row>
    <row r="718" spans="1:15">
      <c r="A718" t="s">
        <v>4</v>
      </c>
      <c r="B718" s="4" t="s">
        <v>5</v>
      </c>
      <c r="C718" s="4" t="s">
        <v>7</v>
      </c>
      <c r="D718" s="4" t="s">
        <v>8</v>
      </c>
      <c r="E718" s="4" t="s">
        <v>14</v>
      </c>
      <c r="F718" s="4" t="s">
        <v>74</v>
      </c>
      <c r="G718" s="4" t="s">
        <v>8</v>
      </c>
      <c r="H718" s="4" t="s">
        <v>8</v>
      </c>
    </row>
    <row r="719" spans="1:15">
      <c r="A719" t="n">
        <v>8514</v>
      </c>
      <c r="B719" s="40" t="n">
        <v>26</v>
      </c>
      <c r="C719" s="7" t="n">
        <v>33</v>
      </c>
      <c r="D719" s="7" t="n">
        <v>17</v>
      </c>
      <c r="E719" s="7" t="n">
        <v>22001</v>
      </c>
      <c r="F719" s="7" t="s">
        <v>102</v>
      </c>
      <c r="G719" s="7" t="n">
        <v>2</v>
      </c>
      <c r="H719" s="7" t="n">
        <v>0</v>
      </c>
    </row>
    <row r="720" spans="1:15">
      <c r="A720" t="s">
        <v>4</v>
      </c>
      <c r="B720" s="4" t="s">
        <v>5</v>
      </c>
    </row>
    <row r="721" spans="1:8">
      <c r="A721" t="n">
        <v>8560</v>
      </c>
      <c r="B721" s="41" t="n">
        <v>28</v>
      </c>
    </row>
    <row r="722" spans="1:8">
      <c r="A722" t="s">
        <v>4</v>
      </c>
      <c r="B722" s="4" t="s">
        <v>5</v>
      </c>
      <c r="C722" s="4" t="s">
        <v>8</v>
      </c>
      <c r="D722" s="4" t="s">
        <v>8</v>
      </c>
      <c r="E722" s="4" t="s">
        <v>14</v>
      </c>
      <c r="F722" s="4" t="s">
        <v>8</v>
      </c>
      <c r="G722" s="4" t="s">
        <v>8</v>
      </c>
      <c r="H722" s="4" t="s">
        <v>12</v>
      </c>
    </row>
    <row r="723" spans="1:8">
      <c r="A723" t="n">
        <v>8561</v>
      </c>
      <c r="B723" s="12" t="n">
        <v>5</v>
      </c>
      <c r="C723" s="7" t="n">
        <v>34</v>
      </c>
      <c r="D723" s="7" t="n">
        <v>0</v>
      </c>
      <c r="E723" s="7" t="n">
        <v>2</v>
      </c>
      <c r="F723" s="7" t="n">
        <v>18</v>
      </c>
      <c r="G723" s="7" t="n">
        <v>1</v>
      </c>
      <c r="H723" s="13" t="n">
        <f t="normal" ca="1">A733</f>
        <v>0</v>
      </c>
    </row>
    <row r="724" spans="1:8">
      <c r="A724" t="s">
        <v>4</v>
      </c>
      <c r="B724" s="4" t="s">
        <v>5</v>
      </c>
      <c r="C724" s="4" t="s">
        <v>8</v>
      </c>
      <c r="D724" s="4" t="s">
        <v>7</v>
      </c>
      <c r="E724" s="4" t="s">
        <v>9</v>
      </c>
    </row>
    <row r="725" spans="1:8">
      <c r="A725" t="n">
        <v>8574</v>
      </c>
      <c r="B725" s="39" t="n">
        <v>51</v>
      </c>
      <c r="C725" s="7" t="n">
        <v>4</v>
      </c>
      <c r="D725" s="7" t="n">
        <v>33</v>
      </c>
      <c r="E725" s="7" t="s">
        <v>103</v>
      </c>
    </row>
    <row r="726" spans="1:8">
      <c r="A726" t="s">
        <v>4</v>
      </c>
      <c r="B726" s="4" t="s">
        <v>5</v>
      </c>
      <c r="C726" s="4" t="s">
        <v>7</v>
      </c>
    </row>
    <row r="727" spans="1:8">
      <c r="A727" t="n">
        <v>8587</v>
      </c>
      <c r="B727" s="25" t="n">
        <v>16</v>
      </c>
      <c r="C727" s="7" t="n">
        <v>0</v>
      </c>
    </row>
    <row r="728" spans="1:8">
      <c r="A728" t="s">
        <v>4</v>
      </c>
      <c r="B728" s="4" t="s">
        <v>5</v>
      </c>
      <c r="C728" s="4" t="s">
        <v>7</v>
      </c>
      <c r="D728" s="4" t="s">
        <v>8</v>
      </c>
      <c r="E728" s="4" t="s">
        <v>14</v>
      </c>
      <c r="F728" s="4" t="s">
        <v>74</v>
      </c>
      <c r="G728" s="4" t="s">
        <v>8</v>
      </c>
      <c r="H728" s="4" t="s">
        <v>8</v>
      </c>
    </row>
    <row r="729" spans="1:8">
      <c r="A729" t="n">
        <v>8590</v>
      </c>
      <c r="B729" s="40" t="n">
        <v>26</v>
      </c>
      <c r="C729" s="7" t="n">
        <v>33</v>
      </c>
      <c r="D729" s="7" t="n">
        <v>17</v>
      </c>
      <c r="E729" s="7" t="n">
        <v>22002</v>
      </c>
      <c r="F729" s="7" t="s">
        <v>104</v>
      </c>
      <c r="G729" s="7" t="n">
        <v>2</v>
      </c>
      <c r="H729" s="7" t="n">
        <v>0</v>
      </c>
    </row>
    <row r="730" spans="1:8">
      <c r="A730" t="s">
        <v>4</v>
      </c>
      <c r="B730" s="4" t="s">
        <v>5</v>
      </c>
      <c r="C730" s="4" t="s">
        <v>12</v>
      </c>
    </row>
    <row r="731" spans="1:8">
      <c r="A731" t="n">
        <v>8644</v>
      </c>
      <c r="B731" s="15" t="n">
        <v>3</v>
      </c>
      <c r="C731" s="13" t="n">
        <f t="normal" ca="1">A739</f>
        <v>0</v>
      </c>
    </row>
    <row r="732" spans="1:8">
      <c r="A732" t="s">
        <v>4</v>
      </c>
      <c r="B732" s="4" t="s">
        <v>5</v>
      </c>
      <c r="C732" s="4" t="s">
        <v>8</v>
      </c>
      <c r="D732" s="4" t="s">
        <v>7</v>
      </c>
      <c r="E732" s="4" t="s">
        <v>9</v>
      </c>
    </row>
    <row r="733" spans="1:8">
      <c r="A733" t="n">
        <v>8649</v>
      </c>
      <c r="B733" s="39" t="n">
        <v>51</v>
      </c>
      <c r="C733" s="7" t="n">
        <v>4</v>
      </c>
      <c r="D733" s="7" t="n">
        <v>33</v>
      </c>
      <c r="E733" s="7" t="s">
        <v>88</v>
      </c>
    </row>
    <row r="734" spans="1:8">
      <c r="A734" t="s">
        <v>4</v>
      </c>
      <c r="B734" s="4" t="s">
        <v>5</v>
      </c>
      <c r="C734" s="4" t="s">
        <v>7</v>
      </c>
    </row>
    <row r="735" spans="1:8">
      <c r="A735" t="n">
        <v>8662</v>
      </c>
      <c r="B735" s="25" t="n">
        <v>16</v>
      </c>
      <c r="C735" s="7" t="n">
        <v>0</v>
      </c>
    </row>
    <row r="736" spans="1:8">
      <c r="A736" t="s">
        <v>4</v>
      </c>
      <c r="B736" s="4" t="s">
        <v>5</v>
      </c>
      <c r="C736" s="4" t="s">
        <v>7</v>
      </c>
      <c r="D736" s="4" t="s">
        <v>8</v>
      </c>
      <c r="E736" s="4" t="s">
        <v>14</v>
      </c>
      <c r="F736" s="4" t="s">
        <v>74</v>
      </c>
      <c r="G736" s="4" t="s">
        <v>8</v>
      </c>
      <c r="H736" s="4" t="s">
        <v>8</v>
      </c>
    </row>
    <row r="737" spans="1:8">
      <c r="A737" t="n">
        <v>8665</v>
      </c>
      <c r="B737" s="40" t="n">
        <v>26</v>
      </c>
      <c r="C737" s="7" t="n">
        <v>33</v>
      </c>
      <c r="D737" s="7" t="n">
        <v>17</v>
      </c>
      <c r="E737" s="7" t="n">
        <v>22003</v>
      </c>
      <c r="F737" s="7" t="s">
        <v>105</v>
      </c>
      <c r="G737" s="7" t="n">
        <v>2</v>
      </c>
      <c r="H737" s="7" t="n">
        <v>0</v>
      </c>
    </row>
    <row r="738" spans="1:8">
      <c r="A738" t="s">
        <v>4</v>
      </c>
      <c r="B738" s="4" t="s">
        <v>5</v>
      </c>
    </row>
    <row r="739" spans="1:8">
      <c r="A739" t="n">
        <v>8728</v>
      </c>
      <c r="B739" s="41" t="n">
        <v>28</v>
      </c>
    </row>
    <row r="740" spans="1:8">
      <c r="A740" t="s">
        <v>4</v>
      </c>
      <c r="B740" s="4" t="s">
        <v>5</v>
      </c>
      <c r="C740" s="4" t="s">
        <v>7</v>
      </c>
    </row>
    <row r="741" spans="1:8">
      <c r="A741" t="n">
        <v>8729</v>
      </c>
      <c r="B741" s="25" t="n">
        <v>16</v>
      </c>
      <c r="C741" s="7" t="n">
        <v>500</v>
      </c>
    </row>
    <row r="742" spans="1:8">
      <c r="A742" t="s">
        <v>4</v>
      </c>
      <c r="B742" s="4" t="s">
        <v>5</v>
      </c>
      <c r="C742" s="4" t="s">
        <v>8</v>
      </c>
      <c r="D742" s="4" t="s">
        <v>8</v>
      </c>
      <c r="E742" s="4" t="s">
        <v>7</v>
      </c>
      <c r="F742" s="4" t="s">
        <v>7</v>
      </c>
      <c r="G742" s="4" t="s">
        <v>7</v>
      </c>
      <c r="H742" s="4" t="s">
        <v>7</v>
      </c>
      <c r="I742" s="4" t="s">
        <v>7</v>
      </c>
    </row>
    <row r="743" spans="1:8">
      <c r="A743" t="n">
        <v>8732</v>
      </c>
      <c r="B743" s="36" t="n">
        <v>146</v>
      </c>
      <c r="C743" s="7" t="n">
        <v>0</v>
      </c>
      <c r="D743" s="7" t="n">
        <v>0</v>
      </c>
      <c r="E743" s="7" t="n">
        <v>33</v>
      </c>
      <c r="F743" s="7" t="n">
        <v>65535</v>
      </c>
      <c r="G743" s="7" t="n">
        <v>0</v>
      </c>
      <c r="H743" s="7" t="n">
        <v>0</v>
      </c>
      <c r="I743" s="7" t="n">
        <v>0</v>
      </c>
    </row>
    <row r="744" spans="1:8">
      <c r="A744" t="s">
        <v>4</v>
      </c>
      <c r="B744" s="4" t="s">
        <v>5</v>
      </c>
      <c r="C744" s="4" t="s">
        <v>8</v>
      </c>
    </row>
    <row r="745" spans="1:8">
      <c r="A745" t="n">
        <v>8745</v>
      </c>
      <c r="B745" s="36" t="n">
        <v>146</v>
      </c>
      <c r="C745" s="7" t="n">
        <v>1</v>
      </c>
    </row>
    <row r="746" spans="1:8">
      <c r="A746" t="s">
        <v>4</v>
      </c>
      <c r="B746" s="4" t="s">
        <v>5</v>
      </c>
      <c r="C746" s="4" t="s">
        <v>7</v>
      </c>
    </row>
    <row r="747" spans="1:8">
      <c r="A747" t="n">
        <v>8747</v>
      </c>
      <c r="B747" s="25" t="n">
        <v>16</v>
      </c>
      <c r="C747" s="7" t="n">
        <v>500</v>
      </c>
    </row>
    <row r="748" spans="1:8">
      <c r="A748" t="s">
        <v>4</v>
      </c>
      <c r="B748" s="4" t="s">
        <v>5</v>
      </c>
      <c r="C748" s="4" t="s">
        <v>8</v>
      </c>
      <c r="D748" s="4" t="s">
        <v>7</v>
      </c>
      <c r="E748" s="4" t="s">
        <v>8</v>
      </c>
      <c r="F748" s="4" t="s">
        <v>12</v>
      </c>
    </row>
    <row r="749" spans="1:8">
      <c r="A749" t="n">
        <v>8750</v>
      </c>
      <c r="B749" s="12" t="n">
        <v>5</v>
      </c>
      <c r="C749" s="7" t="n">
        <v>30</v>
      </c>
      <c r="D749" s="7" t="n">
        <v>1</v>
      </c>
      <c r="E749" s="7" t="n">
        <v>1</v>
      </c>
      <c r="F749" s="13" t="n">
        <f t="normal" ca="1">A759</f>
        <v>0</v>
      </c>
    </row>
    <row r="750" spans="1:8">
      <c r="A750" t="s">
        <v>4</v>
      </c>
      <c r="B750" s="4" t="s">
        <v>5</v>
      </c>
      <c r="C750" s="4" t="s">
        <v>8</v>
      </c>
      <c r="D750" s="4" t="s">
        <v>7</v>
      </c>
      <c r="E750" s="4" t="s">
        <v>9</v>
      </c>
    </row>
    <row r="751" spans="1:8">
      <c r="A751" t="n">
        <v>8759</v>
      </c>
      <c r="B751" s="39" t="n">
        <v>51</v>
      </c>
      <c r="C751" s="7" t="n">
        <v>4</v>
      </c>
      <c r="D751" s="7" t="n">
        <v>33</v>
      </c>
      <c r="E751" s="7" t="s">
        <v>88</v>
      </c>
    </row>
    <row r="752" spans="1:8">
      <c r="A752" t="s">
        <v>4</v>
      </c>
      <c r="B752" s="4" t="s">
        <v>5</v>
      </c>
      <c r="C752" s="4" t="s">
        <v>7</v>
      </c>
    </row>
    <row r="753" spans="1:9">
      <c r="A753" t="n">
        <v>8772</v>
      </c>
      <c r="B753" s="25" t="n">
        <v>16</v>
      </c>
      <c r="C753" s="7" t="n">
        <v>0</v>
      </c>
    </row>
    <row r="754" spans="1:9">
      <c r="A754" t="s">
        <v>4</v>
      </c>
      <c r="B754" s="4" t="s">
        <v>5</v>
      </c>
      <c r="C754" s="4" t="s">
        <v>7</v>
      </c>
      <c r="D754" s="4" t="s">
        <v>8</v>
      </c>
      <c r="E754" s="4" t="s">
        <v>14</v>
      </c>
      <c r="F754" s="4" t="s">
        <v>74</v>
      </c>
      <c r="G754" s="4" t="s">
        <v>8</v>
      </c>
      <c r="H754" s="4" t="s">
        <v>8</v>
      </c>
    </row>
    <row r="755" spans="1:9">
      <c r="A755" t="n">
        <v>8775</v>
      </c>
      <c r="B755" s="40" t="n">
        <v>26</v>
      </c>
      <c r="C755" s="7" t="n">
        <v>33</v>
      </c>
      <c r="D755" s="7" t="n">
        <v>17</v>
      </c>
      <c r="E755" s="7" t="n">
        <v>22007</v>
      </c>
      <c r="F755" s="7" t="s">
        <v>106</v>
      </c>
      <c r="G755" s="7" t="n">
        <v>2</v>
      </c>
      <c r="H755" s="7" t="n">
        <v>0</v>
      </c>
    </row>
    <row r="756" spans="1:9">
      <c r="A756" t="s">
        <v>4</v>
      </c>
      <c r="B756" s="4" t="s">
        <v>5</v>
      </c>
      <c r="C756" s="4" t="s">
        <v>12</v>
      </c>
    </row>
    <row r="757" spans="1:9">
      <c r="A757" t="n">
        <v>8850</v>
      </c>
      <c r="B757" s="15" t="n">
        <v>3</v>
      </c>
      <c r="C757" s="13" t="n">
        <f t="normal" ca="1">A765</f>
        <v>0</v>
      </c>
    </row>
    <row r="758" spans="1:9">
      <c r="A758" t="s">
        <v>4</v>
      </c>
      <c r="B758" s="4" t="s">
        <v>5</v>
      </c>
      <c r="C758" s="4" t="s">
        <v>8</v>
      </c>
      <c r="D758" s="4" t="s">
        <v>7</v>
      </c>
      <c r="E758" s="4" t="s">
        <v>9</v>
      </c>
    </row>
    <row r="759" spans="1:9">
      <c r="A759" t="n">
        <v>8855</v>
      </c>
      <c r="B759" s="39" t="n">
        <v>51</v>
      </c>
      <c r="C759" s="7" t="n">
        <v>4</v>
      </c>
      <c r="D759" s="7" t="n">
        <v>33</v>
      </c>
      <c r="E759" s="7" t="s">
        <v>78</v>
      </c>
    </row>
    <row r="760" spans="1:9">
      <c r="A760" t="s">
        <v>4</v>
      </c>
      <c r="B760" s="4" t="s">
        <v>5</v>
      </c>
      <c r="C760" s="4" t="s">
        <v>7</v>
      </c>
    </row>
    <row r="761" spans="1:9">
      <c r="A761" t="n">
        <v>8869</v>
      </c>
      <c r="B761" s="25" t="n">
        <v>16</v>
      </c>
      <c r="C761" s="7" t="n">
        <v>0</v>
      </c>
    </row>
    <row r="762" spans="1:9">
      <c r="A762" t="s">
        <v>4</v>
      </c>
      <c r="B762" s="4" t="s">
        <v>5</v>
      </c>
      <c r="C762" s="4" t="s">
        <v>7</v>
      </c>
      <c r="D762" s="4" t="s">
        <v>8</v>
      </c>
      <c r="E762" s="4" t="s">
        <v>14</v>
      </c>
      <c r="F762" s="4" t="s">
        <v>74</v>
      </c>
      <c r="G762" s="4" t="s">
        <v>8</v>
      </c>
      <c r="H762" s="4" t="s">
        <v>8</v>
      </c>
    </row>
    <row r="763" spans="1:9">
      <c r="A763" t="n">
        <v>8872</v>
      </c>
      <c r="B763" s="40" t="n">
        <v>26</v>
      </c>
      <c r="C763" s="7" t="n">
        <v>33</v>
      </c>
      <c r="D763" s="7" t="n">
        <v>17</v>
      </c>
      <c r="E763" s="7" t="n">
        <v>22008</v>
      </c>
      <c r="F763" s="7" t="s">
        <v>107</v>
      </c>
      <c r="G763" s="7" t="n">
        <v>2</v>
      </c>
      <c r="H763" s="7" t="n">
        <v>0</v>
      </c>
    </row>
    <row r="764" spans="1:9">
      <c r="A764" t="s">
        <v>4</v>
      </c>
      <c r="B764" s="4" t="s">
        <v>5</v>
      </c>
    </row>
    <row r="765" spans="1:9">
      <c r="A765" t="n">
        <v>8907</v>
      </c>
      <c r="B765" s="41" t="n">
        <v>28</v>
      </c>
    </row>
    <row r="766" spans="1:9">
      <c r="A766" t="s">
        <v>4</v>
      </c>
      <c r="B766" s="4" t="s">
        <v>5</v>
      </c>
      <c r="C766" s="4" t="s">
        <v>7</v>
      </c>
      <c r="D766" s="4" t="s">
        <v>8</v>
      </c>
    </row>
    <row r="767" spans="1:9">
      <c r="A767" t="n">
        <v>8908</v>
      </c>
      <c r="B767" s="42" t="n">
        <v>89</v>
      </c>
      <c r="C767" s="7" t="n">
        <v>65533</v>
      </c>
      <c r="D767" s="7" t="n">
        <v>1</v>
      </c>
    </row>
    <row r="768" spans="1:9">
      <c r="A768" t="s">
        <v>4</v>
      </c>
      <c r="B768" s="4" t="s">
        <v>5</v>
      </c>
      <c r="C768" s="4" t="s">
        <v>9</v>
      </c>
      <c r="D768" s="4" t="s">
        <v>9</v>
      </c>
    </row>
    <row r="769" spans="1:8">
      <c r="A769" t="n">
        <v>8912</v>
      </c>
      <c r="B769" s="26" t="n">
        <v>70</v>
      </c>
      <c r="C769" s="7" t="s">
        <v>70</v>
      </c>
      <c r="D769" s="7" t="s">
        <v>52</v>
      </c>
    </row>
    <row r="770" spans="1:8">
      <c r="A770" t="s">
        <v>4</v>
      </c>
      <c r="B770" s="4" t="s">
        <v>5</v>
      </c>
      <c r="C770" s="4" t="s">
        <v>9</v>
      </c>
      <c r="D770" s="4" t="s">
        <v>9</v>
      </c>
    </row>
    <row r="771" spans="1:8">
      <c r="A771" t="n">
        <v>8932</v>
      </c>
      <c r="B771" s="26" t="n">
        <v>70</v>
      </c>
      <c r="C771" s="7" t="s">
        <v>72</v>
      </c>
      <c r="D771" s="7" t="s">
        <v>52</v>
      </c>
    </row>
    <row r="772" spans="1:8">
      <c r="A772" t="s">
        <v>4</v>
      </c>
      <c r="B772" s="4" t="s">
        <v>5</v>
      </c>
      <c r="C772" s="4" t="s">
        <v>8</v>
      </c>
      <c r="D772" s="4" t="s">
        <v>7</v>
      </c>
      <c r="E772" s="4" t="s">
        <v>13</v>
      </c>
      <c r="F772" s="4" t="s">
        <v>7</v>
      </c>
      <c r="G772" s="4" t="s">
        <v>14</v>
      </c>
      <c r="H772" s="4" t="s">
        <v>14</v>
      </c>
      <c r="I772" s="4" t="s">
        <v>7</v>
      </c>
      <c r="J772" s="4" t="s">
        <v>7</v>
      </c>
      <c r="K772" s="4" t="s">
        <v>14</v>
      </c>
      <c r="L772" s="4" t="s">
        <v>14</v>
      </c>
      <c r="M772" s="4" t="s">
        <v>14</v>
      </c>
      <c r="N772" s="4" t="s">
        <v>14</v>
      </c>
      <c r="O772" s="4" t="s">
        <v>9</v>
      </c>
    </row>
    <row r="773" spans="1:8">
      <c r="A773" t="n">
        <v>8952</v>
      </c>
      <c r="B773" s="16" t="n">
        <v>50</v>
      </c>
      <c r="C773" s="7" t="n">
        <v>0</v>
      </c>
      <c r="D773" s="7" t="n">
        <v>4512</v>
      </c>
      <c r="E773" s="7" t="n">
        <v>1</v>
      </c>
      <c r="F773" s="7" t="n">
        <v>0</v>
      </c>
      <c r="G773" s="7" t="n">
        <v>0</v>
      </c>
      <c r="H773" s="7" t="n">
        <v>0</v>
      </c>
      <c r="I773" s="7" t="n">
        <v>0</v>
      </c>
      <c r="J773" s="7" t="n">
        <v>65533</v>
      </c>
      <c r="K773" s="7" t="n">
        <v>0</v>
      </c>
      <c r="L773" s="7" t="n">
        <v>0</v>
      </c>
      <c r="M773" s="7" t="n">
        <v>0</v>
      </c>
      <c r="N773" s="7" t="n">
        <v>0</v>
      </c>
      <c r="O773" s="7" t="s">
        <v>15</v>
      </c>
    </row>
    <row r="774" spans="1:8">
      <c r="A774" t="s">
        <v>4</v>
      </c>
      <c r="B774" s="4" t="s">
        <v>5</v>
      </c>
      <c r="C774" s="4" t="s">
        <v>7</v>
      </c>
    </row>
    <row r="775" spans="1:8">
      <c r="A775" t="n">
        <v>8991</v>
      </c>
      <c r="B775" s="25" t="n">
        <v>16</v>
      </c>
      <c r="C775" s="7" t="n">
        <v>1000</v>
      </c>
    </row>
    <row r="776" spans="1:8">
      <c r="A776" t="s">
        <v>4</v>
      </c>
      <c r="B776" s="4" t="s">
        <v>5</v>
      </c>
      <c r="C776" s="4" t="s">
        <v>8</v>
      </c>
      <c r="D776" s="4" t="s">
        <v>14</v>
      </c>
    </row>
    <row r="777" spans="1:8">
      <c r="A777" t="n">
        <v>8994</v>
      </c>
      <c r="B777" s="38" t="n">
        <v>175</v>
      </c>
      <c r="C777" s="7" t="n">
        <v>4</v>
      </c>
      <c r="D777" s="7" t="n">
        <v>0</v>
      </c>
    </row>
    <row r="778" spans="1:8">
      <c r="A778" t="s">
        <v>4</v>
      </c>
      <c r="B778" s="4" t="s">
        <v>5</v>
      </c>
      <c r="C778" s="4" t="s">
        <v>7</v>
      </c>
      <c r="D778" s="4" t="s">
        <v>8</v>
      </c>
      <c r="E778" s="4" t="s">
        <v>8</v>
      </c>
      <c r="F778" s="4" t="s">
        <v>9</v>
      </c>
    </row>
    <row r="779" spans="1:8">
      <c r="A779" t="n">
        <v>9000</v>
      </c>
      <c r="B779" s="22" t="n">
        <v>20</v>
      </c>
      <c r="C779" s="7" t="n">
        <v>33</v>
      </c>
      <c r="D779" s="7" t="n">
        <v>3</v>
      </c>
      <c r="E779" s="7" t="n">
        <v>10</v>
      </c>
      <c r="F779" s="7" t="s">
        <v>108</v>
      </c>
    </row>
    <row r="780" spans="1:8">
      <c r="A780" t="s">
        <v>4</v>
      </c>
      <c r="B780" s="4" t="s">
        <v>5</v>
      </c>
      <c r="C780" s="4" t="s">
        <v>7</v>
      </c>
    </row>
    <row r="781" spans="1:8">
      <c r="A781" t="n">
        <v>9017</v>
      </c>
      <c r="B781" s="25" t="n">
        <v>16</v>
      </c>
      <c r="C781" s="7" t="n">
        <v>0</v>
      </c>
    </row>
    <row r="782" spans="1:8">
      <c r="A782" t="s">
        <v>4</v>
      </c>
      <c r="B782" s="4" t="s">
        <v>5</v>
      </c>
      <c r="C782" s="4" t="s">
        <v>7</v>
      </c>
      <c r="D782" s="4" t="s">
        <v>14</v>
      </c>
    </row>
    <row r="783" spans="1:8">
      <c r="A783" t="n">
        <v>9020</v>
      </c>
      <c r="B783" s="30" t="n">
        <v>43</v>
      </c>
      <c r="C783" s="7" t="n">
        <v>33</v>
      </c>
      <c r="D783" s="7" t="n">
        <v>128</v>
      </c>
    </row>
    <row r="784" spans="1:8">
      <c r="A784" t="s">
        <v>4</v>
      </c>
      <c r="B784" s="4" t="s">
        <v>5</v>
      </c>
      <c r="C784" s="4" t="s">
        <v>12</v>
      </c>
    </row>
    <row r="785" spans="1:15">
      <c r="A785" t="n">
        <v>9027</v>
      </c>
      <c r="B785" s="15" t="n">
        <v>3</v>
      </c>
      <c r="C785" s="13" t="n">
        <f t="normal" ca="1">A795</f>
        <v>0</v>
      </c>
    </row>
    <row r="786" spans="1:15">
      <c r="A786" t="s">
        <v>4</v>
      </c>
      <c r="B786" s="4" t="s">
        <v>5</v>
      </c>
      <c r="C786" s="4" t="s">
        <v>8</v>
      </c>
      <c r="D786" s="4" t="s">
        <v>7</v>
      </c>
      <c r="E786" s="4" t="s">
        <v>7</v>
      </c>
      <c r="F786" s="4" t="s">
        <v>7</v>
      </c>
      <c r="G786" s="4" t="s">
        <v>7</v>
      </c>
      <c r="H786" s="4" t="s">
        <v>8</v>
      </c>
    </row>
    <row r="787" spans="1:15">
      <c r="A787" t="n">
        <v>9032</v>
      </c>
      <c r="B787" s="37" t="n">
        <v>25</v>
      </c>
      <c r="C787" s="7" t="n">
        <v>5</v>
      </c>
      <c r="D787" s="7" t="n">
        <v>65535</v>
      </c>
      <c r="E787" s="7" t="n">
        <v>65535</v>
      </c>
      <c r="F787" s="7" t="n">
        <v>65535</v>
      </c>
      <c r="G787" s="7" t="n">
        <v>65535</v>
      </c>
      <c r="H787" s="7" t="n">
        <v>0</v>
      </c>
    </row>
    <row r="788" spans="1:15">
      <c r="A788" t="s">
        <v>4</v>
      </c>
      <c r="B788" s="4" t="s">
        <v>5</v>
      </c>
      <c r="C788" s="4" t="s">
        <v>7</v>
      </c>
      <c r="D788" s="4" t="s">
        <v>8</v>
      </c>
      <c r="E788" s="4" t="s">
        <v>8</v>
      </c>
      <c r="F788" s="4" t="s">
        <v>74</v>
      </c>
      <c r="G788" s="4" t="s">
        <v>8</v>
      </c>
      <c r="H788" s="4" t="s">
        <v>8</v>
      </c>
      <c r="I788" s="4" t="s">
        <v>8</v>
      </c>
    </row>
    <row r="789" spans="1:15">
      <c r="A789" t="n">
        <v>9043</v>
      </c>
      <c r="B789" s="44" t="n">
        <v>24</v>
      </c>
      <c r="C789" s="7" t="n">
        <v>65533</v>
      </c>
      <c r="D789" s="7" t="n">
        <v>11</v>
      </c>
      <c r="E789" s="7" t="n">
        <v>6</v>
      </c>
      <c r="F789" s="7" t="s">
        <v>109</v>
      </c>
      <c r="G789" s="7" t="n">
        <v>6</v>
      </c>
      <c r="H789" s="7" t="n">
        <v>2</v>
      </c>
      <c r="I789" s="7" t="n">
        <v>0</v>
      </c>
    </row>
    <row r="790" spans="1:15">
      <c r="A790" t="s">
        <v>4</v>
      </c>
      <c r="B790" s="4" t="s">
        <v>5</v>
      </c>
    </row>
    <row r="791" spans="1:15">
      <c r="A791" t="n">
        <v>9088</v>
      </c>
      <c r="B791" s="41" t="n">
        <v>28</v>
      </c>
    </row>
    <row r="792" spans="1:15">
      <c r="A792" t="s">
        <v>4</v>
      </c>
      <c r="B792" s="4" t="s">
        <v>5</v>
      </c>
      <c r="C792" s="4" t="s">
        <v>8</v>
      </c>
    </row>
    <row r="793" spans="1:15">
      <c r="A793" t="n">
        <v>9089</v>
      </c>
      <c r="B793" s="45" t="n">
        <v>27</v>
      </c>
      <c r="C793" s="7" t="n">
        <v>0</v>
      </c>
    </row>
    <row r="794" spans="1:15">
      <c r="A794" t="s">
        <v>4</v>
      </c>
      <c r="B794" s="4" t="s">
        <v>5</v>
      </c>
      <c r="C794" s="4" t="s">
        <v>12</v>
      </c>
    </row>
    <row r="795" spans="1:15">
      <c r="A795" t="n">
        <v>9091</v>
      </c>
      <c r="B795" s="15" t="n">
        <v>3</v>
      </c>
      <c r="C795" s="13" t="n">
        <f t="normal" ca="1">A997</f>
        <v>0</v>
      </c>
    </row>
    <row r="796" spans="1:15">
      <c r="A796" t="s">
        <v>4</v>
      </c>
      <c r="B796" s="4" t="s">
        <v>5</v>
      </c>
      <c r="C796" s="4" t="s">
        <v>8</v>
      </c>
      <c r="D796" s="4" t="s">
        <v>8</v>
      </c>
    </row>
    <row r="797" spans="1:15">
      <c r="A797" t="n">
        <v>9096</v>
      </c>
      <c r="B797" s="33" t="n">
        <v>31</v>
      </c>
      <c r="C797" s="7" t="n">
        <v>10</v>
      </c>
      <c r="D797" s="7" t="n">
        <v>1</v>
      </c>
    </row>
    <row r="798" spans="1:15">
      <c r="A798" t="s">
        <v>4</v>
      </c>
      <c r="B798" s="4" t="s">
        <v>5</v>
      </c>
      <c r="C798" s="4" t="s">
        <v>8</v>
      </c>
      <c r="D798" s="4" t="s">
        <v>14</v>
      </c>
      <c r="E798" s="4" t="s">
        <v>8</v>
      </c>
      <c r="F798" s="4" t="s">
        <v>12</v>
      </c>
    </row>
    <row r="799" spans="1:15">
      <c r="A799" t="n">
        <v>9099</v>
      </c>
      <c r="B799" s="12" t="n">
        <v>5</v>
      </c>
      <c r="C799" s="7" t="n">
        <v>0</v>
      </c>
      <c r="D799" s="7" t="n">
        <v>1</v>
      </c>
      <c r="E799" s="7" t="n">
        <v>1</v>
      </c>
      <c r="F799" s="13" t="n">
        <f t="normal" ca="1">A811</f>
        <v>0</v>
      </c>
    </row>
    <row r="800" spans="1:15">
      <c r="A800" t="s">
        <v>4</v>
      </c>
      <c r="B800" s="4" t="s">
        <v>5</v>
      </c>
      <c r="C800" s="4" t="s">
        <v>8</v>
      </c>
      <c r="D800" s="4" t="s">
        <v>9</v>
      </c>
    </row>
    <row r="801" spans="1:9">
      <c r="A801" t="n">
        <v>9110</v>
      </c>
      <c r="B801" s="9" t="n">
        <v>2</v>
      </c>
      <c r="C801" s="7" t="n">
        <v>11</v>
      </c>
      <c r="D801" s="7" t="s">
        <v>110</v>
      </c>
    </row>
    <row r="802" spans="1:9">
      <c r="A802" t="s">
        <v>4</v>
      </c>
      <c r="B802" s="4" t="s">
        <v>5</v>
      </c>
      <c r="C802" s="4" t="s">
        <v>8</v>
      </c>
      <c r="D802" s="4" t="s">
        <v>8</v>
      </c>
      <c r="E802" s="4" t="s">
        <v>8</v>
      </c>
      <c r="F802" s="4" t="s">
        <v>14</v>
      </c>
      <c r="G802" s="4" t="s">
        <v>8</v>
      </c>
      <c r="H802" s="4" t="s">
        <v>8</v>
      </c>
      <c r="I802" s="4" t="s">
        <v>12</v>
      </c>
    </row>
    <row r="803" spans="1:9">
      <c r="A803" t="n">
        <v>9127</v>
      </c>
      <c r="B803" s="12" t="n">
        <v>5</v>
      </c>
      <c r="C803" s="7" t="n">
        <v>35</v>
      </c>
      <c r="D803" s="7" t="n">
        <v>1</v>
      </c>
      <c r="E803" s="7" t="n">
        <v>0</v>
      </c>
      <c r="F803" s="7" t="n">
        <v>0</v>
      </c>
      <c r="G803" s="7" t="n">
        <v>2</v>
      </c>
      <c r="H803" s="7" t="n">
        <v>1</v>
      </c>
      <c r="I803" s="13" t="n">
        <f t="normal" ca="1">A807</f>
        <v>0</v>
      </c>
    </row>
    <row r="804" spans="1:9">
      <c r="A804" t="s">
        <v>4</v>
      </c>
      <c r="B804" s="4" t="s">
        <v>5</v>
      </c>
      <c r="C804" s="4" t="s">
        <v>12</v>
      </c>
    </row>
    <row r="805" spans="1:9">
      <c r="A805" t="n">
        <v>9141</v>
      </c>
      <c r="B805" s="15" t="n">
        <v>3</v>
      </c>
      <c r="C805" s="13" t="n">
        <f t="normal" ca="1">A811</f>
        <v>0</v>
      </c>
    </row>
    <row r="806" spans="1:9">
      <c r="A806" t="s">
        <v>4</v>
      </c>
      <c r="B806" s="4" t="s">
        <v>5</v>
      </c>
      <c r="C806" s="4" t="s">
        <v>8</v>
      </c>
      <c r="D806" s="4" t="s">
        <v>9</v>
      </c>
    </row>
    <row r="807" spans="1:9">
      <c r="A807" t="n">
        <v>9146</v>
      </c>
      <c r="B807" s="9" t="n">
        <v>2</v>
      </c>
      <c r="C807" s="7" t="n">
        <v>11</v>
      </c>
      <c r="D807" s="7" t="s">
        <v>111</v>
      </c>
    </row>
    <row r="808" spans="1:9">
      <c r="A808" t="s">
        <v>4</v>
      </c>
      <c r="B808" s="4" t="s">
        <v>5</v>
      </c>
      <c r="C808" s="4" t="s">
        <v>12</v>
      </c>
    </row>
    <row r="809" spans="1:9">
      <c r="A809" t="n">
        <v>9163</v>
      </c>
      <c r="B809" s="15" t="n">
        <v>3</v>
      </c>
      <c r="C809" s="13" t="n">
        <f t="normal" ca="1">A799</f>
        <v>0</v>
      </c>
    </row>
    <row r="810" spans="1:9">
      <c r="A810" t="s">
        <v>4</v>
      </c>
      <c r="B810" s="4" t="s">
        <v>5</v>
      </c>
      <c r="C810" s="4" t="s">
        <v>12</v>
      </c>
    </row>
    <row r="811" spans="1:9">
      <c r="A811" t="n">
        <v>9168</v>
      </c>
      <c r="B811" s="15" t="n">
        <v>3</v>
      </c>
      <c r="C811" s="13" t="n">
        <f t="normal" ca="1">A997</f>
        <v>0</v>
      </c>
    </row>
    <row r="812" spans="1:9">
      <c r="A812" t="s">
        <v>4</v>
      </c>
      <c r="B812" s="4" t="s">
        <v>5</v>
      </c>
      <c r="C812" s="4" t="s">
        <v>8</v>
      </c>
      <c r="D812" s="4" t="s">
        <v>8</v>
      </c>
    </row>
    <row r="813" spans="1:9">
      <c r="A813" t="n">
        <v>9173</v>
      </c>
      <c r="B813" s="33" t="n">
        <v>31</v>
      </c>
      <c r="C813" s="7" t="n">
        <v>10</v>
      </c>
      <c r="D813" s="7" t="n">
        <v>1</v>
      </c>
    </row>
    <row r="814" spans="1:9">
      <c r="A814" t="s">
        <v>4</v>
      </c>
      <c r="B814" s="4" t="s">
        <v>5</v>
      </c>
      <c r="C814" s="4" t="s">
        <v>8</v>
      </c>
      <c r="D814" s="4" t="s">
        <v>14</v>
      </c>
      <c r="E814" s="4" t="s">
        <v>8</v>
      </c>
      <c r="F814" s="4" t="s">
        <v>12</v>
      </c>
    </row>
    <row r="815" spans="1:9">
      <c r="A815" t="n">
        <v>9176</v>
      </c>
      <c r="B815" s="12" t="n">
        <v>5</v>
      </c>
      <c r="C815" s="7" t="n">
        <v>0</v>
      </c>
      <c r="D815" s="7" t="n">
        <v>1</v>
      </c>
      <c r="E815" s="7" t="n">
        <v>1</v>
      </c>
      <c r="F815" s="13" t="n">
        <f t="normal" ca="1">A991</f>
        <v>0</v>
      </c>
    </row>
    <row r="816" spans="1:9">
      <c r="A816" t="s">
        <v>4</v>
      </c>
      <c r="B816" s="4" t="s">
        <v>5</v>
      </c>
      <c r="C816" s="4" t="s">
        <v>8</v>
      </c>
      <c r="D816" s="4" t="s">
        <v>9</v>
      </c>
    </row>
    <row r="817" spans="1:9">
      <c r="A817" t="n">
        <v>9187</v>
      </c>
      <c r="B817" s="9" t="n">
        <v>2</v>
      </c>
      <c r="C817" s="7" t="n">
        <v>11</v>
      </c>
      <c r="D817" s="7" t="s">
        <v>112</v>
      </c>
    </row>
    <row r="818" spans="1:9">
      <c r="A818" t="s">
        <v>4</v>
      </c>
      <c r="B818" s="4" t="s">
        <v>5</v>
      </c>
      <c r="C818" s="4" t="s">
        <v>8</v>
      </c>
      <c r="D818" s="4" t="s">
        <v>8</v>
      </c>
      <c r="E818" s="4" t="s">
        <v>8</v>
      </c>
      <c r="F818" s="4" t="s">
        <v>14</v>
      </c>
      <c r="G818" s="4" t="s">
        <v>8</v>
      </c>
      <c r="H818" s="4" t="s">
        <v>8</v>
      </c>
      <c r="I818" s="4" t="s">
        <v>12</v>
      </c>
    </row>
    <row r="819" spans="1:9">
      <c r="A819" t="n">
        <v>9203</v>
      </c>
      <c r="B819" s="12" t="n">
        <v>5</v>
      </c>
      <c r="C819" s="7" t="n">
        <v>35</v>
      </c>
      <c r="D819" s="7" t="n">
        <v>1</v>
      </c>
      <c r="E819" s="7" t="n">
        <v>0</v>
      </c>
      <c r="F819" s="7" t="n">
        <v>0</v>
      </c>
      <c r="G819" s="7" t="n">
        <v>2</v>
      </c>
      <c r="H819" s="7" t="n">
        <v>1</v>
      </c>
      <c r="I819" s="13" t="n">
        <f t="normal" ca="1">A823</f>
        <v>0</v>
      </c>
    </row>
    <row r="820" spans="1:9">
      <c r="A820" t="s">
        <v>4</v>
      </c>
      <c r="B820" s="4" t="s">
        <v>5</v>
      </c>
      <c r="C820" s="4" t="s">
        <v>12</v>
      </c>
    </row>
    <row r="821" spans="1:9">
      <c r="A821" t="n">
        <v>9217</v>
      </c>
      <c r="B821" s="15" t="n">
        <v>3</v>
      </c>
      <c r="C821" s="13" t="n">
        <f t="normal" ca="1">A991</f>
        <v>0</v>
      </c>
    </row>
    <row r="822" spans="1:9">
      <c r="A822" t="s">
        <v>4</v>
      </c>
      <c r="B822" s="4" t="s">
        <v>5</v>
      </c>
      <c r="C822" s="4" t="s">
        <v>8</v>
      </c>
      <c r="D822" s="4" t="s">
        <v>8</v>
      </c>
    </row>
    <row r="823" spans="1:9">
      <c r="A823" t="n">
        <v>9222</v>
      </c>
      <c r="B823" s="33" t="n">
        <v>31</v>
      </c>
      <c r="C823" s="7" t="n">
        <v>10</v>
      </c>
      <c r="D823" s="7" t="n">
        <v>2</v>
      </c>
    </row>
    <row r="824" spans="1:9">
      <c r="A824" t="s">
        <v>4</v>
      </c>
      <c r="B824" s="4" t="s">
        <v>5</v>
      </c>
      <c r="C824" s="4" t="s">
        <v>8</v>
      </c>
      <c r="D824" s="4" t="s">
        <v>8</v>
      </c>
      <c r="E824" s="4" t="s">
        <v>8</v>
      </c>
      <c r="F824" s="4" t="s">
        <v>14</v>
      </c>
      <c r="G824" s="4" t="s">
        <v>8</v>
      </c>
      <c r="H824" s="4" t="s">
        <v>8</v>
      </c>
      <c r="I824" s="4" t="s">
        <v>12</v>
      </c>
    </row>
    <row r="825" spans="1:9">
      <c r="A825" t="n">
        <v>9225</v>
      </c>
      <c r="B825" s="12" t="n">
        <v>5</v>
      </c>
      <c r="C825" s="7" t="n">
        <v>35</v>
      </c>
      <c r="D825" s="7" t="n">
        <v>1</v>
      </c>
      <c r="E825" s="7" t="n">
        <v>0</v>
      </c>
      <c r="F825" s="7" t="n">
        <v>1</v>
      </c>
      <c r="G825" s="7" t="n">
        <v>2</v>
      </c>
      <c r="H825" s="7" t="n">
        <v>1</v>
      </c>
      <c r="I825" s="13" t="n">
        <f t="normal" ca="1">A841</f>
        <v>0</v>
      </c>
    </row>
    <row r="826" spans="1:9">
      <c r="A826" t="s">
        <v>4</v>
      </c>
      <c r="B826" s="4" t="s">
        <v>5</v>
      </c>
      <c r="C826" s="4" t="s">
        <v>8</v>
      </c>
      <c r="D826" s="4" t="s">
        <v>14</v>
      </c>
      <c r="E826" s="4" t="s">
        <v>8</v>
      </c>
      <c r="F826" s="4" t="s">
        <v>12</v>
      </c>
    </row>
    <row r="827" spans="1:9">
      <c r="A827" t="n">
        <v>9239</v>
      </c>
      <c r="B827" s="12" t="n">
        <v>5</v>
      </c>
      <c r="C827" s="7" t="n">
        <v>0</v>
      </c>
      <c r="D827" s="7" t="n">
        <v>1</v>
      </c>
      <c r="E827" s="7" t="n">
        <v>1</v>
      </c>
      <c r="F827" s="13" t="n">
        <f t="normal" ca="1">A839</f>
        <v>0</v>
      </c>
    </row>
    <row r="828" spans="1:9">
      <c r="A828" t="s">
        <v>4</v>
      </c>
      <c r="B828" s="4" t="s">
        <v>5</v>
      </c>
      <c r="C828" s="4" t="s">
        <v>8</v>
      </c>
      <c r="D828" s="4" t="s">
        <v>9</v>
      </c>
    </row>
    <row r="829" spans="1:9">
      <c r="A829" t="n">
        <v>9250</v>
      </c>
      <c r="B829" s="9" t="n">
        <v>2</v>
      </c>
      <c r="C829" s="7" t="n">
        <v>11</v>
      </c>
      <c r="D829" s="7" t="s">
        <v>113</v>
      </c>
    </row>
    <row r="830" spans="1:9">
      <c r="A830" t="s">
        <v>4</v>
      </c>
      <c r="B830" s="4" t="s">
        <v>5</v>
      </c>
      <c r="C830" s="4" t="s">
        <v>8</v>
      </c>
      <c r="D830" s="4" t="s">
        <v>8</v>
      </c>
      <c r="E830" s="4" t="s">
        <v>8</v>
      </c>
      <c r="F830" s="4" t="s">
        <v>14</v>
      </c>
      <c r="G830" s="4" t="s">
        <v>8</v>
      </c>
      <c r="H830" s="4" t="s">
        <v>8</v>
      </c>
      <c r="I830" s="4" t="s">
        <v>12</v>
      </c>
    </row>
    <row r="831" spans="1:9">
      <c r="A831" t="n">
        <v>9267</v>
      </c>
      <c r="B831" s="12" t="n">
        <v>5</v>
      </c>
      <c r="C831" s="7" t="n">
        <v>35</v>
      </c>
      <c r="D831" s="7" t="n">
        <v>2</v>
      </c>
      <c r="E831" s="7" t="n">
        <v>0</v>
      </c>
      <c r="F831" s="7" t="n">
        <v>0</v>
      </c>
      <c r="G831" s="7" t="n">
        <v>2</v>
      </c>
      <c r="H831" s="7" t="n">
        <v>1</v>
      </c>
      <c r="I831" s="13" t="n">
        <f t="normal" ca="1">A835</f>
        <v>0</v>
      </c>
    </row>
    <row r="832" spans="1:9">
      <c r="A832" t="s">
        <v>4</v>
      </c>
      <c r="B832" s="4" t="s">
        <v>5</v>
      </c>
      <c r="C832" s="4" t="s">
        <v>12</v>
      </c>
    </row>
    <row r="833" spans="1:9">
      <c r="A833" t="n">
        <v>9281</v>
      </c>
      <c r="B833" s="15" t="n">
        <v>3</v>
      </c>
      <c r="C833" s="13" t="n">
        <f t="normal" ca="1">A839</f>
        <v>0</v>
      </c>
    </row>
    <row r="834" spans="1:9">
      <c r="A834" t="s">
        <v>4</v>
      </c>
      <c r="B834" s="4" t="s">
        <v>5</v>
      </c>
      <c r="C834" s="4" t="s">
        <v>8</v>
      </c>
      <c r="D834" s="4" t="s">
        <v>9</v>
      </c>
    </row>
    <row r="835" spans="1:9">
      <c r="A835" t="n">
        <v>9286</v>
      </c>
      <c r="B835" s="9" t="n">
        <v>2</v>
      </c>
      <c r="C835" s="7" t="n">
        <v>11</v>
      </c>
      <c r="D835" s="7" t="s">
        <v>114</v>
      </c>
    </row>
    <row r="836" spans="1:9">
      <c r="A836" t="s">
        <v>4</v>
      </c>
      <c r="B836" s="4" t="s">
        <v>5</v>
      </c>
      <c r="C836" s="4" t="s">
        <v>12</v>
      </c>
    </row>
    <row r="837" spans="1:9">
      <c r="A837" t="n">
        <v>9304</v>
      </c>
      <c r="B837" s="15" t="n">
        <v>3</v>
      </c>
      <c r="C837" s="13" t="n">
        <f t="normal" ca="1">A827</f>
        <v>0</v>
      </c>
    </row>
    <row r="838" spans="1:9">
      <c r="A838" t="s">
        <v>4</v>
      </c>
      <c r="B838" s="4" t="s">
        <v>5</v>
      </c>
      <c r="C838" s="4" t="s">
        <v>12</v>
      </c>
    </row>
    <row r="839" spans="1:9">
      <c r="A839" t="n">
        <v>9309</v>
      </c>
      <c r="B839" s="15" t="n">
        <v>3</v>
      </c>
      <c r="C839" s="13" t="n">
        <f t="normal" ca="1">A989</f>
        <v>0</v>
      </c>
    </row>
    <row r="840" spans="1:9">
      <c r="A840" t="s">
        <v>4</v>
      </c>
      <c r="B840" s="4" t="s">
        <v>5</v>
      </c>
      <c r="C840" s="4" t="s">
        <v>8</v>
      </c>
      <c r="D840" s="4" t="s">
        <v>8</v>
      </c>
      <c r="E840" s="4" t="s">
        <v>8</v>
      </c>
      <c r="F840" s="4" t="s">
        <v>14</v>
      </c>
      <c r="G840" s="4" t="s">
        <v>8</v>
      </c>
      <c r="H840" s="4" t="s">
        <v>8</v>
      </c>
      <c r="I840" s="4" t="s">
        <v>12</v>
      </c>
    </row>
    <row r="841" spans="1:9">
      <c r="A841" t="n">
        <v>9314</v>
      </c>
      <c r="B841" s="12" t="n">
        <v>5</v>
      </c>
      <c r="C841" s="7" t="n">
        <v>35</v>
      </c>
      <c r="D841" s="7" t="n">
        <v>1</v>
      </c>
      <c r="E841" s="7" t="n">
        <v>0</v>
      </c>
      <c r="F841" s="7" t="n">
        <v>2</v>
      </c>
      <c r="G841" s="7" t="n">
        <v>2</v>
      </c>
      <c r="H841" s="7" t="n">
        <v>1</v>
      </c>
      <c r="I841" s="13" t="n">
        <f t="normal" ca="1">A891</f>
        <v>0</v>
      </c>
    </row>
    <row r="842" spans="1:9">
      <c r="A842" t="s">
        <v>4</v>
      </c>
      <c r="B842" s="4" t="s">
        <v>5</v>
      </c>
      <c r="C842" s="4" t="s">
        <v>8</v>
      </c>
      <c r="D842" s="4" t="s">
        <v>7</v>
      </c>
      <c r="E842" s="4" t="s">
        <v>13</v>
      </c>
    </row>
    <row r="843" spans="1:9">
      <c r="A843" t="n">
        <v>9328</v>
      </c>
      <c r="B843" s="27" t="n">
        <v>58</v>
      </c>
      <c r="C843" s="7" t="n">
        <v>0</v>
      </c>
      <c r="D843" s="7" t="n">
        <v>300</v>
      </c>
      <c r="E843" s="7" t="n">
        <v>1</v>
      </c>
    </row>
    <row r="844" spans="1:9">
      <c r="A844" t="s">
        <v>4</v>
      </c>
      <c r="B844" s="4" t="s">
        <v>5</v>
      </c>
      <c r="C844" s="4" t="s">
        <v>8</v>
      </c>
      <c r="D844" s="4" t="s">
        <v>7</v>
      </c>
    </row>
    <row r="845" spans="1:9">
      <c r="A845" t="n">
        <v>9336</v>
      </c>
      <c r="B845" s="27" t="n">
        <v>58</v>
      </c>
      <c r="C845" s="7" t="n">
        <v>255</v>
      </c>
      <c r="D845" s="7" t="n">
        <v>0</v>
      </c>
    </row>
    <row r="846" spans="1:9">
      <c r="A846" t="s">
        <v>4</v>
      </c>
      <c r="B846" s="4" t="s">
        <v>5</v>
      </c>
      <c r="C846" s="4" t="s">
        <v>8</v>
      </c>
      <c r="D846" s="4" t="s">
        <v>8</v>
      </c>
      <c r="E846" s="4" t="s">
        <v>13</v>
      </c>
      <c r="F846" s="4" t="s">
        <v>13</v>
      </c>
      <c r="G846" s="4" t="s">
        <v>13</v>
      </c>
      <c r="H846" s="4" t="s">
        <v>7</v>
      </c>
    </row>
    <row r="847" spans="1:9">
      <c r="A847" t="n">
        <v>9340</v>
      </c>
      <c r="B847" s="31" t="n">
        <v>45</v>
      </c>
      <c r="C847" s="7" t="n">
        <v>2</v>
      </c>
      <c r="D847" s="7" t="n">
        <v>3</v>
      </c>
      <c r="E847" s="7" t="n">
        <v>-0.159999996423721</v>
      </c>
      <c r="F847" s="7" t="n">
        <v>3.04999995231628</v>
      </c>
      <c r="G847" s="7" t="n">
        <v>45.0900001525879</v>
      </c>
      <c r="H847" s="7" t="n">
        <v>0</v>
      </c>
    </row>
    <row r="848" spans="1:9">
      <c r="A848" t="s">
        <v>4</v>
      </c>
      <c r="B848" s="4" t="s">
        <v>5</v>
      </c>
      <c r="C848" s="4" t="s">
        <v>8</v>
      </c>
      <c r="D848" s="4" t="s">
        <v>8</v>
      </c>
      <c r="E848" s="4" t="s">
        <v>13</v>
      </c>
      <c r="F848" s="4" t="s">
        <v>13</v>
      </c>
      <c r="G848" s="4" t="s">
        <v>13</v>
      </c>
      <c r="H848" s="4" t="s">
        <v>7</v>
      </c>
      <c r="I848" s="4" t="s">
        <v>8</v>
      </c>
    </row>
    <row r="849" spans="1:9">
      <c r="A849" t="n">
        <v>9357</v>
      </c>
      <c r="B849" s="31" t="n">
        <v>45</v>
      </c>
      <c r="C849" s="7" t="n">
        <v>4</v>
      </c>
      <c r="D849" s="7" t="n">
        <v>3</v>
      </c>
      <c r="E849" s="7" t="n">
        <v>7</v>
      </c>
      <c r="F849" s="7" t="n">
        <v>29</v>
      </c>
      <c r="G849" s="7" t="n">
        <v>0</v>
      </c>
      <c r="H849" s="7" t="n">
        <v>0</v>
      </c>
      <c r="I849" s="7" t="n">
        <v>0</v>
      </c>
    </row>
    <row r="850" spans="1:9">
      <c r="A850" t="s">
        <v>4</v>
      </c>
      <c r="B850" s="4" t="s">
        <v>5</v>
      </c>
      <c r="C850" s="4" t="s">
        <v>8</v>
      </c>
      <c r="D850" s="4" t="s">
        <v>8</v>
      </c>
      <c r="E850" s="4" t="s">
        <v>13</v>
      </c>
      <c r="F850" s="4" t="s">
        <v>7</v>
      </c>
    </row>
    <row r="851" spans="1:9">
      <c r="A851" t="n">
        <v>9375</v>
      </c>
      <c r="B851" s="31" t="n">
        <v>45</v>
      </c>
      <c r="C851" s="7" t="n">
        <v>5</v>
      </c>
      <c r="D851" s="7" t="n">
        <v>3</v>
      </c>
      <c r="E851" s="7" t="n">
        <v>1.60000002384186</v>
      </c>
      <c r="F851" s="7" t="n">
        <v>0</v>
      </c>
    </row>
    <row r="852" spans="1:9">
      <c r="A852" t="s">
        <v>4</v>
      </c>
      <c r="B852" s="4" t="s">
        <v>5</v>
      </c>
      <c r="C852" s="4" t="s">
        <v>8</v>
      </c>
      <c r="D852" s="4" t="s">
        <v>8</v>
      </c>
      <c r="E852" s="4" t="s">
        <v>13</v>
      </c>
      <c r="F852" s="4" t="s">
        <v>7</v>
      </c>
    </row>
    <row r="853" spans="1:9">
      <c r="A853" t="n">
        <v>9384</v>
      </c>
      <c r="B853" s="31" t="n">
        <v>45</v>
      </c>
      <c r="C853" s="7" t="n">
        <v>11</v>
      </c>
      <c r="D853" s="7" t="n">
        <v>3</v>
      </c>
      <c r="E853" s="7" t="n">
        <v>34</v>
      </c>
      <c r="F853" s="7" t="n">
        <v>0</v>
      </c>
    </row>
    <row r="854" spans="1:9">
      <c r="A854" t="s">
        <v>4</v>
      </c>
      <c r="B854" s="4" t="s">
        <v>5</v>
      </c>
      <c r="C854" s="4" t="s">
        <v>7</v>
      </c>
    </row>
    <row r="855" spans="1:9">
      <c r="A855" t="n">
        <v>9393</v>
      </c>
      <c r="B855" s="25" t="n">
        <v>16</v>
      </c>
      <c r="C855" s="7" t="n">
        <v>33</v>
      </c>
    </row>
    <row r="856" spans="1:9">
      <c r="A856" t="s">
        <v>4</v>
      </c>
      <c r="B856" s="4" t="s">
        <v>5</v>
      </c>
      <c r="C856" s="4" t="s">
        <v>8</v>
      </c>
      <c r="D856" s="4" t="s">
        <v>7</v>
      </c>
      <c r="E856" s="4" t="s">
        <v>13</v>
      </c>
    </row>
    <row r="857" spans="1:9">
      <c r="A857" t="n">
        <v>9396</v>
      </c>
      <c r="B857" s="27" t="n">
        <v>58</v>
      </c>
      <c r="C857" s="7" t="n">
        <v>100</v>
      </c>
      <c r="D857" s="7" t="n">
        <v>300</v>
      </c>
      <c r="E857" s="7" t="n">
        <v>1</v>
      </c>
    </row>
    <row r="858" spans="1:9">
      <c r="A858" t="s">
        <v>4</v>
      </c>
      <c r="B858" s="4" t="s">
        <v>5</v>
      </c>
      <c r="C858" s="4" t="s">
        <v>8</v>
      </c>
      <c r="D858" s="4" t="s">
        <v>7</v>
      </c>
    </row>
    <row r="859" spans="1:9">
      <c r="A859" t="n">
        <v>9404</v>
      </c>
      <c r="B859" s="27" t="n">
        <v>58</v>
      </c>
      <c r="C859" s="7" t="n">
        <v>255</v>
      </c>
      <c r="D859" s="7" t="n">
        <v>0</v>
      </c>
    </row>
    <row r="860" spans="1:9">
      <c r="A860" t="s">
        <v>4</v>
      </c>
      <c r="B860" s="4" t="s">
        <v>5</v>
      </c>
      <c r="C860" s="4" t="s">
        <v>8</v>
      </c>
      <c r="D860" s="4" t="s">
        <v>14</v>
      </c>
      <c r="E860" s="4" t="s">
        <v>8</v>
      </c>
      <c r="F860" s="4" t="s">
        <v>12</v>
      </c>
    </row>
    <row r="861" spans="1:9">
      <c r="A861" t="n">
        <v>9408</v>
      </c>
      <c r="B861" s="12" t="n">
        <v>5</v>
      </c>
      <c r="C861" s="7" t="n">
        <v>0</v>
      </c>
      <c r="D861" s="7" t="n">
        <v>1</v>
      </c>
      <c r="E861" s="7" t="n">
        <v>1</v>
      </c>
      <c r="F861" s="13" t="n">
        <f t="normal" ca="1">A873</f>
        <v>0</v>
      </c>
    </row>
    <row r="862" spans="1:9">
      <c r="A862" t="s">
        <v>4</v>
      </c>
      <c r="B862" s="4" t="s">
        <v>5</v>
      </c>
      <c r="C862" s="4" t="s">
        <v>8</v>
      </c>
      <c r="D862" s="4" t="s">
        <v>9</v>
      </c>
    </row>
    <row r="863" spans="1:9">
      <c r="A863" t="n">
        <v>9419</v>
      </c>
      <c r="B863" s="9" t="n">
        <v>2</v>
      </c>
      <c r="C863" s="7" t="n">
        <v>11</v>
      </c>
      <c r="D863" s="7" t="s">
        <v>115</v>
      </c>
    </row>
    <row r="864" spans="1:9">
      <c r="A864" t="s">
        <v>4</v>
      </c>
      <c r="B864" s="4" t="s">
        <v>5</v>
      </c>
      <c r="C864" s="4" t="s">
        <v>8</v>
      </c>
      <c r="D864" s="4" t="s">
        <v>8</v>
      </c>
      <c r="E864" s="4" t="s">
        <v>8</v>
      </c>
      <c r="F864" s="4" t="s">
        <v>14</v>
      </c>
      <c r="G864" s="4" t="s">
        <v>8</v>
      </c>
      <c r="H864" s="4" t="s">
        <v>8</v>
      </c>
      <c r="I864" s="4" t="s">
        <v>12</v>
      </c>
    </row>
    <row r="865" spans="1:9">
      <c r="A865" t="n">
        <v>9440</v>
      </c>
      <c r="B865" s="12" t="n">
        <v>5</v>
      </c>
      <c r="C865" s="7" t="n">
        <v>35</v>
      </c>
      <c r="D865" s="7" t="n">
        <v>2</v>
      </c>
      <c r="E865" s="7" t="n">
        <v>0</v>
      </c>
      <c r="F865" s="7" t="n">
        <v>0</v>
      </c>
      <c r="G865" s="7" t="n">
        <v>2</v>
      </c>
      <c r="H865" s="7" t="n">
        <v>1</v>
      </c>
      <c r="I865" s="13" t="n">
        <f t="normal" ca="1">A869</f>
        <v>0</v>
      </c>
    </row>
    <row r="866" spans="1:9">
      <c r="A866" t="s">
        <v>4</v>
      </c>
      <c r="B866" s="4" t="s">
        <v>5</v>
      </c>
      <c r="C866" s="4" t="s">
        <v>12</v>
      </c>
    </row>
    <row r="867" spans="1:9">
      <c r="A867" t="n">
        <v>9454</v>
      </c>
      <c r="B867" s="15" t="n">
        <v>3</v>
      </c>
      <c r="C867" s="13" t="n">
        <f t="normal" ca="1">A873</f>
        <v>0</v>
      </c>
    </row>
    <row r="868" spans="1:9">
      <c r="A868" t="s">
        <v>4</v>
      </c>
      <c r="B868" s="4" t="s">
        <v>5</v>
      </c>
      <c r="C868" s="4" t="s">
        <v>8</v>
      </c>
      <c r="D868" s="4" t="s">
        <v>9</v>
      </c>
    </row>
    <row r="869" spans="1:9">
      <c r="A869" t="n">
        <v>9459</v>
      </c>
      <c r="B869" s="9" t="n">
        <v>2</v>
      </c>
      <c r="C869" s="7" t="n">
        <v>11</v>
      </c>
      <c r="D869" s="7" t="s">
        <v>116</v>
      </c>
    </row>
    <row r="870" spans="1:9">
      <c r="A870" t="s">
        <v>4</v>
      </c>
      <c r="B870" s="4" t="s">
        <v>5</v>
      </c>
      <c r="C870" s="4" t="s">
        <v>12</v>
      </c>
    </row>
    <row r="871" spans="1:9">
      <c r="A871" t="n">
        <v>9481</v>
      </c>
      <c r="B871" s="15" t="n">
        <v>3</v>
      </c>
      <c r="C871" s="13" t="n">
        <f t="normal" ca="1">A861</f>
        <v>0</v>
      </c>
    </row>
    <row r="872" spans="1:9">
      <c r="A872" t="s">
        <v>4</v>
      </c>
      <c r="B872" s="4" t="s">
        <v>5</v>
      </c>
      <c r="C872" s="4" t="s">
        <v>8</v>
      </c>
      <c r="D872" s="4" t="s">
        <v>7</v>
      </c>
      <c r="E872" s="4" t="s">
        <v>13</v>
      </c>
    </row>
    <row r="873" spans="1:9">
      <c r="A873" t="n">
        <v>9486</v>
      </c>
      <c r="B873" s="27" t="n">
        <v>58</v>
      </c>
      <c r="C873" s="7" t="n">
        <v>0</v>
      </c>
      <c r="D873" s="7" t="n">
        <v>300</v>
      </c>
      <c r="E873" s="7" t="n">
        <v>1</v>
      </c>
    </row>
    <row r="874" spans="1:9">
      <c r="A874" t="s">
        <v>4</v>
      </c>
      <c r="B874" s="4" t="s">
        <v>5</v>
      </c>
      <c r="C874" s="4" t="s">
        <v>8</v>
      </c>
      <c r="D874" s="4" t="s">
        <v>7</v>
      </c>
    </row>
    <row r="875" spans="1:9">
      <c r="A875" t="n">
        <v>9494</v>
      </c>
      <c r="B875" s="27" t="n">
        <v>58</v>
      </c>
      <c r="C875" s="7" t="n">
        <v>255</v>
      </c>
      <c r="D875" s="7" t="n">
        <v>0</v>
      </c>
    </row>
    <row r="876" spans="1:9">
      <c r="A876" t="s">
        <v>4</v>
      </c>
      <c r="B876" s="4" t="s">
        <v>5</v>
      </c>
      <c r="C876" s="4" t="s">
        <v>8</v>
      </c>
      <c r="D876" s="4" t="s">
        <v>8</v>
      </c>
      <c r="E876" s="4" t="s">
        <v>13</v>
      </c>
      <c r="F876" s="4" t="s">
        <v>13</v>
      </c>
      <c r="G876" s="4" t="s">
        <v>13</v>
      </c>
      <c r="H876" s="4" t="s">
        <v>7</v>
      </c>
    </row>
    <row r="877" spans="1:9">
      <c r="A877" t="n">
        <v>9498</v>
      </c>
      <c r="B877" s="31" t="n">
        <v>45</v>
      </c>
      <c r="C877" s="7" t="n">
        <v>2</v>
      </c>
      <c r="D877" s="7" t="n">
        <v>3</v>
      </c>
      <c r="E877" s="7" t="n">
        <v>-5.57000017166138</v>
      </c>
      <c r="F877" s="7" t="n">
        <v>3.28999996185303</v>
      </c>
      <c r="G877" s="7" t="n">
        <v>32.4300003051758</v>
      </c>
      <c r="H877" s="7" t="n">
        <v>0</v>
      </c>
    </row>
    <row r="878" spans="1:9">
      <c r="A878" t="s">
        <v>4</v>
      </c>
      <c r="B878" s="4" t="s">
        <v>5</v>
      </c>
      <c r="C878" s="4" t="s">
        <v>8</v>
      </c>
      <c r="D878" s="4" t="s">
        <v>8</v>
      </c>
      <c r="E878" s="4" t="s">
        <v>13</v>
      </c>
      <c r="F878" s="4" t="s">
        <v>13</v>
      </c>
      <c r="G878" s="4" t="s">
        <v>13</v>
      </c>
      <c r="H878" s="4" t="s">
        <v>7</v>
      </c>
      <c r="I878" s="4" t="s">
        <v>8</v>
      </c>
    </row>
    <row r="879" spans="1:9">
      <c r="A879" t="n">
        <v>9515</v>
      </c>
      <c r="B879" s="31" t="n">
        <v>45</v>
      </c>
      <c r="C879" s="7" t="n">
        <v>4</v>
      </c>
      <c r="D879" s="7" t="n">
        <v>3</v>
      </c>
      <c r="E879" s="7" t="n">
        <v>10.6899995803833</v>
      </c>
      <c r="F879" s="7" t="n">
        <v>45</v>
      </c>
      <c r="G879" s="7" t="n">
        <v>0</v>
      </c>
      <c r="H879" s="7" t="n">
        <v>0</v>
      </c>
      <c r="I879" s="7" t="n">
        <v>1</v>
      </c>
    </row>
    <row r="880" spans="1:9">
      <c r="A880" t="s">
        <v>4</v>
      </c>
      <c r="B880" s="4" t="s">
        <v>5</v>
      </c>
      <c r="C880" s="4" t="s">
        <v>8</v>
      </c>
      <c r="D880" s="4" t="s">
        <v>8</v>
      </c>
      <c r="E880" s="4" t="s">
        <v>13</v>
      </c>
      <c r="F880" s="4" t="s">
        <v>7</v>
      </c>
    </row>
    <row r="881" spans="1:9">
      <c r="A881" t="n">
        <v>9533</v>
      </c>
      <c r="B881" s="31" t="n">
        <v>45</v>
      </c>
      <c r="C881" s="7" t="n">
        <v>5</v>
      </c>
      <c r="D881" s="7" t="n">
        <v>3</v>
      </c>
      <c r="E881" s="7" t="n">
        <v>2.29999995231628</v>
      </c>
      <c r="F881" s="7" t="n">
        <v>0</v>
      </c>
    </row>
    <row r="882" spans="1:9">
      <c r="A882" t="s">
        <v>4</v>
      </c>
      <c r="B882" s="4" t="s">
        <v>5</v>
      </c>
      <c r="C882" s="4" t="s">
        <v>8</v>
      </c>
      <c r="D882" s="4" t="s">
        <v>8</v>
      </c>
      <c r="E882" s="4" t="s">
        <v>13</v>
      </c>
      <c r="F882" s="4" t="s">
        <v>7</v>
      </c>
    </row>
    <row r="883" spans="1:9">
      <c r="A883" t="n">
        <v>9542</v>
      </c>
      <c r="B883" s="31" t="n">
        <v>45</v>
      </c>
      <c r="C883" s="7" t="n">
        <v>11</v>
      </c>
      <c r="D883" s="7" t="n">
        <v>3</v>
      </c>
      <c r="E883" s="7" t="n">
        <v>26.6000003814697</v>
      </c>
      <c r="F883" s="7" t="n">
        <v>0</v>
      </c>
    </row>
    <row r="884" spans="1:9">
      <c r="A884" t="s">
        <v>4</v>
      </c>
      <c r="B884" s="4" t="s">
        <v>5</v>
      </c>
      <c r="C884" s="4" t="s">
        <v>8</v>
      </c>
      <c r="D884" s="4" t="s">
        <v>7</v>
      </c>
      <c r="E884" s="4" t="s">
        <v>13</v>
      </c>
    </row>
    <row r="885" spans="1:9">
      <c r="A885" t="n">
        <v>9551</v>
      </c>
      <c r="B885" s="27" t="n">
        <v>58</v>
      </c>
      <c r="C885" s="7" t="n">
        <v>100</v>
      </c>
      <c r="D885" s="7" t="n">
        <v>300</v>
      </c>
      <c r="E885" s="7" t="n">
        <v>1</v>
      </c>
    </row>
    <row r="886" spans="1:9">
      <c r="A886" t="s">
        <v>4</v>
      </c>
      <c r="B886" s="4" t="s">
        <v>5</v>
      </c>
      <c r="C886" s="4" t="s">
        <v>8</v>
      </c>
      <c r="D886" s="4" t="s">
        <v>7</v>
      </c>
    </row>
    <row r="887" spans="1:9">
      <c r="A887" t="n">
        <v>9559</v>
      </c>
      <c r="B887" s="27" t="n">
        <v>58</v>
      </c>
      <c r="C887" s="7" t="n">
        <v>255</v>
      </c>
      <c r="D887" s="7" t="n">
        <v>0</v>
      </c>
    </row>
    <row r="888" spans="1:9">
      <c r="A888" t="s">
        <v>4</v>
      </c>
      <c r="B888" s="4" t="s">
        <v>5</v>
      </c>
      <c r="C888" s="4" t="s">
        <v>12</v>
      </c>
    </row>
    <row r="889" spans="1:9">
      <c r="A889" t="n">
        <v>9563</v>
      </c>
      <c r="B889" s="15" t="n">
        <v>3</v>
      </c>
      <c r="C889" s="13" t="n">
        <f t="normal" ca="1">A989</f>
        <v>0</v>
      </c>
    </row>
    <row r="890" spans="1:9">
      <c r="A890" t="s">
        <v>4</v>
      </c>
      <c r="B890" s="4" t="s">
        <v>5</v>
      </c>
      <c r="C890" s="4" t="s">
        <v>8</v>
      </c>
      <c r="D890" s="4" t="s">
        <v>8</v>
      </c>
      <c r="E890" s="4" t="s">
        <v>8</v>
      </c>
      <c r="F890" s="4" t="s">
        <v>14</v>
      </c>
      <c r="G890" s="4" t="s">
        <v>8</v>
      </c>
      <c r="H890" s="4" t="s">
        <v>8</v>
      </c>
      <c r="I890" s="4" t="s">
        <v>12</v>
      </c>
    </row>
    <row r="891" spans="1:9">
      <c r="A891" t="n">
        <v>9568</v>
      </c>
      <c r="B891" s="12" t="n">
        <v>5</v>
      </c>
      <c r="C891" s="7" t="n">
        <v>35</v>
      </c>
      <c r="D891" s="7" t="n">
        <v>1</v>
      </c>
      <c r="E891" s="7" t="n">
        <v>0</v>
      </c>
      <c r="F891" s="7" t="n">
        <v>3</v>
      </c>
      <c r="G891" s="7" t="n">
        <v>2</v>
      </c>
      <c r="H891" s="7" t="n">
        <v>1</v>
      </c>
      <c r="I891" s="13" t="n">
        <f t="normal" ca="1">A941</f>
        <v>0</v>
      </c>
    </row>
    <row r="892" spans="1:9">
      <c r="A892" t="s">
        <v>4</v>
      </c>
      <c r="B892" s="4" t="s">
        <v>5</v>
      </c>
      <c r="C892" s="4" t="s">
        <v>8</v>
      </c>
      <c r="D892" s="4" t="s">
        <v>7</v>
      </c>
      <c r="E892" s="4" t="s">
        <v>13</v>
      </c>
    </row>
    <row r="893" spans="1:9">
      <c r="A893" t="n">
        <v>9582</v>
      </c>
      <c r="B893" s="27" t="n">
        <v>58</v>
      </c>
      <c r="C893" s="7" t="n">
        <v>0</v>
      </c>
      <c r="D893" s="7" t="n">
        <v>300</v>
      </c>
      <c r="E893" s="7" t="n">
        <v>1</v>
      </c>
    </row>
    <row r="894" spans="1:9">
      <c r="A894" t="s">
        <v>4</v>
      </c>
      <c r="B894" s="4" t="s">
        <v>5</v>
      </c>
      <c r="C894" s="4" t="s">
        <v>8</v>
      </c>
      <c r="D894" s="4" t="s">
        <v>7</v>
      </c>
    </row>
    <row r="895" spans="1:9">
      <c r="A895" t="n">
        <v>9590</v>
      </c>
      <c r="B895" s="27" t="n">
        <v>58</v>
      </c>
      <c r="C895" s="7" t="n">
        <v>255</v>
      </c>
      <c r="D895" s="7" t="n">
        <v>0</v>
      </c>
    </row>
    <row r="896" spans="1:9">
      <c r="A896" t="s">
        <v>4</v>
      </c>
      <c r="B896" s="4" t="s">
        <v>5</v>
      </c>
      <c r="C896" s="4" t="s">
        <v>8</v>
      </c>
      <c r="D896" s="4" t="s">
        <v>8</v>
      </c>
      <c r="E896" s="4" t="s">
        <v>13</v>
      </c>
      <c r="F896" s="4" t="s">
        <v>13</v>
      </c>
      <c r="G896" s="4" t="s">
        <v>13</v>
      </c>
      <c r="H896" s="4" t="s">
        <v>7</v>
      </c>
    </row>
    <row r="897" spans="1:9">
      <c r="A897" t="n">
        <v>9594</v>
      </c>
      <c r="B897" s="31" t="n">
        <v>45</v>
      </c>
      <c r="C897" s="7" t="n">
        <v>2</v>
      </c>
      <c r="D897" s="7" t="n">
        <v>3</v>
      </c>
      <c r="E897" s="7" t="n">
        <v>-0.159999996423721</v>
      </c>
      <c r="F897" s="7" t="n">
        <v>3.04999995231628</v>
      </c>
      <c r="G897" s="7" t="n">
        <v>45.0900001525879</v>
      </c>
      <c r="H897" s="7" t="n">
        <v>0</v>
      </c>
    </row>
    <row r="898" spans="1:9">
      <c r="A898" t="s">
        <v>4</v>
      </c>
      <c r="B898" s="4" t="s">
        <v>5</v>
      </c>
      <c r="C898" s="4" t="s">
        <v>8</v>
      </c>
      <c r="D898" s="4" t="s">
        <v>8</v>
      </c>
      <c r="E898" s="4" t="s">
        <v>13</v>
      </c>
      <c r="F898" s="4" t="s">
        <v>13</v>
      </c>
      <c r="G898" s="4" t="s">
        <v>13</v>
      </c>
      <c r="H898" s="4" t="s">
        <v>7</v>
      </c>
      <c r="I898" s="4" t="s">
        <v>8</v>
      </c>
    </row>
    <row r="899" spans="1:9">
      <c r="A899" t="n">
        <v>9611</v>
      </c>
      <c r="B899" s="31" t="n">
        <v>45</v>
      </c>
      <c r="C899" s="7" t="n">
        <v>4</v>
      </c>
      <c r="D899" s="7" t="n">
        <v>3</v>
      </c>
      <c r="E899" s="7" t="n">
        <v>7</v>
      </c>
      <c r="F899" s="7" t="n">
        <v>29</v>
      </c>
      <c r="G899" s="7" t="n">
        <v>0</v>
      </c>
      <c r="H899" s="7" t="n">
        <v>0</v>
      </c>
      <c r="I899" s="7" t="n">
        <v>0</v>
      </c>
    </row>
    <row r="900" spans="1:9">
      <c r="A900" t="s">
        <v>4</v>
      </c>
      <c r="B900" s="4" t="s">
        <v>5</v>
      </c>
      <c r="C900" s="4" t="s">
        <v>8</v>
      </c>
      <c r="D900" s="4" t="s">
        <v>8</v>
      </c>
      <c r="E900" s="4" t="s">
        <v>13</v>
      </c>
      <c r="F900" s="4" t="s">
        <v>7</v>
      </c>
    </row>
    <row r="901" spans="1:9">
      <c r="A901" t="n">
        <v>9629</v>
      </c>
      <c r="B901" s="31" t="n">
        <v>45</v>
      </c>
      <c r="C901" s="7" t="n">
        <v>5</v>
      </c>
      <c r="D901" s="7" t="n">
        <v>3</v>
      </c>
      <c r="E901" s="7" t="n">
        <v>1.60000002384186</v>
      </c>
      <c r="F901" s="7" t="n">
        <v>0</v>
      </c>
    </row>
    <row r="902" spans="1:9">
      <c r="A902" t="s">
        <v>4</v>
      </c>
      <c r="B902" s="4" t="s">
        <v>5</v>
      </c>
      <c r="C902" s="4" t="s">
        <v>8</v>
      </c>
      <c r="D902" s="4" t="s">
        <v>8</v>
      </c>
      <c r="E902" s="4" t="s">
        <v>13</v>
      </c>
      <c r="F902" s="4" t="s">
        <v>7</v>
      </c>
    </row>
    <row r="903" spans="1:9">
      <c r="A903" t="n">
        <v>9638</v>
      </c>
      <c r="B903" s="31" t="n">
        <v>45</v>
      </c>
      <c r="C903" s="7" t="n">
        <v>11</v>
      </c>
      <c r="D903" s="7" t="n">
        <v>3</v>
      </c>
      <c r="E903" s="7" t="n">
        <v>34</v>
      </c>
      <c r="F903" s="7" t="n">
        <v>0</v>
      </c>
    </row>
    <row r="904" spans="1:9">
      <c r="A904" t="s">
        <v>4</v>
      </c>
      <c r="B904" s="4" t="s">
        <v>5</v>
      </c>
      <c r="C904" s="4" t="s">
        <v>7</v>
      </c>
    </row>
    <row r="905" spans="1:9">
      <c r="A905" t="n">
        <v>9647</v>
      </c>
      <c r="B905" s="25" t="n">
        <v>16</v>
      </c>
      <c r="C905" s="7" t="n">
        <v>33</v>
      </c>
    </row>
    <row r="906" spans="1:9">
      <c r="A906" t="s">
        <v>4</v>
      </c>
      <c r="B906" s="4" t="s">
        <v>5</v>
      </c>
      <c r="C906" s="4" t="s">
        <v>8</v>
      </c>
      <c r="D906" s="4" t="s">
        <v>7</v>
      </c>
      <c r="E906" s="4" t="s">
        <v>13</v>
      </c>
    </row>
    <row r="907" spans="1:9">
      <c r="A907" t="n">
        <v>9650</v>
      </c>
      <c r="B907" s="27" t="n">
        <v>58</v>
      </c>
      <c r="C907" s="7" t="n">
        <v>100</v>
      </c>
      <c r="D907" s="7" t="n">
        <v>300</v>
      </c>
      <c r="E907" s="7" t="n">
        <v>1</v>
      </c>
    </row>
    <row r="908" spans="1:9">
      <c r="A908" t="s">
        <v>4</v>
      </c>
      <c r="B908" s="4" t="s">
        <v>5</v>
      </c>
      <c r="C908" s="4" t="s">
        <v>8</v>
      </c>
      <c r="D908" s="4" t="s">
        <v>7</v>
      </c>
    </row>
    <row r="909" spans="1:9">
      <c r="A909" t="n">
        <v>9658</v>
      </c>
      <c r="B909" s="27" t="n">
        <v>58</v>
      </c>
      <c r="C909" s="7" t="n">
        <v>255</v>
      </c>
      <c r="D909" s="7" t="n">
        <v>0</v>
      </c>
    </row>
    <row r="910" spans="1:9">
      <c r="A910" t="s">
        <v>4</v>
      </c>
      <c r="B910" s="4" t="s">
        <v>5</v>
      </c>
      <c r="C910" s="4" t="s">
        <v>8</v>
      </c>
      <c r="D910" s="4" t="s">
        <v>14</v>
      </c>
      <c r="E910" s="4" t="s">
        <v>8</v>
      </c>
      <c r="F910" s="4" t="s">
        <v>12</v>
      </c>
    </row>
    <row r="911" spans="1:9">
      <c r="A911" t="n">
        <v>9662</v>
      </c>
      <c r="B911" s="12" t="n">
        <v>5</v>
      </c>
      <c r="C911" s="7" t="n">
        <v>0</v>
      </c>
      <c r="D911" s="7" t="n">
        <v>1</v>
      </c>
      <c r="E911" s="7" t="n">
        <v>1</v>
      </c>
      <c r="F911" s="13" t="n">
        <f t="normal" ca="1">A923</f>
        <v>0</v>
      </c>
    </row>
    <row r="912" spans="1:9">
      <c r="A912" t="s">
        <v>4</v>
      </c>
      <c r="B912" s="4" t="s">
        <v>5</v>
      </c>
      <c r="C912" s="4" t="s">
        <v>8</v>
      </c>
      <c r="D912" s="4" t="s">
        <v>9</v>
      </c>
    </row>
    <row r="913" spans="1:9">
      <c r="A913" t="n">
        <v>9673</v>
      </c>
      <c r="B913" s="9" t="n">
        <v>2</v>
      </c>
      <c r="C913" s="7" t="n">
        <v>11</v>
      </c>
      <c r="D913" s="7" t="s">
        <v>117</v>
      </c>
    </row>
    <row r="914" spans="1:9">
      <c r="A914" t="s">
        <v>4</v>
      </c>
      <c r="B914" s="4" t="s">
        <v>5</v>
      </c>
      <c r="C914" s="4" t="s">
        <v>8</v>
      </c>
      <c r="D914" s="4" t="s">
        <v>8</v>
      </c>
      <c r="E914" s="4" t="s">
        <v>8</v>
      </c>
      <c r="F914" s="4" t="s">
        <v>14</v>
      </c>
      <c r="G914" s="4" t="s">
        <v>8</v>
      </c>
      <c r="H914" s="4" t="s">
        <v>8</v>
      </c>
      <c r="I914" s="4" t="s">
        <v>12</v>
      </c>
    </row>
    <row r="915" spans="1:9">
      <c r="A915" t="n">
        <v>9693</v>
      </c>
      <c r="B915" s="12" t="n">
        <v>5</v>
      </c>
      <c r="C915" s="7" t="n">
        <v>35</v>
      </c>
      <c r="D915" s="7" t="n">
        <v>2</v>
      </c>
      <c r="E915" s="7" t="n">
        <v>0</v>
      </c>
      <c r="F915" s="7" t="n">
        <v>0</v>
      </c>
      <c r="G915" s="7" t="n">
        <v>2</v>
      </c>
      <c r="H915" s="7" t="n">
        <v>1</v>
      </c>
      <c r="I915" s="13" t="n">
        <f t="normal" ca="1">A919</f>
        <v>0</v>
      </c>
    </row>
    <row r="916" spans="1:9">
      <c r="A916" t="s">
        <v>4</v>
      </c>
      <c r="B916" s="4" t="s">
        <v>5</v>
      </c>
      <c r="C916" s="4" t="s">
        <v>12</v>
      </c>
    </row>
    <row r="917" spans="1:9">
      <c r="A917" t="n">
        <v>9707</v>
      </c>
      <c r="B917" s="15" t="n">
        <v>3</v>
      </c>
      <c r="C917" s="13" t="n">
        <f t="normal" ca="1">A923</f>
        <v>0</v>
      </c>
    </row>
    <row r="918" spans="1:9">
      <c r="A918" t="s">
        <v>4</v>
      </c>
      <c r="B918" s="4" t="s">
        <v>5</v>
      </c>
      <c r="C918" s="4" t="s">
        <v>8</v>
      </c>
      <c r="D918" s="4" t="s">
        <v>9</v>
      </c>
    </row>
    <row r="919" spans="1:9">
      <c r="A919" t="n">
        <v>9712</v>
      </c>
      <c r="B919" s="9" t="n">
        <v>2</v>
      </c>
      <c r="C919" s="7" t="n">
        <v>11</v>
      </c>
      <c r="D919" s="7" t="s">
        <v>118</v>
      </c>
    </row>
    <row r="920" spans="1:9">
      <c r="A920" t="s">
        <v>4</v>
      </c>
      <c r="B920" s="4" t="s">
        <v>5</v>
      </c>
      <c r="C920" s="4" t="s">
        <v>12</v>
      </c>
    </row>
    <row r="921" spans="1:9">
      <c r="A921" t="n">
        <v>9733</v>
      </c>
      <c r="B921" s="15" t="n">
        <v>3</v>
      </c>
      <c r="C921" s="13" t="n">
        <f t="normal" ca="1">A911</f>
        <v>0</v>
      </c>
    </row>
    <row r="922" spans="1:9">
      <c r="A922" t="s">
        <v>4</v>
      </c>
      <c r="B922" s="4" t="s">
        <v>5</v>
      </c>
      <c r="C922" s="4" t="s">
        <v>8</v>
      </c>
      <c r="D922" s="4" t="s">
        <v>7</v>
      </c>
      <c r="E922" s="4" t="s">
        <v>13</v>
      </c>
    </row>
    <row r="923" spans="1:9">
      <c r="A923" t="n">
        <v>9738</v>
      </c>
      <c r="B923" s="27" t="n">
        <v>58</v>
      </c>
      <c r="C923" s="7" t="n">
        <v>0</v>
      </c>
      <c r="D923" s="7" t="n">
        <v>300</v>
      </c>
      <c r="E923" s="7" t="n">
        <v>1</v>
      </c>
    </row>
    <row r="924" spans="1:9">
      <c r="A924" t="s">
        <v>4</v>
      </c>
      <c r="B924" s="4" t="s">
        <v>5</v>
      </c>
      <c r="C924" s="4" t="s">
        <v>8</v>
      </c>
      <c r="D924" s="4" t="s">
        <v>7</v>
      </c>
    </row>
    <row r="925" spans="1:9">
      <c r="A925" t="n">
        <v>9746</v>
      </c>
      <c r="B925" s="27" t="n">
        <v>58</v>
      </c>
      <c r="C925" s="7" t="n">
        <v>255</v>
      </c>
      <c r="D925" s="7" t="n">
        <v>0</v>
      </c>
    </row>
    <row r="926" spans="1:9">
      <c r="A926" t="s">
        <v>4</v>
      </c>
      <c r="B926" s="4" t="s">
        <v>5</v>
      </c>
      <c r="C926" s="4" t="s">
        <v>8</v>
      </c>
      <c r="D926" s="4" t="s">
        <v>8</v>
      </c>
      <c r="E926" s="4" t="s">
        <v>13</v>
      </c>
      <c r="F926" s="4" t="s">
        <v>13</v>
      </c>
      <c r="G926" s="4" t="s">
        <v>13</v>
      </c>
      <c r="H926" s="4" t="s">
        <v>7</v>
      </c>
    </row>
    <row r="927" spans="1:9">
      <c r="A927" t="n">
        <v>9750</v>
      </c>
      <c r="B927" s="31" t="n">
        <v>45</v>
      </c>
      <c r="C927" s="7" t="n">
        <v>2</v>
      </c>
      <c r="D927" s="7" t="n">
        <v>3</v>
      </c>
      <c r="E927" s="7" t="n">
        <v>-5.57000017166138</v>
      </c>
      <c r="F927" s="7" t="n">
        <v>3.28999996185303</v>
      </c>
      <c r="G927" s="7" t="n">
        <v>32.4300003051758</v>
      </c>
      <c r="H927" s="7" t="n">
        <v>0</v>
      </c>
    </row>
    <row r="928" spans="1:9">
      <c r="A928" t="s">
        <v>4</v>
      </c>
      <c r="B928" s="4" t="s">
        <v>5</v>
      </c>
      <c r="C928" s="4" t="s">
        <v>8</v>
      </c>
      <c r="D928" s="4" t="s">
        <v>8</v>
      </c>
      <c r="E928" s="4" t="s">
        <v>13</v>
      </c>
      <c r="F928" s="4" t="s">
        <v>13</v>
      </c>
      <c r="G928" s="4" t="s">
        <v>13</v>
      </c>
      <c r="H928" s="4" t="s">
        <v>7</v>
      </c>
      <c r="I928" s="4" t="s">
        <v>8</v>
      </c>
    </row>
    <row r="929" spans="1:9">
      <c r="A929" t="n">
        <v>9767</v>
      </c>
      <c r="B929" s="31" t="n">
        <v>45</v>
      </c>
      <c r="C929" s="7" t="n">
        <v>4</v>
      </c>
      <c r="D929" s="7" t="n">
        <v>3</v>
      </c>
      <c r="E929" s="7" t="n">
        <v>10.6899995803833</v>
      </c>
      <c r="F929" s="7" t="n">
        <v>45</v>
      </c>
      <c r="G929" s="7" t="n">
        <v>0</v>
      </c>
      <c r="H929" s="7" t="n">
        <v>0</v>
      </c>
      <c r="I929" s="7" t="n">
        <v>1</v>
      </c>
    </row>
    <row r="930" spans="1:9">
      <c r="A930" t="s">
        <v>4</v>
      </c>
      <c r="B930" s="4" t="s">
        <v>5</v>
      </c>
      <c r="C930" s="4" t="s">
        <v>8</v>
      </c>
      <c r="D930" s="4" t="s">
        <v>8</v>
      </c>
      <c r="E930" s="4" t="s">
        <v>13</v>
      </c>
      <c r="F930" s="4" t="s">
        <v>7</v>
      </c>
    </row>
    <row r="931" spans="1:9">
      <c r="A931" t="n">
        <v>9785</v>
      </c>
      <c r="B931" s="31" t="n">
        <v>45</v>
      </c>
      <c r="C931" s="7" t="n">
        <v>5</v>
      </c>
      <c r="D931" s="7" t="n">
        <v>3</v>
      </c>
      <c r="E931" s="7" t="n">
        <v>2.29999995231628</v>
      </c>
      <c r="F931" s="7" t="n">
        <v>0</v>
      </c>
    </row>
    <row r="932" spans="1:9">
      <c r="A932" t="s">
        <v>4</v>
      </c>
      <c r="B932" s="4" t="s">
        <v>5</v>
      </c>
      <c r="C932" s="4" t="s">
        <v>8</v>
      </c>
      <c r="D932" s="4" t="s">
        <v>8</v>
      </c>
      <c r="E932" s="4" t="s">
        <v>13</v>
      </c>
      <c r="F932" s="4" t="s">
        <v>7</v>
      </c>
    </row>
    <row r="933" spans="1:9">
      <c r="A933" t="n">
        <v>9794</v>
      </c>
      <c r="B933" s="31" t="n">
        <v>45</v>
      </c>
      <c r="C933" s="7" t="n">
        <v>11</v>
      </c>
      <c r="D933" s="7" t="n">
        <v>3</v>
      </c>
      <c r="E933" s="7" t="n">
        <v>26.6000003814697</v>
      </c>
      <c r="F933" s="7" t="n">
        <v>0</v>
      </c>
    </row>
    <row r="934" spans="1:9">
      <c r="A934" t="s">
        <v>4</v>
      </c>
      <c r="B934" s="4" t="s">
        <v>5</v>
      </c>
      <c r="C934" s="4" t="s">
        <v>8</v>
      </c>
      <c r="D934" s="4" t="s">
        <v>7</v>
      </c>
      <c r="E934" s="4" t="s">
        <v>13</v>
      </c>
    </row>
    <row r="935" spans="1:9">
      <c r="A935" t="n">
        <v>9803</v>
      </c>
      <c r="B935" s="27" t="n">
        <v>58</v>
      </c>
      <c r="C935" s="7" t="n">
        <v>100</v>
      </c>
      <c r="D935" s="7" t="n">
        <v>300</v>
      </c>
      <c r="E935" s="7" t="n">
        <v>1</v>
      </c>
    </row>
    <row r="936" spans="1:9">
      <c r="A936" t="s">
        <v>4</v>
      </c>
      <c r="B936" s="4" t="s">
        <v>5</v>
      </c>
      <c r="C936" s="4" t="s">
        <v>8</v>
      </c>
      <c r="D936" s="4" t="s">
        <v>7</v>
      </c>
    </row>
    <row r="937" spans="1:9">
      <c r="A937" t="n">
        <v>9811</v>
      </c>
      <c r="B937" s="27" t="n">
        <v>58</v>
      </c>
      <c r="C937" s="7" t="n">
        <v>255</v>
      </c>
      <c r="D937" s="7" t="n">
        <v>0</v>
      </c>
    </row>
    <row r="938" spans="1:9">
      <c r="A938" t="s">
        <v>4</v>
      </c>
      <c r="B938" s="4" t="s">
        <v>5</v>
      </c>
      <c r="C938" s="4" t="s">
        <v>12</v>
      </c>
    </row>
    <row r="939" spans="1:9">
      <c r="A939" t="n">
        <v>9815</v>
      </c>
      <c r="B939" s="15" t="n">
        <v>3</v>
      </c>
      <c r="C939" s="13" t="n">
        <f t="normal" ca="1">A989</f>
        <v>0</v>
      </c>
    </row>
    <row r="940" spans="1:9">
      <c r="A940" t="s">
        <v>4</v>
      </c>
      <c r="B940" s="4" t="s">
        <v>5</v>
      </c>
      <c r="C940" s="4" t="s">
        <v>8</v>
      </c>
      <c r="D940" s="4" t="s">
        <v>8</v>
      </c>
      <c r="E940" s="4" t="s">
        <v>8</v>
      </c>
      <c r="F940" s="4" t="s">
        <v>14</v>
      </c>
      <c r="G940" s="4" t="s">
        <v>8</v>
      </c>
      <c r="H940" s="4" t="s">
        <v>8</v>
      </c>
      <c r="I940" s="4" t="s">
        <v>12</v>
      </c>
    </row>
    <row r="941" spans="1:9">
      <c r="A941" t="n">
        <v>9820</v>
      </c>
      <c r="B941" s="12" t="n">
        <v>5</v>
      </c>
      <c r="C941" s="7" t="n">
        <v>35</v>
      </c>
      <c r="D941" s="7" t="n">
        <v>1</v>
      </c>
      <c r="E941" s="7" t="n">
        <v>0</v>
      </c>
      <c r="F941" s="7" t="n">
        <v>4</v>
      </c>
      <c r="G941" s="7" t="n">
        <v>2</v>
      </c>
      <c r="H941" s="7" t="n">
        <v>1</v>
      </c>
      <c r="I941" s="13" t="n">
        <f t="normal" ca="1">A989</f>
        <v>0</v>
      </c>
    </row>
    <row r="942" spans="1:9">
      <c r="A942" t="s">
        <v>4</v>
      </c>
      <c r="B942" s="4" t="s">
        <v>5</v>
      </c>
      <c r="C942" s="4" t="s">
        <v>8</v>
      </c>
      <c r="D942" s="4" t="s">
        <v>7</v>
      </c>
      <c r="E942" s="4" t="s">
        <v>13</v>
      </c>
    </row>
    <row r="943" spans="1:9">
      <c r="A943" t="n">
        <v>9834</v>
      </c>
      <c r="B943" s="27" t="n">
        <v>58</v>
      </c>
      <c r="C943" s="7" t="n">
        <v>0</v>
      </c>
      <c r="D943" s="7" t="n">
        <v>300</v>
      </c>
      <c r="E943" s="7" t="n">
        <v>1</v>
      </c>
    </row>
    <row r="944" spans="1:9">
      <c r="A944" t="s">
        <v>4</v>
      </c>
      <c r="B944" s="4" t="s">
        <v>5</v>
      </c>
      <c r="C944" s="4" t="s">
        <v>8</v>
      </c>
      <c r="D944" s="4" t="s">
        <v>7</v>
      </c>
    </row>
    <row r="945" spans="1:9">
      <c r="A945" t="n">
        <v>9842</v>
      </c>
      <c r="B945" s="27" t="n">
        <v>58</v>
      </c>
      <c r="C945" s="7" t="n">
        <v>255</v>
      </c>
      <c r="D945" s="7" t="n">
        <v>0</v>
      </c>
    </row>
    <row r="946" spans="1:9">
      <c r="A946" t="s">
        <v>4</v>
      </c>
      <c r="B946" s="4" t="s">
        <v>5</v>
      </c>
      <c r="C946" s="4" t="s">
        <v>8</v>
      </c>
      <c r="D946" s="4" t="s">
        <v>8</v>
      </c>
      <c r="E946" s="4" t="s">
        <v>13</v>
      </c>
      <c r="F946" s="4" t="s">
        <v>13</v>
      </c>
      <c r="G946" s="4" t="s">
        <v>13</v>
      </c>
      <c r="H946" s="4" t="s">
        <v>7</v>
      </c>
    </row>
    <row r="947" spans="1:9">
      <c r="A947" t="n">
        <v>9846</v>
      </c>
      <c r="B947" s="31" t="n">
        <v>45</v>
      </c>
      <c r="C947" s="7" t="n">
        <v>2</v>
      </c>
      <c r="D947" s="7" t="n">
        <v>3</v>
      </c>
      <c r="E947" s="7" t="n">
        <v>-0.159999996423721</v>
      </c>
      <c r="F947" s="7" t="n">
        <v>3.04999995231628</v>
      </c>
      <c r="G947" s="7" t="n">
        <v>45.0900001525879</v>
      </c>
      <c r="H947" s="7" t="n">
        <v>0</v>
      </c>
    </row>
    <row r="948" spans="1:9">
      <c r="A948" t="s">
        <v>4</v>
      </c>
      <c r="B948" s="4" t="s">
        <v>5</v>
      </c>
      <c r="C948" s="4" t="s">
        <v>8</v>
      </c>
      <c r="D948" s="4" t="s">
        <v>8</v>
      </c>
      <c r="E948" s="4" t="s">
        <v>13</v>
      </c>
      <c r="F948" s="4" t="s">
        <v>13</v>
      </c>
      <c r="G948" s="4" t="s">
        <v>13</v>
      </c>
      <c r="H948" s="4" t="s">
        <v>7</v>
      </c>
      <c r="I948" s="4" t="s">
        <v>8</v>
      </c>
    </row>
    <row r="949" spans="1:9">
      <c r="A949" t="n">
        <v>9863</v>
      </c>
      <c r="B949" s="31" t="n">
        <v>45</v>
      </c>
      <c r="C949" s="7" t="n">
        <v>4</v>
      </c>
      <c r="D949" s="7" t="n">
        <v>3</v>
      </c>
      <c r="E949" s="7" t="n">
        <v>7</v>
      </c>
      <c r="F949" s="7" t="n">
        <v>29</v>
      </c>
      <c r="G949" s="7" t="n">
        <v>0</v>
      </c>
      <c r="H949" s="7" t="n">
        <v>0</v>
      </c>
      <c r="I949" s="7" t="n">
        <v>0</v>
      </c>
    </row>
    <row r="950" spans="1:9">
      <c r="A950" t="s">
        <v>4</v>
      </c>
      <c r="B950" s="4" t="s">
        <v>5</v>
      </c>
      <c r="C950" s="4" t="s">
        <v>8</v>
      </c>
      <c r="D950" s="4" t="s">
        <v>8</v>
      </c>
      <c r="E950" s="4" t="s">
        <v>13</v>
      </c>
      <c r="F950" s="4" t="s">
        <v>7</v>
      </c>
    </row>
    <row r="951" spans="1:9">
      <c r="A951" t="n">
        <v>9881</v>
      </c>
      <c r="B951" s="31" t="n">
        <v>45</v>
      </c>
      <c r="C951" s="7" t="n">
        <v>5</v>
      </c>
      <c r="D951" s="7" t="n">
        <v>3</v>
      </c>
      <c r="E951" s="7" t="n">
        <v>1.60000002384186</v>
      </c>
      <c r="F951" s="7" t="n">
        <v>0</v>
      </c>
    </row>
    <row r="952" spans="1:9">
      <c r="A952" t="s">
        <v>4</v>
      </c>
      <c r="B952" s="4" t="s">
        <v>5</v>
      </c>
      <c r="C952" s="4" t="s">
        <v>8</v>
      </c>
      <c r="D952" s="4" t="s">
        <v>8</v>
      </c>
      <c r="E952" s="4" t="s">
        <v>13</v>
      </c>
      <c r="F952" s="4" t="s">
        <v>7</v>
      </c>
    </row>
    <row r="953" spans="1:9">
      <c r="A953" t="n">
        <v>9890</v>
      </c>
      <c r="B953" s="31" t="n">
        <v>45</v>
      </c>
      <c r="C953" s="7" t="n">
        <v>11</v>
      </c>
      <c r="D953" s="7" t="n">
        <v>3</v>
      </c>
      <c r="E953" s="7" t="n">
        <v>34</v>
      </c>
      <c r="F953" s="7" t="n">
        <v>0</v>
      </c>
    </row>
    <row r="954" spans="1:9">
      <c r="A954" t="s">
        <v>4</v>
      </c>
      <c r="B954" s="4" t="s">
        <v>5</v>
      </c>
      <c r="C954" s="4" t="s">
        <v>7</v>
      </c>
    </row>
    <row r="955" spans="1:9">
      <c r="A955" t="n">
        <v>9899</v>
      </c>
      <c r="B955" s="25" t="n">
        <v>16</v>
      </c>
      <c r="C955" s="7" t="n">
        <v>33</v>
      </c>
    </row>
    <row r="956" spans="1:9">
      <c r="A956" t="s">
        <v>4</v>
      </c>
      <c r="B956" s="4" t="s">
        <v>5</v>
      </c>
      <c r="C956" s="4" t="s">
        <v>8</v>
      </c>
      <c r="D956" s="4" t="s">
        <v>7</v>
      </c>
      <c r="E956" s="4" t="s">
        <v>13</v>
      </c>
    </row>
    <row r="957" spans="1:9">
      <c r="A957" t="n">
        <v>9902</v>
      </c>
      <c r="B957" s="27" t="n">
        <v>58</v>
      </c>
      <c r="C957" s="7" t="n">
        <v>100</v>
      </c>
      <c r="D957" s="7" t="n">
        <v>300</v>
      </c>
      <c r="E957" s="7" t="n">
        <v>1</v>
      </c>
    </row>
    <row r="958" spans="1:9">
      <c r="A958" t="s">
        <v>4</v>
      </c>
      <c r="B958" s="4" t="s">
        <v>5</v>
      </c>
      <c r="C958" s="4" t="s">
        <v>8</v>
      </c>
      <c r="D958" s="4" t="s">
        <v>7</v>
      </c>
    </row>
    <row r="959" spans="1:9">
      <c r="A959" t="n">
        <v>9910</v>
      </c>
      <c r="B959" s="27" t="n">
        <v>58</v>
      </c>
      <c r="C959" s="7" t="n">
        <v>255</v>
      </c>
      <c r="D959" s="7" t="n">
        <v>0</v>
      </c>
    </row>
    <row r="960" spans="1:9">
      <c r="A960" t="s">
        <v>4</v>
      </c>
      <c r="B960" s="4" t="s">
        <v>5</v>
      </c>
      <c r="C960" s="4" t="s">
        <v>8</v>
      </c>
      <c r="D960" s="4" t="s">
        <v>14</v>
      </c>
      <c r="E960" s="4" t="s">
        <v>8</v>
      </c>
      <c r="F960" s="4" t="s">
        <v>12</v>
      </c>
    </row>
    <row r="961" spans="1:9">
      <c r="A961" t="n">
        <v>9914</v>
      </c>
      <c r="B961" s="12" t="n">
        <v>5</v>
      </c>
      <c r="C961" s="7" t="n">
        <v>0</v>
      </c>
      <c r="D961" s="7" t="n">
        <v>1</v>
      </c>
      <c r="E961" s="7" t="n">
        <v>1</v>
      </c>
      <c r="F961" s="13" t="n">
        <f t="normal" ca="1">A973</f>
        <v>0</v>
      </c>
    </row>
    <row r="962" spans="1:9">
      <c r="A962" t="s">
        <v>4</v>
      </c>
      <c r="B962" s="4" t="s">
        <v>5</v>
      </c>
      <c r="C962" s="4" t="s">
        <v>8</v>
      </c>
      <c r="D962" s="4" t="s">
        <v>9</v>
      </c>
    </row>
    <row r="963" spans="1:9">
      <c r="A963" t="n">
        <v>9925</v>
      </c>
      <c r="B963" s="9" t="n">
        <v>2</v>
      </c>
      <c r="C963" s="7" t="n">
        <v>11</v>
      </c>
      <c r="D963" s="7" t="s">
        <v>119</v>
      </c>
    </row>
    <row r="964" spans="1:9">
      <c r="A964" t="s">
        <v>4</v>
      </c>
      <c r="B964" s="4" t="s">
        <v>5</v>
      </c>
      <c r="C964" s="4" t="s">
        <v>8</v>
      </c>
      <c r="D964" s="4" t="s">
        <v>8</v>
      </c>
      <c r="E964" s="4" t="s">
        <v>8</v>
      </c>
      <c r="F964" s="4" t="s">
        <v>14</v>
      </c>
      <c r="G964" s="4" t="s">
        <v>8</v>
      </c>
      <c r="H964" s="4" t="s">
        <v>8</v>
      </c>
      <c r="I964" s="4" t="s">
        <v>12</v>
      </c>
    </row>
    <row r="965" spans="1:9">
      <c r="A965" t="n">
        <v>9942</v>
      </c>
      <c r="B965" s="12" t="n">
        <v>5</v>
      </c>
      <c r="C965" s="7" t="n">
        <v>35</v>
      </c>
      <c r="D965" s="7" t="n">
        <v>2</v>
      </c>
      <c r="E965" s="7" t="n">
        <v>0</v>
      </c>
      <c r="F965" s="7" t="n">
        <v>0</v>
      </c>
      <c r="G965" s="7" t="n">
        <v>2</v>
      </c>
      <c r="H965" s="7" t="n">
        <v>1</v>
      </c>
      <c r="I965" s="13" t="n">
        <f t="normal" ca="1">A969</f>
        <v>0</v>
      </c>
    </row>
    <row r="966" spans="1:9">
      <c r="A966" t="s">
        <v>4</v>
      </c>
      <c r="B966" s="4" t="s">
        <v>5</v>
      </c>
      <c r="C966" s="4" t="s">
        <v>12</v>
      </c>
    </row>
    <row r="967" spans="1:9">
      <c r="A967" t="n">
        <v>9956</v>
      </c>
      <c r="B967" s="15" t="n">
        <v>3</v>
      </c>
      <c r="C967" s="13" t="n">
        <f t="normal" ca="1">A973</f>
        <v>0</v>
      </c>
    </row>
    <row r="968" spans="1:9">
      <c r="A968" t="s">
        <v>4</v>
      </c>
      <c r="B968" s="4" t="s">
        <v>5</v>
      </c>
      <c r="C968" s="4" t="s">
        <v>8</v>
      </c>
      <c r="D968" s="4" t="s">
        <v>9</v>
      </c>
    </row>
    <row r="969" spans="1:9">
      <c r="A969" t="n">
        <v>9961</v>
      </c>
      <c r="B969" s="9" t="n">
        <v>2</v>
      </c>
      <c r="C969" s="7" t="n">
        <v>11</v>
      </c>
      <c r="D969" s="7" t="s">
        <v>120</v>
      </c>
    </row>
    <row r="970" spans="1:9">
      <c r="A970" t="s">
        <v>4</v>
      </c>
      <c r="B970" s="4" t="s">
        <v>5</v>
      </c>
      <c r="C970" s="4" t="s">
        <v>12</v>
      </c>
    </row>
    <row r="971" spans="1:9">
      <c r="A971" t="n">
        <v>9979</v>
      </c>
      <c r="B971" s="15" t="n">
        <v>3</v>
      </c>
      <c r="C971" s="13" t="n">
        <f t="normal" ca="1">A961</f>
        <v>0</v>
      </c>
    </row>
    <row r="972" spans="1:9">
      <c r="A972" t="s">
        <v>4</v>
      </c>
      <c r="B972" s="4" t="s">
        <v>5</v>
      </c>
      <c r="C972" s="4" t="s">
        <v>8</v>
      </c>
      <c r="D972" s="4" t="s">
        <v>7</v>
      </c>
      <c r="E972" s="4" t="s">
        <v>13</v>
      </c>
    </row>
    <row r="973" spans="1:9">
      <c r="A973" t="n">
        <v>9984</v>
      </c>
      <c r="B973" s="27" t="n">
        <v>58</v>
      </c>
      <c r="C973" s="7" t="n">
        <v>0</v>
      </c>
      <c r="D973" s="7" t="n">
        <v>300</v>
      </c>
      <c r="E973" s="7" t="n">
        <v>1</v>
      </c>
    </row>
    <row r="974" spans="1:9">
      <c r="A974" t="s">
        <v>4</v>
      </c>
      <c r="B974" s="4" t="s">
        <v>5</v>
      </c>
      <c r="C974" s="4" t="s">
        <v>8</v>
      </c>
      <c r="D974" s="4" t="s">
        <v>7</v>
      </c>
    </row>
    <row r="975" spans="1:9">
      <c r="A975" t="n">
        <v>9992</v>
      </c>
      <c r="B975" s="27" t="n">
        <v>58</v>
      </c>
      <c r="C975" s="7" t="n">
        <v>255</v>
      </c>
      <c r="D975" s="7" t="n">
        <v>0</v>
      </c>
    </row>
    <row r="976" spans="1:9">
      <c r="A976" t="s">
        <v>4</v>
      </c>
      <c r="B976" s="4" t="s">
        <v>5</v>
      </c>
      <c r="C976" s="4" t="s">
        <v>8</v>
      </c>
      <c r="D976" s="4" t="s">
        <v>8</v>
      </c>
      <c r="E976" s="4" t="s">
        <v>13</v>
      </c>
      <c r="F976" s="4" t="s">
        <v>13</v>
      </c>
      <c r="G976" s="4" t="s">
        <v>13</v>
      </c>
      <c r="H976" s="4" t="s">
        <v>7</v>
      </c>
    </row>
    <row r="977" spans="1:9">
      <c r="A977" t="n">
        <v>9996</v>
      </c>
      <c r="B977" s="31" t="n">
        <v>45</v>
      </c>
      <c r="C977" s="7" t="n">
        <v>2</v>
      </c>
      <c r="D977" s="7" t="n">
        <v>3</v>
      </c>
      <c r="E977" s="7" t="n">
        <v>-5.57000017166138</v>
      </c>
      <c r="F977" s="7" t="n">
        <v>3.28999996185303</v>
      </c>
      <c r="G977" s="7" t="n">
        <v>32.4300003051758</v>
      </c>
      <c r="H977" s="7" t="n">
        <v>0</v>
      </c>
    </row>
    <row r="978" spans="1:9">
      <c r="A978" t="s">
        <v>4</v>
      </c>
      <c r="B978" s="4" t="s">
        <v>5</v>
      </c>
      <c r="C978" s="4" t="s">
        <v>8</v>
      </c>
      <c r="D978" s="4" t="s">
        <v>8</v>
      </c>
      <c r="E978" s="4" t="s">
        <v>13</v>
      </c>
      <c r="F978" s="4" t="s">
        <v>13</v>
      </c>
      <c r="G978" s="4" t="s">
        <v>13</v>
      </c>
      <c r="H978" s="4" t="s">
        <v>7</v>
      </c>
      <c r="I978" s="4" t="s">
        <v>8</v>
      </c>
    </row>
    <row r="979" spans="1:9">
      <c r="A979" t="n">
        <v>10013</v>
      </c>
      <c r="B979" s="31" t="n">
        <v>45</v>
      </c>
      <c r="C979" s="7" t="n">
        <v>4</v>
      </c>
      <c r="D979" s="7" t="n">
        <v>3</v>
      </c>
      <c r="E979" s="7" t="n">
        <v>10.6899995803833</v>
      </c>
      <c r="F979" s="7" t="n">
        <v>45</v>
      </c>
      <c r="G979" s="7" t="n">
        <v>0</v>
      </c>
      <c r="H979" s="7" t="n">
        <v>0</v>
      </c>
      <c r="I979" s="7" t="n">
        <v>1</v>
      </c>
    </row>
    <row r="980" spans="1:9">
      <c r="A980" t="s">
        <v>4</v>
      </c>
      <c r="B980" s="4" t="s">
        <v>5</v>
      </c>
      <c r="C980" s="4" t="s">
        <v>8</v>
      </c>
      <c r="D980" s="4" t="s">
        <v>8</v>
      </c>
      <c r="E980" s="4" t="s">
        <v>13</v>
      </c>
      <c r="F980" s="4" t="s">
        <v>7</v>
      </c>
    </row>
    <row r="981" spans="1:9">
      <c r="A981" t="n">
        <v>10031</v>
      </c>
      <c r="B981" s="31" t="n">
        <v>45</v>
      </c>
      <c r="C981" s="7" t="n">
        <v>5</v>
      </c>
      <c r="D981" s="7" t="n">
        <v>3</v>
      </c>
      <c r="E981" s="7" t="n">
        <v>2.29999995231628</v>
      </c>
      <c r="F981" s="7" t="n">
        <v>0</v>
      </c>
    </row>
    <row r="982" spans="1:9">
      <c r="A982" t="s">
        <v>4</v>
      </c>
      <c r="B982" s="4" t="s">
        <v>5</v>
      </c>
      <c r="C982" s="4" t="s">
        <v>8</v>
      </c>
      <c r="D982" s="4" t="s">
        <v>8</v>
      </c>
      <c r="E982" s="4" t="s">
        <v>13</v>
      </c>
      <c r="F982" s="4" t="s">
        <v>7</v>
      </c>
    </row>
    <row r="983" spans="1:9">
      <c r="A983" t="n">
        <v>10040</v>
      </c>
      <c r="B983" s="31" t="n">
        <v>45</v>
      </c>
      <c r="C983" s="7" t="n">
        <v>11</v>
      </c>
      <c r="D983" s="7" t="n">
        <v>3</v>
      </c>
      <c r="E983" s="7" t="n">
        <v>26.6000003814697</v>
      </c>
      <c r="F983" s="7" t="n">
        <v>0</v>
      </c>
    </row>
    <row r="984" spans="1:9">
      <c r="A984" t="s">
        <v>4</v>
      </c>
      <c r="B984" s="4" t="s">
        <v>5</v>
      </c>
      <c r="C984" s="4" t="s">
        <v>8</v>
      </c>
      <c r="D984" s="4" t="s">
        <v>7</v>
      </c>
      <c r="E984" s="4" t="s">
        <v>13</v>
      </c>
    </row>
    <row r="985" spans="1:9">
      <c r="A985" t="n">
        <v>10049</v>
      </c>
      <c r="B985" s="27" t="n">
        <v>58</v>
      </c>
      <c r="C985" s="7" t="n">
        <v>100</v>
      </c>
      <c r="D985" s="7" t="n">
        <v>300</v>
      </c>
      <c r="E985" s="7" t="n">
        <v>1</v>
      </c>
    </row>
    <row r="986" spans="1:9">
      <c r="A986" t="s">
        <v>4</v>
      </c>
      <c r="B986" s="4" t="s">
        <v>5</v>
      </c>
      <c r="C986" s="4" t="s">
        <v>8</v>
      </c>
      <c r="D986" s="4" t="s">
        <v>7</v>
      </c>
    </row>
    <row r="987" spans="1:9">
      <c r="A987" t="n">
        <v>10057</v>
      </c>
      <c r="B987" s="27" t="n">
        <v>58</v>
      </c>
      <c r="C987" s="7" t="n">
        <v>255</v>
      </c>
      <c r="D987" s="7" t="n">
        <v>0</v>
      </c>
    </row>
    <row r="988" spans="1:9">
      <c r="A988" t="s">
        <v>4</v>
      </c>
      <c r="B988" s="4" t="s">
        <v>5</v>
      </c>
      <c r="C988" s="4" t="s">
        <v>12</v>
      </c>
    </row>
    <row r="989" spans="1:9">
      <c r="A989" t="n">
        <v>10061</v>
      </c>
      <c r="B989" s="15" t="n">
        <v>3</v>
      </c>
      <c r="C989" s="13" t="n">
        <f t="normal" ca="1">A815</f>
        <v>0</v>
      </c>
    </row>
    <row r="990" spans="1:9">
      <c r="A990" t="s">
        <v>4</v>
      </c>
      <c r="B990" s="4" t="s">
        <v>5</v>
      </c>
      <c r="C990" s="4" t="s">
        <v>12</v>
      </c>
    </row>
    <row r="991" spans="1:9">
      <c r="A991" t="n">
        <v>10066</v>
      </c>
      <c r="B991" s="15" t="n">
        <v>3</v>
      </c>
      <c r="C991" s="13" t="n">
        <f t="normal" ca="1">A997</f>
        <v>0</v>
      </c>
    </row>
    <row r="992" spans="1:9">
      <c r="A992" t="s">
        <v>4</v>
      </c>
      <c r="B992" s="4" t="s">
        <v>5</v>
      </c>
      <c r="C992" s="4" t="s">
        <v>8</v>
      </c>
      <c r="D992" s="4" t="s">
        <v>8</v>
      </c>
      <c r="E992" s="4" t="s">
        <v>14</v>
      </c>
      <c r="F992" s="4" t="s">
        <v>8</v>
      </c>
      <c r="G992" s="4" t="s">
        <v>8</v>
      </c>
    </row>
    <row r="993" spans="1:9">
      <c r="A993" t="n">
        <v>10071</v>
      </c>
      <c r="B993" s="32" t="n">
        <v>18</v>
      </c>
      <c r="C993" s="7" t="n">
        <v>0</v>
      </c>
      <c r="D993" s="7" t="n">
        <v>0</v>
      </c>
      <c r="E993" s="7" t="n">
        <v>-1</v>
      </c>
      <c r="F993" s="7" t="n">
        <v>19</v>
      </c>
      <c r="G993" s="7" t="n">
        <v>1</v>
      </c>
    </row>
    <row r="994" spans="1:9">
      <c r="A994" t="s">
        <v>4</v>
      </c>
      <c r="B994" s="4" t="s">
        <v>5</v>
      </c>
      <c r="C994" s="4" t="s">
        <v>12</v>
      </c>
    </row>
    <row r="995" spans="1:9">
      <c r="A995" t="n">
        <v>10080</v>
      </c>
      <c r="B995" s="15" t="n">
        <v>3</v>
      </c>
      <c r="C995" s="13" t="n">
        <f t="normal" ca="1">A997</f>
        <v>0</v>
      </c>
    </row>
    <row r="996" spans="1:9">
      <c r="A996" t="s">
        <v>4</v>
      </c>
      <c r="B996" s="4" t="s">
        <v>5</v>
      </c>
      <c r="C996" s="4" t="s">
        <v>12</v>
      </c>
    </row>
    <row r="997" spans="1:9">
      <c r="A997" t="n">
        <v>10085</v>
      </c>
      <c r="B997" s="15" t="n">
        <v>3</v>
      </c>
      <c r="C997" s="13" t="n">
        <f t="normal" ca="1">A441</f>
        <v>0</v>
      </c>
    </row>
    <row r="998" spans="1:9">
      <c r="A998" t="s">
        <v>4</v>
      </c>
      <c r="B998" s="4" t="s">
        <v>5</v>
      </c>
      <c r="C998" s="4" t="s">
        <v>8</v>
      </c>
      <c r="D998" s="4" t="s">
        <v>7</v>
      </c>
      <c r="E998" s="4" t="s">
        <v>13</v>
      </c>
    </row>
    <row r="999" spans="1:9">
      <c r="A999" t="n">
        <v>10090</v>
      </c>
      <c r="B999" s="27" t="n">
        <v>58</v>
      </c>
      <c r="C999" s="7" t="n">
        <v>0</v>
      </c>
      <c r="D999" s="7" t="n">
        <v>500</v>
      </c>
      <c r="E999" s="7" t="n">
        <v>1</v>
      </c>
    </row>
    <row r="1000" spans="1:9">
      <c r="A1000" t="s">
        <v>4</v>
      </c>
      <c r="B1000" s="4" t="s">
        <v>5</v>
      </c>
      <c r="C1000" s="4" t="s">
        <v>8</v>
      </c>
      <c r="D1000" s="4" t="s">
        <v>7</v>
      </c>
    </row>
    <row r="1001" spans="1:9">
      <c r="A1001" t="n">
        <v>10098</v>
      </c>
      <c r="B1001" s="27" t="n">
        <v>58</v>
      </c>
      <c r="C1001" s="7" t="n">
        <v>255</v>
      </c>
      <c r="D1001" s="7" t="n">
        <v>0</v>
      </c>
    </row>
    <row r="1002" spans="1:9">
      <c r="A1002" t="s">
        <v>4</v>
      </c>
      <c r="B1002" s="4" t="s">
        <v>5</v>
      </c>
      <c r="C1002" s="4" t="s">
        <v>7</v>
      </c>
      <c r="D1002" s="4" t="s">
        <v>13</v>
      </c>
      <c r="E1002" s="4" t="s">
        <v>13</v>
      </c>
      <c r="F1002" s="4" t="s">
        <v>13</v>
      </c>
      <c r="G1002" s="4" t="s">
        <v>13</v>
      </c>
    </row>
    <row r="1003" spans="1:9">
      <c r="A1003" t="n">
        <v>10102</v>
      </c>
      <c r="B1003" s="46" t="n">
        <v>46</v>
      </c>
      <c r="C1003" s="7" t="n">
        <v>61456</v>
      </c>
      <c r="D1003" s="7" t="n">
        <v>-4.8899998664856</v>
      </c>
      <c r="E1003" s="7" t="n">
        <v>2</v>
      </c>
      <c r="F1003" s="7" t="n">
        <v>33.1100006103516</v>
      </c>
      <c r="G1003" s="7" t="n">
        <v>225</v>
      </c>
    </row>
    <row r="1004" spans="1:9">
      <c r="A1004" t="s">
        <v>4</v>
      </c>
      <c r="B1004" s="4" t="s">
        <v>5</v>
      </c>
      <c r="C1004" s="4" t="s">
        <v>9</v>
      </c>
      <c r="D1004" s="4" t="s">
        <v>9</v>
      </c>
    </row>
    <row r="1005" spans="1:9">
      <c r="A1005" t="n">
        <v>10121</v>
      </c>
      <c r="B1005" s="26" t="n">
        <v>70</v>
      </c>
      <c r="C1005" s="7" t="s">
        <v>58</v>
      </c>
      <c r="D1005" s="7" t="s">
        <v>121</v>
      </c>
    </row>
    <row r="1006" spans="1:9">
      <c r="A1006" t="s">
        <v>4</v>
      </c>
      <c r="B1006" s="4" t="s">
        <v>5</v>
      </c>
      <c r="C1006" s="4" t="s">
        <v>7</v>
      </c>
      <c r="D1006" s="4" t="s">
        <v>14</v>
      </c>
    </row>
    <row r="1007" spans="1:9">
      <c r="A1007" t="n">
        <v>10140</v>
      </c>
      <c r="B1007" s="43" t="n">
        <v>44</v>
      </c>
      <c r="C1007" s="7" t="n">
        <v>61456</v>
      </c>
      <c r="D1007" s="7" t="n">
        <v>1</v>
      </c>
    </row>
    <row r="1008" spans="1:9">
      <c r="A1008" t="s">
        <v>4</v>
      </c>
      <c r="B1008" s="4" t="s">
        <v>5</v>
      </c>
      <c r="C1008" s="4" t="s">
        <v>8</v>
      </c>
      <c r="D1008" s="4" t="s">
        <v>8</v>
      </c>
      <c r="E1008" s="4" t="s">
        <v>7</v>
      </c>
    </row>
    <row r="1009" spans="1:7">
      <c r="A1009" t="n">
        <v>10147</v>
      </c>
      <c r="B1009" s="31" t="n">
        <v>45</v>
      </c>
      <c r="C1009" s="7" t="n">
        <v>8</v>
      </c>
      <c r="D1009" s="7" t="n">
        <v>0</v>
      </c>
      <c r="E1009" s="7" t="n">
        <v>0</v>
      </c>
    </row>
    <row r="1010" spans="1:7">
      <c r="A1010" t="s">
        <v>4</v>
      </c>
      <c r="B1010" s="4" t="s">
        <v>5</v>
      </c>
      <c r="C1010" s="4" t="s">
        <v>8</v>
      </c>
      <c r="D1010" s="4" t="s">
        <v>7</v>
      </c>
      <c r="E1010" s="4" t="s">
        <v>13</v>
      </c>
    </row>
    <row r="1011" spans="1:7">
      <c r="A1011" t="n">
        <v>10152</v>
      </c>
      <c r="B1011" s="27" t="n">
        <v>58</v>
      </c>
      <c r="C1011" s="7" t="n">
        <v>100</v>
      </c>
      <c r="D1011" s="7" t="n">
        <v>500</v>
      </c>
      <c r="E1011" s="7" t="n">
        <v>1</v>
      </c>
    </row>
    <row r="1012" spans="1:7">
      <c r="A1012" t="s">
        <v>4</v>
      </c>
      <c r="B1012" s="4" t="s">
        <v>5</v>
      </c>
      <c r="C1012" s="4" t="s">
        <v>8</v>
      </c>
      <c r="D1012" s="4" t="s">
        <v>7</v>
      </c>
    </row>
    <row r="1013" spans="1:7">
      <c r="A1013" t="n">
        <v>10160</v>
      </c>
      <c r="B1013" s="27" t="n">
        <v>58</v>
      </c>
      <c r="C1013" s="7" t="n">
        <v>255</v>
      </c>
      <c r="D1013" s="7" t="n">
        <v>0</v>
      </c>
    </row>
    <row r="1014" spans="1:7">
      <c r="A1014" t="s">
        <v>4</v>
      </c>
      <c r="B1014" s="4" t="s">
        <v>5</v>
      </c>
      <c r="C1014" s="4" t="s">
        <v>8</v>
      </c>
    </row>
    <row r="1015" spans="1:7">
      <c r="A1015" t="n">
        <v>10164</v>
      </c>
      <c r="B1015" s="29" t="n">
        <v>23</v>
      </c>
      <c r="C1015" s="7" t="n">
        <v>0</v>
      </c>
    </row>
    <row r="1016" spans="1:7">
      <c r="A1016" t="s">
        <v>4</v>
      </c>
      <c r="B1016" s="4" t="s">
        <v>5</v>
      </c>
      <c r="C1016" s="4" t="s">
        <v>8</v>
      </c>
      <c r="D1016" s="4" t="s">
        <v>9</v>
      </c>
    </row>
    <row r="1017" spans="1:7">
      <c r="A1017" t="n">
        <v>10166</v>
      </c>
      <c r="B1017" s="9" t="n">
        <v>2</v>
      </c>
      <c r="C1017" s="7" t="n">
        <v>10</v>
      </c>
      <c r="D1017" s="7" t="s">
        <v>48</v>
      </c>
    </row>
    <row r="1018" spans="1:7">
      <c r="A1018" t="s">
        <v>4</v>
      </c>
      <c r="B1018" s="4" t="s">
        <v>5</v>
      </c>
      <c r="C1018" s="4" t="s">
        <v>7</v>
      </c>
    </row>
    <row r="1019" spans="1:7">
      <c r="A1019" t="n">
        <v>10189</v>
      </c>
      <c r="B1019" s="25" t="n">
        <v>16</v>
      </c>
      <c r="C1019" s="7" t="n">
        <v>0</v>
      </c>
    </row>
    <row r="1020" spans="1:7">
      <c r="A1020" t="s">
        <v>4</v>
      </c>
      <c r="B1020" s="4" t="s">
        <v>5</v>
      </c>
      <c r="C1020" s="4" t="s">
        <v>8</v>
      </c>
      <c r="D1020" s="4" t="s">
        <v>9</v>
      </c>
    </row>
    <row r="1021" spans="1:7">
      <c r="A1021" t="n">
        <v>10192</v>
      </c>
      <c r="B1021" s="9" t="n">
        <v>2</v>
      </c>
      <c r="C1021" s="7" t="n">
        <v>10</v>
      </c>
      <c r="D1021" s="7" t="s">
        <v>49</v>
      </c>
    </row>
    <row r="1022" spans="1:7">
      <c r="A1022" t="s">
        <v>4</v>
      </c>
      <c r="B1022" s="4" t="s">
        <v>5</v>
      </c>
      <c r="C1022" s="4" t="s">
        <v>7</v>
      </c>
    </row>
    <row r="1023" spans="1:7">
      <c r="A1023" t="n">
        <v>10210</v>
      </c>
      <c r="B1023" s="25" t="n">
        <v>16</v>
      </c>
      <c r="C1023" s="7" t="n">
        <v>0</v>
      </c>
    </row>
    <row r="1024" spans="1:7">
      <c r="A1024" t="s">
        <v>4</v>
      </c>
      <c r="B1024" s="4" t="s">
        <v>5</v>
      </c>
      <c r="C1024" s="4" t="s">
        <v>8</v>
      </c>
      <c r="D1024" s="4" t="s">
        <v>9</v>
      </c>
    </row>
    <row r="1025" spans="1:5">
      <c r="A1025" t="n">
        <v>10213</v>
      </c>
      <c r="B1025" s="9" t="n">
        <v>2</v>
      </c>
      <c r="C1025" s="7" t="n">
        <v>10</v>
      </c>
      <c r="D1025" s="7" t="s">
        <v>50</v>
      </c>
    </row>
    <row r="1026" spans="1:5">
      <c r="A1026" t="s">
        <v>4</v>
      </c>
      <c r="B1026" s="4" t="s">
        <v>5</v>
      </c>
      <c r="C1026" s="4" t="s">
        <v>7</v>
      </c>
    </row>
    <row r="1027" spans="1:5">
      <c r="A1027" t="n">
        <v>10232</v>
      </c>
      <c r="B1027" s="25" t="n">
        <v>16</v>
      </c>
      <c r="C1027" s="7" t="n">
        <v>0</v>
      </c>
    </row>
    <row r="1028" spans="1:5">
      <c r="A1028" t="s">
        <v>4</v>
      </c>
      <c r="B1028" s="4" t="s">
        <v>5</v>
      </c>
      <c r="C1028" s="4" t="s">
        <v>8</v>
      </c>
    </row>
    <row r="1029" spans="1:5">
      <c r="A1029" t="n">
        <v>10235</v>
      </c>
      <c r="B1029" s="29" t="n">
        <v>23</v>
      </c>
      <c r="C1029" s="7" t="n">
        <v>20</v>
      </c>
    </row>
    <row r="1030" spans="1:5">
      <c r="A1030" t="s">
        <v>4</v>
      </c>
      <c r="B1030" s="4" t="s">
        <v>5</v>
      </c>
    </row>
    <row r="1031" spans="1:5">
      <c r="A1031" t="n">
        <v>10237</v>
      </c>
      <c r="B1031" s="5" t="n">
        <v>1</v>
      </c>
    </row>
    <row r="1032" spans="1:5" s="3" customFormat="1" customHeight="0">
      <c r="A1032" s="3" t="s">
        <v>2</v>
      </c>
      <c r="B1032" s="3" t="s">
        <v>122</v>
      </c>
    </row>
    <row r="1033" spans="1:5">
      <c r="A1033" t="s">
        <v>4</v>
      </c>
      <c r="B1033" s="4" t="s">
        <v>5</v>
      </c>
      <c r="C1033" s="4" t="s">
        <v>8</v>
      </c>
      <c r="D1033" s="4" t="s">
        <v>8</v>
      </c>
      <c r="E1033" s="4" t="s">
        <v>14</v>
      </c>
      <c r="F1033" s="4" t="s">
        <v>8</v>
      </c>
      <c r="G1033" s="4" t="s">
        <v>8</v>
      </c>
    </row>
    <row r="1034" spans="1:5">
      <c r="A1034" t="n">
        <v>10240</v>
      </c>
      <c r="B1034" s="47" t="n">
        <v>10</v>
      </c>
      <c r="C1034" s="7" t="n">
        <v>0</v>
      </c>
      <c r="D1034" s="7" t="n">
        <v>0</v>
      </c>
      <c r="E1034" s="7" t="n">
        <v>0</v>
      </c>
      <c r="F1034" s="7" t="n">
        <v>19</v>
      </c>
      <c r="G1034" s="7" t="n">
        <v>1</v>
      </c>
    </row>
    <row r="1035" spans="1:5">
      <c r="A1035" t="s">
        <v>4</v>
      </c>
      <c r="B1035" s="4" t="s">
        <v>5</v>
      </c>
      <c r="C1035" s="4" t="s">
        <v>8</v>
      </c>
      <c r="D1035" s="4" t="s">
        <v>7</v>
      </c>
      <c r="E1035" s="4" t="s">
        <v>8</v>
      </c>
      <c r="F1035" s="4" t="s">
        <v>12</v>
      </c>
    </row>
    <row r="1036" spans="1:5">
      <c r="A1036" t="n">
        <v>10249</v>
      </c>
      <c r="B1036" s="12" t="n">
        <v>5</v>
      </c>
      <c r="C1036" s="7" t="n">
        <v>30</v>
      </c>
      <c r="D1036" s="7" t="n">
        <v>9712</v>
      </c>
      <c r="E1036" s="7" t="n">
        <v>1</v>
      </c>
      <c r="F1036" s="13" t="n">
        <f t="normal" ca="1">A1062</f>
        <v>0</v>
      </c>
    </row>
    <row r="1037" spans="1:5">
      <c r="A1037" t="s">
        <v>4</v>
      </c>
      <c r="B1037" s="4" t="s">
        <v>5</v>
      </c>
      <c r="C1037" s="4" t="s">
        <v>8</v>
      </c>
      <c r="D1037" s="4" t="s">
        <v>7</v>
      </c>
      <c r="E1037" s="4" t="s">
        <v>8</v>
      </c>
      <c r="F1037" s="4" t="s">
        <v>8</v>
      </c>
      <c r="G1037" s="4" t="s">
        <v>12</v>
      </c>
    </row>
    <row r="1038" spans="1:5">
      <c r="A1038" t="n">
        <v>10258</v>
      </c>
      <c r="B1038" s="12" t="n">
        <v>5</v>
      </c>
      <c r="C1038" s="7" t="n">
        <v>30</v>
      </c>
      <c r="D1038" s="7" t="n">
        <v>10624</v>
      </c>
      <c r="E1038" s="7" t="n">
        <v>8</v>
      </c>
      <c r="F1038" s="7" t="n">
        <v>1</v>
      </c>
      <c r="G1038" s="13" t="n">
        <f t="normal" ca="1">A1042</f>
        <v>0</v>
      </c>
    </row>
    <row r="1039" spans="1:5">
      <c r="A1039" t="s">
        <v>4</v>
      </c>
      <c r="B1039" s="4" t="s">
        <v>5</v>
      </c>
      <c r="C1039" s="4" t="s">
        <v>8</v>
      </c>
      <c r="D1039" s="4" t="s">
        <v>8</v>
      </c>
      <c r="E1039" s="4" t="s">
        <v>8</v>
      </c>
      <c r="F1039" s="4" t="s">
        <v>8</v>
      </c>
      <c r="G1039" s="4" t="s">
        <v>14</v>
      </c>
      <c r="H1039" s="4" t="s">
        <v>8</v>
      </c>
      <c r="I1039" s="4" t="s">
        <v>8</v>
      </c>
      <c r="J1039" s="4" t="s">
        <v>8</v>
      </c>
    </row>
    <row r="1040" spans="1:5">
      <c r="A1040" t="n">
        <v>10268</v>
      </c>
      <c r="B1040" s="47" t="n">
        <v>10</v>
      </c>
      <c r="C1040" s="7" t="n">
        <v>0</v>
      </c>
      <c r="D1040" s="7" t="n">
        <v>31</v>
      </c>
      <c r="E1040" s="7" t="n">
        <v>0</v>
      </c>
      <c r="F1040" s="7" t="n">
        <v>0</v>
      </c>
      <c r="G1040" s="7" t="n">
        <v>1</v>
      </c>
      <c r="H1040" s="7" t="n">
        <v>12</v>
      </c>
      <c r="I1040" s="7" t="n">
        <v>19</v>
      </c>
      <c r="J1040" s="7" t="n">
        <v>1</v>
      </c>
    </row>
    <row r="1041" spans="1:10">
      <c r="A1041" t="s">
        <v>4</v>
      </c>
      <c r="B1041" s="4" t="s">
        <v>5</v>
      </c>
      <c r="C1041" s="4" t="s">
        <v>8</v>
      </c>
      <c r="D1041" s="4" t="s">
        <v>7</v>
      </c>
      <c r="E1041" s="4" t="s">
        <v>8</v>
      </c>
      <c r="F1041" s="4" t="s">
        <v>8</v>
      </c>
      <c r="G1041" s="4" t="s">
        <v>12</v>
      </c>
    </row>
    <row r="1042" spans="1:10">
      <c r="A1042" t="n">
        <v>10280</v>
      </c>
      <c r="B1042" s="12" t="n">
        <v>5</v>
      </c>
      <c r="C1042" s="7" t="n">
        <v>30</v>
      </c>
      <c r="D1042" s="7" t="n">
        <v>10637</v>
      </c>
      <c r="E1042" s="7" t="n">
        <v>8</v>
      </c>
      <c r="F1042" s="7" t="n">
        <v>1</v>
      </c>
      <c r="G1042" s="13" t="n">
        <f t="normal" ca="1">A1046</f>
        <v>0</v>
      </c>
    </row>
    <row r="1043" spans="1:10">
      <c r="A1043" t="s">
        <v>4</v>
      </c>
      <c r="B1043" s="4" t="s">
        <v>5</v>
      </c>
      <c r="C1043" s="4" t="s">
        <v>8</v>
      </c>
      <c r="D1043" s="4" t="s">
        <v>8</v>
      </c>
      <c r="E1043" s="4" t="s">
        <v>8</v>
      </c>
      <c r="F1043" s="4" t="s">
        <v>8</v>
      </c>
      <c r="G1043" s="4" t="s">
        <v>14</v>
      </c>
      <c r="H1043" s="4" t="s">
        <v>8</v>
      </c>
      <c r="I1043" s="4" t="s">
        <v>8</v>
      </c>
      <c r="J1043" s="4" t="s">
        <v>8</v>
      </c>
    </row>
    <row r="1044" spans="1:10">
      <c r="A1044" t="n">
        <v>10290</v>
      </c>
      <c r="B1044" s="47" t="n">
        <v>10</v>
      </c>
      <c r="C1044" s="7" t="n">
        <v>0</v>
      </c>
      <c r="D1044" s="7" t="n">
        <v>31</v>
      </c>
      <c r="E1044" s="7" t="n">
        <v>0</v>
      </c>
      <c r="F1044" s="7" t="n">
        <v>0</v>
      </c>
      <c r="G1044" s="7" t="n">
        <v>1</v>
      </c>
      <c r="H1044" s="7" t="n">
        <v>12</v>
      </c>
      <c r="I1044" s="7" t="n">
        <v>19</v>
      </c>
      <c r="J1044" s="7" t="n">
        <v>1</v>
      </c>
    </row>
    <row r="1045" spans="1:10">
      <c r="A1045" t="s">
        <v>4</v>
      </c>
      <c r="B1045" s="4" t="s">
        <v>5</v>
      </c>
      <c r="C1045" s="4" t="s">
        <v>8</v>
      </c>
      <c r="D1045" s="4" t="s">
        <v>7</v>
      </c>
      <c r="E1045" s="4" t="s">
        <v>8</v>
      </c>
      <c r="F1045" s="4" t="s">
        <v>8</v>
      </c>
      <c r="G1045" s="4" t="s">
        <v>12</v>
      </c>
    </row>
    <row r="1046" spans="1:10">
      <c r="A1046" t="n">
        <v>10302</v>
      </c>
      <c r="B1046" s="12" t="n">
        <v>5</v>
      </c>
      <c r="C1046" s="7" t="n">
        <v>30</v>
      </c>
      <c r="D1046" s="7" t="n">
        <v>10641</v>
      </c>
      <c r="E1046" s="7" t="n">
        <v>8</v>
      </c>
      <c r="F1046" s="7" t="n">
        <v>1</v>
      </c>
      <c r="G1046" s="13" t="n">
        <f t="normal" ca="1">A1050</f>
        <v>0</v>
      </c>
    </row>
    <row r="1047" spans="1:10">
      <c r="A1047" t="s">
        <v>4</v>
      </c>
      <c r="B1047" s="4" t="s">
        <v>5</v>
      </c>
      <c r="C1047" s="4" t="s">
        <v>8</v>
      </c>
      <c r="D1047" s="4" t="s">
        <v>8</v>
      </c>
      <c r="E1047" s="4" t="s">
        <v>8</v>
      </c>
      <c r="F1047" s="4" t="s">
        <v>8</v>
      </c>
      <c r="G1047" s="4" t="s">
        <v>14</v>
      </c>
      <c r="H1047" s="4" t="s">
        <v>8</v>
      </c>
      <c r="I1047" s="4" t="s">
        <v>8</v>
      </c>
      <c r="J1047" s="4" t="s">
        <v>8</v>
      </c>
    </row>
    <row r="1048" spans="1:10">
      <c r="A1048" t="n">
        <v>10312</v>
      </c>
      <c r="B1048" s="47" t="n">
        <v>10</v>
      </c>
      <c r="C1048" s="7" t="n">
        <v>0</v>
      </c>
      <c r="D1048" s="7" t="n">
        <v>31</v>
      </c>
      <c r="E1048" s="7" t="n">
        <v>0</v>
      </c>
      <c r="F1048" s="7" t="n">
        <v>0</v>
      </c>
      <c r="G1048" s="7" t="n">
        <v>1</v>
      </c>
      <c r="H1048" s="7" t="n">
        <v>12</v>
      </c>
      <c r="I1048" s="7" t="n">
        <v>19</v>
      </c>
      <c r="J1048" s="7" t="n">
        <v>1</v>
      </c>
    </row>
    <row r="1049" spans="1:10">
      <c r="A1049" t="s">
        <v>4</v>
      </c>
      <c r="B1049" s="4" t="s">
        <v>5</v>
      </c>
      <c r="C1049" s="4" t="s">
        <v>8</v>
      </c>
      <c r="D1049" s="4" t="s">
        <v>7</v>
      </c>
      <c r="E1049" s="4" t="s">
        <v>8</v>
      </c>
      <c r="F1049" s="4" t="s">
        <v>8</v>
      </c>
      <c r="G1049" s="4" t="s">
        <v>12</v>
      </c>
    </row>
    <row r="1050" spans="1:10">
      <c r="A1050" t="n">
        <v>10324</v>
      </c>
      <c r="B1050" s="12" t="n">
        <v>5</v>
      </c>
      <c r="C1050" s="7" t="n">
        <v>30</v>
      </c>
      <c r="D1050" s="7" t="n">
        <v>10643</v>
      </c>
      <c r="E1050" s="7" t="n">
        <v>8</v>
      </c>
      <c r="F1050" s="7" t="n">
        <v>1</v>
      </c>
      <c r="G1050" s="13" t="n">
        <f t="normal" ca="1">A1054</f>
        <v>0</v>
      </c>
    </row>
    <row r="1051" spans="1:10">
      <c r="A1051" t="s">
        <v>4</v>
      </c>
      <c r="B1051" s="4" t="s">
        <v>5</v>
      </c>
      <c r="C1051" s="4" t="s">
        <v>8</v>
      </c>
      <c r="D1051" s="4" t="s">
        <v>8</v>
      </c>
      <c r="E1051" s="4" t="s">
        <v>8</v>
      </c>
      <c r="F1051" s="4" t="s">
        <v>8</v>
      </c>
      <c r="G1051" s="4" t="s">
        <v>14</v>
      </c>
      <c r="H1051" s="4" t="s">
        <v>8</v>
      </c>
      <c r="I1051" s="4" t="s">
        <v>8</v>
      </c>
      <c r="J1051" s="4" t="s">
        <v>8</v>
      </c>
    </row>
    <row r="1052" spans="1:10">
      <c r="A1052" t="n">
        <v>10334</v>
      </c>
      <c r="B1052" s="47" t="n">
        <v>10</v>
      </c>
      <c r="C1052" s="7" t="n">
        <v>0</v>
      </c>
      <c r="D1052" s="7" t="n">
        <v>31</v>
      </c>
      <c r="E1052" s="7" t="n">
        <v>0</v>
      </c>
      <c r="F1052" s="7" t="n">
        <v>0</v>
      </c>
      <c r="G1052" s="7" t="n">
        <v>1</v>
      </c>
      <c r="H1052" s="7" t="n">
        <v>12</v>
      </c>
      <c r="I1052" s="7" t="n">
        <v>19</v>
      </c>
      <c r="J1052" s="7" t="n">
        <v>1</v>
      </c>
    </row>
    <row r="1053" spans="1:10">
      <c r="A1053" t="s">
        <v>4</v>
      </c>
      <c r="B1053" s="4" t="s">
        <v>5</v>
      </c>
      <c r="C1053" s="4" t="s">
        <v>8</v>
      </c>
      <c r="D1053" s="4" t="s">
        <v>7</v>
      </c>
      <c r="E1053" s="4" t="s">
        <v>8</v>
      </c>
      <c r="F1053" s="4" t="s">
        <v>8</v>
      </c>
      <c r="G1053" s="4" t="s">
        <v>12</v>
      </c>
    </row>
    <row r="1054" spans="1:10">
      <c r="A1054" t="n">
        <v>10346</v>
      </c>
      <c r="B1054" s="12" t="n">
        <v>5</v>
      </c>
      <c r="C1054" s="7" t="n">
        <v>30</v>
      </c>
      <c r="D1054" s="7" t="n">
        <v>10628</v>
      </c>
      <c r="E1054" s="7" t="n">
        <v>8</v>
      </c>
      <c r="F1054" s="7" t="n">
        <v>1</v>
      </c>
      <c r="G1054" s="13" t="n">
        <f t="normal" ca="1">A1058</f>
        <v>0</v>
      </c>
    </row>
    <row r="1055" spans="1:10">
      <c r="A1055" t="s">
        <v>4</v>
      </c>
      <c r="B1055" s="4" t="s">
        <v>5</v>
      </c>
      <c r="C1055" s="4" t="s">
        <v>8</v>
      </c>
      <c r="D1055" s="4" t="s">
        <v>8</v>
      </c>
      <c r="E1055" s="4" t="s">
        <v>8</v>
      </c>
      <c r="F1055" s="4" t="s">
        <v>8</v>
      </c>
      <c r="G1055" s="4" t="s">
        <v>14</v>
      </c>
      <c r="H1055" s="4" t="s">
        <v>8</v>
      </c>
      <c r="I1055" s="4" t="s">
        <v>8</v>
      </c>
      <c r="J1055" s="4" t="s">
        <v>8</v>
      </c>
    </row>
    <row r="1056" spans="1:10">
      <c r="A1056" t="n">
        <v>10356</v>
      </c>
      <c r="B1056" s="47" t="n">
        <v>10</v>
      </c>
      <c r="C1056" s="7" t="n">
        <v>0</v>
      </c>
      <c r="D1056" s="7" t="n">
        <v>31</v>
      </c>
      <c r="E1056" s="7" t="n">
        <v>0</v>
      </c>
      <c r="F1056" s="7" t="n">
        <v>0</v>
      </c>
      <c r="G1056" s="7" t="n">
        <v>1</v>
      </c>
      <c r="H1056" s="7" t="n">
        <v>12</v>
      </c>
      <c r="I1056" s="7" t="n">
        <v>19</v>
      </c>
      <c r="J1056" s="7" t="n">
        <v>1</v>
      </c>
    </row>
    <row r="1057" spans="1:10">
      <c r="A1057" t="s">
        <v>4</v>
      </c>
      <c r="B1057" s="4" t="s">
        <v>5</v>
      </c>
      <c r="C1057" s="4" t="s">
        <v>8</v>
      </c>
      <c r="D1057" s="4" t="s">
        <v>7</v>
      </c>
      <c r="E1057" s="4" t="s">
        <v>8</v>
      </c>
      <c r="F1057" s="4" t="s">
        <v>8</v>
      </c>
      <c r="G1057" s="4" t="s">
        <v>12</v>
      </c>
    </row>
    <row r="1058" spans="1:10">
      <c r="A1058" t="n">
        <v>10368</v>
      </c>
      <c r="B1058" s="12" t="n">
        <v>5</v>
      </c>
      <c r="C1058" s="7" t="n">
        <v>30</v>
      </c>
      <c r="D1058" s="7" t="n">
        <v>10653</v>
      </c>
      <c r="E1058" s="7" t="n">
        <v>8</v>
      </c>
      <c r="F1058" s="7" t="n">
        <v>1</v>
      </c>
      <c r="G1058" s="13" t="n">
        <f t="normal" ca="1">A1062</f>
        <v>0</v>
      </c>
    </row>
    <row r="1059" spans="1:10">
      <c r="A1059" t="s">
        <v>4</v>
      </c>
      <c r="B1059" s="4" t="s">
        <v>5</v>
      </c>
      <c r="C1059" s="4" t="s">
        <v>8</v>
      </c>
      <c r="D1059" s="4" t="s">
        <v>8</v>
      </c>
      <c r="E1059" s="4" t="s">
        <v>8</v>
      </c>
      <c r="F1059" s="4" t="s">
        <v>8</v>
      </c>
      <c r="G1059" s="4" t="s">
        <v>14</v>
      </c>
      <c r="H1059" s="4" t="s">
        <v>8</v>
      </c>
      <c r="I1059" s="4" t="s">
        <v>8</v>
      </c>
      <c r="J1059" s="4" t="s">
        <v>8</v>
      </c>
    </row>
    <row r="1060" spans="1:10">
      <c r="A1060" t="n">
        <v>10378</v>
      </c>
      <c r="B1060" s="47" t="n">
        <v>10</v>
      </c>
      <c r="C1060" s="7" t="n">
        <v>0</v>
      </c>
      <c r="D1060" s="7" t="n">
        <v>31</v>
      </c>
      <c r="E1060" s="7" t="n">
        <v>0</v>
      </c>
      <c r="F1060" s="7" t="n">
        <v>0</v>
      </c>
      <c r="G1060" s="7" t="n">
        <v>1</v>
      </c>
      <c r="H1060" s="7" t="n">
        <v>12</v>
      </c>
      <c r="I1060" s="7" t="n">
        <v>19</v>
      </c>
      <c r="J1060" s="7" t="n">
        <v>1</v>
      </c>
    </row>
    <row r="1061" spans="1:10">
      <c r="A1061" t="s">
        <v>4</v>
      </c>
      <c r="B1061" s="4" t="s">
        <v>5</v>
      </c>
      <c r="C1061" s="4" t="s">
        <v>8</v>
      </c>
      <c r="D1061" s="4" t="s">
        <v>7</v>
      </c>
      <c r="E1061" s="4" t="s">
        <v>8</v>
      </c>
      <c r="F1061" s="4" t="s">
        <v>12</v>
      </c>
    </row>
    <row r="1062" spans="1:10">
      <c r="A1062" t="n">
        <v>10390</v>
      </c>
      <c r="B1062" s="12" t="n">
        <v>5</v>
      </c>
      <c r="C1062" s="7" t="n">
        <v>30</v>
      </c>
      <c r="D1062" s="7" t="n">
        <v>9715</v>
      </c>
      <c r="E1062" s="7" t="n">
        <v>1</v>
      </c>
      <c r="F1062" s="13" t="n">
        <f t="normal" ca="1">A1080</f>
        <v>0</v>
      </c>
    </row>
    <row r="1063" spans="1:10">
      <c r="A1063" t="s">
        <v>4</v>
      </c>
      <c r="B1063" s="4" t="s">
        <v>5</v>
      </c>
      <c r="C1063" s="4" t="s">
        <v>8</v>
      </c>
      <c r="D1063" s="4" t="s">
        <v>7</v>
      </c>
      <c r="E1063" s="4" t="s">
        <v>8</v>
      </c>
      <c r="F1063" s="4" t="s">
        <v>8</v>
      </c>
      <c r="G1063" s="4" t="s">
        <v>12</v>
      </c>
    </row>
    <row r="1064" spans="1:10">
      <c r="A1064" t="n">
        <v>10399</v>
      </c>
      <c r="B1064" s="12" t="n">
        <v>5</v>
      </c>
      <c r="C1064" s="7" t="n">
        <v>30</v>
      </c>
      <c r="D1064" s="7" t="n">
        <v>10665</v>
      </c>
      <c r="E1064" s="7" t="n">
        <v>8</v>
      </c>
      <c r="F1064" s="7" t="n">
        <v>1</v>
      </c>
      <c r="G1064" s="13" t="n">
        <f t="normal" ca="1">A1068</f>
        <v>0</v>
      </c>
    </row>
    <row r="1065" spans="1:10">
      <c r="A1065" t="s">
        <v>4</v>
      </c>
      <c r="B1065" s="4" t="s">
        <v>5</v>
      </c>
      <c r="C1065" s="4" t="s">
        <v>8</v>
      </c>
      <c r="D1065" s="4" t="s">
        <v>8</v>
      </c>
      <c r="E1065" s="4" t="s">
        <v>8</v>
      </c>
      <c r="F1065" s="4" t="s">
        <v>8</v>
      </c>
      <c r="G1065" s="4" t="s">
        <v>14</v>
      </c>
      <c r="H1065" s="4" t="s">
        <v>8</v>
      </c>
      <c r="I1065" s="4" t="s">
        <v>8</v>
      </c>
      <c r="J1065" s="4" t="s">
        <v>8</v>
      </c>
    </row>
    <row r="1066" spans="1:10">
      <c r="A1066" t="n">
        <v>10409</v>
      </c>
      <c r="B1066" s="47" t="n">
        <v>10</v>
      </c>
      <c r="C1066" s="7" t="n">
        <v>0</v>
      </c>
      <c r="D1066" s="7" t="n">
        <v>31</v>
      </c>
      <c r="E1066" s="7" t="n">
        <v>0</v>
      </c>
      <c r="F1066" s="7" t="n">
        <v>0</v>
      </c>
      <c r="G1066" s="7" t="n">
        <v>1</v>
      </c>
      <c r="H1066" s="7" t="n">
        <v>12</v>
      </c>
      <c r="I1066" s="7" t="n">
        <v>19</v>
      </c>
      <c r="J1066" s="7" t="n">
        <v>1</v>
      </c>
    </row>
    <row r="1067" spans="1:10">
      <c r="A1067" t="s">
        <v>4</v>
      </c>
      <c r="B1067" s="4" t="s">
        <v>5</v>
      </c>
      <c r="C1067" s="4" t="s">
        <v>8</v>
      </c>
      <c r="D1067" s="4" t="s">
        <v>7</v>
      </c>
      <c r="E1067" s="4" t="s">
        <v>8</v>
      </c>
      <c r="F1067" s="4" t="s">
        <v>8</v>
      </c>
      <c r="G1067" s="4" t="s">
        <v>12</v>
      </c>
    </row>
    <row r="1068" spans="1:10">
      <c r="A1068" t="n">
        <v>10421</v>
      </c>
      <c r="B1068" s="12" t="n">
        <v>5</v>
      </c>
      <c r="C1068" s="7" t="n">
        <v>30</v>
      </c>
      <c r="D1068" s="7" t="n">
        <v>10660</v>
      </c>
      <c r="E1068" s="7" t="n">
        <v>8</v>
      </c>
      <c r="F1068" s="7" t="n">
        <v>1</v>
      </c>
      <c r="G1068" s="13" t="n">
        <f t="normal" ca="1">A1072</f>
        <v>0</v>
      </c>
    </row>
    <row r="1069" spans="1:10">
      <c r="A1069" t="s">
        <v>4</v>
      </c>
      <c r="B1069" s="4" t="s">
        <v>5</v>
      </c>
      <c r="C1069" s="4" t="s">
        <v>8</v>
      </c>
      <c r="D1069" s="4" t="s">
        <v>8</v>
      </c>
      <c r="E1069" s="4" t="s">
        <v>8</v>
      </c>
      <c r="F1069" s="4" t="s">
        <v>8</v>
      </c>
      <c r="G1069" s="4" t="s">
        <v>14</v>
      </c>
      <c r="H1069" s="4" t="s">
        <v>8</v>
      </c>
      <c r="I1069" s="4" t="s">
        <v>8</v>
      </c>
      <c r="J1069" s="4" t="s">
        <v>8</v>
      </c>
    </row>
    <row r="1070" spans="1:10">
      <c r="A1070" t="n">
        <v>10431</v>
      </c>
      <c r="B1070" s="47" t="n">
        <v>10</v>
      </c>
      <c r="C1070" s="7" t="n">
        <v>0</v>
      </c>
      <c r="D1070" s="7" t="n">
        <v>31</v>
      </c>
      <c r="E1070" s="7" t="n">
        <v>0</v>
      </c>
      <c r="F1070" s="7" t="n">
        <v>0</v>
      </c>
      <c r="G1070" s="7" t="n">
        <v>1</v>
      </c>
      <c r="H1070" s="7" t="n">
        <v>12</v>
      </c>
      <c r="I1070" s="7" t="n">
        <v>19</v>
      </c>
      <c r="J1070" s="7" t="n">
        <v>1</v>
      </c>
    </row>
    <row r="1071" spans="1:10">
      <c r="A1071" t="s">
        <v>4</v>
      </c>
      <c r="B1071" s="4" t="s">
        <v>5</v>
      </c>
      <c r="C1071" s="4" t="s">
        <v>8</v>
      </c>
      <c r="D1071" s="4" t="s">
        <v>7</v>
      </c>
      <c r="E1071" s="4" t="s">
        <v>8</v>
      </c>
      <c r="F1071" s="4" t="s">
        <v>8</v>
      </c>
      <c r="G1071" s="4" t="s">
        <v>12</v>
      </c>
    </row>
    <row r="1072" spans="1:10">
      <c r="A1072" t="n">
        <v>10443</v>
      </c>
      <c r="B1072" s="12" t="n">
        <v>5</v>
      </c>
      <c r="C1072" s="7" t="n">
        <v>30</v>
      </c>
      <c r="D1072" s="7" t="n">
        <v>10671</v>
      </c>
      <c r="E1072" s="7" t="n">
        <v>8</v>
      </c>
      <c r="F1072" s="7" t="n">
        <v>1</v>
      </c>
      <c r="G1072" s="13" t="n">
        <f t="normal" ca="1">A1076</f>
        <v>0</v>
      </c>
    </row>
    <row r="1073" spans="1:10">
      <c r="A1073" t="s">
        <v>4</v>
      </c>
      <c r="B1073" s="4" t="s">
        <v>5</v>
      </c>
      <c r="C1073" s="4" t="s">
        <v>8</v>
      </c>
      <c r="D1073" s="4" t="s">
        <v>8</v>
      </c>
      <c r="E1073" s="4" t="s">
        <v>8</v>
      </c>
      <c r="F1073" s="4" t="s">
        <v>8</v>
      </c>
      <c r="G1073" s="4" t="s">
        <v>14</v>
      </c>
      <c r="H1073" s="4" t="s">
        <v>8</v>
      </c>
      <c r="I1073" s="4" t="s">
        <v>8</v>
      </c>
      <c r="J1073" s="4" t="s">
        <v>8</v>
      </c>
    </row>
    <row r="1074" spans="1:10">
      <c r="A1074" t="n">
        <v>10453</v>
      </c>
      <c r="B1074" s="47" t="n">
        <v>10</v>
      </c>
      <c r="C1074" s="7" t="n">
        <v>0</v>
      </c>
      <c r="D1074" s="7" t="n">
        <v>31</v>
      </c>
      <c r="E1074" s="7" t="n">
        <v>0</v>
      </c>
      <c r="F1074" s="7" t="n">
        <v>0</v>
      </c>
      <c r="G1074" s="7" t="n">
        <v>1</v>
      </c>
      <c r="H1074" s="7" t="n">
        <v>12</v>
      </c>
      <c r="I1074" s="7" t="n">
        <v>19</v>
      </c>
      <c r="J1074" s="7" t="n">
        <v>1</v>
      </c>
    </row>
    <row r="1075" spans="1:10">
      <c r="A1075" t="s">
        <v>4</v>
      </c>
      <c r="B1075" s="4" t="s">
        <v>5</v>
      </c>
      <c r="C1075" s="4" t="s">
        <v>8</v>
      </c>
      <c r="D1075" s="4" t="s">
        <v>7</v>
      </c>
      <c r="E1075" s="4" t="s">
        <v>8</v>
      </c>
      <c r="F1075" s="4" t="s">
        <v>8</v>
      </c>
      <c r="G1075" s="4" t="s">
        <v>12</v>
      </c>
    </row>
    <row r="1076" spans="1:10">
      <c r="A1076" t="n">
        <v>10465</v>
      </c>
      <c r="B1076" s="12" t="n">
        <v>5</v>
      </c>
      <c r="C1076" s="7" t="n">
        <v>30</v>
      </c>
      <c r="D1076" s="7" t="n">
        <v>10675</v>
      </c>
      <c r="E1076" s="7" t="n">
        <v>8</v>
      </c>
      <c r="F1076" s="7" t="n">
        <v>1</v>
      </c>
      <c r="G1076" s="13" t="n">
        <f t="normal" ca="1">A1080</f>
        <v>0</v>
      </c>
    </row>
    <row r="1077" spans="1:10">
      <c r="A1077" t="s">
        <v>4</v>
      </c>
      <c r="B1077" s="4" t="s">
        <v>5</v>
      </c>
      <c r="C1077" s="4" t="s">
        <v>8</v>
      </c>
      <c r="D1077" s="4" t="s">
        <v>8</v>
      </c>
      <c r="E1077" s="4" t="s">
        <v>8</v>
      </c>
      <c r="F1077" s="4" t="s">
        <v>8</v>
      </c>
      <c r="G1077" s="4" t="s">
        <v>14</v>
      </c>
      <c r="H1077" s="4" t="s">
        <v>8</v>
      </c>
      <c r="I1077" s="4" t="s">
        <v>8</v>
      </c>
      <c r="J1077" s="4" t="s">
        <v>8</v>
      </c>
    </row>
    <row r="1078" spans="1:10">
      <c r="A1078" t="n">
        <v>10475</v>
      </c>
      <c r="B1078" s="47" t="n">
        <v>10</v>
      </c>
      <c r="C1078" s="7" t="n">
        <v>0</v>
      </c>
      <c r="D1078" s="7" t="n">
        <v>31</v>
      </c>
      <c r="E1078" s="7" t="n">
        <v>0</v>
      </c>
      <c r="F1078" s="7" t="n">
        <v>0</v>
      </c>
      <c r="G1078" s="7" t="n">
        <v>1</v>
      </c>
      <c r="H1078" s="7" t="n">
        <v>12</v>
      </c>
      <c r="I1078" s="7" t="n">
        <v>19</v>
      </c>
      <c r="J1078" s="7" t="n">
        <v>1</v>
      </c>
    </row>
    <row r="1079" spans="1:10">
      <c r="A1079" t="s">
        <v>4</v>
      </c>
      <c r="B1079" s="4" t="s">
        <v>5</v>
      </c>
      <c r="C1079" s="4" t="s">
        <v>8</v>
      </c>
      <c r="D1079" s="4" t="s">
        <v>7</v>
      </c>
      <c r="E1079" s="4" t="s">
        <v>8</v>
      </c>
      <c r="F1079" s="4" t="s">
        <v>12</v>
      </c>
    </row>
    <row r="1080" spans="1:10">
      <c r="A1080" t="n">
        <v>10487</v>
      </c>
      <c r="B1080" s="12" t="n">
        <v>5</v>
      </c>
      <c r="C1080" s="7" t="n">
        <v>30</v>
      </c>
      <c r="D1080" s="7" t="n">
        <v>9721</v>
      </c>
      <c r="E1080" s="7" t="n">
        <v>1</v>
      </c>
      <c r="F1080" s="13" t="n">
        <f t="normal" ca="1">A1102</f>
        <v>0</v>
      </c>
    </row>
    <row r="1081" spans="1:10">
      <c r="A1081" t="s">
        <v>4</v>
      </c>
      <c r="B1081" s="4" t="s">
        <v>5</v>
      </c>
      <c r="C1081" s="4" t="s">
        <v>8</v>
      </c>
      <c r="D1081" s="4" t="s">
        <v>7</v>
      </c>
      <c r="E1081" s="4" t="s">
        <v>8</v>
      </c>
      <c r="F1081" s="4" t="s">
        <v>8</v>
      </c>
      <c r="G1081" s="4" t="s">
        <v>12</v>
      </c>
    </row>
    <row r="1082" spans="1:10">
      <c r="A1082" t="n">
        <v>10496</v>
      </c>
      <c r="B1082" s="12" t="n">
        <v>5</v>
      </c>
      <c r="C1082" s="7" t="n">
        <v>30</v>
      </c>
      <c r="D1082" s="7" t="n">
        <v>10691</v>
      </c>
      <c r="E1082" s="7" t="n">
        <v>8</v>
      </c>
      <c r="F1082" s="7" t="n">
        <v>1</v>
      </c>
      <c r="G1082" s="13" t="n">
        <f t="normal" ca="1">A1086</f>
        <v>0</v>
      </c>
    </row>
    <row r="1083" spans="1:10">
      <c r="A1083" t="s">
        <v>4</v>
      </c>
      <c r="B1083" s="4" t="s">
        <v>5</v>
      </c>
      <c r="C1083" s="4" t="s">
        <v>8</v>
      </c>
      <c r="D1083" s="4" t="s">
        <v>8</v>
      </c>
      <c r="E1083" s="4" t="s">
        <v>8</v>
      </c>
      <c r="F1083" s="4" t="s">
        <v>8</v>
      </c>
      <c r="G1083" s="4" t="s">
        <v>14</v>
      </c>
      <c r="H1083" s="4" t="s">
        <v>8</v>
      </c>
      <c r="I1083" s="4" t="s">
        <v>8</v>
      </c>
      <c r="J1083" s="4" t="s">
        <v>8</v>
      </c>
    </row>
    <row r="1084" spans="1:10">
      <c r="A1084" t="n">
        <v>10506</v>
      </c>
      <c r="B1084" s="47" t="n">
        <v>10</v>
      </c>
      <c r="C1084" s="7" t="n">
        <v>0</v>
      </c>
      <c r="D1084" s="7" t="n">
        <v>31</v>
      </c>
      <c r="E1084" s="7" t="n">
        <v>0</v>
      </c>
      <c r="F1084" s="7" t="n">
        <v>0</v>
      </c>
      <c r="G1084" s="7" t="n">
        <v>1</v>
      </c>
      <c r="H1084" s="7" t="n">
        <v>12</v>
      </c>
      <c r="I1084" s="7" t="n">
        <v>19</v>
      </c>
      <c r="J1084" s="7" t="n">
        <v>1</v>
      </c>
    </row>
    <row r="1085" spans="1:10">
      <c r="A1085" t="s">
        <v>4</v>
      </c>
      <c r="B1085" s="4" t="s">
        <v>5</v>
      </c>
      <c r="C1085" s="4" t="s">
        <v>8</v>
      </c>
      <c r="D1085" s="4" t="s">
        <v>7</v>
      </c>
      <c r="E1085" s="4" t="s">
        <v>8</v>
      </c>
      <c r="F1085" s="4" t="s">
        <v>8</v>
      </c>
      <c r="G1085" s="4" t="s">
        <v>12</v>
      </c>
    </row>
    <row r="1086" spans="1:10">
      <c r="A1086" t="n">
        <v>10518</v>
      </c>
      <c r="B1086" s="12" t="n">
        <v>5</v>
      </c>
      <c r="C1086" s="7" t="n">
        <v>30</v>
      </c>
      <c r="D1086" s="7" t="n">
        <v>10688</v>
      </c>
      <c r="E1086" s="7" t="n">
        <v>8</v>
      </c>
      <c r="F1086" s="7" t="n">
        <v>1</v>
      </c>
      <c r="G1086" s="13" t="n">
        <f t="normal" ca="1">A1090</f>
        <v>0</v>
      </c>
    </row>
    <row r="1087" spans="1:10">
      <c r="A1087" t="s">
        <v>4</v>
      </c>
      <c r="B1087" s="4" t="s">
        <v>5</v>
      </c>
      <c r="C1087" s="4" t="s">
        <v>8</v>
      </c>
      <c r="D1087" s="4" t="s">
        <v>8</v>
      </c>
      <c r="E1087" s="4" t="s">
        <v>8</v>
      </c>
      <c r="F1087" s="4" t="s">
        <v>8</v>
      </c>
      <c r="G1087" s="4" t="s">
        <v>14</v>
      </c>
      <c r="H1087" s="4" t="s">
        <v>8</v>
      </c>
      <c r="I1087" s="4" t="s">
        <v>8</v>
      </c>
      <c r="J1087" s="4" t="s">
        <v>8</v>
      </c>
    </row>
    <row r="1088" spans="1:10">
      <c r="A1088" t="n">
        <v>10528</v>
      </c>
      <c r="B1088" s="47" t="n">
        <v>10</v>
      </c>
      <c r="C1088" s="7" t="n">
        <v>0</v>
      </c>
      <c r="D1088" s="7" t="n">
        <v>31</v>
      </c>
      <c r="E1088" s="7" t="n">
        <v>0</v>
      </c>
      <c r="F1088" s="7" t="n">
        <v>0</v>
      </c>
      <c r="G1088" s="7" t="n">
        <v>1</v>
      </c>
      <c r="H1088" s="7" t="n">
        <v>12</v>
      </c>
      <c r="I1088" s="7" t="n">
        <v>19</v>
      </c>
      <c r="J1088" s="7" t="n">
        <v>1</v>
      </c>
    </row>
    <row r="1089" spans="1:10">
      <c r="A1089" t="s">
        <v>4</v>
      </c>
      <c r="B1089" s="4" t="s">
        <v>5</v>
      </c>
      <c r="C1089" s="4" t="s">
        <v>8</v>
      </c>
      <c r="D1089" s="4" t="s">
        <v>7</v>
      </c>
      <c r="E1089" s="4" t="s">
        <v>8</v>
      </c>
      <c r="F1089" s="4" t="s">
        <v>8</v>
      </c>
      <c r="G1089" s="4" t="s">
        <v>12</v>
      </c>
    </row>
    <row r="1090" spans="1:10">
      <c r="A1090" t="n">
        <v>10540</v>
      </c>
      <c r="B1090" s="12" t="n">
        <v>5</v>
      </c>
      <c r="C1090" s="7" t="n">
        <v>30</v>
      </c>
      <c r="D1090" s="7" t="n">
        <v>10682</v>
      </c>
      <c r="E1090" s="7" t="n">
        <v>8</v>
      </c>
      <c r="F1090" s="7" t="n">
        <v>1</v>
      </c>
      <c r="G1090" s="13" t="n">
        <f t="normal" ca="1">A1094</f>
        <v>0</v>
      </c>
    </row>
    <row r="1091" spans="1:10">
      <c r="A1091" t="s">
        <v>4</v>
      </c>
      <c r="B1091" s="4" t="s">
        <v>5</v>
      </c>
      <c r="C1091" s="4" t="s">
        <v>8</v>
      </c>
      <c r="D1091" s="4" t="s">
        <v>8</v>
      </c>
      <c r="E1091" s="4" t="s">
        <v>8</v>
      </c>
      <c r="F1091" s="4" t="s">
        <v>8</v>
      </c>
      <c r="G1091" s="4" t="s">
        <v>14</v>
      </c>
      <c r="H1091" s="4" t="s">
        <v>8</v>
      </c>
      <c r="I1091" s="4" t="s">
        <v>8</v>
      </c>
      <c r="J1091" s="4" t="s">
        <v>8</v>
      </c>
    </row>
    <row r="1092" spans="1:10">
      <c r="A1092" t="n">
        <v>10550</v>
      </c>
      <c r="B1092" s="47" t="n">
        <v>10</v>
      </c>
      <c r="C1092" s="7" t="n">
        <v>0</v>
      </c>
      <c r="D1092" s="7" t="n">
        <v>31</v>
      </c>
      <c r="E1092" s="7" t="n">
        <v>0</v>
      </c>
      <c r="F1092" s="7" t="n">
        <v>0</v>
      </c>
      <c r="G1092" s="7" t="n">
        <v>1</v>
      </c>
      <c r="H1092" s="7" t="n">
        <v>12</v>
      </c>
      <c r="I1092" s="7" t="n">
        <v>19</v>
      </c>
      <c r="J1092" s="7" t="n">
        <v>1</v>
      </c>
    </row>
    <row r="1093" spans="1:10">
      <c r="A1093" t="s">
        <v>4</v>
      </c>
      <c r="B1093" s="4" t="s">
        <v>5</v>
      </c>
      <c r="C1093" s="4" t="s">
        <v>8</v>
      </c>
      <c r="D1093" s="4" t="s">
        <v>7</v>
      </c>
      <c r="E1093" s="4" t="s">
        <v>8</v>
      </c>
      <c r="F1093" s="4" t="s">
        <v>8</v>
      </c>
      <c r="G1093" s="4" t="s">
        <v>12</v>
      </c>
    </row>
    <row r="1094" spans="1:10">
      <c r="A1094" t="n">
        <v>10562</v>
      </c>
      <c r="B1094" s="12" t="n">
        <v>5</v>
      </c>
      <c r="C1094" s="7" t="n">
        <v>30</v>
      </c>
      <c r="D1094" s="7" t="n">
        <v>10686</v>
      </c>
      <c r="E1094" s="7" t="n">
        <v>8</v>
      </c>
      <c r="F1094" s="7" t="n">
        <v>1</v>
      </c>
      <c r="G1094" s="13" t="n">
        <f t="normal" ca="1">A1098</f>
        <v>0</v>
      </c>
    </row>
    <row r="1095" spans="1:10">
      <c r="A1095" t="s">
        <v>4</v>
      </c>
      <c r="B1095" s="4" t="s">
        <v>5</v>
      </c>
      <c r="C1095" s="4" t="s">
        <v>8</v>
      </c>
      <c r="D1095" s="4" t="s">
        <v>8</v>
      </c>
      <c r="E1095" s="4" t="s">
        <v>8</v>
      </c>
      <c r="F1095" s="4" t="s">
        <v>8</v>
      </c>
      <c r="G1095" s="4" t="s">
        <v>14</v>
      </c>
      <c r="H1095" s="4" t="s">
        <v>8</v>
      </c>
      <c r="I1095" s="4" t="s">
        <v>8</v>
      </c>
      <c r="J1095" s="4" t="s">
        <v>8</v>
      </c>
    </row>
    <row r="1096" spans="1:10">
      <c r="A1096" t="n">
        <v>10572</v>
      </c>
      <c r="B1096" s="47" t="n">
        <v>10</v>
      </c>
      <c r="C1096" s="7" t="n">
        <v>0</v>
      </c>
      <c r="D1096" s="7" t="n">
        <v>31</v>
      </c>
      <c r="E1096" s="7" t="n">
        <v>0</v>
      </c>
      <c r="F1096" s="7" t="n">
        <v>0</v>
      </c>
      <c r="G1096" s="7" t="n">
        <v>1</v>
      </c>
      <c r="H1096" s="7" t="n">
        <v>12</v>
      </c>
      <c r="I1096" s="7" t="n">
        <v>19</v>
      </c>
      <c r="J1096" s="7" t="n">
        <v>1</v>
      </c>
    </row>
    <row r="1097" spans="1:10">
      <c r="A1097" t="s">
        <v>4</v>
      </c>
      <c r="B1097" s="4" t="s">
        <v>5</v>
      </c>
      <c r="C1097" s="4" t="s">
        <v>8</v>
      </c>
      <c r="D1097" s="4" t="s">
        <v>7</v>
      </c>
      <c r="E1097" s="4" t="s">
        <v>8</v>
      </c>
      <c r="F1097" s="4" t="s">
        <v>8</v>
      </c>
      <c r="G1097" s="4" t="s">
        <v>12</v>
      </c>
    </row>
    <row r="1098" spans="1:10">
      <c r="A1098" t="n">
        <v>10584</v>
      </c>
      <c r="B1098" s="12" t="n">
        <v>5</v>
      </c>
      <c r="C1098" s="7" t="n">
        <v>30</v>
      </c>
      <c r="D1098" s="7" t="n">
        <v>10692</v>
      </c>
      <c r="E1098" s="7" t="n">
        <v>8</v>
      </c>
      <c r="F1098" s="7" t="n">
        <v>1</v>
      </c>
      <c r="G1098" s="13" t="n">
        <f t="normal" ca="1">A1102</f>
        <v>0</v>
      </c>
    </row>
    <row r="1099" spans="1:10">
      <c r="A1099" t="s">
        <v>4</v>
      </c>
      <c r="B1099" s="4" t="s">
        <v>5</v>
      </c>
      <c r="C1099" s="4" t="s">
        <v>8</v>
      </c>
      <c r="D1099" s="4" t="s">
        <v>8</v>
      </c>
      <c r="E1099" s="4" t="s">
        <v>8</v>
      </c>
      <c r="F1099" s="4" t="s">
        <v>8</v>
      </c>
      <c r="G1099" s="4" t="s">
        <v>14</v>
      </c>
      <c r="H1099" s="4" t="s">
        <v>8</v>
      </c>
      <c r="I1099" s="4" t="s">
        <v>8</v>
      </c>
      <c r="J1099" s="4" t="s">
        <v>8</v>
      </c>
    </row>
    <row r="1100" spans="1:10">
      <c r="A1100" t="n">
        <v>10594</v>
      </c>
      <c r="B1100" s="47" t="n">
        <v>10</v>
      </c>
      <c r="C1100" s="7" t="n">
        <v>0</v>
      </c>
      <c r="D1100" s="7" t="n">
        <v>31</v>
      </c>
      <c r="E1100" s="7" t="n">
        <v>0</v>
      </c>
      <c r="F1100" s="7" t="n">
        <v>0</v>
      </c>
      <c r="G1100" s="7" t="n">
        <v>1</v>
      </c>
      <c r="H1100" s="7" t="n">
        <v>12</v>
      </c>
      <c r="I1100" s="7" t="n">
        <v>19</v>
      </c>
      <c r="J1100" s="7" t="n">
        <v>1</v>
      </c>
    </row>
    <row r="1101" spans="1:10">
      <c r="A1101" t="s">
        <v>4</v>
      </c>
      <c r="B1101" s="4" t="s">
        <v>5</v>
      </c>
      <c r="C1101" s="4" t="s">
        <v>8</v>
      </c>
      <c r="D1101" s="4" t="s">
        <v>7</v>
      </c>
      <c r="E1101" s="4" t="s">
        <v>8</v>
      </c>
      <c r="F1101" s="4" t="s">
        <v>12</v>
      </c>
    </row>
    <row r="1102" spans="1:10">
      <c r="A1102" t="n">
        <v>10606</v>
      </c>
      <c r="B1102" s="12" t="n">
        <v>5</v>
      </c>
      <c r="C1102" s="7" t="n">
        <v>30</v>
      </c>
      <c r="D1102" s="7" t="n">
        <v>9724</v>
      </c>
      <c r="E1102" s="7" t="n">
        <v>1</v>
      </c>
      <c r="F1102" s="13" t="n">
        <f t="normal" ca="1">A1128</f>
        <v>0</v>
      </c>
    </row>
    <row r="1103" spans="1:10">
      <c r="A1103" t="s">
        <v>4</v>
      </c>
      <c r="B1103" s="4" t="s">
        <v>5</v>
      </c>
      <c r="C1103" s="4" t="s">
        <v>8</v>
      </c>
      <c r="D1103" s="4" t="s">
        <v>7</v>
      </c>
      <c r="E1103" s="4" t="s">
        <v>8</v>
      </c>
      <c r="F1103" s="4" t="s">
        <v>8</v>
      </c>
      <c r="G1103" s="4" t="s">
        <v>12</v>
      </c>
    </row>
    <row r="1104" spans="1:10">
      <c r="A1104" t="n">
        <v>10615</v>
      </c>
      <c r="B1104" s="12" t="n">
        <v>5</v>
      </c>
      <c r="C1104" s="7" t="n">
        <v>30</v>
      </c>
      <c r="D1104" s="7" t="n">
        <v>10698</v>
      </c>
      <c r="E1104" s="7" t="n">
        <v>8</v>
      </c>
      <c r="F1104" s="7" t="n">
        <v>1</v>
      </c>
      <c r="G1104" s="13" t="n">
        <f t="normal" ca="1">A1108</f>
        <v>0</v>
      </c>
    </row>
    <row r="1105" spans="1:10">
      <c r="A1105" t="s">
        <v>4</v>
      </c>
      <c r="B1105" s="4" t="s">
        <v>5</v>
      </c>
      <c r="C1105" s="4" t="s">
        <v>8</v>
      </c>
      <c r="D1105" s="4" t="s">
        <v>8</v>
      </c>
      <c r="E1105" s="4" t="s">
        <v>8</v>
      </c>
      <c r="F1105" s="4" t="s">
        <v>8</v>
      </c>
      <c r="G1105" s="4" t="s">
        <v>14</v>
      </c>
      <c r="H1105" s="4" t="s">
        <v>8</v>
      </c>
      <c r="I1105" s="4" t="s">
        <v>8</v>
      </c>
      <c r="J1105" s="4" t="s">
        <v>8</v>
      </c>
    </row>
    <row r="1106" spans="1:10">
      <c r="A1106" t="n">
        <v>10625</v>
      </c>
      <c r="B1106" s="47" t="n">
        <v>10</v>
      </c>
      <c r="C1106" s="7" t="n">
        <v>0</v>
      </c>
      <c r="D1106" s="7" t="n">
        <v>31</v>
      </c>
      <c r="E1106" s="7" t="n">
        <v>0</v>
      </c>
      <c r="F1106" s="7" t="n">
        <v>0</v>
      </c>
      <c r="G1106" s="7" t="n">
        <v>1</v>
      </c>
      <c r="H1106" s="7" t="n">
        <v>12</v>
      </c>
      <c r="I1106" s="7" t="n">
        <v>19</v>
      </c>
      <c r="J1106" s="7" t="n">
        <v>1</v>
      </c>
    </row>
    <row r="1107" spans="1:10">
      <c r="A1107" t="s">
        <v>4</v>
      </c>
      <c r="B1107" s="4" t="s">
        <v>5</v>
      </c>
      <c r="C1107" s="4" t="s">
        <v>8</v>
      </c>
      <c r="D1107" s="4" t="s">
        <v>7</v>
      </c>
      <c r="E1107" s="4" t="s">
        <v>8</v>
      </c>
      <c r="F1107" s="4" t="s">
        <v>8</v>
      </c>
      <c r="G1107" s="4" t="s">
        <v>12</v>
      </c>
    </row>
    <row r="1108" spans="1:10">
      <c r="A1108" t="n">
        <v>10637</v>
      </c>
      <c r="B1108" s="12" t="n">
        <v>5</v>
      </c>
      <c r="C1108" s="7" t="n">
        <v>30</v>
      </c>
      <c r="D1108" s="7" t="n">
        <v>10711</v>
      </c>
      <c r="E1108" s="7" t="n">
        <v>8</v>
      </c>
      <c r="F1108" s="7" t="n">
        <v>1</v>
      </c>
      <c r="G1108" s="13" t="n">
        <f t="normal" ca="1">A1112</f>
        <v>0</v>
      </c>
    </row>
    <row r="1109" spans="1:10">
      <c r="A1109" t="s">
        <v>4</v>
      </c>
      <c r="B1109" s="4" t="s">
        <v>5</v>
      </c>
      <c r="C1109" s="4" t="s">
        <v>8</v>
      </c>
      <c r="D1109" s="4" t="s">
        <v>8</v>
      </c>
      <c r="E1109" s="4" t="s">
        <v>8</v>
      </c>
      <c r="F1109" s="4" t="s">
        <v>8</v>
      </c>
      <c r="G1109" s="4" t="s">
        <v>14</v>
      </c>
      <c r="H1109" s="4" t="s">
        <v>8</v>
      </c>
      <c r="I1109" s="4" t="s">
        <v>8</v>
      </c>
      <c r="J1109" s="4" t="s">
        <v>8</v>
      </c>
    </row>
    <row r="1110" spans="1:10">
      <c r="A1110" t="n">
        <v>10647</v>
      </c>
      <c r="B1110" s="47" t="n">
        <v>10</v>
      </c>
      <c r="C1110" s="7" t="n">
        <v>0</v>
      </c>
      <c r="D1110" s="7" t="n">
        <v>31</v>
      </c>
      <c r="E1110" s="7" t="n">
        <v>0</v>
      </c>
      <c r="F1110" s="7" t="n">
        <v>0</v>
      </c>
      <c r="G1110" s="7" t="n">
        <v>1</v>
      </c>
      <c r="H1110" s="7" t="n">
        <v>12</v>
      </c>
      <c r="I1110" s="7" t="n">
        <v>19</v>
      </c>
      <c r="J1110" s="7" t="n">
        <v>1</v>
      </c>
    </row>
    <row r="1111" spans="1:10">
      <c r="A1111" t="s">
        <v>4</v>
      </c>
      <c r="B1111" s="4" t="s">
        <v>5</v>
      </c>
      <c r="C1111" s="4" t="s">
        <v>8</v>
      </c>
      <c r="D1111" s="4" t="s">
        <v>7</v>
      </c>
      <c r="E1111" s="4" t="s">
        <v>8</v>
      </c>
      <c r="F1111" s="4" t="s">
        <v>8</v>
      </c>
      <c r="G1111" s="4" t="s">
        <v>12</v>
      </c>
    </row>
    <row r="1112" spans="1:10">
      <c r="A1112" t="n">
        <v>10659</v>
      </c>
      <c r="B1112" s="12" t="n">
        <v>5</v>
      </c>
      <c r="C1112" s="7" t="n">
        <v>30</v>
      </c>
      <c r="D1112" s="7" t="n">
        <v>10706</v>
      </c>
      <c r="E1112" s="7" t="n">
        <v>8</v>
      </c>
      <c r="F1112" s="7" t="n">
        <v>1</v>
      </c>
      <c r="G1112" s="13" t="n">
        <f t="normal" ca="1">A1116</f>
        <v>0</v>
      </c>
    </row>
    <row r="1113" spans="1:10">
      <c r="A1113" t="s">
        <v>4</v>
      </c>
      <c r="B1113" s="4" t="s">
        <v>5</v>
      </c>
      <c r="C1113" s="4" t="s">
        <v>8</v>
      </c>
      <c r="D1113" s="4" t="s">
        <v>8</v>
      </c>
      <c r="E1113" s="4" t="s">
        <v>8</v>
      </c>
      <c r="F1113" s="4" t="s">
        <v>8</v>
      </c>
      <c r="G1113" s="4" t="s">
        <v>14</v>
      </c>
      <c r="H1113" s="4" t="s">
        <v>8</v>
      </c>
      <c r="I1113" s="4" t="s">
        <v>8</v>
      </c>
      <c r="J1113" s="4" t="s">
        <v>8</v>
      </c>
    </row>
    <row r="1114" spans="1:10">
      <c r="A1114" t="n">
        <v>10669</v>
      </c>
      <c r="B1114" s="47" t="n">
        <v>10</v>
      </c>
      <c r="C1114" s="7" t="n">
        <v>0</v>
      </c>
      <c r="D1114" s="7" t="n">
        <v>31</v>
      </c>
      <c r="E1114" s="7" t="n">
        <v>0</v>
      </c>
      <c r="F1114" s="7" t="n">
        <v>0</v>
      </c>
      <c r="G1114" s="7" t="n">
        <v>1</v>
      </c>
      <c r="H1114" s="7" t="n">
        <v>12</v>
      </c>
      <c r="I1114" s="7" t="n">
        <v>19</v>
      </c>
      <c r="J1114" s="7" t="n">
        <v>1</v>
      </c>
    </row>
    <row r="1115" spans="1:10">
      <c r="A1115" t="s">
        <v>4</v>
      </c>
      <c r="B1115" s="4" t="s">
        <v>5</v>
      </c>
      <c r="C1115" s="4" t="s">
        <v>8</v>
      </c>
      <c r="D1115" s="4" t="s">
        <v>7</v>
      </c>
      <c r="E1115" s="4" t="s">
        <v>8</v>
      </c>
      <c r="F1115" s="4" t="s">
        <v>8</v>
      </c>
      <c r="G1115" s="4" t="s">
        <v>12</v>
      </c>
    </row>
    <row r="1116" spans="1:10">
      <c r="A1116" t="n">
        <v>10681</v>
      </c>
      <c r="B1116" s="12" t="n">
        <v>5</v>
      </c>
      <c r="C1116" s="7" t="n">
        <v>30</v>
      </c>
      <c r="D1116" s="7" t="n">
        <v>10708</v>
      </c>
      <c r="E1116" s="7" t="n">
        <v>8</v>
      </c>
      <c r="F1116" s="7" t="n">
        <v>1</v>
      </c>
      <c r="G1116" s="13" t="n">
        <f t="normal" ca="1">A1120</f>
        <v>0</v>
      </c>
    </row>
    <row r="1117" spans="1:10">
      <c r="A1117" t="s">
        <v>4</v>
      </c>
      <c r="B1117" s="4" t="s">
        <v>5</v>
      </c>
      <c r="C1117" s="4" t="s">
        <v>8</v>
      </c>
      <c r="D1117" s="4" t="s">
        <v>8</v>
      </c>
      <c r="E1117" s="4" t="s">
        <v>8</v>
      </c>
      <c r="F1117" s="4" t="s">
        <v>8</v>
      </c>
      <c r="G1117" s="4" t="s">
        <v>14</v>
      </c>
      <c r="H1117" s="4" t="s">
        <v>8</v>
      </c>
      <c r="I1117" s="4" t="s">
        <v>8</v>
      </c>
      <c r="J1117" s="4" t="s">
        <v>8</v>
      </c>
    </row>
    <row r="1118" spans="1:10">
      <c r="A1118" t="n">
        <v>10691</v>
      </c>
      <c r="B1118" s="47" t="n">
        <v>10</v>
      </c>
      <c r="C1118" s="7" t="n">
        <v>0</v>
      </c>
      <c r="D1118" s="7" t="n">
        <v>31</v>
      </c>
      <c r="E1118" s="7" t="n">
        <v>0</v>
      </c>
      <c r="F1118" s="7" t="n">
        <v>0</v>
      </c>
      <c r="G1118" s="7" t="n">
        <v>1</v>
      </c>
      <c r="H1118" s="7" t="n">
        <v>12</v>
      </c>
      <c r="I1118" s="7" t="n">
        <v>19</v>
      </c>
      <c r="J1118" s="7" t="n">
        <v>1</v>
      </c>
    </row>
    <row r="1119" spans="1:10">
      <c r="A1119" t="s">
        <v>4</v>
      </c>
      <c r="B1119" s="4" t="s">
        <v>5</v>
      </c>
      <c r="C1119" s="4" t="s">
        <v>8</v>
      </c>
      <c r="D1119" s="4" t="s">
        <v>7</v>
      </c>
      <c r="E1119" s="4" t="s">
        <v>8</v>
      </c>
      <c r="F1119" s="4" t="s">
        <v>8</v>
      </c>
      <c r="G1119" s="4" t="s">
        <v>12</v>
      </c>
    </row>
    <row r="1120" spans="1:10">
      <c r="A1120" t="n">
        <v>10703</v>
      </c>
      <c r="B1120" s="12" t="n">
        <v>5</v>
      </c>
      <c r="C1120" s="7" t="n">
        <v>30</v>
      </c>
      <c r="D1120" s="7" t="n">
        <v>10712</v>
      </c>
      <c r="E1120" s="7" t="n">
        <v>8</v>
      </c>
      <c r="F1120" s="7" t="n">
        <v>1</v>
      </c>
      <c r="G1120" s="13" t="n">
        <f t="normal" ca="1">A1124</f>
        <v>0</v>
      </c>
    </row>
    <row r="1121" spans="1:10">
      <c r="A1121" t="s">
        <v>4</v>
      </c>
      <c r="B1121" s="4" t="s">
        <v>5</v>
      </c>
      <c r="C1121" s="4" t="s">
        <v>8</v>
      </c>
      <c r="D1121" s="4" t="s">
        <v>8</v>
      </c>
      <c r="E1121" s="4" t="s">
        <v>8</v>
      </c>
      <c r="F1121" s="4" t="s">
        <v>8</v>
      </c>
      <c r="G1121" s="4" t="s">
        <v>14</v>
      </c>
      <c r="H1121" s="4" t="s">
        <v>8</v>
      </c>
      <c r="I1121" s="4" t="s">
        <v>8</v>
      </c>
      <c r="J1121" s="4" t="s">
        <v>8</v>
      </c>
    </row>
    <row r="1122" spans="1:10">
      <c r="A1122" t="n">
        <v>10713</v>
      </c>
      <c r="B1122" s="47" t="n">
        <v>10</v>
      </c>
      <c r="C1122" s="7" t="n">
        <v>0</v>
      </c>
      <c r="D1122" s="7" t="n">
        <v>31</v>
      </c>
      <c r="E1122" s="7" t="n">
        <v>0</v>
      </c>
      <c r="F1122" s="7" t="n">
        <v>0</v>
      </c>
      <c r="G1122" s="7" t="n">
        <v>1</v>
      </c>
      <c r="H1122" s="7" t="n">
        <v>12</v>
      </c>
      <c r="I1122" s="7" t="n">
        <v>19</v>
      </c>
      <c r="J1122" s="7" t="n">
        <v>1</v>
      </c>
    </row>
    <row r="1123" spans="1:10">
      <c r="A1123" t="s">
        <v>4</v>
      </c>
      <c r="B1123" s="4" t="s">
        <v>5</v>
      </c>
      <c r="C1123" s="4" t="s">
        <v>8</v>
      </c>
      <c r="D1123" s="4" t="s">
        <v>7</v>
      </c>
      <c r="E1123" s="4" t="s">
        <v>8</v>
      </c>
      <c r="F1123" s="4" t="s">
        <v>8</v>
      </c>
      <c r="G1123" s="4" t="s">
        <v>12</v>
      </c>
    </row>
    <row r="1124" spans="1:10">
      <c r="A1124" t="n">
        <v>10725</v>
      </c>
      <c r="B1124" s="12" t="n">
        <v>5</v>
      </c>
      <c r="C1124" s="7" t="n">
        <v>30</v>
      </c>
      <c r="D1124" s="7" t="n">
        <v>10696</v>
      </c>
      <c r="E1124" s="7" t="n">
        <v>8</v>
      </c>
      <c r="F1124" s="7" t="n">
        <v>1</v>
      </c>
      <c r="G1124" s="13" t="n">
        <f t="normal" ca="1">A1128</f>
        <v>0</v>
      </c>
    </row>
    <row r="1125" spans="1:10">
      <c r="A1125" t="s">
        <v>4</v>
      </c>
      <c r="B1125" s="4" t="s">
        <v>5</v>
      </c>
      <c r="C1125" s="4" t="s">
        <v>8</v>
      </c>
      <c r="D1125" s="4" t="s">
        <v>8</v>
      </c>
      <c r="E1125" s="4" t="s">
        <v>8</v>
      </c>
      <c r="F1125" s="4" t="s">
        <v>8</v>
      </c>
      <c r="G1125" s="4" t="s">
        <v>14</v>
      </c>
      <c r="H1125" s="4" t="s">
        <v>8</v>
      </c>
      <c r="I1125" s="4" t="s">
        <v>8</v>
      </c>
      <c r="J1125" s="4" t="s">
        <v>8</v>
      </c>
    </row>
    <row r="1126" spans="1:10">
      <c r="A1126" t="n">
        <v>10735</v>
      </c>
      <c r="B1126" s="47" t="n">
        <v>10</v>
      </c>
      <c r="C1126" s="7" t="n">
        <v>0</v>
      </c>
      <c r="D1126" s="7" t="n">
        <v>31</v>
      </c>
      <c r="E1126" s="7" t="n">
        <v>0</v>
      </c>
      <c r="F1126" s="7" t="n">
        <v>0</v>
      </c>
      <c r="G1126" s="7" t="n">
        <v>1</v>
      </c>
      <c r="H1126" s="7" t="n">
        <v>12</v>
      </c>
      <c r="I1126" s="7" t="n">
        <v>19</v>
      </c>
      <c r="J1126" s="7" t="n">
        <v>1</v>
      </c>
    </row>
    <row r="1127" spans="1:10">
      <c r="A1127" t="s">
        <v>4</v>
      </c>
      <c r="B1127" s="4" t="s">
        <v>5</v>
      </c>
    </row>
    <row r="1128" spans="1:10">
      <c r="A1128" t="n">
        <v>10747</v>
      </c>
      <c r="B1128" s="5" t="n">
        <v>1</v>
      </c>
    </row>
    <row r="1129" spans="1:10" s="3" customFormat="1" customHeight="0">
      <c r="A1129" s="3" t="s">
        <v>2</v>
      </c>
      <c r="B1129" s="3" t="s">
        <v>123</v>
      </c>
    </row>
    <row r="1130" spans="1:10">
      <c r="A1130" t="s">
        <v>4</v>
      </c>
      <c r="B1130" s="4" t="s">
        <v>5</v>
      </c>
      <c r="C1130" s="4" t="s">
        <v>8</v>
      </c>
      <c r="D1130" s="4" t="s">
        <v>8</v>
      </c>
      <c r="E1130" s="4" t="s">
        <v>7</v>
      </c>
      <c r="F1130" s="4" t="s">
        <v>14</v>
      </c>
    </row>
    <row r="1131" spans="1:10">
      <c r="A1131" t="n">
        <v>10748</v>
      </c>
      <c r="B1131" s="33" t="n">
        <v>31</v>
      </c>
      <c r="C1131" s="7" t="n">
        <v>0</v>
      </c>
      <c r="D1131" s="7" t="n">
        <v>1</v>
      </c>
      <c r="E1131" s="7" t="n">
        <v>12</v>
      </c>
      <c r="F1131" s="7" t="n">
        <v>1107296256</v>
      </c>
    </row>
    <row r="1132" spans="1:10">
      <c r="A1132" t="s">
        <v>4</v>
      </c>
      <c r="B1132" s="4" t="s">
        <v>5</v>
      </c>
      <c r="C1132" s="4" t="s">
        <v>8</v>
      </c>
      <c r="D1132" s="4" t="s">
        <v>7</v>
      </c>
      <c r="E1132" s="4" t="s">
        <v>8</v>
      </c>
      <c r="F1132" s="4" t="s">
        <v>12</v>
      </c>
    </row>
    <row r="1133" spans="1:10">
      <c r="A1133" t="n">
        <v>10757</v>
      </c>
      <c r="B1133" s="12" t="n">
        <v>5</v>
      </c>
      <c r="C1133" s="7" t="n">
        <v>30</v>
      </c>
      <c r="D1133" s="7" t="n">
        <v>9712</v>
      </c>
      <c r="E1133" s="7" t="n">
        <v>1</v>
      </c>
      <c r="F1133" s="13" t="n">
        <f t="normal" ca="1">A1159</f>
        <v>0</v>
      </c>
    </row>
    <row r="1134" spans="1:10">
      <c r="A1134" t="s">
        <v>4</v>
      </c>
      <c r="B1134" s="4" t="s">
        <v>5</v>
      </c>
      <c r="C1134" s="4" t="s">
        <v>8</v>
      </c>
      <c r="D1134" s="4" t="s">
        <v>7</v>
      </c>
      <c r="E1134" s="4" t="s">
        <v>8</v>
      </c>
      <c r="F1134" s="4" t="s">
        <v>8</v>
      </c>
      <c r="G1134" s="4" t="s">
        <v>12</v>
      </c>
    </row>
    <row r="1135" spans="1:10">
      <c r="A1135" t="n">
        <v>10766</v>
      </c>
      <c r="B1135" s="12" t="n">
        <v>5</v>
      </c>
      <c r="C1135" s="7" t="n">
        <v>30</v>
      </c>
      <c r="D1135" s="7" t="n">
        <v>10624</v>
      </c>
      <c r="E1135" s="7" t="n">
        <v>8</v>
      </c>
      <c r="F1135" s="7" t="n">
        <v>1</v>
      </c>
      <c r="G1135" s="13" t="n">
        <f t="normal" ca="1">A1139</f>
        <v>0</v>
      </c>
    </row>
    <row r="1136" spans="1:10">
      <c r="A1136" t="s">
        <v>4</v>
      </c>
      <c r="B1136" s="4" t="s">
        <v>5</v>
      </c>
      <c r="C1136" s="4" t="s">
        <v>8</v>
      </c>
      <c r="D1136" s="4" t="s">
        <v>8</v>
      </c>
      <c r="E1136" s="4" t="s">
        <v>9</v>
      </c>
      <c r="F1136" s="4" t="s">
        <v>7</v>
      </c>
    </row>
    <row r="1137" spans="1:10">
      <c r="A1137" t="n">
        <v>10776</v>
      </c>
      <c r="B1137" s="33" t="n">
        <v>31</v>
      </c>
      <c r="C1137" s="7" t="n">
        <v>1</v>
      </c>
      <c r="D1137" s="7" t="n">
        <v>1</v>
      </c>
      <c r="E1137" s="7" t="s">
        <v>124</v>
      </c>
      <c r="F1137" s="7" t="n">
        <v>100</v>
      </c>
    </row>
    <row r="1138" spans="1:10">
      <c r="A1138" t="s">
        <v>4</v>
      </c>
      <c r="B1138" s="4" t="s">
        <v>5</v>
      </c>
      <c r="C1138" s="4" t="s">
        <v>8</v>
      </c>
      <c r="D1138" s="4" t="s">
        <v>7</v>
      </c>
      <c r="E1138" s="4" t="s">
        <v>8</v>
      </c>
      <c r="F1138" s="4" t="s">
        <v>8</v>
      </c>
      <c r="G1138" s="4" t="s">
        <v>12</v>
      </c>
    </row>
    <row r="1139" spans="1:10">
      <c r="A1139" t="n">
        <v>10788</v>
      </c>
      <c r="B1139" s="12" t="n">
        <v>5</v>
      </c>
      <c r="C1139" s="7" t="n">
        <v>30</v>
      </c>
      <c r="D1139" s="7" t="n">
        <v>10637</v>
      </c>
      <c r="E1139" s="7" t="n">
        <v>8</v>
      </c>
      <c r="F1139" s="7" t="n">
        <v>1</v>
      </c>
      <c r="G1139" s="13" t="n">
        <f t="normal" ca="1">A1143</f>
        <v>0</v>
      </c>
    </row>
    <row r="1140" spans="1:10">
      <c r="A1140" t="s">
        <v>4</v>
      </c>
      <c r="B1140" s="4" t="s">
        <v>5</v>
      </c>
      <c r="C1140" s="4" t="s">
        <v>8</v>
      </c>
      <c r="D1140" s="4" t="s">
        <v>8</v>
      </c>
      <c r="E1140" s="4" t="s">
        <v>9</v>
      </c>
      <c r="F1140" s="4" t="s">
        <v>7</v>
      </c>
    </row>
    <row r="1141" spans="1:10">
      <c r="A1141" t="n">
        <v>10798</v>
      </c>
      <c r="B1141" s="33" t="n">
        <v>31</v>
      </c>
      <c r="C1141" s="7" t="n">
        <v>1</v>
      </c>
      <c r="D1141" s="7" t="n">
        <v>1</v>
      </c>
      <c r="E1141" s="7" t="s">
        <v>125</v>
      </c>
      <c r="F1141" s="7" t="n">
        <v>101</v>
      </c>
    </row>
    <row r="1142" spans="1:10">
      <c r="A1142" t="s">
        <v>4</v>
      </c>
      <c r="B1142" s="4" t="s">
        <v>5</v>
      </c>
      <c r="C1142" s="4" t="s">
        <v>8</v>
      </c>
      <c r="D1142" s="4" t="s">
        <v>7</v>
      </c>
      <c r="E1142" s="4" t="s">
        <v>8</v>
      </c>
      <c r="F1142" s="4" t="s">
        <v>8</v>
      </c>
      <c r="G1142" s="4" t="s">
        <v>12</v>
      </c>
    </row>
    <row r="1143" spans="1:10">
      <c r="A1143" t="n">
        <v>10808</v>
      </c>
      <c r="B1143" s="12" t="n">
        <v>5</v>
      </c>
      <c r="C1143" s="7" t="n">
        <v>30</v>
      </c>
      <c r="D1143" s="7" t="n">
        <v>10641</v>
      </c>
      <c r="E1143" s="7" t="n">
        <v>8</v>
      </c>
      <c r="F1143" s="7" t="n">
        <v>1</v>
      </c>
      <c r="G1143" s="13" t="n">
        <f t="normal" ca="1">A1147</f>
        <v>0</v>
      </c>
    </row>
    <row r="1144" spans="1:10">
      <c r="A1144" t="s">
        <v>4</v>
      </c>
      <c r="B1144" s="4" t="s">
        <v>5</v>
      </c>
      <c r="C1144" s="4" t="s">
        <v>8</v>
      </c>
      <c r="D1144" s="4" t="s">
        <v>8</v>
      </c>
      <c r="E1144" s="4" t="s">
        <v>9</v>
      </c>
      <c r="F1144" s="4" t="s">
        <v>7</v>
      </c>
    </row>
    <row r="1145" spans="1:10">
      <c r="A1145" t="n">
        <v>10818</v>
      </c>
      <c r="B1145" s="33" t="n">
        <v>31</v>
      </c>
      <c r="C1145" s="7" t="n">
        <v>1</v>
      </c>
      <c r="D1145" s="7" t="n">
        <v>1</v>
      </c>
      <c r="E1145" s="7" t="s">
        <v>126</v>
      </c>
      <c r="F1145" s="7" t="n">
        <v>102</v>
      </c>
    </row>
    <row r="1146" spans="1:10">
      <c r="A1146" t="s">
        <v>4</v>
      </c>
      <c r="B1146" s="4" t="s">
        <v>5</v>
      </c>
      <c r="C1146" s="4" t="s">
        <v>8</v>
      </c>
      <c r="D1146" s="4" t="s">
        <v>7</v>
      </c>
      <c r="E1146" s="4" t="s">
        <v>8</v>
      </c>
      <c r="F1146" s="4" t="s">
        <v>8</v>
      </c>
      <c r="G1146" s="4" t="s">
        <v>12</v>
      </c>
    </row>
    <row r="1147" spans="1:10">
      <c r="A1147" t="n">
        <v>10830</v>
      </c>
      <c r="B1147" s="12" t="n">
        <v>5</v>
      </c>
      <c r="C1147" s="7" t="n">
        <v>30</v>
      </c>
      <c r="D1147" s="7" t="n">
        <v>10643</v>
      </c>
      <c r="E1147" s="7" t="n">
        <v>8</v>
      </c>
      <c r="F1147" s="7" t="n">
        <v>1</v>
      </c>
      <c r="G1147" s="13" t="n">
        <f t="normal" ca="1">A1151</f>
        <v>0</v>
      </c>
    </row>
    <row r="1148" spans="1:10">
      <c r="A1148" t="s">
        <v>4</v>
      </c>
      <c r="B1148" s="4" t="s">
        <v>5</v>
      </c>
      <c r="C1148" s="4" t="s">
        <v>8</v>
      </c>
      <c r="D1148" s="4" t="s">
        <v>8</v>
      </c>
      <c r="E1148" s="4" t="s">
        <v>9</v>
      </c>
      <c r="F1148" s="4" t="s">
        <v>7</v>
      </c>
    </row>
    <row r="1149" spans="1:10">
      <c r="A1149" t="n">
        <v>10840</v>
      </c>
      <c r="B1149" s="33" t="n">
        <v>31</v>
      </c>
      <c r="C1149" s="7" t="n">
        <v>1</v>
      </c>
      <c r="D1149" s="7" t="n">
        <v>1</v>
      </c>
      <c r="E1149" s="7" t="s">
        <v>127</v>
      </c>
      <c r="F1149" s="7" t="n">
        <v>103</v>
      </c>
    </row>
    <row r="1150" spans="1:10">
      <c r="A1150" t="s">
        <v>4</v>
      </c>
      <c r="B1150" s="4" t="s">
        <v>5</v>
      </c>
      <c r="C1150" s="4" t="s">
        <v>8</v>
      </c>
      <c r="D1150" s="4" t="s">
        <v>7</v>
      </c>
      <c r="E1150" s="4" t="s">
        <v>8</v>
      </c>
      <c r="F1150" s="4" t="s">
        <v>8</v>
      </c>
      <c r="G1150" s="4" t="s">
        <v>12</v>
      </c>
    </row>
    <row r="1151" spans="1:10">
      <c r="A1151" t="n">
        <v>10850</v>
      </c>
      <c r="B1151" s="12" t="n">
        <v>5</v>
      </c>
      <c r="C1151" s="7" t="n">
        <v>30</v>
      </c>
      <c r="D1151" s="7" t="n">
        <v>10628</v>
      </c>
      <c r="E1151" s="7" t="n">
        <v>8</v>
      </c>
      <c r="F1151" s="7" t="n">
        <v>1</v>
      </c>
      <c r="G1151" s="13" t="n">
        <f t="normal" ca="1">A1155</f>
        <v>0</v>
      </c>
    </row>
    <row r="1152" spans="1:10">
      <c r="A1152" t="s">
        <v>4</v>
      </c>
      <c r="B1152" s="4" t="s">
        <v>5</v>
      </c>
      <c r="C1152" s="4" t="s">
        <v>8</v>
      </c>
      <c r="D1152" s="4" t="s">
        <v>8</v>
      </c>
      <c r="E1152" s="4" t="s">
        <v>9</v>
      </c>
      <c r="F1152" s="4" t="s">
        <v>7</v>
      </c>
    </row>
    <row r="1153" spans="1:7">
      <c r="A1153" t="n">
        <v>10860</v>
      </c>
      <c r="B1153" s="33" t="n">
        <v>31</v>
      </c>
      <c r="C1153" s="7" t="n">
        <v>1</v>
      </c>
      <c r="D1153" s="7" t="n">
        <v>1</v>
      </c>
      <c r="E1153" s="7" t="s">
        <v>128</v>
      </c>
      <c r="F1153" s="7" t="n">
        <v>104</v>
      </c>
    </row>
    <row r="1154" spans="1:7">
      <c r="A1154" t="s">
        <v>4</v>
      </c>
      <c r="B1154" s="4" t="s">
        <v>5</v>
      </c>
      <c r="C1154" s="4" t="s">
        <v>8</v>
      </c>
      <c r="D1154" s="4" t="s">
        <v>7</v>
      </c>
      <c r="E1154" s="4" t="s">
        <v>8</v>
      </c>
      <c r="F1154" s="4" t="s">
        <v>8</v>
      </c>
      <c r="G1154" s="4" t="s">
        <v>12</v>
      </c>
    </row>
    <row r="1155" spans="1:7">
      <c r="A1155" t="n">
        <v>10871</v>
      </c>
      <c r="B1155" s="12" t="n">
        <v>5</v>
      </c>
      <c r="C1155" s="7" t="n">
        <v>30</v>
      </c>
      <c r="D1155" s="7" t="n">
        <v>10653</v>
      </c>
      <c r="E1155" s="7" t="n">
        <v>8</v>
      </c>
      <c r="F1155" s="7" t="n">
        <v>1</v>
      </c>
      <c r="G1155" s="13" t="n">
        <f t="normal" ca="1">A1159</f>
        <v>0</v>
      </c>
    </row>
    <row r="1156" spans="1:7">
      <c r="A1156" t="s">
        <v>4</v>
      </c>
      <c r="B1156" s="4" t="s">
        <v>5</v>
      </c>
      <c r="C1156" s="4" t="s">
        <v>8</v>
      </c>
      <c r="D1156" s="4" t="s">
        <v>8</v>
      </c>
      <c r="E1156" s="4" t="s">
        <v>9</v>
      </c>
      <c r="F1156" s="4" t="s">
        <v>7</v>
      </c>
    </row>
    <row r="1157" spans="1:7">
      <c r="A1157" t="n">
        <v>10881</v>
      </c>
      <c r="B1157" s="33" t="n">
        <v>31</v>
      </c>
      <c r="C1157" s="7" t="n">
        <v>1</v>
      </c>
      <c r="D1157" s="7" t="n">
        <v>1</v>
      </c>
      <c r="E1157" s="7" t="s">
        <v>129</v>
      </c>
      <c r="F1157" s="7" t="n">
        <v>105</v>
      </c>
    </row>
    <row r="1158" spans="1:7">
      <c r="A1158" t="s">
        <v>4</v>
      </c>
      <c r="B1158" s="4" t="s">
        <v>5</v>
      </c>
      <c r="C1158" s="4" t="s">
        <v>8</v>
      </c>
      <c r="D1158" s="4" t="s">
        <v>7</v>
      </c>
      <c r="E1158" s="4" t="s">
        <v>8</v>
      </c>
      <c r="F1158" s="4" t="s">
        <v>12</v>
      </c>
    </row>
    <row r="1159" spans="1:7">
      <c r="A1159" t="n">
        <v>10901</v>
      </c>
      <c r="B1159" s="12" t="n">
        <v>5</v>
      </c>
      <c r="C1159" s="7" t="n">
        <v>30</v>
      </c>
      <c r="D1159" s="7" t="n">
        <v>9715</v>
      </c>
      <c r="E1159" s="7" t="n">
        <v>1</v>
      </c>
      <c r="F1159" s="13" t="n">
        <f t="normal" ca="1">A1177</f>
        <v>0</v>
      </c>
    </row>
    <row r="1160" spans="1:7">
      <c r="A1160" t="s">
        <v>4</v>
      </c>
      <c r="B1160" s="4" t="s">
        <v>5</v>
      </c>
      <c r="C1160" s="4" t="s">
        <v>8</v>
      </c>
      <c r="D1160" s="4" t="s">
        <v>7</v>
      </c>
      <c r="E1160" s="4" t="s">
        <v>8</v>
      </c>
      <c r="F1160" s="4" t="s">
        <v>8</v>
      </c>
      <c r="G1160" s="4" t="s">
        <v>12</v>
      </c>
    </row>
    <row r="1161" spans="1:7">
      <c r="A1161" t="n">
        <v>10910</v>
      </c>
      <c r="B1161" s="12" t="n">
        <v>5</v>
      </c>
      <c r="C1161" s="7" t="n">
        <v>30</v>
      </c>
      <c r="D1161" s="7" t="n">
        <v>10665</v>
      </c>
      <c r="E1161" s="7" t="n">
        <v>8</v>
      </c>
      <c r="F1161" s="7" t="n">
        <v>1</v>
      </c>
      <c r="G1161" s="13" t="n">
        <f t="normal" ca="1">A1165</f>
        <v>0</v>
      </c>
    </row>
    <row r="1162" spans="1:7">
      <c r="A1162" t="s">
        <v>4</v>
      </c>
      <c r="B1162" s="4" t="s">
        <v>5</v>
      </c>
      <c r="C1162" s="4" t="s">
        <v>8</v>
      </c>
      <c r="D1162" s="4" t="s">
        <v>8</v>
      </c>
      <c r="E1162" s="4" t="s">
        <v>9</v>
      </c>
      <c r="F1162" s="4" t="s">
        <v>7</v>
      </c>
    </row>
    <row r="1163" spans="1:7">
      <c r="A1163" t="n">
        <v>10920</v>
      </c>
      <c r="B1163" s="33" t="n">
        <v>31</v>
      </c>
      <c r="C1163" s="7" t="n">
        <v>1</v>
      </c>
      <c r="D1163" s="7" t="n">
        <v>1</v>
      </c>
      <c r="E1163" s="7" t="s">
        <v>130</v>
      </c>
      <c r="F1163" s="7" t="n">
        <v>200</v>
      </c>
    </row>
    <row r="1164" spans="1:7">
      <c r="A1164" t="s">
        <v>4</v>
      </c>
      <c r="B1164" s="4" t="s">
        <v>5</v>
      </c>
      <c r="C1164" s="4" t="s">
        <v>8</v>
      </c>
      <c r="D1164" s="4" t="s">
        <v>7</v>
      </c>
      <c r="E1164" s="4" t="s">
        <v>8</v>
      </c>
      <c r="F1164" s="4" t="s">
        <v>8</v>
      </c>
      <c r="G1164" s="4" t="s">
        <v>12</v>
      </c>
    </row>
    <row r="1165" spans="1:7">
      <c r="A1165" t="n">
        <v>10930</v>
      </c>
      <c r="B1165" s="12" t="n">
        <v>5</v>
      </c>
      <c r="C1165" s="7" t="n">
        <v>30</v>
      </c>
      <c r="D1165" s="7" t="n">
        <v>10660</v>
      </c>
      <c r="E1165" s="7" t="n">
        <v>8</v>
      </c>
      <c r="F1165" s="7" t="n">
        <v>1</v>
      </c>
      <c r="G1165" s="13" t="n">
        <f t="normal" ca="1">A1169</f>
        <v>0</v>
      </c>
    </row>
    <row r="1166" spans="1:7">
      <c r="A1166" t="s">
        <v>4</v>
      </c>
      <c r="B1166" s="4" t="s">
        <v>5</v>
      </c>
      <c r="C1166" s="4" t="s">
        <v>8</v>
      </c>
      <c r="D1166" s="4" t="s">
        <v>8</v>
      </c>
      <c r="E1166" s="4" t="s">
        <v>9</v>
      </c>
      <c r="F1166" s="4" t="s">
        <v>7</v>
      </c>
    </row>
    <row r="1167" spans="1:7">
      <c r="A1167" t="n">
        <v>10940</v>
      </c>
      <c r="B1167" s="33" t="n">
        <v>31</v>
      </c>
      <c r="C1167" s="7" t="n">
        <v>1</v>
      </c>
      <c r="D1167" s="7" t="n">
        <v>1</v>
      </c>
      <c r="E1167" s="7" t="s">
        <v>131</v>
      </c>
      <c r="F1167" s="7" t="n">
        <v>201</v>
      </c>
    </row>
    <row r="1168" spans="1:7">
      <c r="A1168" t="s">
        <v>4</v>
      </c>
      <c r="B1168" s="4" t="s">
        <v>5</v>
      </c>
      <c r="C1168" s="4" t="s">
        <v>8</v>
      </c>
      <c r="D1168" s="4" t="s">
        <v>7</v>
      </c>
      <c r="E1168" s="4" t="s">
        <v>8</v>
      </c>
      <c r="F1168" s="4" t="s">
        <v>8</v>
      </c>
      <c r="G1168" s="4" t="s">
        <v>12</v>
      </c>
    </row>
    <row r="1169" spans="1:7">
      <c r="A1169" t="n">
        <v>10951</v>
      </c>
      <c r="B1169" s="12" t="n">
        <v>5</v>
      </c>
      <c r="C1169" s="7" t="n">
        <v>30</v>
      </c>
      <c r="D1169" s="7" t="n">
        <v>10671</v>
      </c>
      <c r="E1169" s="7" t="n">
        <v>8</v>
      </c>
      <c r="F1169" s="7" t="n">
        <v>1</v>
      </c>
      <c r="G1169" s="13" t="n">
        <f t="normal" ca="1">A1173</f>
        <v>0</v>
      </c>
    </row>
    <row r="1170" spans="1:7">
      <c r="A1170" t="s">
        <v>4</v>
      </c>
      <c r="B1170" s="4" t="s">
        <v>5</v>
      </c>
      <c r="C1170" s="4" t="s">
        <v>8</v>
      </c>
      <c r="D1170" s="4" t="s">
        <v>8</v>
      </c>
      <c r="E1170" s="4" t="s">
        <v>9</v>
      </c>
      <c r="F1170" s="4" t="s">
        <v>7</v>
      </c>
    </row>
    <row r="1171" spans="1:7">
      <c r="A1171" t="n">
        <v>10961</v>
      </c>
      <c r="B1171" s="33" t="n">
        <v>31</v>
      </c>
      <c r="C1171" s="7" t="n">
        <v>1</v>
      </c>
      <c r="D1171" s="7" t="n">
        <v>1</v>
      </c>
      <c r="E1171" s="7" t="s">
        <v>132</v>
      </c>
      <c r="F1171" s="7" t="n">
        <v>202</v>
      </c>
    </row>
    <row r="1172" spans="1:7">
      <c r="A1172" t="s">
        <v>4</v>
      </c>
      <c r="B1172" s="4" t="s">
        <v>5</v>
      </c>
      <c r="C1172" s="4" t="s">
        <v>8</v>
      </c>
      <c r="D1172" s="4" t="s">
        <v>7</v>
      </c>
      <c r="E1172" s="4" t="s">
        <v>8</v>
      </c>
      <c r="F1172" s="4" t="s">
        <v>8</v>
      </c>
      <c r="G1172" s="4" t="s">
        <v>12</v>
      </c>
    </row>
    <row r="1173" spans="1:7">
      <c r="A1173" t="n">
        <v>10979</v>
      </c>
      <c r="B1173" s="12" t="n">
        <v>5</v>
      </c>
      <c r="C1173" s="7" t="n">
        <v>30</v>
      </c>
      <c r="D1173" s="7" t="n">
        <v>10675</v>
      </c>
      <c r="E1173" s="7" t="n">
        <v>8</v>
      </c>
      <c r="F1173" s="7" t="n">
        <v>1</v>
      </c>
      <c r="G1173" s="13" t="n">
        <f t="normal" ca="1">A1177</f>
        <v>0</v>
      </c>
    </row>
    <row r="1174" spans="1:7">
      <c r="A1174" t="s">
        <v>4</v>
      </c>
      <c r="B1174" s="4" t="s">
        <v>5</v>
      </c>
      <c r="C1174" s="4" t="s">
        <v>8</v>
      </c>
      <c r="D1174" s="4" t="s">
        <v>8</v>
      </c>
      <c r="E1174" s="4" t="s">
        <v>9</v>
      </c>
      <c r="F1174" s="4" t="s">
        <v>7</v>
      </c>
    </row>
    <row r="1175" spans="1:7">
      <c r="A1175" t="n">
        <v>10989</v>
      </c>
      <c r="B1175" s="33" t="n">
        <v>31</v>
      </c>
      <c r="C1175" s="7" t="n">
        <v>1</v>
      </c>
      <c r="D1175" s="7" t="n">
        <v>1</v>
      </c>
      <c r="E1175" s="7" t="s">
        <v>133</v>
      </c>
      <c r="F1175" s="7" t="n">
        <v>203</v>
      </c>
    </row>
    <row r="1176" spans="1:7">
      <c r="A1176" t="s">
        <v>4</v>
      </c>
      <c r="B1176" s="4" t="s">
        <v>5</v>
      </c>
      <c r="C1176" s="4" t="s">
        <v>8</v>
      </c>
      <c r="D1176" s="4" t="s">
        <v>7</v>
      </c>
      <c r="E1176" s="4" t="s">
        <v>8</v>
      </c>
      <c r="F1176" s="4" t="s">
        <v>12</v>
      </c>
    </row>
    <row r="1177" spans="1:7">
      <c r="A1177" t="n">
        <v>11011</v>
      </c>
      <c r="B1177" s="12" t="n">
        <v>5</v>
      </c>
      <c r="C1177" s="7" t="n">
        <v>30</v>
      </c>
      <c r="D1177" s="7" t="n">
        <v>9721</v>
      </c>
      <c r="E1177" s="7" t="n">
        <v>1</v>
      </c>
      <c r="F1177" s="13" t="n">
        <f t="normal" ca="1">A1199</f>
        <v>0</v>
      </c>
    </row>
    <row r="1178" spans="1:7">
      <c r="A1178" t="s">
        <v>4</v>
      </c>
      <c r="B1178" s="4" t="s">
        <v>5</v>
      </c>
      <c r="C1178" s="4" t="s">
        <v>8</v>
      </c>
      <c r="D1178" s="4" t="s">
        <v>7</v>
      </c>
      <c r="E1178" s="4" t="s">
        <v>8</v>
      </c>
      <c r="F1178" s="4" t="s">
        <v>8</v>
      </c>
      <c r="G1178" s="4" t="s">
        <v>12</v>
      </c>
    </row>
    <row r="1179" spans="1:7">
      <c r="A1179" t="n">
        <v>11020</v>
      </c>
      <c r="B1179" s="12" t="n">
        <v>5</v>
      </c>
      <c r="C1179" s="7" t="n">
        <v>30</v>
      </c>
      <c r="D1179" s="7" t="n">
        <v>10691</v>
      </c>
      <c r="E1179" s="7" t="n">
        <v>8</v>
      </c>
      <c r="F1179" s="7" t="n">
        <v>1</v>
      </c>
      <c r="G1179" s="13" t="n">
        <f t="normal" ca="1">A1183</f>
        <v>0</v>
      </c>
    </row>
    <row r="1180" spans="1:7">
      <c r="A1180" t="s">
        <v>4</v>
      </c>
      <c r="B1180" s="4" t="s">
        <v>5</v>
      </c>
      <c r="C1180" s="4" t="s">
        <v>8</v>
      </c>
      <c r="D1180" s="4" t="s">
        <v>8</v>
      </c>
      <c r="E1180" s="4" t="s">
        <v>9</v>
      </c>
      <c r="F1180" s="4" t="s">
        <v>7</v>
      </c>
    </row>
    <row r="1181" spans="1:7">
      <c r="A1181" t="n">
        <v>11030</v>
      </c>
      <c r="B1181" s="33" t="n">
        <v>31</v>
      </c>
      <c r="C1181" s="7" t="n">
        <v>1</v>
      </c>
      <c r="D1181" s="7" t="n">
        <v>1</v>
      </c>
      <c r="E1181" s="7" t="s">
        <v>134</v>
      </c>
      <c r="F1181" s="7" t="n">
        <v>300</v>
      </c>
    </row>
    <row r="1182" spans="1:7">
      <c r="A1182" t="s">
        <v>4</v>
      </c>
      <c r="B1182" s="4" t="s">
        <v>5</v>
      </c>
      <c r="C1182" s="4" t="s">
        <v>8</v>
      </c>
      <c r="D1182" s="4" t="s">
        <v>7</v>
      </c>
      <c r="E1182" s="4" t="s">
        <v>8</v>
      </c>
      <c r="F1182" s="4" t="s">
        <v>8</v>
      </c>
      <c r="G1182" s="4" t="s">
        <v>12</v>
      </c>
    </row>
    <row r="1183" spans="1:7">
      <c r="A1183" t="n">
        <v>11043</v>
      </c>
      <c r="B1183" s="12" t="n">
        <v>5</v>
      </c>
      <c r="C1183" s="7" t="n">
        <v>30</v>
      </c>
      <c r="D1183" s="7" t="n">
        <v>10688</v>
      </c>
      <c r="E1183" s="7" t="n">
        <v>8</v>
      </c>
      <c r="F1183" s="7" t="n">
        <v>1</v>
      </c>
      <c r="G1183" s="13" t="n">
        <f t="normal" ca="1">A1187</f>
        <v>0</v>
      </c>
    </row>
    <row r="1184" spans="1:7">
      <c r="A1184" t="s">
        <v>4</v>
      </c>
      <c r="B1184" s="4" t="s">
        <v>5</v>
      </c>
      <c r="C1184" s="4" t="s">
        <v>8</v>
      </c>
      <c r="D1184" s="4" t="s">
        <v>8</v>
      </c>
      <c r="E1184" s="4" t="s">
        <v>9</v>
      </c>
      <c r="F1184" s="4" t="s">
        <v>7</v>
      </c>
    </row>
    <row r="1185" spans="1:7">
      <c r="A1185" t="n">
        <v>11053</v>
      </c>
      <c r="B1185" s="33" t="n">
        <v>31</v>
      </c>
      <c r="C1185" s="7" t="n">
        <v>1</v>
      </c>
      <c r="D1185" s="7" t="n">
        <v>1</v>
      </c>
      <c r="E1185" s="7" t="s">
        <v>135</v>
      </c>
      <c r="F1185" s="7" t="n">
        <v>301</v>
      </c>
    </row>
    <row r="1186" spans="1:7">
      <c r="A1186" t="s">
        <v>4</v>
      </c>
      <c r="B1186" s="4" t="s">
        <v>5</v>
      </c>
      <c r="C1186" s="4" t="s">
        <v>8</v>
      </c>
      <c r="D1186" s="4" t="s">
        <v>7</v>
      </c>
      <c r="E1186" s="4" t="s">
        <v>8</v>
      </c>
      <c r="F1186" s="4" t="s">
        <v>8</v>
      </c>
      <c r="G1186" s="4" t="s">
        <v>12</v>
      </c>
    </row>
    <row r="1187" spans="1:7">
      <c r="A1187" t="n">
        <v>11068</v>
      </c>
      <c r="B1187" s="12" t="n">
        <v>5</v>
      </c>
      <c r="C1187" s="7" t="n">
        <v>30</v>
      </c>
      <c r="D1187" s="7" t="n">
        <v>10682</v>
      </c>
      <c r="E1187" s="7" t="n">
        <v>8</v>
      </c>
      <c r="F1187" s="7" t="n">
        <v>1</v>
      </c>
      <c r="G1187" s="13" t="n">
        <f t="normal" ca="1">A1191</f>
        <v>0</v>
      </c>
    </row>
    <row r="1188" spans="1:7">
      <c r="A1188" t="s">
        <v>4</v>
      </c>
      <c r="B1188" s="4" t="s">
        <v>5</v>
      </c>
      <c r="C1188" s="4" t="s">
        <v>8</v>
      </c>
      <c r="D1188" s="4" t="s">
        <v>8</v>
      </c>
      <c r="E1188" s="4" t="s">
        <v>9</v>
      </c>
      <c r="F1188" s="4" t="s">
        <v>7</v>
      </c>
    </row>
    <row r="1189" spans="1:7">
      <c r="A1189" t="n">
        <v>11078</v>
      </c>
      <c r="B1189" s="33" t="n">
        <v>31</v>
      </c>
      <c r="C1189" s="7" t="n">
        <v>1</v>
      </c>
      <c r="D1189" s="7" t="n">
        <v>1</v>
      </c>
      <c r="E1189" s="7" t="s">
        <v>136</v>
      </c>
      <c r="F1189" s="7" t="n">
        <v>302</v>
      </c>
    </row>
    <row r="1190" spans="1:7">
      <c r="A1190" t="s">
        <v>4</v>
      </c>
      <c r="B1190" s="4" t="s">
        <v>5</v>
      </c>
      <c r="C1190" s="4" t="s">
        <v>8</v>
      </c>
      <c r="D1190" s="4" t="s">
        <v>7</v>
      </c>
      <c r="E1190" s="4" t="s">
        <v>8</v>
      </c>
      <c r="F1190" s="4" t="s">
        <v>8</v>
      </c>
      <c r="G1190" s="4" t="s">
        <v>12</v>
      </c>
    </row>
    <row r="1191" spans="1:7">
      <c r="A1191" t="n">
        <v>11088</v>
      </c>
      <c r="B1191" s="12" t="n">
        <v>5</v>
      </c>
      <c r="C1191" s="7" t="n">
        <v>30</v>
      </c>
      <c r="D1191" s="7" t="n">
        <v>10686</v>
      </c>
      <c r="E1191" s="7" t="n">
        <v>8</v>
      </c>
      <c r="F1191" s="7" t="n">
        <v>1</v>
      </c>
      <c r="G1191" s="13" t="n">
        <f t="normal" ca="1">A1195</f>
        <v>0</v>
      </c>
    </row>
    <row r="1192" spans="1:7">
      <c r="A1192" t="s">
        <v>4</v>
      </c>
      <c r="B1192" s="4" t="s">
        <v>5</v>
      </c>
      <c r="C1192" s="4" t="s">
        <v>8</v>
      </c>
      <c r="D1192" s="4" t="s">
        <v>8</v>
      </c>
      <c r="E1192" s="4" t="s">
        <v>9</v>
      </c>
      <c r="F1192" s="4" t="s">
        <v>7</v>
      </c>
    </row>
    <row r="1193" spans="1:7">
      <c r="A1193" t="n">
        <v>11098</v>
      </c>
      <c r="B1193" s="33" t="n">
        <v>31</v>
      </c>
      <c r="C1193" s="7" t="n">
        <v>1</v>
      </c>
      <c r="D1193" s="7" t="n">
        <v>1</v>
      </c>
      <c r="E1193" s="7" t="s">
        <v>137</v>
      </c>
      <c r="F1193" s="7" t="n">
        <v>303</v>
      </c>
    </row>
    <row r="1194" spans="1:7">
      <c r="A1194" t="s">
        <v>4</v>
      </c>
      <c r="B1194" s="4" t="s">
        <v>5</v>
      </c>
      <c r="C1194" s="4" t="s">
        <v>8</v>
      </c>
      <c r="D1194" s="4" t="s">
        <v>7</v>
      </c>
      <c r="E1194" s="4" t="s">
        <v>8</v>
      </c>
      <c r="F1194" s="4" t="s">
        <v>8</v>
      </c>
      <c r="G1194" s="4" t="s">
        <v>12</v>
      </c>
    </row>
    <row r="1195" spans="1:7">
      <c r="A1195" t="n">
        <v>11110</v>
      </c>
      <c r="B1195" s="12" t="n">
        <v>5</v>
      </c>
      <c r="C1195" s="7" t="n">
        <v>30</v>
      </c>
      <c r="D1195" s="7" t="n">
        <v>10692</v>
      </c>
      <c r="E1195" s="7" t="n">
        <v>8</v>
      </c>
      <c r="F1195" s="7" t="n">
        <v>1</v>
      </c>
      <c r="G1195" s="13" t="n">
        <f t="normal" ca="1">A1199</f>
        <v>0</v>
      </c>
    </row>
    <row r="1196" spans="1:7">
      <c r="A1196" t="s">
        <v>4</v>
      </c>
      <c r="B1196" s="4" t="s">
        <v>5</v>
      </c>
      <c r="C1196" s="4" t="s">
        <v>8</v>
      </c>
      <c r="D1196" s="4" t="s">
        <v>8</v>
      </c>
      <c r="E1196" s="4" t="s">
        <v>9</v>
      </c>
      <c r="F1196" s="4" t="s">
        <v>7</v>
      </c>
    </row>
    <row r="1197" spans="1:7">
      <c r="A1197" t="n">
        <v>11120</v>
      </c>
      <c r="B1197" s="33" t="n">
        <v>31</v>
      </c>
      <c r="C1197" s="7" t="n">
        <v>1</v>
      </c>
      <c r="D1197" s="7" t="n">
        <v>1</v>
      </c>
      <c r="E1197" s="7" t="s">
        <v>138</v>
      </c>
      <c r="F1197" s="7" t="n">
        <v>304</v>
      </c>
    </row>
    <row r="1198" spans="1:7">
      <c r="A1198" t="s">
        <v>4</v>
      </c>
      <c r="B1198" s="4" t="s">
        <v>5</v>
      </c>
      <c r="C1198" s="4" t="s">
        <v>8</v>
      </c>
      <c r="D1198" s="4" t="s">
        <v>7</v>
      </c>
      <c r="E1198" s="4" t="s">
        <v>8</v>
      </c>
      <c r="F1198" s="4" t="s">
        <v>12</v>
      </c>
    </row>
    <row r="1199" spans="1:7">
      <c r="A1199" t="n">
        <v>11139</v>
      </c>
      <c r="B1199" s="12" t="n">
        <v>5</v>
      </c>
      <c r="C1199" s="7" t="n">
        <v>30</v>
      </c>
      <c r="D1199" s="7" t="n">
        <v>9724</v>
      </c>
      <c r="E1199" s="7" t="n">
        <v>1</v>
      </c>
      <c r="F1199" s="13" t="n">
        <f t="normal" ca="1">A1225</f>
        <v>0</v>
      </c>
    </row>
    <row r="1200" spans="1:7">
      <c r="A1200" t="s">
        <v>4</v>
      </c>
      <c r="B1200" s="4" t="s">
        <v>5</v>
      </c>
      <c r="C1200" s="4" t="s">
        <v>8</v>
      </c>
      <c r="D1200" s="4" t="s">
        <v>7</v>
      </c>
      <c r="E1200" s="4" t="s">
        <v>8</v>
      </c>
      <c r="F1200" s="4" t="s">
        <v>8</v>
      </c>
      <c r="G1200" s="4" t="s">
        <v>12</v>
      </c>
    </row>
    <row r="1201" spans="1:7">
      <c r="A1201" t="n">
        <v>11148</v>
      </c>
      <c r="B1201" s="12" t="n">
        <v>5</v>
      </c>
      <c r="C1201" s="7" t="n">
        <v>30</v>
      </c>
      <c r="D1201" s="7" t="n">
        <v>10698</v>
      </c>
      <c r="E1201" s="7" t="n">
        <v>8</v>
      </c>
      <c r="F1201" s="7" t="n">
        <v>1</v>
      </c>
      <c r="G1201" s="13" t="n">
        <f t="normal" ca="1">A1205</f>
        <v>0</v>
      </c>
    </row>
    <row r="1202" spans="1:7">
      <c r="A1202" t="s">
        <v>4</v>
      </c>
      <c r="B1202" s="4" t="s">
        <v>5</v>
      </c>
      <c r="C1202" s="4" t="s">
        <v>8</v>
      </c>
      <c r="D1202" s="4" t="s">
        <v>8</v>
      </c>
      <c r="E1202" s="4" t="s">
        <v>9</v>
      </c>
      <c r="F1202" s="4" t="s">
        <v>7</v>
      </c>
    </row>
    <row r="1203" spans="1:7">
      <c r="A1203" t="n">
        <v>11158</v>
      </c>
      <c r="B1203" s="33" t="n">
        <v>31</v>
      </c>
      <c r="C1203" s="7" t="n">
        <v>1</v>
      </c>
      <c r="D1203" s="7" t="n">
        <v>1</v>
      </c>
      <c r="E1203" s="7" t="s">
        <v>139</v>
      </c>
      <c r="F1203" s="7" t="n">
        <v>400</v>
      </c>
    </row>
    <row r="1204" spans="1:7">
      <c r="A1204" t="s">
        <v>4</v>
      </c>
      <c r="B1204" s="4" t="s">
        <v>5</v>
      </c>
      <c r="C1204" s="4" t="s">
        <v>8</v>
      </c>
      <c r="D1204" s="4" t="s">
        <v>7</v>
      </c>
      <c r="E1204" s="4" t="s">
        <v>8</v>
      </c>
      <c r="F1204" s="4" t="s">
        <v>8</v>
      </c>
      <c r="G1204" s="4" t="s">
        <v>12</v>
      </c>
    </row>
    <row r="1205" spans="1:7">
      <c r="A1205" t="n">
        <v>11171</v>
      </c>
      <c r="B1205" s="12" t="n">
        <v>5</v>
      </c>
      <c r="C1205" s="7" t="n">
        <v>30</v>
      </c>
      <c r="D1205" s="7" t="n">
        <v>10711</v>
      </c>
      <c r="E1205" s="7" t="n">
        <v>8</v>
      </c>
      <c r="F1205" s="7" t="n">
        <v>1</v>
      </c>
      <c r="G1205" s="13" t="n">
        <f t="normal" ca="1">A1209</f>
        <v>0</v>
      </c>
    </row>
    <row r="1206" spans="1:7">
      <c r="A1206" t="s">
        <v>4</v>
      </c>
      <c r="B1206" s="4" t="s">
        <v>5</v>
      </c>
      <c r="C1206" s="4" t="s">
        <v>8</v>
      </c>
      <c r="D1206" s="4" t="s">
        <v>8</v>
      </c>
      <c r="E1206" s="4" t="s">
        <v>9</v>
      </c>
      <c r="F1206" s="4" t="s">
        <v>7</v>
      </c>
    </row>
    <row r="1207" spans="1:7">
      <c r="A1207" t="n">
        <v>11181</v>
      </c>
      <c r="B1207" s="33" t="n">
        <v>31</v>
      </c>
      <c r="C1207" s="7" t="n">
        <v>1</v>
      </c>
      <c r="D1207" s="7" t="n">
        <v>1</v>
      </c>
      <c r="E1207" s="7" t="s">
        <v>140</v>
      </c>
      <c r="F1207" s="7" t="n">
        <v>401</v>
      </c>
    </row>
    <row r="1208" spans="1:7">
      <c r="A1208" t="s">
        <v>4</v>
      </c>
      <c r="B1208" s="4" t="s">
        <v>5</v>
      </c>
      <c r="C1208" s="4" t="s">
        <v>8</v>
      </c>
      <c r="D1208" s="4" t="s">
        <v>7</v>
      </c>
      <c r="E1208" s="4" t="s">
        <v>8</v>
      </c>
      <c r="F1208" s="4" t="s">
        <v>8</v>
      </c>
      <c r="G1208" s="4" t="s">
        <v>12</v>
      </c>
    </row>
    <row r="1209" spans="1:7">
      <c r="A1209" t="n">
        <v>11192</v>
      </c>
      <c r="B1209" s="12" t="n">
        <v>5</v>
      </c>
      <c r="C1209" s="7" t="n">
        <v>30</v>
      </c>
      <c r="D1209" s="7" t="n">
        <v>10706</v>
      </c>
      <c r="E1209" s="7" t="n">
        <v>8</v>
      </c>
      <c r="F1209" s="7" t="n">
        <v>1</v>
      </c>
      <c r="G1209" s="13" t="n">
        <f t="normal" ca="1">A1213</f>
        <v>0</v>
      </c>
    </row>
    <row r="1210" spans="1:7">
      <c r="A1210" t="s">
        <v>4</v>
      </c>
      <c r="B1210" s="4" t="s">
        <v>5</v>
      </c>
      <c r="C1210" s="4" t="s">
        <v>8</v>
      </c>
      <c r="D1210" s="4" t="s">
        <v>8</v>
      </c>
      <c r="E1210" s="4" t="s">
        <v>9</v>
      </c>
      <c r="F1210" s="4" t="s">
        <v>7</v>
      </c>
    </row>
    <row r="1211" spans="1:7">
      <c r="A1211" t="n">
        <v>11202</v>
      </c>
      <c r="B1211" s="33" t="n">
        <v>31</v>
      </c>
      <c r="C1211" s="7" t="n">
        <v>1</v>
      </c>
      <c r="D1211" s="7" t="n">
        <v>1</v>
      </c>
      <c r="E1211" s="7" t="s">
        <v>141</v>
      </c>
      <c r="F1211" s="7" t="n">
        <v>402</v>
      </c>
    </row>
    <row r="1212" spans="1:7">
      <c r="A1212" t="s">
        <v>4</v>
      </c>
      <c r="B1212" s="4" t="s">
        <v>5</v>
      </c>
      <c r="C1212" s="4" t="s">
        <v>8</v>
      </c>
      <c r="D1212" s="4" t="s">
        <v>7</v>
      </c>
      <c r="E1212" s="4" t="s">
        <v>8</v>
      </c>
      <c r="F1212" s="4" t="s">
        <v>8</v>
      </c>
      <c r="G1212" s="4" t="s">
        <v>12</v>
      </c>
    </row>
    <row r="1213" spans="1:7">
      <c r="A1213" t="n">
        <v>11215</v>
      </c>
      <c r="B1213" s="12" t="n">
        <v>5</v>
      </c>
      <c r="C1213" s="7" t="n">
        <v>30</v>
      </c>
      <c r="D1213" s="7" t="n">
        <v>10708</v>
      </c>
      <c r="E1213" s="7" t="n">
        <v>8</v>
      </c>
      <c r="F1213" s="7" t="n">
        <v>1</v>
      </c>
      <c r="G1213" s="13" t="n">
        <f t="normal" ca="1">A1217</f>
        <v>0</v>
      </c>
    </row>
    <row r="1214" spans="1:7">
      <c r="A1214" t="s">
        <v>4</v>
      </c>
      <c r="B1214" s="4" t="s">
        <v>5</v>
      </c>
      <c r="C1214" s="4" t="s">
        <v>8</v>
      </c>
      <c r="D1214" s="4" t="s">
        <v>8</v>
      </c>
      <c r="E1214" s="4" t="s">
        <v>9</v>
      </c>
      <c r="F1214" s="4" t="s">
        <v>7</v>
      </c>
    </row>
    <row r="1215" spans="1:7">
      <c r="A1215" t="n">
        <v>11225</v>
      </c>
      <c r="B1215" s="33" t="n">
        <v>31</v>
      </c>
      <c r="C1215" s="7" t="n">
        <v>1</v>
      </c>
      <c r="D1215" s="7" t="n">
        <v>1</v>
      </c>
      <c r="E1215" s="7" t="s">
        <v>142</v>
      </c>
      <c r="F1215" s="7" t="n">
        <v>403</v>
      </c>
    </row>
    <row r="1216" spans="1:7">
      <c r="A1216" t="s">
        <v>4</v>
      </c>
      <c r="B1216" s="4" t="s">
        <v>5</v>
      </c>
      <c r="C1216" s="4" t="s">
        <v>8</v>
      </c>
      <c r="D1216" s="4" t="s">
        <v>7</v>
      </c>
      <c r="E1216" s="4" t="s">
        <v>8</v>
      </c>
      <c r="F1216" s="4" t="s">
        <v>8</v>
      </c>
      <c r="G1216" s="4" t="s">
        <v>12</v>
      </c>
    </row>
    <row r="1217" spans="1:7">
      <c r="A1217" t="n">
        <v>11234</v>
      </c>
      <c r="B1217" s="12" t="n">
        <v>5</v>
      </c>
      <c r="C1217" s="7" t="n">
        <v>30</v>
      </c>
      <c r="D1217" s="7" t="n">
        <v>10712</v>
      </c>
      <c r="E1217" s="7" t="n">
        <v>8</v>
      </c>
      <c r="F1217" s="7" t="n">
        <v>1</v>
      </c>
      <c r="G1217" s="13" t="n">
        <f t="normal" ca="1">A1221</f>
        <v>0</v>
      </c>
    </row>
    <row r="1218" spans="1:7">
      <c r="A1218" t="s">
        <v>4</v>
      </c>
      <c r="B1218" s="4" t="s">
        <v>5</v>
      </c>
      <c r="C1218" s="4" t="s">
        <v>8</v>
      </c>
      <c r="D1218" s="4" t="s">
        <v>8</v>
      </c>
      <c r="E1218" s="4" t="s">
        <v>9</v>
      </c>
      <c r="F1218" s="4" t="s">
        <v>7</v>
      </c>
    </row>
    <row r="1219" spans="1:7">
      <c r="A1219" t="n">
        <v>11244</v>
      </c>
      <c r="B1219" s="33" t="n">
        <v>31</v>
      </c>
      <c r="C1219" s="7" t="n">
        <v>1</v>
      </c>
      <c r="D1219" s="7" t="n">
        <v>1</v>
      </c>
      <c r="E1219" s="7" t="s">
        <v>143</v>
      </c>
      <c r="F1219" s="7" t="n">
        <v>404</v>
      </c>
    </row>
    <row r="1220" spans="1:7">
      <c r="A1220" t="s">
        <v>4</v>
      </c>
      <c r="B1220" s="4" t="s">
        <v>5</v>
      </c>
      <c r="C1220" s="4" t="s">
        <v>8</v>
      </c>
      <c r="D1220" s="4" t="s">
        <v>7</v>
      </c>
      <c r="E1220" s="4" t="s">
        <v>8</v>
      </c>
      <c r="F1220" s="4" t="s">
        <v>8</v>
      </c>
      <c r="G1220" s="4" t="s">
        <v>12</v>
      </c>
    </row>
    <row r="1221" spans="1:7">
      <c r="A1221" t="n">
        <v>11256</v>
      </c>
      <c r="B1221" s="12" t="n">
        <v>5</v>
      </c>
      <c r="C1221" s="7" t="n">
        <v>30</v>
      </c>
      <c r="D1221" s="7" t="n">
        <v>10696</v>
      </c>
      <c r="E1221" s="7" t="n">
        <v>8</v>
      </c>
      <c r="F1221" s="7" t="n">
        <v>1</v>
      </c>
      <c r="G1221" s="13" t="n">
        <f t="normal" ca="1">A1225</f>
        <v>0</v>
      </c>
    </row>
    <row r="1222" spans="1:7">
      <c r="A1222" t="s">
        <v>4</v>
      </c>
      <c r="B1222" s="4" t="s">
        <v>5</v>
      </c>
      <c r="C1222" s="4" t="s">
        <v>8</v>
      </c>
      <c r="D1222" s="4" t="s">
        <v>8</v>
      </c>
      <c r="E1222" s="4" t="s">
        <v>9</v>
      </c>
      <c r="F1222" s="4" t="s">
        <v>7</v>
      </c>
    </row>
    <row r="1223" spans="1:7">
      <c r="A1223" t="n">
        <v>11266</v>
      </c>
      <c r="B1223" s="33" t="n">
        <v>31</v>
      </c>
      <c r="C1223" s="7" t="n">
        <v>1</v>
      </c>
      <c r="D1223" s="7" t="n">
        <v>1</v>
      </c>
      <c r="E1223" s="7" t="s">
        <v>144</v>
      </c>
      <c r="F1223" s="7" t="n">
        <v>405</v>
      </c>
    </row>
    <row r="1224" spans="1:7">
      <c r="A1224" t="s">
        <v>4</v>
      </c>
      <c r="B1224" s="4" t="s">
        <v>5</v>
      </c>
      <c r="C1224" s="4" t="s">
        <v>8</v>
      </c>
      <c r="D1224" s="4" t="s">
        <v>8</v>
      </c>
      <c r="E1224" s="4" t="s">
        <v>9</v>
      </c>
      <c r="F1224" s="4" t="s">
        <v>7</v>
      </c>
    </row>
    <row r="1225" spans="1:7">
      <c r="A1225" t="n">
        <v>11280</v>
      </c>
      <c r="B1225" s="33" t="n">
        <v>31</v>
      </c>
      <c r="C1225" s="7" t="n">
        <v>1</v>
      </c>
      <c r="D1225" s="7" t="n">
        <v>1</v>
      </c>
      <c r="E1225" s="7" t="s">
        <v>145</v>
      </c>
      <c r="F1225" s="7" t="n">
        <v>0</v>
      </c>
    </row>
    <row r="1226" spans="1:7">
      <c r="A1226" t="s">
        <v>4</v>
      </c>
      <c r="B1226" s="4" t="s">
        <v>5</v>
      </c>
      <c r="C1226" s="4" t="s">
        <v>8</v>
      </c>
      <c r="D1226" s="4" t="s">
        <v>8</v>
      </c>
      <c r="E1226" s="4" t="s">
        <v>8</v>
      </c>
      <c r="F1226" s="4" t="s">
        <v>7</v>
      </c>
      <c r="G1226" s="4" t="s">
        <v>7</v>
      </c>
      <c r="H1226" s="4" t="s">
        <v>8</v>
      </c>
    </row>
    <row r="1227" spans="1:7">
      <c r="A1227" t="n">
        <v>11292</v>
      </c>
      <c r="B1227" s="33" t="n">
        <v>31</v>
      </c>
      <c r="C1227" s="7" t="n">
        <v>2</v>
      </c>
      <c r="D1227" s="7" t="n">
        <v>1</v>
      </c>
      <c r="E1227" s="7" t="n">
        <v>1</v>
      </c>
      <c r="F1227" s="7" t="n">
        <v>140</v>
      </c>
      <c r="G1227" s="7" t="n">
        <v>140</v>
      </c>
      <c r="H1227" s="7" t="n">
        <v>1</v>
      </c>
    </row>
    <row r="1228" spans="1:7">
      <c r="A1228" t="s">
        <v>4</v>
      </c>
      <c r="B1228" s="4" t="s">
        <v>5</v>
      </c>
      <c r="C1228" s="4" t="s">
        <v>8</v>
      </c>
      <c r="D1228" s="4" t="s">
        <v>8</v>
      </c>
      <c r="E1228" s="4" t="s">
        <v>8</v>
      </c>
    </row>
    <row r="1229" spans="1:7">
      <c r="A1229" t="n">
        <v>11301</v>
      </c>
      <c r="B1229" s="33" t="n">
        <v>31</v>
      </c>
      <c r="C1229" s="7" t="n">
        <v>4</v>
      </c>
      <c r="D1229" s="7" t="n">
        <v>1</v>
      </c>
      <c r="E1229" s="7" t="n">
        <v>1</v>
      </c>
    </row>
    <row r="1230" spans="1:7">
      <c r="A1230" t="s">
        <v>4</v>
      </c>
      <c r="B1230" s="4" t="s">
        <v>5</v>
      </c>
      <c r="C1230" s="4" t="s">
        <v>8</v>
      </c>
      <c r="D1230" s="4" t="s">
        <v>8</v>
      </c>
    </row>
    <row r="1231" spans="1:7">
      <c r="A1231" t="n">
        <v>11305</v>
      </c>
      <c r="B1231" s="33" t="n">
        <v>31</v>
      </c>
      <c r="C1231" s="7" t="n">
        <v>3</v>
      </c>
      <c r="D1231" s="7" t="n">
        <v>1</v>
      </c>
    </row>
    <row r="1232" spans="1:7">
      <c r="A1232" t="s">
        <v>4</v>
      </c>
      <c r="B1232" s="4" t="s">
        <v>5</v>
      </c>
      <c r="C1232" s="4" t="s">
        <v>8</v>
      </c>
      <c r="D1232" s="4" t="s">
        <v>8</v>
      </c>
      <c r="E1232" s="4" t="s">
        <v>8</v>
      </c>
      <c r="F1232" s="4" t="s">
        <v>14</v>
      </c>
      <c r="G1232" s="4" t="s">
        <v>8</v>
      </c>
      <c r="H1232" s="4" t="s">
        <v>8</v>
      </c>
      <c r="I1232" s="4" t="s">
        <v>12</v>
      </c>
    </row>
    <row r="1233" spans="1:9">
      <c r="A1233" t="n">
        <v>11308</v>
      </c>
      <c r="B1233" s="12" t="n">
        <v>5</v>
      </c>
      <c r="C1233" s="7" t="n">
        <v>35</v>
      </c>
      <c r="D1233" s="7" t="n">
        <v>1</v>
      </c>
      <c r="E1233" s="7" t="n">
        <v>0</v>
      </c>
      <c r="F1233" s="7" t="n">
        <v>1</v>
      </c>
      <c r="G1233" s="7" t="n">
        <v>4</v>
      </c>
      <c r="H1233" s="7" t="n">
        <v>1</v>
      </c>
      <c r="I1233" s="13" t="n">
        <f t="normal" ca="1">A1237</f>
        <v>0</v>
      </c>
    </row>
    <row r="1234" spans="1:9">
      <c r="A1234" t="s">
        <v>4</v>
      </c>
      <c r="B1234" s="4" t="s">
        <v>5</v>
      </c>
      <c r="C1234" s="4" t="s">
        <v>8</v>
      </c>
      <c r="D1234" s="4" t="s">
        <v>8</v>
      </c>
      <c r="E1234" s="4" t="s">
        <v>14</v>
      </c>
      <c r="F1234" s="4" t="s">
        <v>8</v>
      </c>
      <c r="G1234" s="4" t="s">
        <v>8</v>
      </c>
    </row>
    <row r="1235" spans="1:9">
      <c r="A1235" t="n">
        <v>11322</v>
      </c>
      <c r="B1235" s="32" t="n">
        <v>18</v>
      </c>
      <c r="C1235" s="7" t="n">
        <v>1</v>
      </c>
      <c r="D1235" s="7" t="n">
        <v>0</v>
      </c>
      <c r="E1235" s="7" t="n">
        <v>0</v>
      </c>
      <c r="F1235" s="7" t="n">
        <v>19</v>
      </c>
      <c r="G1235" s="7" t="n">
        <v>1</v>
      </c>
    </row>
    <row r="1236" spans="1:9">
      <c r="A1236" t="s">
        <v>4</v>
      </c>
      <c r="B1236" s="4" t="s">
        <v>5</v>
      </c>
    </row>
    <row r="1237" spans="1:9">
      <c r="A1237" t="n">
        <v>11331</v>
      </c>
      <c r="B1237" s="5" t="n">
        <v>1</v>
      </c>
    </row>
    <row r="1238" spans="1:9" s="3" customFormat="1" customHeight="0">
      <c r="A1238" s="3" t="s">
        <v>2</v>
      </c>
      <c r="B1238" s="3" t="s">
        <v>146</v>
      </c>
    </row>
    <row r="1239" spans="1:9">
      <c r="A1239" t="s">
        <v>4</v>
      </c>
      <c r="B1239" s="4" t="s">
        <v>5</v>
      </c>
      <c r="C1239" s="4" t="s">
        <v>8</v>
      </c>
      <c r="D1239" s="4" t="s">
        <v>7</v>
      </c>
      <c r="E1239" s="4" t="s">
        <v>7</v>
      </c>
      <c r="F1239" s="4" t="s">
        <v>7</v>
      </c>
      <c r="G1239" s="4" t="s">
        <v>7</v>
      </c>
      <c r="H1239" s="4" t="s">
        <v>8</v>
      </c>
    </row>
    <row r="1240" spans="1:9">
      <c r="A1240" t="n">
        <v>11332</v>
      </c>
      <c r="B1240" s="37" t="n">
        <v>25</v>
      </c>
      <c r="C1240" s="7" t="n">
        <v>5</v>
      </c>
      <c r="D1240" s="7" t="n">
        <v>65535</v>
      </c>
      <c r="E1240" s="7" t="n">
        <v>65535</v>
      </c>
      <c r="F1240" s="7" t="n">
        <v>65535</v>
      </c>
      <c r="G1240" s="7" t="n">
        <v>320</v>
      </c>
      <c r="H1240" s="7" t="n">
        <v>0</v>
      </c>
    </row>
    <row r="1241" spans="1:9">
      <c r="A1241" t="s">
        <v>4</v>
      </c>
      <c r="B1241" s="4" t="s">
        <v>5</v>
      </c>
      <c r="C1241" s="4" t="s">
        <v>8</v>
      </c>
      <c r="D1241" s="4" t="s">
        <v>8</v>
      </c>
      <c r="E1241" s="4" t="s">
        <v>8</v>
      </c>
      <c r="F1241" s="4" t="s">
        <v>8</v>
      </c>
      <c r="G1241" s="4" t="s">
        <v>7</v>
      </c>
      <c r="H1241" s="4" t="s">
        <v>12</v>
      </c>
      <c r="I1241" s="4" t="s">
        <v>7</v>
      </c>
      <c r="J1241" s="4" t="s">
        <v>12</v>
      </c>
      <c r="K1241" s="4" t="s">
        <v>7</v>
      </c>
      <c r="L1241" s="4" t="s">
        <v>12</v>
      </c>
      <c r="M1241" s="4" t="s">
        <v>7</v>
      </c>
      <c r="N1241" s="4" t="s">
        <v>12</v>
      </c>
      <c r="O1241" s="4" t="s">
        <v>7</v>
      </c>
      <c r="P1241" s="4" t="s">
        <v>12</v>
      </c>
      <c r="Q1241" s="4" t="s">
        <v>7</v>
      </c>
      <c r="R1241" s="4" t="s">
        <v>12</v>
      </c>
      <c r="S1241" s="4" t="s">
        <v>7</v>
      </c>
      <c r="T1241" s="4" t="s">
        <v>12</v>
      </c>
      <c r="U1241" s="4" t="s">
        <v>7</v>
      </c>
      <c r="V1241" s="4" t="s">
        <v>12</v>
      </c>
      <c r="W1241" s="4" t="s">
        <v>7</v>
      </c>
      <c r="X1241" s="4" t="s">
        <v>12</v>
      </c>
      <c r="Y1241" s="4" t="s">
        <v>7</v>
      </c>
      <c r="Z1241" s="4" t="s">
        <v>12</v>
      </c>
      <c r="AA1241" s="4" t="s">
        <v>7</v>
      </c>
      <c r="AB1241" s="4" t="s">
        <v>12</v>
      </c>
      <c r="AC1241" s="4" t="s">
        <v>7</v>
      </c>
      <c r="AD1241" s="4" t="s">
        <v>12</v>
      </c>
      <c r="AE1241" s="4" t="s">
        <v>7</v>
      </c>
      <c r="AF1241" s="4" t="s">
        <v>12</v>
      </c>
      <c r="AG1241" s="4" t="s">
        <v>7</v>
      </c>
      <c r="AH1241" s="4" t="s">
        <v>12</v>
      </c>
      <c r="AI1241" s="4" t="s">
        <v>7</v>
      </c>
      <c r="AJ1241" s="4" t="s">
        <v>12</v>
      </c>
      <c r="AK1241" s="4" t="s">
        <v>7</v>
      </c>
      <c r="AL1241" s="4" t="s">
        <v>12</v>
      </c>
      <c r="AM1241" s="4" t="s">
        <v>7</v>
      </c>
      <c r="AN1241" s="4" t="s">
        <v>12</v>
      </c>
      <c r="AO1241" s="4" t="s">
        <v>7</v>
      </c>
      <c r="AP1241" s="4" t="s">
        <v>12</v>
      </c>
      <c r="AQ1241" s="4" t="s">
        <v>7</v>
      </c>
      <c r="AR1241" s="4" t="s">
        <v>12</v>
      </c>
      <c r="AS1241" s="4" t="s">
        <v>7</v>
      </c>
      <c r="AT1241" s="4" t="s">
        <v>12</v>
      </c>
      <c r="AU1241" s="4" t="s">
        <v>7</v>
      </c>
      <c r="AV1241" s="4" t="s">
        <v>12</v>
      </c>
      <c r="AW1241" s="4" t="s">
        <v>12</v>
      </c>
    </row>
    <row r="1242" spans="1:9">
      <c r="A1242" t="n">
        <v>11343</v>
      </c>
      <c r="B1242" s="34" t="n">
        <v>6</v>
      </c>
      <c r="C1242" s="7" t="n">
        <v>35</v>
      </c>
      <c r="D1242" s="7" t="n">
        <v>1</v>
      </c>
      <c r="E1242" s="7" t="n">
        <v>1</v>
      </c>
      <c r="F1242" s="7" t="n">
        <v>21</v>
      </c>
      <c r="G1242" s="7" t="n">
        <v>100</v>
      </c>
      <c r="H1242" s="13" t="n">
        <f t="normal" ca="1">A1244</f>
        <v>0</v>
      </c>
      <c r="I1242" s="7" t="n">
        <v>101</v>
      </c>
      <c r="J1242" s="13" t="n">
        <f t="normal" ca="1">A1256</f>
        <v>0</v>
      </c>
      <c r="K1242" s="7" t="n">
        <v>102</v>
      </c>
      <c r="L1242" s="13" t="n">
        <f t="normal" ca="1">A1268</f>
        <v>0</v>
      </c>
      <c r="M1242" s="7" t="n">
        <v>103</v>
      </c>
      <c r="N1242" s="13" t="n">
        <f t="normal" ca="1">A1280</f>
        <v>0</v>
      </c>
      <c r="O1242" s="7" t="n">
        <v>104</v>
      </c>
      <c r="P1242" s="13" t="n">
        <f t="normal" ca="1">A1292</f>
        <v>0</v>
      </c>
      <c r="Q1242" s="7" t="n">
        <v>105</v>
      </c>
      <c r="R1242" s="13" t="n">
        <f t="normal" ca="1">A1304</f>
        <v>0</v>
      </c>
      <c r="S1242" s="7" t="n">
        <v>200</v>
      </c>
      <c r="T1242" s="13" t="n">
        <f t="normal" ca="1">A1324</f>
        <v>0</v>
      </c>
      <c r="U1242" s="7" t="n">
        <v>201</v>
      </c>
      <c r="V1242" s="13" t="n">
        <f t="normal" ca="1">A1336</f>
        <v>0</v>
      </c>
      <c r="W1242" s="7" t="n">
        <v>202</v>
      </c>
      <c r="X1242" s="13" t="n">
        <f t="normal" ca="1">A1348</f>
        <v>0</v>
      </c>
      <c r="Y1242" s="7" t="n">
        <v>203</v>
      </c>
      <c r="Z1242" s="13" t="n">
        <f t="normal" ca="1">A1368</f>
        <v>0</v>
      </c>
      <c r="AA1242" s="7" t="n">
        <v>300</v>
      </c>
      <c r="AB1242" s="13" t="n">
        <f t="normal" ca="1">A1388</f>
        <v>0</v>
      </c>
      <c r="AC1242" s="7" t="n">
        <v>301</v>
      </c>
      <c r="AD1242" s="13" t="n">
        <f t="normal" ca="1">A1400</f>
        <v>0</v>
      </c>
      <c r="AE1242" s="7" t="n">
        <v>302</v>
      </c>
      <c r="AF1242" s="13" t="n">
        <f t="normal" ca="1">A1412</f>
        <v>0</v>
      </c>
      <c r="AG1242" s="7" t="n">
        <v>303</v>
      </c>
      <c r="AH1242" s="13" t="n">
        <f t="normal" ca="1">A1424</f>
        <v>0</v>
      </c>
      <c r="AI1242" s="7" t="n">
        <v>304</v>
      </c>
      <c r="AJ1242" s="13" t="n">
        <f t="normal" ca="1">A1436</f>
        <v>0</v>
      </c>
      <c r="AK1242" s="7" t="n">
        <v>400</v>
      </c>
      <c r="AL1242" s="13" t="n">
        <f t="normal" ca="1">A1456</f>
        <v>0</v>
      </c>
      <c r="AM1242" s="7" t="n">
        <v>401</v>
      </c>
      <c r="AN1242" s="13" t="n">
        <f t="normal" ca="1">A1468</f>
        <v>0</v>
      </c>
      <c r="AO1242" s="7" t="n">
        <v>402</v>
      </c>
      <c r="AP1242" s="13" t="n">
        <f t="normal" ca="1">A1480</f>
        <v>0</v>
      </c>
      <c r="AQ1242" s="7" t="n">
        <v>403</v>
      </c>
      <c r="AR1242" s="13" t="n">
        <f t="normal" ca="1">A1492</f>
        <v>0</v>
      </c>
      <c r="AS1242" s="7" t="n">
        <v>404</v>
      </c>
      <c r="AT1242" s="13" t="n">
        <f t="normal" ca="1">A1504</f>
        <v>0</v>
      </c>
      <c r="AU1242" s="7" t="n">
        <v>405</v>
      </c>
      <c r="AV1242" s="13" t="n">
        <f t="normal" ca="1">A1516</f>
        <v>0</v>
      </c>
      <c r="AW1242" s="13" t="n">
        <f t="normal" ca="1">A1528</f>
        <v>0</v>
      </c>
    </row>
    <row r="1243" spans="1:9">
      <c r="A1243" t="s">
        <v>4</v>
      </c>
      <c r="B1243" s="4" t="s">
        <v>5</v>
      </c>
      <c r="C1243" s="4" t="s">
        <v>7</v>
      </c>
      <c r="D1243" s="4" t="s">
        <v>8</v>
      </c>
      <c r="E1243" s="4" t="s">
        <v>74</v>
      </c>
      <c r="F1243" s="4" t="s">
        <v>8</v>
      </c>
      <c r="G1243" s="4" t="s">
        <v>8</v>
      </c>
    </row>
    <row r="1244" spans="1:9">
      <c r="A1244" t="n">
        <v>11478</v>
      </c>
      <c r="B1244" s="44" t="n">
        <v>24</v>
      </c>
      <c r="C1244" s="7" t="n">
        <v>65533</v>
      </c>
      <c r="D1244" s="7" t="n">
        <v>11</v>
      </c>
      <c r="E1244" s="7" t="s">
        <v>147</v>
      </c>
      <c r="F1244" s="7" t="n">
        <v>2</v>
      </c>
      <c r="G1244" s="7" t="n">
        <v>0</v>
      </c>
    </row>
    <row r="1245" spans="1:9">
      <c r="A1245" t="s">
        <v>4</v>
      </c>
      <c r="B1245" s="4" t="s">
        <v>5</v>
      </c>
      <c r="C1245" s="4" t="s">
        <v>7</v>
      </c>
      <c r="D1245" s="4" t="s">
        <v>8</v>
      </c>
      <c r="E1245" s="4" t="s">
        <v>8</v>
      </c>
    </row>
    <row r="1246" spans="1:9">
      <c r="A1246" t="n">
        <v>11665</v>
      </c>
      <c r="B1246" s="48" t="n">
        <v>104</v>
      </c>
      <c r="C1246" s="7" t="n">
        <v>215</v>
      </c>
      <c r="D1246" s="7" t="n">
        <v>3</v>
      </c>
      <c r="E1246" s="7" t="n">
        <v>2</v>
      </c>
    </row>
    <row r="1247" spans="1:9">
      <c r="A1247" t="s">
        <v>4</v>
      </c>
      <c r="B1247" s="4" t="s">
        <v>5</v>
      </c>
    </row>
    <row r="1248" spans="1:9">
      <c r="A1248" t="n">
        <v>11670</v>
      </c>
      <c r="B1248" s="5" t="n">
        <v>1</v>
      </c>
    </row>
    <row r="1249" spans="1:49">
      <c r="A1249" t="s">
        <v>4</v>
      </c>
      <c r="B1249" s="4" t="s">
        <v>5</v>
      </c>
      <c r="C1249" s="4" t="s">
        <v>7</v>
      </c>
      <c r="D1249" s="4" t="s">
        <v>8</v>
      </c>
      <c r="E1249" s="4" t="s">
        <v>7</v>
      </c>
    </row>
    <row r="1250" spans="1:49">
      <c r="A1250" t="n">
        <v>11671</v>
      </c>
      <c r="B1250" s="48" t="n">
        <v>104</v>
      </c>
      <c r="C1250" s="7" t="n">
        <v>215</v>
      </c>
      <c r="D1250" s="7" t="n">
        <v>1</v>
      </c>
      <c r="E1250" s="7" t="n">
        <v>0</v>
      </c>
    </row>
    <row r="1251" spans="1:49">
      <c r="A1251" t="s">
        <v>4</v>
      </c>
      <c r="B1251" s="4" t="s">
        <v>5</v>
      </c>
    </row>
    <row r="1252" spans="1:49">
      <c r="A1252" t="n">
        <v>11677</v>
      </c>
      <c r="B1252" s="5" t="n">
        <v>1</v>
      </c>
    </row>
    <row r="1253" spans="1:49">
      <c r="A1253" t="s">
        <v>4</v>
      </c>
      <c r="B1253" s="4" t="s">
        <v>5</v>
      </c>
      <c r="C1253" s="4" t="s">
        <v>12</v>
      </c>
    </row>
    <row r="1254" spans="1:49">
      <c r="A1254" t="n">
        <v>11678</v>
      </c>
      <c r="B1254" s="15" t="n">
        <v>3</v>
      </c>
      <c r="C1254" s="13" t="n">
        <f t="normal" ca="1">A1528</f>
        <v>0</v>
      </c>
    </row>
    <row r="1255" spans="1:49">
      <c r="A1255" t="s">
        <v>4</v>
      </c>
      <c r="B1255" s="4" t="s">
        <v>5</v>
      </c>
      <c r="C1255" s="4" t="s">
        <v>7</v>
      </c>
      <c r="D1255" s="4" t="s">
        <v>8</v>
      </c>
      <c r="E1255" s="4" t="s">
        <v>74</v>
      </c>
      <c r="F1255" s="4" t="s">
        <v>8</v>
      </c>
      <c r="G1255" s="4" t="s">
        <v>8</v>
      </c>
    </row>
    <row r="1256" spans="1:49">
      <c r="A1256" t="n">
        <v>11683</v>
      </c>
      <c r="B1256" s="44" t="n">
        <v>24</v>
      </c>
      <c r="C1256" s="7" t="n">
        <v>65533</v>
      </c>
      <c r="D1256" s="7" t="n">
        <v>11</v>
      </c>
      <c r="E1256" s="7" t="s">
        <v>148</v>
      </c>
      <c r="F1256" s="7" t="n">
        <v>2</v>
      </c>
      <c r="G1256" s="7" t="n">
        <v>0</v>
      </c>
    </row>
    <row r="1257" spans="1:49">
      <c r="A1257" t="s">
        <v>4</v>
      </c>
      <c r="B1257" s="4" t="s">
        <v>5</v>
      </c>
      <c r="C1257" s="4" t="s">
        <v>7</v>
      </c>
      <c r="D1257" s="4" t="s">
        <v>8</v>
      </c>
      <c r="E1257" s="4" t="s">
        <v>8</v>
      </c>
    </row>
    <row r="1258" spans="1:49">
      <c r="A1258" t="n">
        <v>11866</v>
      </c>
      <c r="B1258" s="48" t="n">
        <v>104</v>
      </c>
      <c r="C1258" s="7" t="n">
        <v>216</v>
      </c>
      <c r="D1258" s="7" t="n">
        <v>3</v>
      </c>
      <c r="E1258" s="7" t="n">
        <v>2</v>
      </c>
    </row>
    <row r="1259" spans="1:49">
      <c r="A1259" t="s">
        <v>4</v>
      </c>
      <c r="B1259" s="4" t="s">
        <v>5</v>
      </c>
    </row>
    <row r="1260" spans="1:49">
      <c r="A1260" t="n">
        <v>11871</v>
      </c>
      <c r="B1260" s="5" t="n">
        <v>1</v>
      </c>
    </row>
    <row r="1261" spans="1:49">
      <c r="A1261" t="s">
        <v>4</v>
      </c>
      <c r="B1261" s="4" t="s">
        <v>5</v>
      </c>
      <c r="C1261" s="4" t="s">
        <v>7</v>
      </c>
      <c r="D1261" s="4" t="s">
        <v>8</v>
      </c>
      <c r="E1261" s="4" t="s">
        <v>7</v>
      </c>
    </row>
    <row r="1262" spans="1:49">
      <c r="A1262" t="n">
        <v>11872</v>
      </c>
      <c r="B1262" s="48" t="n">
        <v>104</v>
      </c>
      <c r="C1262" s="7" t="n">
        <v>216</v>
      </c>
      <c r="D1262" s="7" t="n">
        <v>1</v>
      </c>
      <c r="E1262" s="7" t="n">
        <v>0</v>
      </c>
    </row>
    <row r="1263" spans="1:49">
      <c r="A1263" t="s">
        <v>4</v>
      </c>
      <c r="B1263" s="4" t="s">
        <v>5</v>
      </c>
    </row>
    <row r="1264" spans="1:49">
      <c r="A1264" t="n">
        <v>11878</v>
      </c>
      <c r="B1264" s="5" t="n">
        <v>1</v>
      </c>
    </row>
    <row r="1265" spans="1:7">
      <c r="A1265" t="s">
        <v>4</v>
      </c>
      <c r="B1265" s="4" t="s">
        <v>5</v>
      </c>
      <c r="C1265" s="4" t="s">
        <v>12</v>
      </c>
    </row>
    <row r="1266" spans="1:7">
      <c r="A1266" t="n">
        <v>11879</v>
      </c>
      <c r="B1266" s="15" t="n">
        <v>3</v>
      </c>
      <c r="C1266" s="13" t="n">
        <f t="normal" ca="1">A1528</f>
        <v>0</v>
      </c>
    </row>
    <row r="1267" spans="1:7">
      <c r="A1267" t="s">
        <v>4</v>
      </c>
      <c r="B1267" s="4" t="s">
        <v>5</v>
      </c>
      <c r="C1267" s="4" t="s">
        <v>7</v>
      </c>
      <c r="D1267" s="4" t="s">
        <v>8</v>
      </c>
      <c r="E1267" s="4" t="s">
        <v>74</v>
      </c>
      <c r="F1267" s="4" t="s">
        <v>8</v>
      </c>
      <c r="G1267" s="4" t="s">
        <v>8</v>
      </c>
    </row>
    <row r="1268" spans="1:7">
      <c r="A1268" t="n">
        <v>11884</v>
      </c>
      <c r="B1268" s="44" t="n">
        <v>24</v>
      </c>
      <c r="C1268" s="7" t="n">
        <v>65533</v>
      </c>
      <c r="D1268" s="7" t="n">
        <v>11</v>
      </c>
      <c r="E1268" s="7" t="s">
        <v>149</v>
      </c>
      <c r="F1268" s="7" t="n">
        <v>2</v>
      </c>
      <c r="G1268" s="7" t="n">
        <v>0</v>
      </c>
    </row>
    <row r="1269" spans="1:7">
      <c r="A1269" t="s">
        <v>4</v>
      </c>
      <c r="B1269" s="4" t="s">
        <v>5</v>
      </c>
      <c r="C1269" s="4" t="s">
        <v>7</v>
      </c>
      <c r="D1269" s="4" t="s">
        <v>8</v>
      </c>
      <c r="E1269" s="4" t="s">
        <v>8</v>
      </c>
    </row>
    <row r="1270" spans="1:7">
      <c r="A1270" t="n">
        <v>12017</v>
      </c>
      <c r="B1270" s="48" t="n">
        <v>104</v>
      </c>
      <c r="C1270" s="7" t="n">
        <v>203</v>
      </c>
      <c r="D1270" s="7" t="n">
        <v>3</v>
      </c>
      <c r="E1270" s="7" t="n">
        <v>2</v>
      </c>
    </row>
    <row r="1271" spans="1:7">
      <c r="A1271" t="s">
        <v>4</v>
      </c>
      <c r="B1271" s="4" t="s">
        <v>5</v>
      </c>
    </row>
    <row r="1272" spans="1:7">
      <c r="A1272" t="n">
        <v>12022</v>
      </c>
      <c r="B1272" s="5" t="n">
        <v>1</v>
      </c>
    </row>
    <row r="1273" spans="1:7">
      <c r="A1273" t="s">
        <v>4</v>
      </c>
      <c r="B1273" s="4" t="s">
        <v>5</v>
      </c>
      <c r="C1273" s="4" t="s">
        <v>7</v>
      </c>
      <c r="D1273" s="4" t="s">
        <v>8</v>
      </c>
      <c r="E1273" s="4" t="s">
        <v>7</v>
      </c>
    </row>
    <row r="1274" spans="1:7">
      <c r="A1274" t="n">
        <v>12023</v>
      </c>
      <c r="B1274" s="48" t="n">
        <v>104</v>
      </c>
      <c r="C1274" s="7" t="n">
        <v>203</v>
      </c>
      <c r="D1274" s="7" t="n">
        <v>1</v>
      </c>
      <c r="E1274" s="7" t="n">
        <v>0</v>
      </c>
    </row>
    <row r="1275" spans="1:7">
      <c r="A1275" t="s">
        <v>4</v>
      </c>
      <c r="B1275" s="4" t="s">
        <v>5</v>
      </c>
    </row>
    <row r="1276" spans="1:7">
      <c r="A1276" t="n">
        <v>12029</v>
      </c>
      <c r="B1276" s="5" t="n">
        <v>1</v>
      </c>
    </row>
    <row r="1277" spans="1:7">
      <c r="A1277" t="s">
        <v>4</v>
      </c>
      <c r="B1277" s="4" t="s">
        <v>5</v>
      </c>
      <c r="C1277" s="4" t="s">
        <v>12</v>
      </c>
    </row>
    <row r="1278" spans="1:7">
      <c r="A1278" t="n">
        <v>12030</v>
      </c>
      <c r="B1278" s="15" t="n">
        <v>3</v>
      </c>
      <c r="C1278" s="13" t="n">
        <f t="normal" ca="1">A1528</f>
        <v>0</v>
      </c>
    </row>
    <row r="1279" spans="1:7">
      <c r="A1279" t="s">
        <v>4</v>
      </c>
      <c r="B1279" s="4" t="s">
        <v>5</v>
      </c>
      <c r="C1279" s="4" t="s">
        <v>7</v>
      </c>
      <c r="D1279" s="4" t="s">
        <v>8</v>
      </c>
      <c r="E1279" s="4" t="s">
        <v>74</v>
      </c>
      <c r="F1279" s="4" t="s">
        <v>8</v>
      </c>
      <c r="G1279" s="4" t="s">
        <v>8</v>
      </c>
    </row>
    <row r="1280" spans="1:7">
      <c r="A1280" t="n">
        <v>12035</v>
      </c>
      <c r="B1280" s="44" t="n">
        <v>24</v>
      </c>
      <c r="C1280" s="7" t="n">
        <v>65533</v>
      </c>
      <c r="D1280" s="7" t="n">
        <v>11</v>
      </c>
      <c r="E1280" s="7" t="s">
        <v>150</v>
      </c>
      <c r="F1280" s="7" t="n">
        <v>2</v>
      </c>
      <c r="G1280" s="7" t="n">
        <v>0</v>
      </c>
    </row>
    <row r="1281" spans="1:7">
      <c r="A1281" t="s">
        <v>4</v>
      </c>
      <c r="B1281" s="4" t="s">
        <v>5</v>
      </c>
      <c r="C1281" s="4" t="s">
        <v>7</v>
      </c>
      <c r="D1281" s="4" t="s">
        <v>8</v>
      </c>
      <c r="E1281" s="4" t="s">
        <v>8</v>
      </c>
    </row>
    <row r="1282" spans="1:7">
      <c r="A1282" t="n">
        <v>12167</v>
      </c>
      <c r="B1282" s="48" t="n">
        <v>104</v>
      </c>
      <c r="C1282" s="7" t="n">
        <v>218</v>
      </c>
      <c r="D1282" s="7" t="n">
        <v>3</v>
      </c>
      <c r="E1282" s="7" t="n">
        <v>2</v>
      </c>
    </row>
    <row r="1283" spans="1:7">
      <c r="A1283" t="s">
        <v>4</v>
      </c>
      <c r="B1283" s="4" t="s">
        <v>5</v>
      </c>
    </row>
    <row r="1284" spans="1:7">
      <c r="A1284" t="n">
        <v>12172</v>
      </c>
      <c r="B1284" s="5" t="n">
        <v>1</v>
      </c>
    </row>
    <row r="1285" spans="1:7">
      <c r="A1285" t="s">
        <v>4</v>
      </c>
      <c r="B1285" s="4" t="s">
        <v>5</v>
      </c>
      <c r="C1285" s="4" t="s">
        <v>7</v>
      </c>
      <c r="D1285" s="4" t="s">
        <v>8</v>
      </c>
      <c r="E1285" s="4" t="s">
        <v>7</v>
      </c>
    </row>
    <row r="1286" spans="1:7">
      <c r="A1286" t="n">
        <v>12173</v>
      </c>
      <c r="B1286" s="48" t="n">
        <v>104</v>
      </c>
      <c r="C1286" s="7" t="n">
        <v>218</v>
      </c>
      <c r="D1286" s="7" t="n">
        <v>1</v>
      </c>
      <c r="E1286" s="7" t="n">
        <v>0</v>
      </c>
    </row>
    <row r="1287" spans="1:7">
      <c r="A1287" t="s">
        <v>4</v>
      </c>
      <c r="B1287" s="4" t="s">
        <v>5</v>
      </c>
    </row>
    <row r="1288" spans="1:7">
      <c r="A1288" t="n">
        <v>12179</v>
      </c>
      <c r="B1288" s="5" t="n">
        <v>1</v>
      </c>
    </row>
    <row r="1289" spans="1:7">
      <c r="A1289" t="s">
        <v>4</v>
      </c>
      <c r="B1289" s="4" t="s">
        <v>5</v>
      </c>
      <c r="C1289" s="4" t="s">
        <v>12</v>
      </c>
    </row>
    <row r="1290" spans="1:7">
      <c r="A1290" t="n">
        <v>12180</v>
      </c>
      <c r="B1290" s="15" t="n">
        <v>3</v>
      </c>
      <c r="C1290" s="13" t="n">
        <f t="normal" ca="1">A1528</f>
        <v>0</v>
      </c>
    </row>
    <row r="1291" spans="1:7">
      <c r="A1291" t="s">
        <v>4</v>
      </c>
      <c r="B1291" s="4" t="s">
        <v>5</v>
      </c>
      <c r="C1291" s="4" t="s">
        <v>7</v>
      </c>
      <c r="D1291" s="4" t="s">
        <v>8</v>
      </c>
      <c r="E1291" s="4" t="s">
        <v>74</v>
      </c>
      <c r="F1291" s="4" t="s">
        <v>8</v>
      </c>
      <c r="G1291" s="4" t="s">
        <v>8</v>
      </c>
    </row>
    <row r="1292" spans="1:7">
      <c r="A1292" t="n">
        <v>12185</v>
      </c>
      <c r="B1292" s="44" t="n">
        <v>24</v>
      </c>
      <c r="C1292" s="7" t="n">
        <v>65533</v>
      </c>
      <c r="D1292" s="7" t="n">
        <v>11</v>
      </c>
      <c r="E1292" s="7" t="s">
        <v>151</v>
      </c>
      <c r="F1292" s="7" t="n">
        <v>2</v>
      </c>
      <c r="G1292" s="7" t="n">
        <v>0</v>
      </c>
    </row>
    <row r="1293" spans="1:7">
      <c r="A1293" t="s">
        <v>4</v>
      </c>
      <c r="B1293" s="4" t="s">
        <v>5</v>
      </c>
      <c r="C1293" s="4" t="s">
        <v>7</v>
      </c>
      <c r="D1293" s="4" t="s">
        <v>8</v>
      </c>
      <c r="E1293" s="4" t="s">
        <v>8</v>
      </c>
    </row>
    <row r="1294" spans="1:7">
      <c r="A1294" t="n">
        <v>12347</v>
      </c>
      <c r="B1294" s="48" t="n">
        <v>104</v>
      </c>
      <c r="C1294" s="7" t="n">
        <v>225</v>
      </c>
      <c r="D1294" s="7" t="n">
        <v>3</v>
      </c>
      <c r="E1294" s="7" t="n">
        <v>2</v>
      </c>
    </row>
    <row r="1295" spans="1:7">
      <c r="A1295" t="s">
        <v>4</v>
      </c>
      <c r="B1295" s="4" t="s">
        <v>5</v>
      </c>
    </row>
    <row r="1296" spans="1:7">
      <c r="A1296" t="n">
        <v>12352</v>
      </c>
      <c r="B1296" s="5" t="n">
        <v>1</v>
      </c>
    </row>
    <row r="1297" spans="1:7">
      <c r="A1297" t="s">
        <v>4</v>
      </c>
      <c r="B1297" s="4" t="s">
        <v>5</v>
      </c>
      <c r="C1297" s="4" t="s">
        <v>7</v>
      </c>
      <c r="D1297" s="4" t="s">
        <v>8</v>
      </c>
      <c r="E1297" s="4" t="s">
        <v>7</v>
      </c>
    </row>
    <row r="1298" spans="1:7">
      <c r="A1298" t="n">
        <v>12353</v>
      </c>
      <c r="B1298" s="48" t="n">
        <v>104</v>
      </c>
      <c r="C1298" s="7" t="n">
        <v>225</v>
      </c>
      <c r="D1298" s="7" t="n">
        <v>1</v>
      </c>
      <c r="E1298" s="7" t="n">
        <v>0</v>
      </c>
    </row>
    <row r="1299" spans="1:7">
      <c r="A1299" t="s">
        <v>4</v>
      </c>
      <c r="B1299" s="4" t="s">
        <v>5</v>
      </c>
    </row>
    <row r="1300" spans="1:7">
      <c r="A1300" t="n">
        <v>12359</v>
      </c>
      <c r="B1300" s="5" t="n">
        <v>1</v>
      </c>
    </row>
    <row r="1301" spans="1:7">
      <c r="A1301" t="s">
        <v>4</v>
      </c>
      <c r="B1301" s="4" t="s">
        <v>5</v>
      </c>
      <c r="C1301" s="4" t="s">
        <v>12</v>
      </c>
    </row>
    <row r="1302" spans="1:7">
      <c r="A1302" t="n">
        <v>12360</v>
      </c>
      <c r="B1302" s="15" t="n">
        <v>3</v>
      </c>
      <c r="C1302" s="13" t="n">
        <f t="normal" ca="1">A1528</f>
        <v>0</v>
      </c>
    </row>
    <row r="1303" spans="1:7">
      <c r="A1303" t="s">
        <v>4</v>
      </c>
      <c r="B1303" s="4" t="s">
        <v>5</v>
      </c>
      <c r="C1303" s="4" t="s">
        <v>7</v>
      </c>
      <c r="D1303" s="4" t="s">
        <v>8</v>
      </c>
      <c r="E1303" s="4" t="s">
        <v>74</v>
      </c>
      <c r="F1303" s="4" t="s">
        <v>8</v>
      </c>
      <c r="G1303" s="4" t="s">
        <v>8</v>
      </c>
    </row>
    <row r="1304" spans="1:7">
      <c r="A1304" t="n">
        <v>12365</v>
      </c>
      <c r="B1304" s="44" t="n">
        <v>24</v>
      </c>
      <c r="C1304" s="7" t="n">
        <v>65533</v>
      </c>
      <c r="D1304" s="7" t="n">
        <v>11</v>
      </c>
      <c r="E1304" s="7" t="s">
        <v>152</v>
      </c>
      <c r="F1304" s="7" t="n">
        <v>2</v>
      </c>
      <c r="G1304" s="7" t="n">
        <v>0</v>
      </c>
    </row>
    <row r="1305" spans="1:7">
      <c r="A1305" t="s">
        <v>4</v>
      </c>
      <c r="B1305" s="4" t="s">
        <v>5</v>
      </c>
      <c r="C1305" s="4" t="s">
        <v>7</v>
      </c>
      <c r="D1305" s="4" t="s">
        <v>8</v>
      </c>
      <c r="E1305" s="4" t="s">
        <v>8</v>
      </c>
    </row>
    <row r="1306" spans="1:7">
      <c r="A1306" t="n">
        <v>12606</v>
      </c>
      <c r="B1306" s="48" t="n">
        <v>104</v>
      </c>
      <c r="C1306" s="7" t="n">
        <v>220</v>
      </c>
      <c r="D1306" s="7" t="n">
        <v>3</v>
      </c>
      <c r="E1306" s="7" t="n">
        <v>2</v>
      </c>
    </row>
    <row r="1307" spans="1:7">
      <c r="A1307" t="s">
        <v>4</v>
      </c>
      <c r="B1307" s="4" t="s">
        <v>5</v>
      </c>
    </row>
    <row r="1308" spans="1:7">
      <c r="A1308" t="n">
        <v>12611</v>
      </c>
      <c r="B1308" s="5" t="n">
        <v>1</v>
      </c>
    </row>
    <row r="1309" spans="1:7">
      <c r="A1309" t="s">
        <v>4</v>
      </c>
      <c r="B1309" s="4" t="s">
        <v>5</v>
      </c>
      <c r="C1309" s="4" t="s">
        <v>7</v>
      </c>
      <c r="D1309" s="4" t="s">
        <v>8</v>
      </c>
      <c r="E1309" s="4" t="s">
        <v>7</v>
      </c>
    </row>
    <row r="1310" spans="1:7">
      <c r="A1310" t="n">
        <v>12612</v>
      </c>
      <c r="B1310" s="48" t="n">
        <v>104</v>
      </c>
      <c r="C1310" s="7" t="n">
        <v>220</v>
      </c>
      <c r="D1310" s="7" t="n">
        <v>1</v>
      </c>
      <c r="E1310" s="7" t="n">
        <v>0</v>
      </c>
    </row>
    <row r="1311" spans="1:7">
      <c r="A1311" t="s">
        <v>4</v>
      </c>
      <c r="B1311" s="4" t="s">
        <v>5</v>
      </c>
    </row>
    <row r="1312" spans="1:7">
      <c r="A1312" t="n">
        <v>12618</v>
      </c>
      <c r="B1312" s="5" t="n">
        <v>1</v>
      </c>
    </row>
    <row r="1313" spans="1:7">
      <c r="A1313" t="s">
        <v>4</v>
      </c>
      <c r="B1313" s="4" t="s">
        <v>5</v>
      </c>
      <c r="C1313" s="4" t="s">
        <v>7</v>
      </c>
      <c r="D1313" s="4" t="s">
        <v>8</v>
      </c>
      <c r="E1313" s="4" t="s">
        <v>8</v>
      </c>
    </row>
    <row r="1314" spans="1:7">
      <c r="A1314" t="n">
        <v>12619</v>
      </c>
      <c r="B1314" s="48" t="n">
        <v>104</v>
      </c>
      <c r="C1314" s="7" t="n">
        <v>208</v>
      </c>
      <c r="D1314" s="7" t="n">
        <v>3</v>
      </c>
      <c r="E1314" s="7" t="n">
        <v>2</v>
      </c>
    </row>
    <row r="1315" spans="1:7">
      <c r="A1315" t="s">
        <v>4</v>
      </c>
      <c r="B1315" s="4" t="s">
        <v>5</v>
      </c>
    </row>
    <row r="1316" spans="1:7">
      <c r="A1316" t="n">
        <v>12624</v>
      </c>
      <c r="B1316" s="5" t="n">
        <v>1</v>
      </c>
    </row>
    <row r="1317" spans="1:7">
      <c r="A1317" t="s">
        <v>4</v>
      </c>
      <c r="B1317" s="4" t="s">
        <v>5</v>
      </c>
      <c r="C1317" s="4" t="s">
        <v>7</v>
      </c>
      <c r="D1317" s="4" t="s">
        <v>8</v>
      </c>
      <c r="E1317" s="4" t="s">
        <v>7</v>
      </c>
    </row>
    <row r="1318" spans="1:7">
      <c r="A1318" t="n">
        <v>12625</v>
      </c>
      <c r="B1318" s="48" t="n">
        <v>104</v>
      </c>
      <c r="C1318" s="7" t="n">
        <v>208</v>
      </c>
      <c r="D1318" s="7" t="n">
        <v>1</v>
      </c>
      <c r="E1318" s="7" t="n">
        <v>0</v>
      </c>
    </row>
    <row r="1319" spans="1:7">
      <c r="A1319" t="s">
        <v>4</v>
      </c>
      <c r="B1319" s="4" t="s">
        <v>5</v>
      </c>
    </row>
    <row r="1320" spans="1:7">
      <c r="A1320" t="n">
        <v>12631</v>
      </c>
      <c r="B1320" s="5" t="n">
        <v>1</v>
      </c>
    </row>
    <row r="1321" spans="1:7">
      <c r="A1321" t="s">
        <v>4</v>
      </c>
      <c r="B1321" s="4" t="s">
        <v>5</v>
      </c>
      <c r="C1321" s="4" t="s">
        <v>12</v>
      </c>
    </row>
    <row r="1322" spans="1:7">
      <c r="A1322" t="n">
        <v>12632</v>
      </c>
      <c r="B1322" s="15" t="n">
        <v>3</v>
      </c>
      <c r="C1322" s="13" t="n">
        <f t="normal" ca="1">A1528</f>
        <v>0</v>
      </c>
    </row>
    <row r="1323" spans="1:7">
      <c r="A1323" t="s">
        <v>4</v>
      </c>
      <c r="B1323" s="4" t="s">
        <v>5</v>
      </c>
      <c r="C1323" s="4" t="s">
        <v>7</v>
      </c>
      <c r="D1323" s="4" t="s">
        <v>8</v>
      </c>
      <c r="E1323" s="4" t="s">
        <v>74</v>
      </c>
      <c r="F1323" s="4" t="s">
        <v>8</v>
      </c>
      <c r="G1323" s="4" t="s">
        <v>8</v>
      </c>
    </row>
    <row r="1324" spans="1:7">
      <c r="A1324" t="n">
        <v>12637</v>
      </c>
      <c r="B1324" s="44" t="n">
        <v>24</v>
      </c>
      <c r="C1324" s="7" t="n">
        <v>65533</v>
      </c>
      <c r="D1324" s="7" t="n">
        <v>11</v>
      </c>
      <c r="E1324" s="7" t="s">
        <v>153</v>
      </c>
      <c r="F1324" s="7" t="n">
        <v>2</v>
      </c>
      <c r="G1324" s="7" t="n">
        <v>0</v>
      </c>
    </row>
    <row r="1325" spans="1:7">
      <c r="A1325" t="s">
        <v>4</v>
      </c>
      <c r="B1325" s="4" t="s">
        <v>5</v>
      </c>
      <c r="C1325" s="4" t="s">
        <v>7</v>
      </c>
      <c r="D1325" s="4" t="s">
        <v>8</v>
      </c>
      <c r="E1325" s="4" t="s">
        <v>8</v>
      </c>
    </row>
    <row r="1326" spans="1:7">
      <c r="A1326" t="n">
        <v>12804</v>
      </c>
      <c r="B1326" s="48" t="n">
        <v>104</v>
      </c>
      <c r="C1326" s="7" t="n">
        <v>207</v>
      </c>
      <c r="D1326" s="7" t="n">
        <v>3</v>
      </c>
      <c r="E1326" s="7" t="n">
        <v>2</v>
      </c>
    </row>
    <row r="1327" spans="1:7">
      <c r="A1327" t="s">
        <v>4</v>
      </c>
      <c r="B1327" s="4" t="s">
        <v>5</v>
      </c>
    </row>
    <row r="1328" spans="1:7">
      <c r="A1328" t="n">
        <v>12809</v>
      </c>
      <c r="B1328" s="5" t="n">
        <v>1</v>
      </c>
    </row>
    <row r="1329" spans="1:7">
      <c r="A1329" t="s">
        <v>4</v>
      </c>
      <c r="B1329" s="4" t="s">
        <v>5</v>
      </c>
      <c r="C1329" s="4" t="s">
        <v>7</v>
      </c>
      <c r="D1329" s="4" t="s">
        <v>8</v>
      </c>
      <c r="E1329" s="4" t="s">
        <v>7</v>
      </c>
    </row>
    <row r="1330" spans="1:7">
      <c r="A1330" t="n">
        <v>12810</v>
      </c>
      <c r="B1330" s="48" t="n">
        <v>104</v>
      </c>
      <c r="C1330" s="7" t="n">
        <v>207</v>
      </c>
      <c r="D1330" s="7" t="n">
        <v>1</v>
      </c>
      <c r="E1330" s="7" t="n">
        <v>0</v>
      </c>
    </row>
    <row r="1331" spans="1:7">
      <c r="A1331" t="s">
        <v>4</v>
      </c>
      <c r="B1331" s="4" t="s">
        <v>5</v>
      </c>
    </row>
    <row r="1332" spans="1:7">
      <c r="A1332" t="n">
        <v>12816</v>
      </c>
      <c r="B1332" s="5" t="n">
        <v>1</v>
      </c>
    </row>
    <row r="1333" spans="1:7">
      <c r="A1333" t="s">
        <v>4</v>
      </c>
      <c r="B1333" s="4" t="s">
        <v>5</v>
      </c>
      <c r="C1333" s="4" t="s">
        <v>12</v>
      </c>
    </row>
    <row r="1334" spans="1:7">
      <c r="A1334" t="n">
        <v>12817</v>
      </c>
      <c r="B1334" s="15" t="n">
        <v>3</v>
      </c>
      <c r="C1334" s="13" t="n">
        <f t="normal" ca="1">A1528</f>
        <v>0</v>
      </c>
    </row>
    <row r="1335" spans="1:7">
      <c r="A1335" t="s">
        <v>4</v>
      </c>
      <c r="B1335" s="4" t="s">
        <v>5</v>
      </c>
      <c r="C1335" s="4" t="s">
        <v>7</v>
      </c>
      <c r="D1335" s="4" t="s">
        <v>8</v>
      </c>
      <c r="E1335" s="4" t="s">
        <v>74</v>
      </c>
      <c r="F1335" s="4" t="s">
        <v>8</v>
      </c>
      <c r="G1335" s="4" t="s">
        <v>8</v>
      </c>
    </row>
    <row r="1336" spans="1:7">
      <c r="A1336" t="n">
        <v>12822</v>
      </c>
      <c r="B1336" s="44" t="n">
        <v>24</v>
      </c>
      <c r="C1336" s="7" t="n">
        <v>65533</v>
      </c>
      <c r="D1336" s="7" t="n">
        <v>11</v>
      </c>
      <c r="E1336" s="7" t="s">
        <v>154</v>
      </c>
      <c r="F1336" s="7" t="n">
        <v>2</v>
      </c>
      <c r="G1336" s="7" t="n">
        <v>0</v>
      </c>
    </row>
    <row r="1337" spans="1:7">
      <c r="A1337" t="s">
        <v>4</v>
      </c>
      <c r="B1337" s="4" t="s">
        <v>5</v>
      </c>
      <c r="C1337" s="4" t="s">
        <v>7</v>
      </c>
      <c r="D1337" s="4" t="s">
        <v>8</v>
      </c>
      <c r="E1337" s="4" t="s">
        <v>8</v>
      </c>
    </row>
    <row r="1338" spans="1:7">
      <c r="A1338" t="n">
        <v>12953</v>
      </c>
      <c r="B1338" s="48" t="n">
        <v>104</v>
      </c>
      <c r="C1338" s="7" t="n">
        <v>221</v>
      </c>
      <c r="D1338" s="7" t="n">
        <v>3</v>
      </c>
      <c r="E1338" s="7" t="n">
        <v>2</v>
      </c>
    </row>
    <row r="1339" spans="1:7">
      <c r="A1339" t="s">
        <v>4</v>
      </c>
      <c r="B1339" s="4" t="s">
        <v>5</v>
      </c>
    </row>
    <row r="1340" spans="1:7">
      <c r="A1340" t="n">
        <v>12958</v>
      </c>
      <c r="B1340" s="5" t="n">
        <v>1</v>
      </c>
    </row>
    <row r="1341" spans="1:7">
      <c r="A1341" t="s">
        <v>4</v>
      </c>
      <c r="B1341" s="4" t="s">
        <v>5</v>
      </c>
      <c r="C1341" s="4" t="s">
        <v>7</v>
      </c>
      <c r="D1341" s="4" t="s">
        <v>8</v>
      </c>
      <c r="E1341" s="4" t="s">
        <v>7</v>
      </c>
    </row>
    <row r="1342" spans="1:7">
      <c r="A1342" t="n">
        <v>12959</v>
      </c>
      <c r="B1342" s="48" t="n">
        <v>104</v>
      </c>
      <c r="C1342" s="7" t="n">
        <v>221</v>
      </c>
      <c r="D1342" s="7" t="n">
        <v>1</v>
      </c>
      <c r="E1342" s="7" t="n">
        <v>0</v>
      </c>
    </row>
    <row r="1343" spans="1:7">
      <c r="A1343" t="s">
        <v>4</v>
      </c>
      <c r="B1343" s="4" t="s">
        <v>5</v>
      </c>
    </row>
    <row r="1344" spans="1:7">
      <c r="A1344" t="n">
        <v>12965</v>
      </c>
      <c r="B1344" s="5" t="n">
        <v>1</v>
      </c>
    </row>
    <row r="1345" spans="1:7">
      <c r="A1345" t="s">
        <v>4</v>
      </c>
      <c r="B1345" s="4" t="s">
        <v>5</v>
      </c>
      <c r="C1345" s="4" t="s">
        <v>12</v>
      </c>
    </row>
    <row r="1346" spans="1:7">
      <c r="A1346" t="n">
        <v>12966</v>
      </c>
      <c r="B1346" s="15" t="n">
        <v>3</v>
      </c>
      <c r="C1346" s="13" t="n">
        <f t="normal" ca="1">A1528</f>
        <v>0</v>
      </c>
    </row>
    <row r="1347" spans="1:7">
      <c r="A1347" t="s">
        <v>4</v>
      </c>
      <c r="B1347" s="4" t="s">
        <v>5</v>
      </c>
      <c r="C1347" s="4" t="s">
        <v>7</v>
      </c>
      <c r="D1347" s="4" t="s">
        <v>8</v>
      </c>
      <c r="E1347" s="4" t="s">
        <v>74</v>
      </c>
      <c r="F1347" s="4" t="s">
        <v>8</v>
      </c>
      <c r="G1347" s="4" t="s">
        <v>8</v>
      </c>
    </row>
    <row r="1348" spans="1:7">
      <c r="A1348" t="n">
        <v>12971</v>
      </c>
      <c r="B1348" s="44" t="n">
        <v>24</v>
      </c>
      <c r="C1348" s="7" t="n">
        <v>65533</v>
      </c>
      <c r="D1348" s="7" t="n">
        <v>11</v>
      </c>
      <c r="E1348" s="7" t="s">
        <v>155</v>
      </c>
      <c r="F1348" s="7" t="n">
        <v>2</v>
      </c>
      <c r="G1348" s="7" t="n">
        <v>0</v>
      </c>
    </row>
    <row r="1349" spans="1:7">
      <c r="A1349" t="s">
        <v>4</v>
      </c>
      <c r="B1349" s="4" t="s">
        <v>5</v>
      </c>
      <c r="C1349" s="4" t="s">
        <v>7</v>
      </c>
      <c r="D1349" s="4" t="s">
        <v>8</v>
      </c>
      <c r="E1349" s="4" t="s">
        <v>8</v>
      </c>
    </row>
    <row r="1350" spans="1:7">
      <c r="A1350" t="n">
        <v>13210</v>
      </c>
      <c r="B1350" s="48" t="n">
        <v>104</v>
      </c>
      <c r="C1350" s="7" t="n">
        <v>200</v>
      </c>
      <c r="D1350" s="7" t="n">
        <v>3</v>
      </c>
      <c r="E1350" s="7" t="n">
        <v>2</v>
      </c>
    </row>
    <row r="1351" spans="1:7">
      <c r="A1351" t="s">
        <v>4</v>
      </c>
      <c r="B1351" s="4" t="s">
        <v>5</v>
      </c>
    </row>
    <row r="1352" spans="1:7">
      <c r="A1352" t="n">
        <v>13215</v>
      </c>
      <c r="B1352" s="5" t="n">
        <v>1</v>
      </c>
    </row>
    <row r="1353" spans="1:7">
      <c r="A1353" t="s">
        <v>4</v>
      </c>
      <c r="B1353" s="4" t="s">
        <v>5</v>
      </c>
      <c r="C1353" s="4" t="s">
        <v>7</v>
      </c>
      <c r="D1353" s="4" t="s">
        <v>8</v>
      </c>
      <c r="E1353" s="4" t="s">
        <v>7</v>
      </c>
    </row>
    <row r="1354" spans="1:7">
      <c r="A1354" t="n">
        <v>13216</v>
      </c>
      <c r="B1354" s="48" t="n">
        <v>104</v>
      </c>
      <c r="C1354" s="7" t="n">
        <v>200</v>
      </c>
      <c r="D1354" s="7" t="n">
        <v>1</v>
      </c>
      <c r="E1354" s="7" t="n">
        <v>0</v>
      </c>
    </row>
    <row r="1355" spans="1:7">
      <c r="A1355" t="s">
        <v>4</v>
      </c>
      <c r="B1355" s="4" t="s">
        <v>5</v>
      </c>
    </row>
    <row r="1356" spans="1:7">
      <c r="A1356" t="n">
        <v>13222</v>
      </c>
      <c r="B1356" s="5" t="n">
        <v>1</v>
      </c>
    </row>
    <row r="1357" spans="1:7">
      <c r="A1357" t="s">
        <v>4</v>
      </c>
      <c r="B1357" s="4" t="s">
        <v>5</v>
      </c>
      <c r="C1357" s="4" t="s">
        <v>7</v>
      </c>
      <c r="D1357" s="4" t="s">
        <v>8</v>
      </c>
      <c r="E1357" s="4" t="s">
        <v>8</v>
      </c>
    </row>
    <row r="1358" spans="1:7">
      <c r="A1358" t="n">
        <v>13223</v>
      </c>
      <c r="B1358" s="48" t="n">
        <v>104</v>
      </c>
      <c r="C1358" s="7" t="n">
        <v>205</v>
      </c>
      <c r="D1358" s="7" t="n">
        <v>3</v>
      </c>
      <c r="E1358" s="7" t="n">
        <v>2</v>
      </c>
    </row>
    <row r="1359" spans="1:7">
      <c r="A1359" t="s">
        <v>4</v>
      </c>
      <c r="B1359" s="4" t="s">
        <v>5</v>
      </c>
    </row>
    <row r="1360" spans="1:7">
      <c r="A1360" t="n">
        <v>13228</v>
      </c>
      <c r="B1360" s="5" t="n">
        <v>1</v>
      </c>
    </row>
    <row r="1361" spans="1:7">
      <c r="A1361" t="s">
        <v>4</v>
      </c>
      <c r="B1361" s="4" t="s">
        <v>5</v>
      </c>
      <c r="C1361" s="4" t="s">
        <v>7</v>
      </c>
      <c r="D1361" s="4" t="s">
        <v>8</v>
      </c>
      <c r="E1361" s="4" t="s">
        <v>7</v>
      </c>
    </row>
    <row r="1362" spans="1:7">
      <c r="A1362" t="n">
        <v>13229</v>
      </c>
      <c r="B1362" s="48" t="n">
        <v>104</v>
      </c>
      <c r="C1362" s="7" t="n">
        <v>205</v>
      </c>
      <c r="D1362" s="7" t="n">
        <v>1</v>
      </c>
      <c r="E1362" s="7" t="n">
        <v>0</v>
      </c>
    </row>
    <row r="1363" spans="1:7">
      <c r="A1363" t="s">
        <v>4</v>
      </c>
      <c r="B1363" s="4" t="s">
        <v>5</v>
      </c>
    </row>
    <row r="1364" spans="1:7">
      <c r="A1364" t="n">
        <v>13235</v>
      </c>
      <c r="B1364" s="5" t="n">
        <v>1</v>
      </c>
    </row>
    <row r="1365" spans="1:7">
      <c r="A1365" t="s">
        <v>4</v>
      </c>
      <c r="B1365" s="4" t="s">
        <v>5</v>
      </c>
      <c r="C1365" s="4" t="s">
        <v>12</v>
      </c>
    </row>
    <row r="1366" spans="1:7">
      <c r="A1366" t="n">
        <v>13236</v>
      </c>
      <c r="B1366" s="15" t="n">
        <v>3</v>
      </c>
      <c r="C1366" s="13" t="n">
        <f t="normal" ca="1">A1528</f>
        <v>0</v>
      </c>
    </row>
    <row r="1367" spans="1:7">
      <c r="A1367" t="s">
        <v>4</v>
      </c>
      <c r="B1367" s="4" t="s">
        <v>5</v>
      </c>
      <c r="C1367" s="4" t="s">
        <v>7</v>
      </c>
      <c r="D1367" s="4" t="s">
        <v>8</v>
      </c>
      <c r="E1367" s="4" t="s">
        <v>74</v>
      </c>
      <c r="F1367" s="4" t="s">
        <v>8</v>
      </c>
      <c r="G1367" s="4" t="s">
        <v>8</v>
      </c>
    </row>
    <row r="1368" spans="1:7">
      <c r="A1368" t="n">
        <v>13241</v>
      </c>
      <c r="B1368" s="44" t="n">
        <v>24</v>
      </c>
      <c r="C1368" s="7" t="n">
        <v>65533</v>
      </c>
      <c r="D1368" s="7" t="n">
        <v>11</v>
      </c>
      <c r="E1368" s="7" t="s">
        <v>156</v>
      </c>
      <c r="F1368" s="7" t="n">
        <v>2</v>
      </c>
      <c r="G1368" s="7" t="n">
        <v>0</v>
      </c>
    </row>
    <row r="1369" spans="1:7">
      <c r="A1369" t="s">
        <v>4</v>
      </c>
      <c r="B1369" s="4" t="s">
        <v>5</v>
      </c>
      <c r="C1369" s="4" t="s">
        <v>7</v>
      </c>
      <c r="D1369" s="4" t="s">
        <v>8</v>
      </c>
      <c r="E1369" s="4" t="s">
        <v>8</v>
      </c>
    </row>
    <row r="1370" spans="1:7">
      <c r="A1370" t="n">
        <v>13492</v>
      </c>
      <c r="B1370" s="48" t="n">
        <v>104</v>
      </c>
      <c r="C1370" s="7" t="n">
        <v>212</v>
      </c>
      <c r="D1370" s="7" t="n">
        <v>3</v>
      </c>
      <c r="E1370" s="7" t="n">
        <v>2</v>
      </c>
    </row>
    <row r="1371" spans="1:7">
      <c r="A1371" t="s">
        <v>4</v>
      </c>
      <c r="B1371" s="4" t="s">
        <v>5</v>
      </c>
    </row>
    <row r="1372" spans="1:7">
      <c r="A1372" t="n">
        <v>13497</v>
      </c>
      <c r="B1372" s="5" t="n">
        <v>1</v>
      </c>
    </row>
    <row r="1373" spans="1:7">
      <c r="A1373" t="s">
        <v>4</v>
      </c>
      <c r="B1373" s="4" t="s">
        <v>5</v>
      </c>
      <c r="C1373" s="4" t="s">
        <v>7</v>
      </c>
      <c r="D1373" s="4" t="s">
        <v>8</v>
      </c>
      <c r="E1373" s="4" t="s">
        <v>7</v>
      </c>
    </row>
    <row r="1374" spans="1:7">
      <c r="A1374" t="n">
        <v>13498</v>
      </c>
      <c r="B1374" s="48" t="n">
        <v>104</v>
      </c>
      <c r="C1374" s="7" t="n">
        <v>212</v>
      </c>
      <c r="D1374" s="7" t="n">
        <v>1</v>
      </c>
      <c r="E1374" s="7" t="n">
        <v>0</v>
      </c>
    </row>
    <row r="1375" spans="1:7">
      <c r="A1375" t="s">
        <v>4</v>
      </c>
      <c r="B1375" s="4" t="s">
        <v>5</v>
      </c>
    </row>
    <row r="1376" spans="1:7">
      <c r="A1376" t="n">
        <v>13504</v>
      </c>
      <c r="B1376" s="5" t="n">
        <v>1</v>
      </c>
    </row>
    <row r="1377" spans="1:7">
      <c r="A1377" t="s">
        <v>4</v>
      </c>
      <c r="B1377" s="4" t="s">
        <v>5</v>
      </c>
      <c r="C1377" s="4" t="s">
        <v>7</v>
      </c>
      <c r="D1377" s="4" t="s">
        <v>8</v>
      </c>
      <c r="E1377" s="4" t="s">
        <v>8</v>
      </c>
    </row>
    <row r="1378" spans="1:7">
      <c r="A1378" t="n">
        <v>13505</v>
      </c>
      <c r="B1378" s="48" t="n">
        <v>104</v>
      </c>
      <c r="C1378" s="7" t="n">
        <v>223</v>
      </c>
      <c r="D1378" s="7" t="n">
        <v>3</v>
      </c>
      <c r="E1378" s="7" t="n">
        <v>2</v>
      </c>
    </row>
    <row r="1379" spans="1:7">
      <c r="A1379" t="s">
        <v>4</v>
      </c>
      <c r="B1379" s="4" t="s">
        <v>5</v>
      </c>
    </row>
    <row r="1380" spans="1:7">
      <c r="A1380" t="n">
        <v>13510</v>
      </c>
      <c r="B1380" s="5" t="n">
        <v>1</v>
      </c>
    </row>
    <row r="1381" spans="1:7">
      <c r="A1381" t="s">
        <v>4</v>
      </c>
      <c r="B1381" s="4" t="s">
        <v>5</v>
      </c>
      <c r="C1381" s="4" t="s">
        <v>7</v>
      </c>
      <c r="D1381" s="4" t="s">
        <v>8</v>
      </c>
      <c r="E1381" s="4" t="s">
        <v>7</v>
      </c>
    </row>
    <row r="1382" spans="1:7">
      <c r="A1382" t="n">
        <v>13511</v>
      </c>
      <c r="B1382" s="48" t="n">
        <v>104</v>
      </c>
      <c r="C1382" s="7" t="n">
        <v>223</v>
      </c>
      <c r="D1382" s="7" t="n">
        <v>1</v>
      </c>
      <c r="E1382" s="7" t="n">
        <v>0</v>
      </c>
    </row>
    <row r="1383" spans="1:7">
      <c r="A1383" t="s">
        <v>4</v>
      </c>
      <c r="B1383" s="4" t="s">
        <v>5</v>
      </c>
    </row>
    <row r="1384" spans="1:7">
      <c r="A1384" t="n">
        <v>13517</v>
      </c>
      <c r="B1384" s="5" t="n">
        <v>1</v>
      </c>
    </row>
    <row r="1385" spans="1:7">
      <c r="A1385" t="s">
        <v>4</v>
      </c>
      <c r="B1385" s="4" t="s">
        <v>5</v>
      </c>
      <c r="C1385" s="4" t="s">
        <v>12</v>
      </c>
    </row>
    <row r="1386" spans="1:7">
      <c r="A1386" t="n">
        <v>13518</v>
      </c>
      <c r="B1386" s="15" t="n">
        <v>3</v>
      </c>
      <c r="C1386" s="13" t="n">
        <f t="normal" ca="1">A1528</f>
        <v>0</v>
      </c>
    </row>
    <row r="1387" spans="1:7">
      <c r="A1387" t="s">
        <v>4</v>
      </c>
      <c r="B1387" s="4" t="s">
        <v>5</v>
      </c>
      <c r="C1387" s="4" t="s">
        <v>7</v>
      </c>
      <c r="D1387" s="4" t="s">
        <v>8</v>
      </c>
      <c r="E1387" s="4" t="s">
        <v>74</v>
      </c>
      <c r="F1387" s="4" t="s">
        <v>8</v>
      </c>
      <c r="G1387" s="4" t="s">
        <v>8</v>
      </c>
    </row>
    <row r="1388" spans="1:7">
      <c r="A1388" t="n">
        <v>13523</v>
      </c>
      <c r="B1388" s="44" t="n">
        <v>24</v>
      </c>
      <c r="C1388" s="7" t="n">
        <v>65533</v>
      </c>
      <c r="D1388" s="7" t="n">
        <v>11</v>
      </c>
      <c r="E1388" s="7" t="s">
        <v>157</v>
      </c>
      <c r="F1388" s="7" t="n">
        <v>2</v>
      </c>
      <c r="G1388" s="7" t="n">
        <v>0</v>
      </c>
    </row>
    <row r="1389" spans="1:7">
      <c r="A1389" t="s">
        <v>4</v>
      </c>
      <c r="B1389" s="4" t="s">
        <v>5</v>
      </c>
      <c r="C1389" s="4" t="s">
        <v>7</v>
      </c>
      <c r="D1389" s="4" t="s">
        <v>8</v>
      </c>
      <c r="E1389" s="4" t="s">
        <v>8</v>
      </c>
    </row>
    <row r="1390" spans="1:7">
      <c r="A1390" t="n">
        <v>13667</v>
      </c>
      <c r="B1390" s="48" t="n">
        <v>104</v>
      </c>
      <c r="C1390" s="7" t="n">
        <v>213</v>
      </c>
      <c r="D1390" s="7" t="n">
        <v>3</v>
      </c>
      <c r="E1390" s="7" t="n">
        <v>2</v>
      </c>
    </row>
    <row r="1391" spans="1:7">
      <c r="A1391" t="s">
        <v>4</v>
      </c>
      <c r="B1391" s="4" t="s">
        <v>5</v>
      </c>
    </row>
    <row r="1392" spans="1:7">
      <c r="A1392" t="n">
        <v>13672</v>
      </c>
      <c r="B1392" s="5" t="n">
        <v>1</v>
      </c>
    </row>
    <row r="1393" spans="1:7">
      <c r="A1393" t="s">
        <v>4</v>
      </c>
      <c r="B1393" s="4" t="s">
        <v>5</v>
      </c>
      <c r="C1393" s="4" t="s">
        <v>7</v>
      </c>
      <c r="D1393" s="4" t="s">
        <v>8</v>
      </c>
      <c r="E1393" s="4" t="s">
        <v>7</v>
      </c>
    </row>
    <row r="1394" spans="1:7">
      <c r="A1394" t="n">
        <v>13673</v>
      </c>
      <c r="B1394" s="48" t="n">
        <v>104</v>
      </c>
      <c r="C1394" s="7" t="n">
        <v>213</v>
      </c>
      <c r="D1394" s="7" t="n">
        <v>1</v>
      </c>
      <c r="E1394" s="7" t="n">
        <v>0</v>
      </c>
    </row>
    <row r="1395" spans="1:7">
      <c r="A1395" t="s">
        <v>4</v>
      </c>
      <c r="B1395" s="4" t="s">
        <v>5</v>
      </c>
    </row>
    <row r="1396" spans="1:7">
      <c r="A1396" t="n">
        <v>13679</v>
      </c>
      <c r="B1396" s="5" t="n">
        <v>1</v>
      </c>
    </row>
    <row r="1397" spans="1:7">
      <c r="A1397" t="s">
        <v>4</v>
      </c>
      <c r="B1397" s="4" t="s">
        <v>5</v>
      </c>
      <c r="C1397" s="4" t="s">
        <v>12</v>
      </c>
    </row>
    <row r="1398" spans="1:7">
      <c r="A1398" t="n">
        <v>13680</v>
      </c>
      <c r="B1398" s="15" t="n">
        <v>3</v>
      </c>
      <c r="C1398" s="13" t="n">
        <f t="normal" ca="1">A1528</f>
        <v>0</v>
      </c>
    </row>
    <row r="1399" spans="1:7">
      <c r="A1399" t="s">
        <v>4</v>
      </c>
      <c r="B1399" s="4" t="s">
        <v>5</v>
      </c>
      <c r="C1399" s="4" t="s">
        <v>7</v>
      </c>
      <c r="D1399" s="4" t="s">
        <v>8</v>
      </c>
      <c r="E1399" s="4" t="s">
        <v>74</v>
      </c>
      <c r="F1399" s="4" t="s">
        <v>8</v>
      </c>
      <c r="G1399" s="4" t="s">
        <v>8</v>
      </c>
    </row>
    <row r="1400" spans="1:7">
      <c r="A1400" t="n">
        <v>13685</v>
      </c>
      <c r="B1400" s="44" t="n">
        <v>24</v>
      </c>
      <c r="C1400" s="7" t="n">
        <v>65533</v>
      </c>
      <c r="D1400" s="7" t="n">
        <v>11</v>
      </c>
      <c r="E1400" s="7" t="s">
        <v>158</v>
      </c>
      <c r="F1400" s="7" t="n">
        <v>2</v>
      </c>
      <c r="G1400" s="7" t="n">
        <v>0</v>
      </c>
    </row>
    <row r="1401" spans="1:7">
      <c r="A1401" t="s">
        <v>4</v>
      </c>
      <c r="B1401" s="4" t="s">
        <v>5</v>
      </c>
      <c r="C1401" s="4" t="s">
        <v>7</v>
      </c>
      <c r="D1401" s="4" t="s">
        <v>8</v>
      </c>
      <c r="E1401" s="4" t="s">
        <v>8</v>
      </c>
    </row>
    <row r="1402" spans="1:7">
      <c r="A1402" t="n">
        <v>13836</v>
      </c>
      <c r="B1402" s="48" t="n">
        <v>104</v>
      </c>
      <c r="C1402" s="7" t="n">
        <v>231</v>
      </c>
      <c r="D1402" s="7" t="n">
        <v>3</v>
      </c>
      <c r="E1402" s="7" t="n">
        <v>2</v>
      </c>
    </row>
    <row r="1403" spans="1:7">
      <c r="A1403" t="s">
        <v>4</v>
      </c>
      <c r="B1403" s="4" t="s">
        <v>5</v>
      </c>
    </row>
    <row r="1404" spans="1:7">
      <c r="A1404" t="n">
        <v>13841</v>
      </c>
      <c r="B1404" s="5" t="n">
        <v>1</v>
      </c>
    </row>
    <row r="1405" spans="1:7">
      <c r="A1405" t="s">
        <v>4</v>
      </c>
      <c r="B1405" s="4" t="s">
        <v>5</v>
      </c>
      <c r="C1405" s="4" t="s">
        <v>7</v>
      </c>
      <c r="D1405" s="4" t="s">
        <v>8</v>
      </c>
      <c r="E1405" s="4" t="s">
        <v>7</v>
      </c>
    </row>
    <row r="1406" spans="1:7">
      <c r="A1406" t="n">
        <v>13842</v>
      </c>
      <c r="B1406" s="48" t="n">
        <v>104</v>
      </c>
      <c r="C1406" s="7" t="n">
        <v>231</v>
      </c>
      <c r="D1406" s="7" t="n">
        <v>1</v>
      </c>
      <c r="E1406" s="7" t="n">
        <v>0</v>
      </c>
    </row>
    <row r="1407" spans="1:7">
      <c r="A1407" t="s">
        <v>4</v>
      </c>
      <c r="B1407" s="4" t="s">
        <v>5</v>
      </c>
    </row>
    <row r="1408" spans="1:7">
      <c r="A1408" t="n">
        <v>13848</v>
      </c>
      <c r="B1408" s="5" t="n">
        <v>1</v>
      </c>
    </row>
    <row r="1409" spans="1:7">
      <c r="A1409" t="s">
        <v>4</v>
      </c>
      <c r="B1409" s="4" t="s">
        <v>5</v>
      </c>
      <c r="C1409" s="4" t="s">
        <v>12</v>
      </c>
    </row>
    <row r="1410" spans="1:7">
      <c r="A1410" t="n">
        <v>13849</v>
      </c>
      <c r="B1410" s="15" t="n">
        <v>3</v>
      </c>
      <c r="C1410" s="13" t="n">
        <f t="normal" ca="1">A1528</f>
        <v>0</v>
      </c>
    </row>
    <row r="1411" spans="1:7">
      <c r="A1411" t="s">
        <v>4</v>
      </c>
      <c r="B1411" s="4" t="s">
        <v>5</v>
      </c>
      <c r="C1411" s="4" t="s">
        <v>7</v>
      </c>
      <c r="D1411" s="4" t="s">
        <v>8</v>
      </c>
      <c r="E1411" s="4" t="s">
        <v>74</v>
      </c>
      <c r="F1411" s="4" t="s">
        <v>8</v>
      </c>
      <c r="G1411" s="4" t="s">
        <v>8</v>
      </c>
    </row>
    <row r="1412" spans="1:7">
      <c r="A1412" t="n">
        <v>13854</v>
      </c>
      <c r="B1412" s="44" t="n">
        <v>24</v>
      </c>
      <c r="C1412" s="7" t="n">
        <v>65533</v>
      </c>
      <c r="D1412" s="7" t="n">
        <v>11</v>
      </c>
      <c r="E1412" s="7" t="s">
        <v>159</v>
      </c>
      <c r="F1412" s="7" t="n">
        <v>2</v>
      </c>
      <c r="G1412" s="7" t="n">
        <v>0</v>
      </c>
    </row>
    <row r="1413" spans="1:7">
      <c r="A1413" t="s">
        <v>4</v>
      </c>
      <c r="B1413" s="4" t="s">
        <v>5</v>
      </c>
      <c r="C1413" s="4" t="s">
        <v>7</v>
      </c>
      <c r="D1413" s="4" t="s">
        <v>8</v>
      </c>
      <c r="E1413" s="4" t="s">
        <v>8</v>
      </c>
    </row>
    <row r="1414" spans="1:7">
      <c r="A1414" t="n">
        <v>13968</v>
      </c>
      <c r="B1414" s="48" t="n">
        <v>104</v>
      </c>
      <c r="C1414" s="7" t="n">
        <v>201</v>
      </c>
      <c r="D1414" s="7" t="n">
        <v>3</v>
      </c>
      <c r="E1414" s="7" t="n">
        <v>2</v>
      </c>
    </row>
    <row r="1415" spans="1:7">
      <c r="A1415" t="s">
        <v>4</v>
      </c>
      <c r="B1415" s="4" t="s">
        <v>5</v>
      </c>
    </row>
    <row r="1416" spans="1:7">
      <c r="A1416" t="n">
        <v>13973</v>
      </c>
      <c r="B1416" s="5" t="n">
        <v>1</v>
      </c>
    </row>
    <row r="1417" spans="1:7">
      <c r="A1417" t="s">
        <v>4</v>
      </c>
      <c r="B1417" s="4" t="s">
        <v>5</v>
      </c>
      <c r="C1417" s="4" t="s">
        <v>7</v>
      </c>
      <c r="D1417" s="4" t="s">
        <v>8</v>
      </c>
      <c r="E1417" s="4" t="s">
        <v>7</v>
      </c>
    </row>
    <row r="1418" spans="1:7">
      <c r="A1418" t="n">
        <v>13974</v>
      </c>
      <c r="B1418" s="48" t="n">
        <v>104</v>
      </c>
      <c r="C1418" s="7" t="n">
        <v>201</v>
      </c>
      <c r="D1418" s="7" t="n">
        <v>1</v>
      </c>
      <c r="E1418" s="7" t="n">
        <v>0</v>
      </c>
    </row>
    <row r="1419" spans="1:7">
      <c r="A1419" t="s">
        <v>4</v>
      </c>
      <c r="B1419" s="4" t="s">
        <v>5</v>
      </c>
    </row>
    <row r="1420" spans="1:7">
      <c r="A1420" t="n">
        <v>13980</v>
      </c>
      <c r="B1420" s="5" t="n">
        <v>1</v>
      </c>
    </row>
    <row r="1421" spans="1:7">
      <c r="A1421" t="s">
        <v>4</v>
      </c>
      <c r="B1421" s="4" t="s">
        <v>5</v>
      </c>
      <c r="C1421" s="4" t="s">
        <v>12</v>
      </c>
    </row>
    <row r="1422" spans="1:7">
      <c r="A1422" t="n">
        <v>13981</v>
      </c>
      <c r="B1422" s="15" t="n">
        <v>3</v>
      </c>
      <c r="C1422" s="13" t="n">
        <f t="normal" ca="1">A1528</f>
        <v>0</v>
      </c>
    </row>
    <row r="1423" spans="1:7">
      <c r="A1423" t="s">
        <v>4</v>
      </c>
      <c r="B1423" s="4" t="s">
        <v>5</v>
      </c>
      <c r="C1423" s="4" t="s">
        <v>7</v>
      </c>
      <c r="D1423" s="4" t="s">
        <v>8</v>
      </c>
      <c r="E1423" s="4" t="s">
        <v>74</v>
      </c>
      <c r="F1423" s="4" t="s">
        <v>8</v>
      </c>
      <c r="G1423" s="4" t="s">
        <v>8</v>
      </c>
    </row>
    <row r="1424" spans="1:7">
      <c r="A1424" t="n">
        <v>13986</v>
      </c>
      <c r="B1424" s="44" t="n">
        <v>24</v>
      </c>
      <c r="C1424" s="7" t="n">
        <v>65533</v>
      </c>
      <c r="D1424" s="7" t="n">
        <v>11</v>
      </c>
      <c r="E1424" s="7" t="s">
        <v>160</v>
      </c>
      <c r="F1424" s="7" t="n">
        <v>2</v>
      </c>
      <c r="G1424" s="7" t="n">
        <v>0</v>
      </c>
    </row>
    <row r="1425" spans="1:7">
      <c r="A1425" t="s">
        <v>4</v>
      </c>
      <c r="B1425" s="4" t="s">
        <v>5</v>
      </c>
      <c r="C1425" s="4" t="s">
        <v>7</v>
      </c>
      <c r="D1425" s="4" t="s">
        <v>8</v>
      </c>
      <c r="E1425" s="4" t="s">
        <v>8</v>
      </c>
    </row>
    <row r="1426" spans="1:7">
      <c r="A1426" t="n">
        <v>14182</v>
      </c>
      <c r="B1426" s="48" t="n">
        <v>104</v>
      </c>
      <c r="C1426" s="7" t="n">
        <v>209</v>
      </c>
      <c r="D1426" s="7" t="n">
        <v>3</v>
      </c>
      <c r="E1426" s="7" t="n">
        <v>2</v>
      </c>
    </row>
    <row r="1427" spans="1:7">
      <c r="A1427" t="s">
        <v>4</v>
      </c>
      <c r="B1427" s="4" t="s">
        <v>5</v>
      </c>
    </row>
    <row r="1428" spans="1:7">
      <c r="A1428" t="n">
        <v>14187</v>
      </c>
      <c r="B1428" s="5" t="n">
        <v>1</v>
      </c>
    </row>
    <row r="1429" spans="1:7">
      <c r="A1429" t="s">
        <v>4</v>
      </c>
      <c r="B1429" s="4" t="s">
        <v>5</v>
      </c>
      <c r="C1429" s="4" t="s">
        <v>7</v>
      </c>
      <c r="D1429" s="4" t="s">
        <v>8</v>
      </c>
      <c r="E1429" s="4" t="s">
        <v>7</v>
      </c>
    </row>
    <row r="1430" spans="1:7">
      <c r="A1430" t="n">
        <v>14188</v>
      </c>
      <c r="B1430" s="48" t="n">
        <v>104</v>
      </c>
      <c r="C1430" s="7" t="n">
        <v>209</v>
      </c>
      <c r="D1430" s="7" t="n">
        <v>1</v>
      </c>
      <c r="E1430" s="7" t="n">
        <v>0</v>
      </c>
    </row>
    <row r="1431" spans="1:7">
      <c r="A1431" t="s">
        <v>4</v>
      </c>
      <c r="B1431" s="4" t="s">
        <v>5</v>
      </c>
    </row>
    <row r="1432" spans="1:7">
      <c r="A1432" t="n">
        <v>14194</v>
      </c>
      <c r="B1432" s="5" t="n">
        <v>1</v>
      </c>
    </row>
    <row r="1433" spans="1:7">
      <c r="A1433" t="s">
        <v>4</v>
      </c>
      <c r="B1433" s="4" t="s">
        <v>5</v>
      </c>
      <c r="C1433" s="4" t="s">
        <v>12</v>
      </c>
    </row>
    <row r="1434" spans="1:7">
      <c r="A1434" t="n">
        <v>14195</v>
      </c>
      <c r="B1434" s="15" t="n">
        <v>3</v>
      </c>
      <c r="C1434" s="13" t="n">
        <f t="normal" ca="1">A1528</f>
        <v>0</v>
      </c>
    </row>
    <row r="1435" spans="1:7">
      <c r="A1435" t="s">
        <v>4</v>
      </c>
      <c r="B1435" s="4" t="s">
        <v>5</v>
      </c>
      <c r="C1435" s="4" t="s">
        <v>7</v>
      </c>
      <c r="D1435" s="4" t="s">
        <v>8</v>
      </c>
      <c r="E1435" s="4" t="s">
        <v>74</v>
      </c>
      <c r="F1435" s="4" t="s">
        <v>8</v>
      </c>
      <c r="G1435" s="4" t="s">
        <v>8</v>
      </c>
    </row>
    <row r="1436" spans="1:7">
      <c r="A1436" t="n">
        <v>14200</v>
      </c>
      <c r="B1436" s="44" t="n">
        <v>24</v>
      </c>
      <c r="C1436" s="7" t="n">
        <v>65533</v>
      </c>
      <c r="D1436" s="7" t="n">
        <v>11</v>
      </c>
      <c r="E1436" s="7" t="s">
        <v>161</v>
      </c>
      <c r="F1436" s="7" t="n">
        <v>2</v>
      </c>
      <c r="G1436" s="7" t="n">
        <v>0</v>
      </c>
    </row>
    <row r="1437" spans="1:7">
      <c r="A1437" t="s">
        <v>4</v>
      </c>
      <c r="B1437" s="4" t="s">
        <v>5</v>
      </c>
      <c r="C1437" s="4" t="s">
        <v>7</v>
      </c>
      <c r="D1437" s="4" t="s">
        <v>8</v>
      </c>
      <c r="E1437" s="4" t="s">
        <v>8</v>
      </c>
    </row>
    <row r="1438" spans="1:7">
      <c r="A1438" t="n">
        <v>14435</v>
      </c>
      <c r="B1438" s="48" t="n">
        <v>104</v>
      </c>
      <c r="C1438" s="7" t="n">
        <v>204</v>
      </c>
      <c r="D1438" s="7" t="n">
        <v>3</v>
      </c>
      <c r="E1438" s="7" t="n">
        <v>2</v>
      </c>
    </row>
    <row r="1439" spans="1:7">
      <c r="A1439" t="s">
        <v>4</v>
      </c>
      <c r="B1439" s="4" t="s">
        <v>5</v>
      </c>
    </row>
    <row r="1440" spans="1:7">
      <c r="A1440" t="n">
        <v>14440</v>
      </c>
      <c r="B1440" s="5" t="n">
        <v>1</v>
      </c>
    </row>
    <row r="1441" spans="1:7">
      <c r="A1441" t="s">
        <v>4</v>
      </c>
      <c r="B1441" s="4" t="s">
        <v>5</v>
      </c>
      <c r="C1441" s="4" t="s">
        <v>7</v>
      </c>
      <c r="D1441" s="4" t="s">
        <v>8</v>
      </c>
      <c r="E1441" s="4" t="s">
        <v>7</v>
      </c>
    </row>
    <row r="1442" spans="1:7">
      <c r="A1442" t="n">
        <v>14441</v>
      </c>
      <c r="B1442" s="48" t="n">
        <v>104</v>
      </c>
      <c r="C1442" s="7" t="n">
        <v>204</v>
      </c>
      <c r="D1442" s="7" t="n">
        <v>1</v>
      </c>
      <c r="E1442" s="7" t="n">
        <v>0</v>
      </c>
    </row>
    <row r="1443" spans="1:7">
      <c r="A1443" t="s">
        <v>4</v>
      </c>
      <c r="B1443" s="4" t="s">
        <v>5</v>
      </c>
    </row>
    <row r="1444" spans="1:7">
      <c r="A1444" t="n">
        <v>14447</v>
      </c>
      <c r="B1444" s="5" t="n">
        <v>1</v>
      </c>
    </row>
    <row r="1445" spans="1:7">
      <c r="A1445" t="s">
        <v>4</v>
      </c>
      <c r="B1445" s="4" t="s">
        <v>5</v>
      </c>
      <c r="C1445" s="4" t="s">
        <v>7</v>
      </c>
      <c r="D1445" s="4" t="s">
        <v>8</v>
      </c>
      <c r="E1445" s="4" t="s">
        <v>8</v>
      </c>
    </row>
    <row r="1446" spans="1:7">
      <c r="A1446" t="n">
        <v>14448</v>
      </c>
      <c r="B1446" s="48" t="n">
        <v>104</v>
      </c>
      <c r="C1446" s="7" t="n">
        <v>202</v>
      </c>
      <c r="D1446" s="7" t="n">
        <v>3</v>
      </c>
      <c r="E1446" s="7" t="n">
        <v>2</v>
      </c>
    </row>
    <row r="1447" spans="1:7">
      <c r="A1447" t="s">
        <v>4</v>
      </c>
      <c r="B1447" s="4" t="s">
        <v>5</v>
      </c>
    </row>
    <row r="1448" spans="1:7">
      <c r="A1448" t="n">
        <v>14453</v>
      </c>
      <c r="B1448" s="5" t="n">
        <v>1</v>
      </c>
    </row>
    <row r="1449" spans="1:7">
      <c r="A1449" t="s">
        <v>4</v>
      </c>
      <c r="B1449" s="4" t="s">
        <v>5</v>
      </c>
      <c r="C1449" s="4" t="s">
        <v>7</v>
      </c>
      <c r="D1449" s="4" t="s">
        <v>8</v>
      </c>
      <c r="E1449" s="4" t="s">
        <v>7</v>
      </c>
    </row>
    <row r="1450" spans="1:7">
      <c r="A1450" t="n">
        <v>14454</v>
      </c>
      <c r="B1450" s="48" t="n">
        <v>104</v>
      </c>
      <c r="C1450" s="7" t="n">
        <v>202</v>
      </c>
      <c r="D1450" s="7" t="n">
        <v>1</v>
      </c>
      <c r="E1450" s="7" t="n">
        <v>0</v>
      </c>
    </row>
    <row r="1451" spans="1:7">
      <c r="A1451" t="s">
        <v>4</v>
      </c>
      <c r="B1451" s="4" t="s">
        <v>5</v>
      </c>
    </row>
    <row r="1452" spans="1:7">
      <c r="A1452" t="n">
        <v>14460</v>
      </c>
      <c r="B1452" s="5" t="n">
        <v>1</v>
      </c>
    </row>
    <row r="1453" spans="1:7">
      <c r="A1453" t="s">
        <v>4</v>
      </c>
      <c r="B1453" s="4" t="s">
        <v>5</v>
      </c>
      <c r="C1453" s="4" t="s">
        <v>12</v>
      </c>
    </row>
    <row r="1454" spans="1:7">
      <c r="A1454" t="n">
        <v>14461</v>
      </c>
      <c r="B1454" s="15" t="n">
        <v>3</v>
      </c>
      <c r="C1454" s="13" t="n">
        <f t="normal" ca="1">A1528</f>
        <v>0</v>
      </c>
    </row>
    <row r="1455" spans="1:7">
      <c r="A1455" t="s">
        <v>4</v>
      </c>
      <c r="B1455" s="4" t="s">
        <v>5</v>
      </c>
      <c r="C1455" s="4" t="s">
        <v>7</v>
      </c>
      <c r="D1455" s="4" t="s">
        <v>8</v>
      </c>
      <c r="E1455" s="4" t="s">
        <v>74</v>
      </c>
      <c r="F1455" s="4" t="s">
        <v>8</v>
      </c>
      <c r="G1455" s="4" t="s">
        <v>8</v>
      </c>
    </row>
    <row r="1456" spans="1:7">
      <c r="A1456" t="n">
        <v>14466</v>
      </c>
      <c r="B1456" s="44" t="n">
        <v>24</v>
      </c>
      <c r="C1456" s="7" t="n">
        <v>65533</v>
      </c>
      <c r="D1456" s="7" t="n">
        <v>11</v>
      </c>
      <c r="E1456" s="7" t="s">
        <v>162</v>
      </c>
      <c r="F1456" s="7" t="n">
        <v>2</v>
      </c>
      <c r="G1456" s="7" t="n">
        <v>0</v>
      </c>
    </row>
    <row r="1457" spans="1:7">
      <c r="A1457" t="s">
        <v>4</v>
      </c>
      <c r="B1457" s="4" t="s">
        <v>5</v>
      </c>
      <c r="C1457" s="4" t="s">
        <v>7</v>
      </c>
      <c r="D1457" s="4" t="s">
        <v>8</v>
      </c>
      <c r="E1457" s="4" t="s">
        <v>8</v>
      </c>
    </row>
    <row r="1458" spans="1:7">
      <c r="A1458" t="n">
        <v>14632</v>
      </c>
      <c r="B1458" s="48" t="n">
        <v>104</v>
      </c>
      <c r="C1458" s="7" t="n">
        <v>227</v>
      </c>
      <c r="D1458" s="7" t="n">
        <v>3</v>
      </c>
      <c r="E1458" s="7" t="n">
        <v>2</v>
      </c>
    </row>
    <row r="1459" spans="1:7">
      <c r="A1459" t="s">
        <v>4</v>
      </c>
      <c r="B1459" s="4" t="s">
        <v>5</v>
      </c>
    </row>
    <row r="1460" spans="1:7">
      <c r="A1460" t="n">
        <v>14637</v>
      </c>
      <c r="B1460" s="5" t="n">
        <v>1</v>
      </c>
    </row>
    <row r="1461" spans="1:7">
      <c r="A1461" t="s">
        <v>4</v>
      </c>
      <c r="B1461" s="4" t="s">
        <v>5</v>
      </c>
      <c r="C1461" s="4" t="s">
        <v>7</v>
      </c>
      <c r="D1461" s="4" t="s">
        <v>8</v>
      </c>
      <c r="E1461" s="4" t="s">
        <v>7</v>
      </c>
    </row>
    <row r="1462" spans="1:7">
      <c r="A1462" t="n">
        <v>14638</v>
      </c>
      <c r="B1462" s="48" t="n">
        <v>104</v>
      </c>
      <c r="C1462" s="7" t="n">
        <v>227</v>
      </c>
      <c r="D1462" s="7" t="n">
        <v>1</v>
      </c>
      <c r="E1462" s="7" t="n">
        <v>0</v>
      </c>
    </row>
    <row r="1463" spans="1:7">
      <c r="A1463" t="s">
        <v>4</v>
      </c>
      <c r="B1463" s="4" t="s">
        <v>5</v>
      </c>
    </row>
    <row r="1464" spans="1:7">
      <c r="A1464" t="n">
        <v>14644</v>
      </c>
      <c r="B1464" s="5" t="n">
        <v>1</v>
      </c>
    </row>
    <row r="1465" spans="1:7">
      <c r="A1465" t="s">
        <v>4</v>
      </c>
      <c r="B1465" s="4" t="s">
        <v>5</v>
      </c>
      <c r="C1465" s="4" t="s">
        <v>12</v>
      </c>
    </row>
    <row r="1466" spans="1:7">
      <c r="A1466" t="n">
        <v>14645</v>
      </c>
      <c r="B1466" s="15" t="n">
        <v>3</v>
      </c>
      <c r="C1466" s="13" t="n">
        <f t="normal" ca="1">A1528</f>
        <v>0</v>
      </c>
    </row>
    <row r="1467" spans="1:7">
      <c r="A1467" t="s">
        <v>4</v>
      </c>
      <c r="B1467" s="4" t="s">
        <v>5</v>
      </c>
      <c r="C1467" s="4" t="s">
        <v>7</v>
      </c>
      <c r="D1467" s="4" t="s">
        <v>8</v>
      </c>
      <c r="E1467" s="4" t="s">
        <v>74</v>
      </c>
      <c r="F1467" s="4" t="s">
        <v>8</v>
      </c>
      <c r="G1467" s="4" t="s">
        <v>8</v>
      </c>
    </row>
    <row r="1468" spans="1:7">
      <c r="A1468" t="n">
        <v>14650</v>
      </c>
      <c r="B1468" s="44" t="n">
        <v>24</v>
      </c>
      <c r="C1468" s="7" t="n">
        <v>65533</v>
      </c>
      <c r="D1468" s="7" t="n">
        <v>11</v>
      </c>
      <c r="E1468" s="7" t="s">
        <v>163</v>
      </c>
      <c r="F1468" s="7" t="n">
        <v>2</v>
      </c>
      <c r="G1468" s="7" t="n">
        <v>0</v>
      </c>
    </row>
    <row r="1469" spans="1:7">
      <c r="A1469" t="s">
        <v>4</v>
      </c>
      <c r="B1469" s="4" t="s">
        <v>5</v>
      </c>
      <c r="C1469" s="4" t="s">
        <v>7</v>
      </c>
      <c r="D1469" s="4" t="s">
        <v>8</v>
      </c>
      <c r="E1469" s="4" t="s">
        <v>8</v>
      </c>
    </row>
    <row r="1470" spans="1:7">
      <c r="A1470" t="n">
        <v>14795</v>
      </c>
      <c r="B1470" s="48" t="n">
        <v>104</v>
      </c>
      <c r="C1470" s="7" t="n">
        <v>224</v>
      </c>
      <c r="D1470" s="7" t="n">
        <v>3</v>
      </c>
      <c r="E1470" s="7" t="n">
        <v>2</v>
      </c>
    </row>
    <row r="1471" spans="1:7">
      <c r="A1471" t="s">
        <v>4</v>
      </c>
      <c r="B1471" s="4" t="s">
        <v>5</v>
      </c>
    </row>
    <row r="1472" spans="1:7">
      <c r="A1472" t="n">
        <v>14800</v>
      </c>
      <c r="B1472" s="5" t="n">
        <v>1</v>
      </c>
    </row>
    <row r="1473" spans="1:7">
      <c r="A1473" t="s">
        <v>4</v>
      </c>
      <c r="B1473" s="4" t="s">
        <v>5</v>
      </c>
      <c r="C1473" s="4" t="s">
        <v>7</v>
      </c>
      <c r="D1473" s="4" t="s">
        <v>8</v>
      </c>
      <c r="E1473" s="4" t="s">
        <v>7</v>
      </c>
    </row>
    <row r="1474" spans="1:7">
      <c r="A1474" t="n">
        <v>14801</v>
      </c>
      <c r="B1474" s="48" t="n">
        <v>104</v>
      </c>
      <c r="C1474" s="7" t="n">
        <v>224</v>
      </c>
      <c r="D1474" s="7" t="n">
        <v>1</v>
      </c>
      <c r="E1474" s="7" t="n">
        <v>0</v>
      </c>
    </row>
    <row r="1475" spans="1:7">
      <c r="A1475" t="s">
        <v>4</v>
      </c>
      <c r="B1475" s="4" t="s">
        <v>5</v>
      </c>
    </row>
    <row r="1476" spans="1:7">
      <c r="A1476" t="n">
        <v>14807</v>
      </c>
      <c r="B1476" s="5" t="n">
        <v>1</v>
      </c>
    </row>
    <row r="1477" spans="1:7">
      <c r="A1477" t="s">
        <v>4</v>
      </c>
      <c r="B1477" s="4" t="s">
        <v>5</v>
      </c>
      <c r="C1477" s="4" t="s">
        <v>12</v>
      </c>
    </row>
    <row r="1478" spans="1:7">
      <c r="A1478" t="n">
        <v>14808</v>
      </c>
      <c r="B1478" s="15" t="n">
        <v>3</v>
      </c>
      <c r="C1478" s="13" t="n">
        <f t="normal" ca="1">A1528</f>
        <v>0</v>
      </c>
    </row>
    <row r="1479" spans="1:7">
      <c r="A1479" t="s">
        <v>4</v>
      </c>
      <c r="B1479" s="4" t="s">
        <v>5</v>
      </c>
      <c r="C1479" s="4" t="s">
        <v>7</v>
      </c>
      <c r="D1479" s="4" t="s">
        <v>8</v>
      </c>
      <c r="E1479" s="4" t="s">
        <v>74</v>
      </c>
      <c r="F1479" s="4" t="s">
        <v>8</v>
      </c>
      <c r="G1479" s="4" t="s">
        <v>8</v>
      </c>
    </row>
    <row r="1480" spans="1:7">
      <c r="A1480" t="n">
        <v>14813</v>
      </c>
      <c r="B1480" s="44" t="n">
        <v>24</v>
      </c>
      <c r="C1480" s="7" t="n">
        <v>65533</v>
      </c>
      <c r="D1480" s="7" t="n">
        <v>11</v>
      </c>
      <c r="E1480" s="7" t="s">
        <v>164</v>
      </c>
      <c r="F1480" s="7" t="n">
        <v>2</v>
      </c>
      <c r="G1480" s="7" t="n">
        <v>0</v>
      </c>
    </row>
    <row r="1481" spans="1:7">
      <c r="A1481" t="s">
        <v>4</v>
      </c>
      <c r="B1481" s="4" t="s">
        <v>5</v>
      </c>
      <c r="C1481" s="4" t="s">
        <v>7</v>
      </c>
      <c r="D1481" s="4" t="s">
        <v>8</v>
      </c>
      <c r="E1481" s="4" t="s">
        <v>8</v>
      </c>
    </row>
    <row r="1482" spans="1:7">
      <c r="A1482" t="n">
        <v>14966</v>
      </c>
      <c r="B1482" s="48" t="n">
        <v>104</v>
      </c>
      <c r="C1482" s="7" t="n">
        <v>214</v>
      </c>
      <c r="D1482" s="7" t="n">
        <v>3</v>
      </c>
      <c r="E1482" s="7" t="n">
        <v>2</v>
      </c>
    </row>
    <row r="1483" spans="1:7">
      <c r="A1483" t="s">
        <v>4</v>
      </c>
      <c r="B1483" s="4" t="s">
        <v>5</v>
      </c>
    </row>
    <row r="1484" spans="1:7">
      <c r="A1484" t="n">
        <v>14971</v>
      </c>
      <c r="B1484" s="5" t="n">
        <v>1</v>
      </c>
    </row>
    <row r="1485" spans="1:7">
      <c r="A1485" t="s">
        <v>4</v>
      </c>
      <c r="B1485" s="4" t="s">
        <v>5</v>
      </c>
      <c r="C1485" s="4" t="s">
        <v>7</v>
      </c>
      <c r="D1485" s="4" t="s">
        <v>8</v>
      </c>
      <c r="E1485" s="4" t="s">
        <v>7</v>
      </c>
    </row>
    <row r="1486" spans="1:7">
      <c r="A1486" t="n">
        <v>14972</v>
      </c>
      <c r="B1486" s="48" t="n">
        <v>104</v>
      </c>
      <c r="C1486" s="7" t="n">
        <v>214</v>
      </c>
      <c r="D1486" s="7" t="n">
        <v>1</v>
      </c>
      <c r="E1486" s="7" t="n">
        <v>0</v>
      </c>
    </row>
    <row r="1487" spans="1:7">
      <c r="A1487" t="s">
        <v>4</v>
      </c>
      <c r="B1487" s="4" t="s">
        <v>5</v>
      </c>
    </row>
    <row r="1488" spans="1:7">
      <c r="A1488" t="n">
        <v>14978</v>
      </c>
      <c r="B1488" s="5" t="n">
        <v>1</v>
      </c>
    </row>
    <row r="1489" spans="1:7">
      <c r="A1489" t="s">
        <v>4</v>
      </c>
      <c r="B1489" s="4" t="s">
        <v>5</v>
      </c>
      <c r="C1489" s="4" t="s">
        <v>12</v>
      </c>
    </row>
    <row r="1490" spans="1:7">
      <c r="A1490" t="n">
        <v>14979</v>
      </c>
      <c r="B1490" s="15" t="n">
        <v>3</v>
      </c>
      <c r="C1490" s="13" t="n">
        <f t="normal" ca="1">A1528</f>
        <v>0</v>
      </c>
    </row>
    <row r="1491" spans="1:7">
      <c r="A1491" t="s">
        <v>4</v>
      </c>
      <c r="B1491" s="4" t="s">
        <v>5</v>
      </c>
      <c r="C1491" s="4" t="s">
        <v>7</v>
      </c>
      <c r="D1491" s="4" t="s">
        <v>8</v>
      </c>
      <c r="E1491" s="4" t="s">
        <v>74</v>
      </c>
      <c r="F1491" s="4" t="s">
        <v>8</v>
      </c>
      <c r="G1491" s="4" t="s">
        <v>8</v>
      </c>
    </row>
    <row r="1492" spans="1:7">
      <c r="A1492" t="n">
        <v>14984</v>
      </c>
      <c r="B1492" s="44" t="n">
        <v>24</v>
      </c>
      <c r="C1492" s="7" t="n">
        <v>65533</v>
      </c>
      <c r="D1492" s="7" t="n">
        <v>11</v>
      </c>
      <c r="E1492" s="7" t="s">
        <v>165</v>
      </c>
      <c r="F1492" s="7" t="n">
        <v>2</v>
      </c>
      <c r="G1492" s="7" t="n">
        <v>0</v>
      </c>
    </row>
    <row r="1493" spans="1:7">
      <c r="A1493" t="s">
        <v>4</v>
      </c>
      <c r="B1493" s="4" t="s">
        <v>5</v>
      </c>
      <c r="C1493" s="4" t="s">
        <v>7</v>
      </c>
      <c r="D1493" s="4" t="s">
        <v>8</v>
      </c>
      <c r="E1493" s="4" t="s">
        <v>8</v>
      </c>
    </row>
    <row r="1494" spans="1:7">
      <c r="A1494" t="n">
        <v>15122</v>
      </c>
      <c r="B1494" s="48" t="n">
        <v>104</v>
      </c>
      <c r="C1494" s="7" t="n">
        <v>206</v>
      </c>
      <c r="D1494" s="7" t="n">
        <v>3</v>
      </c>
      <c r="E1494" s="7" t="n">
        <v>2</v>
      </c>
    </row>
    <row r="1495" spans="1:7">
      <c r="A1495" t="s">
        <v>4</v>
      </c>
      <c r="B1495" s="4" t="s">
        <v>5</v>
      </c>
    </row>
    <row r="1496" spans="1:7">
      <c r="A1496" t="n">
        <v>15127</v>
      </c>
      <c r="B1496" s="5" t="n">
        <v>1</v>
      </c>
    </row>
    <row r="1497" spans="1:7">
      <c r="A1497" t="s">
        <v>4</v>
      </c>
      <c r="B1497" s="4" t="s">
        <v>5</v>
      </c>
      <c r="C1497" s="4" t="s">
        <v>7</v>
      </c>
      <c r="D1497" s="4" t="s">
        <v>8</v>
      </c>
      <c r="E1497" s="4" t="s">
        <v>7</v>
      </c>
    </row>
    <row r="1498" spans="1:7">
      <c r="A1498" t="n">
        <v>15128</v>
      </c>
      <c r="B1498" s="48" t="n">
        <v>104</v>
      </c>
      <c r="C1498" s="7" t="n">
        <v>206</v>
      </c>
      <c r="D1498" s="7" t="n">
        <v>1</v>
      </c>
      <c r="E1498" s="7" t="n">
        <v>0</v>
      </c>
    </row>
    <row r="1499" spans="1:7">
      <c r="A1499" t="s">
        <v>4</v>
      </c>
      <c r="B1499" s="4" t="s">
        <v>5</v>
      </c>
    </row>
    <row r="1500" spans="1:7">
      <c r="A1500" t="n">
        <v>15134</v>
      </c>
      <c r="B1500" s="5" t="n">
        <v>1</v>
      </c>
    </row>
    <row r="1501" spans="1:7">
      <c r="A1501" t="s">
        <v>4</v>
      </c>
      <c r="B1501" s="4" t="s">
        <v>5</v>
      </c>
      <c r="C1501" s="4" t="s">
        <v>12</v>
      </c>
    </row>
    <row r="1502" spans="1:7">
      <c r="A1502" t="n">
        <v>15135</v>
      </c>
      <c r="B1502" s="15" t="n">
        <v>3</v>
      </c>
      <c r="C1502" s="13" t="n">
        <f t="normal" ca="1">A1528</f>
        <v>0</v>
      </c>
    </row>
    <row r="1503" spans="1:7">
      <c r="A1503" t="s">
        <v>4</v>
      </c>
      <c r="B1503" s="4" t="s">
        <v>5</v>
      </c>
      <c r="C1503" s="4" t="s">
        <v>7</v>
      </c>
      <c r="D1503" s="4" t="s">
        <v>8</v>
      </c>
      <c r="E1503" s="4" t="s">
        <v>74</v>
      </c>
      <c r="F1503" s="4" t="s">
        <v>8</v>
      </c>
      <c r="G1503" s="4" t="s">
        <v>8</v>
      </c>
    </row>
    <row r="1504" spans="1:7">
      <c r="A1504" t="n">
        <v>15140</v>
      </c>
      <c r="B1504" s="44" t="n">
        <v>24</v>
      </c>
      <c r="C1504" s="7" t="n">
        <v>65533</v>
      </c>
      <c r="D1504" s="7" t="n">
        <v>11</v>
      </c>
      <c r="E1504" s="7" t="s">
        <v>166</v>
      </c>
      <c r="F1504" s="7" t="n">
        <v>2</v>
      </c>
      <c r="G1504" s="7" t="n">
        <v>0</v>
      </c>
    </row>
    <row r="1505" spans="1:7">
      <c r="A1505" t="s">
        <v>4</v>
      </c>
      <c r="B1505" s="4" t="s">
        <v>5</v>
      </c>
      <c r="C1505" s="4" t="s">
        <v>7</v>
      </c>
      <c r="D1505" s="4" t="s">
        <v>8</v>
      </c>
      <c r="E1505" s="4" t="s">
        <v>8</v>
      </c>
    </row>
    <row r="1506" spans="1:7">
      <c r="A1506" t="n">
        <v>15302</v>
      </c>
      <c r="B1506" s="48" t="n">
        <v>104</v>
      </c>
      <c r="C1506" s="7" t="n">
        <v>222</v>
      </c>
      <c r="D1506" s="7" t="n">
        <v>3</v>
      </c>
      <c r="E1506" s="7" t="n">
        <v>2</v>
      </c>
    </row>
    <row r="1507" spans="1:7">
      <c r="A1507" t="s">
        <v>4</v>
      </c>
      <c r="B1507" s="4" t="s">
        <v>5</v>
      </c>
    </row>
    <row r="1508" spans="1:7">
      <c r="A1508" t="n">
        <v>15307</v>
      </c>
      <c r="B1508" s="5" t="n">
        <v>1</v>
      </c>
    </row>
    <row r="1509" spans="1:7">
      <c r="A1509" t="s">
        <v>4</v>
      </c>
      <c r="B1509" s="4" t="s">
        <v>5</v>
      </c>
      <c r="C1509" s="4" t="s">
        <v>7</v>
      </c>
      <c r="D1509" s="4" t="s">
        <v>8</v>
      </c>
      <c r="E1509" s="4" t="s">
        <v>7</v>
      </c>
    </row>
    <row r="1510" spans="1:7">
      <c r="A1510" t="n">
        <v>15308</v>
      </c>
      <c r="B1510" s="48" t="n">
        <v>104</v>
      </c>
      <c r="C1510" s="7" t="n">
        <v>222</v>
      </c>
      <c r="D1510" s="7" t="n">
        <v>1</v>
      </c>
      <c r="E1510" s="7" t="n">
        <v>0</v>
      </c>
    </row>
    <row r="1511" spans="1:7">
      <c r="A1511" t="s">
        <v>4</v>
      </c>
      <c r="B1511" s="4" t="s">
        <v>5</v>
      </c>
    </row>
    <row r="1512" spans="1:7">
      <c r="A1512" t="n">
        <v>15314</v>
      </c>
      <c r="B1512" s="5" t="n">
        <v>1</v>
      </c>
    </row>
    <row r="1513" spans="1:7">
      <c r="A1513" t="s">
        <v>4</v>
      </c>
      <c r="B1513" s="4" t="s">
        <v>5</v>
      </c>
      <c r="C1513" s="4" t="s">
        <v>12</v>
      </c>
    </row>
    <row r="1514" spans="1:7">
      <c r="A1514" t="n">
        <v>15315</v>
      </c>
      <c r="B1514" s="15" t="n">
        <v>3</v>
      </c>
      <c r="C1514" s="13" t="n">
        <f t="normal" ca="1">A1528</f>
        <v>0</v>
      </c>
    </row>
    <row r="1515" spans="1:7">
      <c r="A1515" t="s">
        <v>4</v>
      </c>
      <c r="B1515" s="4" t="s">
        <v>5</v>
      </c>
      <c r="C1515" s="4" t="s">
        <v>7</v>
      </c>
      <c r="D1515" s="4" t="s">
        <v>8</v>
      </c>
      <c r="E1515" s="4" t="s">
        <v>74</v>
      </c>
      <c r="F1515" s="4" t="s">
        <v>8</v>
      </c>
      <c r="G1515" s="4" t="s">
        <v>8</v>
      </c>
    </row>
    <row r="1516" spans="1:7">
      <c r="A1516" t="n">
        <v>15320</v>
      </c>
      <c r="B1516" s="44" t="n">
        <v>24</v>
      </c>
      <c r="C1516" s="7" t="n">
        <v>65533</v>
      </c>
      <c r="D1516" s="7" t="n">
        <v>11</v>
      </c>
      <c r="E1516" s="7" t="s">
        <v>167</v>
      </c>
      <c r="F1516" s="7" t="n">
        <v>2</v>
      </c>
      <c r="G1516" s="7" t="n">
        <v>0</v>
      </c>
    </row>
    <row r="1517" spans="1:7">
      <c r="A1517" t="s">
        <v>4</v>
      </c>
      <c r="B1517" s="4" t="s">
        <v>5</v>
      </c>
      <c r="C1517" s="4" t="s">
        <v>7</v>
      </c>
      <c r="D1517" s="4" t="s">
        <v>8</v>
      </c>
      <c r="E1517" s="4" t="s">
        <v>8</v>
      </c>
    </row>
    <row r="1518" spans="1:7">
      <c r="A1518" t="n">
        <v>15485</v>
      </c>
      <c r="B1518" s="48" t="n">
        <v>104</v>
      </c>
      <c r="C1518" s="7" t="n">
        <v>229</v>
      </c>
      <c r="D1518" s="7" t="n">
        <v>3</v>
      </c>
      <c r="E1518" s="7" t="n">
        <v>2</v>
      </c>
    </row>
    <row r="1519" spans="1:7">
      <c r="A1519" t="s">
        <v>4</v>
      </c>
      <c r="B1519" s="4" t="s">
        <v>5</v>
      </c>
    </row>
    <row r="1520" spans="1:7">
      <c r="A1520" t="n">
        <v>15490</v>
      </c>
      <c r="B1520" s="5" t="n">
        <v>1</v>
      </c>
    </row>
    <row r="1521" spans="1:7">
      <c r="A1521" t="s">
        <v>4</v>
      </c>
      <c r="B1521" s="4" t="s">
        <v>5</v>
      </c>
      <c r="C1521" s="4" t="s">
        <v>7</v>
      </c>
      <c r="D1521" s="4" t="s">
        <v>8</v>
      </c>
      <c r="E1521" s="4" t="s">
        <v>7</v>
      </c>
    </row>
    <row r="1522" spans="1:7">
      <c r="A1522" t="n">
        <v>15491</v>
      </c>
      <c r="B1522" s="48" t="n">
        <v>104</v>
      </c>
      <c r="C1522" s="7" t="n">
        <v>229</v>
      </c>
      <c r="D1522" s="7" t="n">
        <v>1</v>
      </c>
      <c r="E1522" s="7" t="n">
        <v>0</v>
      </c>
    </row>
    <row r="1523" spans="1:7">
      <c r="A1523" t="s">
        <v>4</v>
      </c>
      <c r="B1523" s="4" t="s">
        <v>5</v>
      </c>
    </row>
    <row r="1524" spans="1:7">
      <c r="A1524" t="n">
        <v>15497</v>
      </c>
      <c r="B1524" s="5" t="n">
        <v>1</v>
      </c>
    </row>
    <row r="1525" spans="1:7">
      <c r="A1525" t="s">
        <v>4</v>
      </c>
      <c r="B1525" s="4" t="s">
        <v>5</v>
      </c>
      <c r="C1525" s="4" t="s">
        <v>12</v>
      </c>
    </row>
    <row r="1526" spans="1:7">
      <c r="A1526" t="n">
        <v>15498</v>
      </c>
      <c r="B1526" s="15" t="n">
        <v>3</v>
      </c>
      <c r="C1526" s="13" t="n">
        <f t="normal" ca="1">A1528</f>
        <v>0</v>
      </c>
    </row>
    <row r="1527" spans="1:7">
      <c r="A1527" t="s">
        <v>4</v>
      </c>
      <c r="B1527" s="4" t="s">
        <v>5</v>
      </c>
    </row>
    <row r="1528" spans="1:7">
      <c r="A1528" t="n">
        <v>15503</v>
      </c>
      <c r="B1528" s="41" t="n">
        <v>28</v>
      </c>
    </row>
    <row r="1529" spans="1:7">
      <c r="A1529" t="s">
        <v>4</v>
      </c>
      <c r="B1529" s="4" t="s">
        <v>5</v>
      </c>
      <c r="C1529" s="4" t="s">
        <v>8</v>
      </c>
    </row>
    <row r="1530" spans="1:7">
      <c r="A1530" t="n">
        <v>15504</v>
      </c>
      <c r="B1530" s="45" t="n">
        <v>27</v>
      </c>
      <c r="C1530" s="7" t="n">
        <v>0</v>
      </c>
    </row>
    <row r="1531" spans="1:7">
      <c r="A1531" t="s">
        <v>4</v>
      </c>
      <c r="B1531" s="4" t="s">
        <v>5</v>
      </c>
      <c r="C1531" s="4" t="s">
        <v>8</v>
      </c>
    </row>
    <row r="1532" spans="1:7">
      <c r="A1532" t="n">
        <v>15506</v>
      </c>
      <c r="B1532" s="45" t="n">
        <v>27</v>
      </c>
      <c r="C1532" s="7" t="n">
        <v>1</v>
      </c>
    </row>
    <row r="1533" spans="1:7">
      <c r="A1533" t="s">
        <v>4</v>
      </c>
      <c r="B1533" s="4" t="s">
        <v>5</v>
      </c>
      <c r="C1533" s="4" t="s">
        <v>8</v>
      </c>
      <c r="D1533" s="4" t="s">
        <v>7</v>
      </c>
      <c r="E1533" s="4" t="s">
        <v>7</v>
      </c>
      <c r="F1533" s="4" t="s">
        <v>7</v>
      </c>
      <c r="G1533" s="4" t="s">
        <v>7</v>
      </c>
      <c r="H1533" s="4" t="s">
        <v>8</v>
      </c>
    </row>
    <row r="1534" spans="1:7">
      <c r="A1534" t="n">
        <v>15508</v>
      </c>
      <c r="B1534" s="37" t="n">
        <v>25</v>
      </c>
      <c r="C1534" s="7" t="n">
        <v>5</v>
      </c>
      <c r="D1534" s="7" t="n">
        <v>65535</v>
      </c>
      <c r="E1534" s="7" t="n">
        <v>65535</v>
      </c>
      <c r="F1534" s="7" t="n">
        <v>65535</v>
      </c>
      <c r="G1534" s="7" t="n">
        <v>65535</v>
      </c>
      <c r="H1534" s="7" t="n">
        <v>0</v>
      </c>
    </row>
    <row r="1535" spans="1:7">
      <c r="A1535" t="s">
        <v>4</v>
      </c>
      <c r="B1535" s="4" t="s">
        <v>5</v>
      </c>
    </row>
    <row r="1536" spans="1:7">
      <c r="A1536" t="n">
        <v>15519</v>
      </c>
      <c r="B1536" s="5" t="n">
        <v>1</v>
      </c>
    </row>
    <row r="1537" spans="1:8" s="3" customFormat="1" customHeight="0">
      <c r="A1537" s="3" t="s">
        <v>2</v>
      </c>
      <c r="B1537" s="3" t="s">
        <v>168</v>
      </c>
    </row>
    <row r="1538" spans="1:8">
      <c r="A1538" t="s">
        <v>4</v>
      </c>
      <c r="B1538" s="4" t="s">
        <v>5</v>
      </c>
      <c r="C1538" s="4" t="s">
        <v>8</v>
      </c>
      <c r="D1538" s="4" t="s">
        <v>8</v>
      </c>
      <c r="E1538" s="4" t="s">
        <v>14</v>
      </c>
      <c r="F1538" s="4" t="s">
        <v>8</v>
      </c>
      <c r="G1538" s="4" t="s">
        <v>8</v>
      </c>
    </row>
    <row r="1539" spans="1:8">
      <c r="A1539" t="n">
        <v>15520</v>
      </c>
      <c r="B1539" s="47" t="n">
        <v>10</v>
      </c>
      <c r="C1539" s="7" t="n">
        <v>1</v>
      </c>
      <c r="D1539" s="7" t="n">
        <v>0</v>
      </c>
      <c r="E1539" s="7" t="n">
        <v>0</v>
      </c>
      <c r="F1539" s="7" t="n">
        <v>19</v>
      </c>
      <c r="G1539" s="7" t="n">
        <v>1</v>
      </c>
    </row>
    <row r="1540" spans="1:8">
      <c r="A1540" t="s">
        <v>4</v>
      </c>
      <c r="B1540" s="4" t="s">
        <v>5</v>
      </c>
      <c r="C1540" s="4" t="s">
        <v>8</v>
      </c>
      <c r="D1540" s="20" t="s">
        <v>30</v>
      </c>
      <c r="E1540" s="4" t="s">
        <v>5</v>
      </c>
      <c r="F1540" s="4" t="s">
        <v>8</v>
      </c>
      <c r="G1540" s="4" t="s">
        <v>7</v>
      </c>
      <c r="H1540" s="4" t="s">
        <v>14</v>
      </c>
      <c r="I1540" s="20" t="s">
        <v>32</v>
      </c>
      <c r="J1540" s="4" t="s">
        <v>8</v>
      </c>
      <c r="K1540" s="4" t="s">
        <v>12</v>
      </c>
    </row>
    <row r="1541" spans="1:8">
      <c r="A1541" t="n">
        <v>15529</v>
      </c>
      <c r="B1541" s="12" t="n">
        <v>5</v>
      </c>
      <c r="C1541" s="7" t="n">
        <v>28</v>
      </c>
      <c r="D1541" s="20" t="s">
        <v>3</v>
      </c>
      <c r="E1541" s="49" t="n">
        <v>101</v>
      </c>
      <c r="F1541" s="7" t="n">
        <v>2</v>
      </c>
      <c r="G1541" s="7" t="n">
        <v>3831</v>
      </c>
      <c r="H1541" s="7" t="n">
        <v>1</v>
      </c>
      <c r="I1541" s="20" t="s">
        <v>3</v>
      </c>
      <c r="J1541" s="7" t="n">
        <v>1</v>
      </c>
      <c r="K1541" s="13" t="n">
        <f t="normal" ca="1">A1545</f>
        <v>0</v>
      </c>
    </row>
    <row r="1542" spans="1:8">
      <c r="A1542" t="s">
        <v>4</v>
      </c>
      <c r="B1542" s="4" t="s">
        <v>5</v>
      </c>
      <c r="C1542" s="4" t="s">
        <v>8</v>
      </c>
      <c r="D1542" s="4" t="s">
        <v>8</v>
      </c>
      <c r="E1542" s="4" t="s">
        <v>14</v>
      </c>
      <c r="F1542" s="4" t="s">
        <v>8</v>
      </c>
      <c r="G1542" s="4" t="s">
        <v>8</v>
      </c>
    </row>
    <row r="1543" spans="1:8">
      <c r="A1543" t="n">
        <v>15544</v>
      </c>
      <c r="B1543" s="47" t="n">
        <v>10</v>
      </c>
      <c r="C1543" s="7" t="n">
        <v>1</v>
      </c>
      <c r="D1543" s="7" t="n">
        <v>0</v>
      </c>
      <c r="E1543" s="7" t="n">
        <v>1</v>
      </c>
      <c r="F1543" s="7" t="n">
        <v>23</v>
      </c>
      <c r="G1543" s="7" t="n">
        <v>1</v>
      </c>
    </row>
    <row r="1544" spans="1:8">
      <c r="A1544" t="s">
        <v>4</v>
      </c>
      <c r="B1544" s="4" t="s">
        <v>5</v>
      </c>
      <c r="C1544" s="4" t="s">
        <v>8</v>
      </c>
      <c r="D1544" s="20" t="s">
        <v>30</v>
      </c>
      <c r="E1544" s="4" t="s">
        <v>5</v>
      </c>
      <c r="F1544" s="4" t="s">
        <v>8</v>
      </c>
      <c r="G1544" s="4" t="s">
        <v>7</v>
      </c>
      <c r="H1544" s="4" t="s">
        <v>14</v>
      </c>
      <c r="I1544" s="20" t="s">
        <v>32</v>
      </c>
      <c r="J1544" s="4" t="s">
        <v>8</v>
      </c>
      <c r="K1544" s="4" t="s">
        <v>12</v>
      </c>
    </row>
    <row r="1545" spans="1:8">
      <c r="A1545" t="n">
        <v>15553</v>
      </c>
      <c r="B1545" s="12" t="n">
        <v>5</v>
      </c>
      <c r="C1545" s="7" t="n">
        <v>28</v>
      </c>
      <c r="D1545" s="20" t="s">
        <v>3</v>
      </c>
      <c r="E1545" s="49" t="n">
        <v>101</v>
      </c>
      <c r="F1545" s="7" t="n">
        <v>2</v>
      </c>
      <c r="G1545" s="7" t="n">
        <v>1031</v>
      </c>
      <c r="H1545" s="7" t="n">
        <v>1</v>
      </c>
      <c r="I1545" s="20" t="s">
        <v>3</v>
      </c>
      <c r="J1545" s="7" t="n">
        <v>1</v>
      </c>
      <c r="K1545" s="13" t="n">
        <f t="normal" ca="1">A1549</f>
        <v>0</v>
      </c>
    </row>
    <row r="1546" spans="1:8">
      <c r="A1546" t="s">
        <v>4</v>
      </c>
      <c r="B1546" s="4" t="s">
        <v>5</v>
      </c>
      <c r="C1546" s="4" t="s">
        <v>8</v>
      </c>
      <c r="D1546" s="4" t="s">
        <v>8</v>
      </c>
      <c r="E1546" s="4" t="s">
        <v>14</v>
      </c>
      <c r="F1546" s="4" t="s">
        <v>8</v>
      </c>
      <c r="G1546" s="4" t="s">
        <v>8</v>
      </c>
    </row>
    <row r="1547" spans="1:8">
      <c r="A1547" t="n">
        <v>15568</v>
      </c>
      <c r="B1547" s="47" t="n">
        <v>10</v>
      </c>
      <c r="C1547" s="7" t="n">
        <v>1</v>
      </c>
      <c r="D1547" s="7" t="n">
        <v>0</v>
      </c>
      <c r="E1547" s="7" t="n">
        <v>1</v>
      </c>
      <c r="F1547" s="7" t="n">
        <v>23</v>
      </c>
      <c r="G1547" s="7" t="n">
        <v>1</v>
      </c>
    </row>
    <row r="1548" spans="1:8">
      <c r="A1548" t="s">
        <v>4</v>
      </c>
      <c r="B1548" s="4" t="s">
        <v>5</v>
      </c>
    </row>
    <row r="1549" spans="1:8">
      <c r="A1549" t="n">
        <v>15577</v>
      </c>
      <c r="B1549" s="5" t="n">
        <v>1</v>
      </c>
    </row>
    <row r="1550" spans="1:8" s="3" customFormat="1" customHeight="0">
      <c r="A1550" s="3" t="s">
        <v>2</v>
      </c>
      <c r="B1550" s="3" t="s">
        <v>169</v>
      </c>
    </row>
    <row r="1551" spans="1:8">
      <c r="A1551" t="s">
        <v>4</v>
      </c>
      <c r="B1551" s="4" t="s">
        <v>5</v>
      </c>
      <c r="C1551" s="4" t="s">
        <v>8</v>
      </c>
      <c r="D1551" s="4" t="s">
        <v>8</v>
      </c>
      <c r="E1551" s="4" t="s">
        <v>14</v>
      </c>
      <c r="F1551" s="4" t="s">
        <v>8</v>
      </c>
      <c r="G1551" s="4" t="s">
        <v>8</v>
      </c>
    </row>
    <row r="1552" spans="1:8">
      <c r="A1552" t="n">
        <v>15580</v>
      </c>
      <c r="B1552" s="47" t="n">
        <v>10</v>
      </c>
      <c r="C1552" s="7" t="n">
        <v>2</v>
      </c>
      <c r="D1552" s="7" t="n">
        <v>0</v>
      </c>
      <c r="E1552" s="7" t="n">
        <v>0</v>
      </c>
      <c r="F1552" s="7" t="n">
        <v>19</v>
      </c>
      <c r="G1552" s="7" t="n">
        <v>1</v>
      </c>
    </row>
    <row r="1553" spans="1:11">
      <c r="A1553" t="s">
        <v>4</v>
      </c>
      <c r="B1553" s="4" t="s">
        <v>5</v>
      </c>
      <c r="C1553" s="4" t="s">
        <v>8</v>
      </c>
      <c r="D1553" s="20" t="s">
        <v>30</v>
      </c>
      <c r="E1553" s="4" t="s">
        <v>5</v>
      </c>
      <c r="F1553" s="4" t="s">
        <v>8</v>
      </c>
      <c r="G1553" s="4" t="s">
        <v>7</v>
      </c>
      <c r="H1553" s="4" t="s">
        <v>14</v>
      </c>
      <c r="I1553" s="20" t="s">
        <v>32</v>
      </c>
      <c r="J1553" s="4" t="s">
        <v>8</v>
      </c>
      <c r="K1553" s="4" t="s">
        <v>12</v>
      </c>
    </row>
    <row r="1554" spans="1:11">
      <c r="A1554" t="n">
        <v>15589</v>
      </c>
      <c r="B1554" s="12" t="n">
        <v>5</v>
      </c>
      <c r="C1554" s="7" t="n">
        <v>28</v>
      </c>
      <c r="D1554" s="20" t="s">
        <v>3</v>
      </c>
      <c r="E1554" s="49" t="n">
        <v>101</v>
      </c>
      <c r="F1554" s="7" t="n">
        <v>2</v>
      </c>
      <c r="G1554" s="7" t="n">
        <v>3917</v>
      </c>
      <c r="H1554" s="7" t="n">
        <v>0</v>
      </c>
      <c r="I1554" s="20" t="s">
        <v>3</v>
      </c>
      <c r="J1554" s="7" t="n">
        <v>1</v>
      </c>
      <c r="K1554" s="13" t="n">
        <f t="normal" ca="1">A1558</f>
        <v>0</v>
      </c>
    </row>
    <row r="1555" spans="1:11">
      <c r="A1555" t="s">
        <v>4</v>
      </c>
      <c r="B1555" s="4" t="s">
        <v>5</v>
      </c>
      <c r="C1555" s="4" t="s">
        <v>8</v>
      </c>
      <c r="D1555" s="4" t="s">
        <v>8</v>
      </c>
      <c r="E1555" s="4" t="s">
        <v>14</v>
      </c>
      <c r="F1555" s="4" t="s">
        <v>8</v>
      </c>
      <c r="G1555" s="4" t="s">
        <v>8</v>
      </c>
    </row>
    <row r="1556" spans="1:11">
      <c r="A1556" t="n">
        <v>15604</v>
      </c>
      <c r="B1556" s="47" t="n">
        <v>10</v>
      </c>
      <c r="C1556" s="7" t="n">
        <v>2</v>
      </c>
      <c r="D1556" s="7" t="n">
        <v>0</v>
      </c>
      <c r="E1556" s="7" t="n">
        <v>1</v>
      </c>
      <c r="F1556" s="7" t="n">
        <v>23</v>
      </c>
      <c r="G1556" s="7" t="n">
        <v>1</v>
      </c>
    </row>
    <row r="1557" spans="1:11">
      <c r="A1557" t="s">
        <v>4</v>
      </c>
      <c r="B1557" s="4" t="s">
        <v>5</v>
      </c>
      <c r="C1557" s="4" t="s">
        <v>8</v>
      </c>
      <c r="D1557" s="20" t="s">
        <v>30</v>
      </c>
      <c r="E1557" s="4" t="s">
        <v>5</v>
      </c>
      <c r="F1557" s="4" t="s">
        <v>8</v>
      </c>
      <c r="G1557" s="4" t="s">
        <v>7</v>
      </c>
      <c r="H1557" s="4" t="s">
        <v>14</v>
      </c>
      <c r="I1557" s="20" t="s">
        <v>32</v>
      </c>
      <c r="J1557" s="4" t="s">
        <v>8</v>
      </c>
      <c r="K1557" s="4" t="s">
        <v>12</v>
      </c>
    </row>
    <row r="1558" spans="1:11">
      <c r="A1558" t="n">
        <v>15613</v>
      </c>
      <c r="B1558" s="12" t="n">
        <v>5</v>
      </c>
      <c r="C1558" s="7" t="n">
        <v>28</v>
      </c>
      <c r="D1558" s="20" t="s">
        <v>3</v>
      </c>
      <c r="E1558" s="49" t="n">
        <v>101</v>
      </c>
      <c r="F1558" s="7" t="n">
        <v>2</v>
      </c>
      <c r="G1558" s="7" t="n">
        <v>3918</v>
      </c>
      <c r="H1558" s="7" t="n">
        <v>0</v>
      </c>
      <c r="I1558" s="20" t="s">
        <v>3</v>
      </c>
      <c r="J1558" s="7" t="n">
        <v>1</v>
      </c>
      <c r="K1558" s="13" t="n">
        <f t="normal" ca="1">A1562</f>
        <v>0</v>
      </c>
    </row>
    <row r="1559" spans="1:11">
      <c r="A1559" t="s">
        <v>4</v>
      </c>
      <c r="B1559" s="4" t="s">
        <v>5</v>
      </c>
      <c r="C1559" s="4" t="s">
        <v>8</v>
      </c>
      <c r="D1559" s="4" t="s">
        <v>8</v>
      </c>
      <c r="E1559" s="4" t="s">
        <v>14</v>
      </c>
      <c r="F1559" s="4" t="s">
        <v>8</v>
      </c>
      <c r="G1559" s="4" t="s">
        <v>8</v>
      </c>
    </row>
    <row r="1560" spans="1:11">
      <c r="A1560" t="n">
        <v>15628</v>
      </c>
      <c r="B1560" s="47" t="n">
        <v>10</v>
      </c>
      <c r="C1560" s="7" t="n">
        <v>2</v>
      </c>
      <c r="D1560" s="7" t="n">
        <v>0</v>
      </c>
      <c r="E1560" s="7" t="n">
        <v>1</v>
      </c>
      <c r="F1560" s="7" t="n">
        <v>23</v>
      </c>
      <c r="G1560" s="7" t="n">
        <v>1</v>
      </c>
    </row>
    <row r="1561" spans="1:11">
      <c r="A1561" t="s">
        <v>4</v>
      </c>
      <c r="B1561" s="4" t="s">
        <v>5</v>
      </c>
      <c r="C1561" s="4" t="s">
        <v>8</v>
      </c>
      <c r="D1561" s="20" t="s">
        <v>30</v>
      </c>
      <c r="E1561" s="4" t="s">
        <v>5</v>
      </c>
      <c r="F1561" s="4" t="s">
        <v>8</v>
      </c>
      <c r="G1561" s="4" t="s">
        <v>7</v>
      </c>
      <c r="H1561" s="4" t="s">
        <v>14</v>
      </c>
      <c r="I1561" s="20" t="s">
        <v>32</v>
      </c>
      <c r="J1561" s="4" t="s">
        <v>8</v>
      </c>
      <c r="K1561" s="4" t="s">
        <v>12</v>
      </c>
    </row>
    <row r="1562" spans="1:11">
      <c r="A1562" t="n">
        <v>15637</v>
      </c>
      <c r="B1562" s="12" t="n">
        <v>5</v>
      </c>
      <c r="C1562" s="7" t="n">
        <v>28</v>
      </c>
      <c r="D1562" s="20" t="s">
        <v>3</v>
      </c>
      <c r="E1562" s="49" t="n">
        <v>101</v>
      </c>
      <c r="F1562" s="7" t="n">
        <v>2</v>
      </c>
      <c r="G1562" s="7" t="n">
        <v>3919</v>
      </c>
      <c r="H1562" s="7" t="n">
        <v>0</v>
      </c>
      <c r="I1562" s="20" t="s">
        <v>3</v>
      </c>
      <c r="J1562" s="7" t="n">
        <v>1</v>
      </c>
      <c r="K1562" s="13" t="n">
        <f t="normal" ca="1">A1566</f>
        <v>0</v>
      </c>
    </row>
    <row r="1563" spans="1:11">
      <c r="A1563" t="s">
        <v>4</v>
      </c>
      <c r="B1563" s="4" t="s">
        <v>5</v>
      </c>
      <c r="C1563" s="4" t="s">
        <v>8</v>
      </c>
      <c r="D1563" s="4" t="s">
        <v>8</v>
      </c>
      <c r="E1563" s="4" t="s">
        <v>14</v>
      </c>
      <c r="F1563" s="4" t="s">
        <v>8</v>
      </c>
      <c r="G1563" s="4" t="s">
        <v>8</v>
      </c>
    </row>
    <row r="1564" spans="1:11">
      <c r="A1564" t="n">
        <v>15652</v>
      </c>
      <c r="B1564" s="47" t="n">
        <v>10</v>
      </c>
      <c r="C1564" s="7" t="n">
        <v>2</v>
      </c>
      <c r="D1564" s="7" t="n">
        <v>0</v>
      </c>
      <c r="E1564" s="7" t="n">
        <v>1</v>
      </c>
      <c r="F1564" s="7" t="n">
        <v>23</v>
      </c>
      <c r="G1564" s="7" t="n">
        <v>1</v>
      </c>
    </row>
    <row r="1565" spans="1:11">
      <c r="A1565" t="s">
        <v>4</v>
      </c>
      <c r="B1565" s="4" t="s">
        <v>5</v>
      </c>
      <c r="C1565" s="4" t="s">
        <v>8</v>
      </c>
      <c r="D1565" s="20" t="s">
        <v>30</v>
      </c>
      <c r="E1565" s="4" t="s">
        <v>5</v>
      </c>
      <c r="F1565" s="4" t="s">
        <v>8</v>
      </c>
      <c r="G1565" s="4" t="s">
        <v>7</v>
      </c>
      <c r="H1565" s="4" t="s">
        <v>14</v>
      </c>
      <c r="I1565" s="20" t="s">
        <v>32</v>
      </c>
      <c r="J1565" s="4" t="s">
        <v>8</v>
      </c>
      <c r="K1565" s="4" t="s">
        <v>12</v>
      </c>
    </row>
    <row r="1566" spans="1:11">
      <c r="A1566" t="n">
        <v>15661</v>
      </c>
      <c r="B1566" s="12" t="n">
        <v>5</v>
      </c>
      <c r="C1566" s="7" t="n">
        <v>28</v>
      </c>
      <c r="D1566" s="20" t="s">
        <v>3</v>
      </c>
      <c r="E1566" s="49" t="n">
        <v>101</v>
      </c>
      <c r="F1566" s="7" t="n">
        <v>2</v>
      </c>
      <c r="G1566" s="7" t="n">
        <v>3920</v>
      </c>
      <c r="H1566" s="7" t="n">
        <v>0</v>
      </c>
      <c r="I1566" s="20" t="s">
        <v>3</v>
      </c>
      <c r="J1566" s="7" t="n">
        <v>1</v>
      </c>
      <c r="K1566" s="13" t="n">
        <f t="normal" ca="1">A1570</f>
        <v>0</v>
      </c>
    </row>
    <row r="1567" spans="1:11">
      <c r="A1567" t="s">
        <v>4</v>
      </c>
      <c r="B1567" s="4" t="s">
        <v>5</v>
      </c>
      <c r="C1567" s="4" t="s">
        <v>8</v>
      </c>
      <c r="D1567" s="4" t="s">
        <v>8</v>
      </c>
      <c r="E1567" s="4" t="s">
        <v>14</v>
      </c>
      <c r="F1567" s="4" t="s">
        <v>8</v>
      </c>
      <c r="G1567" s="4" t="s">
        <v>8</v>
      </c>
    </row>
    <row r="1568" spans="1:11">
      <c r="A1568" t="n">
        <v>15676</v>
      </c>
      <c r="B1568" s="47" t="n">
        <v>10</v>
      </c>
      <c r="C1568" s="7" t="n">
        <v>2</v>
      </c>
      <c r="D1568" s="7" t="n">
        <v>0</v>
      </c>
      <c r="E1568" s="7" t="n">
        <v>1</v>
      </c>
      <c r="F1568" s="7" t="n">
        <v>23</v>
      </c>
      <c r="G1568" s="7" t="n">
        <v>1</v>
      </c>
    </row>
    <row r="1569" spans="1:11">
      <c r="A1569" t="s">
        <v>4</v>
      </c>
      <c r="B1569" s="4" t="s">
        <v>5</v>
      </c>
      <c r="C1569" s="4" t="s">
        <v>8</v>
      </c>
      <c r="D1569" s="20" t="s">
        <v>30</v>
      </c>
      <c r="E1569" s="4" t="s">
        <v>5</v>
      </c>
      <c r="F1569" s="4" t="s">
        <v>8</v>
      </c>
      <c r="G1569" s="4" t="s">
        <v>7</v>
      </c>
      <c r="H1569" s="4" t="s">
        <v>14</v>
      </c>
      <c r="I1569" s="20" t="s">
        <v>32</v>
      </c>
      <c r="J1569" s="4" t="s">
        <v>8</v>
      </c>
      <c r="K1569" s="4" t="s">
        <v>12</v>
      </c>
    </row>
    <row r="1570" spans="1:11">
      <c r="A1570" t="n">
        <v>15685</v>
      </c>
      <c r="B1570" s="12" t="n">
        <v>5</v>
      </c>
      <c r="C1570" s="7" t="n">
        <v>28</v>
      </c>
      <c r="D1570" s="20" t="s">
        <v>3</v>
      </c>
      <c r="E1570" s="49" t="n">
        <v>101</v>
      </c>
      <c r="F1570" s="7" t="n">
        <v>2</v>
      </c>
      <c r="G1570" s="7" t="n">
        <v>3921</v>
      </c>
      <c r="H1570" s="7" t="n">
        <v>0</v>
      </c>
      <c r="I1570" s="20" t="s">
        <v>3</v>
      </c>
      <c r="J1570" s="7" t="n">
        <v>1</v>
      </c>
      <c r="K1570" s="13" t="n">
        <f t="normal" ca="1">A1574</f>
        <v>0</v>
      </c>
    </row>
    <row r="1571" spans="1:11">
      <c r="A1571" t="s">
        <v>4</v>
      </c>
      <c r="B1571" s="4" t="s">
        <v>5</v>
      </c>
      <c r="C1571" s="4" t="s">
        <v>8</v>
      </c>
      <c r="D1571" s="4" t="s">
        <v>8</v>
      </c>
      <c r="E1571" s="4" t="s">
        <v>14</v>
      </c>
      <c r="F1571" s="4" t="s">
        <v>8</v>
      </c>
      <c r="G1571" s="4" t="s">
        <v>8</v>
      </c>
    </row>
    <row r="1572" spans="1:11">
      <c r="A1572" t="n">
        <v>15700</v>
      </c>
      <c r="B1572" s="47" t="n">
        <v>10</v>
      </c>
      <c r="C1572" s="7" t="n">
        <v>2</v>
      </c>
      <c r="D1572" s="7" t="n">
        <v>0</v>
      </c>
      <c r="E1572" s="7" t="n">
        <v>1</v>
      </c>
      <c r="F1572" s="7" t="n">
        <v>23</v>
      </c>
      <c r="G1572" s="7" t="n">
        <v>1</v>
      </c>
    </row>
    <row r="1573" spans="1:11">
      <c r="A1573" t="s">
        <v>4</v>
      </c>
      <c r="B1573" s="4" t="s">
        <v>5</v>
      </c>
      <c r="C1573" s="4" t="s">
        <v>8</v>
      </c>
      <c r="D1573" s="20" t="s">
        <v>30</v>
      </c>
      <c r="E1573" s="4" t="s">
        <v>5</v>
      </c>
      <c r="F1573" s="4" t="s">
        <v>8</v>
      </c>
      <c r="G1573" s="4" t="s">
        <v>7</v>
      </c>
      <c r="H1573" s="4" t="s">
        <v>14</v>
      </c>
      <c r="I1573" s="20" t="s">
        <v>32</v>
      </c>
      <c r="J1573" s="4" t="s">
        <v>8</v>
      </c>
      <c r="K1573" s="4" t="s">
        <v>12</v>
      </c>
    </row>
    <row r="1574" spans="1:11">
      <c r="A1574" t="n">
        <v>15709</v>
      </c>
      <c r="B1574" s="12" t="n">
        <v>5</v>
      </c>
      <c r="C1574" s="7" t="n">
        <v>28</v>
      </c>
      <c r="D1574" s="20" t="s">
        <v>3</v>
      </c>
      <c r="E1574" s="49" t="n">
        <v>101</v>
      </c>
      <c r="F1574" s="7" t="n">
        <v>2</v>
      </c>
      <c r="G1574" s="7" t="n">
        <v>3922</v>
      </c>
      <c r="H1574" s="7" t="n">
        <v>0</v>
      </c>
      <c r="I1574" s="20" t="s">
        <v>3</v>
      </c>
      <c r="J1574" s="7" t="n">
        <v>1</v>
      </c>
      <c r="K1574" s="13" t="n">
        <f t="normal" ca="1">A1578</f>
        <v>0</v>
      </c>
    </row>
    <row r="1575" spans="1:11">
      <c r="A1575" t="s">
        <v>4</v>
      </c>
      <c r="B1575" s="4" t="s">
        <v>5</v>
      </c>
      <c r="C1575" s="4" t="s">
        <v>8</v>
      </c>
      <c r="D1575" s="4" t="s">
        <v>8</v>
      </c>
      <c r="E1575" s="4" t="s">
        <v>14</v>
      </c>
      <c r="F1575" s="4" t="s">
        <v>8</v>
      </c>
      <c r="G1575" s="4" t="s">
        <v>8</v>
      </c>
    </row>
    <row r="1576" spans="1:11">
      <c r="A1576" t="n">
        <v>15724</v>
      </c>
      <c r="B1576" s="47" t="n">
        <v>10</v>
      </c>
      <c r="C1576" s="7" t="n">
        <v>2</v>
      </c>
      <c r="D1576" s="7" t="n">
        <v>0</v>
      </c>
      <c r="E1576" s="7" t="n">
        <v>1</v>
      </c>
      <c r="F1576" s="7" t="n">
        <v>23</v>
      </c>
      <c r="G1576" s="7" t="n">
        <v>1</v>
      </c>
    </row>
    <row r="1577" spans="1:11">
      <c r="A1577" t="s">
        <v>4</v>
      </c>
      <c r="B1577" s="4" t="s">
        <v>5</v>
      </c>
      <c r="C1577" s="4" t="s">
        <v>8</v>
      </c>
      <c r="D1577" s="20" t="s">
        <v>30</v>
      </c>
      <c r="E1577" s="4" t="s">
        <v>5</v>
      </c>
      <c r="F1577" s="4" t="s">
        <v>8</v>
      </c>
      <c r="G1577" s="4" t="s">
        <v>7</v>
      </c>
      <c r="H1577" s="4" t="s">
        <v>14</v>
      </c>
      <c r="I1577" s="20" t="s">
        <v>32</v>
      </c>
      <c r="J1577" s="4" t="s">
        <v>8</v>
      </c>
      <c r="K1577" s="4" t="s">
        <v>12</v>
      </c>
    </row>
    <row r="1578" spans="1:11">
      <c r="A1578" t="n">
        <v>15733</v>
      </c>
      <c r="B1578" s="12" t="n">
        <v>5</v>
      </c>
      <c r="C1578" s="7" t="n">
        <v>28</v>
      </c>
      <c r="D1578" s="20" t="s">
        <v>3</v>
      </c>
      <c r="E1578" s="49" t="n">
        <v>101</v>
      </c>
      <c r="F1578" s="7" t="n">
        <v>2</v>
      </c>
      <c r="G1578" s="7" t="n">
        <v>3923</v>
      </c>
      <c r="H1578" s="7" t="n">
        <v>0</v>
      </c>
      <c r="I1578" s="20" t="s">
        <v>3</v>
      </c>
      <c r="J1578" s="7" t="n">
        <v>1</v>
      </c>
      <c r="K1578" s="13" t="n">
        <f t="normal" ca="1">A1582</f>
        <v>0</v>
      </c>
    </row>
    <row r="1579" spans="1:11">
      <c r="A1579" t="s">
        <v>4</v>
      </c>
      <c r="B1579" s="4" t="s">
        <v>5</v>
      </c>
      <c r="C1579" s="4" t="s">
        <v>8</v>
      </c>
      <c r="D1579" s="4" t="s">
        <v>8</v>
      </c>
      <c r="E1579" s="4" t="s">
        <v>14</v>
      </c>
      <c r="F1579" s="4" t="s">
        <v>8</v>
      </c>
      <c r="G1579" s="4" t="s">
        <v>8</v>
      </c>
    </row>
    <row r="1580" spans="1:11">
      <c r="A1580" t="n">
        <v>15748</v>
      </c>
      <c r="B1580" s="47" t="n">
        <v>10</v>
      </c>
      <c r="C1580" s="7" t="n">
        <v>2</v>
      </c>
      <c r="D1580" s="7" t="n">
        <v>0</v>
      </c>
      <c r="E1580" s="7" t="n">
        <v>1</v>
      </c>
      <c r="F1580" s="7" t="n">
        <v>23</v>
      </c>
      <c r="G1580" s="7" t="n">
        <v>1</v>
      </c>
    </row>
    <row r="1581" spans="1:11">
      <c r="A1581" t="s">
        <v>4</v>
      </c>
      <c r="B1581" s="4" t="s">
        <v>5</v>
      </c>
      <c r="C1581" s="4" t="s">
        <v>8</v>
      </c>
      <c r="D1581" s="20" t="s">
        <v>30</v>
      </c>
      <c r="E1581" s="4" t="s">
        <v>5</v>
      </c>
      <c r="F1581" s="4" t="s">
        <v>8</v>
      </c>
      <c r="G1581" s="4" t="s">
        <v>7</v>
      </c>
      <c r="H1581" s="4" t="s">
        <v>14</v>
      </c>
      <c r="I1581" s="20" t="s">
        <v>32</v>
      </c>
      <c r="J1581" s="4" t="s">
        <v>8</v>
      </c>
      <c r="K1581" s="4" t="s">
        <v>12</v>
      </c>
    </row>
    <row r="1582" spans="1:11">
      <c r="A1582" t="n">
        <v>15757</v>
      </c>
      <c r="B1582" s="12" t="n">
        <v>5</v>
      </c>
      <c r="C1582" s="7" t="n">
        <v>28</v>
      </c>
      <c r="D1582" s="20" t="s">
        <v>3</v>
      </c>
      <c r="E1582" s="49" t="n">
        <v>101</v>
      </c>
      <c r="F1582" s="7" t="n">
        <v>2</v>
      </c>
      <c r="G1582" s="7" t="n">
        <v>3924</v>
      </c>
      <c r="H1582" s="7" t="n">
        <v>0</v>
      </c>
      <c r="I1582" s="20" t="s">
        <v>3</v>
      </c>
      <c r="J1582" s="7" t="n">
        <v>1</v>
      </c>
      <c r="K1582" s="13" t="n">
        <f t="normal" ca="1">A1586</f>
        <v>0</v>
      </c>
    </row>
    <row r="1583" spans="1:11">
      <c r="A1583" t="s">
        <v>4</v>
      </c>
      <c r="B1583" s="4" t="s">
        <v>5</v>
      </c>
      <c r="C1583" s="4" t="s">
        <v>8</v>
      </c>
      <c r="D1583" s="4" t="s">
        <v>8</v>
      </c>
      <c r="E1583" s="4" t="s">
        <v>14</v>
      </c>
      <c r="F1583" s="4" t="s">
        <v>8</v>
      </c>
      <c r="G1583" s="4" t="s">
        <v>8</v>
      </c>
    </row>
    <row r="1584" spans="1:11">
      <c r="A1584" t="n">
        <v>15772</v>
      </c>
      <c r="B1584" s="47" t="n">
        <v>10</v>
      </c>
      <c r="C1584" s="7" t="n">
        <v>2</v>
      </c>
      <c r="D1584" s="7" t="n">
        <v>0</v>
      </c>
      <c r="E1584" s="7" t="n">
        <v>1</v>
      </c>
      <c r="F1584" s="7" t="n">
        <v>23</v>
      </c>
      <c r="G1584" s="7" t="n">
        <v>1</v>
      </c>
    </row>
    <row r="1585" spans="1:11">
      <c r="A1585" t="s">
        <v>4</v>
      </c>
      <c r="B1585" s="4" t="s">
        <v>5</v>
      </c>
      <c r="C1585" s="4" t="s">
        <v>8</v>
      </c>
      <c r="D1585" s="20" t="s">
        <v>30</v>
      </c>
      <c r="E1585" s="4" t="s">
        <v>5</v>
      </c>
      <c r="F1585" s="4" t="s">
        <v>8</v>
      </c>
      <c r="G1585" s="4" t="s">
        <v>7</v>
      </c>
      <c r="H1585" s="4" t="s">
        <v>14</v>
      </c>
      <c r="I1585" s="20" t="s">
        <v>32</v>
      </c>
      <c r="J1585" s="4" t="s">
        <v>8</v>
      </c>
      <c r="K1585" s="4" t="s">
        <v>12</v>
      </c>
    </row>
    <row r="1586" spans="1:11">
      <c r="A1586" t="n">
        <v>15781</v>
      </c>
      <c r="B1586" s="12" t="n">
        <v>5</v>
      </c>
      <c r="C1586" s="7" t="n">
        <v>28</v>
      </c>
      <c r="D1586" s="20" t="s">
        <v>3</v>
      </c>
      <c r="E1586" s="49" t="n">
        <v>101</v>
      </c>
      <c r="F1586" s="7" t="n">
        <v>2</v>
      </c>
      <c r="G1586" s="7" t="n">
        <v>3925</v>
      </c>
      <c r="H1586" s="7" t="n">
        <v>0</v>
      </c>
      <c r="I1586" s="20" t="s">
        <v>3</v>
      </c>
      <c r="J1586" s="7" t="n">
        <v>1</v>
      </c>
      <c r="K1586" s="13" t="n">
        <f t="normal" ca="1">A1590</f>
        <v>0</v>
      </c>
    </row>
    <row r="1587" spans="1:11">
      <c r="A1587" t="s">
        <v>4</v>
      </c>
      <c r="B1587" s="4" t="s">
        <v>5</v>
      </c>
      <c r="C1587" s="4" t="s">
        <v>8</v>
      </c>
      <c r="D1587" s="4" t="s">
        <v>8</v>
      </c>
      <c r="E1587" s="4" t="s">
        <v>14</v>
      </c>
      <c r="F1587" s="4" t="s">
        <v>8</v>
      </c>
      <c r="G1587" s="4" t="s">
        <v>8</v>
      </c>
    </row>
    <row r="1588" spans="1:11">
      <c r="A1588" t="n">
        <v>15796</v>
      </c>
      <c r="B1588" s="47" t="n">
        <v>10</v>
      </c>
      <c r="C1588" s="7" t="n">
        <v>2</v>
      </c>
      <c r="D1588" s="7" t="n">
        <v>0</v>
      </c>
      <c r="E1588" s="7" t="n">
        <v>1</v>
      </c>
      <c r="F1588" s="7" t="n">
        <v>23</v>
      </c>
      <c r="G1588" s="7" t="n">
        <v>1</v>
      </c>
    </row>
    <row r="1589" spans="1:11">
      <c r="A1589" t="s">
        <v>4</v>
      </c>
      <c r="B1589" s="4" t="s">
        <v>5</v>
      </c>
      <c r="C1589" s="4" t="s">
        <v>8</v>
      </c>
      <c r="D1589" s="20" t="s">
        <v>30</v>
      </c>
      <c r="E1589" s="4" t="s">
        <v>5</v>
      </c>
      <c r="F1589" s="4" t="s">
        <v>8</v>
      </c>
      <c r="G1589" s="4" t="s">
        <v>7</v>
      </c>
      <c r="H1589" s="4" t="s">
        <v>8</v>
      </c>
      <c r="I1589" s="20" t="s">
        <v>32</v>
      </c>
      <c r="J1589" s="4" t="s">
        <v>8</v>
      </c>
      <c r="K1589" s="4" t="s">
        <v>14</v>
      </c>
      <c r="L1589" s="4" t="s">
        <v>8</v>
      </c>
      <c r="M1589" s="4" t="s">
        <v>8</v>
      </c>
      <c r="N1589" s="20" t="s">
        <v>30</v>
      </c>
      <c r="O1589" s="4" t="s">
        <v>5</v>
      </c>
      <c r="P1589" s="4" t="s">
        <v>8</v>
      </c>
      <c r="Q1589" s="4" t="s">
        <v>7</v>
      </c>
      <c r="R1589" s="4" t="s">
        <v>8</v>
      </c>
      <c r="S1589" s="20" t="s">
        <v>32</v>
      </c>
      <c r="T1589" s="4" t="s">
        <v>8</v>
      </c>
      <c r="U1589" s="4" t="s">
        <v>14</v>
      </c>
      <c r="V1589" s="4" t="s">
        <v>8</v>
      </c>
      <c r="W1589" s="4" t="s">
        <v>8</v>
      </c>
      <c r="X1589" s="4" t="s">
        <v>8</v>
      </c>
      <c r="Y1589" s="20" t="s">
        <v>30</v>
      </c>
      <c r="Z1589" s="4" t="s">
        <v>5</v>
      </c>
      <c r="AA1589" s="4" t="s">
        <v>8</v>
      </c>
      <c r="AB1589" s="4" t="s">
        <v>7</v>
      </c>
      <c r="AC1589" s="4" t="s">
        <v>8</v>
      </c>
      <c r="AD1589" s="20" t="s">
        <v>32</v>
      </c>
      <c r="AE1589" s="4" t="s">
        <v>8</v>
      </c>
      <c r="AF1589" s="4" t="s">
        <v>14</v>
      </c>
      <c r="AG1589" s="4" t="s">
        <v>8</v>
      </c>
      <c r="AH1589" s="4" t="s">
        <v>8</v>
      </c>
      <c r="AI1589" s="4" t="s">
        <v>8</v>
      </c>
      <c r="AJ1589" s="20" t="s">
        <v>30</v>
      </c>
      <c r="AK1589" s="4" t="s">
        <v>5</v>
      </c>
      <c r="AL1589" s="4" t="s">
        <v>8</v>
      </c>
      <c r="AM1589" s="4" t="s">
        <v>7</v>
      </c>
      <c r="AN1589" s="4" t="s">
        <v>8</v>
      </c>
      <c r="AO1589" s="20" t="s">
        <v>32</v>
      </c>
      <c r="AP1589" s="4" t="s">
        <v>8</v>
      </c>
      <c r="AQ1589" s="4" t="s">
        <v>14</v>
      </c>
      <c r="AR1589" s="4" t="s">
        <v>8</v>
      </c>
      <c r="AS1589" s="4" t="s">
        <v>8</v>
      </c>
      <c r="AT1589" s="4" t="s">
        <v>8</v>
      </c>
      <c r="AU1589" s="20" t="s">
        <v>30</v>
      </c>
      <c r="AV1589" s="4" t="s">
        <v>5</v>
      </c>
      <c r="AW1589" s="4" t="s">
        <v>8</v>
      </c>
      <c r="AX1589" s="4" t="s">
        <v>7</v>
      </c>
      <c r="AY1589" s="4" t="s">
        <v>8</v>
      </c>
      <c r="AZ1589" s="20" t="s">
        <v>32</v>
      </c>
      <c r="BA1589" s="4" t="s">
        <v>8</v>
      </c>
      <c r="BB1589" s="4" t="s">
        <v>14</v>
      </c>
      <c r="BC1589" s="4" t="s">
        <v>8</v>
      </c>
      <c r="BD1589" s="4" t="s">
        <v>8</v>
      </c>
      <c r="BE1589" s="4" t="s">
        <v>8</v>
      </c>
      <c r="BF1589" s="20" t="s">
        <v>30</v>
      </c>
      <c r="BG1589" s="4" t="s">
        <v>5</v>
      </c>
      <c r="BH1589" s="4" t="s">
        <v>8</v>
      </c>
      <c r="BI1589" s="4" t="s">
        <v>7</v>
      </c>
      <c r="BJ1589" s="4" t="s">
        <v>8</v>
      </c>
      <c r="BK1589" s="20" t="s">
        <v>32</v>
      </c>
      <c r="BL1589" s="4" t="s">
        <v>8</v>
      </c>
      <c r="BM1589" s="4" t="s">
        <v>14</v>
      </c>
      <c r="BN1589" s="4" t="s">
        <v>8</v>
      </c>
      <c r="BO1589" s="4" t="s">
        <v>8</v>
      </c>
      <c r="BP1589" s="4" t="s">
        <v>8</v>
      </c>
      <c r="BQ1589" s="20" t="s">
        <v>30</v>
      </c>
      <c r="BR1589" s="4" t="s">
        <v>5</v>
      </c>
      <c r="BS1589" s="4" t="s">
        <v>8</v>
      </c>
      <c r="BT1589" s="4" t="s">
        <v>7</v>
      </c>
      <c r="BU1589" s="4" t="s">
        <v>8</v>
      </c>
      <c r="BV1589" s="20" t="s">
        <v>32</v>
      </c>
      <c r="BW1589" s="4" t="s">
        <v>8</v>
      </c>
      <c r="BX1589" s="4" t="s">
        <v>14</v>
      </c>
      <c r="BY1589" s="4" t="s">
        <v>8</v>
      </c>
      <c r="BZ1589" s="4" t="s">
        <v>8</v>
      </c>
      <c r="CA1589" s="4" t="s">
        <v>8</v>
      </c>
      <c r="CB1589" s="20" t="s">
        <v>30</v>
      </c>
      <c r="CC1589" s="4" t="s">
        <v>5</v>
      </c>
      <c r="CD1589" s="4" t="s">
        <v>8</v>
      </c>
      <c r="CE1589" s="4" t="s">
        <v>7</v>
      </c>
      <c r="CF1589" s="4" t="s">
        <v>8</v>
      </c>
      <c r="CG1589" s="20" t="s">
        <v>32</v>
      </c>
      <c r="CH1589" s="4" t="s">
        <v>8</v>
      </c>
      <c r="CI1589" s="4" t="s">
        <v>14</v>
      </c>
      <c r="CJ1589" s="4" t="s">
        <v>8</v>
      </c>
      <c r="CK1589" s="4" t="s">
        <v>8</v>
      </c>
      <c r="CL1589" s="4" t="s">
        <v>8</v>
      </c>
      <c r="CM1589" s="20" t="s">
        <v>30</v>
      </c>
      <c r="CN1589" s="4" t="s">
        <v>5</v>
      </c>
      <c r="CO1589" s="4" t="s">
        <v>8</v>
      </c>
      <c r="CP1589" s="4" t="s">
        <v>7</v>
      </c>
      <c r="CQ1589" s="4" t="s">
        <v>8</v>
      </c>
      <c r="CR1589" s="20" t="s">
        <v>32</v>
      </c>
      <c r="CS1589" s="4" t="s">
        <v>8</v>
      </c>
      <c r="CT1589" s="4" t="s">
        <v>14</v>
      </c>
      <c r="CU1589" s="4" t="s">
        <v>8</v>
      </c>
      <c r="CV1589" s="4" t="s">
        <v>8</v>
      </c>
      <c r="CW1589" s="4" t="s">
        <v>8</v>
      </c>
      <c r="CX1589" s="4" t="s">
        <v>12</v>
      </c>
    </row>
    <row r="1590" spans="1:11">
      <c r="A1590" t="n">
        <v>15805</v>
      </c>
      <c r="B1590" s="12" t="n">
        <v>5</v>
      </c>
      <c r="C1590" s="7" t="n">
        <v>28</v>
      </c>
      <c r="D1590" s="20" t="s">
        <v>3</v>
      </c>
      <c r="E1590" s="50" t="n">
        <v>102</v>
      </c>
      <c r="F1590" s="7" t="n">
        <v>7</v>
      </c>
      <c r="G1590" s="7" t="n">
        <v>13</v>
      </c>
      <c r="H1590" s="7" t="n">
        <v>6</v>
      </c>
      <c r="I1590" s="20" t="s">
        <v>3</v>
      </c>
      <c r="J1590" s="7" t="n">
        <v>0</v>
      </c>
      <c r="K1590" s="7" t="n">
        <v>3917</v>
      </c>
      <c r="L1590" s="7" t="n">
        <v>2</v>
      </c>
      <c r="M1590" s="7" t="n">
        <v>28</v>
      </c>
      <c r="N1590" s="20" t="s">
        <v>3</v>
      </c>
      <c r="O1590" s="50" t="n">
        <v>102</v>
      </c>
      <c r="P1590" s="7" t="n">
        <v>7</v>
      </c>
      <c r="Q1590" s="7" t="n">
        <v>13</v>
      </c>
      <c r="R1590" s="7" t="n">
        <v>6</v>
      </c>
      <c r="S1590" s="20" t="s">
        <v>3</v>
      </c>
      <c r="T1590" s="7" t="n">
        <v>0</v>
      </c>
      <c r="U1590" s="7" t="n">
        <v>3918</v>
      </c>
      <c r="V1590" s="7" t="n">
        <v>2</v>
      </c>
      <c r="W1590" s="7" t="n">
        <v>11</v>
      </c>
      <c r="X1590" s="7" t="n">
        <v>28</v>
      </c>
      <c r="Y1590" s="20" t="s">
        <v>3</v>
      </c>
      <c r="Z1590" s="50" t="n">
        <v>102</v>
      </c>
      <c r="AA1590" s="7" t="n">
        <v>7</v>
      </c>
      <c r="AB1590" s="7" t="n">
        <v>13</v>
      </c>
      <c r="AC1590" s="7" t="n">
        <v>6</v>
      </c>
      <c r="AD1590" s="20" t="s">
        <v>3</v>
      </c>
      <c r="AE1590" s="7" t="n">
        <v>0</v>
      </c>
      <c r="AF1590" s="7" t="n">
        <v>3919</v>
      </c>
      <c r="AG1590" s="7" t="n">
        <v>2</v>
      </c>
      <c r="AH1590" s="7" t="n">
        <v>11</v>
      </c>
      <c r="AI1590" s="7" t="n">
        <v>28</v>
      </c>
      <c r="AJ1590" s="20" t="s">
        <v>3</v>
      </c>
      <c r="AK1590" s="50" t="n">
        <v>102</v>
      </c>
      <c r="AL1590" s="7" t="n">
        <v>7</v>
      </c>
      <c r="AM1590" s="7" t="n">
        <v>13</v>
      </c>
      <c r="AN1590" s="7" t="n">
        <v>6</v>
      </c>
      <c r="AO1590" s="20" t="s">
        <v>3</v>
      </c>
      <c r="AP1590" s="7" t="n">
        <v>0</v>
      </c>
      <c r="AQ1590" s="7" t="n">
        <v>3920</v>
      </c>
      <c r="AR1590" s="7" t="n">
        <v>2</v>
      </c>
      <c r="AS1590" s="7" t="n">
        <v>11</v>
      </c>
      <c r="AT1590" s="7" t="n">
        <v>28</v>
      </c>
      <c r="AU1590" s="20" t="s">
        <v>3</v>
      </c>
      <c r="AV1590" s="50" t="n">
        <v>102</v>
      </c>
      <c r="AW1590" s="7" t="n">
        <v>7</v>
      </c>
      <c r="AX1590" s="7" t="n">
        <v>13</v>
      </c>
      <c r="AY1590" s="7" t="n">
        <v>6</v>
      </c>
      <c r="AZ1590" s="20" t="s">
        <v>3</v>
      </c>
      <c r="BA1590" s="7" t="n">
        <v>0</v>
      </c>
      <c r="BB1590" s="7" t="n">
        <v>3921</v>
      </c>
      <c r="BC1590" s="7" t="n">
        <v>2</v>
      </c>
      <c r="BD1590" s="7" t="n">
        <v>11</v>
      </c>
      <c r="BE1590" s="7" t="n">
        <v>28</v>
      </c>
      <c r="BF1590" s="20" t="s">
        <v>3</v>
      </c>
      <c r="BG1590" s="50" t="n">
        <v>102</v>
      </c>
      <c r="BH1590" s="7" t="n">
        <v>7</v>
      </c>
      <c r="BI1590" s="7" t="n">
        <v>13</v>
      </c>
      <c r="BJ1590" s="7" t="n">
        <v>6</v>
      </c>
      <c r="BK1590" s="20" t="s">
        <v>3</v>
      </c>
      <c r="BL1590" s="7" t="n">
        <v>0</v>
      </c>
      <c r="BM1590" s="7" t="n">
        <v>3922</v>
      </c>
      <c r="BN1590" s="7" t="n">
        <v>2</v>
      </c>
      <c r="BO1590" s="7" t="n">
        <v>11</v>
      </c>
      <c r="BP1590" s="7" t="n">
        <v>28</v>
      </c>
      <c r="BQ1590" s="20" t="s">
        <v>3</v>
      </c>
      <c r="BR1590" s="50" t="n">
        <v>102</v>
      </c>
      <c r="BS1590" s="7" t="n">
        <v>7</v>
      </c>
      <c r="BT1590" s="7" t="n">
        <v>13</v>
      </c>
      <c r="BU1590" s="7" t="n">
        <v>6</v>
      </c>
      <c r="BV1590" s="20" t="s">
        <v>3</v>
      </c>
      <c r="BW1590" s="7" t="n">
        <v>0</v>
      </c>
      <c r="BX1590" s="7" t="n">
        <v>3923</v>
      </c>
      <c r="BY1590" s="7" t="n">
        <v>2</v>
      </c>
      <c r="BZ1590" s="7" t="n">
        <v>11</v>
      </c>
      <c r="CA1590" s="7" t="n">
        <v>28</v>
      </c>
      <c r="CB1590" s="20" t="s">
        <v>3</v>
      </c>
      <c r="CC1590" s="50" t="n">
        <v>102</v>
      </c>
      <c r="CD1590" s="7" t="n">
        <v>7</v>
      </c>
      <c r="CE1590" s="7" t="n">
        <v>13</v>
      </c>
      <c r="CF1590" s="7" t="n">
        <v>6</v>
      </c>
      <c r="CG1590" s="20" t="s">
        <v>3</v>
      </c>
      <c r="CH1590" s="7" t="n">
        <v>0</v>
      </c>
      <c r="CI1590" s="7" t="n">
        <v>3924</v>
      </c>
      <c r="CJ1590" s="7" t="n">
        <v>2</v>
      </c>
      <c r="CK1590" s="7" t="n">
        <v>11</v>
      </c>
      <c r="CL1590" s="7" t="n">
        <v>28</v>
      </c>
      <c r="CM1590" s="20" t="s">
        <v>3</v>
      </c>
      <c r="CN1590" s="50" t="n">
        <v>102</v>
      </c>
      <c r="CO1590" s="7" t="n">
        <v>7</v>
      </c>
      <c r="CP1590" s="7" t="n">
        <v>13</v>
      </c>
      <c r="CQ1590" s="7" t="n">
        <v>6</v>
      </c>
      <c r="CR1590" s="20" t="s">
        <v>3</v>
      </c>
      <c r="CS1590" s="7" t="n">
        <v>0</v>
      </c>
      <c r="CT1590" s="7" t="n">
        <v>3925</v>
      </c>
      <c r="CU1590" s="7" t="n">
        <v>2</v>
      </c>
      <c r="CV1590" s="7" t="n">
        <v>11</v>
      </c>
      <c r="CW1590" s="7" t="n">
        <v>1</v>
      </c>
      <c r="CX1590" s="13" t="n">
        <f t="normal" ca="1">A1594</f>
        <v>0</v>
      </c>
    </row>
    <row r="1591" spans="1:11">
      <c r="A1591" t="s">
        <v>4</v>
      </c>
      <c r="B1591" s="4" t="s">
        <v>5</v>
      </c>
      <c r="C1591" s="4" t="s">
        <v>8</v>
      </c>
      <c r="D1591" s="4" t="s">
        <v>8</v>
      </c>
      <c r="E1591" s="4" t="s">
        <v>14</v>
      </c>
      <c r="F1591" s="4" t="s">
        <v>8</v>
      </c>
      <c r="G1591" s="4" t="s">
        <v>8</v>
      </c>
    </row>
    <row r="1592" spans="1:11">
      <c r="A1592" t="n">
        <v>15927</v>
      </c>
      <c r="B1592" s="47" t="n">
        <v>10</v>
      </c>
      <c r="C1592" s="7" t="n">
        <v>2</v>
      </c>
      <c r="D1592" s="7" t="n">
        <v>0</v>
      </c>
      <c r="E1592" s="7" t="n">
        <v>1</v>
      </c>
      <c r="F1592" s="7" t="n">
        <v>23</v>
      </c>
      <c r="G1592" s="7" t="n">
        <v>1</v>
      </c>
    </row>
    <row r="1593" spans="1:11">
      <c r="A1593" t="s">
        <v>4</v>
      </c>
      <c r="B1593" s="4" t="s">
        <v>5</v>
      </c>
    </row>
    <row r="1594" spans="1:11">
      <c r="A1594" t="n">
        <v>15936</v>
      </c>
      <c r="B1594" s="5" t="n">
        <v>1</v>
      </c>
    </row>
    <row r="1595" spans="1:11" s="3" customFormat="1" customHeight="0">
      <c r="A1595" s="3" t="s">
        <v>2</v>
      </c>
      <c r="B1595" s="3" t="s">
        <v>170</v>
      </c>
    </row>
    <row r="1596" spans="1:11">
      <c r="A1596" t="s">
        <v>4</v>
      </c>
      <c r="B1596" s="4" t="s">
        <v>5</v>
      </c>
      <c r="C1596" s="4" t="s">
        <v>8</v>
      </c>
      <c r="D1596" s="4" t="s">
        <v>8</v>
      </c>
      <c r="E1596" s="4" t="s">
        <v>14</v>
      </c>
      <c r="F1596" s="4" t="s">
        <v>8</v>
      </c>
      <c r="G1596" s="4" t="s">
        <v>8</v>
      </c>
    </row>
    <row r="1597" spans="1:11">
      <c r="A1597" t="n">
        <v>15940</v>
      </c>
      <c r="B1597" s="47" t="n">
        <v>10</v>
      </c>
      <c r="C1597" s="7" t="n">
        <v>3</v>
      </c>
      <c r="D1597" s="7" t="n">
        <v>0</v>
      </c>
      <c r="E1597" s="7" t="n">
        <v>0</v>
      </c>
      <c r="F1597" s="7" t="n">
        <v>19</v>
      </c>
      <c r="G1597" s="7" t="n">
        <v>1</v>
      </c>
    </row>
    <row r="1598" spans="1:11">
      <c r="A1598" t="s">
        <v>4</v>
      </c>
      <c r="B1598" s="4" t="s">
        <v>5</v>
      </c>
      <c r="C1598" s="4" t="s">
        <v>8</v>
      </c>
      <c r="D1598" s="20" t="s">
        <v>30</v>
      </c>
      <c r="E1598" s="4" t="s">
        <v>5</v>
      </c>
      <c r="F1598" s="4" t="s">
        <v>8</v>
      </c>
      <c r="G1598" s="4" t="s">
        <v>7</v>
      </c>
      <c r="H1598" s="4" t="s">
        <v>14</v>
      </c>
      <c r="I1598" s="20" t="s">
        <v>32</v>
      </c>
      <c r="J1598" s="4" t="s">
        <v>8</v>
      </c>
      <c r="K1598" s="4" t="s">
        <v>12</v>
      </c>
    </row>
    <row r="1599" spans="1:11">
      <c r="A1599" t="n">
        <v>15949</v>
      </c>
      <c r="B1599" s="12" t="n">
        <v>5</v>
      </c>
      <c r="C1599" s="7" t="n">
        <v>28</v>
      </c>
      <c r="D1599" s="20" t="s">
        <v>3</v>
      </c>
      <c r="E1599" s="49" t="n">
        <v>101</v>
      </c>
      <c r="F1599" s="7" t="n">
        <v>2</v>
      </c>
      <c r="G1599" s="7" t="n">
        <v>3926</v>
      </c>
      <c r="H1599" s="7" t="n">
        <v>0</v>
      </c>
      <c r="I1599" s="20" t="s">
        <v>3</v>
      </c>
      <c r="J1599" s="7" t="n">
        <v>1</v>
      </c>
      <c r="K1599" s="13" t="n">
        <f t="normal" ca="1">A1603</f>
        <v>0</v>
      </c>
    </row>
    <row r="1600" spans="1:11">
      <c r="A1600" t="s">
        <v>4</v>
      </c>
      <c r="B1600" s="4" t="s">
        <v>5</v>
      </c>
      <c r="C1600" s="4" t="s">
        <v>8</v>
      </c>
      <c r="D1600" s="4" t="s">
        <v>8</v>
      </c>
      <c r="E1600" s="4" t="s">
        <v>14</v>
      </c>
      <c r="F1600" s="4" t="s">
        <v>8</v>
      </c>
      <c r="G1600" s="4" t="s">
        <v>8</v>
      </c>
    </row>
    <row r="1601" spans="1:102">
      <c r="A1601" t="n">
        <v>15964</v>
      </c>
      <c r="B1601" s="47" t="n">
        <v>10</v>
      </c>
      <c r="C1601" s="7" t="n">
        <v>3</v>
      </c>
      <c r="D1601" s="7" t="n">
        <v>0</v>
      </c>
      <c r="E1601" s="7" t="n">
        <v>1</v>
      </c>
      <c r="F1601" s="7" t="n">
        <v>23</v>
      </c>
      <c r="G1601" s="7" t="n">
        <v>1</v>
      </c>
    </row>
    <row r="1602" spans="1:102">
      <c r="A1602" t="s">
        <v>4</v>
      </c>
      <c r="B1602" s="4" t="s">
        <v>5</v>
      </c>
      <c r="C1602" s="4" t="s">
        <v>8</v>
      </c>
      <c r="D1602" s="20" t="s">
        <v>30</v>
      </c>
      <c r="E1602" s="4" t="s">
        <v>5</v>
      </c>
      <c r="F1602" s="4" t="s">
        <v>8</v>
      </c>
      <c r="G1602" s="4" t="s">
        <v>7</v>
      </c>
      <c r="H1602" s="4" t="s">
        <v>14</v>
      </c>
      <c r="I1602" s="20" t="s">
        <v>32</v>
      </c>
      <c r="J1602" s="4" t="s">
        <v>8</v>
      </c>
      <c r="K1602" s="4" t="s">
        <v>12</v>
      </c>
    </row>
    <row r="1603" spans="1:102">
      <c r="A1603" t="n">
        <v>15973</v>
      </c>
      <c r="B1603" s="12" t="n">
        <v>5</v>
      </c>
      <c r="C1603" s="7" t="n">
        <v>28</v>
      </c>
      <c r="D1603" s="20" t="s">
        <v>3</v>
      </c>
      <c r="E1603" s="49" t="n">
        <v>101</v>
      </c>
      <c r="F1603" s="7" t="n">
        <v>2</v>
      </c>
      <c r="G1603" s="7" t="n">
        <v>3927</v>
      </c>
      <c r="H1603" s="7" t="n">
        <v>0</v>
      </c>
      <c r="I1603" s="20" t="s">
        <v>3</v>
      </c>
      <c r="J1603" s="7" t="n">
        <v>1</v>
      </c>
      <c r="K1603" s="13" t="n">
        <f t="normal" ca="1">A1607</f>
        <v>0</v>
      </c>
    </row>
    <row r="1604" spans="1:102">
      <c r="A1604" t="s">
        <v>4</v>
      </c>
      <c r="B1604" s="4" t="s">
        <v>5</v>
      </c>
      <c r="C1604" s="4" t="s">
        <v>8</v>
      </c>
      <c r="D1604" s="4" t="s">
        <v>8</v>
      </c>
      <c r="E1604" s="4" t="s">
        <v>14</v>
      </c>
      <c r="F1604" s="4" t="s">
        <v>8</v>
      </c>
      <c r="G1604" s="4" t="s">
        <v>8</v>
      </c>
    </row>
    <row r="1605" spans="1:102">
      <c r="A1605" t="n">
        <v>15988</v>
      </c>
      <c r="B1605" s="47" t="n">
        <v>10</v>
      </c>
      <c r="C1605" s="7" t="n">
        <v>3</v>
      </c>
      <c r="D1605" s="7" t="n">
        <v>0</v>
      </c>
      <c r="E1605" s="7" t="n">
        <v>1</v>
      </c>
      <c r="F1605" s="7" t="n">
        <v>23</v>
      </c>
      <c r="G1605" s="7" t="n">
        <v>1</v>
      </c>
    </row>
    <row r="1606" spans="1:102">
      <c r="A1606" t="s">
        <v>4</v>
      </c>
      <c r="B1606" s="4" t="s">
        <v>5</v>
      </c>
      <c r="C1606" s="4" t="s">
        <v>8</v>
      </c>
      <c r="D1606" s="20" t="s">
        <v>30</v>
      </c>
      <c r="E1606" s="4" t="s">
        <v>5</v>
      </c>
      <c r="F1606" s="4" t="s">
        <v>8</v>
      </c>
      <c r="G1606" s="4" t="s">
        <v>7</v>
      </c>
      <c r="H1606" s="4" t="s">
        <v>14</v>
      </c>
      <c r="I1606" s="20" t="s">
        <v>32</v>
      </c>
      <c r="J1606" s="4" t="s">
        <v>8</v>
      </c>
      <c r="K1606" s="4" t="s">
        <v>12</v>
      </c>
    </row>
    <row r="1607" spans="1:102">
      <c r="A1607" t="n">
        <v>15997</v>
      </c>
      <c r="B1607" s="12" t="n">
        <v>5</v>
      </c>
      <c r="C1607" s="7" t="n">
        <v>28</v>
      </c>
      <c r="D1607" s="20" t="s">
        <v>3</v>
      </c>
      <c r="E1607" s="49" t="n">
        <v>101</v>
      </c>
      <c r="F1607" s="7" t="n">
        <v>2</v>
      </c>
      <c r="G1607" s="7" t="n">
        <v>3928</v>
      </c>
      <c r="H1607" s="7" t="n">
        <v>0</v>
      </c>
      <c r="I1607" s="20" t="s">
        <v>3</v>
      </c>
      <c r="J1607" s="7" t="n">
        <v>1</v>
      </c>
      <c r="K1607" s="13" t="n">
        <f t="normal" ca="1">A1611</f>
        <v>0</v>
      </c>
    </row>
    <row r="1608" spans="1:102">
      <c r="A1608" t="s">
        <v>4</v>
      </c>
      <c r="B1608" s="4" t="s">
        <v>5</v>
      </c>
      <c r="C1608" s="4" t="s">
        <v>8</v>
      </c>
      <c r="D1608" s="4" t="s">
        <v>8</v>
      </c>
      <c r="E1608" s="4" t="s">
        <v>14</v>
      </c>
      <c r="F1608" s="4" t="s">
        <v>8</v>
      </c>
      <c r="G1608" s="4" t="s">
        <v>8</v>
      </c>
    </row>
    <row r="1609" spans="1:102">
      <c r="A1609" t="n">
        <v>16012</v>
      </c>
      <c r="B1609" s="47" t="n">
        <v>10</v>
      </c>
      <c r="C1609" s="7" t="n">
        <v>3</v>
      </c>
      <c r="D1609" s="7" t="n">
        <v>0</v>
      </c>
      <c r="E1609" s="7" t="n">
        <v>1</v>
      </c>
      <c r="F1609" s="7" t="n">
        <v>23</v>
      </c>
      <c r="G1609" s="7" t="n">
        <v>1</v>
      </c>
    </row>
    <row r="1610" spans="1:102">
      <c r="A1610" t="s">
        <v>4</v>
      </c>
      <c r="B1610" s="4" t="s">
        <v>5</v>
      </c>
      <c r="C1610" s="4" t="s">
        <v>8</v>
      </c>
      <c r="D1610" s="20" t="s">
        <v>30</v>
      </c>
      <c r="E1610" s="4" t="s">
        <v>5</v>
      </c>
      <c r="F1610" s="4" t="s">
        <v>8</v>
      </c>
      <c r="G1610" s="4" t="s">
        <v>7</v>
      </c>
      <c r="H1610" s="4" t="s">
        <v>14</v>
      </c>
      <c r="I1610" s="20" t="s">
        <v>32</v>
      </c>
      <c r="J1610" s="4" t="s">
        <v>8</v>
      </c>
      <c r="K1610" s="4" t="s">
        <v>12</v>
      </c>
    </row>
    <row r="1611" spans="1:102">
      <c r="A1611" t="n">
        <v>16021</v>
      </c>
      <c r="B1611" s="12" t="n">
        <v>5</v>
      </c>
      <c r="C1611" s="7" t="n">
        <v>28</v>
      </c>
      <c r="D1611" s="20" t="s">
        <v>3</v>
      </c>
      <c r="E1611" s="49" t="n">
        <v>101</v>
      </c>
      <c r="F1611" s="7" t="n">
        <v>2</v>
      </c>
      <c r="G1611" s="7" t="n">
        <v>1160</v>
      </c>
      <c r="H1611" s="7" t="n">
        <v>0</v>
      </c>
      <c r="I1611" s="20" t="s">
        <v>3</v>
      </c>
      <c r="J1611" s="7" t="n">
        <v>1</v>
      </c>
      <c r="K1611" s="13" t="n">
        <f t="normal" ca="1">A1615</f>
        <v>0</v>
      </c>
    </row>
    <row r="1612" spans="1:102">
      <c r="A1612" t="s">
        <v>4</v>
      </c>
      <c r="B1612" s="4" t="s">
        <v>5</v>
      </c>
      <c r="C1612" s="4" t="s">
        <v>8</v>
      </c>
      <c r="D1612" s="4" t="s">
        <v>8</v>
      </c>
      <c r="E1612" s="4" t="s">
        <v>14</v>
      </c>
      <c r="F1612" s="4" t="s">
        <v>8</v>
      </c>
      <c r="G1612" s="4" t="s">
        <v>8</v>
      </c>
    </row>
    <row r="1613" spans="1:102">
      <c r="A1613" t="n">
        <v>16036</v>
      </c>
      <c r="B1613" s="47" t="n">
        <v>10</v>
      </c>
      <c r="C1613" s="7" t="n">
        <v>3</v>
      </c>
      <c r="D1613" s="7" t="n">
        <v>0</v>
      </c>
      <c r="E1613" s="7" t="n">
        <v>1</v>
      </c>
      <c r="F1613" s="7" t="n">
        <v>23</v>
      </c>
      <c r="G1613" s="7" t="n">
        <v>1</v>
      </c>
    </row>
    <row r="1614" spans="1:102">
      <c r="A1614" t="s">
        <v>4</v>
      </c>
      <c r="B1614" s="4" t="s">
        <v>5</v>
      </c>
      <c r="C1614" s="4" t="s">
        <v>8</v>
      </c>
      <c r="D1614" s="20" t="s">
        <v>30</v>
      </c>
      <c r="E1614" s="4" t="s">
        <v>5</v>
      </c>
      <c r="F1614" s="4" t="s">
        <v>8</v>
      </c>
      <c r="G1614" s="4" t="s">
        <v>7</v>
      </c>
      <c r="H1614" s="4" t="s">
        <v>14</v>
      </c>
      <c r="I1614" s="20" t="s">
        <v>32</v>
      </c>
      <c r="J1614" s="4" t="s">
        <v>8</v>
      </c>
      <c r="K1614" s="4" t="s">
        <v>12</v>
      </c>
    </row>
    <row r="1615" spans="1:102">
      <c r="A1615" t="n">
        <v>16045</v>
      </c>
      <c r="B1615" s="12" t="n">
        <v>5</v>
      </c>
      <c r="C1615" s="7" t="n">
        <v>28</v>
      </c>
      <c r="D1615" s="20" t="s">
        <v>3</v>
      </c>
      <c r="E1615" s="49" t="n">
        <v>101</v>
      </c>
      <c r="F1615" s="7" t="n">
        <v>2</v>
      </c>
      <c r="G1615" s="7" t="n">
        <v>1163</v>
      </c>
      <c r="H1615" s="7" t="n">
        <v>0</v>
      </c>
      <c r="I1615" s="20" t="s">
        <v>3</v>
      </c>
      <c r="J1615" s="7" t="n">
        <v>1</v>
      </c>
      <c r="K1615" s="13" t="n">
        <f t="normal" ca="1">A1619</f>
        <v>0</v>
      </c>
    </row>
    <row r="1616" spans="1:102">
      <c r="A1616" t="s">
        <v>4</v>
      </c>
      <c r="B1616" s="4" t="s">
        <v>5</v>
      </c>
      <c r="C1616" s="4" t="s">
        <v>8</v>
      </c>
      <c r="D1616" s="4" t="s">
        <v>8</v>
      </c>
      <c r="E1616" s="4" t="s">
        <v>14</v>
      </c>
      <c r="F1616" s="4" t="s">
        <v>8</v>
      </c>
      <c r="G1616" s="4" t="s">
        <v>8</v>
      </c>
    </row>
    <row r="1617" spans="1:11">
      <c r="A1617" t="n">
        <v>16060</v>
      </c>
      <c r="B1617" s="47" t="n">
        <v>10</v>
      </c>
      <c r="C1617" s="7" t="n">
        <v>3</v>
      </c>
      <c r="D1617" s="7" t="n">
        <v>0</v>
      </c>
      <c r="E1617" s="7" t="n">
        <v>1</v>
      </c>
      <c r="F1617" s="7" t="n">
        <v>23</v>
      </c>
      <c r="G1617" s="7" t="n">
        <v>1</v>
      </c>
    </row>
    <row r="1618" spans="1:11">
      <c r="A1618" t="s">
        <v>4</v>
      </c>
      <c r="B1618" s="4" t="s">
        <v>5</v>
      </c>
      <c r="C1618" s="4" t="s">
        <v>8</v>
      </c>
      <c r="D1618" s="20" t="s">
        <v>30</v>
      </c>
      <c r="E1618" s="4" t="s">
        <v>5</v>
      </c>
      <c r="F1618" s="4" t="s">
        <v>8</v>
      </c>
      <c r="G1618" s="4" t="s">
        <v>7</v>
      </c>
      <c r="H1618" s="4" t="s">
        <v>14</v>
      </c>
      <c r="I1618" s="20" t="s">
        <v>32</v>
      </c>
      <c r="J1618" s="4" t="s">
        <v>8</v>
      </c>
      <c r="K1618" s="4" t="s">
        <v>12</v>
      </c>
    </row>
    <row r="1619" spans="1:11">
      <c r="A1619" t="n">
        <v>16069</v>
      </c>
      <c r="B1619" s="12" t="n">
        <v>5</v>
      </c>
      <c r="C1619" s="7" t="n">
        <v>28</v>
      </c>
      <c r="D1619" s="20" t="s">
        <v>3</v>
      </c>
      <c r="E1619" s="49" t="n">
        <v>101</v>
      </c>
      <c r="F1619" s="7" t="n">
        <v>2</v>
      </c>
      <c r="G1619" s="7" t="n">
        <v>3915</v>
      </c>
      <c r="H1619" s="7" t="n">
        <v>0</v>
      </c>
      <c r="I1619" s="20" t="s">
        <v>3</v>
      </c>
      <c r="J1619" s="7" t="n">
        <v>1</v>
      </c>
      <c r="K1619" s="13" t="n">
        <f t="normal" ca="1">A1623</f>
        <v>0</v>
      </c>
    </row>
    <row r="1620" spans="1:11">
      <c r="A1620" t="s">
        <v>4</v>
      </c>
      <c r="B1620" s="4" t="s">
        <v>5</v>
      </c>
      <c r="C1620" s="4" t="s">
        <v>8</v>
      </c>
      <c r="D1620" s="4" t="s">
        <v>8</v>
      </c>
      <c r="E1620" s="4" t="s">
        <v>14</v>
      </c>
      <c r="F1620" s="4" t="s">
        <v>8</v>
      </c>
      <c r="G1620" s="4" t="s">
        <v>8</v>
      </c>
    </row>
    <row r="1621" spans="1:11">
      <c r="A1621" t="n">
        <v>16084</v>
      </c>
      <c r="B1621" s="47" t="n">
        <v>10</v>
      </c>
      <c r="C1621" s="7" t="n">
        <v>3</v>
      </c>
      <c r="D1621" s="7" t="n">
        <v>0</v>
      </c>
      <c r="E1621" s="7" t="n">
        <v>1</v>
      </c>
      <c r="F1621" s="7" t="n">
        <v>23</v>
      </c>
      <c r="G1621" s="7" t="n">
        <v>1</v>
      </c>
    </row>
    <row r="1622" spans="1:11">
      <c r="A1622" t="s">
        <v>4</v>
      </c>
      <c r="B1622" s="4" t="s">
        <v>5</v>
      </c>
      <c r="C1622" s="4" t="s">
        <v>8</v>
      </c>
      <c r="D1622" s="20" t="s">
        <v>30</v>
      </c>
      <c r="E1622" s="4" t="s">
        <v>5</v>
      </c>
      <c r="F1622" s="4" t="s">
        <v>8</v>
      </c>
      <c r="G1622" s="4" t="s">
        <v>7</v>
      </c>
      <c r="H1622" s="4" t="s">
        <v>14</v>
      </c>
      <c r="I1622" s="20" t="s">
        <v>32</v>
      </c>
      <c r="J1622" s="4" t="s">
        <v>8</v>
      </c>
      <c r="K1622" s="4" t="s">
        <v>12</v>
      </c>
    </row>
    <row r="1623" spans="1:11">
      <c r="A1623" t="n">
        <v>16093</v>
      </c>
      <c r="B1623" s="12" t="n">
        <v>5</v>
      </c>
      <c r="C1623" s="7" t="n">
        <v>28</v>
      </c>
      <c r="D1623" s="20" t="s">
        <v>3</v>
      </c>
      <c r="E1623" s="49" t="n">
        <v>101</v>
      </c>
      <c r="F1623" s="7" t="n">
        <v>2</v>
      </c>
      <c r="G1623" s="7" t="n">
        <v>3902</v>
      </c>
      <c r="H1623" s="7" t="n">
        <v>0</v>
      </c>
      <c r="I1623" s="20" t="s">
        <v>3</v>
      </c>
      <c r="J1623" s="7" t="n">
        <v>1</v>
      </c>
      <c r="K1623" s="13" t="n">
        <f t="normal" ca="1">A1627</f>
        <v>0</v>
      </c>
    </row>
    <row r="1624" spans="1:11">
      <c r="A1624" t="s">
        <v>4</v>
      </c>
      <c r="B1624" s="4" t="s">
        <v>5</v>
      </c>
      <c r="C1624" s="4" t="s">
        <v>8</v>
      </c>
      <c r="D1624" s="4" t="s">
        <v>8</v>
      </c>
      <c r="E1624" s="4" t="s">
        <v>14</v>
      </c>
      <c r="F1624" s="4" t="s">
        <v>8</v>
      </c>
      <c r="G1624" s="4" t="s">
        <v>8</v>
      </c>
    </row>
    <row r="1625" spans="1:11">
      <c r="A1625" t="n">
        <v>16108</v>
      </c>
      <c r="B1625" s="47" t="n">
        <v>10</v>
      </c>
      <c r="C1625" s="7" t="n">
        <v>3</v>
      </c>
      <c r="D1625" s="7" t="n">
        <v>0</v>
      </c>
      <c r="E1625" s="7" t="n">
        <v>1</v>
      </c>
      <c r="F1625" s="7" t="n">
        <v>23</v>
      </c>
      <c r="G1625" s="7" t="n">
        <v>1</v>
      </c>
    </row>
    <row r="1626" spans="1:11">
      <c r="A1626" t="s">
        <v>4</v>
      </c>
      <c r="B1626" s="4" t="s">
        <v>5</v>
      </c>
      <c r="C1626" s="4" t="s">
        <v>8</v>
      </c>
      <c r="D1626" s="20" t="s">
        <v>30</v>
      </c>
      <c r="E1626" s="4" t="s">
        <v>5</v>
      </c>
      <c r="F1626" s="4" t="s">
        <v>8</v>
      </c>
      <c r="G1626" s="4" t="s">
        <v>7</v>
      </c>
      <c r="H1626" s="4" t="s">
        <v>14</v>
      </c>
      <c r="I1626" s="20" t="s">
        <v>32</v>
      </c>
      <c r="J1626" s="4" t="s">
        <v>8</v>
      </c>
      <c r="K1626" s="4" t="s">
        <v>12</v>
      </c>
    </row>
    <row r="1627" spans="1:11">
      <c r="A1627" t="n">
        <v>16117</v>
      </c>
      <c r="B1627" s="12" t="n">
        <v>5</v>
      </c>
      <c r="C1627" s="7" t="n">
        <v>28</v>
      </c>
      <c r="D1627" s="20" t="s">
        <v>3</v>
      </c>
      <c r="E1627" s="49" t="n">
        <v>101</v>
      </c>
      <c r="F1627" s="7" t="n">
        <v>2</v>
      </c>
      <c r="G1627" s="7" t="n">
        <v>3916</v>
      </c>
      <c r="H1627" s="7" t="n">
        <v>0</v>
      </c>
      <c r="I1627" s="20" t="s">
        <v>3</v>
      </c>
      <c r="J1627" s="7" t="n">
        <v>1</v>
      </c>
      <c r="K1627" s="13" t="n">
        <f t="normal" ca="1">A1631</f>
        <v>0</v>
      </c>
    </row>
    <row r="1628" spans="1:11">
      <c r="A1628" t="s">
        <v>4</v>
      </c>
      <c r="B1628" s="4" t="s">
        <v>5</v>
      </c>
      <c r="C1628" s="4" t="s">
        <v>8</v>
      </c>
      <c r="D1628" s="4" t="s">
        <v>8</v>
      </c>
      <c r="E1628" s="4" t="s">
        <v>14</v>
      </c>
      <c r="F1628" s="4" t="s">
        <v>8</v>
      </c>
      <c r="G1628" s="4" t="s">
        <v>8</v>
      </c>
    </row>
    <row r="1629" spans="1:11">
      <c r="A1629" t="n">
        <v>16132</v>
      </c>
      <c r="B1629" s="47" t="n">
        <v>10</v>
      </c>
      <c r="C1629" s="7" t="n">
        <v>3</v>
      </c>
      <c r="D1629" s="7" t="n">
        <v>0</v>
      </c>
      <c r="E1629" s="7" t="n">
        <v>1</v>
      </c>
      <c r="F1629" s="7" t="n">
        <v>23</v>
      </c>
      <c r="G1629" s="7" t="n">
        <v>1</v>
      </c>
    </row>
    <row r="1630" spans="1:11">
      <c r="A1630" t="s">
        <v>4</v>
      </c>
      <c r="B1630" s="4" t="s">
        <v>5</v>
      </c>
      <c r="C1630" s="4" t="s">
        <v>8</v>
      </c>
      <c r="D1630" s="20" t="s">
        <v>30</v>
      </c>
      <c r="E1630" s="4" t="s">
        <v>5</v>
      </c>
      <c r="F1630" s="4" t="s">
        <v>8</v>
      </c>
      <c r="G1630" s="4" t="s">
        <v>7</v>
      </c>
      <c r="H1630" s="4" t="s">
        <v>14</v>
      </c>
      <c r="I1630" s="20" t="s">
        <v>32</v>
      </c>
      <c r="J1630" s="4" t="s">
        <v>8</v>
      </c>
      <c r="K1630" s="4" t="s">
        <v>12</v>
      </c>
    </row>
    <row r="1631" spans="1:11">
      <c r="A1631" t="n">
        <v>16141</v>
      </c>
      <c r="B1631" s="12" t="n">
        <v>5</v>
      </c>
      <c r="C1631" s="7" t="n">
        <v>28</v>
      </c>
      <c r="D1631" s="20" t="s">
        <v>3</v>
      </c>
      <c r="E1631" s="49" t="n">
        <v>101</v>
      </c>
      <c r="F1631" s="7" t="n">
        <v>2</v>
      </c>
      <c r="G1631" s="7" t="n">
        <v>1161</v>
      </c>
      <c r="H1631" s="7" t="n">
        <v>0</v>
      </c>
      <c r="I1631" s="20" t="s">
        <v>3</v>
      </c>
      <c r="J1631" s="7" t="n">
        <v>1</v>
      </c>
      <c r="K1631" s="13" t="n">
        <f t="normal" ca="1">A1635</f>
        <v>0</v>
      </c>
    </row>
    <row r="1632" spans="1:11">
      <c r="A1632" t="s">
        <v>4</v>
      </c>
      <c r="B1632" s="4" t="s">
        <v>5</v>
      </c>
      <c r="C1632" s="4" t="s">
        <v>8</v>
      </c>
      <c r="D1632" s="4" t="s">
        <v>8</v>
      </c>
      <c r="E1632" s="4" t="s">
        <v>14</v>
      </c>
      <c r="F1632" s="4" t="s">
        <v>8</v>
      </c>
      <c r="G1632" s="4" t="s">
        <v>8</v>
      </c>
    </row>
    <row r="1633" spans="1:11">
      <c r="A1633" t="n">
        <v>16156</v>
      </c>
      <c r="B1633" s="47" t="n">
        <v>10</v>
      </c>
      <c r="C1633" s="7" t="n">
        <v>3</v>
      </c>
      <c r="D1633" s="7" t="n">
        <v>0</v>
      </c>
      <c r="E1633" s="7" t="n">
        <v>1</v>
      </c>
      <c r="F1633" s="7" t="n">
        <v>23</v>
      </c>
      <c r="G1633" s="7" t="n">
        <v>1</v>
      </c>
    </row>
    <row r="1634" spans="1:11">
      <c r="A1634" t="s">
        <v>4</v>
      </c>
      <c r="B1634" s="4" t="s">
        <v>5</v>
      </c>
      <c r="C1634" s="4" t="s">
        <v>8</v>
      </c>
      <c r="D1634" s="20" t="s">
        <v>30</v>
      </c>
      <c r="E1634" s="4" t="s">
        <v>5</v>
      </c>
      <c r="F1634" s="4" t="s">
        <v>8</v>
      </c>
      <c r="G1634" s="4" t="s">
        <v>7</v>
      </c>
      <c r="H1634" s="4" t="s">
        <v>14</v>
      </c>
      <c r="I1634" s="20" t="s">
        <v>32</v>
      </c>
      <c r="J1634" s="4" t="s">
        <v>8</v>
      </c>
      <c r="K1634" s="4" t="s">
        <v>12</v>
      </c>
    </row>
    <row r="1635" spans="1:11">
      <c r="A1635" t="n">
        <v>16165</v>
      </c>
      <c r="B1635" s="12" t="n">
        <v>5</v>
      </c>
      <c r="C1635" s="7" t="n">
        <v>28</v>
      </c>
      <c r="D1635" s="20" t="s">
        <v>3</v>
      </c>
      <c r="E1635" s="49" t="n">
        <v>101</v>
      </c>
      <c r="F1635" s="7" t="n">
        <v>2</v>
      </c>
      <c r="G1635" s="7" t="n">
        <v>1162</v>
      </c>
      <c r="H1635" s="7" t="n">
        <v>0</v>
      </c>
      <c r="I1635" s="20" t="s">
        <v>3</v>
      </c>
      <c r="J1635" s="7" t="n">
        <v>1</v>
      </c>
      <c r="K1635" s="13" t="n">
        <f t="normal" ca="1">A1639</f>
        <v>0</v>
      </c>
    </row>
    <row r="1636" spans="1:11">
      <c r="A1636" t="s">
        <v>4</v>
      </c>
      <c r="B1636" s="4" t="s">
        <v>5</v>
      </c>
      <c r="C1636" s="4" t="s">
        <v>8</v>
      </c>
      <c r="D1636" s="4" t="s">
        <v>8</v>
      </c>
      <c r="E1636" s="4" t="s">
        <v>14</v>
      </c>
      <c r="F1636" s="4" t="s">
        <v>8</v>
      </c>
      <c r="G1636" s="4" t="s">
        <v>8</v>
      </c>
    </row>
    <row r="1637" spans="1:11">
      <c r="A1637" t="n">
        <v>16180</v>
      </c>
      <c r="B1637" s="47" t="n">
        <v>10</v>
      </c>
      <c r="C1637" s="7" t="n">
        <v>3</v>
      </c>
      <c r="D1637" s="7" t="n">
        <v>0</v>
      </c>
      <c r="E1637" s="7" t="n">
        <v>1</v>
      </c>
      <c r="F1637" s="7" t="n">
        <v>23</v>
      </c>
      <c r="G1637" s="7" t="n">
        <v>1</v>
      </c>
    </row>
    <row r="1638" spans="1:11">
      <c r="A1638" t="s">
        <v>4</v>
      </c>
      <c r="B1638" s="4" t="s">
        <v>5</v>
      </c>
      <c r="C1638" s="4" t="s">
        <v>8</v>
      </c>
      <c r="D1638" s="20" t="s">
        <v>30</v>
      </c>
      <c r="E1638" s="4" t="s">
        <v>5</v>
      </c>
      <c r="F1638" s="4" t="s">
        <v>8</v>
      </c>
      <c r="G1638" s="4" t="s">
        <v>7</v>
      </c>
      <c r="H1638" s="4" t="s">
        <v>14</v>
      </c>
      <c r="I1638" s="20" t="s">
        <v>32</v>
      </c>
      <c r="J1638" s="4" t="s">
        <v>8</v>
      </c>
      <c r="K1638" s="4" t="s">
        <v>12</v>
      </c>
    </row>
    <row r="1639" spans="1:11">
      <c r="A1639" t="n">
        <v>16189</v>
      </c>
      <c r="B1639" s="12" t="n">
        <v>5</v>
      </c>
      <c r="C1639" s="7" t="n">
        <v>28</v>
      </c>
      <c r="D1639" s="20" t="s">
        <v>3</v>
      </c>
      <c r="E1639" s="49" t="n">
        <v>101</v>
      </c>
      <c r="F1639" s="7" t="n">
        <v>2</v>
      </c>
      <c r="G1639" s="7" t="n">
        <v>3900</v>
      </c>
      <c r="H1639" s="7" t="n">
        <v>0</v>
      </c>
      <c r="I1639" s="20" t="s">
        <v>3</v>
      </c>
      <c r="J1639" s="7" t="n">
        <v>1</v>
      </c>
      <c r="K1639" s="13" t="n">
        <f t="normal" ca="1">A1643</f>
        <v>0</v>
      </c>
    </row>
    <row r="1640" spans="1:11">
      <c r="A1640" t="s">
        <v>4</v>
      </c>
      <c r="B1640" s="4" t="s">
        <v>5</v>
      </c>
      <c r="C1640" s="4" t="s">
        <v>8</v>
      </c>
      <c r="D1640" s="4" t="s">
        <v>8</v>
      </c>
      <c r="E1640" s="4" t="s">
        <v>14</v>
      </c>
      <c r="F1640" s="4" t="s">
        <v>8</v>
      </c>
      <c r="G1640" s="4" t="s">
        <v>8</v>
      </c>
    </row>
    <row r="1641" spans="1:11">
      <c r="A1641" t="n">
        <v>16204</v>
      </c>
      <c r="B1641" s="47" t="n">
        <v>10</v>
      </c>
      <c r="C1641" s="7" t="n">
        <v>3</v>
      </c>
      <c r="D1641" s="7" t="n">
        <v>0</v>
      </c>
      <c r="E1641" s="7" t="n">
        <v>1</v>
      </c>
      <c r="F1641" s="7" t="n">
        <v>23</v>
      </c>
      <c r="G1641" s="7" t="n">
        <v>1</v>
      </c>
    </row>
    <row r="1642" spans="1:11">
      <c r="A1642" t="s">
        <v>4</v>
      </c>
      <c r="B1642" s="4" t="s">
        <v>5</v>
      </c>
      <c r="C1642" s="4" t="s">
        <v>8</v>
      </c>
      <c r="D1642" s="20" t="s">
        <v>30</v>
      </c>
      <c r="E1642" s="4" t="s">
        <v>5</v>
      </c>
      <c r="F1642" s="4" t="s">
        <v>8</v>
      </c>
      <c r="G1642" s="4" t="s">
        <v>7</v>
      </c>
      <c r="H1642" s="4" t="s">
        <v>14</v>
      </c>
      <c r="I1642" s="20" t="s">
        <v>32</v>
      </c>
      <c r="J1642" s="4" t="s">
        <v>8</v>
      </c>
      <c r="K1642" s="4" t="s">
        <v>12</v>
      </c>
    </row>
    <row r="1643" spans="1:11">
      <c r="A1643" t="n">
        <v>16213</v>
      </c>
      <c r="B1643" s="12" t="n">
        <v>5</v>
      </c>
      <c r="C1643" s="7" t="n">
        <v>28</v>
      </c>
      <c r="D1643" s="20" t="s">
        <v>3</v>
      </c>
      <c r="E1643" s="49" t="n">
        <v>101</v>
      </c>
      <c r="F1643" s="7" t="n">
        <v>2</v>
      </c>
      <c r="G1643" s="7" t="n">
        <v>3929</v>
      </c>
      <c r="H1643" s="7" t="n">
        <v>0</v>
      </c>
      <c r="I1643" s="20" t="s">
        <v>3</v>
      </c>
      <c r="J1643" s="7" t="n">
        <v>1</v>
      </c>
      <c r="K1643" s="13" t="n">
        <f t="normal" ca="1">A1647</f>
        <v>0</v>
      </c>
    </row>
    <row r="1644" spans="1:11">
      <c r="A1644" t="s">
        <v>4</v>
      </c>
      <c r="B1644" s="4" t="s">
        <v>5</v>
      </c>
      <c r="C1644" s="4" t="s">
        <v>8</v>
      </c>
      <c r="D1644" s="4" t="s">
        <v>8</v>
      </c>
      <c r="E1644" s="4" t="s">
        <v>14</v>
      </c>
      <c r="F1644" s="4" t="s">
        <v>8</v>
      </c>
      <c r="G1644" s="4" t="s">
        <v>8</v>
      </c>
    </row>
    <row r="1645" spans="1:11">
      <c r="A1645" t="n">
        <v>16228</v>
      </c>
      <c r="B1645" s="47" t="n">
        <v>10</v>
      </c>
      <c r="C1645" s="7" t="n">
        <v>3</v>
      </c>
      <c r="D1645" s="7" t="n">
        <v>0</v>
      </c>
      <c r="E1645" s="7" t="n">
        <v>1</v>
      </c>
      <c r="F1645" s="7" t="n">
        <v>23</v>
      </c>
      <c r="G1645" s="7" t="n">
        <v>1</v>
      </c>
    </row>
    <row r="1646" spans="1:11">
      <c r="A1646" t="s">
        <v>4</v>
      </c>
      <c r="B1646" s="4" t="s">
        <v>5</v>
      </c>
      <c r="C1646" s="4" t="s">
        <v>8</v>
      </c>
      <c r="D1646" s="20" t="s">
        <v>30</v>
      </c>
      <c r="E1646" s="4" t="s">
        <v>5</v>
      </c>
      <c r="F1646" s="4" t="s">
        <v>8</v>
      </c>
      <c r="G1646" s="4" t="s">
        <v>7</v>
      </c>
      <c r="H1646" s="4" t="s">
        <v>14</v>
      </c>
      <c r="I1646" s="20" t="s">
        <v>32</v>
      </c>
      <c r="J1646" s="4" t="s">
        <v>8</v>
      </c>
      <c r="K1646" s="4" t="s">
        <v>12</v>
      </c>
    </row>
    <row r="1647" spans="1:11">
      <c r="A1647" t="n">
        <v>16237</v>
      </c>
      <c r="B1647" s="12" t="n">
        <v>5</v>
      </c>
      <c r="C1647" s="7" t="n">
        <v>28</v>
      </c>
      <c r="D1647" s="20" t="s">
        <v>3</v>
      </c>
      <c r="E1647" s="49" t="n">
        <v>101</v>
      </c>
      <c r="F1647" s="7" t="n">
        <v>2</v>
      </c>
      <c r="G1647" s="7" t="n">
        <v>3930</v>
      </c>
      <c r="H1647" s="7" t="n">
        <v>0</v>
      </c>
      <c r="I1647" s="20" t="s">
        <v>3</v>
      </c>
      <c r="J1647" s="7" t="n">
        <v>1</v>
      </c>
      <c r="K1647" s="13" t="n">
        <f t="normal" ca="1">A1651</f>
        <v>0</v>
      </c>
    </row>
    <row r="1648" spans="1:11">
      <c r="A1648" t="s">
        <v>4</v>
      </c>
      <c r="B1648" s="4" t="s">
        <v>5</v>
      </c>
      <c r="C1648" s="4" t="s">
        <v>8</v>
      </c>
      <c r="D1648" s="4" t="s">
        <v>8</v>
      </c>
      <c r="E1648" s="4" t="s">
        <v>14</v>
      </c>
      <c r="F1648" s="4" t="s">
        <v>8</v>
      </c>
      <c r="G1648" s="4" t="s">
        <v>8</v>
      </c>
    </row>
    <row r="1649" spans="1:11">
      <c r="A1649" t="n">
        <v>16252</v>
      </c>
      <c r="B1649" s="47" t="n">
        <v>10</v>
      </c>
      <c r="C1649" s="7" t="n">
        <v>3</v>
      </c>
      <c r="D1649" s="7" t="n">
        <v>0</v>
      </c>
      <c r="E1649" s="7" t="n">
        <v>1</v>
      </c>
      <c r="F1649" s="7" t="n">
        <v>23</v>
      </c>
      <c r="G1649" s="7" t="n">
        <v>1</v>
      </c>
    </row>
    <row r="1650" spans="1:11">
      <c r="A1650" t="s">
        <v>4</v>
      </c>
      <c r="B1650" s="4" t="s">
        <v>5</v>
      </c>
      <c r="C1650" s="4" t="s">
        <v>8</v>
      </c>
      <c r="D1650" s="20" t="s">
        <v>30</v>
      </c>
      <c r="E1650" s="4" t="s">
        <v>5</v>
      </c>
      <c r="F1650" s="4" t="s">
        <v>8</v>
      </c>
      <c r="G1650" s="4" t="s">
        <v>7</v>
      </c>
      <c r="H1650" s="4" t="s">
        <v>14</v>
      </c>
      <c r="I1650" s="20" t="s">
        <v>32</v>
      </c>
      <c r="J1650" s="4" t="s">
        <v>8</v>
      </c>
      <c r="K1650" s="4" t="s">
        <v>12</v>
      </c>
    </row>
    <row r="1651" spans="1:11">
      <c r="A1651" t="n">
        <v>16261</v>
      </c>
      <c r="B1651" s="12" t="n">
        <v>5</v>
      </c>
      <c r="C1651" s="7" t="n">
        <v>28</v>
      </c>
      <c r="D1651" s="20" t="s">
        <v>3</v>
      </c>
      <c r="E1651" s="49" t="n">
        <v>101</v>
      </c>
      <c r="F1651" s="7" t="n">
        <v>2</v>
      </c>
      <c r="G1651" s="7" t="n">
        <v>3910</v>
      </c>
      <c r="H1651" s="7" t="n">
        <v>0</v>
      </c>
      <c r="I1651" s="20" t="s">
        <v>3</v>
      </c>
      <c r="J1651" s="7" t="n">
        <v>1</v>
      </c>
      <c r="K1651" s="13" t="n">
        <f t="normal" ca="1">A1655</f>
        <v>0</v>
      </c>
    </row>
    <row r="1652" spans="1:11">
      <c r="A1652" t="s">
        <v>4</v>
      </c>
      <c r="B1652" s="4" t="s">
        <v>5</v>
      </c>
      <c r="C1652" s="4" t="s">
        <v>8</v>
      </c>
      <c r="D1652" s="4" t="s">
        <v>8</v>
      </c>
      <c r="E1652" s="4" t="s">
        <v>14</v>
      </c>
      <c r="F1652" s="4" t="s">
        <v>8</v>
      </c>
      <c r="G1652" s="4" t="s">
        <v>8</v>
      </c>
    </row>
    <row r="1653" spans="1:11">
      <c r="A1653" t="n">
        <v>16276</v>
      </c>
      <c r="B1653" s="47" t="n">
        <v>10</v>
      </c>
      <c r="C1653" s="7" t="n">
        <v>3</v>
      </c>
      <c r="D1653" s="7" t="n">
        <v>0</v>
      </c>
      <c r="E1653" s="7" t="n">
        <v>1</v>
      </c>
      <c r="F1653" s="7" t="n">
        <v>23</v>
      </c>
      <c r="G1653" s="7" t="n">
        <v>1</v>
      </c>
    </row>
    <row r="1654" spans="1:11">
      <c r="A1654" t="s">
        <v>4</v>
      </c>
      <c r="B1654" s="4" t="s">
        <v>5</v>
      </c>
      <c r="C1654" s="4" t="s">
        <v>8</v>
      </c>
      <c r="D1654" s="20" t="s">
        <v>30</v>
      </c>
      <c r="E1654" s="4" t="s">
        <v>5</v>
      </c>
      <c r="F1654" s="4" t="s">
        <v>8</v>
      </c>
      <c r="G1654" s="4" t="s">
        <v>7</v>
      </c>
      <c r="H1654" s="4" t="s">
        <v>14</v>
      </c>
      <c r="I1654" s="20" t="s">
        <v>32</v>
      </c>
      <c r="J1654" s="4" t="s">
        <v>8</v>
      </c>
      <c r="K1654" s="4" t="s">
        <v>12</v>
      </c>
    </row>
    <row r="1655" spans="1:11">
      <c r="A1655" t="n">
        <v>16285</v>
      </c>
      <c r="B1655" s="12" t="n">
        <v>5</v>
      </c>
      <c r="C1655" s="7" t="n">
        <v>28</v>
      </c>
      <c r="D1655" s="20" t="s">
        <v>3</v>
      </c>
      <c r="E1655" s="49" t="n">
        <v>101</v>
      </c>
      <c r="F1655" s="7" t="n">
        <v>2</v>
      </c>
      <c r="G1655" s="7" t="n">
        <v>3901</v>
      </c>
      <c r="H1655" s="7" t="n">
        <v>0</v>
      </c>
      <c r="I1655" s="20" t="s">
        <v>3</v>
      </c>
      <c r="J1655" s="7" t="n">
        <v>1</v>
      </c>
      <c r="K1655" s="13" t="n">
        <f t="normal" ca="1">A1659</f>
        <v>0</v>
      </c>
    </row>
    <row r="1656" spans="1:11">
      <c r="A1656" t="s">
        <v>4</v>
      </c>
      <c r="B1656" s="4" t="s">
        <v>5</v>
      </c>
      <c r="C1656" s="4" t="s">
        <v>8</v>
      </c>
      <c r="D1656" s="4" t="s">
        <v>8</v>
      </c>
      <c r="E1656" s="4" t="s">
        <v>14</v>
      </c>
      <c r="F1656" s="4" t="s">
        <v>8</v>
      </c>
      <c r="G1656" s="4" t="s">
        <v>8</v>
      </c>
    </row>
    <row r="1657" spans="1:11">
      <c r="A1657" t="n">
        <v>16300</v>
      </c>
      <c r="B1657" s="47" t="n">
        <v>10</v>
      </c>
      <c r="C1657" s="7" t="n">
        <v>3</v>
      </c>
      <c r="D1657" s="7" t="n">
        <v>0</v>
      </c>
      <c r="E1657" s="7" t="n">
        <v>1</v>
      </c>
      <c r="F1657" s="7" t="n">
        <v>23</v>
      </c>
      <c r="G1657" s="7" t="n">
        <v>1</v>
      </c>
    </row>
    <row r="1658" spans="1:11">
      <c r="A1658" t="s">
        <v>4</v>
      </c>
      <c r="B1658" s="4" t="s">
        <v>5</v>
      </c>
      <c r="C1658" s="4" t="s">
        <v>8</v>
      </c>
      <c r="D1658" s="20" t="s">
        <v>30</v>
      </c>
      <c r="E1658" s="4" t="s">
        <v>5</v>
      </c>
      <c r="F1658" s="4" t="s">
        <v>8</v>
      </c>
      <c r="G1658" s="4" t="s">
        <v>7</v>
      </c>
      <c r="H1658" s="4" t="s">
        <v>14</v>
      </c>
      <c r="I1658" s="20" t="s">
        <v>32</v>
      </c>
      <c r="J1658" s="4" t="s">
        <v>8</v>
      </c>
      <c r="K1658" s="4" t="s">
        <v>12</v>
      </c>
    </row>
    <row r="1659" spans="1:11">
      <c r="A1659" t="n">
        <v>16309</v>
      </c>
      <c r="B1659" s="12" t="n">
        <v>5</v>
      </c>
      <c r="C1659" s="7" t="n">
        <v>28</v>
      </c>
      <c r="D1659" s="20" t="s">
        <v>3</v>
      </c>
      <c r="E1659" s="49" t="n">
        <v>101</v>
      </c>
      <c r="F1659" s="7" t="n">
        <v>2</v>
      </c>
      <c r="G1659" s="7" t="n">
        <v>3913</v>
      </c>
      <c r="H1659" s="7" t="n">
        <v>0</v>
      </c>
      <c r="I1659" s="20" t="s">
        <v>3</v>
      </c>
      <c r="J1659" s="7" t="n">
        <v>1</v>
      </c>
      <c r="K1659" s="13" t="n">
        <f t="normal" ca="1">A1663</f>
        <v>0</v>
      </c>
    </row>
    <row r="1660" spans="1:11">
      <c r="A1660" t="s">
        <v>4</v>
      </c>
      <c r="B1660" s="4" t="s">
        <v>5</v>
      </c>
      <c r="C1660" s="4" t="s">
        <v>8</v>
      </c>
      <c r="D1660" s="4" t="s">
        <v>8</v>
      </c>
      <c r="E1660" s="4" t="s">
        <v>14</v>
      </c>
      <c r="F1660" s="4" t="s">
        <v>8</v>
      </c>
      <c r="G1660" s="4" t="s">
        <v>8</v>
      </c>
    </row>
    <row r="1661" spans="1:11">
      <c r="A1661" t="n">
        <v>16324</v>
      </c>
      <c r="B1661" s="47" t="n">
        <v>10</v>
      </c>
      <c r="C1661" s="7" t="n">
        <v>3</v>
      </c>
      <c r="D1661" s="7" t="n">
        <v>0</v>
      </c>
      <c r="E1661" s="7" t="n">
        <v>1</v>
      </c>
      <c r="F1661" s="7" t="n">
        <v>23</v>
      </c>
      <c r="G1661" s="7" t="n">
        <v>1</v>
      </c>
    </row>
    <row r="1662" spans="1:11">
      <c r="A1662" t="s">
        <v>4</v>
      </c>
      <c r="B1662" s="4" t="s">
        <v>5</v>
      </c>
      <c r="C1662" s="4" t="s">
        <v>8</v>
      </c>
      <c r="D1662" s="20" t="s">
        <v>30</v>
      </c>
      <c r="E1662" s="4" t="s">
        <v>5</v>
      </c>
      <c r="F1662" s="4" t="s">
        <v>8</v>
      </c>
      <c r="G1662" s="4" t="s">
        <v>7</v>
      </c>
      <c r="H1662" s="4" t="s">
        <v>14</v>
      </c>
      <c r="I1662" s="20" t="s">
        <v>32</v>
      </c>
      <c r="J1662" s="4" t="s">
        <v>8</v>
      </c>
      <c r="K1662" s="4" t="s">
        <v>12</v>
      </c>
    </row>
    <row r="1663" spans="1:11">
      <c r="A1663" t="n">
        <v>16333</v>
      </c>
      <c r="B1663" s="12" t="n">
        <v>5</v>
      </c>
      <c r="C1663" s="7" t="n">
        <v>28</v>
      </c>
      <c r="D1663" s="20" t="s">
        <v>3</v>
      </c>
      <c r="E1663" s="49" t="n">
        <v>101</v>
      </c>
      <c r="F1663" s="7" t="n">
        <v>2</v>
      </c>
      <c r="G1663" s="7" t="n">
        <v>3914</v>
      </c>
      <c r="H1663" s="7" t="n">
        <v>0</v>
      </c>
      <c r="I1663" s="20" t="s">
        <v>3</v>
      </c>
      <c r="J1663" s="7" t="n">
        <v>1</v>
      </c>
      <c r="K1663" s="13" t="n">
        <f t="normal" ca="1">A1667</f>
        <v>0</v>
      </c>
    </row>
    <row r="1664" spans="1:11">
      <c r="A1664" t="s">
        <v>4</v>
      </c>
      <c r="B1664" s="4" t="s">
        <v>5</v>
      </c>
      <c r="C1664" s="4" t="s">
        <v>8</v>
      </c>
      <c r="D1664" s="4" t="s">
        <v>8</v>
      </c>
      <c r="E1664" s="4" t="s">
        <v>14</v>
      </c>
      <c r="F1664" s="4" t="s">
        <v>8</v>
      </c>
      <c r="G1664" s="4" t="s">
        <v>8</v>
      </c>
    </row>
    <row r="1665" spans="1:11">
      <c r="A1665" t="n">
        <v>16348</v>
      </c>
      <c r="B1665" s="47" t="n">
        <v>10</v>
      </c>
      <c r="C1665" s="7" t="n">
        <v>3</v>
      </c>
      <c r="D1665" s="7" t="n">
        <v>0</v>
      </c>
      <c r="E1665" s="7" t="n">
        <v>1</v>
      </c>
      <c r="F1665" s="7" t="n">
        <v>23</v>
      </c>
      <c r="G1665" s="7" t="n">
        <v>1</v>
      </c>
    </row>
    <row r="1666" spans="1:11">
      <c r="A1666" t="s">
        <v>4</v>
      </c>
      <c r="B1666" s="4" t="s">
        <v>5</v>
      </c>
      <c r="C1666" s="4" t="s">
        <v>8</v>
      </c>
      <c r="D1666" s="20" t="s">
        <v>30</v>
      </c>
      <c r="E1666" s="4" t="s">
        <v>5</v>
      </c>
      <c r="F1666" s="4" t="s">
        <v>8</v>
      </c>
      <c r="G1666" s="4" t="s">
        <v>7</v>
      </c>
      <c r="H1666" s="4" t="s">
        <v>14</v>
      </c>
      <c r="I1666" s="20" t="s">
        <v>32</v>
      </c>
      <c r="J1666" s="4" t="s">
        <v>8</v>
      </c>
      <c r="K1666" s="4" t="s">
        <v>12</v>
      </c>
    </row>
    <row r="1667" spans="1:11">
      <c r="A1667" t="n">
        <v>16357</v>
      </c>
      <c r="B1667" s="12" t="n">
        <v>5</v>
      </c>
      <c r="C1667" s="7" t="n">
        <v>28</v>
      </c>
      <c r="D1667" s="20" t="s">
        <v>3</v>
      </c>
      <c r="E1667" s="49" t="n">
        <v>101</v>
      </c>
      <c r="F1667" s="7" t="n">
        <v>2</v>
      </c>
      <c r="G1667" s="7" t="n">
        <v>3912</v>
      </c>
      <c r="H1667" s="7" t="n">
        <v>0</v>
      </c>
      <c r="I1667" s="20" t="s">
        <v>3</v>
      </c>
      <c r="J1667" s="7" t="n">
        <v>1</v>
      </c>
      <c r="K1667" s="13" t="n">
        <f t="normal" ca="1">A1671</f>
        <v>0</v>
      </c>
    </row>
    <row r="1668" spans="1:11">
      <c r="A1668" t="s">
        <v>4</v>
      </c>
      <c r="B1668" s="4" t="s">
        <v>5</v>
      </c>
      <c r="C1668" s="4" t="s">
        <v>8</v>
      </c>
      <c r="D1668" s="4" t="s">
        <v>8</v>
      </c>
      <c r="E1668" s="4" t="s">
        <v>14</v>
      </c>
      <c r="F1668" s="4" t="s">
        <v>8</v>
      </c>
      <c r="G1668" s="4" t="s">
        <v>8</v>
      </c>
    </row>
    <row r="1669" spans="1:11">
      <c r="A1669" t="n">
        <v>16372</v>
      </c>
      <c r="B1669" s="47" t="n">
        <v>10</v>
      </c>
      <c r="C1669" s="7" t="n">
        <v>3</v>
      </c>
      <c r="D1669" s="7" t="n">
        <v>0</v>
      </c>
      <c r="E1669" s="7" t="n">
        <v>1</v>
      </c>
      <c r="F1669" s="7" t="n">
        <v>23</v>
      </c>
      <c r="G1669" s="7" t="n">
        <v>1</v>
      </c>
    </row>
    <row r="1670" spans="1:11">
      <c r="A1670" t="s">
        <v>4</v>
      </c>
      <c r="B1670" s="4" t="s">
        <v>5</v>
      </c>
      <c r="C1670" s="4" t="s">
        <v>8</v>
      </c>
      <c r="D1670" s="20" t="s">
        <v>30</v>
      </c>
      <c r="E1670" s="4" t="s">
        <v>5</v>
      </c>
      <c r="F1670" s="4" t="s">
        <v>8</v>
      </c>
      <c r="G1670" s="4" t="s">
        <v>7</v>
      </c>
      <c r="H1670" s="4" t="s">
        <v>14</v>
      </c>
      <c r="I1670" s="20" t="s">
        <v>32</v>
      </c>
      <c r="J1670" s="4" t="s">
        <v>8</v>
      </c>
      <c r="K1670" s="4" t="s">
        <v>12</v>
      </c>
    </row>
    <row r="1671" spans="1:11">
      <c r="A1671" t="n">
        <v>16381</v>
      </c>
      <c r="B1671" s="12" t="n">
        <v>5</v>
      </c>
      <c r="C1671" s="7" t="n">
        <v>28</v>
      </c>
      <c r="D1671" s="20" t="s">
        <v>3</v>
      </c>
      <c r="E1671" s="49" t="n">
        <v>101</v>
      </c>
      <c r="F1671" s="7" t="n">
        <v>2</v>
      </c>
      <c r="G1671" s="7" t="n">
        <v>3932</v>
      </c>
      <c r="H1671" s="7" t="n">
        <v>0</v>
      </c>
      <c r="I1671" s="20" t="s">
        <v>3</v>
      </c>
      <c r="J1671" s="7" t="n">
        <v>1</v>
      </c>
      <c r="K1671" s="13" t="n">
        <f t="normal" ca="1">A1675</f>
        <v>0</v>
      </c>
    </row>
    <row r="1672" spans="1:11">
      <c r="A1672" t="s">
        <v>4</v>
      </c>
      <c r="B1672" s="4" t="s">
        <v>5</v>
      </c>
      <c r="C1672" s="4" t="s">
        <v>8</v>
      </c>
      <c r="D1672" s="4" t="s">
        <v>8</v>
      </c>
      <c r="E1672" s="4" t="s">
        <v>14</v>
      </c>
      <c r="F1672" s="4" t="s">
        <v>8</v>
      </c>
      <c r="G1672" s="4" t="s">
        <v>8</v>
      </c>
    </row>
    <row r="1673" spans="1:11">
      <c r="A1673" t="n">
        <v>16396</v>
      </c>
      <c r="B1673" s="47" t="n">
        <v>10</v>
      </c>
      <c r="C1673" s="7" t="n">
        <v>3</v>
      </c>
      <c r="D1673" s="7" t="n">
        <v>0</v>
      </c>
      <c r="E1673" s="7" t="n">
        <v>1</v>
      </c>
      <c r="F1673" s="7" t="n">
        <v>23</v>
      </c>
      <c r="G1673" s="7" t="n">
        <v>1</v>
      </c>
    </row>
    <row r="1674" spans="1:11">
      <c r="A1674" t="s">
        <v>4</v>
      </c>
      <c r="B1674" s="4" t="s">
        <v>5</v>
      </c>
      <c r="C1674" s="4" t="s">
        <v>8</v>
      </c>
      <c r="D1674" s="20" t="s">
        <v>30</v>
      </c>
      <c r="E1674" s="4" t="s">
        <v>5</v>
      </c>
      <c r="F1674" s="4" t="s">
        <v>8</v>
      </c>
      <c r="G1674" s="4" t="s">
        <v>7</v>
      </c>
      <c r="H1674" s="4" t="s">
        <v>14</v>
      </c>
      <c r="I1674" s="20" t="s">
        <v>32</v>
      </c>
      <c r="J1674" s="4" t="s">
        <v>8</v>
      </c>
      <c r="K1674" s="4" t="s">
        <v>12</v>
      </c>
    </row>
    <row r="1675" spans="1:11">
      <c r="A1675" t="n">
        <v>16405</v>
      </c>
      <c r="B1675" s="12" t="n">
        <v>5</v>
      </c>
      <c r="C1675" s="7" t="n">
        <v>28</v>
      </c>
      <c r="D1675" s="20" t="s">
        <v>3</v>
      </c>
      <c r="E1675" s="49" t="n">
        <v>101</v>
      </c>
      <c r="F1675" s="7" t="n">
        <v>2</v>
      </c>
      <c r="G1675" s="7" t="n">
        <v>3911</v>
      </c>
      <c r="H1675" s="7" t="n">
        <v>0</v>
      </c>
      <c r="I1675" s="20" t="s">
        <v>3</v>
      </c>
      <c r="J1675" s="7" t="n">
        <v>1</v>
      </c>
      <c r="K1675" s="13" t="n">
        <f t="normal" ca="1">A1679</f>
        <v>0</v>
      </c>
    </row>
    <row r="1676" spans="1:11">
      <c r="A1676" t="s">
        <v>4</v>
      </c>
      <c r="B1676" s="4" t="s">
        <v>5</v>
      </c>
      <c r="C1676" s="4" t="s">
        <v>8</v>
      </c>
      <c r="D1676" s="4" t="s">
        <v>8</v>
      </c>
      <c r="E1676" s="4" t="s">
        <v>14</v>
      </c>
      <c r="F1676" s="4" t="s">
        <v>8</v>
      </c>
      <c r="G1676" s="4" t="s">
        <v>8</v>
      </c>
    </row>
    <row r="1677" spans="1:11">
      <c r="A1677" t="n">
        <v>16420</v>
      </c>
      <c r="B1677" s="47" t="n">
        <v>10</v>
      </c>
      <c r="C1677" s="7" t="n">
        <v>3</v>
      </c>
      <c r="D1677" s="7" t="n">
        <v>0</v>
      </c>
      <c r="E1677" s="7" t="n">
        <v>1</v>
      </c>
      <c r="F1677" s="7" t="n">
        <v>23</v>
      </c>
      <c r="G1677" s="7" t="n">
        <v>1</v>
      </c>
    </row>
    <row r="1678" spans="1:11">
      <c r="A1678" t="s">
        <v>4</v>
      </c>
      <c r="B1678" s="4" t="s">
        <v>5</v>
      </c>
      <c r="C1678" s="4" t="s">
        <v>8</v>
      </c>
      <c r="D1678" s="20" t="s">
        <v>30</v>
      </c>
      <c r="E1678" s="4" t="s">
        <v>5</v>
      </c>
      <c r="F1678" s="4" t="s">
        <v>8</v>
      </c>
      <c r="G1678" s="4" t="s">
        <v>7</v>
      </c>
      <c r="H1678" s="4" t="s">
        <v>14</v>
      </c>
      <c r="I1678" s="20" t="s">
        <v>32</v>
      </c>
      <c r="J1678" s="4" t="s">
        <v>8</v>
      </c>
      <c r="K1678" s="4" t="s">
        <v>12</v>
      </c>
    </row>
    <row r="1679" spans="1:11">
      <c r="A1679" t="n">
        <v>16429</v>
      </c>
      <c r="B1679" s="12" t="n">
        <v>5</v>
      </c>
      <c r="C1679" s="7" t="n">
        <v>28</v>
      </c>
      <c r="D1679" s="20" t="s">
        <v>3</v>
      </c>
      <c r="E1679" s="49" t="n">
        <v>101</v>
      </c>
      <c r="F1679" s="7" t="n">
        <v>2</v>
      </c>
      <c r="G1679" s="7" t="n">
        <v>3931</v>
      </c>
      <c r="H1679" s="7" t="n">
        <v>0</v>
      </c>
      <c r="I1679" s="20" t="s">
        <v>3</v>
      </c>
      <c r="J1679" s="7" t="n">
        <v>1</v>
      </c>
      <c r="K1679" s="13" t="n">
        <f t="normal" ca="1">A1683</f>
        <v>0</v>
      </c>
    </row>
    <row r="1680" spans="1:11">
      <c r="A1680" t="s">
        <v>4</v>
      </c>
      <c r="B1680" s="4" t="s">
        <v>5</v>
      </c>
      <c r="C1680" s="4" t="s">
        <v>8</v>
      </c>
      <c r="D1680" s="4" t="s">
        <v>8</v>
      </c>
      <c r="E1680" s="4" t="s">
        <v>14</v>
      </c>
      <c r="F1680" s="4" t="s">
        <v>8</v>
      </c>
      <c r="G1680" s="4" t="s">
        <v>8</v>
      </c>
    </row>
    <row r="1681" spans="1:11">
      <c r="A1681" t="n">
        <v>16444</v>
      </c>
      <c r="B1681" s="47" t="n">
        <v>10</v>
      </c>
      <c r="C1681" s="7" t="n">
        <v>3</v>
      </c>
      <c r="D1681" s="7" t="n">
        <v>0</v>
      </c>
      <c r="E1681" s="7" t="n">
        <v>1</v>
      </c>
      <c r="F1681" s="7" t="n">
        <v>23</v>
      </c>
      <c r="G1681" s="7" t="n">
        <v>1</v>
      </c>
    </row>
    <row r="1682" spans="1:11">
      <c r="A1682" t="s">
        <v>4</v>
      </c>
      <c r="B1682" s="4" t="s">
        <v>5</v>
      </c>
      <c r="C1682" s="4" t="s">
        <v>8</v>
      </c>
      <c r="D1682" s="20" t="s">
        <v>30</v>
      </c>
      <c r="E1682" s="4" t="s">
        <v>5</v>
      </c>
      <c r="F1682" s="4" t="s">
        <v>8</v>
      </c>
      <c r="G1682" s="4" t="s">
        <v>7</v>
      </c>
      <c r="H1682" s="4" t="s">
        <v>14</v>
      </c>
      <c r="I1682" s="20" t="s">
        <v>32</v>
      </c>
      <c r="J1682" s="4" t="s">
        <v>8</v>
      </c>
      <c r="K1682" s="4" t="s">
        <v>12</v>
      </c>
    </row>
    <row r="1683" spans="1:11">
      <c r="A1683" t="n">
        <v>16453</v>
      </c>
      <c r="B1683" s="12" t="n">
        <v>5</v>
      </c>
      <c r="C1683" s="7" t="n">
        <v>28</v>
      </c>
      <c r="D1683" s="20" t="s">
        <v>3</v>
      </c>
      <c r="E1683" s="49" t="n">
        <v>101</v>
      </c>
      <c r="F1683" s="7" t="n">
        <v>2</v>
      </c>
      <c r="G1683" s="7" t="n">
        <v>3903</v>
      </c>
      <c r="H1683" s="7" t="n">
        <v>0</v>
      </c>
      <c r="I1683" s="20" t="s">
        <v>3</v>
      </c>
      <c r="J1683" s="7" t="n">
        <v>1</v>
      </c>
      <c r="K1683" s="13" t="n">
        <f t="normal" ca="1">A1687</f>
        <v>0</v>
      </c>
    </row>
    <row r="1684" spans="1:11">
      <c r="A1684" t="s">
        <v>4</v>
      </c>
      <c r="B1684" s="4" t="s">
        <v>5</v>
      </c>
      <c r="C1684" s="4" t="s">
        <v>8</v>
      </c>
      <c r="D1684" s="4" t="s">
        <v>8</v>
      </c>
      <c r="E1684" s="4" t="s">
        <v>14</v>
      </c>
      <c r="F1684" s="4" t="s">
        <v>8</v>
      </c>
      <c r="G1684" s="4" t="s">
        <v>8</v>
      </c>
    </row>
    <row r="1685" spans="1:11">
      <c r="A1685" t="n">
        <v>16468</v>
      </c>
      <c r="B1685" s="47" t="n">
        <v>10</v>
      </c>
      <c r="C1685" s="7" t="n">
        <v>3</v>
      </c>
      <c r="D1685" s="7" t="n">
        <v>0</v>
      </c>
      <c r="E1685" s="7" t="n">
        <v>1</v>
      </c>
      <c r="F1685" s="7" t="n">
        <v>23</v>
      </c>
      <c r="G1685" s="7" t="n">
        <v>1</v>
      </c>
    </row>
    <row r="1686" spans="1:11">
      <c r="A1686" t="s">
        <v>4</v>
      </c>
      <c r="B1686" s="4" t="s">
        <v>5</v>
      </c>
      <c r="C1686" s="4" t="s">
        <v>8</v>
      </c>
      <c r="D1686" s="20" t="s">
        <v>30</v>
      </c>
      <c r="E1686" s="4" t="s">
        <v>5</v>
      </c>
      <c r="F1686" s="4" t="s">
        <v>8</v>
      </c>
      <c r="G1686" s="4" t="s">
        <v>7</v>
      </c>
      <c r="H1686" s="4" t="s">
        <v>14</v>
      </c>
      <c r="I1686" s="20" t="s">
        <v>32</v>
      </c>
      <c r="J1686" s="4" t="s">
        <v>8</v>
      </c>
      <c r="K1686" s="4" t="s">
        <v>12</v>
      </c>
    </row>
    <row r="1687" spans="1:11">
      <c r="A1687" t="n">
        <v>16477</v>
      </c>
      <c r="B1687" s="12" t="n">
        <v>5</v>
      </c>
      <c r="C1687" s="7" t="n">
        <v>28</v>
      </c>
      <c r="D1687" s="20" t="s">
        <v>3</v>
      </c>
      <c r="E1687" s="49" t="n">
        <v>101</v>
      </c>
      <c r="F1687" s="7" t="n">
        <v>2</v>
      </c>
      <c r="G1687" s="7" t="n">
        <v>3904</v>
      </c>
      <c r="H1687" s="7" t="n">
        <v>0</v>
      </c>
      <c r="I1687" s="20" t="s">
        <v>3</v>
      </c>
      <c r="J1687" s="7" t="n">
        <v>1</v>
      </c>
      <c r="K1687" s="13" t="n">
        <f t="normal" ca="1">A1691</f>
        <v>0</v>
      </c>
    </row>
    <row r="1688" spans="1:11">
      <c r="A1688" t="s">
        <v>4</v>
      </c>
      <c r="B1688" s="4" t="s">
        <v>5</v>
      </c>
      <c r="C1688" s="4" t="s">
        <v>8</v>
      </c>
      <c r="D1688" s="4" t="s">
        <v>8</v>
      </c>
      <c r="E1688" s="4" t="s">
        <v>14</v>
      </c>
      <c r="F1688" s="4" t="s">
        <v>8</v>
      </c>
      <c r="G1688" s="4" t="s">
        <v>8</v>
      </c>
    </row>
    <row r="1689" spans="1:11">
      <c r="A1689" t="n">
        <v>16492</v>
      </c>
      <c r="B1689" s="47" t="n">
        <v>10</v>
      </c>
      <c r="C1689" s="7" t="n">
        <v>3</v>
      </c>
      <c r="D1689" s="7" t="n">
        <v>0</v>
      </c>
      <c r="E1689" s="7" t="n">
        <v>1</v>
      </c>
      <c r="F1689" s="7" t="n">
        <v>23</v>
      </c>
      <c r="G1689" s="7" t="n">
        <v>1</v>
      </c>
    </row>
    <row r="1690" spans="1:11">
      <c r="A1690" t="s">
        <v>4</v>
      </c>
      <c r="B1690" s="4" t="s">
        <v>5</v>
      </c>
      <c r="C1690" s="4" t="s">
        <v>8</v>
      </c>
      <c r="D1690" s="20" t="s">
        <v>30</v>
      </c>
      <c r="E1690" s="4" t="s">
        <v>5</v>
      </c>
      <c r="F1690" s="4" t="s">
        <v>8</v>
      </c>
      <c r="G1690" s="4" t="s">
        <v>7</v>
      </c>
      <c r="H1690" s="4" t="s">
        <v>8</v>
      </c>
      <c r="I1690" s="20" t="s">
        <v>32</v>
      </c>
      <c r="J1690" s="4" t="s">
        <v>8</v>
      </c>
      <c r="K1690" s="4" t="s">
        <v>14</v>
      </c>
      <c r="L1690" s="4" t="s">
        <v>8</v>
      </c>
      <c r="M1690" s="4" t="s">
        <v>8</v>
      </c>
      <c r="N1690" s="20" t="s">
        <v>30</v>
      </c>
      <c r="O1690" s="4" t="s">
        <v>5</v>
      </c>
      <c r="P1690" s="4" t="s">
        <v>8</v>
      </c>
      <c r="Q1690" s="4" t="s">
        <v>7</v>
      </c>
      <c r="R1690" s="4" t="s">
        <v>8</v>
      </c>
      <c r="S1690" s="20" t="s">
        <v>32</v>
      </c>
      <c r="T1690" s="4" t="s">
        <v>8</v>
      </c>
      <c r="U1690" s="4" t="s">
        <v>14</v>
      </c>
      <c r="V1690" s="4" t="s">
        <v>8</v>
      </c>
      <c r="W1690" s="4" t="s">
        <v>8</v>
      </c>
      <c r="X1690" s="4" t="s">
        <v>8</v>
      </c>
      <c r="Y1690" s="20" t="s">
        <v>30</v>
      </c>
      <c r="Z1690" s="4" t="s">
        <v>5</v>
      </c>
      <c r="AA1690" s="4" t="s">
        <v>8</v>
      </c>
      <c r="AB1690" s="4" t="s">
        <v>7</v>
      </c>
      <c r="AC1690" s="4" t="s">
        <v>8</v>
      </c>
      <c r="AD1690" s="20" t="s">
        <v>32</v>
      </c>
      <c r="AE1690" s="4" t="s">
        <v>8</v>
      </c>
      <c r="AF1690" s="4" t="s">
        <v>14</v>
      </c>
      <c r="AG1690" s="4" t="s">
        <v>8</v>
      </c>
      <c r="AH1690" s="4" t="s">
        <v>8</v>
      </c>
      <c r="AI1690" s="4" t="s">
        <v>8</v>
      </c>
      <c r="AJ1690" s="20" t="s">
        <v>30</v>
      </c>
      <c r="AK1690" s="4" t="s">
        <v>5</v>
      </c>
      <c r="AL1690" s="4" t="s">
        <v>8</v>
      </c>
      <c r="AM1690" s="4" t="s">
        <v>7</v>
      </c>
      <c r="AN1690" s="4" t="s">
        <v>8</v>
      </c>
      <c r="AO1690" s="20" t="s">
        <v>32</v>
      </c>
      <c r="AP1690" s="4" t="s">
        <v>8</v>
      </c>
      <c r="AQ1690" s="4" t="s">
        <v>14</v>
      </c>
      <c r="AR1690" s="4" t="s">
        <v>8</v>
      </c>
      <c r="AS1690" s="4" t="s">
        <v>8</v>
      </c>
      <c r="AT1690" s="4" t="s">
        <v>8</v>
      </c>
      <c r="AU1690" s="20" t="s">
        <v>30</v>
      </c>
      <c r="AV1690" s="4" t="s">
        <v>5</v>
      </c>
      <c r="AW1690" s="4" t="s">
        <v>8</v>
      </c>
      <c r="AX1690" s="4" t="s">
        <v>7</v>
      </c>
      <c r="AY1690" s="4" t="s">
        <v>8</v>
      </c>
      <c r="AZ1690" s="20" t="s">
        <v>32</v>
      </c>
      <c r="BA1690" s="4" t="s">
        <v>8</v>
      </c>
      <c r="BB1690" s="4" t="s">
        <v>14</v>
      </c>
      <c r="BC1690" s="4" t="s">
        <v>8</v>
      </c>
      <c r="BD1690" s="4" t="s">
        <v>8</v>
      </c>
      <c r="BE1690" s="4" t="s">
        <v>8</v>
      </c>
      <c r="BF1690" s="20" t="s">
        <v>30</v>
      </c>
      <c r="BG1690" s="4" t="s">
        <v>5</v>
      </c>
      <c r="BH1690" s="4" t="s">
        <v>8</v>
      </c>
      <c r="BI1690" s="4" t="s">
        <v>7</v>
      </c>
      <c r="BJ1690" s="4" t="s">
        <v>8</v>
      </c>
      <c r="BK1690" s="20" t="s">
        <v>32</v>
      </c>
      <c r="BL1690" s="4" t="s">
        <v>8</v>
      </c>
      <c r="BM1690" s="4" t="s">
        <v>14</v>
      </c>
      <c r="BN1690" s="4" t="s">
        <v>8</v>
      </c>
      <c r="BO1690" s="4" t="s">
        <v>8</v>
      </c>
      <c r="BP1690" s="4" t="s">
        <v>8</v>
      </c>
      <c r="BQ1690" s="20" t="s">
        <v>30</v>
      </c>
      <c r="BR1690" s="4" t="s">
        <v>5</v>
      </c>
      <c r="BS1690" s="4" t="s">
        <v>8</v>
      </c>
      <c r="BT1690" s="4" t="s">
        <v>7</v>
      </c>
      <c r="BU1690" s="4" t="s">
        <v>8</v>
      </c>
      <c r="BV1690" s="20" t="s">
        <v>32</v>
      </c>
      <c r="BW1690" s="4" t="s">
        <v>8</v>
      </c>
      <c r="BX1690" s="4" t="s">
        <v>14</v>
      </c>
      <c r="BY1690" s="4" t="s">
        <v>8</v>
      </c>
      <c r="BZ1690" s="4" t="s">
        <v>8</v>
      </c>
      <c r="CA1690" s="4" t="s">
        <v>8</v>
      </c>
      <c r="CB1690" s="20" t="s">
        <v>30</v>
      </c>
      <c r="CC1690" s="4" t="s">
        <v>5</v>
      </c>
      <c r="CD1690" s="4" t="s">
        <v>8</v>
      </c>
      <c r="CE1690" s="4" t="s">
        <v>7</v>
      </c>
      <c r="CF1690" s="4" t="s">
        <v>8</v>
      </c>
      <c r="CG1690" s="20" t="s">
        <v>32</v>
      </c>
      <c r="CH1690" s="4" t="s">
        <v>8</v>
      </c>
      <c r="CI1690" s="4" t="s">
        <v>14</v>
      </c>
      <c r="CJ1690" s="4" t="s">
        <v>8</v>
      </c>
      <c r="CK1690" s="4" t="s">
        <v>8</v>
      </c>
      <c r="CL1690" s="4" t="s">
        <v>8</v>
      </c>
      <c r="CM1690" s="20" t="s">
        <v>30</v>
      </c>
      <c r="CN1690" s="4" t="s">
        <v>5</v>
      </c>
      <c r="CO1690" s="4" t="s">
        <v>8</v>
      </c>
      <c r="CP1690" s="4" t="s">
        <v>7</v>
      </c>
      <c r="CQ1690" s="4" t="s">
        <v>8</v>
      </c>
      <c r="CR1690" s="20" t="s">
        <v>32</v>
      </c>
      <c r="CS1690" s="4" t="s">
        <v>8</v>
      </c>
      <c r="CT1690" s="4" t="s">
        <v>14</v>
      </c>
      <c r="CU1690" s="4" t="s">
        <v>8</v>
      </c>
      <c r="CV1690" s="4" t="s">
        <v>8</v>
      </c>
      <c r="CW1690" s="4" t="s">
        <v>8</v>
      </c>
      <c r="CX1690" s="20" t="s">
        <v>30</v>
      </c>
      <c r="CY1690" s="4" t="s">
        <v>5</v>
      </c>
      <c r="CZ1690" s="4" t="s">
        <v>8</v>
      </c>
      <c r="DA1690" s="4" t="s">
        <v>7</v>
      </c>
      <c r="DB1690" s="4" t="s">
        <v>8</v>
      </c>
      <c r="DC1690" s="20" t="s">
        <v>32</v>
      </c>
      <c r="DD1690" s="4" t="s">
        <v>8</v>
      </c>
      <c r="DE1690" s="4" t="s">
        <v>14</v>
      </c>
      <c r="DF1690" s="4" t="s">
        <v>8</v>
      </c>
      <c r="DG1690" s="4" t="s">
        <v>8</v>
      </c>
      <c r="DH1690" s="4" t="s">
        <v>8</v>
      </c>
      <c r="DI1690" s="20" t="s">
        <v>30</v>
      </c>
      <c r="DJ1690" s="4" t="s">
        <v>5</v>
      </c>
      <c r="DK1690" s="4" t="s">
        <v>8</v>
      </c>
      <c r="DL1690" s="4" t="s">
        <v>7</v>
      </c>
      <c r="DM1690" s="4" t="s">
        <v>8</v>
      </c>
      <c r="DN1690" s="20" t="s">
        <v>32</v>
      </c>
      <c r="DO1690" s="4" t="s">
        <v>8</v>
      </c>
      <c r="DP1690" s="4" t="s">
        <v>14</v>
      </c>
      <c r="DQ1690" s="4" t="s">
        <v>8</v>
      </c>
      <c r="DR1690" s="4" t="s">
        <v>8</v>
      </c>
      <c r="DS1690" s="4" t="s">
        <v>8</v>
      </c>
      <c r="DT1690" s="20" t="s">
        <v>30</v>
      </c>
      <c r="DU1690" s="4" t="s">
        <v>5</v>
      </c>
      <c r="DV1690" s="4" t="s">
        <v>8</v>
      </c>
      <c r="DW1690" s="4" t="s">
        <v>7</v>
      </c>
      <c r="DX1690" s="4" t="s">
        <v>8</v>
      </c>
      <c r="DY1690" s="20" t="s">
        <v>32</v>
      </c>
      <c r="DZ1690" s="4" t="s">
        <v>8</v>
      </c>
      <c r="EA1690" s="4" t="s">
        <v>14</v>
      </c>
      <c r="EB1690" s="4" t="s">
        <v>8</v>
      </c>
      <c r="EC1690" s="4" t="s">
        <v>8</v>
      </c>
      <c r="ED1690" s="4" t="s">
        <v>8</v>
      </c>
      <c r="EE1690" s="20" t="s">
        <v>30</v>
      </c>
      <c r="EF1690" s="4" t="s">
        <v>5</v>
      </c>
      <c r="EG1690" s="4" t="s">
        <v>8</v>
      </c>
      <c r="EH1690" s="4" t="s">
        <v>7</v>
      </c>
      <c r="EI1690" s="4" t="s">
        <v>8</v>
      </c>
      <c r="EJ1690" s="20" t="s">
        <v>32</v>
      </c>
      <c r="EK1690" s="4" t="s">
        <v>8</v>
      </c>
      <c r="EL1690" s="4" t="s">
        <v>14</v>
      </c>
      <c r="EM1690" s="4" t="s">
        <v>8</v>
      </c>
      <c r="EN1690" s="4" t="s">
        <v>8</v>
      </c>
      <c r="EO1690" s="4" t="s">
        <v>8</v>
      </c>
      <c r="EP1690" s="20" t="s">
        <v>30</v>
      </c>
      <c r="EQ1690" s="4" t="s">
        <v>5</v>
      </c>
      <c r="ER1690" s="4" t="s">
        <v>8</v>
      </c>
      <c r="ES1690" s="4" t="s">
        <v>7</v>
      </c>
      <c r="ET1690" s="4" t="s">
        <v>8</v>
      </c>
      <c r="EU1690" s="20" t="s">
        <v>32</v>
      </c>
      <c r="EV1690" s="4" t="s">
        <v>8</v>
      </c>
      <c r="EW1690" s="4" t="s">
        <v>14</v>
      </c>
      <c r="EX1690" s="4" t="s">
        <v>8</v>
      </c>
      <c r="EY1690" s="4" t="s">
        <v>8</v>
      </c>
      <c r="EZ1690" s="4" t="s">
        <v>8</v>
      </c>
      <c r="FA1690" s="20" t="s">
        <v>30</v>
      </c>
      <c r="FB1690" s="4" t="s">
        <v>5</v>
      </c>
      <c r="FC1690" s="4" t="s">
        <v>8</v>
      </c>
      <c r="FD1690" s="4" t="s">
        <v>7</v>
      </c>
      <c r="FE1690" s="4" t="s">
        <v>8</v>
      </c>
      <c r="FF1690" s="20" t="s">
        <v>32</v>
      </c>
      <c r="FG1690" s="4" t="s">
        <v>8</v>
      </c>
      <c r="FH1690" s="4" t="s">
        <v>14</v>
      </c>
      <c r="FI1690" s="4" t="s">
        <v>8</v>
      </c>
      <c r="FJ1690" s="4" t="s">
        <v>8</v>
      </c>
      <c r="FK1690" s="4" t="s">
        <v>8</v>
      </c>
      <c r="FL1690" s="20" t="s">
        <v>30</v>
      </c>
      <c r="FM1690" s="4" t="s">
        <v>5</v>
      </c>
      <c r="FN1690" s="4" t="s">
        <v>8</v>
      </c>
      <c r="FO1690" s="4" t="s">
        <v>7</v>
      </c>
      <c r="FP1690" s="4" t="s">
        <v>8</v>
      </c>
      <c r="FQ1690" s="20" t="s">
        <v>32</v>
      </c>
      <c r="FR1690" s="4" t="s">
        <v>8</v>
      </c>
      <c r="FS1690" s="4" t="s">
        <v>14</v>
      </c>
      <c r="FT1690" s="4" t="s">
        <v>8</v>
      </c>
      <c r="FU1690" s="4" t="s">
        <v>8</v>
      </c>
      <c r="FV1690" s="4" t="s">
        <v>8</v>
      </c>
      <c r="FW1690" s="20" t="s">
        <v>30</v>
      </c>
      <c r="FX1690" s="4" t="s">
        <v>5</v>
      </c>
      <c r="FY1690" s="4" t="s">
        <v>8</v>
      </c>
      <c r="FZ1690" s="4" t="s">
        <v>7</v>
      </c>
      <c r="GA1690" s="4" t="s">
        <v>8</v>
      </c>
      <c r="GB1690" s="20" t="s">
        <v>32</v>
      </c>
      <c r="GC1690" s="4" t="s">
        <v>8</v>
      </c>
      <c r="GD1690" s="4" t="s">
        <v>14</v>
      </c>
      <c r="GE1690" s="4" t="s">
        <v>8</v>
      </c>
      <c r="GF1690" s="4" t="s">
        <v>8</v>
      </c>
      <c r="GG1690" s="4" t="s">
        <v>8</v>
      </c>
      <c r="GH1690" s="20" t="s">
        <v>30</v>
      </c>
      <c r="GI1690" s="4" t="s">
        <v>5</v>
      </c>
      <c r="GJ1690" s="4" t="s">
        <v>8</v>
      </c>
      <c r="GK1690" s="4" t="s">
        <v>7</v>
      </c>
      <c r="GL1690" s="4" t="s">
        <v>8</v>
      </c>
      <c r="GM1690" s="20" t="s">
        <v>32</v>
      </c>
      <c r="GN1690" s="4" t="s">
        <v>8</v>
      </c>
      <c r="GO1690" s="4" t="s">
        <v>14</v>
      </c>
      <c r="GP1690" s="4" t="s">
        <v>8</v>
      </c>
      <c r="GQ1690" s="4" t="s">
        <v>8</v>
      </c>
      <c r="GR1690" s="4" t="s">
        <v>8</v>
      </c>
      <c r="GS1690" s="20" t="s">
        <v>30</v>
      </c>
      <c r="GT1690" s="4" t="s">
        <v>5</v>
      </c>
      <c r="GU1690" s="4" t="s">
        <v>8</v>
      </c>
      <c r="GV1690" s="4" t="s">
        <v>7</v>
      </c>
      <c r="GW1690" s="4" t="s">
        <v>8</v>
      </c>
      <c r="GX1690" s="20" t="s">
        <v>32</v>
      </c>
      <c r="GY1690" s="4" t="s">
        <v>8</v>
      </c>
      <c r="GZ1690" s="4" t="s">
        <v>14</v>
      </c>
      <c r="HA1690" s="4" t="s">
        <v>8</v>
      </c>
      <c r="HB1690" s="4" t="s">
        <v>8</v>
      </c>
      <c r="HC1690" s="4" t="s">
        <v>8</v>
      </c>
      <c r="HD1690" s="20" t="s">
        <v>30</v>
      </c>
      <c r="HE1690" s="4" t="s">
        <v>5</v>
      </c>
      <c r="HF1690" s="4" t="s">
        <v>8</v>
      </c>
      <c r="HG1690" s="4" t="s">
        <v>7</v>
      </c>
      <c r="HH1690" s="4" t="s">
        <v>8</v>
      </c>
      <c r="HI1690" s="20" t="s">
        <v>32</v>
      </c>
      <c r="HJ1690" s="4" t="s">
        <v>8</v>
      </c>
      <c r="HK1690" s="4" t="s">
        <v>14</v>
      </c>
      <c r="HL1690" s="4" t="s">
        <v>8</v>
      </c>
      <c r="HM1690" s="4" t="s">
        <v>8</v>
      </c>
      <c r="HN1690" s="4" t="s">
        <v>8</v>
      </c>
      <c r="HO1690" s="20" t="s">
        <v>30</v>
      </c>
      <c r="HP1690" s="4" t="s">
        <v>5</v>
      </c>
      <c r="HQ1690" s="4" t="s">
        <v>8</v>
      </c>
      <c r="HR1690" s="4" t="s">
        <v>7</v>
      </c>
      <c r="HS1690" s="4" t="s">
        <v>8</v>
      </c>
      <c r="HT1690" s="20" t="s">
        <v>32</v>
      </c>
      <c r="HU1690" s="4" t="s">
        <v>8</v>
      </c>
      <c r="HV1690" s="4" t="s">
        <v>14</v>
      </c>
      <c r="HW1690" s="4" t="s">
        <v>8</v>
      </c>
      <c r="HX1690" s="4" t="s">
        <v>8</v>
      </c>
      <c r="HY1690" s="4" t="s">
        <v>8</v>
      </c>
      <c r="HZ1690" s="20" t="s">
        <v>30</v>
      </c>
      <c r="IA1690" s="4" t="s">
        <v>5</v>
      </c>
      <c r="IB1690" s="4" t="s">
        <v>8</v>
      </c>
      <c r="IC1690" s="4" t="s">
        <v>7</v>
      </c>
      <c r="ID1690" s="4" t="s">
        <v>8</v>
      </c>
      <c r="IE1690" s="20" t="s">
        <v>32</v>
      </c>
      <c r="IF1690" s="4" t="s">
        <v>8</v>
      </c>
      <c r="IG1690" s="4" t="s">
        <v>14</v>
      </c>
      <c r="IH1690" s="4" t="s">
        <v>8</v>
      </c>
      <c r="II1690" s="4" t="s">
        <v>8</v>
      </c>
      <c r="IJ1690" s="4" t="s">
        <v>8</v>
      </c>
      <c r="IK1690" s="20" t="s">
        <v>30</v>
      </c>
      <c r="IL1690" s="4" t="s">
        <v>5</v>
      </c>
      <c r="IM1690" s="4" t="s">
        <v>8</v>
      </c>
      <c r="IN1690" s="4" t="s">
        <v>7</v>
      </c>
      <c r="IO1690" s="4" t="s">
        <v>8</v>
      </c>
      <c r="IP1690" s="20" t="s">
        <v>32</v>
      </c>
      <c r="IQ1690" s="4" t="s">
        <v>8</v>
      </c>
      <c r="IR1690" s="4" t="s">
        <v>14</v>
      </c>
      <c r="IS1690" s="4" t="s">
        <v>8</v>
      </c>
      <c r="IT1690" s="4" t="s">
        <v>8</v>
      </c>
      <c r="IU1690" s="4" t="s">
        <v>8</v>
      </c>
      <c r="IV1690" s="4" t="s">
        <v>12</v>
      </c>
    </row>
    <row r="1691" spans="1:11">
      <c r="A1691" t="n">
        <v>16501</v>
      </c>
      <c r="B1691" s="12" t="n">
        <v>5</v>
      </c>
      <c r="C1691" s="7" t="n">
        <v>28</v>
      </c>
      <c r="D1691" s="20" t="s">
        <v>3</v>
      </c>
      <c r="E1691" s="50" t="n">
        <v>102</v>
      </c>
      <c r="F1691" s="7" t="n">
        <v>7</v>
      </c>
      <c r="G1691" s="7" t="n">
        <v>13</v>
      </c>
      <c r="H1691" s="7" t="n">
        <v>7</v>
      </c>
      <c r="I1691" s="20" t="s">
        <v>3</v>
      </c>
      <c r="J1691" s="7" t="n">
        <v>0</v>
      </c>
      <c r="K1691" s="7" t="n">
        <v>3926</v>
      </c>
      <c r="L1691" s="7" t="n">
        <v>2</v>
      </c>
      <c r="M1691" s="7" t="n">
        <v>28</v>
      </c>
      <c r="N1691" s="20" t="s">
        <v>3</v>
      </c>
      <c r="O1691" s="50" t="n">
        <v>102</v>
      </c>
      <c r="P1691" s="7" t="n">
        <v>7</v>
      </c>
      <c r="Q1691" s="7" t="n">
        <v>13</v>
      </c>
      <c r="R1691" s="7" t="n">
        <v>7</v>
      </c>
      <c r="S1691" s="20" t="s">
        <v>3</v>
      </c>
      <c r="T1691" s="7" t="n">
        <v>0</v>
      </c>
      <c r="U1691" s="7" t="n">
        <v>3927</v>
      </c>
      <c r="V1691" s="7" t="n">
        <v>2</v>
      </c>
      <c r="W1691" s="7" t="n">
        <v>11</v>
      </c>
      <c r="X1691" s="7" t="n">
        <v>28</v>
      </c>
      <c r="Y1691" s="20" t="s">
        <v>3</v>
      </c>
      <c r="Z1691" s="50" t="n">
        <v>102</v>
      </c>
      <c r="AA1691" s="7" t="n">
        <v>7</v>
      </c>
      <c r="AB1691" s="7" t="n">
        <v>13</v>
      </c>
      <c r="AC1691" s="7" t="n">
        <v>7</v>
      </c>
      <c r="AD1691" s="20" t="s">
        <v>3</v>
      </c>
      <c r="AE1691" s="7" t="n">
        <v>0</v>
      </c>
      <c r="AF1691" s="7" t="n">
        <v>3928</v>
      </c>
      <c r="AG1691" s="7" t="n">
        <v>2</v>
      </c>
      <c r="AH1691" s="7" t="n">
        <v>11</v>
      </c>
      <c r="AI1691" s="7" t="n">
        <v>28</v>
      </c>
      <c r="AJ1691" s="20" t="s">
        <v>3</v>
      </c>
      <c r="AK1691" s="50" t="n">
        <v>102</v>
      </c>
      <c r="AL1691" s="7" t="n">
        <v>7</v>
      </c>
      <c r="AM1691" s="7" t="n">
        <v>13</v>
      </c>
      <c r="AN1691" s="7" t="n">
        <v>7</v>
      </c>
      <c r="AO1691" s="20" t="s">
        <v>3</v>
      </c>
      <c r="AP1691" s="7" t="n">
        <v>0</v>
      </c>
      <c r="AQ1691" s="7" t="n">
        <v>1160</v>
      </c>
      <c r="AR1691" s="7" t="n">
        <v>2</v>
      </c>
      <c r="AS1691" s="7" t="n">
        <v>11</v>
      </c>
      <c r="AT1691" s="7" t="n">
        <v>28</v>
      </c>
      <c r="AU1691" s="20" t="s">
        <v>3</v>
      </c>
      <c r="AV1691" s="50" t="n">
        <v>102</v>
      </c>
      <c r="AW1691" s="7" t="n">
        <v>7</v>
      </c>
      <c r="AX1691" s="7" t="n">
        <v>13</v>
      </c>
      <c r="AY1691" s="7" t="n">
        <v>7</v>
      </c>
      <c r="AZ1691" s="20" t="s">
        <v>3</v>
      </c>
      <c r="BA1691" s="7" t="n">
        <v>0</v>
      </c>
      <c r="BB1691" s="7" t="n">
        <v>1163</v>
      </c>
      <c r="BC1691" s="7" t="n">
        <v>2</v>
      </c>
      <c r="BD1691" s="7" t="n">
        <v>11</v>
      </c>
      <c r="BE1691" s="7" t="n">
        <v>28</v>
      </c>
      <c r="BF1691" s="20" t="s">
        <v>3</v>
      </c>
      <c r="BG1691" s="50" t="n">
        <v>102</v>
      </c>
      <c r="BH1691" s="7" t="n">
        <v>7</v>
      </c>
      <c r="BI1691" s="7" t="n">
        <v>13</v>
      </c>
      <c r="BJ1691" s="7" t="n">
        <v>7</v>
      </c>
      <c r="BK1691" s="20" t="s">
        <v>3</v>
      </c>
      <c r="BL1691" s="7" t="n">
        <v>0</v>
      </c>
      <c r="BM1691" s="7" t="n">
        <v>3915</v>
      </c>
      <c r="BN1691" s="7" t="n">
        <v>2</v>
      </c>
      <c r="BO1691" s="7" t="n">
        <v>11</v>
      </c>
      <c r="BP1691" s="7" t="n">
        <v>28</v>
      </c>
      <c r="BQ1691" s="20" t="s">
        <v>3</v>
      </c>
      <c r="BR1691" s="50" t="n">
        <v>102</v>
      </c>
      <c r="BS1691" s="7" t="n">
        <v>7</v>
      </c>
      <c r="BT1691" s="7" t="n">
        <v>13</v>
      </c>
      <c r="BU1691" s="7" t="n">
        <v>7</v>
      </c>
      <c r="BV1691" s="20" t="s">
        <v>3</v>
      </c>
      <c r="BW1691" s="7" t="n">
        <v>0</v>
      </c>
      <c r="BX1691" s="7" t="n">
        <v>3902</v>
      </c>
      <c r="BY1691" s="7" t="n">
        <v>2</v>
      </c>
      <c r="BZ1691" s="7" t="n">
        <v>11</v>
      </c>
      <c r="CA1691" s="7" t="n">
        <v>28</v>
      </c>
      <c r="CB1691" s="20" t="s">
        <v>3</v>
      </c>
      <c r="CC1691" s="50" t="n">
        <v>102</v>
      </c>
      <c r="CD1691" s="7" t="n">
        <v>7</v>
      </c>
      <c r="CE1691" s="7" t="n">
        <v>13</v>
      </c>
      <c r="CF1691" s="7" t="n">
        <v>7</v>
      </c>
      <c r="CG1691" s="20" t="s">
        <v>3</v>
      </c>
      <c r="CH1691" s="7" t="n">
        <v>0</v>
      </c>
      <c r="CI1691" s="7" t="n">
        <v>3916</v>
      </c>
      <c r="CJ1691" s="7" t="n">
        <v>2</v>
      </c>
      <c r="CK1691" s="7" t="n">
        <v>11</v>
      </c>
      <c r="CL1691" s="7" t="n">
        <v>28</v>
      </c>
      <c r="CM1691" s="20" t="s">
        <v>3</v>
      </c>
      <c r="CN1691" s="50" t="n">
        <v>102</v>
      </c>
      <c r="CO1691" s="7" t="n">
        <v>7</v>
      </c>
      <c r="CP1691" s="7" t="n">
        <v>13</v>
      </c>
      <c r="CQ1691" s="7" t="n">
        <v>7</v>
      </c>
      <c r="CR1691" s="20" t="s">
        <v>3</v>
      </c>
      <c r="CS1691" s="7" t="n">
        <v>0</v>
      </c>
      <c r="CT1691" s="7" t="n">
        <v>1161</v>
      </c>
      <c r="CU1691" s="7" t="n">
        <v>2</v>
      </c>
      <c r="CV1691" s="7" t="n">
        <v>11</v>
      </c>
      <c r="CW1691" s="7" t="n">
        <v>28</v>
      </c>
      <c r="CX1691" s="20" t="s">
        <v>3</v>
      </c>
      <c r="CY1691" s="50" t="n">
        <v>102</v>
      </c>
      <c r="CZ1691" s="7" t="n">
        <v>7</v>
      </c>
      <c r="DA1691" s="7" t="n">
        <v>13</v>
      </c>
      <c r="DB1691" s="7" t="n">
        <v>7</v>
      </c>
      <c r="DC1691" s="20" t="s">
        <v>3</v>
      </c>
      <c r="DD1691" s="7" t="n">
        <v>0</v>
      </c>
      <c r="DE1691" s="7" t="n">
        <v>1162</v>
      </c>
      <c r="DF1691" s="7" t="n">
        <v>2</v>
      </c>
      <c r="DG1691" s="7" t="n">
        <v>11</v>
      </c>
      <c r="DH1691" s="7" t="n">
        <v>28</v>
      </c>
      <c r="DI1691" s="20" t="s">
        <v>3</v>
      </c>
      <c r="DJ1691" s="50" t="n">
        <v>102</v>
      </c>
      <c r="DK1691" s="7" t="n">
        <v>7</v>
      </c>
      <c r="DL1691" s="7" t="n">
        <v>13</v>
      </c>
      <c r="DM1691" s="7" t="n">
        <v>7</v>
      </c>
      <c r="DN1691" s="20" t="s">
        <v>3</v>
      </c>
      <c r="DO1691" s="7" t="n">
        <v>0</v>
      </c>
      <c r="DP1691" s="7" t="n">
        <v>3900</v>
      </c>
      <c r="DQ1691" s="7" t="n">
        <v>2</v>
      </c>
      <c r="DR1691" s="7" t="n">
        <v>11</v>
      </c>
      <c r="DS1691" s="7" t="n">
        <v>28</v>
      </c>
      <c r="DT1691" s="20" t="s">
        <v>3</v>
      </c>
      <c r="DU1691" s="50" t="n">
        <v>102</v>
      </c>
      <c r="DV1691" s="7" t="n">
        <v>7</v>
      </c>
      <c r="DW1691" s="7" t="n">
        <v>13</v>
      </c>
      <c r="DX1691" s="7" t="n">
        <v>7</v>
      </c>
      <c r="DY1691" s="20" t="s">
        <v>3</v>
      </c>
      <c r="DZ1691" s="7" t="n">
        <v>0</v>
      </c>
      <c r="EA1691" s="7" t="n">
        <v>3929</v>
      </c>
      <c r="EB1691" s="7" t="n">
        <v>2</v>
      </c>
      <c r="EC1691" s="7" t="n">
        <v>11</v>
      </c>
      <c r="ED1691" s="7" t="n">
        <v>28</v>
      </c>
      <c r="EE1691" s="20" t="s">
        <v>3</v>
      </c>
      <c r="EF1691" s="50" t="n">
        <v>102</v>
      </c>
      <c r="EG1691" s="7" t="n">
        <v>7</v>
      </c>
      <c r="EH1691" s="7" t="n">
        <v>13</v>
      </c>
      <c r="EI1691" s="7" t="n">
        <v>7</v>
      </c>
      <c r="EJ1691" s="20" t="s">
        <v>3</v>
      </c>
      <c r="EK1691" s="7" t="n">
        <v>0</v>
      </c>
      <c r="EL1691" s="7" t="n">
        <v>3930</v>
      </c>
      <c r="EM1691" s="7" t="n">
        <v>2</v>
      </c>
      <c r="EN1691" s="7" t="n">
        <v>11</v>
      </c>
      <c r="EO1691" s="7" t="n">
        <v>28</v>
      </c>
      <c r="EP1691" s="20" t="s">
        <v>3</v>
      </c>
      <c r="EQ1691" s="50" t="n">
        <v>102</v>
      </c>
      <c r="ER1691" s="7" t="n">
        <v>7</v>
      </c>
      <c r="ES1691" s="7" t="n">
        <v>13</v>
      </c>
      <c r="ET1691" s="7" t="n">
        <v>7</v>
      </c>
      <c r="EU1691" s="20" t="s">
        <v>3</v>
      </c>
      <c r="EV1691" s="7" t="n">
        <v>0</v>
      </c>
      <c r="EW1691" s="7" t="n">
        <v>3910</v>
      </c>
      <c r="EX1691" s="7" t="n">
        <v>2</v>
      </c>
      <c r="EY1691" s="7" t="n">
        <v>11</v>
      </c>
      <c r="EZ1691" s="7" t="n">
        <v>28</v>
      </c>
      <c r="FA1691" s="20" t="s">
        <v>3</v>
      </c>
      <c r="FB1691" s="50" t="n">
        <v>102</v>
      </c>
      <c r="FC1691" s="7" t="n">
        <v>7</v>
      </c>
      <c r="FD1691" s="7" t="n">
        <v>13</v>
      </c>
      <c r="FE1691" s="7" t="n">
        <v>7</v>
      </c>
      <c r="FF1691" s="20" t="s">
        <v>3</v>
      </c>
      <c r="FG1691" s="7" t="n">
        <v>0</v>
      </c>
      <c r="FH1691" s="7" t="n">
        <v>3901</v>
      </c>
      <c r="FI1691" s="7" t="n">
        <v>2</v>
      </c>
      <c r="FJ1691" s="7" t="n">
        <v>11</v>
      </c>
      <c r="FK1691" s="7" t="n">
        <v>28</v>
      </c>
      <c r="FL1691" s="20" t="s">
        <v>3</v>
      </c>
      <c r="FM1691" s="50" t="n">
        <v>102</v>
      </c>
      <c r="FN1691" s="7" t="n">
        <v>7</v>
      </c>
      <c r="FO1691" s="7" t="n">
        <v>13</v>
      </c>
      <c r="FP1691" s="7" t="n">
        <v>7</v>
      </c>
      <c r="FQ1691" s="20" t="s">
        <v>3</v>
      </c>
      <c r="FR1691" s="7" t="n">
        <v>0</v>
      </c>
      <c r="FS1691" s="7" t="n">
        <v>3913</v>
      </c>
      <c r="FT1691" s="7" t="n">
        <v>2</v>
      </c>
      <c r="FU1691" s="7" t="n">
        <v>11</v>
      </c>
      <c r="FV1691" s="7" t="n">
        <v>28</v>
      </c>
      <c r="FW1691" s="20" t="s">
        <v>3</v>
      </c>
      <c r="FX1691" s="50" t="n">
        <v>102</v>
      </c>
      <c r="FY1691" s="7" t="n">
        <v>7</v>
      </c>
      <c r="FZ1691" s="7" t="n">
        <v>13</v>
      </c>
      <c r="GA1691" s="7" t="n">
        <v>7</v>
      </c>
      <c r="GB1691" s="20" t="s">
        <v>3</v>
      </c>
      <c r="GC1691" s="7" t="n">
        <v>0</v>
      </c>
      <c r="GD1691" s="7" t="n">
        <v>3914</v>
      </c>
      <c r="GE1691" s="7" t="n">
        <v>2</v>
      </c>
      <c r="GF1691" s="7" t="n">
        <v>11</v>
      </c>
      <c r="GG1691" s="7" t="n">
        <v>28</v>
      </c>
      <c r="GH1691" s="20" t="s">
        <v>3</v>
      </c>
      <c r="GI1691" s="50" t="n">
        <v>102</v>
      </c>
      <c r="GJ1691" s="7" t="n">
        <v>7</v>
      </c>
      <c r="GK1691" s="7" t="n">
        <v>13</v>
      </c>
      <c r="GL1691" s="7" t="n">
        <v>7</v>
      </c>
      <c r="GM1691" s="20" t="s">
        <v>3</v>
      </c>
      <c r="GN1691" s="7" t="n">
        <v>0</v>
      </c>
      <c r="GO1691" s="7" t="n">
        <v>3912</v>
      </c>
      <c r="GP1691" s="7" t="n">
        <v>2</v>
      </c>
      <c r="GQ1691" s="7" t="n">
        <v>11</v>
      </c>
      <c r="GR1691" s="7" t="n">
        <v>28</v>
      </c>
      <c r="GS1691" s="20" t="s">
        <v>3</v>
      </c>
      <c r="GT1691" s="50" t="n">
        <v>102</v>
      </c>
      <c r="GU1691" s="7" t="n">
        <v>7</v>
      </c>
      <c r="GV1691" s="7" t="n">
        <v>13</v>
      </c>
      <c r="GW1691" s="7" t="n">
        <v>7</v>
      </c>
      <c r="GX1691" s="20" t="s">
        <v>3</v>
      </c>
      <c r="GY1691" s="7" t="n">
        <v>0</v>
      </c>
      <c r="GZ1691" s="7" t="n">
        <v>3932</v>
      </c>
      <c r="HA1691" s="7" t="n">
        <v>2</v>
      </c>
      <c r="HB1691" s="7" t="n">
        <v>11</v>
      </c>
      <c r="HC1691" s="7" t="n">
        <v>28</v>
      </c>
      <c r="HD1691" s="20" t="s">
        <v>3</v>
      </c>
      <c r="HE1691" s="50" t="n">
        <v>102</v>
      </c>
      <c r="HF1691" s="7" t="n">
        <v>7</v>
      </c>
      <c r="HG1691" s="7" t="n">
        <v>13</v>
      </c>
      <c r="HH1691" s="7" t="n">
        <v>7</v>
      </c>
      <c r="HI1691" s="20" t="s">
        <v>3</v>
      </c>
      <c r="HJ1691" s="7" t="n">
        <v>0</v>
      </c>
      <c r="HK1691" s="7" t="n">
        <v>3911</v>
      </c>
      <c r="HL1691" s="7" t="n">
        <v>2</v>
      </c>
      <c r="HM1691" s="7" t="n">
        <v>11</v>
      </c>
      <c r="HN1691" s="7" t="n">
        <v>28</v>
      </c>
      <c r="HO1691" s="20" t="s">
        <v>3</v>
      </c>
      <c r="HP1691" s="50" t="n">
        <v>102</v>
      </c>
      <c r="HQ1691" s="7" t="n">
        <v>7</v>
      </c>
      <c r="HR1691" s="7" t="n">
        <v>13</v>
      </c>
      <c r="HS1691" s="7" t="n">
        <v>7</v>
      </c>
      <c r="HT1691" s="20" t="s">
        <v>3</v>
      </c>
      <c r="HU1691" s="7" t="n">
        <v>0</v>
      </c>
      <c r="HV1691" s="7" t="n">
        <v>3931</v>
      </c>
      <c r="HW1691" s="7" t="n">
        <v>2</v>
      </c>
      <c r="HX1691" s="7" t="n">
        <v>11</v>
      </c>
      <c r="HY1691" s="7" t="n">
        <v>28</v>
      </c>
      <c r="HZ1691" s="20" t="s">
        <v>3</v>
      </c>
      <c r="IA1691" s="50" t="n">
        <v>102</v>
      </c>
      <c r="IB1691" s="7" t="n">
        <v>7</v>
      </c>
      <c r="IC1691" s="7" t="n">
        <v>13</v>
      </c>
      <c r="ID1691" s="7" t="n">
        <v>7</v>
      </c>
      <c r="IE1691" s="20" t="s">
        <v>3</v>
      </c>
      <c r="IF1691" s="7" t="n">
        <v>0</v>
      </c>
      <c r="IG1691" s="7" t="n">
        <v>3903</v>
      </c>
      <c r="IH1691" s="7" t="n">
        <v>2</v>
      </c>
      <c r="II1691" s="7" t="n">
        <v>11</v>
      </c>
      <c r="IJ1691" s="7" t="n">
        <v>28</v>
      </c>
      <c r="IK1691" s="20" t="s">
        <v>3</v>
      </c>
      <c r="IL1691" s="50" t="n">
        <v>102</v>
      </c>
      <c r="IM1691" s="7" t="n">
        <v>7</v>
      </c>
      <c r="IN1691" s="7" t="n">
        <v>13</v>
      </c>
      <c r="IO1691" s="7" t="n">
        <v>7</v>
      </c>
      <c r="IP1691" s="20" t="s">
        <v>3</v>
      </c>
      <c r="IQ1691" s="7" t="n">
        <v>0</v>
      </c>
      <c r="IR1691" s="7" t="n">
        <v>3904</v>
      </c>
      <c r="IS1691" s="7" t="n">
        <v>2</v>
      </c>
      <c r="IT1691" s="7" t="n">
        <v>11</v>
      </c>
      <c r="IU1691" s="7" t="n">
        <v>1</v>
      </c>
      <c r="IV1691" s="13" t="n">
        <f t="normal" ca="1">A1695</f>
        <v>0</v>
      </c>
    </row>
    <row r="1692" spans="1:11">
      <c r="A1692" t="s">
        <v>4</v>
      </c>
      <c r="B1692" s="4" t="s">
        <v>5</v>
      </c>
      <c r="C1692" s="4" t="s">
        <v>8</v>
      </c>
      <c r="D1692" s="4" t="s">
        <v>8</v>
      </c>
      <c r="E1692" s="4" t="s">
        <v>14</v>
      </c>
      <c r="F1692" s="4" t="s">
        <v>8</v>
      </c>
      <c r="G1692" s="4" t="s">
        <v>8</v>
      </c>
    </row>
    <row r="1693" spans="1:11">
      <c r="A1693" t="n">
        <v>16805</v>
      </c>
      <c r="B1693" s="47" t="n">
        <v>10</v>
      </c>
      <c r="C1693" s="7" t="n">
        <v>3</v>
      </c>
      <c r="D1693" s="7" t="n">
        <v>0</v>
      </c>
      <c r="E1693" s="7" t="n">
        <v>1</v>
      </c>
      <c r="F1693" s="7" t="n">
        <v>23</v>
      </c>
      <c r="G1693" s="7" t="n">
        <v>1</v>
      </c>
    </row>
    <row r="1694" spans="1:11">
      <c r="A1694" t="s">
        <v>4</v>
      </c>
      <c r="B1694" s="4" t="s">
        <v>5</v>
      </c>
    </row>
    <row r="1695" spans="1:11">
      <c r="A1695" t="n">
        <v>16814</v>
      </c>
      <c r="B1695" s="5" t="n">
        <v>1</v>
      </c>
    </row>
    <row r="1696" spans="1:11" s="3" customFormat="1" customHeight="0">
      <c r="A1696" s="3" t="s">
        <v>2</v>
      </c>
      <c r="B1696" s="3" t="s">
        <v>171</v>
      </c>
    </row>
    <row r="1697" spans="1:256">
      <c r="A1697" t="s">
        <v>4</v>
      </c>
      <c r="B1697" s="4" t="s">
        <v>5</v>
      </c>
      <c r="C1697" s="4" t="s">
        <v>8</v>
      </c>
      <c r="D1697" s="4" t="s">
        <v>8</v>
      </c>
      <c r="E1697" s="4" t="s">
        <v>7</v>
      </c>
      <c r="F1697" s="4" t="s">
        <v>14</v>
      </c>
    </row>
    <row r="1698" spans="1:256">
      <c r="A1698" t="n">
        <v>16816</v>
      </c>
      <c r="B1698" s="33" t="n">
        <v>31</v>
      </c>
      <c r="C1698" s="7" t="n">
        <v>0</v>
      </c>
      <c r="D1698" s="7" t="n">
        <v>1</v>
      </c>
      <c r="E1698" s="7" t="n">
        <v>0</v>
      </c>
      <c r="F1698" s="7" t="n">
        <v>1107296256</v>
      </c>
    </row>
    <row r="1699" spans="1:256">
      <c r="A1699" t="s">
        <v>4</v>
      </c>
      <c r="B1699" s="4" t="s">
        <v>5</v>
      </c>
      <c r="C1699" s="4" t="s">
        <v>8</v>
      </c>
      <c r="D1699" s="4" t="s">
        <v>8</v>
      </c>
      <c r="E1699" s="4" t="s">
        <v>9</v>
      </c>
      <c r="F1699" s="4" t="s">
        <v>7</v>
      </c>
    </row>
    <row r="1700" spans="1:256">
      <c r="A1700" t="n">
        <v>16825</v>
      </c>
      <c r="B1700" s="33" t="n">
        <v>31</v>
      </c>
      <c r="C1700" s="7" t="n">
        <v>1</v>
      </c>
      <c r="D1700" s="7" t="n">
        <v>1</v>
      </c>
      <c r="E1700" s="7" t="s">
        <v>172</v>
      </c>
      <c r="F1700" s="7" t="n">
        <v>1</v>
      </c>
    </row>
    <row r="1701" spans="1:256">
      <c r="A1701" t="s">
        <v>4</v>
      </c>
      <c r="B1701" s="4" t="s">
        <v>5</v>
      </c>
      <c r="C1701" s="4" t="s">
        <v>8</v>
      </c>
      <c r="D1701" s="4" t="s">
        <v>9</v>
      </c>
    </row>
    <row r="1702" spans="1:256">
      <c r="A1702" t="n">
        <v>16866</v>
      </c>
      <c r="B1702" s="9" t="n">
        <v>2</v>
      </c>
      <c r="C1702" s="7" t="n">
        <v>11</v>
      </c>
      <c r="D1702" s="7" t="s">
        <v>64</v>
      </c>
    </row>
    <row r="1703" spans="1:256">
      <c r="A1703" t="s">
        <v>4</v>
      </c>
      <c r="B1703" s="4" t="s">
        <v>5</v>
      </c>
      <c r="C1703" s="4" t="s">
        <v>8</v>
      </c>
      <c r="D1703" s="4" t="s">
        <v>8</v>
      </c>
      <c r="E1703" s="4" t="s">
        <v>8</v>
      </c>
      <c r="F1703" s="4" t="s">
        <v>14</v>
      </c>
      <c r="G1703" s="4" t="s">
        <v>8</v>
      </c>
      <c r="H1703" s="4" t="s">
        <v>8</v>
      </c>
      <c r="I1703" s="4" t="s">
        <v>12</v>
      </c>
    </row>
    <row r="1704" spans="1:256">
      <c r="A1704" t="n">
        <v>16891</v>
      </c>
      <c r="B1704" s="12" t="n">
        <v>5</v>
      </c>
      <c r="C1704" s="7" t="n">
        <v>31</v>
      </c>
      <c r="D1704" s="7" t="n">
        <v>1</v>
      </c>
      <c r="E1704" s="7" t="n">
        <v>0</v>
      </c>
      <c r="F1704" s="7" t="n">
        <v>0</v>
      </c>
      <c r="G1704" s="7" t="n">
        <v>5</v>
      </c>
      <c r="H1704" s="7" t="n">
        <v>1</v>
      </c>
      <c r="I1704" s="13" t="n">
        <f t="normal" ca="1">A1708</f>
        <v>0</v>
      </c>
    </row>
    <row r="1705" spans="1:256">
      <c r="A1705" t="s">
        <v>4</v>
      </c>
      <c r="B1705" s="4" t="s">
        <v>5</v>
      </c>
      <c r="C1705" s="4" t="s">
        <v>8</v>
      </c>
      <c r="D1705" s="4" t="s">
        <v>8</v>
      </c>
      <c r="E1705" s="4" t="s">
        <v>9</v>
      </c>
      <c r="F1705" s="4" t="s">
        <v>7</v>
      </c>
    </row>
    <row r="1706" spans="1:256">
      <c r="A1706" t="n">
        <v>16905</v>
      </c>
      <c r="B1706" s="33" t="n">
        <v>31</v>
      </c>
      <c r="C1706" s="7" t="n">
        <v>1</v>
      </c>
      <c r="D1706" s="7" t="n">
        <v>1</v>
      </c>
      <c r="E1706" s="7" t="s">
        <v>173</v>
      </c>
      <c r="F1706" s="7" t="n">
        <v>2</v>
      </c>
    </row>
    <row r="1707" spans="1:256">
      <c r="A1707" t="s">
        <v>4</v>
      </c>
      <c r="B1707" s="4" t="s">
        <v>5</v>
      </c>
      <c r="C1707" s="4" t="s">
        <v>8</v>
      </c>
      <c r="D1707" s="4" t="s">
        <v>9</v>
      </c>
    </row>
    <row r="1708" spans="1:256">
      <c r="A1708" t="n">
        <v>16932</v>
      </c>
      <c r="B1708" s="9" t="n">
        <v>2</v>
      </c>
      <c r="C1708" s="7" t="n">
        <v>11</v>
      </c>
      <c r="D1708" s="7" t="s">
        <v>65</v>
      </c>
    </row>
    <row r="1709" spans="1:256">
      <c r="A1709" t="s">
        <v>4</v>
      </c>
      <c r="B1709" s="4" t="s">
        <v>5</v>
      </c>
      <c r="C1709" s="4" t="s">
        <v>8</v>
      </c>
      <c r="D1709" s="4" t="s">
        <v>8</v>
      </c>
      <c r="E1709" s="4" t="s">
        <v>8</v>
      </c>
      <c r="F1709" s="4" t="s">
        <v>14</v>
      </c>
      <c r="G1709" s="4" t="s">
        <v>8</v>
      </c>
      <c r="H1709" s="4" t="s">
        <v>8</v>
      </c>
      <c r="I1709" s="4" t="s">
        <v>12</v>
      </c>
    </row>
    <row r="1710" spans="1:256">
      <c r="A1710" t="n">
        <v>16956</v>
      </c>
      <c r="B1710" s="12" t="n">
        <v>5</v>
      </c>
      <c r="C1710" s="7" t="n">
        <v>31</v>
      </c>
      <c r="D1710" s="7" t="n">
        <v>2</v>
      </c>
      <c r="E1710" s="7" t="n">
        <v>0</v>
      </c>
      <c r="F1710" s="7" t="n">
        <v>0</v>
      </c>
      <c r="G1710" s="7" t="n">
        <v>5</v>
      </c>
      <c r="H1710" s="7" t="n">
        <v>1</v>
      </c>
      <c r="I1710" s="13" t="n">
        <f t="normal" ca="1">A1714</f>
        <v>0</v>
      </c>
    </row>
    <row r="1711" spans="1:256">
      <c r="A1711" t="s">
        <v>4</v>
      </c>
      <c r="B1711" s="4" t="s">
        <v>5</v>
      </c>
      <c r="C1711" s="4" t="s">
        <v>8</v>
      </c>
      <c r="D1711" s="4" t="s">
        <v>8</v>
      </c>
      <c r="E1711" s="4" t="s">
        <v>9</v>
      </c>
      <c r="F1711" s="4" t="s">
        <v>7</v>
      </c>
    </row>
    <row r="1712" spans="1:256">
      <c r="A1712" t="n">
        <v>16970</v>
      </c>
      <c r="B1712" s="33" t="n">
        <v>31</v>
      </c>
      <c r="C1712" s="7" t="n">
        <v>1</v>
      </c>
      <c r="D1712" s="7" t="n">
        <v>1</v>
      </c>
      <c r="E1712" s="7" t="s">
        <v>174</v>
      </c>
      <c r="F1712" s="7" t="n">
        <v>3</v>
      </c>
    </row>
    <row r="1713" spans="1:9">
      <c r="A1713" t="s">
        <v>4</v>
      </c>
      <c r="B1713" s="4" t="s">
        <v>5</v>
      </c>
      <c r="C1713" s="4" t="s">
        <v>8</v>
      </c>
      <c r="D1713" s="4" t="s">
        <v>9</v>
      </c>
    </row>
    <row r="1714" spans="1:9">
      <c r="A1714" t="n">
        <v>16997</v>
      </c>
      <c r="B1714" s="9" t="n">
        <v>2</v>
      </c>
      <c r="C1714" s="7" t="n">
        <v>11</v>
      </c>
      <c r="D1714" s="7" t="s">
        <v>66</v>
      </c>
    </row>
    <row r="1715" spans="1:9">
      <c r="A1715" t="s">
        <v>4</v>
      </c>
      <c r="B1715" s="4" t="s">
        <v>5</v>
      </c>
      <c r="C1715" s="4" t="s">
        <v>8</v>
      </c>
      <c r="D1715" s="4" t="s">
        <v>8</v>
      </c>
      <c r="E1715" s="4" t="s">
        <v>8</v>
      </c>
      <c r="F1715" s="4" t="s">
        <v>14</v>
      </c>
      <c r="G1715" s="4" t="s">
        <v>8</v>
      </c>
      <c r="H1715" s="4" t="s">
        <v>8</v>
      </c>
      <c r="I1715" s="4" t="s">
        <v>12</v>
      </c>
    </row>
    <row r="1716" spans="1:9">
      <c r="A1716" t="n">
        <v>17018</v>
      </c>
      <c r="B1716" s="12" t="n">
        <v>5</v>
      </c>
      <c r="C1716" s="7" t="n">
        <v>31</v>
      </c>
      <c r="D1716" s="7" t="n">
        <v>3</v>
      </c>
      <c r="E1716" s="7" t="n">
        <v>0</v>
      </c>
      <c r="F1716" s="7" t="n">
        <v>0</v>
      </c>
      <c r="G1716" s="7" t="n">
        <v>5</v>
      </c>
      <c r="H1716" s="7" t="n">
        <v>1</v>
      </c>
      <c r="I1716" s="13" t="n">
        <f t="normal" ca="1">A1720</f>
        <v>0</v>
      </c>
    </row>
    <row r="1717" spans="1:9">
      <c r="A1717" t="s">
        <v>4</v>
      </c>
      <c r="B1717" s="4" t="s">
        <v>5</v>
      </c>
      <c r="C1717" s="4" t="s">
        <v>8</v>
      </c>
      <c r="D1717" s="4" t="s">
        <v>8</v>
      </c>
      <c r="E1717" s="4" t="s">
        <v>9</v>
      </c>
      <c r="F1717" s="4" t="s">
        <v>7</v>
      </c>
    </row>
    <row r="1718" spans="1:9">
      <c r="A1718" t="n">
        <v>17032</v>
      </c>
      <c r="B1718" s="33" t="n">
        <v>31</v>
      </c>
      <c r="C1718" s="7" t="n">
        <v>1</v>
      </c>
      <c r="D1718" s="7" t="n">
        <v>1</v>
      </c>
      <c r="E1718" s="7" t="s">
        <v>175</v>
      </c>
      <c r="F1718" s="7" t="n">
        <v>4</v>
      </c>
    </row>
    <row r="1719" spans="1:9">
      <c r="A1719" t="s">
        <v>4</v>
      </c>
      <c r="B1719" s="4" t="s">
        <v>5</v>
      </c>
      <c r="C1719" s="4" t="s">
        <v>8</v>
      </c>
      <c r="D1719" s="4" t="s">
        <v>8</v>
      </c>
      <c r="E1719" s="4" t="s">
        <v>9</v>
      </c>
      <c r="F1719" s="4" t="s">
        <v>7</v>
      </c>
    </row>
    <row r="1720" spans="1:9">
      <c r="A1720" t="n">
        <v>17063</v>
      </c>
      <c r="B1720" s="33" t="n">
        <v>31</v>
      </c>
      <c r="C1720" s="7" t="n">
        <v>1</v>
      </c>
      <c r="D1720" s="7" t="n">
        <v>1</v>
      </c>
      <c r="E1720" s="7" t="s">
        <v>145</v>
      </c>
      <c r="F1720" s="7" t="n">
        <v>0</v>
      </c>
    </row>
    <row r="1721" spans="1:9">
      <c r="A1721" t="s">
        <v>4</v>
      </c>
      <c r="B1721" s="4" t="s">
        <v>5</v>
      </c>
      <c r="C1721" s="4" t="s">
        <v>8</v>
      </c>
      <c r="D1721" s="4" t="s">
        <v>8</v>
      </c>
      <c r="E1721" s="4" t="s">
        <v>8</v>
      </c>
      <c r="F1721" s="4" t="s">
        <v>7</v>
      </c>
      <c r="G1721" s="4" t="s">
        <v>7</v>
      </c>
      <c r="H1721" s="4" t="s">
        <v>8</v>
      </c>
    </row>
    <row r="1722" spans="1:9">
      <c r="A1722" t="n">
        <v>17075</v>
      </c>
      <c r="B1722" s="33" t="n">
        <v>31</v>
      </c>
      <c r="C1722" s="7" t="n">
        <v>2</v>
      </c>
      <c r="D1722" s="7" t="n">
        <v>1</v>
      </c>
      <c r="E1722" s="7" t="n">
        <v>1</v>
      </c>
      <c r="F1722" s="7" t="n">
        <v>140</v>
      </c>
      <c r="G1722" s="7" t="n">
        <v>140</v>
      </c>
      <c r="H1722" s="7" t="n">
        <v>1</v>
      </c>
    </row>
    <row r="1723" spans="1:9">
      <c r="A1723" t="s">
        <v>4</v>
      </c>
      <c r="B1723" s="4" t="s">
        <v>5</v>
      </c>
      <c r="C1723" s="4" t="s">
        <v>8</v>
      </c>
      <c r="D1723" s="4" t="s">
        <v>8</v>
      </c>
      <c r="E1723" s="4" t="s">
        <v>8</v>
      </c>
    </row>
    <row r="1724" spans="1:9">
      <c r="A1724" t="n">
        <v>17084</v>
      </c>
      <c r="B1724" s="33" t="n">
        <v>31</v>
      </c>
      <c r="C1724" s="7" t="n">
        <v>4</v>
      </c>
      <c r="D1724" s="7" t="n">
        <v>1</v>
      </c>
      <c r="E1724" s="7" t="n">
        <v>1</v>
      </c>
    </row>
    <row r="1725" spans="1:9">
      <c r="A1725" t="s">
        <v>4</v>
      </c>
      <c r="B1725" s="4" t="s">
        <v>5</v>
      </c>
      <c r="C1725" s="4" t="s">
        <v>8</v>
      </c>
      <c r="D1725" s="4" t="s">
        <v>8</v>
      </c>
    </row>
    <row r="1726" spans="1:9">
      <c r="A1726" t="n">
        <v>17088</v>
      </c>
      <c r="B1726" s="33" t="n">
        <v>31</v>
      </c>
      <c r="C1726" s="7" t="n">
        <v>3</v>
      </c>
      <c r="D1726" s="7" t="n">
        <v>1</v>
      </c>
    </row>
    <row r="1727" spans="1:9">
      <c r="A1727" t="s">
        <v>4</v>
      </c>
      <c r="B1727" s="4" t="s">
        <v>5</v>
      </c>
      <c r="C1727" s="4" t="s">
        <v>8</v>
      </c>
      <c r="D1727" s="4" t="s">
        <v>8</v>
      </c>
      <c r="E1727" s="4" t="s">
        <v>8</v>
      </c>
      <c r="F1727" s="4" t="s">
        <v>14</v>
      </c>
      <c r="G1727" s="4" t="s">
        <v>8</v>
      </c>
      <c r="H1727" s="4" t="s">
        <v>8</v>
      </c>
      <c r="I1727" s="4" t="s">
        <v>12</v>
      </c>
    </row>
    <row r="1728" spans="1:9">
      <c r="A1728" t="n">
        <v>17091</v>
      </c>
      <c r="B1728" s="12" t="n">
        <v>5</v>
      </c>
      <c r="C1728" s="7" t="n">
        <v>35</v>
      </c>
      <c r="D1728" s="7" t="n">
        <v>1</v>
      </c>
      <c r="E1728" s="7" t="n">
        <v>0</v>
      </c>
      <c r="F1728" s="7" t="n">
        <v>1</v>
      </c>
      <c r="G1728" s="7" t="n">
        <v>4</v>
      </c>
      <c r="H1728" s="7" t="n">
        <v>1</v>
      </c>
      <c r="I1728" s="13" t="n">
        <f t="normal" ca="1">A1732</f>
        <v>0</v>
      </c>
    </row>
    <row r="1729" spans="1:9">
      <c r="A1729" t="s">
        <v>4</v>
      </c>
      <c r="B1729" s="4" t="s">
        <v>5</v>
      </c>
      <c r="C1729" s="4" t="s">
        <v>8</v>
      </c>
      <c r="D1729" s="4" t="s">
        <v>8</v>
      </c>
      <c r="E1729" s="4" t="s">
        <v>14</v>
      </c>
      <c r="F1729" s="4" t="s">
        <v>8</v>
      </c>
      <c r="G1729" s="4" t="s">
        <v>8</v>
      </c>
    </row>
    <row r="1730" spans="1:9">
      <c r="A1730" t="n">
        <v>17105</v>
      </c>
      <c r="B1730" s="32" t="n">
        <v>18</v>
      </c>
      <c r="C1730" s="7" t="n">
        <v>1</v>
      </c>
      <c r="D1730" s="7" t="n">
        <v>0</v>
      </c>
      <c r="E1730" s="7" t="n">
        <v>0</v>
      </c>
      <c r="F1730" s="7" t="n">
        <v>19</v>
      </c>
      <c r="G1730" s="7" t="n">
        <v>1</v>
      </c>
    </row>
    <row r="1731" spans="1:9">
      <c r="A1731" t="s">
        <v>4</v>
      </c>
      <c r="B1731" s="4" t="s">
        <v>5</v>
      </c>
    </row>
    <row r="1732" spans="1:9">
      <c r="A1732" t="n">
        <v>17114</v>
      </c>
      <c r="B1732" s="5" t="n">
        <v>1</v>
      </c>
    </row>
    <row r="1733" spans="1:9" s="3" customFormat="1" customHeight="0">
      <c r="A1733" s="3" t="s">
        <v>2</v>
      </c>
      <c r="B1733" s="3" t="s">
        <v>176</v>
      </c>
    </row>
    <row r="1734" spans="1:9">
      <c r="A1734" t="s">
        <v>4</v>
      </c>
      <c r="B1734" s="4" t="s">
        <v>5</v>
      </c>
      <c r="C1734" s="4" t="s">
        <v>8</v>
      </c>
      <c r="D1734" s="4" t="s">
        <v>8</v>
      </c>
      <c r="E1734" s="4" t="s">
        <v>7</v>
      </c>
      <c r="F1734" s="4" t="s">
        <v>14</v>
      </c>
    </row>
    <row r="1735" spans="1:9">
      <c r="A1735" t="n">
        <v>17116</v>
      </c>
      <c r="B1735" s="33" t="n">
        <v>31</v>
      </c>
      <c r="C1735" s="7" t="n">
        <v>0</v>
      </c>
      <c r="D1735" s="7" t="n">
        <v>2</v>
      </c>
      <c r="E1735" s="7" t="n">
        <v>0</v>
      </c>
      <c r="F1735" s="7" t="n">
        <v>1107296256</v>
      </c>
    </row>
    <row r="1736" spans="1:9">
      <c r="A1736" t="s">
        <v>4</v>
      </c>
      <c r="B1736" s="4" t="s">
        <v>5</v>
      </c>
      <c r="C1736" s="4" t="s">
        <v>8</v>
      </c>
      <c r="D1736" s="4" t="s">
        <v>7</v>
      </c>
      <c r="E1736" s="4" t="s">
        <v>8</v>
      </c>
      <c r="F1736" s="4" t="s">
        <v>8</v>
      </c>
      <c r="G1736" s="4" t="s">
        <v>12</v>
      </c>
    </row>
    <row r="1737" spans="1:9">
      <c r="A1737" t="n">
        <v>17125</v>
      </c>
      <c r="B1737" s="12" t="n">
        <v>5</v>
      </c>
      <c r="C1737" s="7" t="n">
        <v>30</v>
      </c>
      <c r="D1737" s="7" t="n">
        <v>6918</v>
      </c>
      <c r="E1737" s="7" t="n">
        <v>8</v>
      </c>
      <c r="F1737" s="7" t="n">
        <v>1</v>
      </c>
      <c r="G1737" s="13" t="n">
        <f t="normal" ca="1">A1743</f>
        <v>0</v>
      </c>
    </row>
    <row r="1738" spans="1:9">
      <c r="A1738" t="s">
        <v>4</v>
      </c>
      <c r="B1738" s="4" t="s">
        <v>5</v>
      </c>
      <c r="C1738" s="4" t="s">
        <v>8</v>
      </c>
      <c r="D1738" s="4" t="s">
        <v>8</v>
      </c>
      <c r="E1738" s="4" t="s">
        <v>9</v>
      </c>
      <c r="F1738" s="4" t="s">
        <v>7</v>
      </c>
    </row>
    <row r="1739" spans="1:9">
      <c r="A1739" t="n">
        <v>17135</v>
      </c>
      <c r="B1739" s="33" t="n">
        <v>31</v>
      </c>
      <c r="C1739" s="7" t="n">
        <v>1</v>
      </c>
      <c r="D1739" s="7" t="n">
        <v>2</v>
      </c>
      <c r="E1739" s="7" t="s">
        <v>177</v>
      </c>
      <c r="F1739" s="7" t="n">
        <v>1</v>
      </c>
    </row>
    <row r="1740" spans="1:9">
      <c r="A1740" t="s">
        <v>4</v>
      </c>
      <c r="B1740" s="4" t="s">
        <v>5</v>
      </c>
      <c r="C1740" s="4" t="s">
        <v>12</v>
      </c>
    </row>
    <row r="1741" spans="1:9">
      <c r="A1741" t="n">
        <v>17144</v>
      </c>
      <c r="B1741" s="15" t="n">
        <v>3</v>
      </c>
      <c r="C1741" s="13" t="n">
        <f t="normal" ca="1">A1745</f>
        <v>0</v>
      </c>
    </row>
    <row r="1742" spans="1:9">
      <c r="A1742" t="s">
        <v>4</v>
      </c>
      <c r="B1742" s="4" t="s">
        <v>5</v>
      </c>
      <c r="C1742" s="4" t="s">
        <v>8</v>
      </c>
      <c r="D1742" s="4" t="s">
        <v>8</v>
      </c>
      <c r="E1742" s="4" t="s">
        <v>9</v>
      </c>
      <c r="F1742" s="4" t="s">
        <v>7</v>
      </c>
    </row>
    <row r="1743" spans="1:9">
      <c r="A1743" t="n">
        <v>17149</v>
      </c>
      <c r="B1743" s="33" t="n">
        <v>31</v>
      </c>
      <c r="C1743" s="7" t="n">
        <v>1</v>
      </c>
      <c r="D1743" s="7" t="n">
        <v>2</v>
      </c>
      <c r="E1743" s="7" t="s">
        <v>178</v>
      </c>
      <c r="F1743" s="7" t="n">
        <v>1</v>
      </c>
    </row>
    <row r="1744" spans="1:9">
      <c r="A1744" t="s">
        <v>4</v>
      </c>
      <c r="B1744" s="4" t="s">
        <v>5</v>
      </c>
      <c r="C1744" s="4" t="s">
        <v>8</v>
      </c>
      <c r="D1744" s="4" t="s">
        <v>8</v>
      </c>
      <c r="E1744" s="4" t="s">
        <v>9</v>
      </c>
      <c r="F1744" s="4" t="s">
        <v>14</v>
      </c>
    </row>
    <row r="1745" spans="1:7">
      <c r="A1745" t="n">
        <v>17156</v>
      </c>
      <c r="B1745" s="33" t="n">
        <v>31</v>
      </c>
      <c r="C1745" s="7" t="n">
        <v>9</v>
      </c>
      <c r="D1745" s="7" t="n">
        <v>2</v>
      </c>
      <c r="E1745" s="7" t="s">
        <v>179</v>
      </c>
      <c r="F1745" s="7" t="n">
        <v>1</v>
      </c>
    </row>
    <row r="1746" spans="1:7">
      <c r="A1746" t="s">
        <v>4</v>
      </c>
      <c r="B1746" s="4" t="s">
        <v>5</v>
      </c>
      <c r="C1746" s="4" t="s">
        <v>8</v>
      </c>
      <c r="D1746" s="4" t="s">
        <v>7</v>
      </c>
      <c r="E1746" s="4" t="s">
        <v>8</v>
      </c>
      <c r="F1746" s="4" t="s">
        <v>12</v>
      </c>
    </row>
    <row r="1747" spans="1:7">
      <c r="A1747" t="n">
        <v>17185</v>
      </c>
      <c r="B1747" s="12" t="n">
        <v>5</v>
      </c>
      <c r="C1747" s="7" t="n">
        <v>30</v>
      </c>
      <c r="D1747" s="7" t="n">
        <v>6918</v>
      </c>
      <c r="E1747" s="7" t="n">
        <v>1</v>
      </c>
      <c r="F1747" s="13" t="n">
        <f t="normal" ca="1">A1753</f>
        <v>0</v>
      </c>
    </row>
    <row r="1748" spans="1:7">
      <c r="A1748" t="s">
        <v>4</v>
      </c>
      <c r="B1748" s="4" t="s">
        <v>5</v>
      </c>
      <c r="C1748" s="4" t="s">
        <v>8</v>
      </c>
      <c r="D1748" s="4" t="s">
        <v>8</v>
      </c>
      <c r="E1748" s="4" t="s">
        <v>9</v>
      </c>
      <c r="F1748" s="4" t="s">
        <v>7</v>
      </c>
    </row>
    <row r="1749" spans="1:7">
      <c r="A1749" t="n">
        <v>17194</v>
      </c>
      <c r="B1749" s="33" t="n">
        <v>31</v>
      </c>
      <c r="C1749" s="7" t="n">
        <v>1</v>
      </c>
      <c r="D1749" s="7" t="n">
        <v>2</v>
      </c>
      <c r="E1749" s="7" t="s">
        <v>177</v>
      </c>
      <c r="F1749" s="7" t="n">
        <v>2</v>
      </c>
    </row>
    <row r="1750" spans="1:7">
      <c r="A1750" t="s">
        <v>4</v>
      </c>
      <c r="B1750" s="4" t="s">
        <v>5</v>
      </c>
      <c r="C1750" s="4" t="s">
        <v>12</v>
      </c>
    </row>
    <row r="1751" spans="1:7">
      <c r="A1751" t="n">
        <v>17203</v>
      </c>
      <c r="B1751" s="15" t="n">
        <v>3</v>
      </c>
      <c r="C1751" s="13" t="n">
        <f t="normal" ca="1">A1755</f>
        <v>0</v>
      </c>
    </row>
    <row r="1752" spans="1:7">
      <c r="A1752" t="s">
        <v>4</v>
      </c>
      <c r="B1752" s="4" t="s">
        <v>5</v>
      </c>
      <c r="C1752" s="4" t="s">
        <v>8</v>
      </c>
      <c r="D1752" s="4" t="s">
        <v>8</v>
      </c>
      <c r="E1752" s="4" t="s">
        <v>9</v>
      </c>
      <c r="F1752" s="4" t="s">
        <v>7</v>
      </c>
    </row>
    <row r="1753" spans="1:7">
      <c r="A1753" t="n">
        <v>17208</v>
      </c>
      <c r="B1753" s="33" t="n">
        <v>31</v>
      </c>
      <c r="C1753" s="7" t="n">
        <v>1</v>
      </c>
      <c r="D1753" s="7" t="n">
        <v>2</v>
      </c>
      <c r="E1753" s="7" t="s">
        <v>178</v>
      </c>
      <c r="F1753" s="7" t="n">
        <v>2</v>
      </c>
    </row>
    <row r="1754" spans="1:7">
      <c r="A1754" t="s">
        <v>4</v>
      </c>
      <c r="B1754" s="4" t="s">
        <v>5</v>
      </c>
      <c r="C1754" s="4" t="s">
        <v>8</v>
      </c>
      <c r="D1754" s="4" t="s">
        <v>8</v>
      </c>
      <c r="E1754" s="4" t="s">
        <v>9</v>
      </c>
      <c r="F1754" s="4" t="s">
        <v>14</v>
      </c>
    </row>
    <row r="1755" spans="1:7">
      <c r="A1755" t="n">
        <v>17215</v>
      </c>
      <c r="B1755" s="33" t="n">
        <v>31</v>
      </c>
      <c r="C1755" s="7" t="n">
        <v>9</v>
      </c>
      <c r="D1755" s="7" t="n">
        <v>2</v>
      </c>
      <c r="E1755" s="7" t="s">
        <v>180</v>
      </c>
      <c r="F1755" s="7" t="n">
        <v>2</v>
      </c>
    </row>
    <row r="1756" spans="1:7">
      <c r="A1756" t="s">
        <v>4</v>
      </c>
      <c r="B1756" s="4" t="s">
        <v>5</v>
      </c>
      <c r="C1756" s="4" t="s">
        <v>8</v>
      </c>
      <c r="D1756" s="4" t="s">
        <v>8</v>
      </c>
      <c r="E1756" s="4" t="s">
        <v>9</v>
      </c>
      <c r="F1756" s="4" t="s">
        <v>7</v>
      </c>
    </row>
    <row r="1757" spans="1:7">
      <c r="A1757" t="n">
        <v>17244</v>
      </c>
      <c r="B1757" s="33" t="n">
        <v>31</v>
      </c>
      <c r="C1757" s="7" t="n">
        <v>1</v>
      </c>
      <c r="D1757" s="7" t="n">
        <v>2</v>
      </c>
      <c r="E1757" s="7" t="s">
        <v>145</v>
      </c>
      <c r="F1757" s="7" t="n">
        <v>0</v>
      </c>
    </row>
    <row r="1758" spans="1:7">
      <c r="A1758" t="s">
        <v>4</v>
      </c>
      <c r="B1758" s="4" t="s">
        <v>5</v>
      </c>
      <c r="C1758" s="4" t="s">
        <v>8</v>
      </c>
      <c r="D1758" s="4" t="s">
        <v>8</v>
      </c>
      <c r="E1758" s="4" t="s">
        <v>8</v>
      </c>
      <c r="F1758" s="4" t="s">
        <v>7</v>
      </c>
      <c r="G1758" s="4" t="s">
        <v>7</v>
      </c>
      <c r="H1758" s="4" t="s">
        <v>8</v>
      </c>
    </row>
    <row r="1759" spans="1:7">
      <c r="A1759" t="n">
        <v>17256</v>
      </c>
      <c r="B1759" s="33" t="n">
        <v>31</v>
      </c>
      <c r="C1759" s="7" t="n">
        <v>2</v>
      </c>
      <c r="D1759" s="7" t="n">
        <v>2</v>
      </c>
      <c r="E1759" s="7" t="n">
        <v>1</v>
      </c>
      <c r="F1759" s="7" t="n">
        <v>140</v>
      </c>
      <c r="G1759" s="7" t="n">
        <v>140</v>
      </c>
      <c r="H1759" s="7" t="n">
        <v>1</v>
      </c>
    </row>
    <row r="1760" spans="1:7">
      <c r="A1760" t="s">
        <v>4</v>
      </c>
      <c r="B1760" s="4" t="s">
        <v>5</v>
      </c>
      <c r="C1760" s="4" t="s">
        <v>8</v>
      </c>
      <c r="D1760" s="4" t="s">
        <v>8</v>
      </c>
      <c r="E1760" s="4" t="s">
        <v>8</v>
      </c>
    </row>
    <row r="1761" spans="1:8">
      <c r="A1761" t="n">
        <v>17265</v>
      </c>
      <c r="B1761" s="33" t="n">
        <v>31</v>
      </c>
      <c r="C1761" s="7" t="n">
        <v>4</v>
      </c>
      <c r="D1761" s="7" t="n">
        <v>2</v>
      </c>
      <c r="E1761" s="7" t="n">
        <v>2</v>
      </c>
    </row>
    <row r="1762" spans="1:8">
      <c r="A1762" t="s">
        <v>4</v>
      </c>
      <c r="B1762" s="4" t="s">
        <v>5</v>
      </c>
      <c r="C1762" s="4" t="s">
        <v>8</v>
      </c>
      <c r="D1762" s="4" t="s">
        <v>8</v>
      </c>
    </row>
    <row r="1763" spans="1:8">
      <c r="A1763" t="n">
        <v>17269</v>
      </c>
      <c r="B1763" s="33" t="n">
        <v>31</v>
      </c>
      <c r="C1763" s="7" t="n">
        <v>3</v>
      </c>
      <c r="D1763" s="7" t="n">
        <v>2</v>
      </c>
    </row>
    <row r="1764" spans="1:8">
      <c r="A1764" t="s">
        <v>4</v>
      </c>
      <c r="B1764" s="4" t="s">
        <v>5</v>
      </c>
      <c r="C1764" s="4" t="s">
        <v>8</v>
      </c>
      <c r="D1764" s="4" t="s">
        <v>8</v>
      </c>
      <c r="E1764" s="4" t="s">
        <v>8</v>
      </c>
      <c r="F1764" s="4" t="s">
        <v>14</v>
      </c>
      <c r="G1764" s="4" t="s">
        <v>8</v>
      </c>
      <c r="H1764" s="4" t="s">
        <v>8</v>
      </c>
      <c r="I1764" s="4" t="s">
        <v>12</v>
      </c>
    </row>
    <row r="1765" spans="1:8">
      <c r="A1765" t="n">
        <v>17272</v>
      </c>
      <c r="B1765" s="12" t="n">
        <v>5</v>
      </c>
      <c r="C1765" s="7" t="n">
        <v>35</v>
      </c>
      <c r="D1765" s="7" t="n">
        <v>2</v>
      </c>
      <c r="E1765" s="7" t="n">
        <v>0</v>
      </c>
      <c r="F1765" s="7" t="n">
        <v>1</v>
      </c>
      <c r="G1765" s="7" t="n">
        <v>4</v>
      </c>
      <c r="H1765" s="7" t="n">
        <v>1</v>
      </c>
      <c r="I1765" s="13" t="n">
        <f t="normal" ca="1">A1769</f>
        <v>0</v>
      </c>
    </row>
    <row r="1766" spans="1:8">
      <c r="A1766" t="s">
        <v>4</v>
      </c>
      <c r="B1766" s="4" t="s">
        <v>5</v>
      </c>
      <c r="C1766" s="4" t="s">
        <v>8</v>
      </c>
      <c r="D1766" s="4" t="s">
        <v>8</v>
      </c>
      <c r="E1766" s="4" t="s">
        <v>14</v>
      </c>
      <c r="F1766" s="4" t="s">
        <v>8</v>
      </c>
      <c r="G1766" s="4" t="s">
        <v>8</v>
      </c>
    </row>
    <row r="1767" spans="1:8">
      <c r="A1767" t="n">
        <v>17286</v>
      </c>
      <c r="B1767" s="32" t="n">
        <v>18</v>
      </c>
      <c r="C1767" s="7" t="n">
        <v>2</v>
      </c>
      <c r="D1767" s="7" t="n">
        <v>0</v>
      </c>
      <c r="E1767" s="7" t="n">
        <v>0</v>
      </c>
      <c r="F1767" s="7" t="n">
        <v>19</v>
      </c>
      <c r="G1767" s="7" t="n">
        <v>1</v>
      </c>
    </row>
    <row r="1768" spans="1:8">
      <c r="A1768" t="s">
        <v>4</v>
      </c>
      <c r="B1768" s="4" t="s">
        <v>5</v>
      </c>
    </row>
    <row r="1769" spans="1:8">
      <c r="A1769" t="n">
        <v>17295</v>
      </c>
      <c r="B1769" s="5" t="n">
        <v>1</v>
      </c>
    </row>
    <row r="1770" spans="1:8" s="3" customFormat="1" customHeight="0">
      <c r="A1770" s="3" t="s">
        <v>2</v>
      </c>
      <c r="B1770" s="3" t="s">
        <v>181</v>
      </c>
    </row>
    <row r="1771" spans="1:8">
      <c r="A1771" t="s">
        <v>4</v>
      </c>
      <c r="B1771" s="4" t="s">
        <v>5</v>
      </c>
      <c r="C1771" s="4" t="s">
        <v>8</v>
      </c>
      <c r="D1771" s="4" t="s">
        <v>8</v>
      </c>
      <c r="E1771" s="4" t="s">
        <v>8</v>
      </c>
      <c r="F1771" s="4" t="s">
        <v>14</v>
      </c>
      <c r="G1771" s="4" t="s">
        <v>8</v>
      </c>
      <c r="H1771" s="4" t="s">
        <v>8</v>
      </c>
      <c r="I1771" s="4" t="s">
        <v>12</v>
      </c>
    </row>
    <row r="1772" spans="1:8">
      <c r="A1772" t="n">
        <v>17296</v>
      </c>
      <c r="B1772" s="12" t="n">
        <v>5</v>
      </c>
      <c r="C1772" s="7" t="n">
        <v>35</v>
      </c>
      <c r="D1772" s="7" t="n">
        <v>2</v>
      </c>
      <c r="E1772" s="7" t="n">
        <v>0</v>
      </c>
      <c r="F1772" s="7" t="n">
        <v>1</v>
      </c>
      <c r="G1772" s="7" t="n">
        <v>2</v>
      </c>
      <c r="H1772" s="7" t="n">
        <v>1</v>
      </c>
      <c r="I1772" s="13" t="n">
        <f t="normal" ca="1">A1790</f>
        <v>0</v>
      </c>
    </row>
    <row r="1773" spans="1:8">
      <c r="A1773" t="s">
        <v>4</v>
      </c>
      <c r="B1773" s="4" t="s">
        <v>5</v>
      </c>
      <c r="C1773" s="4" t="s">
        <v>7</v>
      </c>
    </row>
    <row r="1774" spans="1:8">
      <c r="A1774" t="n">
        <v>17310</v>
      </c>
      <c r="B1774" s="8" t="n">
        <v>13</v>
      </c>
      <c r="C1774" s="7" t="n">
        <v>6918</v>
      </c>
    </row>
    <row r="1775" spans="1:8">
      <c r="A1775" t="s">
        <v>4</v>
      </c>
      <c r="B1775" s="4" t="s">
        <v>5</v>
      </c>
      <c r="C1775" s="4" t="s">
        <v>8</v>
      </c>
      <c r="D1775" s="4" t="s">
        <v>7</v>
      </c>
      <c r="E1775" s="4" t="s">
        <v>7</v>
      </c>
      <c r="F1775" s="4" t="s">
        <v>7</v>
      </c>
      <c r="G1775" s="4" t="s">
        <v>7</v>
      </c>
      <c r="H1775" s="4" t="s">
        <v>8</v>
      </c>
    </row>
    <row r="1776" spans="1:8">
      <c r="A1776" t="n">
        <v>17313</v>
      </c>
      <c r="B1776" s="37" t="n">
        <v>25</v>
      </c>
      <c r="C1776" s="7" t="n">
        <v>5</v>
      </c>
      <c r="D1776" s="7" t="n">
        <v>65535</v>
      </c>
      <c r="E1776" s="7" t="n">
        <v>65535</v>
      </c>
      <c r="F1776" s="7" t="n">
        <v>65535</v>
      </c>
      <c r="G1776" s="7" t="n">
        <v>65535</v>
      </c>
      <c r="H1776" s="7" t="n">
        <v>0</v>
      </c>
    </row>
    <row r="1777" spans="1:9">
      <c r="A1777" t="s">
        <v>4</v>
      </c>
      <c r="B1777" s="4" t="s">
        <v>5</v>
      </c>
      <c r="C1777" s="4" t="s">
        <v>7</v>
      </c>
      <c r="D1777" s="4" t="s">
        <v>8</v>
      </c>
      <c r="E1777" s="4" t="s">
        <v>74</v>
      </c>
      <c r="F1777" s="4" t="s">
        <v>8</v>
      </c>
      <c r="G1777" s="4" t="s">
        <v>8</v>
      </c>
    </row>
    <row r="1778" spans="1:9">
      <c r="A1778" t="n">
        <v>17324</v>
      </c>
      <c r="B1778" s="44" t="n">
        <v>24</v>
      </c>
      <c r="C1778" s="7" t="n">
        <v>65533</v>
      </c>
      <c r="D1778" s="7" t="n">
        <v>11</v>
      </c>
      <c r="E1778" s="7" t="s">
        <v>182</v>
      </c>
      <c r="F1778" s="7" t="n">
        <v>2</v>
      </c>
      <c r="G1778" s="7" t="n">
        <v>0</v>
      </c>
    </row>
    <row r="1779" spans="1:9">
      <c r="A1779" t="s">
        <v>4</v>
      </c>
      <c r="B1779" s="4" t="s">
        <v>5</v>
      </c>
    </row>
    <row r="1780" spans="1:9">
      <c r="A1780" t="n">
        <v>17373</v>
      </c>
      <c r="B1780" s="41" t="n">
        <v>28</v>
      </c>
    </row>
    <row r="1781" spans="1:9">
      <c r="A1781" t="s">
        <v>4</v>
      </c>
      <c r="B1781" s="4" t="s">
        <v>5</v>
      </c>
      <c r="C1781" s="4" t="s">
        <v>8</v>
      </c>
    </row>
    <row r="1782" spans="1:9">
      <c r="A1782" t="n">
        <v>17374</v>
      </c>
      <c r="B1782" s="45" t="n">
        <v>27</v>
      </c>
      <c r="C1782" s="7" t="n">
        <v>0</v>
      </c>
    </row>
    <row r="1783" spans="1:9">
      <c r="A1783" t="s">
        <v>4</v>
      </c>
      <c r="B1783" s="4" t="s">
        <v>5</v>
      </c>
      <c r="C1783" s="4" t="s">
        <v>8</v>
      </c>
    </row>
    <row r="1784" spans="1:9">
      <c r="A1784" t="n">
        <v>17376</v>
      </c>
      <c r="B1784" s="45" t="n">
        <v>27</v>
      </c>
      <c r="C1784" s="7" t="n">
        <v>1</v>
      </c>
    </row>
    <row r="1785" spans="1:9">
      <c r="A1785" t="s">
        <v>4</v>
      </c>
      <c r="B1785" s="4" t="s">
        <v>5</v>
      </c>
      <c r="C1785" s="4" t="s">
        <v>8</v>
      </c>
      <c r="D1785" s="4" t="s">
        <v>7</v>
      </c>
      <c r="E1785" s="4" t="s">
        <v>7</v>
      </c>
      <c r="F1785" s="4" t="s">
        <v>7</v>
      </c>
      <c r="G1785" s="4" t="s">
        <v>7</v>
      </c>
      <c r="H1785" s="4" t="s">
        <v>8</v>
      </c>
    </row>
    <row r="1786" spans="1:9">
      <c r="A1786" t="n">
        <v>17378</v>
      </c>
      <c r="B1786" s="37" t="n">
        <v>25</v>
      </c>
      <c r="C1786" s="7" t="n">
        <v>5</v>
      </c>
      <c r="D1786" s="7" t="n">
        <v>65535</v>
      </c>
      <c r="E1786" s="7" t="n">
        <v>65535</v>
      </c>
      <c r="F1786" s="7" t="n">
        <v>65535</v>
      </c>
      <c r="G1786" s="7" t="n">
        <v>65535</v>
      </c>
      <c r="H1786" s="7" t="n">
        <v>0</v>
      </c>
    </row>
    <row r="1787" spans="1:9">
      <c r="A1787" t="s">
        <v>4</v>
      </c>
      <c r="B1787" s="4" t="s">
        <v>5</v>
      </c>
      <c r="C1787" s="4" t="s">
        <v>12</v>
      </c>
    </row>
    <row r="1788" spans="1:9">
      <c r="A1788" t="n">
        <v>17389</v>
      </c>
      <c r="B1788" s="15" t="n">
        <v>3</v>
      </c>
      <c r="C1788" s="13" t="n">
        <f t="normal" ca="1">A1806</f>
        <v>0</v>
      </c>
    </row>
    <row r="1789" spans="1:9">
      <c r="A1789" t="s">
        <v>4</v>
      </c>
      <c r="B1789" s="4" t="s">
        <v>5</v>
      </c>
      <c r="C1789" s="4" t="s">
        <v>8</v>
      </c>
      <c r="D1789" s="4" t="s">
        <v>8</v>
      </c>
      <c r="E1789" s="4" t="s">
        <v>8</v>
      </c>
      <c r="F1789" s="4" t="s">
        <v>14</v>
      </c>
      <c r="G1789" s="4" t="s">
        <v>8</v>
      </c>
      <c r="H1789" s="4" t="s">
        <v>8</v>
      </c>
      <c r="I1789" s="4" t="s">
        <v>12</v>
      </c>
    </row>
    <row r="1790" spans="1:9">
      <c r="A1790" t="n">
        <v>17394</v>
      </c>
      <c r="B1790" s="12" t="n">
        <v>5</v>
      </c>
      <c r="C1790" s="7" t="n">
        <v>35</v>
      </c>
      <c r="D1790" s="7" t="n">
        <v>2</v>
      </c>
      <c r="E1790" s="7" t="n">
        <v>0</v>
      </c>
      <c r="F1790" s="7" t="n">
        <v>2</v>
      </c>
      <c r="G1790" s="7" t="n">
        <v>2</v>
      </c>
      <c r="H1790" s="7" t="n">
        <v>1</v>
      </c>
      <c r="I1790" s="13" t="n">
        <f t="normal" ca="1">A1806</f>
        <v>0</v>
      </c>
    </row>
    <row r="1791" spans="1:9">
      <c r="A1791" t="s">
        <v>4</v>
      </c>
      <c r="B1791" s="4" t="s">
        <v>5</v>
      </c>
      <c r="C1791" s="4" t="s">
        <v>7</v>
      </c>
    </row>
    <row r="1792" spans="1:9">
      <c r="A1792" t="n">
        <v>17408</v>
      </c>
      <c r="B1792" s="6" t="n">
        <v>12</v>
      </c>
      <c r="C1792" s="7" t="n">
        <v>6918</v>
      </c>
    </row>
    <row r="1793" spans="1:9">
      <c r="A1793" t="s">
        <v>4</v>
      </c>
      <c r="B1793" s="4" t="s">
        <v>5</v>
      </c>
      <c r="C1793" s="4" t="s">
        <v>8</v>
      </c>
      <c r="D1793" s="4" t="s">
        <v>7</v>
      </c>
      <c r="E1793" s="4" t="s">
        <v>7</v>
      </c>
      <c r="F1793" s="4" t="s">
        <v>7</v>
      </c>
      <c r="G1793" s="4" t="s">
        <v>7</v>
      </c>
      <c r="H1793" s="4" t="s">
        <v>8</v>
      </c>
    </row>
    <row r="1794" spans="1:9">
      <c r="A1794" t="n">
        <v>17411</v>
      </c>
      <c r="B1794" s="37" t="n">
        <v>25</v>
      </c>
      <c r="C1794" s="7" t="n">
        <v>5</v>
      </c>
      <c r="D1794" s="7" t="n">
        <v>65535</v>
      </c>
      <c r="E1794" s="7" t="n">
        <v>65535</v>
      </c>
      <c r="F1794" s="7" t="n">
        <v>65535</v>
      </c>
      <c r="G1794" s="7" t="n">
        <v>65535</v>
      </c>
      <c r="H1794" s="7" t="n">
        <v>0</v>
      </c>
    </row>
    <row r="1795" spans="1:9">
      <c r="A1795" t="s">
        <v>4</v>
      </c>
      <c r="B1795" s="4" t="s">
        <v>5</v>
      </c>
      <c r="C1795" s="4" t="s">
        <v>7</v>
      </c>
      <c r="D1795" s="4" t="s">
        <v>8</v>
      </c>
      <c r="E1795" s="4" t="s">
        <v>74</v>
      </c>
      <c r="F1795" s="4" t="s">
        <v>8</v>
      </c>
      <c r="G1795" s="4" t="s">
        <v>8</v>
      </c>
    </row>
    <row r="1796" spans="1:9">
      <c r="A1796" t="n">
        <v>17422</v>
      </c>
      <c r="B1796" s="44" t="n">
        <v>24</v>
      </c>
      <c r="C1796" s="7" t="n">
        <v>65533</v>
      </c>
      <c r="D1796" s="7" t="n">
        <v>11</v>
      </c>
      <c r="E1796" s="7" t="s">
        <v>183</v>
      </c>
      <c r="F1796" s="7" t="n">
        <v>2</v>
      </c>
      <c r="G1796" s="7" t="n">
        <v>0</v>
      </c>
    </row>
    <row r="1797" spans="1:9">
      <c r="A1797" t="s">
        <v>4</v>
      </c>
      <c r="B1797" s="4" t="s">
        <v>5</v>
      </c>
    </row>
    <row r="1798" spans="1:9">
      <c r="A1798" t="n">
        <v>17472</v>
      </c>
      <c r="B1798" s="41" t="n">
        <v>28</v>
      </c>
    </row>
    <row r="1799" spans="1:9">
      <c r="A1799" t="s">
        <v>4</v>
      </c>
      <c r="B1799" s="4" t="s">
        <v>5</v>
      </c>
      <c r="C1799" s="4" t="s">
        <v>8</v>
      </c>
    </row>
    <row r="1800" spans="1:9">
      <c r="A1800" t="n">
        <v>17473</v>
      </c>
      <c r="B1800" s="45" t="n">
        <v>27</v>
      </c>
      <c r="C1800" s="7" t="n">
        <v>0</v>
      </c>
    </row>
    <row r="1801" spans="1:9">
      <c r="A1801" t="s">
        <v>4</v>
      </c>
      <c r="B1801" s="4" t="s">
        <v>5</v>
      </c>
      <c r="C1801" s="4" t="s">
        <v>8</v>
      </c>
    </row>
    <row r="1802" spans="1:9">
      <c r="A1802" t="n">
        <v>17475</v>
      </c>
      <c r="B1802" s="45" t="n">
        <v>27</v>
      </c>
      <c r="C1802" s="7" t="n">
        <v>1</v>
      </c>
    </row>
    <row r="1803" spans="1:9">
      <c r="A1803" t="s">
        <v>4</v>
      </c>
      <c r="B1803" s="4" t="s">
        <v>5</v>
      </c>
      <c r="C1803" s="4" t="s">
        <v>8</v>
      </c>
      <c r="D1803" s="4" t="s">
        <v>7</v>
      </c>
      <c r="E1803" s="4" t="s">
        <v>7</v>
      </c>
      <c r="F1803" s="4" t="s">
        <v>7</v>
      </c>
      <c r="G1803" s="4" t="s">
        <v>7</v>
      </c>
      <c r="H1803" s="4" t="s">
        <v>8</v>
      </c>
    </row>
    <row r="1804" spans="1:9">
      <c r="A1804" t="n">
        <v>17477</v>
      </c>
      <c r="B1804" s="37" t="n">
        <v>25</v>
      </c>
      <c r="C1804" s="7" t="n">
        <v>5</v>
      </c>
      <c r="D1804" s="7" t="n">
        <v>65535</v>
      </c>
      <c r="E1804" s="7" t="n">
        <v>65535</v>
      </c>
      <c r="F1804" s="7" t="n">
        <v>65535</v>
      </c>
      <c r="G1804" s="7" t="n">
        <v>65535</v>
      </c>
      <c r="H1804" s="7" t="n">
        <v>0</v>
      </c>
    </row>
    <row r="1805" spans="1:9">
      <c r="A1805" t="s">
        <v>4</v>
      </c>
      <c r="B1805" s="4" t="s">
        <v>5</v>
      </c>
    </row>
    <row r="1806" spans="1:9">
      <c r="A1806" t="n">
        <v>17488</v>
      </c>
      <c r="B1806" s="5" t="n">
        <v>1</v>
      </c>
    </row>
    <row r="1807" spans="1:9" s="3" customFormat="1" customHeight="0">
      <c r="A1807" s="3" t="s">
        <v>2</v>
      </c>
      <c r="B1807" s="3" t="s">
        <v>184</v>
      </c>
    </row>
    <row r="1808" spans="1:9">
      <c r="A1808" t="s">
        <v>4</v>
      </c>
      <c r="B1808" s="4" t="s">
        <v>5</v>
      </c>
      <c r="C1808" s="4" t="s">
        <v>8</v>
      </c>
      <c r="D1808" s="4" t="s">
        <v>8</v>
      </c>
      <c r="E1808" s="4" t="s">
        <v>7</v>
      </c>
      <c r="F1808" s="4" t="s">
        <v>14</v>
      </c>
    </row>
    <row r="1809" spans="1:8">
      <c r="A1809" t="n">
        <v>17492</v>
      </c>
      <c r="B1809" s="33" t="n">
        <v>31</v>
      </c>
      <c r="C1809" s="7" t="n">
        <v>0</v>
      </c>
      <c r="D1809" s="7" t="n">
        <v>2</v>
      </c>
      <c r="E1809" s="7" t="n">
        <v>12</v>
      </c>
      <c r="F1809" s="7" t="n">
        <v>1107296256</v>
      </c>
    </row>
    <row r="1810" spans="1:8">
      <c r="A1810" t="s">
        <v>4</v>
      </c>
      <c r="B1810" s="4" t="s">
        <v>5</v>
      </c>
      <c r="C1810" s="4" t="s">
        <v>8</v>
      </c>
      <c r="D1810" s="20" t="s">
        <v>30</v>
      </c>
      <c r="E1810" s="4" t="s">
        <v>5</v>
      </c>
      <c r="F1810" s="4" t="s">
        <v>8</v>
      </c>
      <c r="G1810" s="4" t="s">
        <v>7</v>
      </c>
      <c r="H1810" s="4" t="s">
        <v>8</v>
      </c>
      <c r="I1810" s="20" t="s">
        <v>32</v>
      </c>
      <c r="J1810" s="4" t="s">
        <v>8</v>
      </c>
      <c r="K1810" s="4" t="s">
        <v>14</v>
      </c>
      <c r="L1810" s="4" t="s">
        <v>8</v>
      </c>
      <c r="M1810" s="4" t="s">
        <v>8</v>
      </c>
      <c r="N1810" s="4" t="s">
        <v>12</v>
      </c>
    </row>
    <row r="1811" spans="1:8">
      <c r="A1811" t="n">
        <v>17501</v>
      </c>
      <c r="B1811" s="12" t="n">
        <v>5</v>
      </c>
      <c r="C1811" s="7" t="n">
        <v>28</v>
      </c>
      <c r="D1811" s="20" t="s">
        <v>3</v>
      </c>
      <c r="E1811" s="50" t="n">
        <v>102</v>
      </c>
      <c r="F1811" s="7" t="n">
        <v>7</v>
      </c>
      <c r="G1811" s="7" t="n">
        <v>13</v>
      </c>
      <c r="H1811" s="7" t="n">
        <v>5</v>
      </c>
      <c r="I1811" s="20" t="s">
        <v>3</v>
      </c>
      <c r="J1811" s="7" t="n">
        <v>0</v>
      </c>
      <c r="K1811" s="7" t="n">
        <v>9999</v>
      </c>
      <c r="L1811" s="7" t="n">
        <v>2</v>
      </c>
      <c r="M1811" s="7" t="n">
        <v>1</v>
      </c>
      <c r="N1811" s="13" t="n">
        <f t="normal" ca="1">A1817</f>
        <v>0</v>
      </c>
    </row>
    <row r="1812" spans="1:8">
      <c r="A1812" t="s">
        <v>4</v>
      </c>
      <c r="B1812" s="4" t="s">
        <v>5</v>
      </c>
      <c r="C1812" s="4" t="s">
        <v>8</v>
      </c>
      <c r="D1812" s="4" t="s">
        <v>8</v>
      </c>
      <c r="E1812" s="4" t="s">
        <v>9</v>
      </c>
      <c r="F1812" s="4" t="s">
        <v>7</v>
      </c>
    </row>
    <row r="1813" spans="1:8">
      <c r="A1813" t="n">
        <v>17519</v>
      </c>
      <c r="B1813" s="33" t="n">
        <v>31</v>
      </c>
      <c r="C1813" s="7" t="n">
        <v>1</v>
      </c>
      <c r="D1813" s="7" t="n">
        <v>2</v>
      </c>
      <c r="E1813" s="7" t="s">
        <v>177</v>
      </c>
      <c r="F1813" s="7" t="n">
        <v>5000</v>
      </c>
    </row>
    <row r="1814" spans="1:8">
      <c r="A1814" t="s">
        <v>4</v>
      </c>
      <c r="B1814" s="4" t="s">
        <v>5</v>
      </c>
      <c r="C1814" s="4" t="s">
        <v>12</v>
      </c>
    </row>
    <row r="1815" spans="1:8">
      <c r="A1815" t="n">
        <v>17528</v>
      </c>
      <c r="B1815" s="15" t="n">
        <v>3</v>
      </c>
      <c r="C1815" s="13" t="n">
        <f t="normal" ca="1">A1819</f>
        <v>0</v>
      </c>
    </row>
    <row r="1816" spans="1:8">
      <c r="A1816" t="s">
        <v>4</v>
      </c>
      <c r="B1816" s="4" t="s">
        <v>5</v>
      </c>
      <c r="C1816" s="4" t="s">
        <v>8</v>
      </c>
      <c r="D1816" s="4" t="s">
        <v>8</v>
      </c>
      <c r="E1816" s="4" t="s">
        <v>9</v>
      </c>
      <c r="F1816" s="4" t="s">
        <v>7</v>
      </c>
    </row>
    <row r="1817" spans="1:8">
      <c r="A1817" t="n">
        <v>17533</v>
      </c>
      <c r="B1817" s="33" t="n">
        <v>31</v>
      </c>
      <c r="C1817" s="7" t="n">
        <v>1</v>
      </c>
      <c r="D1817" s="7" t="n">
        <v>2</v>
      </c>
      <c r="E1817" s="7" t="s">
        <v>185</v>
      </c>
      <c r="F1817" s="7" t="n">
        <v>5000</v>
      </c>
    </row>
    <row r="1818" spans="1:8">
      <c r="A1818" t="s">
        <v>4</v>
      </c>
      <c r="B1818" s="4" t="s">
        <v>5</v>
      </c>
      <c r="C1818" s="4" t="s">
        <v>8</v>
      </c>
      <c r="D1818" s="4" t="s">
        <v>8</v>
      </c>
      <c r="E1818" s="4" t="s">
        <v>9</v>
      </c>
      <c r="F1818" s="4" t="s">
        <v>14</v>
      </c>
    </row>
    <row r="1819" spans="1:8">
      <c r="A1819" t="n">
        <v>17542</v>
      </c>
      <c r="B1819" s="33" t="n">
        <v>31</v>
      </c>
      <c r="C1819" s="7" t="n">
        <v>9</v>
      </c>
      <c r="D1819" s="7" t="n">
        <v>2</v>
      </c>
      <c r="E1819" s="7" t="s">
        <v>186</v>
      </c>
      <c r="F1819" s="7" t="n">
        <v>5000</v>
      </c>
    </row>
    <row r="1820" spans="1:8">
      <c r="A1820" t="s">
        <v>4</v>
      </c>
      <c r="B1820" s="4" t="s">
        <v>5</v>
      </c>
      <c r="C1820" s="4" t="s">
        <v>8</v>
      </c>
      <c r="D1820" s="20" t="s">
        <v>30</v>
      </c>
      <c r="E1820" s="4" t="s">
        <v>5</v>
      </c>
      <c r="F1820" s="4" t="s">
        <v>8</v>
      </c>
      <c r="G1820" s="4" t="s">
        <v>7</v>
      </c>
      <c r="H1820" s="4" t="s">
        <v>14</v>
      </c>
      <c r="I1820" s="20" t="s">
        <v>32</v>
      </c>
      <c r="J1820" s="4" t="s">
        <v>8</v>
      </c>
      <c r="K1820" s="4" t="s">
        <v>12</v>
      </c>
    </row>
    <row r="1821" spans="1:8">
      <c r="A1821" t="n">
        <v>17566</v>
      </c>
      <c r="B1821" s="12" t="n">
        <v>5</v>
      </c>
      <c r="C1821" s="7" t="n">
        <v>28</v>
      </c>
      <c r="D1821" s="20" t="s">
        <v>3</v>
      </c>
      <c r="E1821" s="49" t="n">
        <v>101</v>
      </c>
      <c r="F1821" s="7" t="n">
        <v>2</v>
      </c>
      <c r="G1821" s="7" t="n">
        <v>3831</v>
      </c>
      <c r="H1821" s="7" t="n">
        <v>1</v>
      </c>
      <c r="I1821" s="20" t="s">
        <v>3</v>
      </c>
      <c r="J1821" s="7" t="n">
        <v>1</v>
      </c>
      <c r="K1821" s="13" t="n">
        <f t="normal" ca="1">A1833</f>
        <v>0</v>
      </c>
    </row>
    <row r="1822" spans="1:8">
      <c r="A1822" t="s">
        <v>4</v>
      </c>
      <c r="B1822" s="4" t="s">
        <v>5</v>
      </c>
      <c r="C1822" s="4" t="s">
        <v>8</v>
      </c>
      <c r="D1822" s="20" t="s">
        <v>30</v>
      </c>
      <c r="E1822" s="4" t="s">
        <v>5</v>
      </c>
      <c r="F1822" s="4" t="s">
        <v>8</v>
      </c>
      <c r="G1822" s="4" t="s">
        <v>7</v>
      </c>
      <c r="H1822" s="4" t="s">
        <v>8</v>
      </c>
      <c r="I1822" s="20" t="s">
        <v>32</v>
      </c>
      <c r="J1822" s="4" t="s">
        <v>8</v>
      </c>
      <c r="K1822" s="4" t="s">
        <v>14</v>
      </c>
      <c r="L1822" s="4" t="s">
        <v>8</v>
      </c>
      <c r="M1822" s="4" t="s">
        <v>8</v>
      </c>
      <c r="N1822" s="4" t="s">
        <v>12</v>
      </c>
    </row>
    <row r="1823" spans="1:8">
      <c r="A1823" t="n">
        <v>17581</v>
      </c>
      <c r="B1823" s="12" t="n">
        <v>5</v>
      </c>
      <c r="C1823" s="7" t="n">
        <v>28</v>
      </c>
      <c r="D1823" s="20" t="s">
        <v>3</v>
      </c>
      <c r="E1823" s="50" t="n">
        <v>102</v>
      </c>
      <c r="F1823" s="7" t="n">
        <v>7</v>
      </c>
      <c r="G1823" s="7" t="n">
        <v>13</v>
      </c>
      <c r="H1823" s="7" t="n">
        <v>5</v>
      </c>
      <c r="I1823" s="20" t="s">
        <v>3</v>
      </c>
      <c r="J1823" s="7" t="n">
        <v>0</v>
      </c>
      <c r="K1823" s="7" t="n">
        <v>3831</v>
      </c>
      <c r="L1823" s="7" t="n">
        <v>2</v>
      </c>
      <c r="M1823" s="7" t="n">
        <v>1</v>
      </c>
      <c r="N1823" s="13" t="n">
        <f t="normal" ca="1">A1829</f>
        <v>0</v>
      </c>
    </row>
    <row r="1824" spans="1:8">
      <c r="A1824" t="s">
        <v>4</v>
      </c>
      <c r="B1824" s="4" t="s">
        <v>5</v>
      </c>
      <c r="C1824" s="4" t="s">
        <v>8</v>
      </c>
      <c r="D1824" s="4" t="s">
        <v>8</v>
      </c>
      <c r="E1824" s="4" t="s">
        <v>9</v>
      </c>
      <c r="F1824" s="4" t="s">
        <v>7</v>
      </c>
    </row>
    <row r="1825" spans="1:14">
      <c r="A1825" t="n">
        <v>17599</v>
      </c>
      <c r="B1825" s="33" t="n">
        <v>31</v>
      </c>
      <c r="C1825" s="7" t="n">
        <v>1</v>
      </c>
      <c r="D1825" s="7" t="n">
        <v>2</v>
      </c>
      <c r="E1825" s="7" t="s">
        <v>177</v>
      </c>
      <c r="F1825" s="7" t="n">
        <v>3831</v>
      </c>
    </row>
    <row r="1826" spans="1:14">
      <c r="A1826" t="s">
        <v>4</v>
      </c>
      <c r="B1826" s="4" t="s">
        <v>5</v>
      </c>
      <c r="C1826" s="4" t="s">
        <v>12</v>
      </c>
    </row>
    <row r="1827" spans="1:14">
      <c r="A1827" t="n">
        <v>17608</v>
      </c>
      <c r="B1827" s="15" t="n">
        <v>3</v>
      </c>
      <c r="C1827" s="13" t="n">
        <f t="normal" ca="1">A1831</f>
        <v>0</v>
      </c>
    </row>
    <row r="1828" spans="1:14">
      <c r="A1828" t="s">
        <v>4</v>
      </c>
      <c r="B1828" s="4" t="s">
        <v>5</v>
      </c>
      <c r="C1828" s="4" t="s">
        <v>8</v>
      </c>
      <c r="D1828" s="4" t="s">
        <v>8</v>
      </c>
      <c r="E1828" s="4" t="s">
        <v>9</v>
      </c>
      <c r="F1828" s="4" t="s">
        <v>7</v>
      </c>
    </row>
    <row r="1829" spans="1:14">
      <c r="A1829" t="n">
        <v>17613</v>
      </c>
      <c r="B1829" s="33" t="n">
        <v>31</v>
      </c>
      <c r="C1829" s="7" t="n">
        <v>1</v>
      </c>
      <c r="D1829" s="7" t="n">
        <v>2</v>
      </c>
      <c r="E1829" s="7" t="s">
        <v>185</v>
      </c>
      <c r="F1829" s="7" t="n">
        <v>3831</v>
      </c>
    </row>
    <row r="1830" spans="1:14">
      <c r="A1830" t="s">
        <v>4</v>
      </c>
      <c r="B1830" s="4" t="s">
        <v>5</v>
      </c>
      <c r="C1830" s="4" t="s">
        <v>8</v>
      </c>
      <c r="D1830" s="4" t="s">
        <v>8</v>
      </c>
      <c r="E1830" s="4" t="s">
        <v>9</v>
      </c>
      <c r="F1830" s="4" t="s">
        <v>14</v>
      </c>
    </row>
    <row r="1831" spans="1:14">
      <c r="A1831" t="n">
        <v>17622</v>
      </c>
      <c r="B1831" s="33" t="n">
        <v>31</v>
      </c>
      <c r="C1831" s="7" t="n">
        <v>9</v>
      </c>
      <c r="D1831" s="7" t="n">
        <v>2</v>
      </c>
      <c r="E1831" s="7" t="s">
        <v>187</v>
      </c>
      <c r="F1831" s="7" t="n">
        <v>3831</v>
      </c>
    </row>
    <row r="1832" spans="1:14">
      <c r="A1832" t="s">
        <v>4</v>
      </c>
      <c r="B1832" s="4" t="s">
        <v>5</v>
      </c>
      <c r="C1832" s="4" t="s">
        <v>8</v>
      </c>
      <c r="D1832" s="20" t="s">
        <v>30</v>
      </c>
      <c r="E1832" s="4" t="s">
        <v>5</v>
      </c>
      <c r="F1832" s="4" t="s">
        <v>8</v>
      </c>
      <c r="G1832" s="4" t="s">
        <v>7</v>
      </c>
      <c r="H1832" s="4" t="s">
        <v>14</v>
      </c>
      <c r="I1832" s="20" t="s">
        <v>32</v>
      </c>
      <c r="J1832" s="4" t="s">
        <v>8</v>
      </c>
      <c r="K1832" s="4" t="s">
        <v>12</v>
      </c>
    </row>
    <row r="1833" spans="1:14">
      <c r="A1833" t="n">
        <v>17645</v>
      </c>
      <c r="B1833" s="12" t="n">
        <v>5</v>
      </c>
      <c r="C1833" s="7" t="n">
        <v>28</v>
      </c>
      <c r="D1833" s="20" t="s">
        <v>3</v>
      </c>
      <c r="E1833" s="49" t="n">
        <v>101</v>
      </c>
      <c r="F1833" s="7" t="n">
        <v>2</v>
      </c>
      <c r="G1833" s="7" t="n">
        <v>1031</v>
      </c>
      <c r="H1833" s="7" t="n">
        <v>1</v>
      </c>
      <c r="I1833" s="20" t="s">
        <v>3</v>
      </c>
      <c r="J1833" s="7" t="n">
        <v>1</v>
      </c>
      <c r="K1833" s="13" t="n">
        <f t="normal" ca="1">A1845</f>
        <v>0</v>
      </c>
    </row>
    <row r="1834" spans="1:14">
      <c r="A1834" t="s">
        <v>4</v>
      </c>
      <c r="B1834" s="4" t="s">
        <v>5</v>
      </c>
      <c r="C1834" s="4" t="s">
        <v>8</v>
      </c>
      <c r="D1834" s="20" t="s">
        <v>30</v>
      </c>
      <c r="E1834" s="4" t="s">
        <v>5</v>
      </c>
      <c r="F1834" s="4" t="s">
        <v>8</v>
      </c>
      <c r="G1834" s="4" t="s">
        <v>7</v>
      </c>
      <c r="H1834" s="4" t="s">
        <v>8</v>
      </c>
      <c r="I1834" s="20" t="s">
        <v>32</v>
      </c>
      <c r="J1834" s="4" t="s">
        <v>8</v>
      </c>
      <c r="K1834" s="4" t="s">
        <v>14</v>
      </c>
      <c r="L1834" s="4" t="s">
        <v>8</v>
      </c>
      <c r="M1834" s="4" t="s">
        <v>8</v>
      </c>
      <c r="N1834" s="4" t="s">
        <v>12</v>
      </c>
    </row>
    <row r="1835" spans="1:14">
      <c r="A1835" t="n">
        <v>17660</v>
      </c>
      <c r="B1835" s="12" t="n">
        <v>5</v>
      </c>
      <c r="C1835" s="7" t="n">
        <v>28</v>
      </c>
      <c r="D1835" s="20" t="s">
        <v>3</v>
      </c>
      <c r="E1835" s="50" t="n">
        <v>102</v>
      </c>
      <c r="F1835" s="7" t="n">
        <v>7</v>
      </c>
      <c r="G1835" s="7" t="n">
        <v>13</v>
      </c>
      <c r="H1835" s="7" t="n">
        <v>5</v>
      </c>
      <c r="I1835" s="20" t="s">
        <v>3</v>
      </c>
      <c r="J1835" s="7" t="n">
        <v>0</v>
      </c>
      <c r="K1835" s="7" t="n">
        <v>1031</v>
      </c>
      <c r="L1835" s="7" t="n">
        <v>2</v>
      </c>
      <c r="M1835" s="7" t="n">
        <v>1</v>
      </c>
      <c r="N1835" s="13" t="n">
        <f t="normal" ca="1">A1841</f>
        <v>0</v>
      </c>
    </row>
    <row r="1836" spans="1:14">
      <c r="A1836" t="s">
        <v>4</v>
      </c>
      <c r="B1836" s="4" t="s">
        <v>5</v>
      </c>
      <c r="C1836" s="4" t="s">
        <v>8</v>
      </c>
      <c r="D1836" s="4" t="s">
        <v>8</v>
      </c>
      <c r="E1836" s="4" t="s">
        <v>9</v>
      </c>
      <c r="F1836" s="4" t="s">
        <v>7</v>
      </c>
    </row>
    <row r="1837" spans="1:14">
      <c r="A1837" t="n">
        <v>17678</v>
      </c>
      <c r="B1837" s="33" t="n">
        <v>31</v>
      </c>
      <c r="C1837" s="7" t="n">
        <v>1</v>
      </c>
      <c r="D1837" s="7" t="n">
        <v>2</v>
      </c>
      <c r="E1837" s="7" t="s">
        <v>177</v>
      </c>
      <c r="F1837" s="7" t="n">
        <v>1031</v>
      </c>
    </row>
    <row r="1838" spans="1:14">
      <c r="A1838" t="s">
        <v>4</v>
      </c>
      <c r="B1838" s="4" t="s">
        <v>5</v>
      </c>
      <c r="C1838" s="4" t="s">
        <v>12</v>
      </c>
    </row>
    <row r="1839" spans="1:14">
      <c r="A1839" t="n">
        <v>17687</v>
      </c>
      <c r="B1839" s="15" t="n">
        <v>3</v>
      </c>
      <c r="C1839" s="13" t="n">
        <f t="normal" ca="1">A1843</f>
        <v>0</v>
      </c>
    </row>
    <row r="1840" spans="1:14">
      <c r="A1840" t="s">
        <v>4</v>
      </c>
      <c r="B1840" s="4" t="s">
        <v>5</v>
      </c>
      <c r="C1840" s="4" t="s">
        <v>8</v>
      </c>
      <c r="D1840" s="4" t="s">
        <v>8</v>
      </c>
      <c r="E1840" s="4" t="s">
        <v>9</v>
      </c>
      <c r="F1840" s="4" t="s">
        <v>7</v>
      </c>
    </row>
    <row r="1841" spans="1:14">
      <c r="A1841" t="n">
        <v>17692</v>
      </c>
      <c r="B1841" s="33" t="n">
        <v>31</v>
      </c>
      <c r="C1841" s="7" t="n">
        <v>1</v>
      </c>
      <c r="D1841" s="7" t="n">
        <v>2</v>
      </c>
      <c r="E1841" s="7" t="s">
        <v>185</v>
      </c>
      <c r="F1841" s="7" t="n">
        <v>1031</v>
      </c>
    </row>
    <row r="1842" spans="1:14">
      <c r="A1842" t="s">
        <v>4</v>
      </c>
      <c r="B1842" s="4" t="s">
        <v>5</v>
      </c>
      <c r="C1842" s="4" t="s">
        <v>8</v>
      </c>
      <c r="D1842" s="4" t="s">
        <v>8</v>
      </c>
      <c r="E1842" s="4" t="s">
        <v>9</v>
      </c>
      <c r="F1842" s="4" t="s">
        <v>14</v>
      </c>
    </row>
    <row r="1843" spans="1:14">
      <c r="A1843" t="n">
        <v>17701</v>
      </c>
      <c r="B1843" s="33" t="n">
        <v>31</v>
      </c>
      <c r="C1843" s="7" t="n">
        <v>9</v>
      </c>
      <c r="D1843" s="7" t="n">
        <v>2</v>
      </c>
      <c r="E1843" s="7" t="s">
        <v>188</v>
      </c>
      <c r="F1843" s="7" t="n">
        <v>1031</v>
      </c>
    </row>
    <row r="1844" spans="1:14">
      <c r="A1844" t="s">
        <v>4</v>
      </c>
      <c r="B1844" s="4" t="s">
        <v>5</v>
      </c>
      <c r="C1844" s="4" t="s">
        <v>8</v>
      </c>
      <c r="D1844" s="4" t="s">
        <v>8</v>
      </c>
      <c r="E1844" s="4" t="s">
        <v>9</v>
      </c>
      <c r="F1844" s="4" t="s">
        <v>7</v>
      </c>
    </row>
    <row r="1845" spans="1:14">
      <c r="A1845" t="n">
        <v>17719</v>
      </c>
      <c r="B1845" s="33" t="n">
        <v>31</v>
      </c>
      <c r="C1845" s="7" t="n">
        <v>1</v>
      </c>
      <c r="D1845" s="7" t="n">
        <v>2</v>
      </c>
      <c r="E1845" s="7" t="s">
        <v>145</v>
      </c>
      <c r="F1845" s="7" t="n">
        <v>0</v>
      </c>
    </row>
    <row r="1846" spans="1:14">
      <c r="A1846" t="s">
        <v>4</v>
      </c>
      <c r="B1846" s="4" t="s">
        <v>5</v>
      </c>
      <c r="C1846" s="4" t="s">
        <v>8</v>
      </c>
      <c r="D1846" s="4" t="s">
        <v>8</v>
      </c>
      <c r="E1846" s="4" t="s">
        <v>8</v>
      </c>
      <c r="F1846" s="4" t="s">
        <v>7</v>
      </c>
      <c r="G1846" s="4" t="s">
        <v>7</v>
      </c>
      <c r="H1846" s="4" t="s">
        <v>8</v>
      </c>
    </row>
    <row r="1847" spans="1:14">
      <c r="A1847" t="n">
        <v>17731</v>
      </c>
      <c r="B1847" s="33" t="n">
        <v>31</v>
      </c>
      <c r="C1847" s="7" t="n">
        <v>2</v>
      </c>
      <c r="D1847" s="7" t="n">
        <v>2</v>
      </c>
      <c r="E1847" s="7" t="n">
        <v>1</v>
      </c>
      <c r="F1847" s="7" t="n">
        <v>140</v>
      </c>
      <c r="G1847" s="7" t="n">
        <v>140</v>
      </c>
      <c r="H1847" s="7" t="n">
        <v>1</v>
      </c>
    </row>
    <row r="1848" spans="1:14">
      <c r="A1848" t="s">
        <v>4</v>
      </c>
      <c r="B1848" s="4" t="s">
        <v>5</v>
      </c>
      <c r="C1848" s="4" t="s">
        <v>8</v>
      </c>
      <c r="D1848" s="4" t="s">
        <v>8</v>
      </c>
      <c r="E1848" s="4" t="s">
        <v>8</v>
      </c>
    </row>
    <row r="1849" spans="1:14">
      <c r="A1849" t="n">
        <v>17740</v>
      </c>
      <c r="B1849" s="33" t="n">
        <v>31</v>
      </c>
      <c r="C1849" s="7" t="n">
        <v>4</v>
      </c>
      <c r="D1849" s="7" t="n">
        <v>2</v>
      </c>
      <c r="E1849" s="7" t="n">
        <v>2</v>
      </c>
    </row>
    <row r="1850" spans="1:14">
      <c r="A1850" t="s">
        <v>4</v>
      </c>
      <c r="B1850" s="4" t="s">
        <v>5</v>
      </c>
      <c r="C1850" s="4" t="s">
        <v>8</v>
      </c>
      <c r="D1850" s="4" t="s">
        <v>8</v>
      </c>
    </row>
    <row r="1851" spans="1:14">
      <c r="A1851" t="n">
        <v>17744</v>
      </c>
      <c r="B1851" s="33" t="n">
        <v>31</v>
      </c>
      <c r="C1851" s="7" t="n">
        <v>3</v>
      </c>
      <c r="D1851" s="7" t="n">
        <v>2</v>
      </c>
    </row>
    <row r="1852" spans="1:14">
      <c r="A1852" t="s">
        <v>4</v>
      </c>
      <c r="B1852" s="4" t="s">
        <v>5</v>
      </c>
      <c r="C1852" s="4" t="s">
        <v>8</v>
      </c>
      <c r="D1852" s="4" t="s">
        <v>8</v>
      </c>
      <c r="E1852" s="4" t="s">
        <v>8</v>
      </c>
      <c r="F1852" s="4" t="s">
        <v>14</v>
      </c>
      <c r="G1852" s="4" t="s">
        <v>8</v>
      </c>
      <c r="H1852" s="4" t="s">
        <v>8</v>
      </c>
      <c r="I1852" s="4" t="s">
        <v>12</v>
      </c>
    </row>
    <row r="1853" spans="1:14">
      <c r="A1853" t="n">
        <v>17747</v>
      </c>
      <c r="B1853" s="12" t="n">
        <v>5</v>
      </c>
      <c r="C1853" s="7" t="n">
        <v>35</v>
      </c>
      <c r="D1853" s="7" t="n">
        <v>2</v>
      </c>
      <c r="E1853" s="7" t="n">
        <v>0</v>
      </c>
      <c r="F1853" s="7" t="n">
        <v>1</v>
      </c>
      <c r="G1853" s="7" t="n">
        <v>4</v>
      </c>
      <c r="H1853" s="7" t="n">
        <v>1</v>
      </c>
      <c r="I1853" s="13" t="n">
        <f t="normal" ca="1">A1857</f>
        <v>0</v>
      </c>
    </row>
    <row r="1854" spans="1:14">
      <c r="A1854" t="s">
        <v>4</v>
      </c>
      <c r="B1854" s="4" t="s">
        <v>5</v>
      </c>
      <c r="C1854" s="4" t="s">
        <v>8</v>
      </c>
      <c r="D1854" s="4" t="s">
        <v>8</v>
      </c>
      <c r="E1854" s="4" t="s">
        <v>14</v>
      </c>
      <c r="F1854" s="4" t="s">
        <v>8</v>
      </c>
      <c r="G1854" s="4" t="s">
        <v>8</v>
      </c>
    </row>
    <row r="1855" spans="1:14">
      <c r="A1855" t="n">
        <v>17761</v>
      </c>
      <c r="B1855" s="32" t="n">
        <v>18</v>
      </c>
      <c r="C1855" s="7" t="n">
        <v>2</v>
      </c>
      <c r="D1855" s="7" t="n">
        <v>0</v>
      </c>
      <c r="E1855" s="7" t="n">
        <v>0</v>
      </c>
      <c r="F1855" s="7" t="n">
        <v>19</v>
      </c>
      <c r="G1855" s="7" t="n">
        <v>1</v>
      </c>
    </row>
    <row r="1856" spans="1:14">
      <c r="A1856" t="s">
        <v>4</v>
      </c>
      <c r="B1856" s="4" t="s">
        <v>5</v>
      </c>
    </row>
    <row r="1857" spans="1:9">
      <c r="A1857" t="n">
        <v>17770</v>
      </c>
      <c r="B1857" s="5" t="n">
        <v>1</v>
      </c>
    </row>
    <row r="1858" spans="1:9" s="3" customFormat="1" customHeight="0">
      <c r="A1858" s="3" t="s">
        <v>2</v>
      </c>
      <c r="B1858" s="3" t="s">
        <v>189</v>
      </c>
    </row>
    <row r="1859" spans="1:9">
      <c r="A1859" t="s">
        <v>4</v>
      </c>
      <c r="B1859" s="4" t="s">
        <v>5</v>
      </c>
      <c r="C1859" s="4" t="s">
        <v>8</v>
      </c>
      <c r="D1859" s="4" t="s">
        <v>7</v>
      </c>
      <c r="E1859" s="4" t="s">
        <v>13</v>
      </c>
    </row>
    <row r="1860" spans="1:9">
      <c r="A1860" t="n">
        <v>17772</v>
      </c>
      <c r="B1860" s="27" t="n">
        <v>58</v>
      </c>
      <c r="C1860" s="7" t="n">
        <v>0</v>
      </c>
      <c r="D1860" s="7" t="n">
        <v>300</v>
      </c>
      <c r="E1860" s="7" t="n">
        <v>1</v>
      </c>
    </row>
    <row r="1861" spans="1:9">
      <c r="A1861" t="s">
        <v>4</v>
      </c>
      <c r="B1861" s="4" t="s">
        <v>5</v>
      </c>
      <c r="C1861" s="4" t="s">
        <v>8</v>
      </c>
      <c r="D1861" s="4" t="s">
        <v>7</v>
      </c>
    </row>
    <row r="1862" spans="1:9">
      <c r="A1862" t="n">
        <v>17780</v>
      </c>
      <c r="B1862" s="27" t="n">
        <v>58</v>
      </c>
      <c r="C1862" s="7" t="n">
        <v>255</v>
      </c>
      <c r="D1862" s="7" t="n">
        <v>0</v>
      </c>
    </row>
    <row r="1863" spans="1:9">
      <c r="A1863" t="s">
        <v>4</v>
      </c>
      <c r="B1863" s="4" t="s">
        <v>5</v>
      </c>
      <c r="C1863" s="4" t="s">
        <v>7</v>
      </c>
      <c r="D1863" s="4" t="s">
        <v>14</v>
      </c>
    </row>
    <row r="1864" spans="1:9">
      <c r="A1864" t="n">
        <v>17784</v>
      </c>
      <c r="B1864" s="30" t="n">
        <v>43</v>
      </c>
      <c r="C1864" s="7" t="n">
        <v>13</v>
      </c>
      <c r="D1864" s="7" t="n">
        <v>1</v>
      </c>
    </row>
    <row r="1865" spans="1:9">
      <c r="A1865" t="s">
        <v>4</v>
      </c>
      <c r="B1865" s="4" t="s">
        <v>5</v>
      </c>
      <c r="C1865" s="4" t="s">
        <v>7</v>
      </c>
    </row>
    <row r="1866" spans="1:9">
      <c r="A1866" t="n">
        <v>17791</v>
      </c>
      <c r="B1866" s="25" t="n">
        <v>16</v>
      </c>
      <c r="C1866" s="7" t="n">
        <v>33</v>
      </c>
    </row>
    <row r="1867" spans="1:9">
      <c r="A1867" t="s">
        <v>4</v>
      </c>
      <c r="B1867" s="4" t="s">
        <v>5</v>
      </c>
      <c r="C1867" s="4" t="s">
        <v>8</v>
      </c>
      <c r="D1867" s="4" t="s">
        <v>8</v>
      </c>
      <c r="E1867" s="4" t="s">
        <v>8</v>
      </c>
      <c r="F1867" s="4" t="s">
        <v>14</v>
      </c>
      <c r="G1867" s="4" t="s">
        <v>8</v>
      </c>
      <c r="H1867" s="4" t="s">
        <v>8</v>
      </c>
      <c r="I1867" s="20" t="s">
        <v>30</v>
      </c>
      <c r="J1867" s="4" t="s">
        <v>5</v>
      </c>
      <c r="K1867" s="4" t="s">
        <v>8</v>
      </c>
      <c r="L1867" s="4" t="s">
        <v>7</v>
      </c>
      <c r="M1867" s="4" t="s">
        <v>8</v>
      </c>
      <c r="N1867" s="20" t="s">
        <v>32</v>
      </c>
      <c r="O1867" s="4" t="s">
        <v>8</v>
      </c>
      <c r="P1867" s="4" t="s">
        <v>8</v>
      </c>
      <c r="Q1867" s="4" t="s">
        <v>8</v>
      </c>
      <c r="R1867" s="4" t="s">
        <v>8</v>
      </c>
      <c r="S1867" s="4" t="s">
        <v>8</v>
      </c>
      <c r="T1867" s="4" t="s">
        <v>12</v>
      </c>
    </row>
    <row r="1868" spans="1:9">
      <c r="A1868" t="n">
        <v>17794</v>
      </c>
      <c r="B1868" s="12" t="n">
        <v>5</v>
      </c>
      <c r="C1868" s="7" t="n">
        <v>35</v>
      </c>
      <c r="D1868" s="7" t="n">
        <v>2</v>
      </c>
      <c r="E1868" s="7" t="n">
        <v>0</v>
      </c>
      <c r="F1868" s="7" t="n">
        <v>5000</v>
      </c>
      <c r="G1868" s="7" t="n">
        <v>2</v>
      </c>
      <c r="H1868" s="7" t="n">
        <v>28</v>
      </c>
      <c r="I1868" s="20" t="s">
        <v>3</v>
      </c>
      <c r="J1868" s="50" t="n">
        <v>102</v>
      </c>
      <c r="K1868" s="7" t="n">
        <v>7</v>
      </c>
      <c r="L1868" s="7" t="n">
        <v>13</v>
      </c>
      <c r="M1868" s="7" t="n">
        <v>5</v>
      </c>
      <c r="N1868" s="20" t="s">
        <v>3</v>
      </c>
      <c r="O1868" s="7" t="n">
        <v>35</v>
      </c>
      <c r="P1868" s="7" t="n">
        <v>2</v>
      </c>
      <c r="Q1868" s="7" t="n">
        <v>3</v>
      </c>
      <c r="R1868" s="7" t="n">
        <v>11</v>
      </c>
      <c r="S1868" s="7" t="n">
        <v>1</v>
      </c>
      <c r="T1868" s="13" t="n">
        <f t="normal" ca="1">A1892</f>
        <v>0</v>
      </c>
    </row>
    <row r="1869" spans="1:9">
      <c r="A1869" t="s">
        <v>4</v>
      </c>
      <c r="B1869" s="4" t="s">
        <v>5</v>
      </c>
      <c r="C1869" s="4" t="s">
        <v>8</v>
      </c>
      <c r="D1869" s="4" t="s">
        <v>8</v>
      </c>
      <c r="E1869" s="4" t="s">
        <v>8</v>
      </c>
      <c r="F1869" s="4" t="s">
        <v>8</v>
      </c>
      <c r="G1869" s="4" t="s">
        <v>7</v>
      </c>
      <c r="H1869" s="4" t="s">
        <v>12</v>
      </c>
      <c r="I1869" s="4" t="s">
        <v>7</v>
      </c>
      <c r="J1869" s="4" t="s">
        <v>12</v>
      </c>
      <c r="K1869" s="4" t="s">
        <v>7</v>
      </c>
      <c r="L1869" s="4" t="s">
        <v>12</v>
      </c>
      <c r="M1869" s="4" t="s">
        <v>12</v>
      </c>
    </row>
    <row r="1870" spans="1:9">
      <c r="A1870" t="n">
        <v>17818</v>
      </c>
      <c r="B1870" s="34" t="n">
        <v>6</v>
      </c>
      <c r="C1870" s="7" t="n">
        <v>35</v>
      </c>
      <c r="D1870" s="7" t="n">
        <v>2</v>
      </c>
      <c r="E1870" s="7" t="n">
        <v>1</v>
      </c>
      <c r="F1870" s="7" t="n">
        <v>3</v>
      </c>
      <c r="G1870" s="7" t="n">
        <v>5000</v>
      </c>
      <c r="H1870" s="13" t="n">
        <f t="normal" ca="1">A1872</f>
        <v>0</v>
      </c>
      <c r="I1870" s="7" t="n">
        <v>3831</v>
      </c>
      <c r="J1870" s="13" t="n">
        <f t="normal" ca="1">A1876</f>
        <v>0</v>
      </c>
      <c r="K1870" s="7" t="n">
        <v>1031</v>
      </c>
      <c r="L1870" s="13" t="n">
        <f t="normal" ca="1">A1880</f>
        <v>0</v>
      </c>
      <c r="M1870" s="13" t="n">
        <f t="normal" ca="1">A1884</f>
        <v>0</v>
      </c>
    </row>
    <row r="1871" spans="1:9">
      <c r="A1871" t="s">
        <v>4</v>
      </c>
      <c r="B1871" s="4" t="s">
        <v>5</v>
      </c>
      <c r="C1871" s="4" t="s">
        <v>8</v>
      </c>
      <c r="D1871" s="4" t="s">
        <v>7</v>
      </c>
      <c r="E1871" s="4" t="s">
        <v>8</v>
      </c>
    </row>
    <row r="1872" spans="1:9">
      <c r="A1872" t="n">
        <v>17845</v>
      </c>
      <c r="B1872" s="50" t="n">
        <v>102</v>
      </c>
      <c r="C1872" s="7" t="n">
        <v>1</v>
      </c>
      <c r="D1872" s="7" t="n">
        <v>13</v>
      </c>
      <c r="E1872" s="7" t="n">
        <v>5</v>
      </c>
    </row>
    <row r="1873" spans="1:20">
      <c r="A1873" t="s">
        <v>4</v>
      </c>
      <c r="B1873" s="4" t="s">
        <v>5</v>
      </c>
      <c r="C1873" s="4" t="s">
        <v>12</v>
      </c>
    </row>
    <row r="1874" spans="1:20">
      <c r="A1874" t="n">
        <v>17850</v>
      </c>
      <c r="B1874" s="15" t="n">
        <v>3</v>
      </c>
      <c r="C1874" s="13" t="n">
        <f t="normal" ca="1">A1884</f>
        <v>0</v>
      </c>
    </row>
    <row r="1875" spans="1:20">
      <c r="A1875" t="s">
        <v>4</v>
      </c>
      <c r="B1875" s="4" t="s">
        <v>5</v>
      </c>
      <c r="C1875" s="4" t="s">
        <v>8</v>
      </c>
      <c r="D1875" s="4" t="s">
        <v>7</v>
      </c>
      <c r="E1875" s="4" t="s">
        <v>7</v>
      </c>
      <c r="F1875" s="4" t="s">
        <v>8</v>
      </c>
    </row>
    <row r="1876" spans="1:20">
      <c r="A1876" t="n">
        <v>17855</v>
      </c>
      <c r="B1876" s="50" t="n">
        <v>102</v>
      </c>
      <c r="C1876" s="7" t="n">
        <v>0</v>
      </c>
      <c r="D1876" s="7" t="n">
        <v>13</v>
      </c>
      <c r="E1876" s="7" t="n">
        <v>3831</v>
      </c>
      <c r="F1876" s="7" t="n">
        <v>5</v>
      </c>
    </row>
    <row r="1877" spans="1:20">
      <c r="A1877" t="s">
        <v>4</v>
      </c>
      <c r="B1877" s="4" t="s">
        <v>5</v>
      </c>
      <c r="C1877" s="4" t="s">
        <v>12</v>
      </c>
    </row>
    <row r="1878" spans="1:20">
      <c r="A1878" t="n">
        <v>17862</v>
      </c>
      <c r="B1878" s="15" t="n">
        <v>3</v>
      </c>
      <c r="C1878" s="13" t="n">
        <f t="normal" ca="1">A1884</f>
        <v>0</v>
      </c>
    </row>
    <row r="1879" spans="1:20">
      <c r="A1879" t="s">
        <v>4</v>
      </c>
      <c r="B1879" s="4" t="s">
        <v>5</v>
      </c>
      <c r="C1879" s="4" t="s">
        <v>8</v>
      </c>
      <c r="D1879" s="4" t="s">
        <v>7</v>
      </c>
      <c r="E1879" s="4" t="s">
        <v>7</v>
      </c>
      <c r="F1879" s="4" t="s">
        <v>8</v>
      </c>
    </row>
    <row r="1880" spans="1:20">
      <c r="A1880" t="n">
        <v>17867</v>
      </c>
      <c r="B1880" s="50" t="n">
        <v>102</v>
      </c>
      <c r="C1880" s="7" t="n">
        <v>0</v>
      </c>
      <c r="D1880" s="7" t="n">
        <v>13</v>
      </c>
      <c r="E1880" s="7" t="n">
        <v>1031</v>
      </c>
      <c r="F1880" s="7" t="n">
        <v>5</v>
      </c>
    </row>
    <row r="1881" spans="1:20">
      <c r="A1881" t="s">
        <v>4</v>
      </c>
      <c r="B1881" s="4" t="s">
        <v>5</v>
      </c>
      <c r="C1881" s="4" t="s">
        <v>12</v>
      </c>
    </row>
    <row r="1882" spans="1:20">
      <c r="A1882" t="n">
        <v>17874</v>
      </c>
      <c r="B1882" s="15" t="n">
        <v>3</v>
      </c>
      <c r="C1882" s="13" t="n">
        <f t="normal" ca="1">A1884</f>
        <v>0</v>
      </c>
    </row>
    <row r="1883" spans="1:20">
      <c r="A1883" t="s">
        <v>4</v>
      </c>
      <c r="B1883" s="4" t="s">
        <v>5</v>
      </c>
      <c r="C1883" s="4" t="s">
        <v>8</v>
      </c>
      <c r="D1883" s="4" t="s">
        <v>7</v>
      </c>
      <c r="E1883" s="4" t="s">
        <v>9</v>
      </c>
      <c r="F1883" s="4" t="s">
        <v>9</v>
      </c>
    </row>
    <row r="1884" spans="1:20">
      <c r="A1884" t="n">
        <v>17879</v>
      </c>
      <c r="B1884" s="51" t="n">
        <v>36</v>
      </c>
      <c r="C1884" s="7" t="n">
        <v>10</v>
      </c>
      <c r="D1884" s="7" t="n">
        <v>13</v>
      </c>
      <c r="E1884" s="7" t="s">
        <v>15</v>
      </c>
      <c r="F1884" s="7" t="s">
        <v>15</v>
      </c>
    </row>
    <row r="1885" spans="1:20">
      <c r="A1885" t="s">
        <v>4</v>
      </c>
      <c r="B1885" s="4" t="s">
        <v>5</v>
      </c>
      <c r="C1885" s="4" t="s">
        <v>8</v>
      </c>
      <c r="D1885" s="4" t="s">
        <v>7</v>
      </c>
      <c r="E1885" s="4" t="s">
        <v>8</v>
      </c>
      <c r="F1885" s="4" t="s">
        <v>9</v>
      </c>
      <c r="G1885" s="4" t="s">
        <v>9</v>
      </c>
      <c r="H1885" s="4" t="s">
        <v>9</v>
      </c>
      <c r="I1885" s="4" t="s">
        <v>9</v>
      </c>
      <c r="J1885" s="4" t="s">
        <v>9</v>
      </c>
      <c r="K1885" s="4" t="s">
        <v>9</v>
      </c>
      <c r="L1885" s="4" t="s">
        <v>9</v>
      </c>
      <c r="M1885" s="4" t="s">
        <v>9</v>
      </c>
      <c r="N1885" s="4" t="s">
        <v>9</v>
      </c>
      <c r="O1885" s="4" t="s">
        <v>9</v>
      </c>
      <c r="P1885" s="4" t="s">
        <v>9</v>
      </c>
      <c r="Q1885" s="4" t="s">
        <v>9</v>
      </c>
      <c r="R1885" s="4" t="s">
        <v>9</v>
      </c>
      <c r="S1885" s="4" t="s">
        <v>9</v>
      </c>
      <c r="T1885" s="4" t="s">
        <v>9</v>
      </c>
      <c r="U1885" s="4" t="s">
        <v>9</v>
      </c>
    </row>
    <row r="1886" spans="1:20">
      <c r="A1886" t="n">
        <v>17885</v>
      </c>
      <c r="B1886" s="51" t="n">
        <v>36</v>
      </c>
      <c r="C1886" s="7" t="n">
        <v>8</v>
      </c>
      <c r="D1886" s="7" t="n">
        <v>13</v>
      </c>
      <c r="E1886" s="7" t="n">
        <v>0</v>
      </c>
      <c r="F1886" s="7" t="s">
        <v>190</v>
      </c>
      <c r="G1886" s="7" t="s">
        <v>15</v>
      </c>
      <c r="H1886" s="7" t="s">
        <v>15</v>
      </c>
      <c r="I1886" s="7" t="s">
        <v>15</v>
      </c>
      <c r="J1886" s="7" t="s">
        <v>15</v>
      </c>
      <c r="K1886" s="7" t="s">
        <v>15</v>
      </c>
      <c r="L1886" s="7" t="s">
        <v>15</v>
      </c>
      <c r="M1886" s="7" t="s">
        <v>15</v>
      </c>
      <c r="N1886" s="7" t="s">
        <v>15</v>
      </c>
      <c r="O1886" s="7" t="s">
        <v>15</v>
      </c>
      <c r="P1886" s="7" t="s">
        <v>15</v>
      </c>
      <c r="Q1886" s="7" t="s">
        <v>15</v>
      </c>
      <c r="R1886" s="7" t="s">
        <v>15</v>
      </c>
      <c r="S1886" s="7" t="s">
        <v>15</v>
      </c>
      <c r="T1886" s="7" t="s">
        <v>15</v>
      </c>
      <c r="U1886" s="7" t="s">
        <v>15</v>
      </c>
    </row>
    <row r="1887" spans="1:20">
      <c r="A1887" t="s">
        <v>4</v>
      </c>
      <c r="B1887" s="4" t="s">
        <v>5</v>
      </c>
      <c r="C1887" s="4" t="s">
        <v>7</v>
      </c>
      <c r="D1887" s="4" t="s">
        <v>8</v>
      </c>
      <c r="E1887" s="4" t="s">
        <v>9</v>
      </c>
      <c r="F1887" s="4" t="s">
        <v>13</v>
      </c>
      <c r="G1887" s="4" t="s">
        <v>13</v>
      </c>
      <c r="H1887" s="4" t="s">
        <v>13</v>
      </c>
    </row>
    <row r="1888" spans="1:20">
      <c r="A1888" t="n">
        <v>17916</v>
      </c>
      <c r="B1888" s="52" t="n">
        <v>48</v>
      </c>
      <c r="C1888" s="7" t="n">
        <v>13</v>
      </c>
      <c r="D1888" s="7" t="n">
        <v>0</v>
      </c>
      <c r="E1888" s="7" t="s">
        <v>190</v>
      </c>
      <c r="F1888" s="7" t="n">
        <v>0</v>
      </c>
      <c r="G1888" s="7" t="n">
        <v>1</v>
      </c>
      <c r="H1888" s="7" t="n">
        <v>0</v>
      </c>
    </row>
    <row r="1889" spans="1:21">
      <c r="A1889" t="s">
        <v>4</v>
      </c>
      <c r="B1889" s="4" t="s">
        <v>5</v>
      </c>
      <c r="C1889" s="4" t="s">
        <v>8</v>
      </c>
      <c r="D1889" s="4" t="s">
        <v>9</v>
      </c>
    </row>
    <row r="1890" spans="1:21">
      <c r="A1890" t="n">
        <v>17943</v>
      </c>
      <c r="B1890" s="9" t="n">
        <v>2</v>
      </c>
      <c r="C1890" s="7" t="n">
        <v>10</v>
      </c>
      <c r="D1890" s="7" t="s">
        <v>191</v>
      </c>
    </row>
    <row r="1891" spans="1:21">
      <c r="A1891" t="s">
        <v>4</v>
      </c>
      <c r="B1891" s="4" t="s">
        <v>5</v>
      </c>
      <c r="C1891" s="4" t="s">
        <v>7</v>
      </c>
      <c r="D1891" s="4" t="s">
        <v>14</v>
      </c>
    </row>
    <row r="1892" spans="1:21">
      <c r="A1892" t="n">
        <v>17969</v>
      </c>
      <c r="B1892" s="43" t="n">
        <v>44</v>
      </c>
      <c r="C1892" s="7" t="n">
        <v>13</v>
      </c>
      <c r="D1892" s="7" t="n">
        <v>1</v>
      </c>
    </row>
    <row r="1893" spans="1:21">
      <c r="A1893" t="s">
        <v>4</v>
      </c>
      <c r="B1893" s="4" t="s">
        <v>5</v>
      </c>
      <c r="C1893" s="4" t="s">
        <v>8</v>
      </c>
      <c r="D1893" s="4" t="s">
        <v>7</v>
      </c>
      <c r="E1893" s="4" t="s">
        <v>13</v>
      </c>
    </row>
    <row r="1894" spans="1:21">
      <c r="A1894" t="n">
        <v>17976</v>
      </c>
      <c r="B1894" s="27" t="n">
        <v>58</v>
      </c>
      <c r="C1894" s="7" t="n">
        <v>100</v>
      </c>
      <c r="D1894" s="7" t="n">
        <v>300</v>
      </c>
      <c r="E1894" s="7" t="n">
        <v>1</v>
      </c>
    </row>
    <row r="1895" spans="1:21">
      <c r="A1895" t="s">
        <v>4</v>
      </c>
      <c r="B1895" s="4" t="s">
        <v>5</v>
      </c>
      <c r="C1895" s="4" t="s">
        <v>8</v>
      </c>
      <c r="D1895" s="4" t="s">
        <v>7</v>
      </c>
    </row>
    <row r="1896" spans="1:21">
      <c r="A1896" t="n">
        <v>17984</v>
      </c>
      <c r="B1896" s="27" t="n">
        <v>58</v>
      </c>
      <c r="C1896" s="7" t="n">
        <v>255</v>
      </c>
      <c r="D1896" s="7" t="n">
        <v>0</v>
      </c>
    </row>
    <row r="1897" spans="1:21">
      <c r="A1897" t="s">
        <v>4</v>
      </c>
      <c r="B1897" s="4" t="s">
        <v>5</v>
      </c>
    </row>
    <row r="1898" spans="1:21">
      <c r="A1898" t="n">
        <v>17988</v>
      </c>
      <c r="B1898" s="5" t="n">
        <v>1</v>
      </c>
    </row>
    <row r="1899" spans="1:21" s="3" customFormat="1" customHeight="0">
      <c r="A1899" s="3" t="s">
        <v>2</v>
      </c>
      <c r="B1899" s="3" t="s">
        <v>192</v>
      </c>
    </row>
    <row r="1900" spans="1:21">
      <c r="A1900" t="s">
        <v>4</v>
      </c>
      <c r="B1900" s="4" t="s">
        <v>5</v>
      </c>
      <c r="C1900" s="4" t="s">
        <v>8</v>
      </c>
      <c r="D1900" s="4" t="s">
        <v>8</v>
      </c>
      <c r="E1900" s="4" t="s">
        <v>7</v>
      </c>
      <c r="F1900" s="4" t="s">
        <v>14</v>
      </c>
    </row>
    <row r="1901" spans="1:21">
      <c r="A1901" t="n">
        <v>17992</v>
      </c>
      <c r="B1901" s="33" t="n">
        <v>31</v>
      </c>
      <c r="C1901" s="7" t="n">
        <v>0</v>
      </c>
      <c r="D1901" s="7" t="n">
        <v>2</v>
      </c>
      <c r="E1901" s="7" t="n">
        <v>12</v>
      </c>
      <c r="F1901" s="7" t="n">
        <v>1107296256</v>
      </c>
    </row>
    <row r="1902" spans="1:21">
      <c r="A1902" t="s">
        <v>4</v>
      </c>
      <c r="B1902" s="4" t="s">
        <v>5</v>
      </c>
      <c r="C1902" s="4" t="s">
        <v>8</v>
      </c>
      <c r="D1902" s="20" t="s">
        <v>30</v>
      </c>
      <c r="E1902" s="4" t="s">
        <v>5</v>
      </c>
      <c r="F1902" s="4" t="s">
        <v>8</v>
      </c>
      <c r="G1902" s="4" t="s">
        <v>7</v>
      </c>
      <c r="H1902" s="4" t="s">
        <v>8</v>
      </c>
      <c r="I1902" s="20" t="s">
        <v>32</v>
      </c>
      <c r="J1902" s="4" t="s">
        <v>8</v>
      </c>
      <c r="K1902" s="4" t="s">
        <v>14</v>
      </c>
      <c r="L1902" s="4" t="s">
        <v>8</v>
      </c>
      <c r="M1902" s="4" t="s">
        <v>8</v>
      </c>
      <c r="N1902" s="4" t="s">
        <v>12</v>
      </c>
    </row>
    <row r="1903" spans="1:21">
      <c r="A1903" t="n">
        <v>18001</v>
      </c>
      <c r="B1903" s="12" t="n">
        <v>5</v>
      </c>
      <c r="C1903" s="7" t="n">
        <v>28</v>
      </c>
      <c r="D1903" s="20" t="s">
        <v>3</v>
      </c>
      <c r="E1903" s="50" t="n">
        <v>102</v>
      </c>
      <c r="F1903" s="7" t="n">
        <v>7</v>
      </c>
      <c r="G1903" s="7" t="n">
        <v>13</v>
      </c>
      <c r="H1903" s="7" t="n">
        <v>6</v>
      </c>
      <c r="I1903" s="20" t="s">
        <v>3</v>
      </c>
      <c r="J1903" s="7" t="n">
        <v>0</v>
      </c>
      <c r="K1903" s="7" t="n">
        <v>9999</v>
      </c>
      <c r="L1903" s="7" t="n">
        <v>2</v>
      </c>
      <c r="M1903" s="7" t="n">
        <v>1</v>
      </c>
      <c r="N1903" s="13" t="n">
        <f t="normal" ca="1">A1909</f>
        <v>0</v>
      </c>
    </row>
    <row r="1904" spans="1:21">
      <c r="A1904" t="s">
        <v>4</v>
      </c>
      <c r="B1904" s="4" t="s">
        <v>5</v>
      </c>
      <c r="C1904" s="4" t="s">
        <v>8</v>
      </c>
      <c r="D1904" s="4" t="s">
        <v>8</v>
      </c>
      <c r="E1904" s="4" t="s">
        <v>9</v>
      </c>
      <c r="F1904" s="4" t="s">
        <v>7</v>
      </c>
    </row>
    <row r="1905" spans="1:14">
      <c r="A1905" t="n">
        <v>18019</v>
      </c>
      <c r="B1905" s="33" t="n">
        <v>31</v>
      </c>
      <c r="C1905" s="7" t="n">
        <v>1</v>
      </c>
      <c r="D1905" s="7" t="n">
        <v>2</v>
      </c>
      <c r="E1905" s="7" t="s">
        <v>177</v>
      </c>
      <c r="F1905" s="7" t="n">
        <v>5000</v>
      </c>
    </row>
    <row r="1906" spans="1:14">
      <c r="A1906" t="s">
        <v>4</v>
      </c>
      <c r="B1906" s="4" t="s">
        <v>5</v>
      </c>
      <c r="C1906" s="4" t="s">
        <v>12</v>
      </c>
    </row>
    <row r="1907" spans="1:14">
      <c r="A1907" t="n">
        <v>18028</v>
      </c>
      <c r="B1907" s="15" t="n">
        <v>3</v>
      </c>
      <c r="C1907" s="13" t="n">
        <f t="normal" ca="1">A1911</f>
        <v>0</v>
      </c>
    </row>
    <row r="1908" spans="1:14">
      <c r="A1908" t="s">
        <v>4</v>
      </c>
      <c r="B1908" s="4" t="s">
        <v>5</v>
      </c>
      <c r="C1908" s="4" t="s">
        <v>8</v>
      </c>
      <c r="D1908" s="4" t="s">
        <v>8</v>
      </c>
      <c r="E1908" s="4" t="s">
        <v>9</v>
      </c>
      <c r="F1908" s="4" t="s">
        <v>7</v>
      </c>
    </row>
    <row r="1909" spans="1:14">
      <c r="A1909" t="n">
        <v>18033</v>
      </c>
      <c r="B1909" s="33" t="n">
        <v>31</v>
      </c>
      <c r="C1909" s="7" t="n">
        <v>1</v>
      </c>
      <c r="D1909" s="7" t="n">
        <v>2</v>
      </c>
      <c r="E1909" s="7" t="s">
        <v>185</v>
      </c>
      <c r="F1909" s="7" t="n">
        <v>5000</v>
      </c>
    </row>
    <row r="1910" spans="1:14">
      <c r="A1910" t="s">
        <v>4</v>
      </c>
      <c r="B1910" s="4" t="s">
        <v>5</v>
      </c>
      <c r="C1910" s="4" t="s">
        <v>8</v>
      </c>
      <c r="D1910" s="4" t="s">
        <v>8</v>
      </c>
      <c r="E1910" s="4" t="s">
        <v>9</v>
      </c>
      <c r="F1910" s="4" t="s">
        <v>14</v>
      </c>
    </row>
    <row r="1911" spans="1:14">
      <c r="A1911" t="n">
        <v>18042</v>
      </c>
      <c r="B1911" s="33" t="n">
        <v>31</v>
      </c>
      <c r="C1911" s="7" t="n">
        <v>9</v>
      </c>
      <c r="D1911" s="7" t="n">
        <v>2</v>
      </c>
      <c r="E1911" s="7" t="s">
        <v>193</v>
      </c>
      <c r="F1911" s="7" t="n">
        <v>5000</v>
      </c>
    </row>
    <row r="1912" spans="1:14">
      <c r="A1912" t="s">
        <v>4</v>
      </c>
      <c r="B1912" s="4" t="s">
        <v>5</v>
      </c>
      <c r="C1912" s="4" t="s">
        <v>8</v>
      </c>
      <c r="D1912" s="20" t="s">
        <v>30</v>
      </c>
      <c r="E1912" s="4" t="s">
        <v>5</v>
      </c>
      <c r="F1912" s="4" t="s">
        <v>8</v>
      </c>
      <c r="G1912" s="4" t="s">
        <v>7</v>
      </c>
      <c r="H1912" s="4" t="s">
        <v>14</v>
      </c>
      <c r="I1912" s="20" t="s">
        <v>32</v>
      </c>
      <c r="J1912" s="4" t="s">
        <v>8</v>
      </c>
      <c r="K1912" s="4" t="s">
        <v>12</v>
      </c>
    </row>
    <row r="1913" spans="1:14">
      <c r="A1913" t="n">
        <v>18065</v>
      </c>
      <c r="B1913" s="12" t="n">
        <v>5</v>
      </c>
      <c r="C1913" s="7" t="n">
        <v>28</v>
      </c>
      <c r="D1913" s="20" t="s">
        <v>3</v>
      </c>
      <c r="E1913" s="49" t="n">
        <v>101</v>
      </c>
      <c r="F1913" s="7" t="n">
        <v>2</v>
      </c>
      <c r="G1913" s="7" t="n">
        <v>3917</v>
      </c>
      <c r="H1913" s="7" t="n">
        <v>1</v>
      </c>
      <c r="I1913" s="20" t="s">
        <v>3</v>
      </c>
      <c r="J1913" s="7" t="n">
        <v>1</v>
      </c>
      <c r="K1913" s="13" t="n">
        <f t="normal" ca="1">A1927</f>
        <v>0</v>
      </c>
    </row>
    <row r="1914" spans="1:14">
      <c r="A1914" t="s">
        <v>4</v>
      </c>
      <c r="B1914" s="4" t="s">
        <v>5</v>
      </c>
      <c r="C1914" s="4" t="s">
        <v>8</v>
      </c>
      <c r="D1914" s="20" t="s">
        <v>30</v>
      </c>
      <c r="E1914" s="4" t="s">
        <v>5</v>
      </c>
      <c r="F1914" s="4" t="s">
        <v>8</v>
      </c>
      <c r="G1914" s="4" t="s">
        <v>7</v>
      </c>
      <c r="H1914" s="4" t="s">
        <v>8</v>
      </c>
      <c r="I1914" s="20" t="s">
        <v>32</v>
      </c>
      <c r="J1914" s="4" t="s">
        <v>8</v>
      </c>
      <c r="K1914" s="4" t="s">
        <v>14</v>
      </c>
      <c r="L1914" s="4" t="s">
        <v>8</v>
      </c>
      <c r="M1914" s="4" t="s">
        <v>8</v>
      </c>
      <c r="N1914" s="4" t="s">
        <v>12</v>
      </c>
    </row>
    <row r="1915" spans="1:14">
      <c r="A1915" t="n">
        <v>18080</v>
      </c>
      <c r="B1915" s="12" t="n">
        <v>5</v>
      </c>
      <c r="C1915" s="7" t="n">
        <v>28</v>
      </c>
      <c r="D1915" s="20" t="s">
        <v>3</v>
      </c>
      <c r="E1915" s="50" t="n">
        <v>102</v>
      </c>
      <c r="F1915" s="7" t="n">
        <v>7</v>
      </c>
      <c r="G1915" s="7" t="n">
        <v>13</v>
      </c>
      <c r="H1915" s="7" t="n">
        <v>6</v>
      </c>
      <c r="I1915" s="20" t="s">
        <v>3</v>
      </c>
      <c r="J1915" s="7" t="n">
        <v>0</v>
      </c>
      <c r="K1915" s="7" t="n">
        <v>3917</v>
      </c>
      <c r="L1915" s="7" t="n">
        <v>2</v>
      </c>
      <c r="M1915" s="7" t="n">
        <v>1</v>
      </c>
      <c r="N1915" s="13" t="n">
        <f t="normal" ca="1">A1921</f>
        <v>0</v>
      </c>
    </row>
    <row r="1916" spans="1:14">
      <c r="A1916" t="s">
        <v>4</v>
      </c>
      <c r="B1916" s="4" t="s">
        <v>5</v>
      </c>
      <c r="C1916" s="4" t="s">
        <v>8</v>
      </c>
      <c r="D1916" s="4" t="s">
        <v>8</v>
      </c>
      <c r="E1916" s="4" t="s">
        <v>9</v>
      </c>
      <c r="F1916" s="4" t="s">
        <v>7</v>
      </c>
    </row>
    <row r="1917" spans="1:14">
      <c r="A1917" t="n">
        <v>18098</v>
      </c>
      <c r="B1917" s="33" t="n">
        <v>31</v>
      </c>
      <c r="C1917" s="7" t="n">
        <v>1</v>
      </c>
      <c r="D1917" s="7" t="n">
        <v>2</v>
      </c>
      <c r="E1917" s="7" t="s">
        <v>177</v>
      </c>
      <c r="F1917" s="7" t="n">
        <v>3917</v>
      </c>
    </row>
    <row r="1918" spans="1:14">
      <c r="A1918" t="s">
        <v>4</v>
      </c>
      <c r="B1918" s="4" t="s">
        <v>5</v>
      </c>
      <c r="C1918" s="4" t="s">
        <v>12</v>
      </c>
    </row>
    <row r="1919" spans="1:14">
      <c r="A1919" t="n">
        <v>18107</v>
      </c>
      <c r="B1919" s="15" t="n">
        <v>3</v>
      </c>
      <c r="C1919" s="13" t="n">
        <f t="normal" ca="1">A1925</f>
        <v>0</v>
      </c>
    </row>
    <row r="1920" spans="1:14">
      <c r="A1920" t="s">
        <v>4</v>
      </c>
      <c r="B1920" s="4" t="s">
        <v>5</v>
      </c>
      <c r="C1920" s="4" t="s">
        <v>8</v>
      </c>
      <c r="D1920" s="20" t="s">
        <v>30</v>
      </c>
      <c r="E1920" s="4" t="s">
        <v>5</v>
      </c>
      <c r="F1920" s="4" t="s">
        <v>8</v>
      </c>
      <c r="G1920" s="4" t="s">
        <v>7</v>
      </c>
      <c r="H1920" s="4" t="s">
        <v>14</v>
      </c>
      <c r="I1920" s="20" t="s">
        <v>32</v>
      </c>
      <c r="J1920" s="4" t="s">
        <v>8</v>
      </c>
      <c r="K1920" s="4" t="s">
        <v>12</v>
      </c>
    </row>
    <row r="1921" spans="1:14">
      <c r="A1921" t="n">
        <v>18112</v>
      </c>
      <c r="B1921" s="12" t="n">
        <v>5</v>
      </c>
      <c r="C1921" s="7" t="n">
        <v>28</v>
      </c>
      <c r="D1921" s="20" t="s">
        <v>3</v>
      </c>
      <c r="E1921" s="49" t="n">
        <v>101</v>
      </c>
      <c r="F1921" s="7" t="n">
        <v>2</v>
      </c>
      <c r="G1921" s="7" t="n">
        <v>3917</v>
      </c>
      <c r="H1921" s="7" t="n">
        <v>0</v>
      </c>
      <c r="I1921" s="20" t="s">
        <v>3</v>
      </c>
      <c r="J1921" s="7" t="n">
        <v>1</v>
      </c>
      <c r="K1921" s="13" t="n">
        <f t="normal" ca="1">A1925</f>
        <v>0</v>
      </c>
    </row>
    <row r="1922" spans="1:14">
      <c r="A1922" t="s">
        <v>4</v>
      </c>
      <c r="B1922" s="4" t="s">
        <v>5</v>
      </c>
      <c r="C1922" s="4" t="s">
        <v>8</v>
      </c>
      <c r="D1922" s="4" t="s">
        <v>8</v>
      </c>
      <c r="E1922" s="4" t="s">
        <v>9</v>
      </c>
      <c r="F1922" s="4" t="s">
        <v>7</v>
      </c>
    </row>
    <row r="1923" spans="1:14">
      <c r="A1923" t="n">
        <v>18127</v>
      </c>
      <c r="B1923" s="33" t="n">
        <v>31</v>
      </c>
      <c r="C1923" s="7" t="n">
        <v>1</v>
      </c>
      <c r="D1923" s="7" t="n">
        <v>2</v>
      </c>
      <c r="E1923" s="7" t="s">
        <v>185</v>
      </c>
      <c r="F1923" s="7" t="n">
        <v>3917</v>
      </c>
    </row>
    <row r="1924" spans="1:14">
      <c r="A1924" t="s">
        <v>4</v>
      </c>
      <c r="B1924" s="4" t="s">
        <v>5</v>
      </c>
      <c r="C1924" s="4" t="s">
        <v>8</v>
      </c>
      <c r="D1924" s="4" t="s">
        <v>8</v>
      </c>
      <c r="E1924" s="4" t="s">
        <v>9</v>
      </c>
      <c r="F1924" s="4" t="s">
        <v>14</v>
      </c>
    </row>
    <row r="1925" spans="1:14">
      <c r="A1925" t="n">
        <v>18136</v>
      </c>
      <c r="B1925" s="33" t="n">
        <v>31</v>
      </c>
      <c r="C1925" s="7" t="n">
        <v>9</v>
      </c>
      <c r="D1925" s="7" t="n">
        <v>2</v>
      </c>
      <c r="E1925" s="7" t="s">
        <v>194</v>
      </c>
      <c r="F1925" s="7" t="n">
        <v>3917</v>
      </c>
    </row>
    <row r="1926" spans="1:14">
      <c r="A1926" t="s">
        <v>4</v>
      </c>
      <c r="B1926" s="4" t="s">
        <v>5</v>
      </c>
      <c r="C1926" s="4" t="s">
        <v>8</v>
      </c>
      <c r="D1926" s="20" t="s">
        <v>30</v>
      </c>
      <c r="E1926" s="4" t="s">
        <v>5</v>
      </c>
      <c r="F1926" s="4" t="s">
        <v>8</v>
      </c>
      <c r="G1926" s="4" t="s">
        <v>7</v>
      </c>
      <c r="H1926" s="4" t="s">
        <v>14</v>
      </c>
      <c r="I1926" s="20" t="s">
        <v>32</v>
      </c>
      <c r="J1926" s="4" t="s">
        <v>8</v>
      </c>
      <c r="K1926" s="4" t="s">
        <v>12</v>
      </c>
    </row>
    <row r="1927" spans="1:14">
      <c r="A1927" t="n">
        <v>18160</v>
      </c>
      <c r="B1927" s="12" t="n">
        <v>5</v>
      </c>
      <c r="C1927" s="7" t="n">
        <v>28</v>
      </c>
      <c r="D1927" s="20" t="s">
        <v>3</v>
      </c>
      <c r="E1927" s="49" t="n">
        <v>101</v>
      </c>
      <c r="F1927" s="7" t="n">
        <v>2</v>
      </c>
      <c r="G1927" s="7" t="n">
        <v>3918</v>
      </c>
      <c r="H1927" s="7" t="n">
        <v>1</v>
      </c>
      <c r="I1927" s="20" t="s">
        <v>3</v>
      </c>
      <c r="J1927" s="7" t="n">
        <v>1</v>
      </c>
      <c r="K1927" s="13" t="n">
        <f t="normal" ca="1">A1941</f>
        <v>0</v>
      </c>
    </row>
    <row r="1928" spans="1:14">
      <c r="A1928" t="s">
        <v>4</v>
      </c>
      <c r="B1928" s="4" t="s">
        <v>5</v>
      </c>
      <c r="C1928" s="4" t="s">
        <v>8</v>
      </c>
      <c r="D1928" s="20" t="s">
        <v>30</v>
      </c>
      <c r="E1928" s="4" t="s">
        <v>5</v>
      </c>
      <c r="F1928" s="4" t="s">
        <v>8</v>
      </c>
      <c r="G1928" s="4" t="s">
        <v>7</v>
      </c>
      <c r="H1928" s="4" t="s">
        <v>8</v>
      </c>
      <c r="I1928" s="20" t="s">
        <v>32</v>
      </c>
      <c r="J1928" s="4" t="s">
        <v>8</v>
      </c>
      <c r="K1928" s="4" t="s">
        <v>14</v>
      </c>
      <c r="L1928" s="4" t="s">
        <v>8</v>
      </c>
      <c r="M1928" s="4" t="s">
        <v>8</v>
      </c>
      <c r="N1928" s="4" t="s">
        <v>12</v>
      </c>
    </row>
    <row r="1929" spans="1:14">
      <c r="A1929" t="n">
        <v>18175</v>
      </c>
      <c r="B1929" s="12" t="n">
        <v>5</v>
      </c>
      <c r="C1929" s="7" t="n">
        <v>28</v>
      </c>
      <c r="D1929" s="20" t="s">
        <v>3</v>
      </c>
      <c r="E1929" s="50" t="n">
        <v>102</v>
      </c>
      <c r="F1929" s="7" t="n">
        <v>7</v>
      </c>
      <c r="G1929" s="7" t="n">
        <v>13</v>
      </c>
      <c r="H1929" s="7" t="n">
        <v>6</v>
      </c>
      <c r="I1929" s="20" t="s">
        <v>3</v>
      </c>
      <c r="J1929" s="7" t="n">
        <v>0</v>
      </c>
      <c r="K1929" s="7" t="n">
        <v>3918</v>
      </c>
      <c r="L1929" s="7" t="n">
        <v>2</v>
      </c>
      <c r="M1929" s="7" t="n">
        <v>1</v>
      </c>
      <c r="N1929" s="13" t="n">
        <f t="normal" ca="1">A1935</f>
        <v>0</v>
      </c>
    </row>
    <row r="1930" spans="1:14">
      <c r="A1930" t="s">
        <v>4</v>
      </c>
      <c r="B1930" s="4" t="s">
        <v>5</v>
      </c>
      <c r="C1930" s="4" t="s">
        <v>8</v>
      </c>
      <c r="D1930" s="4" t="s">
        <v>8</v>
      </c>
      <c r="E1930" s="4" t="s">
        <v>9</v>
      </c>
      <c r="F1930" s="4" t="s">
        <v>7</v>
      </c>
    </row>
    <row r="1931" spans="1:14">
      <c r="A1931" t="n">
        <v>18193</v>
      </c>
      <c r="B1931" s="33" t="n">
        <v>31</v>
      </c>
      <c r="C1931" s="7" t="n">
        <v>1</v>
      </c>
      <c r="D1931" s="7" t="n">
        <v>2</v>
      </c>
      <c r="E1931" s="7" t="s">
        <v>177</v>
      </c>
      <c r="F1931" s="7" t="n">
        <v>3918</v>
      </c>
    </row>
    <row r="1932" spans="1:14">
      <c r="A1932" t="s">
        <v>4</v>
      </c>
      <c r="B1932" s="4" t="s">
        <v>5</v>
      </c>
      <c r="C1932" s="4" t="s">
        <v>12</v>
      </c>
    </row>
    <row r="1933" spans="1:14">
      <c r="A1933" t="n">
        <v>18202</v>
      </c>
      <c r="B1933" s="15" t="n">
        <v>3</v>
      </c>
      <c r="C1933" s="13" t="n">
        <f t="normal" ca="1">A1939</f>
        <v>0</v>
      </c>
    </row>
    <row r="1934" spans="1:14">
      <c r="A1934" t="s">
        <v>4</v>
      </c>
      <c r="B1934" s="4" t="s">
        <v>5</v>
      </c>
      <c r="C1934" s="4" t="s">
        <v>8</v>
      </c>
      <c r="D1934" s="20" t="s">
        <v>30</v>
      </c>
      <c r="E1934" s="4" t="s">
        <v>5</v>
      </c>
      <c r="F1934" s="4" t="s">
        <v>8</v>
      </c>
      <c r="G1934" s="4" t="s">
        <v>7</v>
      </c>
      <c r="H1934" s="4" t="s">
        <v>14</v>
      </c>
      <c r="I1934" s="20" t="s">
        <v>32</v>
      </c>
      <c r="J1934" s="4" t="s">
        <v>8</v>
      </c>
      <c r="K1934" s="4" t="s">
        <v>12</v>
      </c>
    </row>
    <row r="1935" spans="1:14">
      <c r="A1935" t="n">
        <v>18207</v>
      </c>
      <c r="B1935" s="12" t="n">
        <v>5</v>
      </c>
      <c r="C1935" s="7" t="n">
        <v>28</v>
      </c>
      <c r="D1935" s="20" t="s">
        <v>3</v>
      </c>
      <c r="E1935" s="49" t="n">
        <v>101</v>
      </c>
      <c r="F1935" s="7" t="n">
        <v>2</v>
      </c>
      <c r="G1935" s="7" t="n">
        <v>3918</v>
      </c>
      <c r="H1935" s="7" t="n">
        <v>0</v>
      </c>
      <c r="I1935" s="20" t="s">
        <v>3</v>
      </c>
      <c r="J1935" s="7" t="n">
        <v>1</v>
      </c>
      <c r="K1935" s="13" t="n">
        <f t="normal" ca="1">A1939</f>
        <v>0</v>
      </c>
    </row>
    <row r="1936" spans="1:14">
      <c r="A1936" t="s">
        <v>4</v>
      </c>
      <c r="B1936" s="4" t="s">
        <v>5</v>
      </c>
      <c r="C1936" s="4" t="s">
        <v>8</v>
      </c>
      <c r="D1936" s="4" t="s">
        <v>8</v>
      </c>
      <c r="E1936" s="4" t="s">
        <v>9</v>
      </c>
      <c r="F1936" s="4" t="s">
        <v>7</v>
      </c>
    </row>
    <row r="1937" spans="1:14">
      <c r="A1937" t="n">
        <v>18222</v>
      </c>
      <c r="B1937" s="33" t="n">
        <v>31</v>
      </c>
      <c r="C1937" s="7" t="n">
        <v>1</v>
      </c>
      <c r="D1937" s="7" t="n">
        <v>2</v>
      </c>
      <c r="E1937" s="7" t="s">
        <v>185</v>
      </c>
      <c r="F1937" s="7" t="n">
        <v>3918</v>
      </c>
    </row>
    <row r="1938" spans="1:14">
      <c r="A1938" t="s">
        <v>4</v>
      </c>
      <c r="B1938" s="4" t="s">
        <v>5</v>
      </c>
      <c r="C1938" s="4" t="s">
        <v>8</v>
      </c>
      <c r="D1938" s="4" t="s">
        <v>8</v>
      </c>
      <c r="E1938" s="4" t="s">
        <v>9</v>
      </c>
      <c r="F1938" s="4" t="s">
        <v>14</v>
      </c>
    </row>
    <row r="1939" spans="1:14">
      <c r="A1939" t="n">
        <v>18231</v>
      </c>
      <c r="B1939" s="33" t="n">
        <v>31</v>
      </c>
      <c r="C1939" s="7" t="n">
        <v>9</v>
      </c>
      <c r="D1939" s="7" t="n">
        <v>2</v>
      </c>
      <c r="E1939" s="7" t="s">
        <v>195</v>
      </c>
      <c r="F1939" s="7" t="n">
        <v>3918</v>
      </c>
    </row>
    <row r="1940" spans="1:14">
      <c r="A1940" t="s">
        <v>4</v>
      </c>
      <c r="B1940" s="4" t="s">
        <v>5</v>
      </c>
      <c r="C1940" s="4" t="s">
        <v>8</v>
      </c>
      <c r="D1940" s="20" t="s">
        <v>30</v>
      </c>
      <c r="E1940" s="4" t="s">
        <v>5</v>
      </c>
      <c r="F1940" s="4" t="s">
        <v>8</v>
      </c>
      <c r="G1940" s="4" t="s">
        <v>7</v>
      </c>
      <c r="H1940" s="4" t="s">
        <v>14</v>
      </c>
      <c r="I1940" s="20" t="s">
        <v>32</v>
      </c>
      <c r="J1940" s="4" t="s">
        <v>8</v>
      </c>
      <c r="K1940" s="4" t="s">
        <v>12</v>
      </c>
    </row>
    <row r="1941" spans="1:14">
      <c r="A1941" t="n">
        <v>18260</v>
      </c>
      <c r="B1941" s="12" t="n">
        <v>5</v>
      </c>
      <c r="C1941" s="7" t="n">
        <v>28</v>
      </c>
      <c r="D1941" s="20" t="s">
        <v>3</v>
      </c>
      <c r="E1941" s="49" t="n">
        <v>101</v>
      </c>
      <c r="F1941" s="7" t="n">
        <v>2</v>
      </c>
      <c r="G1941" s="7" t="n">
        <v>3919</v>
      </c>
      <c r="H1941" s="7" t="n">
        <v>1</v>
      </c>
      <c r="I1941" s="20" t="s">
        <v>3</v>
      </c>
      <c r="J1941" s="7" t="n">
        <v>1</v>
      </c>
      <c r="K1941" s="13" t="n">
        <f t="normal" ca="1">A1955</f>
        <v>0</v>
      </c>
    </row>
    <row r="1942" spans="1:14">
      <c r="A1942" t="s">
        <v>4</v>
      </c>
      <c r="B1942" s="4" t="s">
        <v>5</v>
      </c>
      <c r="C1942" s="4" t="s">
        <v>8</v>
      </c>
      <c r="D1942" s="20" t="s">
        <v>30</v>
      </c>
      <c r="E1942" s="4" t="s">
        <v>5</v>
      </c>
      <c r="F1942" s="4" t="s">
        <v>8</v>
      </c>
      <c r="G1942" s="4" t="s">
        <v>7</v>
      </c>
      <c r="H1942" s="4" t="s">
        <v>8</v>
      </c>
      <c r="I1942" s="20" t="s">
        <v>32</v>
      </c>
      <c r="J1942" s="4" t="s">
        <v>8</v>
      </c>
      <c r="K1942" s="4" t="s">
        <v>14</v>
      </c>
      <c r="L1942" s="4" t="s">
        <v>8</v>
      </c>
      <c r="M1942" s="4" t="s">
        <v>8</v>
      </c>
      <c r="N1942" s="4" t="s">
        <v>12</v>
      </c>
    </row>
    <row r="1943" spans="1:14">
      <c r="A1943" t="n">
        <v>18275</v>
      </c>
      <c r="B1943" s="12" t="n">
        <v>5</v>
      </c>
      <c r="C1943" s="7" t="n">
        <v>28</v>
      </c>
      <c r="D1943" s="20" t="s">
        <v>3</v>
      </c>
      <c r="E1943" s="50" t="n">
        <v>102</v>
      </c>
      <c r="F1943" s="7" t="n">
        <v>7</v>
      </c>
      <c r="G1943" s="7" t="n">
        <v>13</v>
      </c>
      <c r="H1943" s="7" t="n">
        <v>6</v>
      </c>
      <c r="I1943" s="20" t="s">
        <v>3</v>
      </c>
      <c r="J1943" s="7" t="n">
        <v>0</v>
      </c>
      <c r="K1943" s="7" t="n">
        <v>3919</v>
      </c>
      <c r="L1943" s="7" t="n">
        <v>2</v>
      </c>
      <c r="M1943" s="7" t="n">
        <v>1</v>
      </c>
      <c r="N1943" s="13" t="n">
        <f t="normal" ca="1">A1949</f>
        <v>0</v>
      </c>
    </row>
    <row r="1944" spans="1:14">
      <c r="A1944" t="s">
        <v>4</v>
      </c>
      <c r="B1944" s="4" t="s">
        <v>5</v>
      </c>
      <c r="C1944" s="4" t="s">
        <v>8</v>
      </c>
      <c r="D1944" s="4" t="s">
        <v>8</v>
      </c>
      <c r="E1944" s="4" t="s">
        <v>9</v>
      </c>
      <c r="F1944" s="4" t="s">
        <v>7</v>
      </c>
    </row>
    <row r="1945" spans="1:14">
      <c r="A1945" t="n">
        <v>18293</v>
      </c>
      <c r="B1945" s="33" t="n">
        <v>31</v>
      </c>
      <c r="C1945" s="7" t="n">
        <v>1</v>
      </c>
      <c r="D1945" s="7" t="n">
        <v>2</v>
      </c>
      <c r="E1945" s="7" t="s">
        <v>177</v>
      </c>
      <c r="F1945" s="7" t="n">
        <v>3919</v>
      </c>
    </row>
    <row r="1946" spans="1:14">
      <c r="A1946" t="s">
        <v>4</v>
      </c>
      <c r="B1946" s="4" t="s">
        <v>5</v>
      </c>
      <c r="C1946" s="4" t="s">
        <v>12</v>
      </c>
    </row>
    <row r="1947" spans="1:14">
      <c r="A1947" t="n">
        <v>18302</v>
      </c>
      <c r="B1947" s="15" t="n">
        <v>3</v>
      </c>
      <c r="C1947" s="13" t="n">
        <f t="normal" ca="1">A1953</f>
        <v>0</v>
      </c>
    </row>
    <row r="1948" spans="1:14">
      <c r="A1948" t="s">
        <v>4</v>
      </c>
      <c r="B1948" s="4" t="s">
        <v>5</v>
      </c>
      <c r="C1948" s="4" t="s">
        <v>8</v>
      </c>
      <c r="D1948" s="20" t="s">
        <v>30</v>
      </c>
      <c r="E1948" s="4" t="s">
        <v>5</v>
      </c>
      <c r="F1948" s="4" t="s">
        <v>8</v>
      </c>
      <c r="G1948" s="4" t="s">
        <v>7</v>
      </c>
      <c r="H1948" s="4" t="s">
        <v>14</v>
      </c>
      <c r="I1948" s="20" t="s">
        <v>32</v>
      </c>
      <c r="J1948" s="4" t="s">
        <v>8</v>
      </c>
      <c r="K1948" s="4" t="s">
        <v>12</v>
      </c>
    </row>
    <row r="1949" spans="1:14">
      <c r="A1949" t="n">
        <v>18307</v>
      </c>
      <c r="B1949" s="12" t="n">
        <v>5</v>
      </c>
      <c r="C1949" s="7" t="n">
        <v>28</v>
      </c>
      <c r="D1949" s="20" t="s">
        <v>3</v>
      </c>
      <c r="E1949" s="49" t="n">
        <v>101</v>
      </c>
      <c r="F1949" s="7" t="n">
        <v>2</v>
      </c>
      <c r="G1949" s="7" t="n">
        <v>3919</v>
      </c>
      <c r="H1949" s="7" t="n">
        <v>0</v>
      </c>
      <c r="I1949" s="20" t="s">
        <v>3</v>
      </c>
      <c r="J1949" s="7" t="n">
        <v>1</v>
      </c>
      <c r="K1949" s="13" t="n">
        <f t="normal" ca="1">A1953</f>
        <v>0</v>
      </c>
    </row>
    <row r="1950" spans="1:14">
      <c r="A1950" t="s">
        <v>4</v>
      </c>
      <c r="B1950" s="4" t="s">
        <v>5</v>
      </c>
      <c r="C1950" s="4" t="s">
        <v>8</v>
      </c>
      <c r="D1950" s="4" t="s">
        <v>8</v>
      </c>
      <c r="E1950" s="4" t="s">
        <v>9</v>
      </c>
      <c r="F1950" s="4" t="s">
        <v>7</v>
      </c>
    </row>
    <row r="1951" spans="1:14">
      <c r="A1951" t="n">
        <v>18322</v>
      </c>
      <c r="B1951" s="33" t="n">
        <v>31</v>
      </c>
      <c r="C1951" s="7" t="n">
        <v>1</v>
      </c>
      <c r="D1951" s="7" t="n">
        <v>2</v>
      </c>
      <c r="E1951" s="7" t="s">
        <v>185</v>
      </c>
      <c r="F1951" s="7" t="n">
        <v>3919</v>
      </c>
    </row>
    <row r="1952" spans="1:14">
      <c r="A1952" t="s">
        <v>4</v>
      </c>
      <c r="B1952" s="4" t="s">
        <v>5</v>
      </c>
      <c r="C1952" s="4" t="s">
        <v>8</v>
      </c>
      <c r="D1952" s="4" t="s">
        <v>8</v>
      </c>
      <c r="E1952" s="4" t="s">
        <v>9</v>
      </c>
      <c r="F1952" s="4" t="s">
        <v>14</v>
      </c>
    </row>
    <row r="1953" spans="1:14">
      <c r="A1953" t="n">
        <v>18331</v>
      </c>
      <c r="B1953" s="33" t="n">
        <v>31</v>
      </c>
      <c r="C1953" s="7" t="n">
        <v>9</v>
      </c>
      <c r="D1953" s="7" t="n">
        <v>2</v>
      </c>
      <c r="E1953" s="7" t="s">
        <v>196</v>
      </c>
      <c r="F1953" s="7" t="n">
        <v>3919</v>
      </c>
    </row>
    <row r="1954" spans="1:14">
      <c r="A1954" t="s">
        <v>4</v>
      </c>
      <c r="B1954" s="4" t="s">
        <v>5</v>
      </c>
      <c r="C1954" s="4" t="s">
        <v>8</v>
      </c>
      <c r="D1954" s="20" t="s">
        <v>30</v>
      </c>
      <c r="E1954" s="4" t="s">
        <v>5</v>
      </c>
      <c r="F1954" s="4" t="s">
        <v>8</v>
      </c>
      <c r="G1954" s="4" t="s">
        <v>7</v>
      </c>
      <c r="H1954" s="4" t="s">
        <v>14</v>
      </c>
      <c r="I1954" s="20" t="s">
        <v>32</v>
      </c>
      <c r="J1954" s="4" t="s">
        <v>8</v>
      </c>
      <c r="K1954" s="4" t="s">
        <v>12</v>
      </c>
    </row>
    <row r="1955" spans="1:14">
      <c r="A1955" t="n">
        <v>18352</v>
      </c>
      <c r="B1955" s="12" t="n">
        <v>5</v>
      </c>
      <c r="C1955" s="7" t="n">
        <v>28</v>
      </c>
      <c r="D1955" s="20" t="s">
        <v>3</v>
      </c>
      <c r="E1955" s="49" t="n">
        <v>101</v>
      </c>
      <c r="F1955" s="7" t="n">
        <v>2</v>
      </c>
      <c r="G1955" s="7" t="n">
        <v>3920</v>
      </c>
      <c r="H1955" s="7" t="n">
        <v>1</v>
      </c>
      <c r="I1955" s="20" t="s">
        <v>3</v>
      </c>
      <c r="J1955" s="7" t="n">
        <v>1</v>
      </c>
      <c r="K1955" s="13" t="n">
        <f t="normal" ca="1">A1969</f>
        <v>0</v>
      </c>
    </row>
    <row r="1956" spans="1:14">
      <c r="A1956" t="s">
        <v>4</v>
      </c>
      <c r="B1956" s="4" t="s">
        <v>5</v>
      </c>
      <c r="C1956" s="4" t="s">
        <v>8</v>
      </c>
      <c r="D1956" s="20" t="s">
        <v>30</v>
      </c>
      <c r="E1956" s="4" t="s">
        <v>5</v>
      </c>
      <c r="F1956" s="4" t="s">
        <v>8</v>
      </c>
      <c r="G1956" s="4" t="s">
        <v>7</v>
      </c>
      <c r="H1956" s="4" t="s">
        <v>8</v>
      </c>
      <c r="I1956" s="20" t="s">
        <v>32</v>
      </c>
      <c r="J1956" s="4" t="s">
        <v>8</v>
      </c>
      <c r="K1956" s="4" t="s">
        <v>14</v>
      </c>
      <c r="L1956" s="4" t="s">
        <v>8</v>
      </c>
      <c r="M1956" s="4" t="s">
        <v>8</v>
      </c>
      <c r="N1956" s="4" t="s">
        <v>12</v>
      </c>
    </row>
    <row r="1957" spans="1:14">
      <c r="A1957" t="n">
        <v>18367</v>
      </c>
      <c r="B1957" s="12" t="n">
        <v>5</v>
      </c>
      <c r="C1957" s="7" t="n">
        <v>28</v>
      </c>
      <c r="D1957" s="20" t="s">
        <v>3</v>
      </c>
      <c r="E1957" s="50" t="n">
        <v>102</v>
      </c>
      <c r="F1957" s="7" t="n">
        <v>7</v>
      </c>
      <c r="G1957" s="7" t="n">
        <v>13</v>
      </c>
      <c r="H1957" s="7" t="n">
        <v>6</v>
      </c>
      <c r="I1957" s="20" t="s">
        <v>3</v>
      </c>
      <c r="J1957" s="7" t="n">
        <v>0</v>
      </c>
      <c r="K1957" s="7" t="n">
        <v>3920</v>
      </c>
      <c r="L1957" s="7" t="n">
        <v>2</v>
      </c>
      <c r="M1957" s="7" t="n">
        <v>1</v>
      </c>
      <c r="N1957" s="13" t="n">
        <f t="normal" ca="1">A1963</f>
        <v>0</v>
      </c>
    </row>
    <row r="1958" spans="1:14">
      <c r="A1958" t="s">
        <v>4</v>
      </c>
      <c r="B1958" s="4" t="s">
        <v>5</v>
      </c>
      <c r="C1958" s="4" t="s">
        <v>8</v>
      </c>
      <c r="D1958" s="4" t="s">
        <v>8</v>
      </c>
      <c r="E1958" s="4" t="s">
        <v>9</v>
      </c>
      <c r="F1958" s="4" t="s">
        <v>7</v>
      </c>
    </row>
    <row r="1959" spans="1:14">
      <c r="A1959" t="n">
        <v>18385</v>
      </c>
      <c r="B1959" s="33" t="n">
        <v>31</v>
      </c>
      <c r="C1959" s="7" t="n">
        <v>1</v>
      </c>
      <c r="D1959" s="7" t="n">
        <v>2</v>
      </c>
      <c r="E1959" s="7" t="s">
        <v>177</v>
      </c>
      <c r="F1959" s="7" t="n">
        <v>3920</v>
      </c>
    </row>
    <row r="1960" spans="1:14">
      <c r="A1960" t="s">
        <v>4</v>
      </c>
      <c r="B1960" s="4" t="s">
        <v>5</v>
      </c>
      <c r="C1960" s="4" t="s">
        <v>12</v>
      </c>
    </row>
    <row r="1961" spans="1:14">
      <c r="A1961" t="n">
        <v>18394</v>
      </c>
      <c r="B1961" s="15" t="n">
        <v>3</v>
      </c>
      <c r="C1961" s="13" t="n">
        <f t="normal" ca="1">A1967</f>
        <v>0</v>
      </c>
    </row>
    <row r="1962" spans="1:14">
      <c r="A1962" t="s">
        <v>4</v>
      </c>
      <c r="B1962" s="4" t="s">
        <v>5</v>
      </c>
      <c r="C1962" s="4" t="s">
        <v>8</v>
      </c>
      <c r="D1962" s="20" t="s">
        <v>30</v>
      </c>
      <c r="E1962" s="4" t="s">
        <v>5</v>
      </c>
      <c r="F1962" s="4" t="s">
        <v>8</v>
      </c>
      <c r="G1962" s="4" t="s">
        <v>7</v>
      </c>
      <c r="H1962" s="4" t="s">
        <v>14</v>
      </c>
      <c r="I1962" s="20" t="s">
        <v>32</v>
      </c>
      <c r="J1962" s="4" t="s">
        <v>8</v>
      </c>
      <c r="K1962" s="4" t="s">
        <v>12</v>
      </c>
    </row>
    <row r="1963" spans="1:14">
      <c r="A1963" t="n">
        <v>18399</v>
      </c>
      <c r="B1963" s="12" t="n">
        <v>5</v>
      </c>
      <c r="C1963" s="7" t="n">
        <v>28</v>
      </c>
      <c r="D1963" s="20" t="s">
        <v>3</v>
      </c>
      <c r="E1963" s="49" t="n">
        <v>101</v>
      </c>
      <c r="F1963" s="7" t="n">
        <v>2</v>
      </c>
      <c r="G1963" s="7" t="n">
        <v>3920</v>
      </c>
      <c r="H1963" s="7" t="n">
        <v>0</v>
      </c>
      <c r="I1963" s="20" t="s">
        <v>3</v>
      </c>
      <c r="J1963" s="7" t="n">
        <v>1</v>
      </c>
      <c r="K1963" s="13" t="n">
        <f t="normal" ca="1">A1967</f>
        <v>0</v>
      </c>
    </row>
    <row r="1964" spans="1:14">
      <c r="A1964" t="s">
        <v>4</v>
      </c>
      <c r="B1964" s="4" t="s">
        <v>5</v>
      </c>
      <c r="C1964" s="4" t="s">
        <v>8</v>
      </c>
      <c r="D1964" s="4" t="s">
        <v>8</v>
      </c>
      <c r="E1964" s="4" t="s">
        <v>9</v>
      </c>
      <c r="F1964" s="4" t="s">
        <v>7</v>
      </c>
    </row>
    <row r="1965" spans="1:14">
      <c r="A1965" t="n">
        <v>18414</v>
      </c>
      <c r="B1965" s="33" t="n">
        <v>31</v>
      </c>
      <c r="C1965" s="7" t="n">
        <v>1</v>
      </c>
      <c r="D1965" s="7" t="n">
        <v>2</v>
      </c>
      <c r="E1965" s="7" t="s">
        <v>185</v>
      </c>
      <c r="F1965" s="7" t="n">
        <v>3920</v>
      </c>
    </row>
    <row r="1966" spans="1:14">
      <c r="A1966" t="s">
        <v>4</v>
      </c>
      <c r="B1966" s="4" t="s">
        <v>5</v>
      </c>
      <c r="C1966" s="4" t="s">
        <v>8</v>
      </c>
      <c r="D1966" s="4" t="s">
        <v>8</v>
      </c>
      <c r="E1966" s="4" t="s">
        <v>9</v>
      </c>
      <c r="F1966" s="4" t="s">
        <v>14</v>
      </c>
    </row>
    <row r="1967" spans="1:14">
      <c r="A1967" t="n">
        <v>18423</v>
      </c>
      <c r="B1967" s="33" t="n">
        <v>31</v>
      </c>
      <c r="C1967" s="7" t="n">
        <v>9</v>
      </c>
      <c r="D1967" s="7" t="n">
        <v>2</v>
      </c>
      <c r="E1967" s="7" t="s">
        <v>197</v>
      </c>
      <c r="F1967" s="7" t="n">
        <v>3920</v>
      </c>
    </row>
    <row r="1968" spans="1:14">
      <c r="A1968" t="s">
        <v>4</v>
      </c>
      <c r="B1968" s="4" t="s">
        <v>5</v>
      </c>
      <c r="C1968" s="4" t="s">
        <v>8</v>
      </c>
      <c r="D1968" s="20" t="s">
        <v>30</v>
      </c>
      <c r="E1968" s="4" t="s">
        <v>5</v>
      </c>
      <c r="F1968" s="4" t="s">
        <v>8</v>
      </c>
      <c r="G1968" s="4" t="s">
        <v>7</v>
      </c>
      <c r="H1968" s="4" t="s">
        <v>14</v>
      </c>
      <c r="I1968" s="20" t="s">
        <v>32</v>
      </c>
      <c r="J1968" s="4" t="s">
        <v>8</v>
      </c>
      <c r="K1968" s="4" t="s">
        <v>12</v>
      </c>
    </row>
    <row r="1969" spans="1:14">
      <c r="A1969" t="n">
        <v>18448</v>
      </c>
      <c r="B1969" s="12" t="n">
        <v>5</v>
      </c>
      <c r="C1969" s="7" t="n">
        <v>28</v>
      </c>
      <c r="D1969" s="20" t="s">
        <v>3</v>
      </c>
      <c r="E1969" s="49" t="n">
        <v>101</v>
      </c>
      <c r="F1969" s="7" t="n">
        <v>2</v>
      </c>
      <c r="G1969" s="7" t="n">
        <v>3921</v>
      </c>
      <c r="H1969" s="7" t="n">
        <v>1</v>
      </c>
      <c r="I1969" s="20" t="s">
        <v>3</v>
      </c>
      <c r="J1969" s="7" t="n">
        <v>1</v>
      </c>
      <c r="K1969" s="13" t="n">
        <f t="normal" ca="1">A1983</f>
        <v>0</v>
      </c>
    </row>
    <row r="1970" spans="1:14">
      <c r="A1970" t="s">
        <v>4</v>
      </c>
      <c r="B1970" s="4" t="s">
        <v>5</v>
      </c>
      <c r="C1970" s="4" t="s">
        <v>8</v>
      </c>
      <c r="D1970" s="20" t="s">
        <v>30</v>
      </c>
      <c r="E1970" s="4" t="s">
        <v>5</v>
      </c>
      <c r="F1970" s="4" t="s">
        <v>8</v>
      </c>
      <c r="G1970" s="4" t="s">
        <v>7</v>
      </c>
      <c r="H1970" s="4" t="s">
        <v>8</v>
      </c>
      <c r="I1970" s="20" t="s">
        <v>32</v>
      </c>
      <c r="J1970" s="4" t="s">
        <v>8</v>
      </c>
      <c r="K1970" s="4" t="s">
        <v>14</v>
      </c>
      <c r="L1970" s="4" t="s">
        <v>8</v>
      </c>
      <c r="M1970" s="4" t="s">
        <v>8</v>
      </c>
      <c r="N1970" s="4" t="s">
        <v>12</v>
      </c>
    </row>
    <row r="1971" spans="1:14">
      <c r="A1971" t="n">
        <v>18463</v>
      </c>
      <c r="B1971" s="12" t="n">
        <v>5</v>
      </c>
      <c r="C1971" s="7" t="n">
        <v>28</v>
      </c>
      <c r="D1971" s="20" t="s">
        <v>3</v>
      </c>
      <c r="E1971" s="50" t="n">
        <v>102</v>
      </c>
      <c r="F1971" s="7" t="n">
        <v>7</v>
      </c>
      <c r="G1971" s="7" t="n">
        <v>13</v>
      </c>
      <c r="H1971" s="7" t="n">
        <v>6</v>
      </c>
      <c r="I1971" s="20" t="s">
        <v>3</v>
      </c>
      <c r="J1971" s="7" t="n">
        <v>0</v>
      </c>
      <c r="K1971" s="7" t="n">
        <v>3921</v>
      </c>
      <c r="L1971" s="7" t="n">
        <v>2</v>
      </c>
      <c r="M1971" s="7" t="n">
        <v>1</v>
      </c>
      <c r="N1971" s="13" t="n">
        <f t="normal" ca="1">A1977</f>
        <v>0</v>
      </c>
    </row>
    <row r="1972" spans="1:14">
      <c r="A1972" t="s">
        <v>4</v>
      </c>
      <c r="B1972" s="4" t="s">
        <v>5</v>
      </c>
      <c r="C1972" s="4" t="s">
        <v>8</v>
      </c>
      <c r="D1972" s="4" t="s">
        <v>8</v>
      </c>
      <c r="E1972" s="4" t="s">
        <v>9</v>
      </c>
      <c r="F1972" s="4" t="s">
        <v>7</v>
      </c>
    </row>
    <row r="1973" spans="1:14">
      <c r="A1973" t="n">
        <v>18481</v>
      </c>
      <c r="B1973" s="33" t="n">
        <v>31</v>
      </c>
      <c r="C1973" s="7" t="n">
        <v>1</v>
      </c>
      <c r="D1973" s="7" t="n">
        <v>2</v>
      </c>
      <c r="E1973" s="7" t="s">
        <v>177</v>
      </c>
      <c r="F1973" s="7" t="n">
        <v>3921</v>
      </c>
    </row>
    <row r="1974" spans="1:14">
      <c r="A1974" t="s">
        <v>4</v>
      </c>
      <c r="B1974" s="4" t="s">
        <v>5</v>
      </c>
      <c r="C1974" s="4" t="s">
        <v>12</v>
      </c>
    </row>
    <row r="1975" spans="1:14">
      <c r="A1975" t="n">
        <v>18490</v>
      </c>
      <c r="B1975" s="15" t="n">
        <v>3</v>
      </c>
      <c r="C1975" s="13" t="n">
        <f t="normal" ca="1">A1981</f>
        <v>0</v>
      </c>
    </row>
    <row r="1976" spans="1:14">
      <c r="A1976" t="s">
        <v>4</v>
      </c>
      <c r="B1976" s="4" t="s">
        <v>5</v>
      </c>
      <c r="C1976" s="4" t="s">
        <v>8</v>
      </c>
      <c r="D1976" s="20" t="s">
        <v>30</v>
      </c>
      <c r="E1976" s="4" t="s">
        <v>5</v>
      </c>
      <c r="F1976" s="4" t="s">
        <v>8</v>
      </c>
      <c r="G1976" s="4" t="s">
        <v>7</v>
      </c>
      <c r="H1976" s="4" t="s">
        <v>14</v>
      </c>
      <c r="I1976" s="20" t="s">
        <v>32</v>
      </c>
      <c r="J1976" s="4" t="s">
        <v>8</v>
      </c>
      <c r="K1976" s="4" t="s">
        <v>12</v>
      </c>
    </row>
    <row r="1977" spans="1:14">
      <c r="A1977" t="n">
        <v>18495</v>
      </c>
      <c r="B1977" s="12" t="n">
        <v>5</v>
      </c>
      <c r="C1977" s="7" t="n">
        <v>28</v>
      </c>
      <c r="D1977" s="20" t="s">
        <v>3</v>
      </c>
      <c r="E1977" s="49" t="n">
        <v>101</v>
      </c>
      <c r="F1977" s="7" t="n">
        <v>2</v>
      </c>
      <c r="G1977" s="7" t="n">
        <v>3921</v>
      </c>
      <c r="H1977" s="7" t="n">
        <v>0</v>
      </c>
      <c r="I1977" s="20" t="s">
        <v>3</v>
      </c>
      <c r="J1977" s="7" t="n">
        <v>1</v>
      </c>
      <c r="K1977" s="13" t="n">
        <f t="normal" ca="1">A1981</f>
        <v>0</v>
      </c>
    </row>
    <row r="1978" spans="1:14">
      <c r="A1978" t="s">
        <v>4</v>
      </c>
      <c r="B1978" s="4" t="s">
        <v>5</v>
      </c>
      <c r="C1978" s="4" t="s">
        <v>8</v>
      </c>
      <c r="D1978" s="4" t="s">
        <v>8</v>
      </c>
      <c r="E1978" s="4" t="s">
        <v>9</v>
      </c>
      <c r="F1978" s="4" t="s">
        <v>7</v>
      </c>
    </row>
    <row r="1979" spans="1:14">
      <c r="A1979" t="n">
        <v>18510</v>
      </c>
      <c r="B1979" s="33" t="n">
        <v>31</v>
      </c>
      <c r="C1979" s="7" t="n">
        <v>1</v>
      </c>
      <c r="D1979" s="7" t="n">
        <v>2</v>
      </c>
      <c r="E1979" s="7" t="s">
        <v>185</v>
      </c>
      <c r="F1979" s="7" t="n">
        <v>3921</v>
      </c>
    </row>
    <row r="1980" spans="1:14">
      <c r="A1980" t="s">
        <v>4</v>
      </c>
      <c r="B1980" s="4" t="s">
        <v>5</v>
      </c>
      <c r="C1980" s="4" t="s">
        <v>8</v>
      </c>
      <c r="D1980" s="4" t="s">
        <v>8</v>
      </c>
      <c r="E1980" s="4" t="s">
        <v>9</v>
      </c>
      <c r="F1980" s="4" t="s">
        <v>14</v>
      </c>
    </row>
    <row r="1981" spans="1:14">
      <c r="A1981" t="n">
        <v>18519</v>
      </c>
      <c r="B1981" s="33" t="n">
        <v>31</v>
      </c>
      <c r="C1981" s="7" t="n">
        <v>9</v>
      </c>
      <c r="D1981" s="7" t="n">
        <v>2</v>
      </c>
      <c r="E1981" s="7" t="s">
        <v>198</v>
      </c>
      <c r="F1981" s="7" t="n">
        <v>3921</v>
      </c>
    </row>
    <row r="1982" spans="1:14">
      <c r="A1982" t="s">
        <v>4</v>
      </c>
      <c r="B1982" s="4" t="s">
        <v>5</v>
      </c>
      <c r="C1982" s="4" t="s">
        <v>8</v>
      </c>
      <c r="D1982" s="20" t="s">
        <v>30</v>
      </c>
      <c r="E1982" s="4" t="s">
        <v>5</v>
      </c>
      <c r="F1982" s="4" t="s">
        <v>8</v>
      </c>
      <c r="G1982" s="4" t="s">
        <v>7</v>
      </c>
      <c r="H1982" s="4" t="s">
        <v>14</v>
      </c>
      <c r="I1982" s="20" t="s">
        <v>32</v>
      </c>
      <c r="J1982" s="4" t="s">
        <v>8</v>
      </c>
      <c r="K1982" s="4" t="s">
        <v>12</v>
      </c>
    </row>
    <row r="1983" spans="1:14">
      <c r="A1983" t="n">
        <v>18542</v>
      </c>
      <c r="B1983" s="12" t="n">
        <v>5</v>
      </c>
      <c r="C1983" s="7" t="n">
        <v>28</v>
      </c>
      <c r="D1983" s="20" t="s">
        <v>3</v>
      </c>
      <c r="E1983" s="49" t="n">
        <v>101</v>
      </c>
      <c r="F1983" s="7" t="n">
        <v>2</v>
      </c>
      <c r="G1983" s="7" t="n">
        <v>3922</v>
      </c>
      <c r="H1983" s="7" t="n">
        <v>1</v>
      </c>
      <c r="I1983" s="20" t="s">
        <v>3</v>
      </c>
      <c r="J1983" s="7" t="n">
        <v>1</v>
      </c>
      <c r="K1983" s="13" t="n">
        <f t="normal" ca="1">A1997</f>
        <v>0</v>
      </c>
    </row>
    <row r="1984" spans="1:14">
      <c r="A1984" t="s">
        <v>4</v>
      </c>
      <c r="B1984" s="4" t="s">
        <v>5</v>
      </c>
      <c r="C1984" s="4" t="s">
        <v>8</v>
      </c>
      <c r="D1984" s="20" t="s">
        <v>30</v>
      </c>
      <c r="E1984" s="4" t="s">
        <v>5</v>
      </c>
      <c r="F1984" s="4" t="s">
        <v>8</v>
      </c>
      <c r="G1984" s="4" t="s">
        <v>7</v>
      </c>
      <c r="H1984" s="4" t="s">
        <v>8</v>
      </c>
      <c r="I1984" s="20" t="s">
        <v>32</v>
      </c>
      <c r="J1984" s="4" t="s">
        <v>8</v>
      </c>
      <c r="K1984" s="4" t="s">
        <v>14</v>
      </c>
      <c r="L1984" s="4" t="s">
        <v>8</v>
      </c>
      <c r="M1984" s="4" t="s">
        <v>8</v>
      </c>
      <c r="N1984" s="4" t="s">
        <v>12</v>
      </c>
    </row>
    <row r="1985" spans="1:14">
      <c r="A1985" t="n">
        <v>18557</v>
      </c>
      <c r="B1985" s="12" t="n">
        <v>5</v>
      </c>
      <c r="C1985" s="7" t="n">
        <v>28</v>
      </c>
      <c r="D1985" s="20" t="s">
        <v>3</v>
      </c>
      <c r="E1985" s="50" t="n">
        <v>102</v>
      </c>
      <c r="F1985" s="7" t="n">
        <v>7</v>
      </c>
      <c r="G1985" s="7" t="n">
        <v>13</v>
      </c>
      <c r="H1985" s="7" t="n">
        <v>6</v>
      </c>
      <c r="I1985" s="20" t="s">
        <v>3</v>
      </c>
      <c r="J1985" s="7" t="n">
        <v>0</v>
      </c>
      <c r="K1985" s="7" t="n">
        <v>3922</v>
      </c>
      <c r="L1985" s="7" t="n">
        <v>2</v>
      </c>
      <c r="M1985" s="7" t="n">
        <v>1</v>
      </c>
      <c r="N1985" s="13" t="n">
        <f t="normal" ca="1">A1991</f>
        <v>0</v>
      </c>
    </row>
    <row r="1986" spans="1:14">
      <c r="A1986" t="s">
        <v>4</v>
      </c>
      <c r="B1986" s="4" t="s">
        <v>5</v>
      </c>
      <c r="C1986" s="4" t="s">
        <v>8</v>
      </c>
      <c r="D1986" s="4" t="s">
        <v>8</v>
      </c>
      <c r="E1986" s="4" t="s">
        <v>9</v>
      </c>
      <c r="F1986" s="4" t="s">
        <v>7</v>
      </c>
    </row>
    <row r="1987" spans="1:14">
      <c r="A1987" t="n">
        <v>18575</v>
      </c>
      <c r="B1987" s="33" t="n">
        <v>31</v>
      </c>
      <c r="C1987" s="7" t="n">
        <v>1</v>
      </c>
      <c r="D1987" s="7" t="n">
        <v>2</v>
      </c>
      <c r="E1987" s="7" t="s">
        <v>177</v>
      </c>
      <c r="F1987" s="7" t="n">
        <v>3922</v>
      </c>
    </row>
    <row r="1988" spans="1:14">
      <c r="A1988" t="s">
        <v>4</v>
      </c>
      <c r="B1988" s="4" t="s">
        <v>5</v>
      </c>
      <c r="C1988" s="4" t="s">
        <v>12</v>
      </c>
    </row>
    <row r="1989" spans="1:14">
      <c r="A1989" t="n">
        <v>18584</v>
      </c>
      <c r="B1989" s="15" t="n">
        <v>3</v>
      </c>
      <c r="C1989" s="13" t="n">
        <f t="normal" ca="1">A1995</f>
        <v>0</v>
      </c>
    </row>
    <row r="1990" spans="1:14">
      <c r="A1990" t="s">
        <v>4</v>
      </c>
      <c r="B1990" s="4" t="s">
        <v>5</v>
      </c>
      <c r="C1990" s="4" t="s">
        <v>8</v>
      </c>
      <c r="D1990" s="20" t="s">
        <v>30</v>
      </c>
      <c r="E1990" s="4" t="s">
        <v>5</v>
      </c>
      <c r="F1990" s="4" t="s">
        <v>8</v>
      </c>
      <c r="G1990" s="4" t="s">
        <v>7</v>
      </c>
      <c r="H1990" s="4" t="s">
        <v>14</v>
      </c>
      <c r="I1990" s="20" t="s">
        <v>32</v>
      </c>
      <c r="J1990" s="4" t="s">
        <v>8</v>
      </c>
      <c r="K1990" s="4" t="s">
        <v>12</v>
      </c>
    </row>
    <row r="1991" spans="1:14">
      <c r="A1991" t="n">
        <v>18589</v>
      </c>
      <c r="B1991" s="12" t="n">
        <v>5</v>
      </c>
      <c r="C1991" s="7" t="n">
        <v>28</v>
      </c>
      <c r="D1991" s="20" t="s">
        <v>3</v>
      </c>
      <c r="E1991" s="49" t="n">
        <v>101</v>
      </c>
      <c r="F1991" s="7" t="n">
        <v>2</v>
      </c>
      <c r="G1991" s="7" t="n">
        <v>3922</v>
      </c>
      <c r="H1991" s="7" t="n">
        <v>0</v>
      </c>
      <c r="I1991" s="20" t="s">
        <v>3</v>
      </c>
      <c r="J1991" s="7" t="n">
        <v>1</v>
      </c>
      <c r="K1991" s="13" t="n">
        <f t="normal" ca="1">A1995</f>
        <v>0</v>
      </c>
    </row>
    <row r="1992" spans="1:14">
      <c r="A1992" t="s">
        <v>4</v>
      </c>
      <c r="B1992" s="4" t="s">
        <v>5</v>
      </c>
      <c r="C1992" s="4" t="s">
        <v>8</v>
      </c>
      <c r="D1992" s="4" t="s">
        <v>8</v>
      </c>
      <c r="E1992" s="4" t="s">
        <v>9</v>
      </c>
      <c r="F1992" s="4" t="s">
        <v>7</v>
      </c>
    </row>
    <row r="1993" spans="1:14">
      <c r="A1993" t="n">
        <v>18604</v>
      </c>
      <c r="B1993" s="33" t="n">
        <v>31</v>
      </c>
      <c r="C1993" s="7" t="n">
        <v>1</v>
      </c>
      <c r="D1993" s="7" t="n">
        <v>2</v>
      </c>
      <c r="E1993" s="7" t="s">
        <v>185</v>
      </c>
      <c r="F1993" s="7" t="n">
        <v>3922</v>
      </c>
    </row>
    <row r="1994" spans="1:14">
      <c r="A1994" t="s">
        <v>4</v>
      </c>
      <c r="B1994" s="4" t="s">
        <v>5</v>
      </c>
      <c r="C1994" s="4" t="s">
        <v>8</v>
      </c>
      <c r="D1994" s="4" t="s">
        <v>8</v>
      </c>
      <c r="E1994" s="4" t="s">
        <v>9</v>
      </c>
      <c r="F1994" s="4" t="s">
        <v>14</v>
      </c>
    </row>
    <row r="1995" spans="1:14">
      <c r="A1995" t="n">
        <v>18613</v>
      </c>
      <c r="B1995" s="33" t="n">
        <v>31</v>
      </c>
      <c r="C1995" s="7" t="n">
        <v>9</v>
      </c>
      <c r="D1995" s="7" t="n">
        <v>2</v>
      </c>
      <c r="E1995" s="7" t="s">
        <v>199</v>
      </c>
      <c r="F1995" s="7" t="n">
        <v>3922</v>
      </c>
    </row>
    <row r="1996" spans="1:14">
      <c r="A1996" t="s">
        <v>4</v>
      </c>
      <c r="B1996" s="4" t="s">
        <v>5</v>
      </c>
      <c r="C1996" s="4" t="s">
        <v>8</v>
      </c>
      <c r="D1996" s="20" t="s">
        <v>30</v>
      </c>
      <c r="E1996" s="4" t="s">
        <v>5</v>
      </c>
      <c r="F1996" s="4" t="s">
        <v>8</v>
      </c>
      <c r="G1996" s="4" t="s">
        <v>7</v>
      </c>
      <c r="H1996" s="4" t="s">
        <v>14</v>
      </c>
      <c r="I1996" s="20" t="s">
        <v>32</v>
      </c>
      <c r="J1996" s="4" t="s">
        <v>8</v>
      </c>
      <c r="K1996" s="4" t="s">
        <v>12</v>
      </c>
    </row>
    <row r="1997" spans="1:14">
      <c r="A1997" t="n">
        <v>18634</v>
      </c>
      <c r="B1997" s="12" t="n">
        <v>5</v>
      </c>
      <c r="C1997" s="7" t="n">
        <v>28</v>
      </c>
      <c r="D1997" s="20" t="s">
        <v>3</v>
      </c>
      <c r="E1997" s="49" t="n">
        <v>101</v>
      </c>
      <c r="F1997" s="7" t="n">
        <v>2</v>
      </c>
      <c r="G1997" s="7" t="n">
        <v>3923</v>
      </c>
      <c r="H1997" s="7" t="n">
        <v>1</v>
      </c>
      <c r="I1997" s="20" t="s">
        <v>3</v>
      </c>
      <c r="J1997" s="7" t="n">
        <v>1</v>
      </c>
      <c r="K1997" s="13" t="n">
        <f t="normal" ca="1">A2011</f>
        <v>0</v>
      </c>
    </row>
    <row r="1998" spans="1:14">
      <c r="A1998" t="s">
        <v>4</v>
      </c>
      <c r="B1998" s="4" t="s">
        <v>5</v>
      </c>
      <c r="C1998" s="4" t="s">
        <v>8</v>
      </c>
      <c r="D1998" s="20" t="s">
        <v>30</v>
      </c>
      <c r="E1998" s="4" t="s">
        <v>5</v>
      </c>
      <c r="F1998" s="4" t="s">
        <v>8</v>
      </c>
      <c r="G1998" s="4" t="s">
        <v>7</v>
      </c>
      <c r="H1998" s="4" t="s">
        <v>8</v>
      </c>
      <c r="I1998" s="20" t="s">
        <v>32</v>
      </c>
      <c r="J1998" s="4" t="s">
        <v>8</v>
      </c>
      <c r="K1998" s="4" t="s">
        <v>14</v>
      </c>
      <c r="L1998" s="4" t="s">
        <v>8</v>
      </c>
      <c r="M1998" s="4" t="s">
        <v>8</v>
      </c>
      <c r="N1998" s="4" t="s">
        <v>12</v>
      </c>
    </row>
    <row r="1999" spans="1:14">
      <c r="A1999" t="n">
        <v>18649</v>
      </c>
      <c r="B1999" s="12" t="n">
        <v>5</v>
      </c>
      <c r="C1999" s="7" t="n">
        <v>28</v>
      </c>
      <c r="D1999" s="20" t="s">
        <v>3</v>
      </c>
      <c r="E1999" s="50" t="n">
        <v>102</v>
      </c>
      <c r="F1999" s="7" t="n">
        <v>7</v>
      </c>
      <c r="G1999" s="7" t="n">
        <v>13</v>
      </c>
      <c r="H1999" s="7" t="n">
        <v>6</v>
      </c>
      <c r="I1999" s="20" t="s">
        <v>3</v>
      </c>
      <c r="J1999" s="7" t="n">
        <v>0</v>
      </c>
      <c r="K1999" s="7" t="n">
        <v>3923</v>
      </c>
      <c r="L1999" s="7" t="n">
        <v>2</v>
      </c>
      <c r="M1999" s="7" t="n">
        <v>1</v>
      </c>
      <c r="N1999" s="13" t="n">
        <f t="normal" ca="1">A2005</f>
        <v>0</v>
      </c>
    </row>
    <row r="2000" spans="1:14">
      <c r="A2000" t="s">
        <v>4</v>
      </c>
      <c r="B2000" s="4" t="s">
        <v>5</v>
      </c>
      <c r="C2000" s="4" t="s">
        <v>8</v>
      </c>
      <c r="D2000" s="4" t="s">
        <v>8</v>
      </c>
      <c r="E2000" s="4" t="s">
        <v>9</v>
      </c>
      <c r="F2000" s="4" t="s">
        <v>7</v>
      </c>
    </row>
    <row r="2001" spans="1:14">
      <c r="A2001" t="n">
        <v>18667</v>
      </c>
      <c r="B2001" s="33" t="n">
        <v>31</v>
      </c>
      <c r="C2001" s="7" t="n">
        <v>1</v>
      </c>
      <c r="D2001" s="7" t="n">
        <v>2</v>
      </c>
      <c r="E2001" s="7" t="s">
        <v>177</v>
      </c>
      <c r="F2001" s="7" t="n">
        <v>3923</v>
      </c>
    </row>
    <row r="2002" spans="1:14">
      <c r="A2002" t="s">
        <v>4</v>
      </c>
      <c r="B2002" s="4" t="s">
        <v>5</v>
      </c>
      <c r="C2002" s="4" t="s">
        <v>12</v>
      </c>
    </row>
    <row r="2003" spans="1:14">
      <c r="A2003" t="n">
        <v>18676</v>
      </c>
      <c r="B2003" s="15" t="n">
        <v>3</v>
      </c>
      <c r="C2003" s="13" t="n">
        <f t="normal" ca="1">A2009</f>
        <v>0</v>
      </c>
    </row>
    <row r="2004" spans="1:14">
      <c r="A2004" t="s">
        <v>4</v>
      </c>
      <c r="B2004" s="4" t="s">
        <v>5</v>
      </c>
      <c r="C2004" s="4" t="s">
        <v>8</v>
      </c>
      <c r="D2004" s="20" t="s">
        <v>30</v>
      </c>
      <c r="E2004" s="4" t="s">
        <v>5</v>
      </c>
      <c r="F2004" s="4" t="s">
        <v>8</v>
      </c>
      <c r="G2004" s="4" t="s">
        <v>7</v>
      </c>
      <c r="H2004" s="4" t="s">
        <v>14</v>
      </c>
      <c r="I2004" s="20" t="s">
        <v>32</v>
      </c>
      <c r="J2004" s="4" t="s">
        <v>8</v>
      </c>
      <c r="K2004" s="4" t="s">
        <v>12</v>
      </c>
    </row>
    <row r="2005" spans="1:14">
      <c r="A2005" t="n">
        <v>18681</v>
      </c>
      <c r="B2005" s="12" t="n">
        <v>5</v>
      </c>
      <c r="C2005" s="7" t="n">
        <v>28</v>
      </c>
      <c r="D2005" s="20" t="s">
        <v>3</v>
      </c>
      <c r="E2005" s="49" t="n">
        <v>101</v>
      </c>
      <c r="F2005" s="7" t="n">
        <v>2</v>
      </c>
      <c r="G2005" s="7" t="n">
        <v>3923</v>
      </c>
      <c r="H2005" s="7" t="n">
        <v>0</v>
      </c>
      <c r="I2005" s="20" t="s">
        <v>3</v>
      </c>
      <c r="J2005" s="7" t="n">
        <v>1</v>
      </c>
      <c r="K2005" s="13" t="n">
        <f t="normal" ca="1">A2009</f>
        <v>0</v>
      </c>
    </row>
    <row r="2006" spans="1:14">
      <c r="A2006" t="s">
        <v>4</v>
      </c>
      <c r="B2006" s="4" t="s">
        <v>5</v>
      </c>
      <c r="C2006" s="4" t="s">
        <v>8</v>
      </c>
      <c r="D2006" s="4" t="s">
        <v>8</v>
      </c>
      <c r="E2006" s="4" t="s">
        <v>9</v>
      </c>
      <c r="F2006" s="4" t="s">
        <v>7</v>
      </c>
    </row>
    <row r="2007" spans="1:14">
      <c r="A2007" t="n">
        <v>18696</v>
      </c>
      <c r="B2007" s="33" t="n">
        <v>31</v>
      </c>
      <c r="C2007" s="7" t="n">
        <v>1</v>
      </c>
      <c r="D2007" s="7" t="n">
        <v>2</v>
      </c>
      <c r="E2007" s="7" t="s">
        <v>185</v>
      </c>
      <c r="F2007" s="7" t="n">
        <v>3923</v>
      </c>
    </row>
    <row r="2008" spans="1:14">
      <c r="A2008" t="s">
        <v>4</v>
      </c>
      <c r="B2008" s="4" t="s">
        <v>5</v>
      </c>
      <c r="C2008" s="4" t="s">
        <v>8</v>
      </c>
      <c r="D2008" s="4" t="s">
        <v>8</v>
      </c>
      <c r="E2008" s="4" t="s">
        <v>9</v>
      </c>
      <c r="F2008" s="4" t="s">
        <v>14</v>
      </c>
    </row>
    <row r="2009" spans="1:14">
      <c r="A2009" t="n">
        <v>18705</v>
      </c>
      <c r="B2009" s="33" t="n">
        <v>31</v>
      </c>
      <c r="C2009" s="7" t="n">
        <v>9</v>
      </c>
      <c r="D2009" s="7" t="n">
        <v>2</v>
      </c>
      <c r="E2009" s="7" t="s">
        <v>200</v>
      </c>
      <c r="F2009" s="7" t="n">
        <v>3923</v>
      </c>
    </row>
    <row r="2010" spans="1:14">
      <c r="A2010" t="s">
        <v>4</v>
      </c>
      <c r="B2010" s="4" t="s">
        <v>5</v>
      </c>
      <c r="C2010" s="4" t="s">
        <v>8</v>
      </c>
      <c r="D2010" s="20" t="s">
        <v>30</v>
      </c>
      <c r="E2010" s="4" t="s">
        <v>5</v>
      </c>
      <c r="F2010" s="4" t="s">
        <v>8</v>
      </c>
      <c r="G2010" s="4" t="s">
        <v>7</v>
      </c>
      <c r="H2010" s="4" t="s">
        <v>14</v>
      </c>
      <c r="I2010" s="20" t="s">
        <v>32</v>
      </c>
      <c r="J2010" s="4" t="s">
        <v>8</v>
      </c>
      <c r="K2010" s="4" t="s">
        <v>12</v>
      </c>
    </row>
    <row r="2011" spans="1:14">
      <c r="A2011" t="n">
        <v>18726</v>
      </c>
      <c r="B2011" s="12" t="n">
        <v>5</v>
      </c>
      <c r="C2011" s="7" t="n">
        <v>28</v>
      </c>
      <c r="D2011" s="20" t="s">
        <v>3</v>
      </c>
      <c r="E2011" s="49" t="n">
        <v>101</v>
      </c>
      <c r="F2011" s="7" t="n">
        <v>2</v>
      </c>
      <c r="G2011" s="7" t="n">
        <v>3924</v>
      </c>
      <c r="H2011" s="7" t="n">
        <v>1</v>
      </c>
      <c r="I2011" s="20" t="s">
        <v>3</v>
      </c>
      <c r="J2011" s="7" t="n">
        <v>1</v>
      </c>
      <c r="K2011" s="13" t="n">
        <f t="normal" ca="1">A2025</f>
        <v>0</v>
      </c>
    </row>
    <row r="2012" spans="1:14">
      <c r="A2012" t="s">
        <v>4</v>
      </c>
      <c r="B2012" s="4" t="s">
        <v>5</v>
      </c>
      <c r="C2012" s="4" t="s">
        <v>8</v>
      </c>
      <c r="D2012" s="20" t="s">
        <v>30</v>
      </c>
      <c r="E2012" s="4" t="s">
        <v>5</v>
      </c>
      <c r="F2012" s="4" t="s">
        <v>8</v>
      </c>
      <c r="G2012" s="4" t="s">
        <v>7</v>
      </c>
      <c r="H2012" s="4" t="s">
        <v>8</v>
      </c>
      <c r="I2012" s="20" t="s">
        <v>32</v>
      </c>
      <c r="J2012" s="4" t="s">
        <v>8</v>
      </c>
      <c r="K2012" s="4" t="s">
        <v>14</v>
      </c>
      <c r="L2012" s="4" t="s">
        <v>8</v>
      </c>
      <c r="M2012" s="4" t="s">
        <v>8</v>
      </c>
      <c r="N2012" s="4" t="s">
        <v>12</v>
      </c>
    </row>
    <row r="2013" spans="1:14">
      <c r="A2013" t="n">
        <v>18741</v>
      </c>
      <c r="B2013" s="12" t="n">
        <v>5</v>
      </c>
      <c r="C2013" s="7" t="n">
        <v>28</v>
      </c>
      <c r="D2013" s="20" t="s">
        <v>3</v>
      </c>
      <c r="E2013" s="50" t="n">
        <v>102</v>
      </c>
      <c r="F2013" s="7" t="n">
        <v>7</v>
      </c>
      <c r="G2013" s="7" t="n">
        <v>13</v>
      </c>
      <c r="H2013" s="7" t="n">
        <v>6</v>
      </c>
      <c r="I2013" s="20" t="s">
        <v>3</v>
      </c>
      <c r="J2013" s="7" t="n">
        <v>0</v>
      </c>
      <c r="K2013" s="7" t="n">
        <v>3924</v>
      </c>
      <c r="L2013" s="7" t="n">
        <v>2</v>
      </c>
      <c r="M2013" s="7" t="n">
        <v>1</v>
      </c>
      <c r="N2013" s="13" t="n">
        <f t="normal" ca="1">A2019</f>
        <v>0</v>
      </c>
    </row>
    <row r="2014" spans="1:14">
      <c r="A2014" t="s">
        <v>4</v>
      </c>
      <c r="B2014" s="4" t="s">
        <v>5</v>
      </c>
      <c r="C2014" s="4" t="s">
        <v>8</v>
      </c>
      <c r="D2014" s="4" t="s">
        <v>8</v>
      </c>
      <c r="E2014" s="4" t="s">
        <v>9</v>
      </c>
      <c r="F2014" s="4" t="s">
        <v>7</v>
      </c>
    </row>
    <row r="2015" spans="1:14">
      <c r="A2015" t="n">
        <v>18759</v>
      </c>
      <c r="B2015" s="33" t="n">
        <v>31</v>
      </c>
      <c r="C2015" s="7" t="n">
        <v>1</v>
      </c>
      <c r="D2015" s="7" t="n">
        <v>2</v>
      </c>
      <c r="E2015" s="7" t="s">
        <v>177</v>
      </c>
      <c r="F2015" s="7" t="n">
        <v>3924</v>
      </c>
    </row>
    <row r="2016" spans="1:14">
      <c r="A2016" t="s">
        <v>4</v>
      </c>
      <c r="B2016" s="4" t="s">
        <v>5</v>
      </c>
      <c r="C2016" s="4" t="s">
        <v>12</v>
      </c>
    </row>
    <row r="2017" spans="1:14">
      <c r="A2017" t="n">
        <v>18768</v>
      </c>
      <c r="B2017" s="15" t="n">
        <v>3</v>
      </c>
      <c r="C2017" s="13" t="n">
        <f t="normal" ca="1">A2023</f>
        <v>0</v>
      </c>
    </row>
    <row r="2018" spans="1:14">
      <c r="A2018" t="s">
        <v>4</v>
      </c>
      <c r="B2018" s="4" t="s">
        <v>5</v>
      </c>
      <c r="C2018" s="4" t="s">
        <v>8</v>
      </c>
      <c r="D2018" s="20" t="s">
        <v>30</v>
      </c>
      <c r="E2018" s="4" t="s">
        <v>5</v>
      </c>
      <c r="F2018" s="4" t="s">
        <v>8</v>
      </c>
      <c r="G2018" s="4" t="s">
        <v>7</v>
      </c>
      <c r="H2018" s="4" t="s">
        <v>14</v>
      </c>
      <c r="I2018" s="20" t="s">
        <v>32</v>
      </c>
      <c r="J2018" s="4" t="s">
        <v>8</v>
      </c>
      <c r="K2018" s="4" t="s">
        <v>12</v>
      </c>
    </row>
    <row r="2019" spans="1:14">
      <c r="A2019" t="n">
        <v>18773</v>
      </c>
      <c r="B2019" s="12" t="n">
        <v>5</v>
      </c>
      <c r="C2019" s="7" t="n">
        <v>28</v>
      </c>
      <c r="D2019" s="20" t="s">
        <v>3</v>
      </c>
      <c r="E2019" s="49" t="n">
        <v>101</v>
      </c>
      <c r="F2019" s="7" t="n">
        <v>2</v>
      </c>
      <c r="G2019" s="7" t="n">
        <v>3924</v>
      </c>
      <c r="H2019" s="7" t="n">
        <v>0</v>
      </c>
      <c r="I2019" s="20" t="s">
        <v>3</v>
      </c>
      <c r="J2019" s="7" t="n">
        <v>1</v>
      </c>
      <c r="K2019" s="13" t="n">
        <f t="normal" ca="1">A2023</f>
        <v>0</v>
      </c>
    </row>
    <row r="2020" spans="1:14">
      <c r="A2020" t="s">
        <v>4</v>
      </c>
      <c r="B2020" s="4" t="s">
        <v>5</v>
      </c>
      <c r="C2020" s="4" t="s">
        <v>8</v>
      </c>
      <c r="D2020" s="4" t="s">
        <v>8</v>
      </c>
      <c r="E2020" s="4" t="s">
        <v>9</v>
      </c>
      <c r="F2020" s="4" t="s">
        <v>7</v>
      </c>
    </row>
    <row r="2021" spans="1:14">
      <c r="A2021" t="n">
        <v>18788</v>
      </c>
      <c r="B2021" s="33" t="n">
        <v>31</v>
      </c>
      <c r="C2021" s="7" t="n">
        <v>1</v>
      </c>
      <c r="D2021" s="7" t="n">
        <v>2</v>
      </c>
      <c r="E2021" s="7" t="s">
        <v>185</v>
      </c>
      <c r="F2021" s="7" t="n">
        <v>3924</v>
      </c>
    </row>
    <row r="2022" spans="1:14">
      <c r="A2022" t="s">
        <v>4</v>
      </c>
      <c r="B2022" s="4" t="s">
        <v>5</v>
      </c>
      <c r="C2022" s="4" t="s">
        <v>8</v>
      </c>
      <c r="D2022" s="4" t="s">
        <v>8</v>
      </c>
      <c r="E2022" s="4" t="s">
        <v>9</v>
      </c>
      <c r="F2022" s="4" t="s">
        <v>14</v>
      </c>
    </row>
    <row r="2023" spans="1:14">
      <c r="A2023" t="n">
        <v>18797</v>
      </c>
      <c r="B2023" s="33" t="n">
        <v>31</v>
      </c>
      <c r="C2023" s="7" t="n">
        <v>9</v>
      </c>
      <c r="D2023" s="7" t="n">
        <v>2</v>
      </c>
      <c r="E2023" s="7" t="s">
        <v>201</v>
      </c>
      <c r="F2023" s="7" t="n">
        <v>3924</v>
      </c>
    </row>
    <row r="2024" spans="1:14">
      <c r="A2024" t="s">
        <v>4</v>
      </c>
      <c r="B2024" s="4" t="s">
        <v>5</v>
      </c>
      <c r="C2024" s="4" t="s">
        <v>8</v>
      </c>
      <c r="D2024" s="20" t="s">
        <v>30</v>
      </c>
      <c r="E2024" s="4" t="s">
        <v>5</v>
      </c>
      <c r="F2024" s="4" t="s">
        <v>8</v>
      </c>
      <c r="G2024" s="4" t="s">
        <v>7</v>
      </c>
      <c r="H2024" s="4" t="s">
        <v>14</v>
      </c>
      <c r="I2024" s="20" t="s">
        <v>32</v>
      </c>
      <c r="J2024" s="4" t="s">
        <v>8</v>
      </c>
      <c r="K2024" s="4" t="s">
        <v>12</v>
      </c>
    </row>
    <row r="2025" spans="1:14">
      <c r="A2025" t="n">
        <v>18823</v>
      </c>
      <c r="B2025" s="12" t="n">
        <v>5</v>
      </c>
      <c r="C2025" s="7" t="n">
        <v>28</v>
      </c>
      <c r="D2025" s="20" t="s">
        <v>3</v>
      </c>
      <c r="E2025" s="49" t="n">
        <v>101</v>
      </c>
      <c r="F2025" s="7" t="n">
        <v>2</v>
      </c>
      <c r="G2025" s="7" t="n">
        <v>3925</v>
      </c>
      <c r="H2025" s="7" t="n">
        <v>1</v>
      </c>
      <c r="I2025" s="20" t="s">
        <v>3</v>
      </c>
      <c r="J2025" s="7" t="n">
        <v>1</v>
      </c>
      <c r="K2025" s="13" t="n">
        <f t="normal" ca="1">A2039</f>
        <v>0</v>
      </c>
    </row>
    <row r="2026" spans="1:14">
      <c r="A2026" t="s">
        <v>4</v>
      </c>
      <c r="B2026" s="4" t="s">
        <v>5</v>
      </c>
      <c r="C2026" s="4" t="s">
        <v>8</v>
      </c>
      <c r="D2026" s="20" t="s">
        <v>30</v>
      </c>
      <c r="E2026" s="4" t="s">
        <v>5</v>
      </c>
      <c r="F2026" s="4" t="s">
        <v>8</v>
      </c>
      <c r="G2026" s="4" t="s">
        <v>7</v>
      </c>
      <c r="H2026" s="4" t="s">
        <v>8</v>
      </c>
      <c r="I2026" s="20" t="s">
        <v>32</v>
      </c>
      <c r="J2026" s="4" t="s">
        <v>8</v>
      </c>
      <c r="K2026" s="4" t="s">
        <v>14</v>
      </c>
      <c r="L2026" s="4" t="s">
        <v>8</v>
      </c>
      <c r="M2026" s="4" t="s">
        <v>8</v>
      </c>
      <c r="N2026" s="4" t="s">
        <v>12</v>
      </c>
    </row>
    <row r="2027" spans="1:14">
      <c r="A2027" t="n">
        <v>18838</v>
      </c>
      <c r="B2027" s="12" t="n">
        <v>5</v>
      </c>
      <c r="C2027" s="7" t="n">
        <v>28</v>
      </c>
      <c r="D2027" s="20" t="s">
        <v>3</v>
      </c>
      <c r="E2027" s="50" t="n">
        <v>102</v>
      </c>
      <c r="F2027" s="7" t="n">
        <v>7</v>
      </c>
      <c r="G2027" s="7" t="n">
        <v>13</v>
      </c>
      <c r="H2027" s="7" t="n">
        <v>6</v>
      </c>
      <c r="I2027" s="20" t="s">
        <v>3</v>
      </c>
      <c r="J2027" s="7" t="n">
        <v>0</v>
      </c>
      <c r="K2027" s="7" t="n">
        <v>3925</v>
      </c>
      <c r="L2027" s="7" t="n">
        <v>2</v>
      </c>
      <c r="M2027" s="7" t="n">
        <v>1</v>
      </c>
      <c r="N2027" s="13" t="n">
        <f t="normal" ca="1">A2033</f>
        <v>0</v>
      </c>
    </row>
    <row r="2028" spans="1:14">
      <c r="A2028" t="s">
        <v>4</v>
      </c>
      <c r="B2028" s="4" t="s">
        <v>5</v>
      </c>
      <c r="C2028" s="4" t="s">
        <v>8</v>
      </c>
      <c r="D2028" s="4" t="s">
        <v>8</v>
      </c>
      <c r="E2028" s="4" t="s">
        <v>9</v>
      </c>
      <c r="F2028" s="4" t="s">
        <v>7</v>
      </c>
    </row>
    <row r="2029" spans="1:14">
      <c r="A2029" t="n">
        <v>18856</v>
      </c>
      <c r="B2029" s="33" t="n">
        <v>31</v>
      </c>
      <c r="C2029" s="7" t="n">
        <v>1</v>
      </c>
      <c r="D2029" s="7" t="n">
        <v>2</v>
      </c>
      <c r="E2029" s="7" t="s">
        <v>177</v>
      </c>
      <c r="F2029" s="7" t="n">
        <v>3925</v>
      </c>
    </row>
    <row r="2030" spans="1:14">
      <c r="A2030" t="s">
        <v>4</v>
      </c>
      <c r="B2030" s="4" t="s">
        <v>5</v>
      </c>
      <c r="C2030" s="4" t="s">
        <v>12</v>
      </c>
    </row>
    <row r="2031" spans="1:14">
      <c r="A2031" t="n">
        <v>18865</v>
      </c>
      <c r="B2031" s="15" t="n">
        <v>3</v>
      </c>
      <c r="C2031" s="13" t="n">
        <f t="normal" ca="1">A2037</f>
        <v>0</v>
      </c>
    </row>
    <row r="2032" spans="1:14">
      <c r="A2032" t="s">
        <v>4</v>
      </c>
      <c r="B2032" s="4" t="s">
        <v>5</v>
      </c>
      <c r="C2032" s="4" t="s">
        <v>8</v>
      </c>
      <c r="D2032" s="20" t="s">
        <v>30</v>
      </c>
      <c r="E2032" s="4" t="s">
        <v>5</v>
      </c>
      <c r="F2032" s="4" t="s">
        <v>8</v>
      </c>
      <c r="G2032" s="4" t="s">
        <v>7</v>
      </c>
      <c r="H2032" s="4" t="s">
        <v>14</v>
      </c>
      <c r="I2032" s="20" t="s">
        <v>32</v>
      </c>
      <c r="J2032" s="4" t="s">
        <v>8</v>
      </c>
      <c r="K2032" s="4" t="s">
        <v>12</v>
      </c>
    </row>
    <row r="2033" spans="1:14">
      <c r="A2033" t="n">
        <v>18870</v>
      </c>
      <c r="B2033" s="12" t="n">
        <v>5</v>
      </c>
      <c r="C2033" s="7" t="n">
        <v>28</v>
      </c>
      <c r="D2033" s="20" t="s">
        <v>3</v>
      </c>
      <c r="E2033" s="49" t="n">
        <v>101</v>
      </c>
      <c r="F2033" s="7" t="n">
        <v>2</v>
      </c>
      <c r="G2033" s="7" t="n">
        <v>3925</v>
      </c>
      <c r="H2033" s="7" t="n">
        <v>0</v>
      </c>
      <c r="I2033" s="20" t="s">
        <v>3</v>
      </c>
      <c r="J2033" s="7" t="n">
        <v>1</v>
      </c>
      <c r="K2033" s="13" t="n">
        <f t="normal" ca="1">A2037</f>
        <v>0</v>
      </c>
    </row>
    <row r="2034" spans="1:14">
      <c r="A2034" t="s">
        <v>4</v>
      </c>
      <c r="B2034" s="4" t="s">
        <v>5</v>
      </c>
      <c r="C2034" s="4" t="s">
        <v>8</v>
      </c>
      <c r="D2034" s="4" t="s">
        <v>8</v>
      </c>
      <c r="E2034" s="4" t="s">
        <v>9</v>
      </c>
      <c r="F2034" s="4" t="s">
        <v>7</v>
      </c>
    </row>
    <row r="2035" spans="1:14">
      <c r="A2035" t="n">
        <v>18885</v>
      </c>
      <c r="B2035" s="33" t="n">
        <v>31</v>
      </c>
      <c r="C2035" s="7" t="n">
        <v>1</v>
      </c>
      <c r="D2035" s="7" t="n">
        <v>2</v>
      </c>
      <c r="E2035" s="7" t="s">
        <v>185</v>
      </c>
      <c r="F2035" s="7" t="n">
        <v>3925</v>
      </c>
    </row>
    <row r="2036" spans="1:14">
      <c r="A2036" t="s">
        <v>4</v>
      </c>
      <c r="B2036" s="4" t="s">
        <v>5</v>
      </c>
      <c r="C2036" s="4" t="s">
        <v>8</v>
      </c>
      <c r="D2036" s="4" t="s">
        <v>8</v>
      </c>
      <c r="E2036" s="4" t="s">
        <v>9</v>
      </c>
      <c r="F2036" s="4" t="s">
        <v>14</v>
      </c>
    </row>
    <row r="2037" spans="1:14">
      <c r="A2037" t="n">
        <v>18894</v>
      </c>
      <c r="B2037" s="33" t="n">
        <v>31</v>
      </c>
      <c r="C2037" s="7" t="n">
        <v>9</v>
      </c>
      <c r="D2037" s="7" t="n">
        <v>2</v>
      </c>
      <c r="E2037" s="7" t="s">
        <v>202</v>
      </c>
      <c r="F2037" s="7" t="n">
        <v>3925</v>
      </c>
    </row>
    <row r="2038" spans="1:14">
      <c r="A2038" t="s">
        <v>4</v>
      </c>
      <c r="B2038" s="4" t="s">
        <v>5</v>
      </c>
      <c r="C2038" s="4" t="s">
        <v>8</v>
      </c>
      <c r="D2038" s="4" t="s">
        <v>8</v>
      </c>
      <c r="E2038" s="4" t="s">
        <v>9</v>
      </c>
      <c r="F2038" s="4" t="s">
        <v>7</v>
      </c>
    </row>
    <row r="2039" spans="1:14">
      <c r="A2039" t="n">
        <v>18910</v>
      </c>
      <c r="B2039" s="33" t="n">
        <v>31</v>
      </c>
      <c r="C2039" s="7" t="n">
        <v>1</v>
      </c>
      <c r="D2039" s="7" t="n">
        <v>2</v>
      </c>
      <c r="E2039" s="7" t="s">
        <v>145</v>
      </c>
      <c r="F2039" s="7" t="n">
        <v>0</v>
      </c>
    </row>
    <row r="2040" spans="1:14">
      <c r="A2040" t="s">
        <v>4</v>
      </c>
      <c r="B2040" s="4" t="s">
        <v>5</v>
      </c>
      <c r="C2040" s="4" t="s">
        <v>8</v>
      </c>
      <c r="D2040" s="4" t="s">
        <v>8</v>
      </c>
      <c r="E2040" s="4" t="s">
        <v>8</v>
      </c>
      <c r="F2040" s="4" t="s">
        <v>7</v>
      </c>
      <c r="G2040" s="4" t="s">
        <v>7</v>
      </c>
      <c r="H2040" s="4" t="s">
        <v>8</v>
      </c>
    </row>
    <row r="2041" spans="1:14">
      <c r="A2041" t="n">
        <v>18922</v>
      </c>
      <c r="B2041" s="33" t="n">
        <v>31</v>
      </c>
      <c r="C2041" s="7" t="n">
        <v>2</v>
      </c>
      <c r="D2041" s="7" t="n">
        <v>2</v>
      </c>
      <c r="E2041" s="7" t="n">
        <v>1</v>
      </c>
      <c r="F2041" s="7" t="n">
        <v>140</v>
      </c>
      <c r="G2041" s="7" t="n">
        <v>140</v>
      </c>
      <c r="H2041" s="7" t="n">
        <v>1</v>
      </c>
    </row>
    <row r="2042" spans="1:14">
      <c r="A2042" t="s">
        <v>4</v>
      </c>
      <c r="B2042" s="4" t="s">
        <v>5</v>
      </c>
      <c r="C2042" s="4" t="s">
        <v>8</v>
      </c>
      <c r="D2042" s="4" t="s">
        <v>8</v>
      </c>
      <c r="E2042" s="4" t="s">
        <v>8</v>
      </c>
    </row>
    <row r="2043" spans="1:14">
      <c r="A2043" t="n">
        <v>18931</v>
      </c>
      <c r="B2043" s="33" t="n">
        <v>31</v>
      </c>
      <c r="C2043" s="7" t="n">
        <v>4</v>
      </c>
      <c r="D2043" s="7" t="n">
        <v>2</v>
      </c>
      <c r="E2043" s="7" t="n">
        <v>2</v>
      </c>
    </row>
    <row r="2044" spans="1:14">
      <c r="A2044" t="s">
        <v>4</v>
      </c>
      <c r="B2044" s="4" t="s">
        <v>5</v>
      </c>
      <c r="C2044" s="4" t="s">
        <v>8</v>
      </c>
      <c r="D2044" s="4" t="s">
        <v>8</v>
      </c>
    </row>
    <row r="2045" spans="1:14">
      <c r="A2045" t="n">
        <v>18935</v>
      </c>
      <c r="B2045" s="33" t="n">
        <v>31</v>
      </c>
      <c r="C2045" s="7" t="n">
        <v>3</v>
      </c>
      <c r="D2045" s="7" t="n">
        <v>2</v>
      </c>
    </row>
    <row r="2046" spans="1:14">
      <c r="A2046" t="s">
        <v>4</v>
      </c>
      <c r="B2046" s="4" t="s">
        <v>5</v>
      </c>
      <c r="C2046" s="4" t="s">
        <v>8</v>
      </c>
      <c r="D2046" s="4" t="s">
        <v>8</v>
      </c>
      <c r="E2046" s="4" t="s">
        <v>8</v>
      </c>
      <c r="F2046" s="4" t="s">
        <v>14</v>
      </c>
      <c r="G2046" s="4" t="s">
        <v>8</v>
      </c>
      <c r="H2046" s="4" t="s">
        <v>8</v>
      </c>
      <c r="I2046" s="4" t="s">
        <v>12</v>
      </c>
    </row>
    <row r="2047" spans="1:14">
      <c r="A2047" t="n">
        <v>18938</v>
      </c>
      <c r="B2047" s="12" t="n">
        <v>5</v>
      </c>
      <c r="C2047" s="7" t="n">
        <v>35</v>
      </c>
      <c r="D2047" s="7" t="n">
        <v>2</v>
      </c>
      <c r="E2047" s="7" t="n">
        <v>0</v>
      </c>
      <c r="F2047" s="7" t="n">
        <v>1</v>
      </c>
      <c r="G2047" s="7" t="n">
        <v>4</v>
      </c>
      <c r="H2047" s="7" t="n">
        <v>1</v>
      </c>
      <c r="I2047" s="13" t="n">
        <f t="normal" ca="1">A2051</f>
        <v>0</v>
      </c>
    </row>
    <row r="2048" spans="1:14">
      <c r="A2048" t="s">
        <v>4</v>
      </c>
      <c r="B2048" s="4" t="s">
        <v>5</v>
      </c>
      <c r="C2048" s="4" t="s">
        <v>8</v>
      </c>
      <c r="D2048" s="4" t="s">
        <v>8</v>
      </c>
      <c r="E2048" s="4" t="s">
        <v>14</v>
      </c>
      <c r="F2048" s="4" t="s">
        <v>8</v>
      </c>
      <c r="G2048" s="4" t="s">
        <v>8</v>
      </c>
    </row>
    <row r="2049" spans="1:11">
      <c r="A2049" t="n">
        <v>18952</v>
      </c>
      <c r="B2049" s="32" t="n">
        <v>18</v>
      </c>
      <c r="C2049" s="7" t="n">
        <v>2</v>
      </c>
      <c r="D2049" s="7" t="n">
        <v>0</v>
      </c>
      <c r="E2049" s="7" t="n">
        <v>0</v>
      </c>
      <c r="F2049" s="7" t="n">
        <v>19</v>
      </c>
      <c r="G2049" s="7" t="n">
        <v>1</v>
      </c>
    </row>
    <row r="2050" spans="1:11">
      <c r="A2050" t="s">
        <v>4</v>
      </c>
      <c r="B2050" s="4" t="s">
        <v>5</v>
      </c>
    </row>
    <row r="2051" spans="1:11">
      <c r="A2051" t="n">
        <v>18961</v>
      </c>
      <c r="B2051" s="5" t="n">
        <v>1</v>
      </c>
    </row>
    <row r="2052" spans="1:11" s="3" customFormat="1" customHeight="0">
      <c r="A2052" s="3" t="s">
        <v>2</v>
      </c>
      <c r="B2052" s="3" t="s">
        <v>203</v>
      </c>
    </row>
    <row r="2053" spans="1:11">
      <c r="A2053" t="s">
        <v>4</v>
      </c>
      <c r="B2053" s="4" t="s">
        <v>5</v>
      </c>
      <c r="C2053" s="4" t="s">
        <v>8</v>
      </c>
      <c r="D2053" s="4" t="s">
        <v>7</v>
      </c>
      <c r="E2053" s="4" t="s">
        <v>13</v>
      </c>
    </row>
    <row r="2054" spans="1:11">
      <c r="A2054" t="n">
        <v>18964</v>
      </c>
      <c r="B2054" s="27" t="n">
        <v>58</v>
      </c>
      <c r="C2054" s="7" t="n">
        <v>0</v>
      </c>
      <c r="D2054" s="7" t="n">
        <v>300</v>
      </c>
      <c r="E2054" s="7" t="n">
        <v>1</v>
      </c>
    </row>
    <row r="2055" spans="1:11">
      <c r="A2055" t="s">
        <v>4</v>
      </c>
      <c r="B2055" s="4" t="s">
        <v>5</v>
      </c>
      <c r="C2055" s="4" t="s">
        <v>8</v>
      </c>
      <c r="D2055" s="4" t="s">
        <v>7</v>
      </c>
    </row>
    <row r="2056" spans="1:11">
      <c r="A2056" t="n">
        <v>18972</v>
      </c>
      <c r="B2056" s="27" t="n">
        <v>58</v>
      </c>
      <c r="C2056" s="7" t="n">
        <v>255</v>
      </c>
      <c r="D2056" s="7" t="n">
        <v>0</v>
      </c>
    </row>
    <row r="2057" spans="1:11">
      <c r="A2057" t="s">
        <v>4</v>
      </c>
      <c r="B2057" s="4" t="s">
        <v>5</v>
      </c>
      <c r="C2057" s="4" t="s">
        <v>7</v>
      </c>
    </row>
    <row r="2058" spans="1:11">
      <c r="A2058" t="n">
        <v>18976</v>
      </c>
      <c r="B2058" s="25" t="n">
        <v>16</v>
      </c>
      <c r="C2058" s="7" t="n">
        <v>33</v>
      </c>
    </row>
    <row r="2059" spans="1:11">
      <c r="A2059" t="s">
        <v>4</v>
      </c>
      <c r="B2059" s="4" t="s">
        <v>5</v>
      </c>
      <c r="C2059" s="4" t="s">
        <v>8</v>
      </c>
      <c r="D2059" s="4" t="s">
        <v>7</v>
      </c>
      <c r="E2059" s="4" t="s">
        <v>8</v>
      </c>
    </row>
    <row r="2060" spans="1:11">
      <c r="A2060" t="n">
        <v>18979</v>
      </c>
      <c r="B2060" s="50" t="n">
        <v>102</v>
      </c>
      <c r="C2060" s="7" t="n">
        <v>1</v>
      </c>
      <c r="D2060" s="7" t="n">
        <v>13</v>
      </c>
      <c r="E2060" s="7" t="n">
        <v>6</v>
      </c>
    </row>
    <row r="2061" spans="1:11">
      <c r="A2061" t="s">
        <v>4</v>
      </c>
      <c r="B2061" s="4" t="s">
        <v>5</v>
      </c>
      <c r="C2061" s="4" t="s">
        <v>8</v>
      </c>
      <c r="D2061" s="4" t="s">
        <v>8</v>
      </c>
      <c r="E2061" s="4" t="s">
        <v>8</v>
      </c>
      <c r="F2061" s="4" t="s">
        <v>8</v>
      </c>
      <c r="G2061" s="4" t="s">
        <v>7</v>
      </c>
      <c r="H2061" s="4" t="s">
        <v>12</v>
      </c>
      <c r="I2061" s="4" t="s">
        <v>7</v>
      </c>
      <c r="J2061" s="4" t="s">
        <v>12</v>
      </c>
      <c r="K2061" s="4" t="s">
        <v>7</v>
      </c>
      <c r="L2061" s="4" t="s">
        <v>12</v>
      </c>
      <c r="M2061" s="4" t="s">
        <v>7</v>
      </c>
      <c r="N2061" s="4" t="s">
        <v>12</v>
      </c>
      <c r="O2061" s="4" t="s">
        <v>7</v>
      </c>
      <c r="P2061" s="4" t="s">
        <v>12</v>
      </c>
      <c r="Q2061" s="4" t="s">
        <v>7</v>
      </c>
      <c r="R2061" s="4" t="s">
        <v>12</v>
      </c>
      <c r="S2061" s="4" t="s">
        <v>7</v>
      </c>
      <c r="T2061" s="4" t="s">
        <v>12</v>
      </c>
      <c r="U2061" s="4" t="s">
        <v>7</v>
      </c>
      <c r="V2061" s="4" t="s">
        <v>12</v>
      </c>
      <c r="W2061" s="4" t="s">
        <v>7</v>
      </c>
      <c r="X2061" s="4" t="s">
        <v>12</v>
      </c>
      <c r="Y2061" s="4" t="s">
        <v>7</v>
      </c>
      <c r="Z2061" s="4" t="s">
        <v>12</v>
      </c>
      <c r="AA2061" s="4" t="s">
        <v>12</v>
      </c>
    </row>
    <row r="2062" spans="1:11">
      <c r="A2062" t="n">
        <v>18984</v>
      </c>
      <c r="B2062" s="34" t="n">
        <v>6</v>
      </c>
      <c r="C2062" s="7" t="n">
        <v>35</v>
      </c>
      <c r="D2062" s="7" t="n">
        <v>2</v>
      </c>
      <c r="E2062" s="7" t="n">
        <v>1</v>
      </c>
      <c r="F2062" s="7" t="n">
        <v>10</v>
      </c>
      <c r="G2062" s="7" t="n">
        <v>5000</v>
      </c>
      <c r="H2062" s="13" t="n">
        <f t="normal" ca="1">A2064</f>
        <v>0</v>
      </c>
      <c r="I2062" s="7" t="n">
        <v>3917</v>
      </c>
      <c r="J2062" s="13" t="n">
        <f t="normal" ca="1">A2066</f>
        <v>0</v>
      </c>
      <c r="K2062" s="7" t="n">
        <v>3918</v>
      </c>
      <c r="L2062" s="13" t="n">
        <f t="normal" ca="1">A2070</f>
        <v>0</v>
      </c>
      <c r="M2062" s="7" t="n">
        <v>3919</v>
      </c>
      <c r="N2062" s="13" t="n">
        <f t="normal" ca="1">A2074</f>
        <v>0</v>
      </c>
      <c r="O2062" s="7" t="n">
        <v>3920</v>
      </c>
      <c r="P2062" s="13" t="n">
        <f t="normal" ca="1">A2078</f>
        <v>0</v>
      </c>
      <c r="Q2062" s="7" t="n">
        <v>3921</v>
      </c>
      <c r="R2062" s="13" t="n">
        <f t="normal" ca="1">A2082</f>
        <v>0</v>
      </c>
      <c r="S2062" s="7" t="n">
        <v>3922</v>
      </c>
      <c r="T2062" s="13" t="n">
        <f t="normal" ca="1">A2086</f>
        <v>0</v>
      </c>
      <c r="U2062" s="7" t="n">
        <v>3923</v>
      </c>
      <c r="V2062" s="13" t="n">
        <f t="normal" ca="1">A2090</f>
        <v>0</v>
      </c>
      <c r="W2062" s="7" t="n">
        <v>3924</v>
      </c>
      <c r="X2062" s="13" t="n">
        <f t="normal" ca="1">A2094</f>
        <v>0</v>
      </c>
      <c r="Y2062" s="7" t="n">
        <v>3925</v>
      </c>
      <c r="Z2062" s="13" t="n">
        <f t="normal" ca="1">A2098</f>
        <v>0</v>
      </c>
      <c r="AA2062" s="13" t="n">
        <f t="normal" ca="1">A2102</f>
        <v>0</v>
      </c>
    </row>
    <row r="2063" spans="1:11">
      <c r="A2063" t="s">
        <v>4</v>
      </c>
      <c r="B2063" s="4" t="s">
        <v>5</v>
      </c>
      <c r="C2063" s="4" t="s">
        <v>12</v>
      </c>
    </row>
    <row r="2064" spans="1:11">
      <c r="A2064" t="n">
        <v>19053</v>
      </c>
      <c r="B2064" s="15" t="n">
        <v>3</v>
      </c>
      <c r="C2064" s="13" t="n">
        <f t="normal" ca="1">A2102</f>
        <v>0</v>
      </c>
    </row>
    <row r="2065" spans="1:27">
      <c r="A2065" t="s">
        <v>4</v>
      </c>
      <c r="B2065" s="4" t="s">
        <v>5</v>
      </c>
      <c r="C2065" s="4" t="s">
        <v>8</v>
      </c>
      <c r="D2065" s="4" t="s">
        <v>7</v>
      </c>
      <c r="E2065" s="4" t="s">
        <v>7</v>
      </c>
      <c r="F2065" s="4" t="s">
        <v>8</v>
      </c>
    </row>
    <row r="2066" spans="1:27">
      <c r="A2066" t="n">
        <v>19058</v>
      </c>
      <c r="B2066" s="50" t="n">
        <v>102</v>
      </c>
      <c r="C2066" s="7" t="n">
        <v>0</v>
      </c>
      <c r="D2066" s="7" t="n">
        <v>13</v>
      </c>
      <c r="E2066" s="7" t="n">
        <v>3917</v>
      </c>
      <c r="F2066" s="7" t="n">
        <v>6</v>
      </c>
    </row>
    <row r="2067" spans="1:27">
      <c r="A2067" t="s">
        <v>4</v>
      </c>
      <c r="B2067" s="4" t="s">
        <v>5</v>
      </c>
      <c r="C2067" s="4" t="s">
        <v>12</v>
      </c>
    </row>
    <row r="2068" spans="1:27">
      <c r="A2068" t="n">
        <v>19065</v>
      </c>
      <c r="B2068" s="15" t="n">
        <v>3</v>
      </c>
      <c r="C2068" s="13" t="n">
        <f t="normal" ca="1">A2102</f>
        <v>0</v>
      </c>
    </row>
    <row r="2069" spans="1:27">
      <c r="A2069" t="s">
        <v>4</v>
      </c>
      <c r="B2069" s="4" t="s">
        <v>5</v>
      </c>
      <c r="C2069" s="4" t="s">
        <v>8</v>
      </c>
      <c r="D2069" s="4" t="s">
        <v>7</v>
      </c>
      <c r="E2069" s="4" t="s">
        <v>7</v>
      </c>
      <c r="F2069" s="4" t="s">
        <v>8</v>
      </c>
    </row>
    <row r="2070" spans="1:27">
      <c r="A2070" t="n">
        <v>19070</v>
      </c>
      <c r="B2070" s="50" t="n">
        <v>102</v>
      </c>
      <c r="C2070" s="7" t="n">
        <v>0</v>
      </c>
      <c r="D2070" s="7" t="n">
        <v>13</v>
      </c>
      <c r="E2070" s="7" t="n">
        <v>3918</v>
      </c>
      <c r="F2070" s="7" t="n">
        <v>6</v>
      </c>
    </row>
    <row r="2071" spans="1:27">
      <c r="A2071" t="s">
        <v>4</v>
      </c>
      <c r="B2071" s="4" t="s">
        <v>5</v>
      </c>
      <c r="C2071" s="4" t="s">
        <v>12</v>
      </c>
    </row>
    <row r="2072" spans="1:27">
      <c r="A2072" t="n">
        <v>19077</v>
      </c>
      <c r="B2072" s="15" t="n">
        <v>3</v>
      </c>
      <c r="C2072" s="13" t="n">
        <f t="normal" ca="1">A2102</f>
        <v>0</v>
      </c>
    </row>
    <row r="2073" spans="1:27">
      <c r="A2073" t="s">
        <v>4</v>
      </c>
      <c r="B2073" s="4" t="s">
        <v>5</v>
      </c>
      <c r="C2073" s="4" t="s">
        <v>8</v>
      </c>
      <c r="D2073" s="4" t="s">
        <v>7</v>
      </c>
      <c r="E2073" s="4" t="s">
        <v>7</v>
      </c>
      <c r="F2073" s="4" t="s">
        <v>8</v>
      </c>
    </row>
    <row r="2074" spans="1:27">
      <c r="A2074" t="n">
        <v>19082</v>
      </c>
      <c r="B2074" s="50" t="n">
        <v>102</v>
      </c>
      <c r="C2074" s="7" t="n">
        <v>0</v>
      </c>
      <c r="D2074" s="7" t="n">
        <v>13</v>
      </c>
      <c r="E2074" s="7" t="n">
        <v>3919</v>
      </c>
      <c r="F2074" s="7" t="n">
        <v>6</v>
      </c>
    </row>
    <row r="2075" spans="1:27">
      <c r="A2075" t="s">
        <v>4</v>
      </c>
      <c r="B2075" s="4" t="s">
        <v>5</v>
      </c>
      <c r="C2075" s="4" t="s">
        <v>12</v>
      </c>
    </row>
    <row r="2076" spans="1:27">
      <c r="A2076" t="n">
        <v>19089</v>
      </c>
      <c r="B2076" s="15" t="n">
        <v>3</v>
      </c>
      <c r="C2076" s="13" t="n">
        <f t="normal" ca="1">A2102</f>
        <v>0</v>
      </c>
    </row>
    <row r="2077" spans="1:27">
      <c r="A2077" t="s">
        <v>4</v>
      </c>
      <c r="B2077" s="4" t="s">
        <v>5</v>
      </c>
      <c r="C2077" s="4" t="s">
        <v>8</v>
      </c>
      <c r="D2077" s="4" t="s">
        <v>7</v>
      </c>
      <c r="E2077" s="4" t="s">
        <v>7</v>
      </c>
      <c r="F2077" s="4" t="s">
        <v>8</v>
      </c>
    </row>
    <row r="2078" spans="1:27">
      <c r="A2078" t="n">
        <v>19094</v>
      </c>
      <c r="B2078" s="50" t="n">
        <v>102</v>
      </c>
      <c r="C2078" s="7" t="n">
        <v>0</v>
      </c>
      <c r="D2078" s="7" t="n">
        <v>13</v>
      </c>
      <c r="E2078" s="7" t="n">
        <v>3920</v>
      </c>
      <c r="F2078" s="7" t="n">
        <v>6</v>
      </c>
    </row>
    <row r="2079" spans="1:27">
      <c r="A2079" t="s">
        <v>4</v>
      </c>
      <c r="B2079" s="4" t="s">
        <v>5</v>
      </c>
      <c r="C2079" s="4" t="s">
        <v>12</v>
      </c>
    </row>
    <row r="2080" spans="1:27">
      <c r="A2080" t="n">
        <v>19101</v>
      </c>
      <c r="B2080" s="15" t="n">
        <v>3</v>
      </c>
      <c r="C2080" s="13" t="n">
        <f t="normal" ca="1">A2102</f>
        <v>0</v>
      </c>
    </row>
    <row r="2081" spans="1:6">
      <c r="A2081" t="s">
        <v>4</v>
      </c>
      <c r="B2081" s="4" t="s">
        <v>5</v>
      </c>
      <c r="C2081" s="4" t="s">
        <v>8</v>
      </c>
      <c r="D2081" s="4" t="s">
        <v>7</v>
      </c>
      <c r="E2081" s="4" t="s">
        <v>7</v>
      </c>
      <c r="F2081" s="4" t="s">
        <v>8</v>
      </c>
    </row>
    <row r="2082" spans="1:6">
      <c r="A2082" t="n">
        <v>19106</v>
      </c>
      <c r="B2082" s="50" t="n">
        <v>102</v>
      </c>
      <c r="C2082" s="7" t="n">
        <v>0</v>
      </c>
      <c r="D2082" s="7" t="n">
        <v>13</v>
      </c>
      <c r="E2082" s="7" t="n">
        <v>3921</v>
      </c>
      <c r="F2082" s="7" t="n">
        <v>6</v>
      </c>
    </row>
    <row r="2083" spans="1:6">
      <c r="A2083" t="s">
        <v>4</v>
      </c>
      <c r="B2083" s="4" t="s">
        <v>5</v>
      </c>
      <c r="C2083" s="4" t="s">
        <v>12</v>
      </c>
    </row>
    <row r="2084" spans="1:6">
      <c r="A2084" t="n">
        <v>19113</v>
      </c>
      <c r="B2084" s="15" t="n">
        <v>3</v>
      </c>
      <c r="C2084" s="13" t="n">
        <f t="normal" ca="1">A2102</f>
        <v>0</v>
      </c>
    </row>
    <row r="2085" spans="1:6">
      <c r="A2085" t="s">
        <v>4</v>
      </c>
      <c r="B2085" s="4" t="s">
        <v>5</v>
      </c>
      <c r="C2085" s="4" t="s">
        <v>8</v>
      </c>
      <c r="D2085" s="4" t="s">
        <v>7</v>
      </c>
      <c r="E2085" s="4" t="s">
        <v>7</v>
      </c>
      <c r="F2085" s="4" t="s">
        <v>8</v>
      </c>
    </row>
    <row r="2086" spans="1:6">
      <c r="A2086" t="n">
        <v>19118</v>
      </c>
      <c r="B2086" s="50" t="n">
        <v>102</v>
      </c>
      <c r="C2086" s="7" t="n">
        <v>0</v>
      </c>
      <c r="D2086" s="7" t="n">
        <v>13</v>
      </c>
      <c r="E2086" s="7" t="n">
        <v>3922</v>
      </c>
      <c r="F2086" s="7" t="n">
        <v>6</v>
      </c>
    </row>
    <row r="2087" spans="1:6">
      <c r="A2087" t="s">
        <v>4</v>
      </c>
      <c r="B2087" s="4" t="s">
        <v>5</v>
      </c>
      <c r="C2087" s="4" t="s">
        <v>12</v>
      </c>
    </row>
    <row r="2088" spans="1:6">
      <c r="A2088" t="n">
        <v>19125</v>
      </c>
      <c r="B2088" s="15" t="n">
        <v>3</v>
      </c>
      <c r="C2088" s="13" t="n">
        <f t="normal" ca="1">A2102</f>
        <v>0</v>
      </c>
    </row>
    <row r="2089" spans="1:6">
      <c r="A2089" t="s">
        <v>4</v>
      </c>
      <c r="B2089" s="4" t="s">
        <v>5</v>
      </c>
      <c r="C2089" s="4" t="s">
        <v>8</v>
      </c>
      <c r="D2089" s="4" t="s">
        <v>7</v>
      </c>
      <c r="E2089" s="4" t="s">
        <v>7</v>
      </c>
      <c r="F2089" s="4" t="s">
        <v>8</v>
      </c>
    </row>
    <row r="2090" spans="1:6">
      <c r="A2090" t="n">
        <v>19130</v>
      </c>
      <c r="B2090" s="50" t="n">
        <v>102</v>
      </c>
      <c r="C2090" s="7" t="n">
        <v>0</v>
      </c>
      <c r="D2090" s="7" t="n">
        <v>13</v>
      </c>
      <c r="E2090" s="7" t="n">
        <v>3923</v>
      </c>
      <c r="F2090" s="7" t="n">
        <v>6</v>
      </c>
    </row>
    <row r="2091" spans="1:6">
      <c r="A2091" t="s">
        <v>4</v>
      </c>
      <c r="B2091" s="4" t="s">
        <v>5</v>
      </c>
      <c r="C2091" s="4" t="s">
        <v>12</v>
      </c>
    </row>
    <row r="2092" spans="1:6">
      <c r="A2092" t="n">
        <v>19137</v>
      </c>
      <c r="B2092" s="15" t="n">
        <v>3</v>
      </c>
      <c r="C2092" s="13" t="n">
        <f t="normal" ca="1">A2102</f>
        <v>0</v>
      </c>
    </row>
    <row r="2093" spans="1:6">
      <c r="A2093" t="s">
        <v>4</v>
      </c>
      <c r="B2093" s="4" t="s">
        <v>5</v>
      </c>
      <c r="C2093" s="4" t="s">
        <v>8</v>
      </c>
      <c r="D2093" s="4" t="s">
        <v>7</v>
      </c>
      <c r="E2093" s="4" t="s">
        <v>7</v>
      </c>
      <c r="F2093" s="4" t="s">
        <v>8</v>
      </c>
    </row>
    <row r="2094" spans="1:6">
      <c r="A2094" t="n">
        <v>19142</v>
      </c>
      <c r="B2094" s="50" t="n">
        <v>102</v>
      </c>
      <c r="C2094" s="7" t="n">
        <v>0</v>
      </c>
      <c r="D2094" s="7" t="n">
        <v>13</v>
      </c>
      <c r="E2094" s="7" t="n">
        <v>3924</v>
      </c>
      <c r="F2094" s="7" t="n">
        <v>6</v>
      </c>
    </row>
    <row r="2095" spans="1:6">
      <c r="A2095" t="s">
        <v>4</v>
      </c>
      <c r="B2095" s="4" t="s">
        <v>5</v>
      </c>
      <c r="C2095" s="4" t="s">
        <v>12</v>
      </c>
    </row>
    <row r="2096" spans="1:6">
      <c r="A2096" t="n">
        <v>19149</v>
      </c>
      <c r="B2096" s="15" t="n">
        <v>3</v>
      </c>
      <c r="C2096" s="13" t="n">
        <f t="normal" ca="1">A2102</f>
        <v>0</v>
      </c>
    </row>
    <row r="2097" spans="1:6">
      <c r="A2097" t="s">
        <v>4</v>
      </c>
      <c r="B2097" s="4" t="s">
        <v>5</v>
      </c>
      <c r="C2097" s="4" t="s">
        <v>8</v>
      </c>
      <c r="D2097" s="4" t="s">
        <v>7</v>
      </c>
      <c r="E2097" s="4" t="s">
        <v>7</v>
      </c>
      <c r="F2097" s="4" t="s">
        <v>8</v>
      </c>
    </row>
    <row r="2098" spans="1:6">
      <c r="A2098" t="n">
        <v>19154</v>
      </c>
      <c r="B2098" s="50" t="n">
        <v>102</v>
      </c>
      <c r="C2098" s="7" t="n">
        <v>0</v>
      </c>
      <c r="D2098" s="7" t="n">
        <v>13</v>
      </c>
      <c r="E2098" s="7" t="n">
        <v>3925</v>
      </c>
      <c r="F2098" s="7" t="n">
        <v>6</v>
      </c>
    </row>
    <row r="2099" spans="1:6">
      <c r="A2099" t="s">
        <v>4</v>
      </c>
      <c r="B2099" s="4" t="s">
        <v>5</v>
      </c>
      <c r="C2099" s="4" t="s">
        <v>12</v>
      </c>
    </row>
    <row r="2100" spans="1:6">
      <c r="A2100" t="n">
        <v>19161</v>
      </c>
      <c r="B2100" s="15" t="n">
        <v>3</v>
      </c>
      <c r="C2100" s="13" t="n">
        <f t="normal" ca="1">A2102</f>
        <v>0</v>
      </c>
    </row>
    <row r="2101" spans="1:6">
      <c r="A2101" t="s">
        <v>4</v>
      </c>
      <c r="B2101" s="4" t="s">
        <v>5</v>
      </c>
      <c r="C2101" s="4" t="s">
        <v>8</v>
      </c>
      <c r="D2101" s="4" t="s">
        <v>7</v>
      </c>
    </row>
    <row r="2102" spans="1:6">
      <c r="A2102" t="n">
        <v>19166</v>
      </c>
      <c r="B2102" s="53" t="n">
        <v>74</v>
      </c>
      <c r="C2102" s="7" t="n">
        <v>11</v>
      </c>
      <c r="D2102" s="7" t="n">
        <v>13</v>
      </c>
    </row>
    <row r="2103" spans="1:6">
      <c r="A2103" t="s">
        <v>4</v>
      </c>
      <c r="B2103" s="4" t="s">
        <v>5</v>
      </c>
      <c r="C2103" s="4" t="s">
        <v>8</v>
      </c>
      <c r="D2103" s="4" t="s">
        <v>7</v>
      </c>
      <c r="E2103" s="4" t="s">
        <v>13</v>
      </c>
    </row>
    <row r="2104" spans="1:6">
      <c r="A2104" t="n">
        <v>19170</v>
      </c>
      <c r="B2104" s="27" t="n">
        <v>58</v>
      </c>
      <c r="C2104" s="7" t="n">
        <v>100</v>
      </c>
      <c r="D2104" s="7" t="n">
        <v>300</v>
      </c>
      <c r="E2104" s="7" t="n">
        <v>1</v>
      </c>
    </row>
    <row r="2105" spans="1:6">
      <c r="A2105" t="s">
        <v>4</v>
      </c>
      <c r="B2105" s="4" t="s">
        <v>5</v>
      </c>
      <c r="C2105" s="4" t="s">
        <v>8</v>
      </c>
      <c r="D2105" s="4" t="s">
        <v>7</v>
      </c>
    </row>
    <row r="2106" spans="1:6">
      <c r="A2106" t="n">
        <v>19178</v>
      </c>
      <c r="B2106" s="27" t="n">
        <v>58</v>
      </c>
      <c r="C2106" s="7" t="n">
        <v>255</v>
      </c>
      <c r="D2106" s="7" t="n">
        <v>0</v>
      </c>
    </row>
    <row r="2107" spans="1:6">
      <c r="A2107" t="s">
        <v>4</v>
      </c>
      <c r="B2107" s="4" t="s">
        <v>5</v>
      </c>
    </row>
    <row r="2108" spans="1:6">
      <c r="A2108" t="n">
        <v>19182</v>
      </c>
      <c r="B2108" s="5" t="n">
        <v>1</v>
      </c>
    </row>
    <row r="2109" spans="1:6" s="3" customFormat="1" customHeight="0">
      <c r="A2109" s="3" t="s">
        <v>2</v>
      </c>
      <c r="B2109" s="3" t="s">
        <v>204</v>
      </c>
    </row>
    <row r="2110" spans="1:6">
      <c r="A2110" t="s">
        <v>4</v>
      </c>
      <c r="B2110" s="4" t="s">
        <v>5</v>
      </c>
      <c r="C2110" s="4" t="s">
        <v>8</v>
      </c>
      <c r="D2110" s="4" t="s">
        <v>8</v>
      </c>
      <c r="E2110" s="4" t="s">
        <v>7</v>
      </c>
      <c r="F2110" s="4" t="s">
        <v>14</v>
      </c>
    </row>
    <row r="2111" spans="1:6">
      <c r="A2111" t="n">
        <v>19184</v>
      </c>
      <c r="B2111" s="33" t="n">
        <v>31</v>
      </c>
      <c r="C2111" s="7" t="n">
        <v>0</v>
      </c>
      <c r="D2111" s="7" t="n">
        <v>2</v>
      </c>
      <c r="E2111" s="7" t="n">
        <v>12</v>
      </c>
      <c r="F2111" s="7" t="n">
        <v>1107296256</v>
      </c>
    </row>
    <row r="2112" spans="1:6">
      <c r="A2112" t="s">
        <v>4</v>
      </c>
      <c r="B2112" s="4" t="s">
        <v>5</v>
      </c>
      <c r="C2112" s="4" t="s">
        <v>8</v>
      </c>
      <c r="D2112" s="20" t="s">
        <v>30</v>
      </c>
      <c r="E2112" s="4" t="s">
        <v>5</v>
      </c>
      <c r="F2112" s="4" t="s">
        <v>8</v>
      </c>
      <c r="G2112" s="4" t="s">
        <v>7</v>
      </c>
      <c r="H2112" s="4" t="s">
        <v>8</v>
      </c>
      <c r="I2112" s="20" t="s">
        <v>32</v>
      </c>
      <c r="J2112" s="4" t="s">
        <v>8</v>
      </c>
      <c r="K2112" s="4" t="s">
        <v>14</v>
      </c>
      <c r="L2112" s="4" t="s">
        <v>8</v>
      </c>
      <c r="M2112" s="4" t="s">
        <v>8</v>
      </c>
      <c r="N2112" s="4" t="s">
        <v>12</v>
      </c>
    </row>
    <row r="2113" spans="1:14">
      <c r="A2113" t="n">
        <v>19193</v>
      </c>
      <c r="B2113" s="12" t="n">
        <v>5</v>
      </c>
      <c r="C2113" s="7" t="n">
        <v>28</v>
      </c>
      <c r="D2113" s="20" t="s">
        <v>3</v>
      </c>
      <c r="E2113" s="50" t="n">
        <v>102</v>
      </c>
      <c r="F2113" s="7" t="n">
        <v>7</v>
      </c>
      <c r="G2113" s="7" t="n">
        <v>13</v>
      </c>
      <c r="H2113" s="7" t="n">
        <v>7</v>
      </c>
      <c r="I2113" s="20" t="s">
        <v>3</v>
      </c>
      <c r="J2113" s="7" t="n">
        <v>0</v>
      </c>
      <c r="K2113" s="7" t="n">
        <v>9999</v>
      </c>
      <c r="L2113" s="7" t="n">
        <v>2</v>
      </c>
      <c r="M2113" s="7" t="n">
        <v>1</v>
      </c>
      <c r="N2113" s="13" t="n">
        <f t="normal" ca="1">A2119</f>
        <v>0</v>
      </c>
    </row>
    <row r="2114" spans="1:14">
      <c r="A2114" t="s">
        <v>4</v>
      </c>
      <c r="B2114" s="4" t="s">
        <v>5</v>
      </c>
      <c r="C2114" s="4" t="s">
        <v>8</v>
      </c>
      <c r="D2114" s="4" t="s">
        <v>8</v>
      </c>
      <c r="E2114" s="4" t="s">
        <v>9</v>
      </c>
      <c r="F2114" s="4" t="s">
        <v>7</v>
      </c>
    </row>
    <row r="2115" spans="1:14">
      <c r="A2115" t="n">
        <v>19211</v>
      </c>
      <c r="B2115" s="33" t="n">
        <v>31</v>
      </c>
      <c r="C2115" s="7" t="n">
        <v>1</v>
      </c>
      <c r="D2115" s="7" t="n">
        <v>2</v>
      </c>
      <c r="E2115" s="7" t="s">
        <v>177</v>
      </c>
      <c r="F2115" s="7" t="n">
        <v>5000</v>
      </c>
    </row>
    <row r="2116" spans="1:14">
      <c r="A2116" t="s">
        <v>4</v>
      </c>
      <c r="B2116" s="4" t="s">
        <v>5</v>
      </c>
      <c r="C2116" s="4" t="s">
        <v>12</v>
      </c>
    </row>
    <row r="2117" spans="1:14">
      <c r="A2117" t="n">
        <v>19220</v>
      </c>
      <c r="B2117" s="15" t="n">
        <v>3</v>
      </c>
      <c r="C2117" s="13" t="n">
        <f t="normal" ca="1">A2121</f>
        <v>0</v>
      </c>
    </row>
    <row r="2118" spans="1:14">
      <c r="A2118" t="s">
        <v>4</v>
      </c>
      <c r="B2118" s="4" t="s">
        <v>5</v>
      </c>
      <c r="C2118" s="4" t="s">
        <v>8</v>
      </c>
      <c r="D2118" s="4" t="s">
        <v>8</v>
      </c>
      <c r="E2118" s="4" t="s">
        <v>9</v>
      </c>
      <c r="F2118" s="4" t="s">
        <v>7</v>
      </c>
    </row>
    <row r="2119" spans="1:14">
      <c r="A2119" t="n">
        <v>19225</v>
      </c>
      <c r="B2119" s="33" t="n">
        <v>31</v>
      </c>
      <c r="C2119" s="7" t="n">
        <v>1</v>
      </c>
      <c r="D2119" s="7" t="n">
        <v>2</v>
      </c>
      <c r="E2119" s="7" t="s">
        <v>185</v>
      </c>
      <c r="F2119" s="7" t="n">
        <v>5000</v>
      </c>
    </row>
    <row r="2120" spans="1:14">
      <c r="A2120" t="s">
        <v>4</v>
      </c>
      <c r="B2120" s="4" t="s">
        <v>5</v>
      </c>
      <c r="C2120" s="4" t="s">
        <v>8</v>
      </c>
      <c r="D2120" s="4" t="s">
        <v>8</v>
      </c>
      <c r="E2120" s="4" t="s">
        <v>9</v>
      </c>
      <c r="F2120" s="4" t="s">
        <v>14</v>
      </c>
    </row>
    <row r="2121" spans="1:14">
      <c r="A2121" t="n">
        <v>19234</v>
      </c>
      <c r="B2121" s="33" t="n">
        <v>31</v>
      </c>
      <c r="C2121" s="7" t="n">
        <v>9</v>
      </c>
      <c r="D2121" s="7" t="n">
        <v>2</v>
      </c>
      <c r="E2121" s="7" t="s">
        <v>205</v>
      </c>
      <c r="F2121" s="7" t="n">
        <v>5000</v>
      </c>
    </row>
    <row r="2122" spans="1:14">
      <c r="A2122" t="s">
        <v>4</v>
      </c>
      <c r="B2122" s="4" t="s">
        <v>5</v>
      </c>
      <c r="C2122" s="4" t="s">
        <v>8</v>
      </c>
      <c r="D2122" s="20" t="s">
        <v>30</v>
      </c>
      <c r="E2122" s="4" t="s">
        <v>5</v>
      </c>
      <c r="F2122" s="4" t="s">
        <v>8</v>
      </c>
      <c r="G2122" s="4" t="s">
        <v>7</v>
      </c>
      <c r="H2122" s="4" t="s">
        <v>14</v>
      </c>
      <c r="I2122" s="20" t="s">
        <v>32</v>
      </c>
      <c r="J2122" s="4" t="s">
        <v>8</v>
      </c>
      <c r="K2122" s="4" t="s">
        <v>12</v>
      </c>
    </row>
    <row r="2123" spans="1:14">
      <c r="A2123" t="n">
        <v>19259</v>
      </c>
      <c r="B2123" s="12" t="n">
        <v>5</v>
      </c>
      <c r="C2123" s="7" t="n">
        <v>28</v>
      </c>
      <c r="D2123" s="20" t="s">
        <v>3</v>
      </c>
      <c r="E2123" s="49" t="n">
        <v>101</v>
      </c>
      <c r="F2123" s="7" t="n">
        <v>2</v>
      </c>
      <c r="G2123" s="7" t="n">
        <v>3926</v>
      </c>
      <c r="H2123" s="7" t="n">
        <v>1</v>
      </c>
      <c r="I2123" s="20" t="s">
        <v>3</v>
      </c>
      <c r="J2123" s="7" t="n">
        <v>1</v>
      </c>
      <c r="K2123" s="13" t="n">
        <f t="normal" ca="1">A2137</f>
        <v>0</v>
      </c>
    </row>
    <row r="2124" spans="1:14">
      <c r="A2124" t="s">
        <v>4</v>
      </c>
      <c r="B2124" s="4" t="s">
        <v>5</v>
      </c>
      <c r="C2124" s="4" t="s">
        <v>8</v>
      </c>
      <c r="D2124" s="20" t="s">
        <v>30</v>
      </c>
      <c r="E2124" s="4" t="s">
        <v>5</v>
      </c>
      <c r="F2124" s="4" t="s">
        <v>8</v>
      </c>
      <c r="G2124" s="4" t="s">
        <v>7</v>
      </c>
      <c r="H2124" s="4" t="s">
        <v>8</v>
      </c>
      <c r="I2124" s="20" t="s">
        <v>32</v>
      </c>
      <c r="J2124" s="4" t="s">
        <v>8</v>
      </c>
      <c r="K2124" s="4" t="s">
        <v>14</v>
      </c>
      <c r="L2124" s="4" t="s">
        <v>8</v>
      </c>
      <c r="M2124" s="4" t="s">
        <v>8</v>
      </c>
      <c r="N2124" s="4" t="s">
        <v>12</v>
      </c>
    </row>
    <row r="2125" spans="1:14">
      <c r="A2125" t="n">
        <v>19274</v>
      </c>
      <c r="B2125" s="12" t="n">
        <v>5</v>
      </c>
      <c r="C2125" s="7" t="n">
        <v>28</v>
      </c>
      <c r="D2125" s="20" t="s">
        <v>3</v>
      </c>
      <c r="E2125" s="50" t="n">
        <v>102</v>
      </c>
      <c r="F2125" s="7" t="n">
        <v>7</v>
      </c>
      <c r="G2125" s="7" t="n">
        <v>13</v>
      </c>
      <c r="H2125" s="7" t="n">
        <v>7</v>
      </c>
      <c r="I2125" s="20" t="s">
        <v>3</v>
      </c>
      <c r="J2125" s="7" t="n">
        <v>0</v>
      </c>
      <c r="K2125" s="7" t="n">
        <v>3926</v>
      </c>
      <c r="L2125" s="7" t="n">
        <v>2</v>
      </c>
      <c r="M2125" s="7" t="n">
        <v>1</v>
      </c>
      <c r="N2125" s="13" t="n">
        <f t="normal" ca="1">A2131</f>
        <v>0</v>
      </c>
    </row>
    <row r="2126" spans="1:14">
      <c r="A2126" t="s">
        <v>4</v>
      </c>
      <c r="B2126" s="4" t="s">
        <v>5</v>
      </c>
      <c r="C2126" s="4" t="s">
        <v>8</v>
      </c>
      <c r="D2126" s="4" t="s">
        <v>8</v>
      </c>
      <c r="E2126" s="4" t="s">
        <v>9</v>
      </c>
      <c r="F2126" s="4" t="s">
        <v>7</v>
      </c>
    </row>
    <row r="2127" spans="1:14">
      <c r="A2127" t="n">
        <v>19292</v>
      </c>
      <c r="B2127" s="33" t="n">
        <v>31</v>
      </c>
      <c r="C2127" s="7" t="n">
        <v>1</v>
      </c>
      <c r="D2127" s="7" t="n">
        <v>2</v>
      </c>
      <c r="E2127" s="7" t="s">
        <v>177</v>
      </c>
      <c r="F2127" s="7" t="n">
        <v>3926</v>
      </c>
    </row>
    <row r="2128" spans="1:14">
      <c r="A2128" t="s">
        <v>4</v>
      </c>
      <c r="B2128" s="4" t="s">
        <v>5</v>
      </c>
      <c r="C2128" s="4" t="s">
        <v>12</v>
      </c>
    </row>
    <row r="2129" spans="1:14">
      <c r="A2129" t="n">
        <v>19301</v>
      </c>
      <c r="B2129" s="15" t="n">
        <v>3</v>
      </c>
      <c r="C2129" s="13" t="n">
        <f t="normal" ca="1">A2135</f>
        <v>0</v>
      </c>
    </row>
    <row r="2130" spans="1:14">
      <c r="A2130" t="s">
        <v>4</v>
      </c>
      <c r="B2130" s="4" t="s">
        <v>5</v>
      </c>
      <c r="C2130" s="4" t="s">
        <v>8</v>
      </c>
      <c r="D2130" s="20" t="s">
        <v>30</v>
      </c>
      <c r="E2130" s="4" t="s">
        <v>5</v>
      </c>
      <c r="F2130" s="4" t="s">
        <v>8</v>
      </c>
      <c r="G2130" s="4" t="s">
        <v>7</v>
      </c>
      <c r="H2130" s="4" t="s">
        <v>14</v>
      </c>
      <c r="I2130" s="20" t="s">
        <v>32</v>
      </c>
      <c r="J2130" s="4" t="s">
        <v>8</v>
      </c>
      <c r="K2130" s="4" t="s">
        <v>12</v>
      </c>
    </row>
    <row r="2131" spans="1:14">
      <c r="A2131" t="n">
        <v>19306</v>
      </c>
      <c r="B2131" s="12" t="n">
        <v>5</v>
      </c>
      <c r="C2131" s="7" t="n">
        <v>28</v>
      </c>
      <c r="D2131" s="20" t="s">
        <v>3</v>
      </c>
      <c r="E2131" s="49" t="n">
        <v>101</v>
      </c>
      <c r="F2131" s="7" t="n">
        <v>2</v>
      </c>
      <c r="G2131" s="7" t="n">
        <v>3926</v>
      </c>
      <c r="H2131" s="7" t="n">
        <v>0</v>
      </c>
      <c r="I2131" s="20" t="s">
        <v>3</v>
      </c>
      <c r="J2131" s="7" t="n">
        <v>1</v>
      </c>
      <c r="K2131" s="13" t="n">
        <f t="normal" ca="1">A2135</f>
        <v>0</v>
      </c>
    </row>
    <row r="2132" spans="1:14">
      <c r="A2132" t="s">
        <v>4</v>
      </c>
      <c r="B2132" s="4" t="s">
        <v>5</v>
      </c>
      <c r="C2132" s="4" t="s">
        <v>8</v>
      </c>
      <c r="D2132" s="4" t="s">
        <v>8</v>
      </c>
      <c r="E2132" s="4" t="s">
        <v>9</v>
      </c>
      <c r="F2132" s="4" t="s">
        <v>7</v>
      </c>
    </row>
    <row r="2133" spans="1:14">
      <c r="A2133" t="n">
        <v>19321</v>
      </c>
      <c r="B2133" s="33" t="n">
        <v>31</v>
      </c>
      <c r="C2133" s="7" t="n">
        <v>1</v>
      </c>
      <c r="D2133" s="7" t="n">
        <v>2</v>
      </c>
      <c r="E2133" s="7" t="s">
        <v>185</v>
      </c>
      <c r="F2133" s="7" t="n">
        <v>3926</v>
      </c>
    </row>
    <row r="2134" spans="1:14">
      <c r="A2134" t="s">
        <v>4</v>
      </c>
      <c r="B2134" s="4" t="s">
        <v>5</v>
      </c>
      <c r="C2134" s="4" t="s">
        <v>8</v>
      </c>
      <c r="D2134" s="4" t="s">
        <v>8</v>
      </c>
      <c r="E2134" s="4" t="s">
        <v>9</v>
      </c>
      <c r="F2134" s="4" t="s">
        <v>14</v>
      </c>
    </row>
    <row r="2135" spans="1:14">
      <c r="A2135" t="n">
        <v>19330</v>
      </c>
      <c r="B2135" s="33" t="n">
        <v>31</v>
      </c>
      <c r="C2135" s="7" t="n">
        <v>9</v>
      </c>
      <c r="D2135" s="7" t="n">
        <v>2</v>
      </c>
      <c r="E2135" s="7" t="s">
        <v>206</v>
      </c>
      <c r="F2135" s="7" t="n">
        <v>3926</v>
      </c>
    </row>
    <row r="2136" spans="1:14">
      <c r="A2136" t="s">
        <v>4</v>
      </c>
      <c r="B2136" s="4" t="s">
        <v>5</v>
      </c>
      <c r="C2136" s="4" t="s">
        <v>8</v>
      </c>
      <c r="D2136" s="20" t="s">
        <v>30</v>
      </c>
      <c r="E2136" s="4" t="s">
        <v>5</v>
      </c>
      <c r="F2136" s="4" t="s">
        <v>8</v>
      </c>
      <c r="G2136" s="4" t="s">
        <v>7</v>
      </c>
      <c r="H2136" s="4" t="s">
        <v>14</v>
      </c>
      <c r="I2136" s="20" t="s">
        <v>32</v>
      </c>
      <c r="J2136" s="4" t="s">
        <v>8</v>
      </c>
      <c r="K2136" s="4" t="s">
        <v>12</v>
      </c>
    </row>
    <row r="2137" spans="1:14">
      <c r="A2137" t="n">
        <v>19348</v>
      </c>
      <c r="B2137" s="12" t="n">
        <v>5</v>
      </c>
      <c r="C2137" s="7" t="n">
        <v>28</v>
      </c>
      <c r="D2137" s="20" t="s">
        <v>3</v>
      </c>
      <c r="E2137" s="49" t="n">
        <v>101</v>
      </c>
      <c r="F2137" s="7" t="n">
        <v>2</v>
      </c>
      <c r="G2137" s="7" t="n">
        <v>3927</v>
      </c>
      <c r="H2137" s="7" t="n">
        <v>1</v>
      </c>
      <c r="I2137" s="20" t="s">
        <v>3</v>
      </c>
      <c r="J2137" s="7" t="n">
        <v>1</v>
      </c>
      <c r="K2137" s="13" t="n">
        <f t="normal" ca="1">A2151</f>
        <v>0</v>
      </c>
    </row>
    <row r="2138" spans="1:14">
      <c r="A2138" t="s">
        <v>4</v>
      </c>
      <c r="B2138" s="4" t="s">
        <v>5</v>
      </c>
      <c r="C2138" s="4" t="s">
        <v>8</v>
      </c>
      <c r="D2138" s="20" t="s">
        <v>30</v>
      </c>
      <c r="E2138" s="4" t="s">
        <v>5</v>
      </c>
      <c r="F2138" s="4" t="s">
        <v>8</v>
      </c>
      <c r="G2138" s="4" t="s">
        <v>7</v>
      </c>
      <c r="H2138" s="4" t="s">
        <v>8</v>
      </c>
      <c r="I2138" s="20" t="s">
        <v>32</v>
      </c>
      <c r="J2138" s="4" t="s">
        <v>8</v>
      </c>
      <c r="K2138" s="4" t="s">
        <v>14</v>
      </c>
      <c r="L2138" s="4" t="s">
        <v>8</v>
      </c>
      <c r="M2138" s="4" t="s">
        <v>8</v>
      </c>
      <c r="N2138" s="4" t="s">
        <v>12</v>
      </c>
    </row>
    <row r="2139" spans="1:14">
      <c r="A2139" t="n">
        <v>19363</v>
      </c>
      <c r="B2139" s="12" t="n">
        <v>5</v>
      </c>
      <c r="C2139" s="7" t="n">
        <v>28</v>
      </c>
      <c r="D2139" s="20" t="s">
        <v>3</v>
      </c>
      <c r="E2139" s="50" t="n">
        <v>102</v>
      </c>
      <c r="F2139" s="7" t="n">
        <v>7</v>
      </c>
      <c r="G2139" s="7" t="n">
        <v>13</v>
      </c>
      <c r="H2139" s="7" t="n">
        <v>7</v>
      </c>
      <c r="I2139" s="20" t="s">
        <v>3</v>
      </c>
      <c r="J2139" s="7" t="n">
        <v>0</v>
      </c>
      <c r="K2139" s="7" t="n">
        <v>3927</v>
      </c>
      <c r="L2139" s="7" t="n">
        <v>2</v>
      </c>
      <c r="M2139" s="7" t="n">
        <v>1</v>
      </c>
      <c r="N2139" s="13" t="n">
        <f t="normal" ca="1">A2145</f>
        <v>0</v>
      </c>
    </row>
    <row r="2140" spans="1:14">
      <c r="A2140" t="s">
        <v>4</v>
      </c>
      <c r="B2140" s="4" t="s">
        <v>5</v>
      </c>
      <c r="C2140" s="4" t="s">
        <v>8</v>
      </c>
      <c r="D2140" s="4" t="s">
        <v>8</v>
      </c>
      <c r="E2140" s="4" t="s">
        <v>9</v>
      </c>
      <c r="F2140" s="4" t="s">
        <v>7</v>
      </c>
    </row>
    <row r="2141" spans="1:14">
      <c r="A2141" t="n">
        <v>19381</v>
      </c>
      <c r="B2141" s="33" t="n">
        <v>31</v>
      </c>
      <c r="C2141" s="7" t="n">
        <v>1</v>
      </c>
      <c r="D2141" s="7" t="n">
        <v>2</v>
      </c>
      <c r="E2141" s="7" t="s">
        <v>177</v>
      </c>
      <c r="F2141" s="7" t="n">
        <v>3927</v>
      </c>
    </row>
    <row r="2142" spans="1:14">
      <c r="A2142" t="s">
        <v>4</v>
      </c>
      <c r="B2142" s="4" t="s">
        <v>5</v>
      </c>
      <c r="C2142" s="4" t="s">
        <v>12</v>
      </c>
    </row>
    <row r="2143" spans="1:14">
      <c r="A2143" t="n">
        <v>19390</v>
      </c>
      <c r="B2143" s="15" t="n">
        <v>3</v>
      </c>
      <c r="C2143" s="13" t="n">
        <f t="normal" ca="1">A2149</f>
        <v>0</v>
      </c>
    </row>
    <row r="2144" spans="1:14">
      <c r="A2144" t="s">
        <v>4</v>
      </c>
      <c r="B2144" s="4" t="s">
        <v>5</v>
      </c>
      <c r="C2144" s="4" t="s">
        <v>8</v>
      </c>
      <c r="D2144" s="20" t="s">
        <v>30</v>
      </c>
      <c r="E2144" s="4" t="s">
        <v>5</v>
      </c>
      <c r="F2144" s="4" t="s">
        <v>8</v>
      </c>
      <c r="G2144" s="4" t="s">
        <v>7</v>
      </c>
      <c r="H2144" s="4" t="s">
        <v>14</v>
      </c>
      <c r="I2144" s="20" t="s">
        <v>32</v>
      </c>
      <c r="J2144" s="4" t="s">
        <v>8</v>
      </c>
      <c r="K2144" s="4" t="s">
        <v>12</v>
      </c>
    </row>
    <row r="2145" spans="1:14">
      <c r="A2145" t="n">
        <v>19395</v>
      </c>
      <c r="B2145" s="12" t="n">
        <v>5</v>
      </c>
      <c r="C2145" s="7" t="n">
        <v>28</v>
      </c>
      <c r="D2145" s="20" t="s">
        <v>3</v>
      </c>
      <c r="E2145" s="49" t="n">
        <v>101</v>
      </c>
      <c r="F2145" s="7" t="n">
        <v>2</v>
      </c>
      <c r="G2145" s="7" t="n">
        <v>3927</v>
      </c>
      <c r="H2145" s="7" t="n">
        <v>0</v>
      </c>
      <c r="I2145" s="20" t="s">
        <v>3</v>
      </c>
      <c r="J2145" s="7" t="n">
        <v>1</v>
      </c>
      <c r="K2145" s="13" t="n">
        <f t="normal" ca="1">A2149</f>
        <v>0</v>
      </c>
    </row>
    <row r="2146" spans="1:14">
      <c r="A2146" t="s">
        <v>4</v>
      </c>
      <c r="B2146" s="4" t="s">
        <v>5</v>
      </c>
      <c r="C2146" s="4" t="s">
        <v>8</v>
      </c>
      <c r="D2146" s="4" t="s">
        <v>8</v>
      </c>
      <c r="E2146" s="4" t="s">
        <v>9</v>
      </c>
      <c r="F2146" s="4" t="s">
        <v>7</v>
      </c>
    </row>
    <row r="2147" spans="1:14">
      <c r="A2147" t="n">
        <v>19410</v>
      </c>
      <c r="B2147" s="33" t="n">
        <v>31</v>
      </c>
      <c r="C2147" s="7" t="n">
        <v>1</v>
      </c>
      <c r="D2147" s="7" t="n">
        <v>2</v>
      </c>
      <c r="E2147" s="7" t="s">
        <v>185</v>
      </c>
      <c r="F2147" s="7" t="n">
        <v>3927</v>
      </c>
    </row>
    <row r="2148" spans="1:14">
      <c r="A2148" t="s">
        <v>4</v>
      </c>
      <c r="B2148" s="4" t="s">
        <v>5</v>
      </c>
      <c r="C2148" s="4" t="s">
        <v>8</v>
      </c>
      <c r="D2148" s="4" t="s">
        <v>8</v>
      </c>
      <c r="E2148" s="4" t="s">
        <v>9</v>
      </c>
      <c r="F2148" s="4" t="s">
        <v>14</v>
      </c>
    </row>
    <row r="2149" spans="1:14">
      <c r="A2149" t="n">
        <v>19419</v>
      </c>
      <c r="B2149" s="33" t="n">
        <v>31</v>
      </c>
      <c r="C2149" s="7" t="n">
        <v>9</v>
      </c>
      <c r="D2149" s="7" t="n">
        <v>2</v>
      </c>
      <c r="E2149" s="7" t="s">
        <v>207</v>
      </c>
      <c r="F2149" s="7" t="n">
        <v>3927</v>
      </c>
    </row>
    <row r="2150" spans="1:14">
      <c r="A2150" t="s">
        <v>4</v>
      </c>
      <c r="B2150" s="4" t="s">
        <v>5</v>
      </c>
      <c r="C2150" s="4" t="s">
        <v>8</v>
      </c>
      <c r="D2150" s="20" t="s">
        <v>30</v>
      </c>
      <c r="E2150" s="4" t="s">
        <v>5</v>
      </c>
      <c r="F2150" s="4" t="s">
        <v>8</v>
      </c>
      <c r="G2150" s="4" t="s">
        <v>7</v>
      </c>
      <c r="H2150" s="4" t="s">
        <v>14</v>
      </c>
      <c r="I2150" s="20" t="s">
        <v>32</v>
      </c>
      <c r="J2150" s="4" t="s">
        <v>8</v>
      </c>
      <c r="K2150" s="4" t="s">
        <v>12</v>
      </c>
    </row>
    <row r="2151" spans="1:14">
      <c r="A2151" t="n">
        <v>19437</v>
      </c>
      <c r="B2151" s="12" t="n">
        <v>5</v>
      </c>
      <c r="C2151" s="7" t="n">
        <v>28</v>
      </c>
      <c r="D2151" s="20" t="s">
        <v>3</v>
      </c>
      <c r="E2151" s="49" t="n">
        <v>101</v>
      </c>
      <c r="F2151" s="7" t="n">
        <v>2</v>
      </c>
      <c r="G2151" s="7" t="n">
        <v>3928</v>
      </c>
      <c r="H2151" s="7" t="n">
        <v>1</v>
      </c>
      <c r="I2151" s="20" t="s">
        <v>3</v>
      </c>
      <c r="J2151" s="7" t="n">
        <v>1</v>
      </c>
      <c r="K2151" s="13" t="n">
        <f t="normal" ca="1">A2165</f>
        <v>0</v>
      </c>
    </row>
    <row r="2152" spans="1:14">
      <c r="A2152" t="s">
        <v>4</v>
      </c>
      <c r="B2152" s="4" t="s">
        <v>5</v>
      </c>
      <c r="C2152" s="4" t="s">
        <v>8</v>
      </c>
      <c r="D2152" s="20" t="s">
        <v>30</v>
      </c>
      <c r="E2152" s="4" t="s">
        <v>5</v>
      </c>
      <c r="F2152" s="4" t="s">
        <v>8</v>
      </c>
      <c r="G2152" s="4" t="s">
        <v>7</v>
      </c>
      <c r="H2152" s="4" t="s">
        <v>8</v>
      </c>
      <c r="I2152" s="20" t="s">
        <v>32</v>
      </c>
      <c r="J2152" s="4" t="s">
        <v>8</v>
      </c>
      <c r="K2152" s="4" t="s">
        <v>14</v>
      </c>
      <c r="L2152" s="4" t="s">
        <v>8</v>
      </c>
      <c r="M2152" s="4" t="s">
        <v>8</v>
      </c>
      <c r="N2152" s="4" t="s">
        <v>12</v>
      </c>
    </row>
    <row r="2153" spans="1:14">
      <c r="A2153" t="n">
        <v>19452</v>
      </c>
      <c r="B2153" s="12" t="n">
        <v>5</v>
      </c>
      <c r="C2153" s="7" t="n">
        <v>28</v>
      </c>
      <c r="D2153" s="20" t="s">
        <v>3</v>
      </c>
      <c r="E2153" s="50" t="n">
        <v>102</v>
      </c>
      <c r="F2153" s="7" t="n">
        <v>7</v>
      </c>
      <c r="G2153" s="7" t="n">
        <v>13</v>
      </c>
      <c r="H2153" s="7" t="n">
        <v>7</v>
      </c>
      <c r="I2153" s="20" t="s">
        <v>3</v>
      </c>
      <c r="J2153" s="7" t="n">
        <v>0</v>
      </c>
      <c r="K2153" s="7" t="n">
        <v>3928</v>
      </c>
      <c r="L2153" s="7" t="n">
        <v>2</v>
      </c>
      <c r="M2153" s="7" t="n">
        <v>1</v>
      </c>
      <c r="N2153" s="13" t="n">
        <f t="normal" ca="1">A2159</f>
        <v>0</v>
      </c>
    </row>
    <row r="2154" spans="1:14">
      <c r="A2154" t="s">
        <v>4</v>
      </c>
      <c r="B2154" s="4" t="s">
        <v>5</v>
      </c>
      <c r="C2154" s="4" t="s">
        <v>8</v>
      </c>
      <c r="D2154" s="4" t="s">
        <v>8</v>
      </c>
      <c r="E2154" s="4" t="s">
        <v>9</v>
      </c>
      <c r="F2154" s="4" t="s">
        <v>7</v>
      </c>
    </row>
    <row r="2155" spans="1:14">
      <c r="A2155" t="n">
        <v>19470</v>
      </c>
      <c r="B2155" s="33" t="n">
        <v>31</v>
      </c>
      <c r="C2155" s="7" t="n">
        <v>1</v>
      </c>
      <c r="D2155" s="7" t="n">
        <v>2</v>
      </c>
      <c r="E2155" s="7" t="s">
        <v>177</v>
      </c>
      <c r="F2155" s="7" t="n">
        <v>3928</v>
      </c>
    </row>
    <row r="2156" spans="1:14">
      <c r="A2156" t="s">
        <v>4</v>
      </c>
      <c r="B2156" s="4" t="s">
        <v>5</v>
      </c>
      <c r="C2156" s="4" t="s">
        <v>12</v>
      </c>
    </row>
    <row r="2157" spans="1:14">
      <c r="A2157" t="n">
        <v>19479</v>
      </c>
      <c r="B2157" s="15" t="n">
        <v>3</v>
      </c>
      <c r="C2157" s="13" t="n">
        <f t="normal" ca="1">A2163</f>
        <v>0</v>
      </c>
    </row>
    <row r="2158" spans="1:14">
      <c r="A2158" t="s">
        <v>4</v>
      </c>
      <c r="B2158" s="4" t="s">
        <v>5</v>
      </c>
      <c r="C2158" s="4" t="s">
        <v>8</v>
      </c>
      <c r="D2158" s="20" t="s">
        <v>30</v>
      </c>
      <c r="E2158" s="4" t="s">
        <v>5</v>
      </c>
      <c r="F2158" s="4" t="s">
        <v>8</v>
      </c>
      <c r="G2158" s="4" t="s">
        <v>7</v>
      </c>
      <c r="H2158" s="4" t="s">
        <v>14</v>
      </c>
      <c r="I2158" s="20" t="s">
        <v>32</v>
      </c>
      <c r="J2158" s="4" t="s">
        <v>8</v>
      </c>
      <c r="K2158" s="4" t="s">
        <v>12</v>
      </c>
    </row>
    <row r="2159" spans="1:14">
      <c r="A2159" t="n">
        <v>19484</v>
      </c>
      <c r="B2159" s="12" t="n">
        <v>5</v>
      </c>
      <c r="C2159" s="7" t="n">
        <v>28</v>
      </c>
      <c r="D2159" s="20" t="s">
        <v>3</v>
      </c>
      <c r="E2159" s="49" t="n">
        <v>101</v>
      </c>
      <c r="F2159" s="7" t="n">
        <v>2</v>
      </c>
      <c r="G2159" s="7" t="n">
        <v>3928</v>
      </c>
      <c r="H2159" s="7" t="n">
        <v>0</v>
      </c>
      <c r="I2159" s="20" t="s">
        <v>3</v>
      </c>
      <c r="J2159" s="7" t="n">
        <v>1</v>
      </c>
      <c r="K2159" s="13" t="n">
        <f t="normal" ca="1">A2163</f>
        <v>0</v>
      </c>
    </row>
    <row r="2160" spans="1:14">
      <c r="A2160" t="s">
        <v>4</v>
      </c>
      <c r="B2160" s="4" t="s">
        <v>5</v>
      </c>
      <c r="C2160" s="4" t="s">
        <v>8</v>
      </c>
      <c r="D2160" s="4" t="s">
        <v>8</v>
      </c>
      <c r="E2160" s="4" t="s">
        <v>9</v>
      </c>
      <c r="F2160" s="4" t="s">
        <v>7</v>
      </c>
    </row>
    <row r="2161" spans="1:14">
      <c r="A2161" t="n">
        <v>19499</v>
      </c>
      <c r="B2161" s="33" t="n">
        <v>31</v>
      </c>
      <c r="C2161" s="7" t="n">
        <v>1</v>
      </c>
      <c r="D2161" s="7" t="n">
        <v>2</v>
      </c>
      <c r="E2161" s="7" t="s">
        <v>185</v>
      </c>
      <c r="F2161" s="7" t="n">
        <v>3928</v>
      </c>
    </row>
    <row r="2162" spans="1:14">
      <c r="A2162" t="s">
        <v>4</v>
      </c>
      <c r="B2162" s="4" t="s">
        <v>5</v>
      </c>
      <c r="C2162" s="4" t="s">
        <v>8</v>
      </c>
      <c r="D2162" s="4" t="s">
        <v>8</v>
      </c>
      <c r="E2162" s="4" t="s">
        <v>9</v>
      </c>
      <c r="F2162" s="4" t="s">
        <v>14</v>
      </c>
    </row>
    <row r="2163" spans="1:14">
      <c r="A2163" t="n">
        <v>19508</v>
      </c>
      <c r="B2163" s="33" t="n">
        <v>31</v>
      </c>
      <c r="C2163" s="7" t="n">
        <v>9</v>
      </c>
      <c r="D2163" s="7" t="n">
        <v>2</v>
      </c>
      <c r="E2163" s="7" t="s">
        <v>208</v>
      </c>
      <c r="F2163" s="7" t="n">
        <v>3928</v>
      </c>
    </row>
    <row r="2164" spans="1:14">
      <c r="A2164" t="s">
        <v>4</v>
      </c>
      <c r="B2164" s="4" t="s">
        <v>5</v>
      </c>
      <c r="C2164" s="4" t="s">
        <v>8</v>
      </c>
      <c r="D2164" s="20" t="s">
        <v>30</v>
      </c>
      <c r="E2164" s="4" t="s">
        <v>5</v>
      </c>
      <c r="F2164" s="4" t="s">
        <v>8</v>
      </c>
      <c r="G2164" s="4" t="s">
        <v>7</v>
      </c>
      <c r="H2164" s="4" t="s">
        <v>14</v>
      </c>
      <c r="I2164" s="20" t="s">
        <v>32</v>
      </c>
      <c r="J2164" s="4" t="s">
        <v>8</v>
      </c>
      <c r="K2164" s="4" t="s">
        <v>12</v>
      </c>
    </row>
    <row r="2165" spans="1:14">
      <c r="A2165" t="n">
        <v>19526</v>
      </c>
      <c r="B2165" s="12" t="n">
        <v>5</v>
      </c>
      <c r="C2165" s="7" t="n">
        <v>28</v>
      </c>
      <c r="D2165" s="20" t="s">
        <v>3</v>
      </c>
      <c r="E2165" s="49" t="n">
        <v>101</v>
      </c>
      <c r="F2165" s="7" t="n">
        <v>2</v>
      </c>
      <c r="G2165" s="7" t="n">
        <v>1160</v>
      </c>
      <c r="H2165" s="7" t="n">
        <v>1</v>
      </c>
      <c r="I2165" s="20" t="s">
        <v>3</v>
      </c>
      <c r="J2165" s="7" t="n">
        <v>1</v>
      </c>
      <c r="K2165" s="13" t="n">
        <f t="normal" ca="1">A2179</f>
        <v>0</v>
      </c>
    </row>
    <row r="2166" spans="1:14">
      <c r="A2166" t="s">
        <v>4</v>
      </c>
      <c r="B2166" s="4" t="s">
        <v>5</v>
      </c>
      <c r="C2166" s="4" t="s">
        <v>8</v>
      </c>
      <c r="D2166" s="20" t="s">
        <v>30</v>
      </c>
      <c r="E2166" s="4" t="s">
        <v>5</v>
      </c>
      <c r="F2166" s="4" t="s">
        <v>8</v>
      </c>
      <c r="G2166" s="4" t="s">
        <v>7</v>
      </c>
      <c r="H2166" s="4" t="s">
        <v>8</v>
      </c>
      <c r="I2166" s="20" t="s">
        <v>32</v>
      </c>
      <c r="J2166" s="4" t="s">
        <v>8</v>
      </c>
      <c r="K2166" s="4" t="s">
        <v>14</v>
      </c>
      <c r="L2166" s="4" t="s">
        <v>8</v>
      </c>
      <c r="M2166" s="4" t="s">
        <v>8</v>
      </c>
      <c r="N2166" s="4" t="s">
        <v>12</v>
      </c>
    </row>
    <row r="2167" spans="1:14">
      <c r="A2167" t="n">
        <v>19541</v>
      </c>
      <c r="B2167" s="12" t="n">
        <v>5</v>
      </c>
      <c r="C2167" s="7" t="n">
        <v>28</v>
      </c>
      <c r="D2167" s="20" t="s">
        <v>3</v>
      </c>
      <c r="E2167" s="50" t="n">
        <v>102</v>
      </c>
      <c r="F2167" s="7" t="n">
        <v>7</v>
      </c>
      <c r="G2167" s="7" t="n">
        <v>13</v>
      </c>
      <c r="H2167" s="7" t="n">
        <v>7</v>
      </c>
      <c r="I2167" s="20" t="s">
        <v>3</v>
      </c>
      <c r="J2167" s="7" t="n">
        <v>0</v>
      </c>
      <c r="K2167" s="7" t="n">
        <v>1160</v>
      </c>
      <c r="L2167" s="7" t="n">
        <v>2</v>
      </c>
      <c r="M2167" s="7" t="n">
        <v>1</v>
      </c>
      <c r="N2167" s="13" t="n">
        <f t="normal" ca="1">A2173</f>
        <v>0</v>
      </c>
    </row>
    <row r="2168" spans="1:14">
      <c r="A2168" t="s">
        <v>4</v>
      </c>
      <c r="B2168" s="4" t="s">
        <v>5</v>
      </c>
      <c r="C2168" s="4" t="s">
        <v>8</v>
      </c>
      <c r="D2168" s="4" t="s">
        <v>8</v>
      </c>
      <c r="E2168" s="4" t="s">
        <v>9</v>
      </c>
      <c r="F2168" s="4" t="s">
        <v>7</v>
      </c>
    </row>
    <row r="2169" spans="1:14">
      <c r="A2169" t="n">
        <v>19559</v>
      </c>
      <c r="B2169" s="33" t="n">
        <v>31</v>
      </c>
      <c r="C2169" s="7" t="n">
        <v>1</v>
      </c>
      <c r="D2169" s="7" t="n">
        <v>2</v>
      </c>
      <c r="E2169" s="7" t="s">
        <v>177</v>
      </c>
      <c r="F2169" s="7" t="n">
        <v>1160</v>
      </c>
    </row>
    <row r="2170" spans="1:14">
      <c r="A2170" t="s">
        <v>4</v>
      </c>
      <c r="B2170" s="4" t="s">
        <v>5</v>
      </c>
      <c r="C2170" s="4" t="s">
        <v>12</v>
      </c>
    </row>
    <row r="2171" spans="1:14">
      <c r="A2171" t="n">
        <v>19568</v>
      </c>
      <c r="B2171" s="15" t="n">
        <v>3</v>
      </c>
      <c r="C2171" s="13" t="n">
        <f t="normal" ca="1">A2177</f>
        <v>0</v>
      </c>
    </row>
    <row r="2172" spans="1:14">
      <c r="A2172" t="s">
        <v>4</v>
      </c>
      <c r="B2172" s="4" t="s">
        <v>5</v>
      </c>
      <c r="C2172" s="4" t="s">
        <v>8</v>
      </c>
      <c r="D2172" s="20" t="s">
        <v>30</v>
      </c>
      <c r="E2172" s="4" t="s">
        <v>5</v>
      </c>
      <c r="F2172" s="4" t="s">
        <v>8</v>
      </c>
      <c r="G2172" s="4" t="s">
        <v>7</v>
      </c>
      <c r="H2172" s="4" t="s">
        <v>14</v>
      </c>
      <c r="I2172" s="20" t="s">
        <v>32</v>
      </c>
      <c r="J2172" s="4" t="s">
        <v>8</v>
      </c>
      <c r="K2172" s="4" t="s">
        <v>12</v>
      </c>
    </row>
    <row r="2173" spans="1:14">
      <c r="A2173" t="n">
        <v>19573</v>
      </c>
      <c r="B2173" s="12" t="n">
        <v>5</v>
      </c>
      <c r="C2173" s="7" t="n">
        <v>28</v>
      </c>
      <c r="D2173" s="20" t="s">
        <v>3</v>
      </c>
      <c r="E2173" s="49" t="n">
        <v>101</v>
      </c>
      <c r="F2173" s="7" t="n">
        <v>2</v>
      </c>
      <c r="G2173" s="7" t="n">
        <v>1160</v>
      </c>
      <c r="H2173" s="7" t="n">
        <v>0</v>
      </c>
      <c r="I2173" s="20" t="s">
        <v>3</v>
      </c>
      <c r="J2173" s="7" t="n">
        <v>1</v>
      </c>
      <c r="K2173" s="13" t="n">
        <f t="normal" ca="1">A2177</f>
        <v>0</v>
      </c>
    </row>
    <row r="2174" spans="1:14">
      <c r="A2174" t="s">
        <v>4</v>
      </c>
      <c r="B2174" s="4" t="s">
        <v>5</v>
      </c>
      <c r="C2174" s="4" t="s">
        <v>8</v>
      </c>
      <c r="D2174" s="4" t="s">
        <v>8</v>
      </c>
      <c r="E2174" s="4" t="s">
        <v>9</v>
      </c>
      <c r="F2174" s="4" t="s">
        <v>7</v>
      </c>
    </row>
    <row r="2175" spans="1:14">
      <c r="A2175" t="n">
        <v>19588</v>
      </c>
      <c r="B2175" s="33" t="n">
        <v>31</v>
      </c>
      <c r="C2175" s="7" t="n">
        <v>1</v>
      </c>
      <c r="D2175" s="7" t="n">
        <v>2</v>
      </c>
      <c r="E2175" s="7" t="s">
        <v>185</v>
      </c>
      <c r="F2175" s="7" t="n">
        <v>1160</v>
      </c>
    </row>
    <row r="2176" spans="1:14">
      <c r="A2176" t="s">
        <v>4</v>
      </c>
      <c r="B2176" s="4" t="s">
        <v>5</v>
      </c>
      <c r="C2176" s="4" t="s">
        <v>8</v>
      </c>
      <c r="D2176" s="4" t="s">
        <v>8</v>
      </c>
      <c r="E2176" s="4" t="s">
        <v>9</v>
      </c>
      <c r="F2176" s="4" t="s">
        <v>14</v>
      </c>
    </row>
    <row r="2177" spans="1:14">
      <c r="A2177" t="n">
        <v>19597</v>
      </c>
      <c r="B2177" s="33" t="n">
        <v>31</v>
      </c>
      <c r="C2177" s="7" t="n">
        <v>9</v>
      </c>
      <c r="D2177" s="7" t="n">
        <v>2</v>
      </c>
      <c r="E2177" s="7" t="s">
        <v>209</v>
      </c>
      <c r="F2177" s="7" t="n">
        <v>1160</v>
      </c>
    </row>
    <row r="2178" spans="1:14">
      <c r="A2178" t="s">
        <v>4</v>
      </c>
      <c r="B2178" s="4" t="s">
        <v>5</v>
      </c>
      <c r="C2178" s="4" t="s">
        <v>8</v>
      </c>
      <c r="D2178" s="20" t="s">
        <v>30</v>
      </c>
      <c r="E2178" s="4" t="s">
        <v>5</v>
      </c>
      <c r="F2178" s="4" t="s">
        <v>8</v>
      </c>
      <c r="G2178" s="4" t="s">
        <v>7</v>
      </c>
      <c r="H2178" s="4" t="s">
        <v>14</v>
      </c>
      <c r="I2178" s="20" t="s">
        <v>32</v>
      </c>
      <c r="J2178" s="4" t="s">
        <v>8</v>
      </c>
      <c r="K2178" s="4" t="s">
        <v>12</v>
      </c>
    </row>
    <row r="2179" spans="1:14">
      <c r="A2179" t="n">
        <v>19621</v>
      </c>
      <c r="B2179" s="12" t="n">
        <v>5</v>
      </c>
      <c r="C2179" s="7" t="n">
        <v>28</v>
      </c>
      <c r="D2179" s="20" t="s">
        <v>3</v>
      </c>
      <c r="E2179" s="49" t="n">
        <v>101</v>
      </c>
      <c r="F2179" s="7" t="n">
        <v>2</v>
      </c>
      <c r="G2179" s="7" t="n">
        <v>1163</v>
      </c>
      <c r="H2179" s="7" t="n">
        <v>1</v>
      </c>
      <c r="I2179" s="20" t="s">
        <v>3</v>
      </c>
      <c r="J2179" s="7" t="n">
        <v>1</v>
      </c>
      <c r="K2179" s="13" t="n">
        <f t="normal" ca="1">A2193</f>
        <v>0</v>
      </c>
    </row>
    <row r="2180" spans="1:14">
      <c r="A2180" t="s">
        <v>4</v>
      </c>
      <c r="B2180" s="4" t="s">
        <v>5</v>
      </c>
      <c r="C2180" s="4" t="s">
        <v>8</v>
      </c>
      <c r="D2180" s="20" t="s">
        <v>30</v>
      </c>
      <c r="E2180" s="4" t="s">
        <v>5</v>
      </c>
      <c r="F2180" s="4" t="s">
        <v>8</v>
      </c>
      <c r="G2180" s="4" t="s">
        <v>7</v>
      </c>
      <c r="H2180" s="4" t="s">
        <v>8</v>
      </c>
      <c r="I2180" s="20" t="s">
        <v>32</v>
      </c>
      <c r="J2180" s="4" t="s">
        <v>8</v>
      </c>
      <c r="K2180" s="4" t="s">
        <v>14</v>
      </c>
      <c r="L2180" s="4" t="s">
        <v>8</v>
      </c>
      <c r="M2180" s="4" t="s">
        <v>8</v>
      </c>
      <c r="N2180" s="4" t="s">
        <v>12</v>
      </c>
    </row>
    <row r="2181" spans="1:14">
      <c r="A2181" t="n">
        <v>19636</v>
      </c>
      <c r="B2181" s="12" t="n">
        <v>5</v>
      </c>
      <c r="C2181" s="7" t="n">
        <v>28</v>
      </c>
      <c r="D2181" s="20" t="s">
        <v>3</v>
      </c>
      <c r="E2181" s="50" t="n">
        <v>102</v>
      </c>
      <c r="F2181" s="7" t="n">
        <v>7</v>
      </c>
      <c r="G2181" s="7" t="n">
        <v>13</v>
      </c>
      <c r="H2181" s="7" t="n">
        <v>7</v>
      </c>
      <c r="I2181" s="20" t="s">
        <v>3</v>
      </c>
      <c r="J2181" s="7" t="n">
        <v>0</v>
      </c>
      <c r="K2181" s="7" t="n">
        <v>1163</v>
      </c>
      <c r="L2181" s="7" t="n">
        <v>2</v>
      </c>
      <c r="M2181" s="7" t="n">
        <v>1</v>
      </c>
      <c r="N2181" s="13" t="n">
        <f t="normal" ca="1">A2187</f>
        <v>0</v>
      </c>
    </row>
    <row r="2182" spans="1:14">
      <c r="A2182" t="s">
        <v>4</v>
      </c>
      <c r="B2182" s="4" t="s">
        <v>5</v>
      </c>
      <c r="C2182" s="4" t="s">
        <v>8</v>
      </c>
      <c r="D2182" s="4" t="s">
        <v>8</v>
      </c>
      <c r="E2182" s="4" t="s">
        <v>9</v>
      </c>
      <c r="F2182" s="4" t="s">
        <v>7</v>
      </c>
    </row>
    <row r="2183" spans="1:14">
      <c r="A2183" t="n">
        <v>19654</v>
      </c>
      <c r="B2183" s="33" t="n">
        <v>31</v>
      </c>
      <c r="C2183" s="7" t="n">
        <v>1</v>
      </c>
      <c r="D2183" s="7" t="n">
        <v>2</v>
      </c>
      <c r="E2183" s="7" t="s">
        <v>177</v>
      </c>
      <c r="F2183" s="7" t="n">
        <v>1163</v>
      </c>
    </row>
    <row r="2184" spans="1:14">
      <c r="A2184" t="s">
        <v>4</v>
      </c>
      <c r="B2184" s="4" t="s">
        <v>5</v>
      </c>
      <c r="C2184" s="4" t="s">
        <v>12</v>
      </c>
    </row>
    <row r="2185" spans="1:14">
      <c r="A2185" t="n">
        <v>19663</v>
      </c>
      <c r="B2185" s="15" t="n">
        <v>3</v>
      </c>
      <c r="C2185" s="13" t="n">
        <f t="normal" ca="1">A2191</f>
        <v>0</v>
      </c>
    </row>
    <row r="2186" spans="1:14">
      <c r="A2186" t="s">
        <v>4</v>
      </c>
      <c r="B2186" s="4" t="s">
        <v>5</v>
      </c>
      <c r="C2186" s="4" t="s">
        <v>8</v>
      </c>
      <c r="D2186" s="20" t="s">
        <v>30</v>
      </c>
      <c r="E2186" s="4" t="s">
        <v>5</v>
      </c>
      <c r="F2186" s="4" t="s">
        <v>8</v>
      </c>
      <c r="G2186" s="4" t="s">
        <v>7</v>
      </c>
      <c r="H2186" s="4" t="s">
        <v>14</v>
      </c>
      <c r="I2186" s="20" t="s">
        <v>32</v>
      </c>
      <c r="J2186" s="4" t="s">
        <v>8</v>
      </c>
      <c r="K2186" s="4" t="s">
        <v>12</v>
      </c>
    </row>
    <row r="2187" spans="1:14">
      <c r="A2187" t="n">
        <v>19668</v>
      </c>
      <c r="B2187" s="12" t="n">
        <v>5</v>
      </c>
      <c r="C2187" s="7" t="n">
        <v>28</v>
      </c>
      <c r="D2187" s="20" t="s">
        <v>3</v>
      </c>
      <c r="E2187" s="49" t="n">
        <v>101</v>
      </c>
      <c r="F2187" s="7" t="n">
        <v>2</v>
      </c>
      <c r="G2187" s="7" t="n">
        <v>1163</v>
      </c>
      <c r="H2187" s="7" t="n">
        <v>0</v>
      </c>
      <c r="I2187" s="20" t="s">
        <v>3</v>
      </c>
      <c r="J2187" s="7" t="n">
        <v>1</v>
      </c>
      <c r="K2187" s="13" t="n">
        <f t="normal" ca="1">A2191</f>
        <v>0</v>
      </c>
    </row>
    <row r="2188" spans="1:14">
      <c r="A2188" t="s">
        <v>4</v>
      </c>
      <c r="B2188" s="4" t="s">
        <v>5</v>
      </c>
      <c r="C2188" s="4" t="s">
        <v>8</v>
      </c>
      <c r="D2188" s="4" t="s">
        <v>8</v>
      </c>
      <c r="E2188" s="4" t="s">
        <v>9</v>
      </c>
      <c r="F2188" s="4" t="s">
        <v>7</v>
      </c>
    </row>
    <row r="2189" spans="1:14">
      <c r="A2189" t="n">
        <v>19683</v>
      </c>
      <c r="B2189" s="33" t="n">
        <v>31</v>
      </c>
      <c r="C2189" s="7" t="n">
        <v>1</v>
      </c>
      <c r="D2189" s="7" t="n">
        <v>2</v>
      </c>
      <c r="E2189" s="7" t="s">
        <v>185</v>
      </c>
      <c r="F2189" s="7" t="n">
        <v>1163</v>
      </c>
    </row>
    <row r="2190" spans="1:14">
      <c r="A2190" t="s">
        <v>4</v>
      </c>
      <c r="B2190" s="4" t="s">
        <v>5</v>
      </c>
      <c r="C2190" s="4" t="s">
        <v>8</v>
      </c>
      <c r="D2190" s="4" t="s">
        <v>8</v>
      </c>
      <c r="E2190" s="4" t="s">
        <v>9</v>
      </c>
      <c r="F2190" s="4" t="s">
        <v>14</v>
      </c>
    </row>
    <row r="2191" spans="1:14">
      <c r="A2191" t="n">
        <v>19692</v>
      </c>
      <c r="B2191" s="33" t="n">
        <v>31</v>
      </c>
      <c r="C2191" s="7" t="n">
        <v>9</v>
      </c>
      <c r="D2191" s="7" t="n">
        <v>2</v>
      </c>
      <c r="E2191" s="7" t="s">
        <v>210</v>
      </c>
      <c r="F2191" s="7" t="n">
        <v>1163</v>
      </c>
    </row>
    <row r="2192" spans="1:14">
      <c r="A2192" t="s">
        <v>4</v>
      </c>
      <c r="B2192" s="4" t="s">
        <v>5</v>
      </c>
      <c r="C2192" s="4" t="s">
        <v>8</v>
      </c>
      <c r="D2192" s="20" t="s">
        <v>30</v>
      </c>
      <c r="E2192" s="4" t="s">
        <v>5</v>
      </c>
      <c r="F2192" s="4" t="s">
        <v>8</v>
      </c>
      <c r="G2192" s="4" t="s">
        <v>7</v>
      </c>
      <c r="H2192" s="4" t="s">
        <v>14</v>
      </c>
      <c r="I2192" s="20" t="s">
        <v>32</v>
      </c>
      <c r="J2192" s="4" t="s">
        <v>8</v>
      </c>
      <c r="K2192" s="4" t="s">
        <v>12</v>
      </c>
    </row>
    <row r="2193" spans="1:14">
      <c r="A2193" t="n">
        <v>19716</v>
      </c>
      <c r="B2193" s="12" t="n">
        <v>5</v>
      </c>
      <c r="C2193" s="7" t="n">
        <v>28</v>
      </c>
      <c r="D2193" s="20" t="s">
        <v>3</v>
      </c>
      <c r="E2193" s="49" t="n">
        <v>101</v>
      </c>
      <c r="F2193" s="7" t="n">
        <v>2</v>
      </c>
      <c r="G2193" s="7" t="n">
        <v>3915</v>
      </c>
      <c r="H2193" s="7" t="n">
        <v>1</v>
      </c>
      <c r="I2193" s="20" t="s">
        <v>3</v>
      </c>
      <c r="J2193" s="7" t="n">
        <v>1</v>
      </c>
      <c r="K2193" s="13" t="n">
        <f t="normal" ca="1">A2207</f>
        <v>0</v>
      </c>
    </row>
    <row r="2194" spans="1:14">
      <c r="A2194" t="s">
        <v>4</v>
      </c>
      <c r="B2194" s="4" t="s">
        <v>5</v>
      </c>
      <c r="C2194" s="4" t="s">
        <v>8</v>
      </c>
      <c r="D2194" s="20" t="s">
        <v>30</v>
      </c>
      <c r="E2194" s="4" t="s">
        <v>5</v>
      </c>
      <c r="F2194" s="4" t="s">
        <v>8</v>
      </c>
      <c r="G2194" s="4" t="s">
        <v>7</v>
      </c>
      <c r="H2194" s="4" t="s">
        <v>8</v>
      </c>
      <c r="I2194" s="20" t="s">
        <v>32</v>
      </c>
      <c r="J2194" s="4" t="s">
        <v>8</v>
      </c>
      <c r="K2194" s="4" t="s">
        <v>14</v>
      </c>
      <c r="L2194" s="4" t="s">
        <v>8</v>
      </c>
      <c r="M2194" s="4" t="s">
        <v>8</v>
      </c>
      <c r="N2194" s="4" t="s">
        <v>12</v>
      </c>
    </row>
    <row r="2195" spans="1:14">
      <c r="A2195" t="n">
        <v>19731</v>
      </c>
      <c r="B2195" s="12" t="n">
        <v>5</v>
      </c>
      <c r="C2195" s="7" t="n">
        <v>28</v>
      </c>
      <c r="D2195" s="20" t="s">
        <v>3</v>
      </c>
      <c r="E2195" s="50" t="n">
        <v>102</v>
      </c>
      <c r="F2195" s="7" t="n">
        <v>7</v>
      </c>
      <c r="G2195" s="7" t="n">
        <v>13</v>
      </c>
      <c r="H2195" s="7" t="n">
        <v>7</v>
      </c>
      <c r="I2195" s="20" t="s">
        <v>3</v>
      </c>
      <c r="J2195" s="7" t="n">
        <v>0</v>
      </c>
      <c r="K2195" s="7" t="n">
        <v>3915</v>
      </c>
      <c r="L2195" s="7" t="n">
        <v>2</v>
      </c>
      <c r="M2195" s="7" t="n">
        <v>1</v>
      </c>
      <c r="N2195" s="13" t="n">
        <f t="normal" ca="1">A2201</f>
        <v>0</v>
      </c>
    </row>
    <row r="2196" spans="1:14">
      <c r="A2196" t="s">
        <v>4</v>
      </c>
      <c r="B2196" s="4" t="s">
        <v>5</v>
      </c>
      <c r="C2196" s="4" t="s">
        <v>8</v>
      </c>
      <c r="D2196" s="4" t="s">
        <v>8</v>
      </c>
      <c r="E2196" s="4" t="s">
        <v>9</v>
      </c>
      <c r="F2196" s="4" t="s">
        <v>7</v>
      </c>
    </row>
    <row r="2197" spans="1:14">
      <c r="A2197" t="n">
        <v>19749</v>
      </c>
      <c r="B2197" s="33" t="n">
        <v>31</v>
      </c>
      <c r="C2197" s="7" t="n">
        <v>1</v>
      </c>
      <c r="D2197" s="7" t="n">
        <v>2</v>
      </c>
      <c r="E2197" s="7" t="s">
        <v>177</v>
      </c>
      <c r="F2197" s="7" t="n">
        <v>3915</v>
      </c>
    </row>
    <row r="2198" spans="1:14">
      <c r="A2198" t="s">
        <v>4</v>
      </c>
      <c r="B2198" s="4" t="s">
        <v>5</v>
      </c>
      <c r="C2198" s="4" t="s">
        <v>12</v>
      </c>
    </row>
    <row r="2199" spans="1:14">
      <c r="A2199" t="n">
        <v>19758</v>
      </c>
      <c r="B2199" s="15" t="n">
        <v>3</v>
      </c>
      <c r="C2199" s="13" t="n">
        <f t="normal" ca="1">A2205</f>
        <v>0</v>
      </c>
    </row>
    <row r="2200" spans="1:14">
      <c r="A2200" t="s">
        <v>4</v>
      </c>
      <c r="B2200" s="4" t="s">
        <v>5</v>
      </c>
      <c r="C2200" s="4" t="s">
        <v>8</v>
      </c>
      <c r="D2200" s="20" t="s">
        <v>30</v>
      </c>
      <c r="E2200" s="4" t="s">
        <v>5</v>
      </c>
      <c r="F2200" s="4" t="s">
        <v>8</v>
      </c>
      <c r="G2200" s="4" t="s">
        <v>7</v>
      </c>
      <c r="H2200" s="4" t="s">
        <v>14</v>
      </c>
      <c r="I2200" s="20" t="s">
        <v>32</v>
      </c>
      <c r="J2200" s="4" t="s">
        <v>8</v>
      </c>
      <c r="K2200" s="4" t="s">
        <v>12</v>
      </c>
    </row>
    <row r="2201" spans="1:14">
      <c r="A2201" t="n">
        <v>19763</v>
      </c>
      <c r="B2201" s="12" t="n">
        <v>5</v>
      </c>
      <c r="C2201" s="7" t="n">
        <v>28</v>
      </c>
      <c r="D2201" s="20" t="s">
        <v>3</v>
      </c>
      <c r="E2201" s="49" t="n">
        <v>101</v>
      </c>
      <c r="F2201" s="7" t="n">
        <v>2</v>
      </c>
      <c r="G2201" s="7" t="n">
        <v>3915</v>
      </c>
      <c r="H2201" s="7" t="n">
        <v>0</v>
      </c>
      <c r="I2201" s="20" t="s">
        <v>3</v>
      </c>
      <c r="J2201" s="7" t="n">
        <v>1</v>
      </c>
      <c r="K2201" s="13" t="n">
        <f t="normal" ca="1">A2205</f>
        <v>0</v>
      </c>
    </row>
    <row r="2202" spans="1:14">
      <c r="A2202" t="s">
        <v>4</v>
      </c>
      <c r="B2202" s="4" t="s">
        <v>5</v>
      </c>
      <c r="C2202" s="4" t="s">
        <v>8</v>
      </c>
      <c r="D2202" s="4" t="s">
        <v>8</v>
      </c>
      <c r="E2202" s="4" t="s">
        <v>9</v>
      </c>
      <c r="F2202" s="4" t="s">
        <v>7</v>
      </c>
    </row>
    <row r="2203" spans="1:14">
      <c r="A2203" t="n">
        <v>19778</v>
      </c>
      <c r="B2203" s="33" t="n">
        <v>31</v>
      </c>
      <c r="C2203" s="7" t="n">
        <v>1</v>
      </c>
      <c r="D2203" s="7" t="n">
        <v>2</v>
      </c>
      <c r="E2203" s="7" t="s">
        <v>185</v>
      </c>
      <c r="F2203" s="7" t="n">
        <v>3915</v>
      </c>
    </row>
    <row r="2204" spans="1:14">
      <c r="A2204" t="s">
        <v>4</v>
      </c>
      <c r="B2204" s="4" t="s">
        <v>5</v>
      </c>
      <c r="C2204" s="4" t="s">
        <v>8</v>
      </c>
      <c r="D2204" s="4" t="s">
        <v>8</v>
      </c>
      <c r="E2204" s="4" t="s">
        <v>9</v>
      </c>
      <c r="F2204" s="4" t="s">
        <v>14</v>
      </c>
    </row>
    <row r="2205" spans="1:14">
      <c r="A2205" t="n">
        <v>19787</v>
      </c>
      <c r="B2205" s="33" t="n">
        <v>31</v>
      </c>
      <c r="C2205" s="7" t="n">
        <v>9</v>
      </c>
      <c r="D2205" s="7" t="n">
        <v>2</v>
      </c>
      <c r="E2205" s="7" t="s">
        <v>211</v>
      </c>
      <c r="F2205" s="7" t="n">
        <v>3915</v>
      </c>
    </row>
    <row r="2206" spans="1:14">
      <c r="A2206" t="s">
        <v>4</v>
      </c>
      <c r="B2206" s="4" t="s">
        <v>5</v>
      </c>
      <c r="C2206" s="4" t="s">
        <v>8</v>
      </c>
      <c r="D2206" s="20" t="s">
        <v>30</v>
      </c>
      <c r="E2206" s="4" t="s">
        <v>5</v>
      </c>
      <c r="F2206" s="4" t="s">
        <v>8</v>
      </c>
      <c r="G2206" s="4" t="s">
        <v>7</v>
      </c>
      <c r="H2206" s="4" t="s">
        <v>14</v>
      </c>
      <c r="I2206" s="20" t="s">
        <v>32</v>
      </c>
      <c r="J2206" s="4" t="s">
        <v>8</v>
      </c>
      <c r="K2206" s="4" t="s">
        <v>12</v>
      </c>
    </row>
    <row r="2207" spans="1:14">
      <c r="A2207" t="n">
        <v>19813</v>
      </c>
      <c r="B2207" s="12" t="n">
        <v>5</v>
      </c>
      <c r="C2207" s="7" t="n">
        <v>28</v>
      </c>
      <c r="D2207" s="20" t="s">
        <v>3</v>
      </c>
      <c r="E2207" s="49" t="n">
        <v>101</v>
      </c>
      <c r="F2207" s="7" t="n">
        <v>2</v>
      </c>
      <c r="G2207" s="7" t="n">
        <v>3902</v>
      </c>
      <c r="H2207" s="7" t="n">
        <v>1</v>
      </c>
      <c r="I2207" s="20" t="s">
        <v>3</v>
      </c>
      <c r="J2207" s="7" t="n">
        <v>1</v>
      </c>
      <c r="K2207" s="13" t="n">
        <f t="normal" ca="1">A2221</f>
        <v>0</v>
      </c>
    </row>
    <row r="2208" spans="1:14">
      <c r="A2208" t="s">
        <v>4</v>
      </c>
      <c r="B2208" s="4" t="s">
        <v>5</v>
      </c>
      <c r="C2208" s="4" t="s">
        <v>8</v>
      </c>
      <c r="D2208" s="20" t="s">
        <v>30</v>
      </c>
      <c r="E2208" s="4" t="s">
        <v>5</v>
      </c>
      <c r="F2208" s="4" t="s">
        <v>8</v>
      </c>
      <c r="G2208" s="4" t="s">
        <v>7</v>
      </c>
      <c r="H2208" s="4" t="s">
        <v>8</v>
      </c>
      <c r="I2208" s="20" t="s">
        <v>32</v>
      </c>
      <c r="J2208" s="4" t="s">
        <v>8</v>
      </c>
      <c r="K2208" s="4" t="s">
        <v>14</v>
      </c>
      <c r="L2208" s="4" t="s">
        <v>8</v>
      </c>
      <c r="M2208" s="4" t="s">
        <v>8</v>
      </c>
      <c r="N2208" s="4" t="s">
        <v>12</v>
      </c>
    </row>
    <row r="2209" spans="1:14">
      <c r="A2209" t="n">
        <v>19828</v>
      </c>
      <c r="B2209" s="12" t="n">
        <v>5</v>
      </c>
      <c r="C2209" s="7" t="n">
        <v>28</v>
      </c>
      <c r="D2209" s="20" t="s">
        <v>3</v>
      </c>
      <c r="E2209" s="50" t="n">
        <v>102</v>
      </c>
      <c r="F2209" s="7" t="n">
        <v>7</v>
      </c>
      <c r="G2209" s="7" t="n">
        <v>13</v>
      </c>
      <c r="H2209" s="7" t="n">
        <v>7</v>
      </c>
      <c r="I2209" s="20" t="s">
        <v>3</v>
      </c>
      <c r="J2209" s="7" t="n">
        <v>0</v>
      </c>
      <c r="K2209" s="7" t="n">
        <v>3902</v>
      </c>
      <c r="L2209" s="7" t="n">
        <v>2</v>
      </c>
      <c r="M2209" s="7" t="n">
        <v>1</v>
      </c>
      <c r="N2209" s="13" t="n">
        <f t="normal" ca="1">A2215</f>
        <v>0</v>
      </c>
    </row>
    <row r="2210" spans="1:14">
      <c r="A2210" t="s">
        <v>4</v>
      </c>
      <c r="B2210" s="4" t="s">
        <v>5</v>
      </c>
      <c r="C2210" s="4" t="s">
        <v>8</v>
      </c>
      <c r="D2210" s="4" t="s">
        <v>8</v>
      </c>
      <c r="E2210" s="4" t="s">
        <v>9</v>
      </c>
      <c r="F2210" s="4" t="s">
        <v>7</v>
      </c>
    </row>
    <row r="2211" spans="1:14">
      <c r="A2211" t="n">
        <v>19846</v>
      </c>
      <c r="B2211" s="33" t="n">
        <v>31</v>
      </c>
      <c r="C2211" s="7" t="n">
        <v>1</v>
      </c>
      <c r="D2211" s="7" t="n">
        <v>2</v>
      </c>
      <c r="E2211" s="7" t="s">
        <v>177</v>
      </c>
      <c r="F2211" s="7" t="n">
        <v>3902</v>
      </c>
    </row>
    <row r="2212" spans="1:14">
      <c r="A2212" t="s">
        <v>4</v>
      </c>
      <c r="B2212" s="4" t="s">
        <v>5</v>
      </c>
      <c r="C2212" s="4" t="s">
        <v>12</v>
      </c>
    </row>
    <row r="2213" spans="1:14">
      <c r="A2213" t="n">
        <v>19855</v>
      </c>
      <c r="B2213" s="15" t="n">
        <v>3</v>
      </c>
      <c r="C2213" s="13" t="n">
        <f t="normal" ca="1">A2219</f>
        <v>0</v>
      </c>
    </row>
    <row r="2214" spans="1:14">
      <c r="A2214" t="s">
        <v>4</v>
      </c>
      <c r="B2214" s="4" t="s">
        <v>5</v>
      </c>
      <c r="C2214" s="4" t="s">
        <v>8</v>
      </c>
      <c r="D2214" s="20" t="s">
        <v>30</v>
      </c>
      <c r="E2214" s="4" t="s">
        <v>5</v>
      </c>
      <c r="F2214" s="4" t="s">
        <v>8</v>
      </c>
      <c r="G2214" s="4" t="s">
        <v>7</v>
      </c>
      <c r="H2214" s="4" t="s">
        <v>14</v>
      </c>
      <c r="I2214" s="20" t="s">
        <v>32</v>
      </c>
      <c r="J2214" s="4" t="s">
        <v>8</v>
      </c>
      <c r="K2214" s="4" t="s">
        <v>12</v>
      </c>
    </row>
    <row r="2215" spans="1:14">
      <c r="A2215" t="n">
        <v>19860</v>
      </c>
      <c r="B2215" s="12" t="n">
        <v>5</v>
      </c>
      <c r="C2215" s="7" t="n">
        <v>28</v>
      </c>
      <c r="D2215" s="20" t="s">
        <v>3</v>
      </c>
      <c r="E2215" s="49" t="n">
        <v>101</v>
      </c>
      <c r="F2215" s="7" t="n">
        <v>2</v>
      </c>
      <c r="G2215" s="7" t="n">
        <v>3902</v>
      </c>
      <c r="H2215" s="7" t="n">
        <v>0</v>
      </c>
      <c r="I2215" s="20" t="s">
        <v>3</v>
      </c>
      <c r="J2215" s="7" t="n">
        <v>1</v>
      </c>
      <c r="K2215" s="13" t="n">
        <f t="normal" ca="1">A2219</f>
        <v>0</v>
      </c>
    </row>
    <row r="2216" spans="1:14">
      <c r="A2216" t="s">
        <v>4</v>
      </c>
      <c r="B2216" s="4" t="s">
        <v>5</v>
      </c>
      <c r="C2216" s="4" t="s">
        <v>8</v>
      </c>
      <c r="D2216" s="4" t="s">
        <v>8</v>
      </c>
      <c r="E2216" s="4" t="s">
        <v>9</v>
      </c>
      <c r="F2216" s="4" t="s">
        <v>7</v>
      </c>
    </row>
    <row r="2217" spans="1:14">
      <c r="A2217" t="n">
        <v>19875</v>
      </c>
      <c r="B2217" s="33" t="n">
        <v>31</v>
      </c>
      <c r="C2217" s="7" t="n">
        <v>1</v>
      </c>
      <c r="D2217" s="7" t="n">
        <v>2</v>
      </c>
      <c r="E2217" s="7" t="s">
        <v>185</v>
      </c>
      <c r="F2217" s="7" t="n">
        <v>3902</v>
      </c>
    </row>
    <row r="2218" spans="1:14">
      <c r="A2218" t="s">
        <v>4</v>
      </c>
      <c r="B2218" s="4" t="s">
        <v>5</v>
      </c>
      <c r="C2218" s="4" t="s">
        <v>8</v>
      </c>
      <c r="D2218" s="4" t="s">
        <v>8</v>
      </c>
      <c r="E2218" s="4" t="s">
        <v>9</v>
      </c>
      <c r="F2218" s="4" t="s">
        <v>14</v>
      </c>
    </row>
    <row r="2219" spans="1:14">
      <c r="A2219" t="n">
        <v>19884</v>
      </c>
      <c r="B2219" s="33" t="n">
        <v>31</v>
      </c>
      <c r="C2219" s="7" t="n">
        <v>9</v>
      </c>
      <c r="D2219" s="7" t="n">
        <v>2</v>
      </c>
      <c r="E2219" s="7" t="s">
        <v>212</v>
      </c>
      <c r="F2219" s="7" t="n">
        <v>3902</v>
      </c>
    </row>
    <row r="2220" spans="1:14">
      <c r="A2220" t="s">
        <v>4</v>
      </c>
      <c r="B2220" s="4" t="s">
        <v>5</v>
      </c>
      <c r="C2220" s="4" t="s">
        <v>8</v>
      </c>
      <c r="D2220" s="20" t="s">
        <v>30</v>
      </c>
      <c r="E2220" s="4" t="s">
        <v>5</v>
      </c>
      <c r="F2220" s="4" t="s">
        <v>8</v>
      </c>
      <c r="G2220" s="4" t="s">
        <v>7</v>
      </c>
      <c r="H2220" s="4" t="s">
        <v>14</v>
      </c>
      <c r="I2220" s="20" t="s">
        <v>32</v>
      </c>
      <c r="J2220" s="4" t="s">
        <v>8</v>
      </c>
      <c r="K2220" s="4" t="s">
        <v>12</v>
      </c>
    </row>
    <row r="2221" spans="1:14">
      <c r="A2221" t="n">
        <v>19902</v>
      </c>
      <c r="B2221" s="12" t="n">
        <v>5</v>
      </c>
      <c r="C2221" s="7" t="n">
        <v>28</v>
      </c>
      <c r="D2221" s="20" t="s">
        <v>3</v>
      </c>
      <c r="E2221" s="49" t="n">
        <v>101</v>
      </c>
      <c r="F2221" s="7" t="n">
        <v>2</v>
      </c>
      <c r="G2221" s="7" t="n">
        <v>3916</v>
      </c>
      <c r="H2221" s="7" t="n">
        <v>1</v>
      </c>
      <c r="I2221" s="20" t="s">
        <v>3</v>
      </c>
      <c r="J2221" s="7" t="n">
        <v>1</v>
      </c>
      <c r="K2221" s="13" t="n">
        <f t="normal" ca="1">A2235</f>
        <v>0</v>
      </c>
    </row>
    <row r="2222" spans="1:14">
      <c r="A2222" t="s">
        <v>4</v>
      </c>
      <c r="B2222" s="4" t="s">
        <v>5</v>
      </c>
      <c r="C2222" s="4" t="s">
        <v>8</v>
      </c>
      <c r="D2222" s="20" t="s">
        <v>30</v>
      </c>
      <c r="E2222" s="4" t="s">
        <v>5</v>
      </c>
      <c r="F2222" s="4" t="s">
        <v>8</v>
      </c>
      <c r="G2222" s="4" t="s">
        <v>7</v>
      </c>
      <c r="H2222" s="4" t="s">
        <v>8</v>
      </c>
      <c r="I2222" s="20" t="s">
        <v>32</v>
      </c>
      <c r="J2222" s="4" t="s">
        <v>8</v>
      </c>
      <c r="K2222" s="4" t="s">
        <v>14</v>
      </c>
      <c r="L2222" s="4" t="s">
        <v>8</v>
      </c>
      <c r="M2222" s="4" t="s">
        <v>8</v>
      </c>
      <c r="N2222" s="4" t="s">
        <v>12</v>
      </c>
    </row>
    <row r="2223" spans="1:14">
      <c r="A2223" t="n">
        <v>19917</v>
      </c>
      <c r="B2223" s="12" t="n">
        <v>5</v>
      </c>
      <c r="C2223" s="7" t="n">
        <v>28</v>
      </c>
      <c r="D2223" s="20" t="s">
        <v>3</v>
      </c>
      <c r="E2223" s="50" t="n">
        <v>102</v>
      </c>
      <c r="F2223" s="7" t="n">
        <v>7</v>
      </c>
      <c r="G2223" s="7" t="n">
        <v>13</v>
      </c>
      <c r="H2223" s="7" t="n">
        <v>7</v>
      </c>
      <c r="I2223" s="20" t="s">
        <v>3</v>
      </c>
      <c r="J2223" s="7" t="n">
        <v>0</v>
      </c>
      <c r="K2223" s="7" t="n">
        <v>3916</v>
      </c>
      <c r="L2223" s="7" t="n">
        <v>2</v>
      </c>
      <c r="M2223" s="7" t="n">
        <v>1</v>
      </c>
      <c r="N2223" s="13" t="n">
        <f t="normal" ca="1">A2229</f>
        <v>0</v>
      </c>
    </row>
    <row r="2224" spans="1:14">
      <c r="A2224" t="s">
        <v>4</v>
      </c>
      <c r="B2224" s="4" t="s">
        <v>5</v>
      </c>
      <c r="C2224" s="4" t="s">
        <v>8</v>
      </c>
      <c r="D2224" s="4" t="s">
        <v>8</v>
      </c>
      <c r="E2224" s="4" t="s">
        <v>9</v>
      </c>
      <c r="F2224" s="4" t="s">
        <v>7</v>
      </c>
    </row>
    <row r="2225" spans="1:14">
      <c r="A2225" t="n">
        <v>19935</v>
      </c>
      <c r="B2225" s="33" t="n">
        <v>31</v>
      </c>
      <c r="C2225" s="7" t="n">
        <v>1</v>
      </c>
      <c r="D2225" s="7" t="n">
        <v>2</v>
      </c>
      <c r="E2225" s="7" t="s">
        <v>177</v>
      </c>
      <c r="F2225" s="7" t="n">
        <v>3916</v>
      </c>
    </row>
    <row r="2226" spans="1:14">
      <c r="A2226" t="s">
        <v>4</v>
      </c>
      <c r="B2226" s="4" t="s">
        <v>5</v>
      </c>
      <c r="C2226" s="4" t="s">
        <v>12</v>
      </c>
    </row>
    <row r="2227" spans="1:14">
      <c r="A2227" t="n">
        <v>19944</v>
      </c>
      <c r="B2227" s="15" t="n">
        <v>3</v>
      </c>
      <c r="C2227" s="13" t="n">
        <f t="normal" ca="1">A2233</f>
        <v>0</v>
      </c>
    </row>
    <row r="2228" spans="1:14">
      <c r="A2228" t="s">
        <v>4</v>
      </c>
      <c r="B2228" s="4" t="s">
        <v>5</v>
      </c>
      <c r="C2228" s="4" t="s">
        <v>8</v>
      </c>
      <c r="D2228" s="20" t="s">
        <v>30</v>
      </c>
      <c r="E2228" s="4" t="s">
        <v>5</v>
      </c>
      <c r="F2228" s="4" t="s">
        <v>8</v>
      </c>
      <c r="G2228" s="4" t="s">
        <v>7</v>
      </c>
      <c r="H2228" s="4" t="s">
        <v>14</v>
      </c>
      <c r="I2228" s="20" t="s">
        <v>32</v>
      </c>
      <c r="J2228" s="4" t="s">
        <v>8</v>
      </c>
      <c r="K2228" s="4" t="s">
        <v>12</v>
      </c>
    </row>
    <row r="2229" spans="1:14">
      <c r="A2229" t="n">
        <v>19949</v>
      </c>
      <c r="B2229" s="12" t="n">
        <v>5</v>
      </c>
      <c r="C2229" s="7" t="n">
        <v>28</v>
      </c>
      <c r="D2229" s="20" t="s">
        <v>3</v>
      </c>
      <c r="E2229" s="49" t="n">
        <v>101</v>
      </c>
      <c r="F2229" s="7" t="n">
        <v>2</v>
      </c>
      <c r="G2229" s="7" t="n">
        <v>3916</v>
      </c>
      <c r="H2229" s="7" t="n">
        <v>0</v>
      </c>
      <c r="I2229" s="20" t="s">
        <v>3</v>
      </c>
      <c r="J2229" s="7" t="n">
        <v>1</v>
      </c>
      <c r="K2229" s="13" t="n">
        <f t="normal" ca="1">A2233</f>
        <v>0</v>
      </c>
    </row>
    <row r="2230" spans="1:14">
      <c r="A2230" t="s">
        <v>4</v>
      </c>
      <c r="B2230" s="4" t="s">
        <v>5</v>
      </c>
      <c r="C2230" s="4" t="s">
        <v>8</v>
      </c>
      <c r="D2230" s="4" t="s">
        <v>8</v>
      </c>
      <c r="E2230" s="4" t="s">
        <v>9</v>
      </c>
      <c r="F2230" s="4" t="s">
        <v>7</v>
      </c>
    </row>
    <row r="2231" spans="1:14">
      <c r="A2231" t="n">
        <v>19964</v>
      </c>
      <c r="B2231" s="33" t="n">
        <v>31</v>
      </c>
      <c r="C2231" s="7" t="n">
        <v>1</v>
      </c>
      <c r="D2231" s="7" t="n">
        <v>2</v>
      </c>
      <c r="E2231" s="7" t="s">
        <v>185</v>
      </c>
      <c r="F2231" s="7" t="n">
        <v>3916</v>
      </c>
    </row>
    <row r="2232" spans="1:14">
      <c r="A2232" t="s">
        <v>4</v>
      </c>
      <c r="B2232" s="4" t="s">
        <v>5</v>
      </c>
      <c r="C2232" s="4" t="s">
        <v>8</v>
      </c>
      <c r="D2232" s="4" t="s">
        <v>8</v>
      </c>
      <c r="E2232" s="4" t="s">
        <v>9</v>
      </c>
      <c r="F2232" s="4" t="s">
        <v>14</v>
      </c>
    </row>
    <row r="2233" spans="1:14">
      <c r="A2233" t="n">
        <v>19973</v>
      </c>
      <c r="B2233" s="33" t="n">
        <v>31</v>
      </c>
      <c r="C2233" s="7" t="n">
        <v>9</v>
      </c>
      <c r="D2233" s="7" t="n">
        <v>2</v>
      </c>
      <c r="E2233" s="7" t="s">
        <v>213</v>
      </c>
      <c r="F2233" s="7" t="n">
        <v>3916</v>
      </c>
    </row>
    <row r="2234" spans="1:14">
      <c r="A2234" t="s">
        <v>4</v>
      </c>
      <c r="B2234" s="4" t="s">
        <v>5</v>
      </c>
      <c r="C2234" s="4" t="s">
        <v>8</v>
      </c>
      <c r="D2234" s="20" t="s">
        <v>30</v>
      </c>
      <c r="E2234" s="4" t="s">
        <v>5</v>
      </c>
      <c r="F2234" s="4" t="s">
        <v>8</v>
      </c>
      <c r="G2234" s="4" t="s">
        <v>7</v>
      </c>
      <c r="H2234" s="4" t="s">
        <v>14</v>
      </c>
      <c r="I2234" s="20" t="s">
        <v>32</v>
      </c>
      <c r="J2234" s="4" t="s">
        <v>8</v>
      </c>
      <c r="K2234" s="4" t="s">
        <v>12</v>
      </c>
    </row>
    <row r="2235" spans="1:14">
      <c r="A2235" t="n">
        <v>19997</v>
      </c>
      <c r="B2235" s="12" t="n">
        <v>5</v>
      </c>
      <c r="C2235" s="7" t="n">
        <v>28</v>
      </c>
      <c r="D2235" s="20" t="s">
        <v>3</v>
      </c>
      <c r="E2235" s="49" t="n">
        <v>101</v>
      </c>
      <c r="F2235" s="7" t="n">
        <v>2</v>
      </c>
      <c r="G2235" s="7" t="n">
        <v>1161</v>
      </c>
      <c r="H2235" s="7" t="n">
        <v>1</v>
      </c>
      <c r="I2235" s="20" t="s">
        <v>3</v>
      </c>
      <c r="J2235" s="7" t="n">
        <v>1</v>
      </c>
      <c r="K2235" s="13" t="n">
        <f t="normal" ca="1">A2249</f>
        <v>0</v>
      </c>
    </row>
    <row r="2236" spans="1:14">
      <c r="A2236" t="s">
        <v>4</v>
      </c>
      <c r="B2236" s="4" t="s">
        <v>5</v>
      </c>
      <c r="C2236" s="4" t="s">
        <v>8</v>
      </c>
      <c r="D2236" s="20" t="s">
        <v>30</v>
      </c>
      <c r="E2236" s="4" t="s">
        <v>5</v>
      </c>
      <c r="F2236" s="4" t="s">
        <v>8</v>
      </c>
      <c r="G2236" s="4" t="s">
        <v>7</v>
      </c>
      <c r="H2236" s="4" t="s">
        <v>8</v>
      </c>
      <c r="I2236" s="20" t="s">
        <v>32</v>
      </c>
      <c r="J2236" s="4" t="s">
        <v>8</v>
      </c>
      <c r="K2236" s="4" t="s">
        <v>14</v>
      </c>
      <c r="L2236" s="4" t="s">
        <v>8</v>
      </c>
      <c r="M2236" s="4" t="s">
        <v>8</v>
      </c>
      <c r="N2236" s="4" t="s">
        <v>12</v>
      </c>
    </row>
    <row r="2237" spans="1:14">
      <c r="A2237" t="n">
        <v>20012</v>
      </c>
      <c r="B2237" s="12" t="n">
        <v>5</v>
      </c>
      <c r="C2237" s="7" t="n">
        <v>28</v>
      </c>
      <c r="D2237" s="20" t="s">
        <v>3</v>
      </c>
      <c r="E2237" s="50" t="n">
        <v>102</v>
      </c>
      <c r="F2237" s="7" t="n">
        <v>7</v>
      </c>
      <c r="G2237" s="7" t="n">
        <v>13</v>
      </c>
      <c r="H2237" s="7" t="n">
        <v>7</v>
      </c>
      <c r="I2237" s="20" t="s">
        <v>3</v>
      </c>
      <c r="J2237" s="7" t="n">
        <v>0</v>
      </c>
      <c r="K2237" s="7" t="n">
        <v>1161</v>
      </c>
      <c r="L2237" s="7" t="n">
        <v>2</v>
      </c>
      <c r="M2237" s="7" t="n">
        <v>1</v>
      </c>
      <c r="N2237" s="13" t="n">
        <f t="normal" ca="1">A2243</f>
        <v>0</v>
      </c>
    </row>
    <row r="2238" spans="1:14">
      <c r="A2238" t="s">
        <v>4</v>
      </c>
      <c r="B2238" s="4" t="s">
        <v>5</v>
      </c>
      <c r="C2238" s="4" t="s">
        <v>8</v>
      </c>
      <c r="D2238" s="4" t="s">
        <v>8</v>
      </c>
      <c r="E2238" s="4" t="s">
        <v>9</v>
      </c>
      <c r="F2238" s="4" t="s">
        <v>7</v>
      </c>
    </row>
    <row r="2239" spans="1:14">
      <c r="A2239" t="n">
        <v>20030</v>
      </c>
      <c r="B2239" s="33" t="n">
        <v>31</v>
      </c>
      <c r="C2239" s="7" t="n">
        <v>1</v>
      </c>
      <c r="D2239" s="7" t="n">
        <v>2</v>
      </c>
      <c r="E2239" s="7" t="s">
        <v>177</v>
      </c>
      <c r="F2239" s="7" t="n">
        <v>1161</v>
      </c>
    </row>
    <row r="2240" spans="1:14">
      <c r="A2240" t="s">
        <v>4</v>
      </c>
      <c r="B2240" s="4" t="s">
        <v>5</v>
      </c>
      <c r="C2240" s="4" t="s">
        <v>12</v>
      </c>
    </row>
    <row r="2241" spans="1:14">
      <c r="A2241" t="n">
        <v>20039</v>
      </c>
      <c r="B2241" s="15" t="n">
        <v>3</v>
      </c>
      <c r="C2241" s="13" t="n">
        <f t="normal" ca="1">A2247</f>
        <v>0</v>
      </c>
    </row>
    <row r="2242" spans="1:14">
      <c r="A2242" t="s">
        <v>4</v>
      </c>
      <c r="B2242" s="4" t="s">
        <v>5</v>
      </c>
      <c r="C2242" s="4" t="s">
        <v>8</v>
      </c>
      <c r="D2242" s="20" t="s">
        <v>30</v>
      </c>
      <c r="E2242" s="4" t="s">
        <v>5</v>
      </c>
      <c r="F2242" s="4" t="s">
        <v>8</v>
      </c>
      <c r="G2242" s="4" t="s">
        <v>7</v>
      </c>
      <c r="H2242" s="4" t="s">
        <v>14</v>
      </c>
      <c r="I2242" s="20" t="s">
        <v>32</v>
      </c>
      <c r="J2242" s="4" t="s">
        <v>8</v>
      </c>
      <c r="K2242" s="4" t="s">
        <v>12</v>
      </c>
    </row>
    <row r="2243" spans="1:14">
      <c r="A2243" t="n">
        <v>20044</v>
      </c>
      <c r="B2243" s="12" t="n">
        <v>5</v>
      </c>
      <c r="C2243" s="7" t="n">
        <v>28</v>
      </c>
      <c r="D2243" s="20" t="s">
        <v>3</v>
      </c>
      <c r="E2243" s="49" t="n">
        <v>101</v>
      </c>
      <c r="F2243" s="7" t="n">
        <v>2</v>
      </c>
      <c r="G2243" s="7" t="n">
        <v>1161</v>
      </c>
      <c r="H2243" s="7" t="n">
        <v>0</v>
      </c>
      <c r="I2243" s="20" t="s">
        <v>3</v>
      </c>
      <c r="J2243" s="7" t="n">
        <v>1</v>
      </c>
      <c r="K2243" s="13" t="n">
        <f t="normal" ca="1">A2247</f>
        <v>0</v>
      </c>
    </row>
    <row r="2244" spans="1:14">
      <c r="A2244" t="s">
        <v>4</v>
      </c>
      <c r="B2244" s="4" t="s">
        <v>5</v>
      </c>
      <c r="C2244" s="4" t="s">
        <v>8</v>
      </c>
      <c r="D2244" s="4" t="s">
        <v>8</v>
      </c>
      <c r="E2244" s="4" t="s">
        <v>9</v>
      </c>
      <c r="F2244" s="4" t="s">
        <v>7</v>
      </c>
    </row>
    <row r="2245" spans="1:14">
      <c r="A2245" t="n">
        <v>20059</v>
      </c>
      <c r="B2245" s="33" t="n">
        <v>31</v>
      </c>
      <c r="C2245" s="7" t="n">
        <v>1</v>
      </c>
      <c r="D2245" s="7" t="n">
        <v>2</v>
      </c>
      <c r="E2245" s="7" t="s">
        <v>185</v>
      </c>
      <c r="F2245" s="7" t="n">
        <v>1161</v>
      </c>
    </row>
    <row r="2246" spans="1:14">
      <c r="A2246" t="s">
        <v>4</v>
      </c>
      <c r="B2246" s="4" t="s">
        <v>5</v>
      </c>
      <c r="C2246" s="4" t="s">
        <v>8</v>
      </c>
      <c r="D2246" s="4" t="s">
        <v>8</v>
      </c>
      <c r="E2246" s="4" t="s">
        <v>9</v>
      </c>
      <c r="F2246" s="4" t="s">
        <v>14</v>
      </c>
    </row>
    <row r="2247" spans="1:14">
      <c r="A2247" t="n">
        <v>20068</v>
      </c>
      <c r="B2247" s="33" t="n">
        <v>31</v>
      </c>
      <c r="C2247" s="7" t="n">
        <v>9</v>
      </c>
      <c r="D2247" s="7" t="n">
        <v>2</v>
      </c>
      <c r="E2247" s="7" t="s">
        <v>214</v>
      </c>
      <c r="F2247" s="7" t="n">
        <v>1161</v>
      </c>
    </row>
    <row r="2248" spans="1:14">
      <c r="A2248" t="s">
        <v>4</v>
      </c>
      <c r="B2248" s="4" t="s">
        <v>5</v>
      </c>
      <c r="C2248" s="4" t="s">
        <v>8</v>
      </c>
      <c r="D2248" s="20" t="s">
        <v>30</v>
      </c>
      <c r="E2248" s="4" t="s">
        <v>5</v>
      </c>
      <c r="F2248" s="4" t="s">
        <v>8</v>
      </c>
      <c r="G2248" s="4" t="s">
        <v>7</v>
      </c>
      <c r="H2248" s="4" t="s">
        <v>14</v>
      </c>
      <c r="I2248" s="20" t="s">
        <v>32</v>
      </c>
      <c r="J2248" s="4" t="s">
        <v>8</v>
      </c>
      <c r="K2248" s="4" t="s">
        <v>12</v>
      </c>
    </row>
    <row r="2249" spans="1:14">
      <c r="A2249" t="n">
        <v>20092</v>
      </c>
      <c r="B2249" s="12" t="n">
        <v>5</v>
      </c>
      <c r="C2249" s="7" t="n">
        <v>28</v>
      </c>
      <c r="D2249" s="20" t="s">
        <v>3</v>
      </c>
      <c r="E2249" s="49" t="n">
        <v>101</v>
      </c>
      <c r="F2249" s="7" t="n">
        <v>2</v>
      </c>
      <c r="G2249" s="7" t="n">
        <v>1162</v>
      </c>
      <c r="H2249" s="7" t="n">
        <v>1</v>
      </c>
      <c r="I2249" s="20" t="s">
        <v>3</v>
      </c>
      <c r="J2249" s="7" t="n">
        <v>1</v>
      </c>
      <c r="K2249" s="13" t="n">
        <f t="normal" ca="1">A2263</f>
        <v>0</v>
      </c>
    </row>
    <row r="2250" spans="1:14">
      <c r="A2250" t="s">
        <v>4</v>
      </c>
      <c r="B2250" s="4" t="s">
        <v>5</v>
      </c>
      <c r="C2250" s="4" t="s">
        <v>8</v>
      </c>
      <c r="D2250" s="20" t="s">
        <v>30</v>
      </c>
      <c r="E2250" s="4" t="s">
        <v>5</v>
      </c>
      <c r="F2250" s="4" t="s">
        <v>8</v>
      </c>
      <c r="G2250" s="4" t="s">
        <v>7</v>
      </c>
      <c r="H2250" s="4" t="s">
        <v>8</v>
      </c>
      <c r="I2250" s="20" t="s">
        <v>32</v>
      </c>
      <c r="J2250" s="4" t="s">
        <v>8</v>
      </c>
      <c r="K2250" s="4" t="s">
        <v>14</v>
      </c>
      <c r="L2250" s="4" t="s">
        <v>8</v>
      </c>
      <c r="M2250" s="4" t="s">
        <v>8</v>
      </c>
      <c r="N2250" s="4" t="s">
        <v>12</v>
      </c>
    </row>
    <row r="2251" spans="1:14">
      <c r="A2251" t="n">
        <v>20107</v>
      </c>
      <c r="B2251" s="12" t="n">
        <v>5</v>
      </c>
      <c r="C2251" s="7" t="n">
        <v>28</v>
      </c>
      <c r="D2251" s="20" t="s">
        <v>3</v>
      </c>
      <c r="E2251" s="50" t="n">
        <v>102</v>
      </c>
      <c r="F2251" s="7" t="n">
        <v>7</v>
      </c>
      <c r="G2251" s="7" t="n">
        <v>13</v>
      </c>
      <c r="H2251" s="7" t="n">
        <v>7</v>
      </c>
      <c r="I2251" s="20" t="s">
        <v>3</v>
      </c>
      <c r="J2251" s="7" t="n">
        <v>0</v>
      </c>
      <c r="K2251" s="7" t="n">
        <v>1162</v>
      </c>
      <c r="L2251" s="7" t="n">
        <v>2</v>
      </c>
      <c r="M2251" s="7" t="n">
        <v>1</v>
      </c>
      <c r="N2251" s="13" t="n">
        <f t="normal" ca="1">A2257</f>
        <v>0</v>
      </c>
    </row>
    <row r="2252" spans="1:14">
      <c r="A2252" t="s">
        <v>4</v>
      </c>
      <c r="B2252" s="4" t="s">
        <v>5</v>
      </c>
      <c r="C2252" s="4" t="s">
        <v>8</v>
      </c>
      <c r="D2252" s="4" t="s">
        <v>8</v>
      </c>
      <c r="E2252" s="4" t="s">
        <v>9</v>
      </c>
      <c r="F2252" s="4" t="s">
        <v>7</v>
      </c>
    </row>
    <row r="2253" spans="1:14">
      <c r="A2253" t="n">
        <v>20125</v>
      </c>
      <c r="B2253" s="33" t="n">
        <v>31</v>
      </c>
      <c r="C2253" s="7" t="n">
        <v>1</v>
      </c>
      <c r="D2253" s="7" t="n">
        <v>2</v>
      </c>
      <c r="E2253" s="7" t="s">
        <v>177</v>
      </c>
      <c r="F2253" s="7" t="n">
        <v>1162</v>
      </c>
    </row>
    <row r="2254" spans="1:14">
      <c r="A2254" t="s">
        <v>4</v>
      </c>
      <c r="B2254" s="4" t="s">
        <v>5</v>
      </c>
      <c r="C2254" s="4" t="s">
        <v>12</v>
      </c>
    </row>
    <row r="2255" spans="1:14">
      <c r="A2255" t="n">
        <v>20134</v>
      </c>
      <c r="B2255" s="15" t="n">
        <v>3</v>
      </c>
      <c r="C2255" s="13" t="n">
        <f t="normal" ca="1">A2261</f>
        <v>0</v>
      </c>
    </row>
    <row r="2256" spans="1:14">
      <c r="A2256" t="s">
        <v>4</v>
      </c>
      <c r="B2256" s="4" t="s">
        <v>5</v>
      </c>
      <c r="C2256" s="4" t="s">
        <v>8</v>
      </c>
      <c r="D2256" s="20" t="s">
        <v>30</v>
      </c>
      <c r="E2256" s="4" t="s">
        <v>5</v>
      </c>
      <c r="F2256" s="4" t="s">
        <v>8</v>
      </c>
      <c r="G2256" s="4" t="s">
        <v>7</v>
      </c>
      <c r="H2256" s="4" t="s">
        <v>14</v>
      </c>
      <c r="I2256" s="20" t="s">
        <v>32</v>
      </c>
      <c r="J2256" s="4" t="s">
        <v>8</v>
      </c>
      <c r="K2256" s="4" t="s">
        <v>12</v>
      </c>
    </row>
    <row r="2257" spans="1:14">
      <c r="A2257" t="n">
        <v>20139</v>
      </c>
      <c r="B2257" s="12" t="n">
        <v>5</v>
      </c>
      <c r="C2257" s="7" t="n">
        <v>28</v>
      </c>
      <c r="D2257" s="20" t="s">
        <v>3</v>
      </c>
      <c r="E2257" s="49" t="n">
        <v>101</v>
      </c>
      <c r="F2257" s="7" t="n">
        <v>2</v>
      </c>
      <c r="G2257" s="7" t="n">
        <v>1162</v>
      </c>
      <c r="H2257" s="7" t="n">
        <v>0</v>
      </c>
      <c r="I2257" s="20" t="s">
        <v>3</v>
      </c>
      <c r="J2257" s="7" t="n">
        <v>1</v>
      </c>
      <c r="K2257" s="13" t="n">
        <f t="normal" ca="1">A2261</f>
        <v>0</v>
      </c>
    </row>
    <row r="2258" spans="1:14">
      <c r="A2258" t="s">
        <v>4</v>
      </c>
      <c r="B2258" s="4" t="s">
        <v>5</v>
      </c>
      <c r="C2258" s="4" t="s">
        <v>8</v>
      </c>
      <c r="D2258" s="4" t="s">
        <v>8</v>
      </c>
      <c r="E2258" s="4" t="s">
        <v>9</v>
      </c>
      <c r="F2258" s="4" t="s">
        <v>7</v>
      </c>
    </row>
    <row r="2259" spans="1:14">
      <c r="A2259" t="n">
        <v>20154</v>
      </c>
      <c r="B2259" s="33" t="n">
        <v>31</v>
      </c>
      <c r="C2259" s="7" t="n">
        <v>1</v>
      </c>
      <c r="D2259" s="7" t="n">
        <v>2</v>
      </c>
      <c r="E2259" s="7" t="s">
        <v>185</v>
      </c>
      <c r="F2259" s="7" t="n">
        <v>1162</v>
      </c>
    </row>
    <row r="2260" spans="1:14">
      <c r="A2260" t="s">
        <v>4</v>
      </c>
      <c r="B2260" s="4" t="s">
        <v>5</v>
      </c>
      <c r="C2260" s="4" t="s">
        <v>8</v>
      </c>
      <c r="D2260" s="4" t="s">
        <v>8</v>
      </c>
      <c r="E2260" s="4" t="s">
        <v>9</v>
      </c>
      <c r="F2260" s="4" t="s">
        <v>14</v>
      </c>
    </row>
    <row r="2261" spans="1:14">
      <c r="A2261" t="n">
        <v>20163</v>
      </c>
      <c r="B2261" s="33" t="n">
        <v>31</v>
      </c>
      <c r="C2261" s="7" t="n">
        <v>9</v>
      </c>
      <c r="D2261" s="7" t="n">
        <v>2</v>
      </c>
      <c r="E2261" s="7" t="s">
        <v>215</v>
      </c>
      <c r="F2261" s="7" t="n">
        <v>1162</v>
      </c>
    </row>
    <row r="2262" spans="1:14">
      <c r="A2262" t="s">
        <v>4</v>
      </c>
      <c r="B2262" s="4" t="s">
        <v>5</v>
      </c>
      <c r="C2262" s="4" t="s">
        <v>8</v>
      </c>
      <c r="D2262" s="20" t="s">
        <v>30</v>
      </c>
      <c r="E2262" s="4" t="s">
        <v>5</v>
      </c>
      <c r="F2262" s="4" t="s">
        <v>8</v>
      </c>
      <c r="G2262" s="4" t="s">
        <v>7</v>
      </c>
      <c r="H2262" s="4" t="s">
        <v>14</v>
      </c>
      <c r="I2262" s="20" t="s">
        <v>32</v>
      </c>
      <c r="J2262" s="4" t="s">
        <v>8</v>
      </c>
      <c r="K2262" s="4" t="s">
        <v>12</v>
      </c>
    </row>
    <row r="2263" spans="1:14">
      <c r="A2263" t="n">
        <v>20188</v>
      </c>
      <c r="B2263" s="12" t="n">
        <v>5</v>
      </c>
      <c r="C2263" s="7" t="n">
        <v>28</v>
      </c>
      <c r="D2263" s="20" t="s">
        <v>3</v>
      </c>
      <c r="E2263" s="49" t="n">
        <v>101</v>
      </c>
      <c r="F2263" s="7" t="n">
        <v>2</v>
      </c>
      <c r="G2263" s="7" t="n">
        <v>3900</v>
      </c>
      <c r="H2263" s="7" t="n">
        <v>1</v>
      </c>
      <c r="I2263" s="20" t="s">
        <v>3</v>
      </c>
      <c r="J2263" s="7" t="n">
        <v>1</v>
      </c>
      <c r="K2263" s="13" t="n">
        <f t="normal" ca="1">A2277</f>
        <v>0</v>
      </c>
    </row>
    <row r="2264" spans="1:14">
      <c r="A2264" t="s">
        <v>4</v>
      </c>
      <c r="B2264" s="4" t="s">
        <v>5</v>
      </c>
      <c r="C2264" s="4" t="s">
        <v>8</v>
      </c>
      <c r="D2264" s="20" t="s">
        <v>30</v>
      </c>
      <c r="E2264" s="4" t="s">
        <v>5</v>
      </c>
      <c r="F2264" s="4" t="s">
        <v>8</v>
      </c>
      <c r="G2264" s="4" t="s">
        <v>7</v>
      </c>
      <c r="H2264" s="4" t="s">
        <v>8</v>
      </c>
      <c r="I2264" s="20" t="s">
        <v>32</v>
      </c>
      <c r="J2264" s="4" t="s">
        <v>8</v>
      </c>
      <c r="K2264" s="4" t="s">
        <v>14</v>
      </c>
      <c r="L2264" s="4" t="s">
        <v>8</v>
      </c>
      <c r="M2264" s="4" t="s">
        <v>8</v>
      </c>
      <c r="N2264" s="4" t="s">
        <v>12</v>
      </c>
    </row>
    <row r="2265" spans="1:14">
      <c r="A2265" t="n">
        <v>20203</v>
      </c>
      <c r="B2265" s="12" t="n">
        <v>5</v>
      </c>
      <c r="C2265" s="7" t="n">
        <v>28</v>
      </c>
      <c r="D2265" s="20" t="s">
        <v>3</v>
      </c>
      <c r="E2265" s="50" t="n">
        <v>102</v>
      </c>
      <c r="F2265" s="7" t="n">
        <v>7</v>
      </c>
      <c r="G2265" s="7" t="n">
        <v>13</v>
      </c>
      <c r="H2265" s="7" t="n">
        <v>7</v>
      </c>
      <c r="I2265" s="20" t="s">
        <v>3</v>
      </c>
      <c r="J2265" s="7" t="n">
        <v>0</v>
      </c>
      <c r="K2265" s="7" t="n">
        <v>3900</v>
      </c>
      <c r="L2265" s="7" t="n">
        <v>2</v>
      </c>
      <c r="M2265" s="7" t="n">
        <v>1</v>
      </c>
      <c r="N2265" s="13" t="n">
        <f t="normal" ca="1">A2271</f>
        <v>0</v>
      </c>
    </row>
    <row r="2266" spans="1:14">
      <c r="A2266" t="s">
        <v>4</v>
      </c>
      <c r="B2266" s="4" t="s">
        <v>5</v>
      </c>
      <c r="C2266" s="4" t="s">
        <v>8</v>
      </c>
      <c r="D2266" s="4" t="s">
        <v>8</v>
      </c>
      <c r="E2266" s="4" t="s">
        <v>9</v>
      </c>
      <c r="F2266" s="4" t="s">
        <v>7</v>
      </c>
    </row>
    <row r="2267" spans="1:14">
      <c r="A2267" t="n">
        <v>20221</v>
      </c>
      <c r="B2267" s="33" t="n">
        <v>31</v>
      </c>
      <c r="C2267" s="7" t="n">
        <v>1</v>
      </c>
      <c r="D2267" s="7" t="n">
        <v>2</v>
      </c>
      <c r="E2267" s="7" t="s">
        <v>177</v>
      </c>
      <c r="F2267" s="7" t="n">
        <v>3900</v>
      </c>
    </row>
    <row r="2268" spans="1:14">
      <c r="A2268" t="s">
        <v>4</v>
      </c>
      <c r="B2268" s="4" t="s">
        <v>5</v>
      </c>
      <c r="C2268" s="4" t="s">
        <v>12</v>
      </c>
    </row>
    <row r="2269" spans="1:14">
      <c r="A2269" t="n">
        <v>20230</v>
      </c>
      <c r="B2269" s="15" t="n">
        <v>3</v>
      </c>
      <c r="C2269" s="13" t="n">
        <f t="normal" ca="1">A2275</f>
        <v>0</v>
      </c>
    </row>
    <row r="2270" spans="1:14">
      <c r="A2270" t="s">
        <v>4</v>
      </c>
      <c r="B2270" s="4" t="s">
        <v>5</v>
      </c>
      <c r="C2270" s="4" t="s">
        <v>8</v>
      </c>
      <c r="D2270" s="20" t="s">
        <v>30</v>
      </c>
      <c r="E2270" s="4" t="s">
        <v>5</v>
      </c>
      <c r="F2270" s="4" t="s">
        <v>8</v>
      </c>
      <c r="G2270" s="4" t="s">
        <v>7</v>
      </c>
      <c r="H2270" s="4" t="s">
        <v>14</v>
      </c>
      <c r="I2270" s="20" t="s">
        <v>32</v>
      </c>
      <c r="J2270" s="4" t="s">
        <v>8</v>
      </c>
      <c r="K2270" s="4" t="s">
        <v>12</v>
      </c>
    </row>
    <row r="2271" spans="1:14">
      <c r="A2271" t="n">
        <v>20235</v>
      </c>
      <c r="B2271" s="12" t="n">
        <v>5</v>
      </c>
      <c r="C2271" s="7" t="n">
        <v>28</v>
      </c>
      <c r="D2271" s="20" t="s">
        <v>3</v>
      </c>
      <c r="E2271" s="49" t="n">
        <v>101</v>
      </c>
      <c r="F2271" s="7" t="n">
        <v>2</v>
      </c>
      <c r="G2271" s="7" t="n">
        <v>3900</v>
      </c>
      <c r="H2271" s="7" t="n">
        <v>0</v>
      </c>
      <c r="I2271" s="20" t="s">
        <v>3</v>
      </c>
      <c r="J2271" s="7" t="n">
        <v>1</v>
      </c>
      <c r="K2271" s="13" t="n">
        <f t="normal" ca="1">A2275</f>
        <v>0</v>
      </c>
    </row>
    <row r="2272" spans="1:14">
      <c r="A2272" t="s">
        <v>4</v>
      </c>
      <c r="B2272" s="4" t="s">
        <v>5</v>
      </c>
      <c r="C2272" s="4" t="s">
        <v>8</v>
      </c>
      <c r="D2272" s="4" t="s">
        <v>8</v>
      </c>
      <c r="E2272" s="4" t="s">
        <v>9</v>
      </c>
      <c r="F2272" s="4" t="s">
        <v>7</v>
      </c>
    </row>
    <row r="2273" spans="1:14">
      <c r="A2273" t="n">
        <v>20250</v>
      </c>
      <c r="B2273" s="33" t="n">
        <v>31</v>
      </c>
      <c r="C2273" s="7" t="n">
        <v>1</v>
      </c>
      <c r="D2273" s="7" t="n">
        <v>2</v>
      </c>
      <c r="E2273" s="7" t="s">
        <v>185</v>
      </c>
      <c r="F2273" s="7" t="n">
        <v>3900</v>
      </c>
    </row>
    <row r="2274" spans="1:14">
      <c r="A2274" t="s">
        <v>4</v>
      </c>
      <c r="B2274" s="4" t="s">
        <v>5</v>
      </c>
      <c r="C2274" s="4" t="s">
        <v>8</v>
      </c>
      <c r="D2274" s="4" t="s">
        <v>8</v>
      </c>
      <c r="E2274" s="4" t="s">
        <v>9</v>
      </c>
      <c r="F2274" s="4" t="s">
        <v>14</v>
      </c>
    </row>
    <row r="2275" spans="1:14">
      <c r="A2275" t="n">
        <v>20259</v>
      </c>
      <c r="B2275" s="33" t="n">
        <v>31</v>
      </c>
      <c r="C2275" s="7" t="n">
        <v>9</v>
      </c>
      <c r="D2275" s="7" t="n">
        <v>2</v>
      </c>
      <c r="E2275" s="7" t="s">
        <v>216</v>
      </c>
      <c r="F2275" s="7" t="n">
        <v>3900</v>
      </c>
    </row>
    <row r="2276" spans="1:14">
      <c r="A2276" t="s">
        <v>4</v>
      </c>
      <c r="B2276" s="4" t="s">
        <v>5</v>
      </c>
      <c r="C2276" s="4" t="s">
        <v>8</v>
      </c>
      <c r="D2276" s="20" t="s">
        <v>30</v>
      </c>
      <c r="E2276" s="4" t="s">
        <v>5</v>
      </c>
      <c r="F2276" s="4" t="s">
        <v>8</v>
      </c>
      <c r="G2276" s="4" t="s">
        <v>7</v>
      </c>
      <c r="H2276" s="4" t="s">
        <v>14</v>
      </c>
      <c r="I2276" s="20" t="s">
        <v>32</v>
      </c>
      <c r="J2276" s="4" t="s">
        <v>8</v>
      </c>
      <c r="K2276" s="4" t="s">
        <v>12</v>
      </c>
    </row>
    <row r="2277" spans="1:14">
      <c r="A2277" t="n">
        <v>20284</v>
      </c>
      <c r="B2277" s="12" t="n">
        <v>5</v>
      </c>
      <c r="C2277" s="7" t="n">
        <v>28</v>
      </c>
      <c r="D2277" s="20" t="s">
        <v>3</v>
      </c>
      <c r="E2277" s="49" t="n">
        <v>101</v>
      </c>
      <c r="F2277" s="7" t="n">
        <v>2</v>
      </c>
      <c r="G2277" s="7" t="n">
        <v>3929</v>
      </c>
      <c r="H2277" s="7" t="n">
        <v>1</v>
      </c>
      <c r="I2277" s="20" t="s">
        <v>3</v>
      </c>
      <c r="J2277" s="7" t="n">
        <v>1</v>
      </c>
      <c r="K2277" s="13" t="n">
        <f t="normal" ca="1">A2291</f>
        <v>0</v>
      </c>
    </row>
    <row r="2278" spans="1:14">
      <c r="A2278" t="s">
        <v>4</v>
      </c>
      <c r="B2278" s="4" t="s">
        <v>5</v>
      </c>
      <c r="C2278" s="4" t="s">
        <v>8</v>
      </c>
      <c r="D2278" s="20" t="s">
        <v>30</v>
      </c>
      <c r="E2278" s="4" t="s">
        <v>5</v>
      </c>
      <c r="F2278" s="4" t="s">
        <v>8</v>
      </c>
      <c r="G2278" s="4" t="s">
        <v>7</v>
      </c>
      <c r="H2278" s="4" t="s">
        <v>8</v>
      </c>
      <c r="I2278" s="20" t="s">
        <v>32</v>
      </c>
      <c r="J2278" s="4" t="s">
        <v>8</v>
      </c>
      <c r="K2278" s="4" t="s">
        <v>14</v>
      </c>
      <c r="L2278" s="4" t="s">
        <v>8</v>
      </c>
      <c r="M2278" s="4" t="s">
        <v>8</v>
      </c>
      <c r="N2278" s="4" t="s">
        <v>12</v>
      </c>
    </row>
    <row r="2279" spans="1:14">
      <c r="A2279" t="n">
        <v>20299</v>
      </c>
      <c r="B2279" s="12" t="n">
        <v>5</v>
      </c>
      <c r="C2279" s="7" t="n">
        <v>28</v>
      </c>
      <c r="D2279" s="20" t="s">
        <v>3</v>
      </c>
      <c r="E2279" s="50" t="n">
        <v>102</v>
      </c>
      <c r="F2279" s="7" t="n">
        <v>7</v>
      </c>
      <c r="G2279" s="7" t="n">
        <v>13</v>
      </c>
      <c r="H2279" s="7" t="n">
        <v>7</v>
      </c>
      <c r="I2279" s="20" t="s">
        <v>3</v>
      </c>
      <c r="J2279" s="7" t="n">
        <v>0</v>
      </c>
      <c r="K2279" s="7" t="n">
        <v>3929</v>
      </c>
      <c r="L2279" s="7" t="n">
        <v>2</v>
      </c>
      <c r="M2279" s="7" t="n">
        <v>1</v>
      </c>
      <c r="N2279" s="13" t="n">
        <f t="normal" ca="1">A2285</f>
        <v>0</v>
      </c>
    </row>
    <row r="2280" spans="1:14">
      <c r="A2280" t="s">
        <v>4</v>
      </c>
      <c r="B2280" s="4" t="s">
        <v>5</v>
      </c>
      <c r="C2280" s="4" t="s">
        <v>8</v>
      </c>
      <c r="D2280" s="4" t="s">
        <v>8</v>
      </c>
      <c r="E2280" s="4" t="s">
        <v>9</v>
      </c>
      <c r="F2280" s="4" t="s">
        <v>7</v>
      </c>
    </row>
    <row r="2281" spans="1:14">
      <c r="A2281" t="n">
        <v>20317</v>
      </c>
      <c r="B2281" s="33" t="n">
        <v>31</v>
      </c>
      <c r="C2281" s="7" t="n">
        <v>1</v>
      </c>
      <c r="D2281" s="7" t="n">
        <v>2</v>
      </c>
      <c r="E2281" s="7" t="s">
        <v>177</v>
      </c>
      <c r="F2281" s="7" t="n">
        <v>3929</v>
      </c>
    </row>
    <row r="2282" spans="1:14">
      <c r="A2282" t="s">
        <v>4</v>
      </c>
      <c r="B2282" s="4" t="s">
        <v>5</v>
      </c>
      <c r="C2282" s="4" t="s">
        <v>12</v>
      </c>
    </row>
    <row r="2283" spans="1:14">
      <c r="A2283" t="n">
        <v>20326</v>
      </c>
      <c r="B2283" s="15" t="n">
        <v>3</v>
      </c>
      <c r="C2283" s="13" t="n">
        <f t="normal" ca="1">A2289</f>
        <v>0</v>
      </c>
    </row>
    <row r="2284" spans="1:14">
      <c r="A2284" t="s">
        <v>4</v>
      </c>
      <c r="B2284" s="4" t="s">
        <v>5</v>
      </c>
      <c r="C2284" s="4" t="s">
        <v>8</v>
      </c>
      <c r="D2284" s="20" t="s">
        <v>30</v>
      </c>
      <c r="E2284" s="4" t="s">
        <v>5</v>
      </c>
      <c r="F2284" s="4" t="s">
        <v>8</v>
      </c>
      <c r="G2284" s="4" t="s">
        <v>7</v>
      </c>
      <c r="H2284" s="4" t="s">
        <v>14</v>
      </c>
      <c r="I2284" s="20" t="s">
        <v>32</v>
      </c>
      <c r="J2284" s="4" t="s">
        <v>8</v>
      </c>
      <c r="K2284" s="4" t="s">
        <v>12</v>
      </c>
    </row>
    <row r="2285" spans="1:14">
      <c r="A2285" t="n">
        <v>20331</v>
      </c>
      <c r="B2285" s="12" t="n">
        <v>5</v>
      </c>
      <c r="C2285" s="7" t="n">
        <v>28</v>
      </c>
      <c r="D2285" s="20" t="s">
        <v>3</v>
      </c>
      <c r="E2285" s="49" t="n">
        <v>101</v>
      </c>
      <c r="F2285" s="7" t="n">
        <v>2</v>
      </c>
      <c r="G2285" s="7" t="n">
        <v>3929</v>
      </c>
      <c r="H2285" s="7" t="n">
        <v>0</v>
      </c>
      <c r="I2285" s="20" t="s">
        <v>3</v>
      </c>
      <c r="J2285" s="7" t="n">
        <v>1</v>
      </c>
      <c r="K2285" s="13" t="n">
        <f t="normal" ca="1">A2289</f>
        <v>0</v>
      </c>
    </row>
    <row r="2286" spans="1:14">
      <c r="A2286" t="s">
        <v>4</v>
      </c>
      <c r="B2286" s="4" t="s">
        <v>5</v>
      </c>
      <c r="C2286" s="4" t="s">
        <v>8</v>
      </c>
      <c r="D2286" s="4" t="s">
        <v>8</v>
      </c>
      <c r="E2286" s="4" t="s">
        <v>9</v>
      </c>
      <c r="F2286" s="4" t="s">
        <v>7</v>
      </c>
    </row>
    <row r="2287" spans="1:14">
      <c r="A2287" t="n">
        <v>20346</v>
      </c>
      <c r="B2287" s="33" t="n">
        <v>31</v>
      </c>
      <c r="C2287" s="7" t="n">
        <v>1</v>
      </c>
      <c r="D2287" s="7" t="n">
        <v>2</v>
      </c>
      <c r="E2287" s="7" t="s">
        <v>185</v>
      </c>
      <c r="F2287" s="7" t="n">
        <v>3929</v>
      </c>
    </row>
    <row r="2288" spans="1:14">
      <c r="A2288" t="s">
        <v>4</v>
      </c>
      <c r="B2288" s="4" t="s">
        <v>5</v>
      </c>
      <c r="C2288" s="4" t="s">
        <v>8</v>
      </c>
      <c r="D2288" s="4" t="s">
        <v>8</v>
      </c>
      <c r="E2288" s="4" t="s">
        <v>9</v>
      </c>
      <c r="F2288" s="4" t="s">
        <v>14</v>
      </c>
    </row>
    <row r="2289" spans="1:14">
      <c r="A2289" t="n">
        <v>20355</v>
      </c>
      <c r="B2289" s="33" t="n">
        <v>31</v>
      </c>
      <c r="C2289" s="7" t="n">
        <v>9</v>
      </c>
      <c r="D2289" s="7" t="n">
        <v>2</v>
      </c>
      <c r="E2289" s="7" t="s">
        <v>217</v>
      </c>
      <c r="F2289" s="7" t="n">
        <v>3929</v>
      </c>
    </row>
    <row r="2290" spans="1:14">
      <c r="A2290" t="s">
        <v>4</v>
      </c>
      <c r="B2290" s="4" t="s">
        <v>5</v>
      </c>
      <c r="C2290" s="4" t="s">
        <v>8</v>
      </c>
      <c r="D2290" s="20" t="s">
        <v>30</v>
      </c>
      <c r="E2290" s="4" t="s">
        <v>5</v>
      </c>
      <c r="F2290" s="4" t="s">
        <v>8</v>
      </c>
      <c r="G2290" s="4" t="s">
        <v>7</v>
      </c>
      <c r="H2290" s="4" t="s">
        <v>14</v>
      </c>
      <c r="I2290" s="20" t="s">
        <v>32</v>
      </c>
      <c r="J2290" s="4" t="s">
        <v>8</v>
      </c>
      <c r="K2290" s="4" t="s">
        <v>12</v>
      </c>
    </row>
    <row r="2291" spans="1:14">
      <c r="A2291" t="n">
        <v>20383</v>
      </c>
      <c r="B2291" s="12" t="n">
        <v>5</v>
      </c>
      <c r="C2291" s="7" t="n">
        <v>28</v>
      </c>
      <c r="D2291" s="20" t="s">
        <v>3</v>
      </c>
      <c r="E2291" s="49" t="n">
        <v>101</v>
      </c>
      <c r="F2291" s="7" t="n">
        <v>2</v>
      </c>
      <c r="G2291" s="7" t="n">
        <v>3930</v>
      </c>
      <c r="H2291" s="7" t="n">
        <v>1</v>
      </c>
      <c r="I2291" s="20" t="s">
        <v>3</v>
      </c>
      <c r="J2291" s="7" t="n">
        <v>1</v>
      </c>
      <c r="K2291" s="13" t="n">
        <f t="normal" ca="1">A2305</f>
        <v>0</v>
      </c>
    </row>
    <row r="2292" spans="1:14">
      <c r="A2292" t="s">
        <v>4</v>
      </c>
      <c r="B2292" s="4" t="s">
        <v>5</v>
      </c>
      <c r="C2292" s="4" t="s">
        <v>8</v>
      </c>
      <c r="D2292" s="20" t="s">
        <v>30</v>
      </c>
      <c r="E2292" s="4" t="s">
        <v>5</v>
      </c>
      <c r="F2292" s="4" t="s">
        <v>8</v>
      </c>
      <c r="G2292" s="4" t="s">
        <v>7</v>
      </c>
      <c r="H2292" s="4" t="s">
        <v>8</v>
      </c>
      <c r="I2292" s="20" t="s">
        <v>32</v>
      </c>
      <c r="J2292" s="4" t="s">
        <v>8</v>
      </c>
      <c r="K2292" s="4" t="s">
        <v>14</v>
      </c>
      <c r="L2292" s="4" t="s">
        <v>8</v>
      </c>
      <c r="M2292" s="4" t="s">
        <v>8</v>
      </c>
      <c r="N2292" s="4" t="s">
        <v>12</v>
      </c>
    </row>
    <row r="2293" spans="1:14">
      <c r="A2293" t="n">
        <v>20398</v>
      </c>
      <c r="B2293" s="12" t="n">
        <v>5</v>
      </c>
      <c r="C2293" s="7" t="n">
        <v>28</v>
      </c>
      <c r="D2293" s="20" t="s">
        <v>3</v>
      </c>
      <c r="E2293" s="50" t="n">
        <v>102</v>
      </c>
      <c r="F2293" s="7" t="n">
        <v>7</v>
      </c>
      <c r="G2293" s="7" t="n">
        <v>13</v>
      </c>
      <c r="H2293" s="7" t="n">
        <v>7</v>
      </c>
      <c r="I2293" s="20" t="s">
        <v>3</v>
      </c>
      <c r="J2293" s="7" t="n">
        <v>0</v>
      </c>
      <c r="K2293" s="7" t="n">
        <v>3930</v>
      </c>
      <c r="L2293" s="7" t="n">
        <v>2</v>
      </c>
      <c r="M2293" s="7" t="n">
        <v>1</v>
      </c>
      <c r="N2293" s="13" t="n">
        <f t="normal" ca="1">A2299</f>
        <v>0</v>
      </c>
    </row>
    <row r="2294" spans="1:14">
      <c r="A2294" t="s">
        <v>4</v>
      </c>
      <c r="B2294" s="4" t="s">
        <v>5</v>
      </c>
      <c r="C2294" s="4" t="s">
        <v>8</v>
      </c>
      <c r="D2294" s="4" t="s">
        <v>8</v>
      </c>
      <c r="E2294" s="4" t="s">
        <v>9</v>
      </c>
      <c r="F2294" s="4" t="s">
        <v>7</v>
      </c>
    </row>
    <row r="2295" spans="1:14">
      <c r="A2295" t="n">
        <v>20416</v>
      </c>
      <c r="B2295" s="33" t="n">
        <v>31</v>
      </c>
      <c r="C2295" s="7" t="n">
        <v>1</v>
      </c>
      <c r="D2295" s="7" t="n">
        <v>2</v>
      </c>
      <c r="E2295" s="7" t="s">
        <v>177</v>
      </c>
      <c r="F2295" s="7" t="n">
        <v>3930</v>
      </c>
    </row>
    <row r="2296" spans="1:14">
      <c r="A2296" t="s">
        <v>4</v>
      </c>
      <c r="B2296" s="4" t="s">
        <v>5</v>
      </c>
      <c r="C2296" s="4" t="s">
        <v>12</v>
      </c>
    </row>
    <row r="2297" spans="1:14">
      <c r="A2297" t="n">
        <v>20425</v>
      </c>
      <c r="B2297" s="15" t="n">
        <v>3</v>
      </c>
      <c r="C2297" s="13" t="n">
        <f t="normal" ca="1">A2303</f>
        <v>0</v>
      </c>
    </row>
    <row r="2298" spans="1:14">
      <c r="A2298" t="s">
        <v>4</v>
      </c>
      <c r="B2298" s="4" t="s">
        <v>5</v>
      </c>
      <c r="C2298" s="4" t="s">
        <v>8</v>
      </c>
      <c r="D2298" s="20" t="s">
        <v>30</v>
      </c>
      <c r="E2298" s="4" t="s">
        <v>5</v>
      </c>
      <c r="F2298" s="4" t="s">
        <v>8</v>
      </c>
      <c r="G2298" s="4" t="s">
        <v>7</v>
      </c>
      <c r="H2298" s="4" t="s">
        <v>14</v>
      </c>
      <c r="I2298" s="20" t="s">
        <v>32</v>
      </c>
      <c r="J2298" s="4" t="s">
        <v>8</v>
      </c>
      <c r="K2298" s="4" t="s">
        <v>12</v>
      </c>
    </row>
    <row r="2299" spans="1:14">
      <c r="A2299" t="n">
        <v>20430</v>
      </c>
      <c r="B2299" s="12" t="n">
        <v>5</v>
      </c>
      <c r="C2299" s="7" t="n">
        <v>28</v>
      </c>
      <c r="D2299" s="20" t="s">
        <v>3</v>
      </c>
      <c r="E2299" s="49" t="n">
        <v>101</v>
      </c>
      <c r="F2299" s="7" t="n">
        <v>2</v>
      </c>
      <c r="G2299" s="7" t="n">
        <v>3930</v>
      </c>
      <c r="H2299" s="7" t="n">
        <v>0</v>
      </c>
      <c r="I2299" s="20" t="s">
        <v>3</v>
      </c>
      <c r="J2299" s="7" t="n">
        <v>1</v>
      </c>
      <c r="K2299" s="13" t="n">
        <f t="normal" ca="1">A2303</f>
        <v>0</v>
      </c>
    </row>
    <row r="2300" spans="1:14">
      <c r="A2300" t="s">
        <v>4</v>
      </c>
      <c r="B2300" s="4" t="s">
        <v>5</v>
      </c>
      <c r="C2300" s="4" t="s">
        <v>8</v>
      </c>
      <c r="D2300" s="4" t="s">
        <v>8</v>
      </c>
      <c r="E2300" s="4" t="s">
        <v>9</v>
      </c>
      <c r="F2300" s="4" t="s">
        <v>7</v>
      </c>
    </row>
    <row r="2301" spans="1:14">
      <c r="A2301" t="n">
        <v>20445</v>
      </c>
      <c r="B2301" s="33" t="n">
        <v>31</v>
      </c>
      <c r="C2301" s="7" t="n">
        <v>1</v>
      </c>
      <c r="D2301" s="7" t="n">
        <v>2</v>
      </c>
      <c r="E2301" s="7" t="s">
        <v>185</v>
      </c>
      <c r="F2301" s="7" t="n">
        <v>3930</v>
      </c>
    </row>
    <row r="2302" spans="1:14">
      <c r="A2302" t="s">
        <v>4</v>
      </c>
      <c r="B2302" s="4" t="s">
        <v>5</v>
      </c>
      <c r="C2302" s="4" t="s">
        <v>8</v>
      </c>
      <c r="D2302" s="4" t="s">
        <v>8</v>
      </c>
      <c r="E2302" s="4" t="s">
        <v>9</v>
      </c>
      <c r="F2302" s="4" t="s">
        <v>14</v>
      </c>
    </row>
    <row r="2303" spans="1:14">
      <c r="A2303" t="n">
        <v>20454</v>
      </c>
      <c r="B2303" s="33" t="n">
        <v>31</v>
      </c>
      <c r="C2303" s="7" t="n">
        <v>9</v>
      </c>
      <c r="D2303" s="7" t="n">
        <v>2</v>
      </c>
      <c r="E2303" s="7" t="s">
        <v>218</v>
      </c>
      <c r="F2303" s="7" t="n">
        <v>3930</v>
      </c>
    </row>
    <row r="2304" spans="1:14">
      <c r="A2304" t="s">
        <v>4</v>
      </c>
      <c r="B2304" s="4" t="s">
        <v>5</v>
      </c>
      <c r="C2304" s="4" t="s">
        <v>8</v>
      </c>
      <c r="D2304" s="20" t="s">
        <v>30</v>
      </c>
      <c r="E2304" s="4" t="s">
        <v>5</v>
      </c>
      <c r="F2304" s="4" t="s">
        <v>8</v>
      </c>
      <c r="G2304" s="4" t="s">
        <v>7</v>
      </c>
      <c r="H2304" s="4" t="s">
        <v>14</v>
      </c>
      <c r="I2304" s="20" t="s">
        <v>32</v>
      </c>
      <c r="J2304" s="4" t="s">
        <v>8</v>
      </c>
      <c r="K2304" s="4" t="s">
        <v>12</v>
      </c>
    </row>
    <row r="2305" spans="1:14">
      <c r="A2305" t="n">
        <v>20484</v>
      </c>
      <c r="B2305" s="12" t="n">
        <v>5</v>
      </c>
      <c r="C2305" s="7" t="n">
        <v>28</v>
      </c>
      <c r="D2305" s="20" t="s">
        <v>3</v>
      </c>
      <c r="E2305" s="49" t="n">
        <v>101</v>
      </c>
      <c r="F2305" s="7" t="n">
        <v>2</v>
      </c>
      <c r="G2305" s="7" t="n">
        <v>3910</v>
      </c>
      <c r="H2305" s="7" t="n">
        <v>1</v>
      </c>
      <c r="I2305" s="20" t="s">
        <v>3</v>
      </c>
      <c r="J2305" s="7" t="n">
        <v>1</v>
      </c>
      <c r="K2305" s="13" t="n">
        <f t="normal" ca="1">A2319</f>
        <v>0</v>
      </c>
    </row>
    <row r="2306" spans="1:14">
      <c r="A2306" t="s">
        <v>4</v>
      </c>
      <c r="B2306" s="4" t="s">
        <v>5</v>
      </c>
      <c r="C2306" s="4" t="s">
        <v>8</v>
      </c>
      <c r="D2306" s="20" t="s">
        <v>30</v>
      </c>
      <c r="E2306" s="4" t="s">
        <v>5</v>
      </c>
      <c r="F2306" s="4" t="s">
        <v>8</v>
      </c>
      <c r="G2306" s="4" t="s">
        <v>7</v>
      </c>
      <c r="H2306" s="4" t="s">
        <v>8</v>
      </c>
      <c r="I2306" s="20" t="s">
        <v>32</v>
      </c>
      <c r="J2306" s="4" t="s">
        <v>8</v>
      </c>
      <c r="K2306" s="4" t="s">
        <v>14</v>
      </c>
      <c r="L2306" s="4" t="s">
        <v>8</v>
      </c>
      <c r="M2306" s="4" t="s">
        <v>8</v>
      </c>
      <c r="N2306" s="4" t="s">
        <v>12</v>
      </c>
    </row>
    <row r="2307" spans="1:14">
      <c r="A2307" t="n">
        <v>20499</v>
      </c>
      <c r="B2307" s="12" t="n">
        <v>5</v>
      </c>
      <c r="C2307" s="7" t="n">
        <v>28</v>
      </c>
      <c r="D2307" s="20" t="s">
        <v>3</v>
      </c>
      <c r="E2307" s="50" t="n">
        <v>102</v>
      </c>
      <c r="F2307" s="7" t="n">
        <v>7</v>
      </c>
      <c r="G2307" s="7" t="n">
        <v>13</v>
      </c>
      <c r="H2307" s="7" t="n">
        <v>7</v>
      </c>
      <c r="I2307" s="20" t="s">
        <v>3</v>
      </c>
      <c r="J2307" s="7" t="n">
        <v>0</v>
      </c>
      <c r="K2307" s="7" t="n">
        <v>3910</v>
      </c>
      <c r="L2307" s="7" t="n">
        <v>2</v>
      </c>
      <c r="M2307" s="7" t="n">
        <v>1</v>
      </c>
      <c r="N2307" s="13" t="n">
        <f t="normal" ca="1">A2313</f>
        <v>0</v>
      </c>
    </row>
    <row r="2308" spans="1:14">
      <c r="A2308" t="s">
        <v>4</v>
      </c>
      <c r="B2308" s="4" t="s">
        <v>5</v>
      </c>
      <c r="C2308" s="4" t="s">
        <v>8</v>
      </c>
      <c r="D2308" s="4" t="s">
        <v>8</v>
      </c>
      <c r="E2308" s="4" t="s">
        <v>9</v>
      </c>
      <c r="F2308" s="4" t="s">
        <v>7</v>
      </c>
    </row>
    <row r="2309" spans="1:14">
      <c r="A2309" t="n">
        <v>20517</v>
      </c>
      <c r="B2309" s="33" t="n">
        <v>31</v>
      </c>
      <c r="C2309" s="7" t="n">
        <v>1</v>
      </c>
      <c r="D2309" s="7" t="n">
        <v>2</v>
      </c>
      <c r="E2309" s="7" t="s">
        <v>177</v>
      </c>
      <c r="F2309" s="7" t="n">
        <v>3910</v>
      </c>
    </row>
    <row r="2310" spans="1:14">
      <c r="A2310" t="s">
        <v>4</v>
      </c>
      <c r="B2310" s="4" t="s">
        <v>5</v>
      </c>
      <c r="C2310" s="4" t="s">
        <v>12</v>
      </c>
    </row>
    <row r="2311" spans="1:14">
      <c r="A2311" t="n">
        <v>20526</v>
      </c>
      <c r="B2311" s="15" t="n">
        <v>3</v>
      </c>
      <c r="C2311" s="13" t="n">
        <f t="normal" ca="1">A2317</f>
        <v>0</v>
      </c>
    </row>
    <row r="2312" spans="1:14">
      <c r="A2312" t="s">
        <v>4</v>
      </c>
      <c r="B2312" s="4" t="s">
        <v>5</v>
      </c>
      <c r="C2312" s="4" t="s">
        <v>8</v>
      </c>
      <c r="D2312" s="20" t="s">
        <v>30</v>
      </c>
      <c r="E2312" s="4" t="s">
        <v>5</v>
      </c>
      <c r="F2312" s="4" t="s">
        <v>8</v>
      </c>
      <c r="G2312" s="4" t="s">
        <v>7</v>
      </c>
      <c r="H2312" s="4" t="s">
        <v>14</v>
      </c>
      <c r="I2312" s="20" t="s">
        <v>32</v>
      </c>
      <c r="J2312" s="4" t="s">
        <v>8</v>
      </c>
      <c r="K2312" s="4" t="s">
        <v>12</v>
      </c>
    </row>
    <row r="2313" spans="1:14">
      <c r="A2313" t="n">
        <v>20531</v>
      </c>
      <c r="B2313" s="12" t="n">
        <v>5</v>
      </c>
      <c r="C2313" s="7" t="n">
        <v>28</v>
      </c>
      <c r="D2313" s="20" t="s">
        <v>3</v>
      </c>
      <c r="E2313" s="49" t="n">
        <v>101</v>
      </c>
      <c r="F2313" s="7" t="n">
        <v>2</v>
      </c>
      <c r="G2313" s="7" t="n">
        <v>3910</v>
      </c>
      <c r="H2313" s="7" t="n">
        <v>0</v>
      </c>
      <c r="I2313" s="20" t="s">
        <v>3</v>
      </c>
      <c r="J2313" s="7" t="n">
        <v>1</v>
      </c>
      <c r="K2313" s="13" t="n">
        <f t="normal" ca="1">A2317</f>
        <v>0</v>
      </c>
    </row>
    <row r="2314" spans="1:14">
      <c r="A2314" t="s">
        <v>4</v>
      </c>
      <c r="B2314" s="4" t="s">
        <v>5</v>
      </c>
      <c r="C2314" s="4" t="s">
        <v>8</v>
      </c>
      <c r="D2314" s="4" t="s">
        <v>8</v>
      </c>
      <c r="E2314" s="4" t="s">
        <v>9</v>
      </c>
      <c r="F2314" s="4" t="s">
        <v>7</v>
      </c>
    </row>
    <row r="2315" spans="1:14">
      <c r="A2315" t="n">
        <v>20546</v>
      </c>
      <c r="B2315" s="33" t="n">
        <v>31</v>
      </c>
      <c r="C2315" s="7" t="n">
        <v>1</v>
      </c>
      <c r="D2315" s="7" t="n">
        <v>2</v>
      </c>
      <c r="E2315" s="7" t="s">
        <v>185</v>
      </c>
      <c r="F2315" s="7" t="n">
        <v>3910</v>
      </c>
    </row>
    <row r="2316" spans="1:14">
      <c r="A2316" t="s">
        <v>4</v>
      </c>
      <c r="B2316" s="4" t="s">
        <v>5</v>
      </c>
      <c r="C2316" s="4" t="s">
        <v>8</v>
      </c>
      <c r="D2316" s="4" t="s">
        <v>8</v>
      </c>
      <c r="E2316" s="4" t="s">
        <v>9</v>
      </c>
      <c r="F2316" s="4" t="s">
        <v>14</v>
      </c>
    </row>
    <row r="2317" spans="1:14">
      <c r="A2317" t="n">
        <v>20555</v>
      </c>
      <c r="B2317" s="33" t="n">
        <v>31</v>
      </c>
      <c r="C2317" s="7" t="n">
        <v>9</v>
      </c>
      <c r="D2317" s="7" t="n">
        <v>2</v>
      </c>
      <c r="E2317" s="7" t="s">
        <v>219</v>
      </c>
      <c r="F2317" s="7" t="n">
        <v>3910</v>
      </c>
    </row>
    <row r="2318" spans="1:14">
      <c r="A2318" t="s">
        <v>4</v>
      </c>
      <c r="B2318" s="4" t="s">
        <v>5</v>
      </c>
      <c r="C2318" s="4" t="s">
        <v>8</v>
      </c>
      <c r="D2318" s="20" t="s">
        <v>30</v>
      </c>
      <c r="E2318" s="4" t="s">
        <v>5</v>
      </c>
      <c r="F2318" s="4" t="s">
        <v>8</v>
      </c>
      <c r="G2318" s="4" t="s">
        <v>7</v>
      </c>
      <c r="H2318" s="4" t="s">
        <v>14</v>
      </c>
      <c r="I2318" s="20" t="s">
        <v>32</v>
      </c>
      <c r="J2318" s="4" t="s">
        <v>8</v>
      </c>
      <c r="K2318" s="4" t="s">
        <v>12</v>
      </c>
    </row>
    <row r="2319" spans="1:14">
      <c r="A2319" t="n">
        <v>20585</v>
      </c>
      <c r="B2319" s="12" t="n">
        <v>5</v>
      </c>
      <c r="C2319" s="7" t="n">
        <v>28</v>
      </c>
      <c r="D2319" s="20" t="s">
        <v>3</v>
      </c>
      <c r="E2319" s="49" t="n">
        <v>101</v>
      </c>
      <c r="F2319" s="7" t="n">
        <v>2</v>
      </c>
      <c r="G2319" s="7" t="n">
        <v>3901</v>
      </c>
      <c r="H2319" s="7" t="n">
        <v>1</v>
      </c>
      <c r="I2319" s="20" t="s">
        <v>3</v>
      </c>
      <c r="J2319" s="7" t="n">
        <v>1</v>
      </c>
      <c r="K2319" s="13" t="n">
        <f t="normal" ca="1">A2333</f>
        <v>0</v>
      </c>
    </row>
    <row r="2320" spans="1:14">
      <c r="A2320" t="s">
        <v>4</v>
      </c>
      <c r="B2320" s="4" t="s">
        <v>5</v>
      </c>
      <c r="C2320" s="4" t="s">
        <v>8</v>
      </c>
      <c r="D2320" s="20" t="s">
        <v>30</v>
      </c>
      <c r="E2320" s="4" t="s">
        <v>5</v>
      </c>
      <c r="F2320" s="4" t="s">
        <v>8</v>
      </c>
      <c r="G2320" s="4" t="s">
        <v>7</v>
      </c>
      <c r="H2320" s="4" t="s">
        <v>8</v>
      </c>
      <c r="I2320" s="20" t="s">
        <v>32</v>
      </c>
      <c r="J2320" s="4" t="s">
        <v>8</v>
      </c>
      <c r="K2320" s="4" t="s">
        <v>14</v>
      </c>
      <c r="L2320" s="4" t="s">
        <v>8</v>
      </c>
      <c r="M2320" s="4" t="s">
        <v>8</v>
      </c>
      <c r="N2320" s="4" t="s">
        <v>12</v>
      </c>
    </row>
    <row r="2321" spans="1:14">
      <c r="A2321" t="n">
        <v>20600</v>
      </c>
      <c r="B2321" s="12" t="n">
        <v>5</v>
      </c>
      <c r="C2321" s="7" t="n">
        <v>28</v>
      </c>
      <c r="D2321" s="20" t="s">
        <v>3</v>
      </c>
      <c r="E2321" s="50" t="n">
        <v>102</v>
      </c>
      <c r="F2321" s="7" t="n">
        <v>7</v>
      </c>
      <c r="G2321" s="7" t="n">
        <v>13</v>
      </c>
      <c r="H2321" s="7" t="n">
        <v>7</v>
      </c>
      <c r="I2321" s="20" t="s">
        <v>3</v>
      </c>
      <c r="J2321" s="7" t="n">
        <v>0</v>
      </c>
      <c r="K2321" s="7" t="n">
        <v>3901</v>
      </c>
      <c r="L2321" s="7" t="n">
        <v>2</v>
      </c>
      <c r="M2321" s="7" t="n">
        <v>1</v>
      </c>
      <c r="N2321" s="13" t="n">
        <f t="normal" ca="1">A2327</f>
        <v>0</v>
      </c>
    </row>
    <row r="2322" spans="1:14">
      <c r="A2322" t="s">
        <v>4</v>
      </c>
      <c r="B2322" s="4" t="s">
        <v>5</v>
      </c>
      <c r="C2322" s="4" t="s">
        <v>8</v>
      </c>
      <c r="D2322" s="4" t="s">
        <v>8</v>
      </c>
      <c r="E2322" s="4" t="s">
        <v>9</v>
      </c>
      <c r="F2322" s="4" t="s">
        <v>7</v>
      </c>
    </row>
    <row r="2323" spans="1:14">
      <c r="A2323" t="n">
        <v>20618</v>
      </c>
      <c r="B2323" s="33" t="n">
        <v>31</v>
      </c>
      <c r="C2323" s="7" t="n">
        <v>1</v>
      </c>
      <c r="D2323" s="7" t="n">
        <v>2</v>
      </c>
      <c r="E2323" s="7" t="s">
        <v>177</v>
      </c>
      <c r="F2323" s="7" t="n">
        <v>3901</v>
      </c>
    </row>
    <row r="2324" spans="1:14">
      <c r="A2324" t="s">
        <v>4</v>
      </c>
      <c r="B2324" s="4" t="s">
        <v>5</v>
      </c>
      <c r="C2324" s="4" t="s">
        <v>12</v>
      </c>
    </row>
    <row r="2325" spans="1:14">
      <c r="A2325" t="n">
        <v>20627</v>
      </c>
      <c r="B2325" s="15" t="n">
        <v>3</v>
      </c>
      <c r="C2325" s="13" t="n">
        <f t="normal" ca="1">A2331</f>
        <v>0</v>
      </c>
    </row>
    <row r="2326" spans="1:14">
      <c r="A2326" t="s">
        <v>4</v>
      </c>
      <c r="B2326" s="4" t="s">
        <v>5</v>
      </c>
      <c r="C2326" s="4" t="s">
        <v>8</v>
      </c>
      <c r="D2326" s="20" t="s">
        <v>30</v>
      </c>
      <c r="E2326" s="4" t="s">
        <v>5</v>
      </c>
      <c r="F2326" s="4" t="s">
        <v>8</v>
      </c>
      <c r="G2326" s="4" t="s">
        <v>7</v>
      </c>
      <c r="H2326" s="4" t="s">
        <v>14</v>
      </c>
      <c r="I2326" s="20" t="s">
        <v>32</v>
      </c>
      <c r="J2326" s="4" t="s">
        <v>8</v>
      </c>
      <c r="K2326" s="4" t="s">
        <v>12</v>
      </c>
    </row>
    <row r="2327" spans="1:14">
      <c r="A2327" t="n">
        <v>20632</v>
      </c>
      <c r="B2327" s="12" t="n">
        <v>5</v>
      </c>
      <c r="C2327" s="7" t="n">
        <v>28</v>
      </c>
      <c r="D2327" s="20" t="s">
        <v>3</v>
      </c>
      <c r="E2327" s="49" t="n">
        <v>101</v>
      </c>
      <c r="F2327" s="7" t="n">
        <v>2</v>
      </c>
      <c r="G2327" s="7" t="n">
        <v>3901</v>
      </c>
      <c r="H2327" s="7" t="n">
        <v>0</v>
      </c>
      <c r="I2327" s="20" t="s">
        <v>3</v>
      </c>
      <c r="J2327" s="7" t="n">
        <v>1</v>
      </c>
      <c r="K2327" s="13" t="n">
        <f t="normal" ca="1">A2331</f>
        <v>0</v>
      </c>
    </row>
    <row r="2328" spans="1:14">
      <c r="A2328" t="s">
        <v>4</v>
      </c>
      <c r="B2328" s="4" t="s">
        <v>5</v>
      </c>
      <c r="C2328" s="4" t="s">
        <v>8</v>
      </c>
      <c r="D2328" s="4" t="s">
        <v>8</v>
      </c>
      <c r="E2328" s="4" t="s">
        <v>9</v>
      </c>
      <c r="F2328" s="4" t="s">
        <v>7</v>
      </c>
    </row>
    <row r="2329" spans="1:14">
      <c r="A2329" t="n">
        <v>20647</v>
      </c>
      <c r="B2329" s="33" t="n">
        <v>31</v>
      </c>
      <c r="C2329" s="7" t="n">
        <v>1</v>
      </c>
      <c r="D2329" s="7" t="n">
        <v>2</v>
      </c>
      <c r="E2329" s="7" t="s">
        <v>185</v>
      </c>
      <c r="F2329" s="7" t="n">
        <v>3901</v>
      </c>
    </row>
    <row r="2330" spans="1:14">
      <c r="A2330" t="s">
        <v>4</v>
      </c>
      <c r="B2330" s="4" t="s">
        <v>5</v>
      </c>
      <c r="C2330" s="4" t="s">
        <v>8</v>
      </c>
      <c r="D2330" s="4" t="s">
        <v>8</v>
      </c>
      <c r="E2330" s="4" t="s">
        <v>9</v>
      </c>
      <c r="F2330" s="4" t="s">
        <v>14</v>
      </c>
    </row>
    <row r="2331" spans="1:14">
      <c r="A2331" t="n">
        <v>20656</v>
      </c>
      <c r="B2331" s="33" t="n">
        <v>31</v>
      </c>
      <c r="C2331" s="7" t="n">
        <v>9</v>
      </c>
      <c r="D2331" s="7" t="n">
        <v>2</v>
      </c>
      <c r="E2331" s="7" t="s">
        <v>220</v>
      </c>
      <c r="F2331" s="7" t="n">
        <v>3901</v>
      </c>
    </row>
    <row r="2332" spans="1:14">
      <c r="A2332" t="s">
        <v>4</v>
      </c>
      <c r="B2332" s="4" t="s">
        <v>5</v>
      </c>
      <c r="C2332" s="4" t="s">
        <v>8</v>
      </c>
      <c r="D2332" s="20" t="s">
        <v>30</v>
      </c>
      <c r="E2332" s="4" t="s">
        <v>5</v>
      </c>
      <c r="F2332" s="4" t="s">
        <v>8</v>
      </c>
      <c r="G2332" s="4" t="s">
        <v>7</v>
      </c>
      <c r="H2332" s="4" t="s">
        <v>14</v>
      </c>
      <c r="I2332" s="20" t="s">
        <v>32</v>
      </c>
      <c r="J2332" s="4" t="s">
        <v>8</v>
      </c>
      <c r="K2332" s="4" t="s">
        <v>12</v>
      </c>
    </row>
    <row r="2333" spans="1:14">
      <c r="A2333" t="n">
        <v>20679</v>
      </c>
      <c r="B2333" s="12" t="n">
        <v>5</v>
      </c>
      <c r="C2333" s="7" t="n">
        <v>28</v>
      </c>
      <c r="D2333" s="20" t="s">
        <v>3</v>
      </c>
      <c r="E2333" s="49" t="n">
        <v>101</v>
      </c>
      <c r="F2333" s="7" t="n">
        <v>2</v>
      </c>
      <c r="G2333" s="7" t="n">
        <v>3913</v>
      </c>
      <c r="H2333" s="7" t="n">
        <v>1</v>
      </c>
      <c r="I2333" s="20" t="s">
        <v>3</v>
      </c>
      <c r="J2333" s="7" t="n">
        <v>1</v>
      </c>
      <c r="K2333" s="13" t="n">
        <f t="normal" ca="1">A2347</f>
        <v>0</v>
      </c>
    </row>
    <row r="2334" spans="1:14">
      <c r="A2334" t="s">
        <v>4</v>
      </c>
      <c r="B2334" s="4" t="s">
        <v>5</v>
      </c>
      <c r="C2334" s="4" t="s">
        <v>8</v>
      </c>
      <c r="D2334" s="20" t="s">
        <v>30</v>
      </c>
      <c r="E2334" s="4" t="s">
        <v>5</v>
      </c>
      <c r="F2334" s="4" t="s">
        <v>8</v>
      </c>
      <c r="G2334" s="4" t="s">
        <v>7</v>
      </c>
      <c r="H2334" s="4" t="s">
        <v>8</v>
      </c>
      <c r="I2334" s="20" t="s">
        <v>32</v>
      </c>
      <c r="J2334" s="4" t="s">
        <v>8</v>
      </c>
      <c r="K2334" s="4" t="s">
        <v>14</v>
      </c>
      <c r="L2334" s="4" t="s">
        <v>8</v>
      </c>
      <c r="M2334" s="4" t="s">
        <v>8</v>
      </c>
      <c r="N2334" s="4" t="s">
        <v>12</v>
      </c>
    </row>
    <row r="2335" spans="1:14">
      <c r="A2335" t="n">
        <v>20694</v>
      </c>
      <c r="B2335" s="12" t="n">
        <v>5</v>
      </c>
      <c r="C2335" s="7" t="n">
        <v>28</v>
      </c>
      <c r="D2335" s="20" t="s">
        <v>3</v>
      </c>
      <c r="E2335" s="50" t="n">
        <v>102</v>
      </c>
      <c r="F2335" s="7" t="n">
        <v>7</v>
      </c>
      <c r="G2335" s="7" t="n">
        <v>13</v>
      </c>
      <c r="H2335" s="7" t="n">
        <v>7</v>
      </c>
      <c r="I2335" s="20" t="s">
        <v>3</v>
      </c>
      <c r="J2335" s="7" t="n">
        <v>0</v>
      </c>
      <c r="K2335" s="7" t="n">
        <v>3913</v>
      </c>
      <c r="L2335" s="7" t="n">
        <v>2</v>
      </c>
      <c r="M2335" s="7" t="n">
        <v>1</v>
      </c>
      <c r="N2335" s="13" t="n">
        <f t="normal" ca="1">A2341</f>
        <v>0</v>
      </c>
    </row>
    <row r="2336" spans="1:14">
      <c r="A2336" t="s">
        <v>4</v>
      </c>
      <c r="B2336" s="4" t="s">
        <v>5</v>
      </c>
      <c r="C2336" s="4" t="s">
        <v>8</v>
      </c>
      <c r="D2336" s="4" t="s">
        <v>8</v>
      </c>
      <c r="E2336" s="4" t="s">
        <v>9</v>
      </c>
      <c r="F2336" s="4" t="s">
        <v>7</v>
      </c>
    </row>
    <row r="2337" spans="1:14">
      <c r="A2337" t="n">
        <v>20712</v>
      </c>
      <c r="B2337" s="33" t="n">
        <v>31</v>
      </c>
      <c r="C2337" s="7" t="n">
        <v>1</v>
      </c>
      <c r="D2337" s="7" t="n">
        <v>2</v>
      </c>
      <c r="E2337" s="7" t="s">
        <v>177</v>
      </c>
      <c r="F2337" s="7" t="n">
        <v>3913</v>
      </c>
    </row>
    <row r="2338" spans="1:14">
      <c r="A2338" t="s">
        <v>4</v>
      </c>
      <c r="B2338" s="4" t="s">
        <v>5</v>
      </c>
      <c r="C2338" s="4" t="s">
        <v>12</v>
      </c>
    </row>
    <row r="2339" spans="1:14">
      <c r="A2339" t="n">
        <v>20721</v>
      </c>
      <c r="B2339" s="15" t="n">
        <v>3</v>
      </c>
      <c r="C2339" s="13" t="n">
        <f t="normal" ca="1">A2345</f>
        <v>0</v>
      </c>
    </row>
    <row r="2340" spans="1:14">
      <c r="A2340" t="s">
        <v>4</v>
      </c>
      <c r="B2340" s="4" t="s">
        <v>5</v>
      </c>
      <c r="C2340" s="4" t="s">
        <v>8</v>
      </c>
      <c r="D2340" s="20" t="s">
        <v>30</v>
      </c>
      <c r="E2340" s="4" t="s">
        <v>5</v>
      </c>
      <c r="F2340" s="4" t="s">
        <v>8</v>
      </c>
      <c r="G2340" s="4" t="s">
        <v>7</v>
      </c>
      <c r="H2340" s="4" t="s">
        <v>14</v>
      </c>
      <c r="I2340" s="20" t="s">
        <v>32</v>
      </c>
      <c r="J2340" s="4" t="s">
        <v>8</v>
      </c>
      <c r="K2340" s="4" t="s">
        <v>12</v>
      </c>
    </row>
    <row r="2341" spans="1:14">
      <c r="A2341" t="n">
        <v>20726</v>
      </c>
      <c r="B2341" s="12" t="n">
        <v>5</v>
      </c>
      <c r="C2341" s="7" t="n">
        <v>28</v>
      </c>
      <c r="D2341" s="20" t="s">
        <v>3</v>
      </c>
      <c r="E2341" s="49" t="n">
        <v>101</v>
      </c>
      <c r="F2341" s="7" t="n">
        <v>2</v>
      </c>
      <c r="G2341" s="7" t="n">
        <v>3913</v>
      </c>
      <c r="H2341" s="7" t="n">
        <v>0</v>
      </c>
      <c r="I2341" s="20" t="s">
        <v>3</v>
      </c>
      <c r="J2341" s="7" t="n">
        <v>1</v>
      </c>
      <c r="K2341" s="13" t="n">
        <f t="normal" ca="1">A2345</f>
        <v>0</v>
      </c>
    </row>
    <row r="2342" spans="1:14">
      <c r="A2342" t="s">
        <v>4</v>
      </c>
      <c r="B2342" s="4" t="s">
        <v>5</v>
      </c>
      <c r="C2342" s="4" t="s">
        <v>8</v>
      </c>
      <c r="D2342" s="4" t="s">
        <v>8</v>
      </c>
      <c r="E2342" s="4" t="s">
        <v>9</v>
      </c>
      <c r="F2342" s="4" t="s">
        <v>7</v>
      </c>
    </row>
    <row r="2343" spans="1:14">
      <c r="A2343" t="n">
        <v>20741</v>
      </c>
      <c r="B2343" s="33" t="n">
        <v>31</v>
      </c>
      <c r="C2343" s="7" t="n">
        <v>1</v>
      </c>
      <c r="D2343" s="7" t="n">
        <v>2</v>
      </c>
      <c r="E2343" s="7" t="s">
        <v>185</v>
      </c>
      <c r="F2343" s="7" t="n">
        <v>3913</v>
      </c>
    </row>
    <row r="2344" spans="1:14">
      <c r="A2344" t="s">
        <v>4</v>
      </c>
      <c r="B2344" s="4" t="s">
        <v>5</v>
      </c>
      <c r="C2344" s="4" t="s">
        <v>8</v>
      </c>
      <c r="D2344" s="4" t="s">
        <v>8</v>
      </c>
      <c r="E2344" s="4" t="s">
        <v>9</v>
      </c>
      <c r="F2344" s="4" t="s">
        <v>14</v>
      </c>
    </row>
    <row r="2345" spans="1:14">
      <c r="A2345" t="n">
        <v>20750</v>
      </c>
      <c r="B2345" s="33" t="n">
        <v>31</v>
      </c>
      <c r="C2345" s="7" t="n">
        <v>9</v>
      </c>
      <c r="D2345" s="7" t="n">
        <v>2</v>
      </c>
      <c r="E2345" s="7" t="s">
        <v>221</v>
      </c>
      <c r="F2345" s="7" t="n">
        <v>3913</v>
      </c>
    </row>
    <row r="2346" spans="1:14">
      <c r="A2346" t="s">
        <v>4</v>
      </c>
      <c r="B2346" s="4" t="s">
        <v>5</v>
      </c>
      <c r="C2346" s="4" t="s">
        <v>8</v>
      </c>
      <c r="D2346" s="20" t="s">
        <v>30</v>
      </c>
      <c r="E2346" s="4" t="s">
        <v>5</v>
      </c>
      <c r="F2346" s="4" t="s">
        <v>8</v>
      </c>
      <c r="G2346" s="4" t="s">
        <v>7</v>
      </c>
      <c r="H2346" s="4" t="s">
        <v>14</v>
      </c>
      <c r="I2346" s="20" t="s">
        <v>32</v>
      </c>
      <c r="J2346" s="4" t="s">
        <v>8</v>
      </c>
      <c r="K2346" s="4" t="s">
        <v>12</v>
      </c>
    </row>
    <row r="2347" spans="1:14">
      <c r="A2347" t="n">
        <v>20777</v>
      </c>
      <c r="B2347" s="12" t="n">
        <v>5</v>
      </c>
      <c r="C2347" s="7" t="n">
        <v>28</v>
      </c>
      <c r="D2347" s="20" t="s">
        <v>3</v>
      </c>
      <c r="E2347" s="49" t="n">
        <v>101</v>
      </c>
      <c r="F2347" s="7" t="n">
        <v>2</v>
      </c>
      <c r="G2347" s="7" t="n">
        <v>3914</v>
      </c>
      <c r="H2347" s="7" t="n">
        <v>1</v>
      </c>
      <c r="I2347" s="20" t="s">
        <v>3</v>
      </c>
      <c r="J2347" s="7" t="n">
        <v>1</v>
      </c>
      <c r="K2347" s="13" t="n">
        <f t="normal" ca="1">A2361</f>
        <v>0</v>
      </c>
    </row>
    <row r="2348" spans="1:14">
      <c r="A2348" t="s">
        <v>4</v>
      </c>
      <c r="B2348" s="4" t="s">
        <v>5</v>
      </c>
      <c r="C2348" s="4" t="s">
        <v>8</v>
      </c>
      <c r="D2348" s="20" t="s">
        <v>30</v>
      </c>
      <c r="E2348" s="4" t="s">
        <v>5</v>
      </c>
      <c r="F2348" s="4" t="s">
        <v>8</v>
      </c>
      <c r="G2348" s="4" t="s">
        <v>7</v>
      </c>
      <c r="H2348" s="4" t="s">
        <v>8</v>
      </c>
      <c r="I2348" s="20" t="s">
        <v>32</v>
      </c>
      <c r="J2348" s="4" t="s">
        <v>8</v>
      </c>
      <c r="K2348" s="4" t="s">
        <v>14</v>
      </c>
      <c r="L2348" s="4" t="s">
        <v>8</v>
      </c>
      <c r="M2348" s="4" t="s">
        <v>8</v>
      </c>
      <c r="N2348" s="4" t="s">
        <v>12</v>
      </c>
    </row>
    <row r="2349" spans="1:14">
      <c r="A2349" t="n">
        <v>20792</v>
      </c>
      <c r="B2349" s="12" t="n">
        <v>5</v>
      </c>
      <c r="C2349" s="7" t="n">
        <v>28</v>
      </c>
      <c r="D2349" s="20" t="s">
        <v>3</v>
      </c>
      <c r="E2349" s="50" t="n">
        <v>102</v>
      </c>
      <c r="F2349" s="7" t="n">
        <v>7</v>
      </c>
      <c r="G2349" s="7" t="n">
        <v>13</v>
      </c>
      <c r="H2349" s="7" t="n">
        <v>7</v>
      </c>
      <c r="I2349" s="20" t="s">
        <v>3</v>
      </c>
      <c r="J2349" s="7" t="n">
        <v>0</v>
      </c>
      <c r="K2349" s="7" t="n">
        <v>3914</v>
      </c>
      <c r="L2349" s="7" t="n">
        <v>2</v>
      </c>
      <c r="M2349" s="7" t="n">
        <v>1</v>
      </c>
      <c r="N2349" s="13" t="n">
        <f t="normal" ca="1">A2355</f>
        <v>0</v>
      </c>
    </row>
    <row r="2350" spans="1:14">
      <c r="A2350" t="s">
        <v>4</v>
      </c>
      <c r="B2350" s="4" t="s">
        <v>5</v>
      </c>
      <c r="C2350" s="4" t="s">
        <v>8</v>
      </c>
      <c r="D2350" s="4" t="s">
        <v>8</v>
      </c>
      <c r="E2350" s="4" t="s">
        <v>9</v>
      </c>
      <c r="F2350" s="4" t="s">
        <v>7</v>
      </c>
    </row>
    <row r="2351" spans="1:14">
      <c r="A2351" t="n">
        <v>20810</v>
      </c>
      <c r="B2351" s="33" t="n">
        <v>31</v>
      </c>
      <c r="C2351" s="7" t="n">
        <v>1</v>
      </c>
      <c r="D2351" s="7" t="n">
        <v>2</v>
      </c>
      <c r="E2351" s="7" t="s">
        <v>177</v>
      </c>
      <c r="F2351" s="7" t="n">
        <v>3914</v>
      </c>
    </row>
    <row r="2352" spans="1:14">
      <c r="A2352" t="s">
        <v>4</v>
      </c>
      <c r="B2352" s="4" t="s">
        <v>5</v>
      </c>
      <c r="C2352" s="4" t="s">
        <v>12</v>
      </c>
    </row>
    <row r="2353" spans="1:14">
      <c r="A2353" t="n">
        <v>20819</v>
      </c>
      <c r="B2353" s="15" t="n">
        <v>3</v>
      </c>
      <c r="C2353" s="13" t="n">
        <f t="normal" ca="1">A2359</f>
        <v>0</v>
      </c>
    </row>
    <row r="2354" spans="1:14">
      <c r="A2354" t="s">
        <v>4</v>
      </c>
      <c r="B2354" s="4" t="s">
        <v>5</v>
      </c>
      <c r="C2354" s="4" t="s">
        <v>8</v>
      </c>
      <c r="D2354" s="20" t="s">
        <v>30</v>
      </c>
      <c r="E2354" s="4" t="s">
        <v>5</v>
      </c>
      <c r="F2354" s="4" t="s">
        <v>8</v>
      </c>
      <c r="G2354" s="4" t="s">
        <v>7</v>
      </c>
      <c r="H2354" s="4" t="s">
        <v>14</v>
      </c>
      <c r="I2354" s="20" t="s">
        <v>32</v>
      </c>
      <c r="J2354" s="4" t="s">
        <v>8</v>
      </c>
      <c r="K2354" s="4" t="s">
        <v>12</v>
      </c>
    </row>
    <row r="2355" spans="1:14">
      <c r="A2355" t="n">
        <v>20824</v>
      </c>
      <c r="B2355" s="12" t="n">
        <v>5</v>
      </c>
      <c r="C2355" s="7" t="n">
        <v>28</v>
      </c>
      <c r="D2355" s="20" t="s">
        <v>3</v>
      </c>
      <c r="E2355" s="49" t="n">
        <v>101</v>
      </c>
      <c r="F2355" s="7" t="n">
        <v>2</v>
      </c>
      <c r="G2355" s="7" t="n">
        <v>3914</v>
      </c>
      <c r="H2355" s="7" t="n">
        <v>0</v>
      </c>
      <c r="I2355" s="20" t="s">
        <v>3</v>
      </c>
      <c r="J2355" s="7" t="n">
        <v>1</v>
      </c>
      <c r="K2355" s="13" t="n">
        <f t="normal" ca="1">A2359</f>
        <v>0</v>
      </c>
    </row>
    <row r="2356" spans="1:14">
      <c r="A2356" t="s">
        <v>4</v>
      </c>
      <c r="B2356" s="4" t="s">
        <v>5</v>
      </c>
      <c r="C2356" s="4" t="s">
        <v>8</v>
      </c>
      <c r="D2356" s="4" t="s">
        <v>8</v>
      </c>
      <c r="E2356" s="4" t="s">
        <v>9</v>
      </c>
      <c r="F2356" s="4" t="s">
        <v>7</v>
      </c>
    </row>
    <row r="2357" spans="1:14">
      <c r="A2357" t="n">
        <v>20839</v>
      </c>
      <c r="B2357" s="33" t="n">
        <v>31</v>
      </c>
      <c r="C2357" s="7" t="n">
        <v>1</v>
      </c>
      <c r="D2357" s="7" t="n">
        <v>2</v>
      </c>
      <c r="E2357" s="7" t="s">
        <v>185</v>
      </c>
      <c r="F2357" s="7" t="n">
        <v>3914</v>
      </c>
    </row>
    <row r="2358" spans="1:14">
      <c r="A2358" t="s">
        <v>4</v>
      </c>
      <c r="B2358" s="4" t="s">
        <v>5</v>
      </c>
      <c r="C2358" s="4" t="s">
        <v>8</v>
      </c>
      <c r="D2358" s="4" t="s">
        <v>8</v>
      </c>
      <c r="E2358" s="4" t="s">
        <v>9</v>
      </c>
      <c r="F2358" s="4" t="s">
        <v>14</v>
      </c>
    </row>
    <row r="2359" spans="1:14">
      <c r="A2359" t="n">
        <v>20848</v>
      </c>
      <c r="B2359" s="33" t="n">
        <v>31</v>
      </c>
      <c r="C2359" s="7" t="n">
        <v>9</v>
      </c>
      <c r="D2359" s="7" t="n">
        <v>2</v>
      </c>
      <c r="E2359" s="7" t="s">
        <v>222</v>
      </c>
      <c r="F2359" s="7" t="n">
        <v>3914</v>
      </c>
    </row>
    <row r="2360" spans="1:14">
      <c r="A2360" t="s">
        <v>4</v>
      </c>
      <c r="B2360" s="4" t="s">
        <v>5</v>
      </c>
      <c r="C2360" s="4" t="s">
        <v>8</v>
      </c>
      <c r="D2360" s="20" t="s">
        <v>30</v>
      </c>
      <c r="E2360" s="4" t="s">
        <v>5</v>
      </c>
      <c r="F2360" s="4" t="s">
        <v>8</v>
      </c>
      <c r="G2360" s="4" t="s">
        <v>7</v>
      </c>
      <c r="H2360" s="4" t="s">
        <v>14</v>
      </c>
      <c r="I2360" s="20" t="s">
        <v>32</v>
      </c>
      <c r="J2360" s="4" t="s">
        <v>8</v>
      </c>
      <c r="K2360" s="4" t="s">
        <v>12</v>
      </c>
    </row>
    <row r="2361" spans="1:14">
      <c r="A2361" t="n">
        <v>20874</v>
      </c>
      <c r="B2361" s="12" t="n">
        <v>5</v>
      </c>
      <c r="C2361" s="7" t="n">
        <v>28</v>
      </c>
      <c r="D2361" s="20" t="s">
        <v>3</v>
      </c>
      <c r="E2361" s="49" t="n">
        <v>101</v>
      </c>
      <c r="F2361" s="7" t="n">
        <v>2</v>
      </c>
      <c r="G2361" s="7" t="n">
        <v>3912</v>
      </c>
      <c r="H2361" s="7" t="n">
        <v>1</v>
      </c>
      <c r="I2361" s="20" t="s">
        <v>3</v>
      </c>
      <c r="J2361" s="7" t="n">
        <v>1</v>
      </c>
      <c r="K2361" s="13" t="n">
        <f t="normal" ca="1">A2375</f>
        <v>0</v>
      </c>
    </row>
    <row r="2362" spans="1:14">
      <c r="A2362" t="s">
        <v>4</v>
      </c>
      <c r="B2362" s="4" t="s">
        <v>5</v>
      </c>
      <c r="C2362" s="4" t="s">
        <v>8</v>
      </c>
      <c r="D2362" s="20" t="s">
        <v>30</v>
      </c>
      <c r="E2362" s="4" t="s">
        <v>5</v>
      </c>
      <c r="F2362" s="4" t="s">
        <v>8</v>
      </c>
      <c r="G2362" s="4" t="s">
        <v>7</v>
      </c>
      <c r="H2362" s="4" t="s">
        <v>8</v>
      </c>
      <c r="I2362" s="20" t="s">
        <v>32</v>
      </c>
      <c r="J2362" s="4" t="s">
        <v>8</v>
      </c>
      <c r="K2362" s="4" t="s">
        <v>14</v>
      </c>
      <c r="L2362" s="4" t="s">
        <v>8</v>
      </c>
      <c r="M2362" s="4" t="s">
        <v>8</v>
      </c>
      <c r="N2362" s="4" t="s">
        <v>12</v>
      </c>
    </row>
    <row r="2363" spans="1:14">
      <c r="A2363" t="n">
        <v>20889</v>
      </c>
      <c r="B2363" s="12" t="n">
        <v>5</v>
      </c>
      <c r="C2363" s="7" t="n">
        <v>28</v>
      </c>
      <c r="D2363" s="20" t="s">
        <v>3</v>
      </c>
      <c r="E2363" s="50" t="n">
        <v>102</v>
      </c>
      <c r="F2363" s="7" t="n">
        <v>7</v>
      </c>
      <c r="G2363" s="7" t="n">
        <v>13</v>
      </c>
      <c r="H2363" s="7" t="n">
        <v>7</v>
      </c>
      <c r="I2363" s="20" t="s">
        <v>3</v>
      </c>
      <c r="J2363" s="7" t="n">
        <v>0</v>
      </c>
      <c r="K2363" s="7" t="n">
        <v>3912</v>
      </c>
      <c r="L2363" s="7" t="n">
        <v>2</v>
      </c>
      <c r="M2363" s="7" t="n">
        <v>1</v>
      </c>
      <c r="N2363" s="13" t="n">
        <f t="normal" ca="1">A2369</f>
        <v>0</v>
      </c>
    </row>
    <row r="2364" spans="1:14">
      <c r="A2364" t="s">
        <v>4</v>
      </c>
      <c r="B2364" s="4" t="s">
        <v>5</v>
      </c>
      <c r="C2364" s="4" t="s">
        <v>8</v>
      </c>
      <c r="D2364" s="4" t="s">
        <v>8</v>
      </c>
      <c r="E2364" s="4" t="s">
        <v>9</v>
      </c>
      <c r="F2364" s="4" t="s">
        <v>7</v>
      </c>
    </row>
    <row r="2365" spans="1:14">
      <c r="A2365" t="n">
        <v>20907</v>
      </c>
      <c r="B2365" s="33" t="n">
        <v>31</v>
      </c>
      <c r="C2365" s="7" t="n">
        <v>1</v>
      </c>
      <c r="D2365" s="7" t="n">
        <v>2</v>
      </c>
      <c r="E2365" s="7" t="s">
        <v>177</v>
      </c>
      <c r="F2365" s="7" t="n">
        <v>3912</v>
      </c>
    </row>
    <row r="2366" spans="1:14">
      <c r="A2366" t="s">
        <v>4</v>
      </c>
      <c r="B2366" s="4" t="s">
        <v>5</v>
      </c>
      <c r="C2366" s="4" t="s">
        <v>12</v>
      </c>
    </row>
    <row r="2367" spans="1:14">
      <c r="A2367" t="n">
        <v>20916</v>
      </c>
      <c r="B2367" s="15" t="n">
        <v>3</v>
      </c>
      <c r="C2367" s="13" t="n">
        <f t="normal" ca="1">A2373</f>
        <v>0</v>
      </c>
    </row>
    <row r="2368" spans="1:14">
      <c r="A2368" t="s">
        <v>4</v>
      </c>
      <c r="B2368" s="4" t="s">
        <v>5</v>
      </c>
      <c r="C2368" s="4" t="s">
        <v>8</v>
      </c>
      <c r="D2368" s="20" t="s">
        <v>30</v>
      </c>
      <c r="E2368" s="4" t="s">
        <v>5</v>
      </c>
      <c r="F2368" s="4" t="s">
        <v>8</v>
      </c>
      <c r="G2368" s="4" t="s">
        <v>7</v>
      </c>
      <c r="H2368" s="4" t="s">
        <v>14</v>
      </c>
      <c r="I2368" s="20" t="s">
        <v>32</v>
      </c>
      <c r="J2368" s="4" t="s">
        <v>8</v>
      </c>
      <c r="K2368" s="4" t="s">
        <v>12</v>
      </c>
    </row>
    <row r="2369" spans="1:14">
      <c r="A2369" t="n">
        <v>20921</v>
      </c>
      <c r="B2369" s="12" t="n">
        <v>5</v>
      </c>
      <c r="C2369" s="7" t="n">
        <v>28</v>
      </c>
      <c r="D2369" s="20" t="s">
        <v>3</v>
      </c>
      <c r="E2369" s="49" t="n">
        <v>101</v>
      </c>
      <c r="F2369" s="7" t="n">
        <v>2</v>
      </c>
      <c r="G2369" s="7" t="n">
        <v>3912</v>
      </c>
      <c r="H2369" s="7" t="n">
        <v>0</v>
      </c>
      <c r="I2369" s="20" t="s">
        <v>3</v>
      </c>
      <c r="J2369" s="7" t="n">
        <v>1</v>
      </c>
      <c r="K2369" s="13" t="n">
        <f t="normal" ca="1">A2373</f>
        <v>0</v>
      </c>
    </row>
    <row r="2370" spans="1:14">
      <c r="A2370" t="s">
        <v>4</v>
      </c>
      <c r="B2370" s="4" t="s">
        <v>5</v>
      </c>
      <c r="C2370" s="4" t="s">
        <v>8</v>
      </c>
      <c r="D2370" s="4" t="s">
        <v>8</v>
      </c>
      <c r="E2370" s="4" t="s">
        <v>9</v>
      </c>
      <c r="F2370" s="4" t="s">
        <v>7</v>
      </c>
    </row>
    <row r="2371" spans="1:14">
      <c r="A2371" t="n">
        <v>20936</v>
      </c>
      <c r="B2371" s="33" t="n">
        <v>31</v>
      </c>
      <c r="C2371" s="7" t="n">
        <v>1</v>
      </c>
      <c r="D2371" s="7" t="n">
        <v>2</v>
      </c>
      <c r="E2371" s="7" t="s">
        <v>185</v>
      </c>
      <c r="F2371" s="7" t="n">
        <v>3912</v>
      </c>
    </row>
    <row r="2372" spans="1:14">
      <c r="A2372" t="s">
        <v>4</v>
      </c>
      <c r="B2372" s="4" t="s">
        <v>5</v>
      </c>
      <c r="C2372" s="4" t="s">
        <v>8</v>
      </c>
      <c r="D2372" s="4" t="s">
        <v>8</v>
      </c>
      <c r="E2372" s="4" t="s">
        <v>9</v>
      </c>
      <c r="F2372" s="4" t="s">
        <v>14</v>
      </c>
    </row>
    <row r="2373" spans="1:14">
      <c r="A2373" t="n">
        <v>20945</v>
      </c>
      <c r="B2373" s="33" t="n">
        <v>31</v>
      </c>
      <c r="C2373" s="7" t="n">
        <v>9</v>
      </c>
      <c r="D2373" s="7" t="n">
        <v>2</v>
      </c>
      <c r="E2373" s="7" t="s">
        <v>223</v>
      </c>
      <c r="F2373" s="7" t="n">
        <v>3912</v>
      </c>
    </row>
    <row r="2374" spans="1:14">
      <c r="A2374" t="s">
        <v>4</v>
      </c>
      <c r="B2374" s="4" t="s">
        <v>5</v>
      </c>
      <c r="C2374" s="4" t="s">
        <v>8</v>
      </c>
      <c r="D2374" s="20" t="s">
        <v>30</v>
      </c>
      <c r="E2374" s="4" t="s">
        <v>5</v>
      </c>
      <c r="F2374" s="4" t="s">
        <v>8</v>
      </c>
      <c r="G2374" s="4" t="s">
        <v>7</v>
      </c>
      <c r="H2374" s="4" t="s">
        <v>14</v>
      </c>
      <c r="I2374" s="20" t="s">
        <v>32</v>
      </c>
      <c r="J2374" s="4" t="s">
        <v>8</v>
      </c>
      <c r="K2374" s="4" t="s">
        <v>12</v>
      </c>
    </row>
    <row r="2375" spans="1:14">
      <c r="A2375" t="n">
        <v>20970</v>
      </c>
      <c r="B2375" s="12" t="n">
        <v>5</v>
      </c>
      <c r="C2375" s="7" t="n">
        <v>28</v>
      </c>
      <c r="D2375" s="20" t="s">
        <v>3</v>
      </c>
      <c r="E2375" s="49" t="n">
        <v>101</v>
      </c>
      <c r="F2375" s="7" t="n">
        <v>2</v>
      </c>
      <c r="G2375" s="7" t="n">
        <v>3932</v>
      </c>
      <c r="H2375" s="7" t="n">
        <v>1</v>
      </c>
      <c r="I2375" s="20" t="s">
        <v>3</v>
      </c>
      <c r="J2375" s="7" t="n">
        <v>1</v>
      </c>
      <c r="K2375" s="13" t="n">
        <f t="normal" ca="1">A2389</f>
        <v>0</v>
      </c>
    </row>
    <row r="2376" spans="1:14">
      <c r="A2376" t="s">
        <v>4</v>
      </c>
      <c r="B2376" s="4" t="s">
        <v>5</v>
      </c>
      <c r="C2376" s="4" t="s">
        <v>8</v>
      </c>
      <c r="D2376" s="20" t="s">
        <v>30</v>
      </c>
      <c r="E2376" s="4" t="s">
        <v>5</v>
      </c>
      <c r="F2376" s="4" t="s">
        <v>8</v>
      </c>
      <c r="G2376" s="4" t="s">
        <v>7</v>
      </c>
      <c r="H2376" s="4" t="s">
        <v>8</v>
      </c>
      <c r="I2376" s="20" t="s">
        <v>32</v>
      </c>
      <c r="J2376" s="4" t="s">
        <v>8</v>
      </c>
      <c r="K2376" s="4" t="s">
        <v>14</v>
      </c>
      <c r="L2376" s="4" t="s">
        <v>8</v>
      </c>
      <c r="M2376" s="4" t="s">
        <v>8</v>
      </c>
      <c r="N2376" s="4" t="s">
        <v>12</v>
      </c>
    </row>
    <row r="2377" spans="1:14">
      <c r="A2377" t="n">
        <v>20985</v>
      </c>
      <c r="B2377" s="12" t="n">
        <v>5</v>
      </c>
      <c r="C2377" s="7" t="n">
        <v>28</v>
      </c>
      <c r="D2377" s="20" t="s">
        <v>3</v>
      </c>
      <c r="E2377" s="50" t="n">
        <v>102</v>
      </c>
      <c r="F2377" s="7" t="n">
        <v>7</v>
      </c>
      <c r="G2377" s="7" t="n">
        <v>13</v>
      </c>
      <c r="H2377" s="7" t="n">
        <v>7</v>
      </c>
      <c r="I2377" s="20" t="s">
        <v>3</v>
      </c>
      <c r="J2377" s="7" t="n">
        <v>0</v>
      </c>
      <c r="K2377" s="7" t="n">
        <v>3932</v>
      </c>
      <c r="L2377" s="7" t="n">
        <v>2</v>
      </c>
      <c r="M2377" s="7" t="n">
        <v>1</v>
      </c>
      <c r="N2377" s="13" t="n">
        <f t="normal" ca="1">A2383</f>
        <v>0</v>
      </c>
    </row>
    <row r="2378" spans="1:14">
      <c r="A2378" t="s">
        <v>4</v>
      </c>
      <c r="B2378" s="4" t="s">
        <v>5</v>
      </c>
      <c r="C2378" s="4" t="s">
        <v>8</v>
      </c>
      <c r="D2378" s="4" t="s">
        <v>8</v>
      </c>
      <c r="E2378" s="4" t="s">
        <v>9</v>
      </c>
      <c r="F2378" s="4" t="s">
        <v>7</v>
      </c>
    </row>
    <row r="2379" spans="1:14">
      <c r="A2379" t="n">
        <v>21003</v>
      </c>
      <c r="B2379" s="33" t="n">
        <v>31</v>
      </c>
      <c r="C2379" s="7" t="n">
        <v>1</v>
      </c>
      <c r="D2379" s="7" t="n">
        <v>2</v>
      </c>
      <c r="E2379" s="7" t="s">
        <v>177</v>
      </c>
      <c r="F2379" s="7" t="n">
        <v>3932</v>
      </c>
    </row>
    <row r="2380" spans="1:14">
      <c r="A2380" t="s">
        <v>4</v>
      </c>
      <c r="B2380" s="4" t="s">
        <v>5</v>
      </c>
      <c r="C2380" s="4" t="s">
        <v>12</v>
      </c>
    </row>
    <row r="2381" spans="1:14">
      <c r="A2381" t="n">
        <v>21012</v>
      </c>
      <c r="B2381" s="15" t="n">
        <v>3</v>
      </c>
      <c r="C2381" s="13" t="n">
        <f t="normal" ca="1">A2387</f>
        <v>0</v>
      </c>
    </row>
    <row r="2382" spans="1:14">
      <c r="A2382" t="s">
        <v>4</v>
      </c>
      <c r="B2382" s="4" t="s">
        <v>5</v>
      </c>
      <c r="C2382" s="4" t="s">
        <v>8</v>
      </c>
      <c r="D2382" s="20" t="s">
        <v>30</v>
      </c>
      <c r="E2382" s="4" t="s">
        <v>5</v>
      </c>
      <c r="F2382" s="4" t="s">
        <v>8</v>
      </c>
      <c r="G2382" s="4" t="s">
        <v>7</v>
      </c>
      <c r="H2382" s="4" t="s">
        <v>14</v>
      </c>
      <c r="I2382" s="20" t="s">
        <v>32</v>
      </c>
      <c r="J2382" s="4" t="s">
        <v>8</v>
      </c>
      <c r="K2382" s="4" t="s">
        <v>12</v>
      </c>
    </row>
    <row r="2383" spans="1:14">
      <c r="A2383" t="n">
        <v>21017</v>
      </c>
      <c r="B2383" s="12" t="n">
        <v>5</v>
      </c>
      <c r="C2383" s="7" t="n">
        <v>28</v>
      </c>
      <c r="D2383" s="20" t="s">
        <v>3</v>
      </c>
      <c r="E2383" s="49" t="n">
        <v>101</v>
      </c>
      <c r="F2383" s="7" t="n">
        <v>2</v>
      </c>
      <c r="G2383" s="7" t="n">
        <v>3932</v>
      </c>
      <c r="H2383" s="7" t="n">
        <v>0</v>
      </c>
      <c r="I2383" s="20" t="s">
        <v>3</v>
      </c>
      <c r="J2383" s="7" t="n">
        <v>1</v>
      </c>
      <c r="K2383" s="13" t="n">
        <f t="normal" ca="1">A2387</f>
        <v>0</v>
      </c>
    </row>
    <row r="2384" spans="1:14">
      <c r="A2384" t="s">
        <v>4</v>
      </c>
      <c r="B2384" s="4" t="s">
        <v>5</v>
      </c>
      <c r="C2384" s="4" t="s">
        <v>8</v>
      </c>
      <c r="D2384" s="4" t="s">
        <v>8</v>
      </c>
      <c r="E2384" s="4" t="s">
        <v>9</v>
      </c>
      <c r="F2384" s="4" t="s">
        <v>7</v>
      </c>
    </row>
    <row r="2385" spans="1:14">
      <c r="A2385" t="n">
        <v>21032</v>
      </c>
      <c r="B2385" s="33" t="n">
        <v>31</v>
      </c>
      <c r="C2385" s="7" t="n">
        <v>1</v>
      </c>
      <c r="D2385" s="7" t="n">
        <v>2</v>
      </c>
      <c r="E2385" s="7" t="s">
        <v>185</v>
      </c>
      <c r="F2385" s="7" t="n">
        <v>3932</v>
      </c>
    </row>
    <row r="2386" spans="1:14">
      <c r="A2386" t="s">
        <v>4</v>
      </c>
      <c r="B2386" s="4" t="s">
        <v>5</v>
      </c>
      <c r="C2386" s="4" t="s">
        <v>8</v>
      </c>
      <c r="D2386" s="4" t="s">
        <v>8</v>
      </c>
      <c r="E2386" s="4" t="s">
        <v>9</v>
      </c>
      <c r="F2386" s="4" t="s">
        <v>14</v>
      </c>
    </row>
    <row r="2387" spans="1:14">
      <c r="A2387" t="n">
        <v>21041</v>
      </c>
      <c r="B2387" s="33" t="n">
        <v>31</v>
      </c>
      <c r="C2387" s="7" t="n">
        <v>9</v>
      </c>
      <c r="D2387" s="7" t="n">
        <v>2</v>
      </c>
      <c r="E2387" s="7" t="s">
        <v>223</v>
      </c>
      <c r="F2387" s="7" t="n">
        <v>3932</v>
      </c>
    </row>
    <row r="2388" spans="1:14">
      <c r="A2388" t="s">
        <v>4</v>
      </c>
      <c r="B2388" s="4" t="s">
        <v>5</v>
      </c>
      <c r="C2388" s="4" t="s">
        <v>8</v>
      </c>
      <c r="D2388" s="20" t="s">
        <v>30</v>
      </c>
      <c r="E2388" s="4" t="s">
        <v>5</v>
      </c>
      <c r="F2388" s="4" t="s">
        <v>8</v>
      </c>
      <c r="G2388" s="4" t="s">
        <v>7</v>
      </c>
      <c r="H2388" s="4" t="s">
        <v>14</v>
      </c>
      <c r="I2388" s="20" t="s">
        <v>32</v>
      </c>
      <c r="J2388" s="4" t="s">
        <v>8</v>
      </c>
      <c r="K2388" s="4" t="s">
        <v>12</v>
      </c>
    </row>
    <row r="2389" spans="1:14">
      <c r="A2389" t="n">
        <v>21066</v>
      </c>
      <c r="B2389" s="12" t="n">
        <v>5</v>
      </c>
      <c r="C2389" s="7" t="n">
        <v>28</v>
      </c>
      <c r="D2389" s="20" t="s">
        <v>3</v>
      </c>
      <c r="E2389" s="49" t="n">
        <v>101</v>
      </c>
      <c r="F2389" s="7" t="n">
        <v>2</v>
      </c>
      <c r="G2389" s="7" t="n">
        <v>3911</v>
      </c>
      <c r="H2389" s="7" t="n">
        <v>1</v>
      </c>
      <c r="I2389" s="20" t="s">
        <v>3</v>
      </c>
      <c r="J2389" s="7" t="n">
        <v>1</v>
      </c>
      <c r="K2389" s="13" t="n">
        <f t="normal" ca="1">A2403</f>
        <v>0</v>
      </c>
    </row>
    <row r="2390" spans="1:14">
      <c r="A2390" t="s">
        <v>4</v>
      </c>
      <c r="B2390" s="4" t="s">
        <v>5</v>
      </c>
      <c r="C2390" s="4" t="s">
        <v>8</v>
      </c>
      <c r="D2390" s="20" t="s">
        <v>30</v>
      </c>
      <c r="E2390" s="4" t="s">
        <v>5</v>
      </c>
      <c r="F2390" s="4" t="s">
        <v>8</v>
      </c>
      <c r="G2390" s="4" t="s">
        <v>7</v>
      </c>
      <c r="H2390" s="4" t="s">
        <v>8</v>
      </c>
      <c r="I2390" s="20" t="s">
        <v>32</v>
      </c>
      <c r="J2390" s="4" t="s">
        <v>8</v>
      </c>
      <c r="K2390" s="4" t="s">
        <v>14</v>
      </c>
      <c r="L2390" s="4" t="s">
        <v>8</v>
      </c>
      <c r="M2390" s="4" t="s">
        <v>8</v>
      </c>
      <c r="N2390" s="4" t="s">
        <v>12</v>
      </c>
    </row>
    <row r="2391" spans="1:14">
      <c r="A2391" t="n">
        <v>21081</v>
      </c>
      <c r="B2391" s="12" t="n">
        <v>5</v>
      </c>
      <c r="C2391" s="7" t="n">
        <v>28</v>
      </c>
      <c r="D2391" s="20" t="s">
        <v>3</v>
      </c>
      <c r="E2391" s="50" t="n">
        <v>102</v>
      </c>
      <c r="F2391" s="7" t="n">
        <v>7</v>
      </c>
      <c r="G2391" s="7" t="n">
        <v>13</v>
      </c>
      <c r="H2391" s="7" t="n">
        <v>7</v>
      </c>
      <c r="I2391" s="20" t="s">
        <v>3</v>
      </c>
      <c r="J2391" s="7" t="n">
        <v>0</v>
      </c>
      <c r="K2391" s="7" t="n">
        <v>3911</v>
      </c>
      <c r="L2391" s="7" t="n">
        <v>2</v>
      </c>
      <c r="M2391" s="7" t="n">
        <v>1</v>
      </c>
      <c r="N2391" s="13" t="n">
        <f t="normal" ca="1">A2397</f>
        <v>0</v>
      </c>
    </row>
    <row r="2392" spans="1:14">
      <c r="A2392" t="s">
        <v>4</v>
      </c>
      <c r="B2392" s="4" t="s">
        <v>5</v>
      </c>
      <c r="C2392" s="4" t="s">
        <v>8</v>
      </c>
      <c r="D2392" s="4" t="s">
        <v>8</v>
      </c>
      <c r="E2392" s="4" t="s">
        <v>9</v>
      </c>
      <c r="F2392" s="4" t="s">
        <v>7</v>
      </c>
    </row>
    <row r="2393" spans="1:14">
      <c r="A2393" t="n">
        <v>21099</v>
      </c>
      <c r="B2393" s="33" t="n">
        <v>31</v>
      </c>
      <c r="C2393" s="7" t="n">
        <v>1</v>
      </c>
      <c r="D2393" s="7" t="n">
        <v>2</v>
      </c>
      <c r="E2393" s="7" t="s">
        <v>177</v>
      </c>
      <c r="F2393" s="7" t="n">
        <v>3911</v>
      </c>
    </row>
    <row r="2394" spans="1:14">
      <c r="A2394" t="s">
        <v>4</v>
      </c>
      <c r="B2394" s="4" t="s">
        <v>5</v>
      </c>
      <c r="C2394" s="4" t="s">
        <v>12</v>
      </c>
    </row>
    <row r="2395" spans="1:14">
      <c r="A2395" t="n">
        <v>21108</v>
      </c>
      <c r="B2395" s="15" t="n">
        <v>3</v>
      </c>
      <c r="C2395" s="13" t="n">
        <f t="normal" ca="1">A2401</f>
        <v>0</v>
      </c>
    </row>
    <row r="2396" spans="1:14">
      <c r="A2396" t="s">
        <v>4</v>
      </c>
      <c r="B2396" s="4" t="s">
        <v>5</v>
      </c>
      <c r="C2396" s="4" t="s">
        <v>8</v>
      </c>
      <c r="D2396" s="20" t="s">
        <v>30</v>
      </c>
      <c r="E2396" s="4" t="s">
        <v>5</v>
      </c>
      <c r="F2396" s="4" t="s">
        <v>8</v>
      </c>
      <c r="G2396" s="4" t="s">
        <v>7</v>
      </c>
      <c r="H2396" s="4" t="s">
        <v>14</v>
      </c>
      <c r="I2396" s="20" t="s">
        <v>32</v>
      </c>
      <c r="J2396" s="4" t="s">
        <v>8</v>
      </c>
      <c r="K2396" s="4" t="s">
        <v>12</v>
      </c>
    </row>
    <row r="2397" spans="1:14">
      <c r="A2397" t="n">
        <v>21113</v>
      </c>
      <c r="B2397" s="12" t="n">
        <v>5</v>
      </c>
      <c r="C2397" s="7" t="n">
        <v>28</v>
      </c>
      <c r="D2397" s="20" t="s">
        <v>3</v>
      </c>
      <c r="E2397" s="49" t="n">
        <v>101</v>
      </c>
      <c r="F2397" s="7" t="n">
        <v>2</v>
      </c>
      <c r="G2397" s="7" t="n">
        <v>3911</v>
      </c>
      <c r="H2397" s="7" t="n">
        <v>0</v>
      </c>
      <c r="I2397" s="20" t="s">
        <v>3</v>
      </c>
      <c r="J2397" s="7" t="n">
        <v>1</v>
      </c>
      <c r="K2397" s="13" t="n">
        <f t="normal" ca="1">A2401</f>
        <v>0</v>
      </c>
    </row>
    <row r="2398" spans="1:14">
      <c r="A2398" t="s">
        <v>4</v>
      </c>
      <c r="B2398" s="4" t="s">
        <v>5</v>
      </c>
      <c r="C2398" s="4" t="s">
        <v>8</v>
      </c>
      <c r="D2398" s="4" t="s">
        <v>8</v>
      </c>
      <c r="E2398" s="4" t="s">
        <v>9</v>
      </c>
      <c r="F2398" s="4" t="s">
        <v>7</v>
      </c>
    </row>
    <row r="2399" spans="1:14">
      <c r="A2399" t="n">
        <v>21128</v>
      </c>
      <c r="B2399" s="33" t="n">
        <v>31</v>
      </c>
      <c r="C2399" s="7" t="n">
        <v>1</v>
      </c>
      <c r="D2399" s="7" t="n">
        <v>2</v>
      </c>
      <c r="E2399" s="7" t="s">
        <v>185</v>
      </c>
      <c r="F2399" s="7" t="n">
        <v>3911</v>
      </c>
    </row>
    <row r="2400" spans="1:14">
      <c r="A2400" t="s">
        <v>4</v>
      </c>
      <c r="B2400" s="4" t="s">
        <v>5</v>
      </c>
      <c r="C2400" s="4" t="s">
        <v>8</v>
      </c>
      <c r="D2400" s="4" t="s">
        <v>8</v>
      </c>
      <c r="E2400" s="4" t="s">
        <v>9</v>
      </c>
      <c r="F2400" s="4" t="s">
        <v>14</v>
      </c>
    </row>
    <row r="2401" spans="1:14">
      <c r="A2401" t="n">
        <v>21137</v>
      </c>
      <c r="B2401" s="33" t="n">
        <v>31</v>
      </c>
      <c r="C2401" s="7" t="n">
        <v>9</v>
      </c>
      <c r="D2401" s="7" t="n">
        <v>2</v>
      </c>
      <c r="E2401" s="7" t="s">
        <v>224</v>
      </c>
      <c r="F2401" s="7" t="n">
        <v>3911</v>
      </c>
    </row>
    <row r="2402" spans="1:14">
      <c r="A2402" t="s">
        <v>4</v>
      </c>
      <c r="B2402" s="4" t="s">
        <v>5</v>
      </c>
      <c r="C2402" s="4" t="s">
        <v>8</v>
      </c>
      <c r="D2402" s="20" t="s">
        <v>30</v>
      </c>
      <c r="E2402" s="4" t="s">
        <v>5</v>
      </c>
      <c r="F2402" s="4" t="s">
        <v>8</v>
      </c>
      <c r="G2402" s="4" t="s">
        <v>7</v>
      </c>
      <c r="H2402" s="4" t="s">
        <v>14</v>
      </c>
      <c r="I2402" s="20" t="s">
        <v>32</v>
      </c>
      <c r="J2402" s="4" t="s">
        <v>8</v>
      </c>
      <c r="K2402" s="4" t="s">
        <v>12</v>
      </c>
    </row>
    <row r="2403" spans="1:14">
      <c r="A2403" t="n">
        <v>21160</v>
      </c>
      <c r="B2403" s="12" t="n">
        <v>5</v>
      </c>
      <c r="C2403" s="7" t="n">
        <v>28</v>
      </c>
      <c r="D2403" s="20" t="s">
        <v>3</v>
      </c>
      <c r="E2403" s="49" t="n">
        <v>101</v>
      </c>
      <c r="F2403" s="7" t="n">
        <v>2</v>
      </c>
      <c r="G2403" s="7" t="n">
        <v>3931</v>
      </c>
      <c r="H2403" s="7" t="n">
        <v>1</v>
      </c>
      <c r="I2403" s="20" t="s">
        <v>3</v>
      </c>
      <c r="J2403" s="7" t="n">
        <v>1</v>
      </c>
      <c r="K2403" s="13" t="n">
        <f t="normal" ca="1">A2417</f>
        <v>0</v>
      </c>
    </row>
    <row r="2404" spans="1:14">
      <c r="A2404" t="s">
        <v>4</v>
      </c>
      <c r="B2404" s="4" t="s">
        <v>5</v>
      </c>
      <c r="C2404" s="4" t="s">
        <v>8</v>
      </c>
      <c r="D2404" s="20" t="s">
        <v>30</v>
      </c>
      <c r="E2404" s="4" t="s">
        <v>5</v>
      </c>
      <c r="F2404" s="4" t="s">
        <v>8</v>
      </c>
      <c r="G2404" s="4" t="s">
        <v>7</v>
      </c>
      <c r="H2404" s="4" t="s">
        <v>8</v>
      </c>
      <c r="I2404" s="20" t="s">
        <v>32</v>
      </c>
      <c r="J2404" s="4" t="s">
        <v>8</v>
      </c>
      <c r="K2404" s="4" t="s">
        <v>14</v>
      </c>
      <c r="L2404" s="4" t="s">
        <v>8</v>
      </c>
      <c r="M2404" s="4" t="s">
        <v>8</v>
      </c>
      <c r="N2404" s="4" t="s">
        <v>12</v>
      </c>
    </row>
    <row r="2405" spans="1:14">
      <c r="A2405" t="n">
        <v>21175</v>
      </c>
      <c r="B2405" s="12" t="n">
        <v>5</v>
      </c>
      <c r="C2405" s="7" t="n">
        <v>28</v>
      </c>
      <c r="D2405" s="20" t="s">
        <v>3</v>
      </c>
      <c r="E2405" s="50" t="n">
        <v>102</v>
      </c>
      <c r="F2405" s="7" t="n">
        <v>7</v>
      </c>
      <c r="G2405" s="7" t="n">
        <v>13</v>
      </c>
      <c r="H2405" s="7" t="n">
        <v>7</v>
      </c>
      <c r="I2405" s="20" t="s">
        <v>3</v>
      </c>
      <c r="J2405" s="7" t="n">
        <v>0</v>
      </c>
      <c r="K2405" s="7" t="n">
        <v>3931</v>
      </c>
      <c r="L2405" s="7" t="n">
        <v>2</v>
      </c>
      <c r="M2405" s="7" t="n">
        <v>1</v>
      </c>
      <c r="N2405" s="13" t="n">
        <f t="normal" ca="1">A2411</f>
        <v>0</v>
      </c>
    </row>
    <row r="2406" spans="1:14">
      <c r="A2406" t="s">
        <v>4</v>
      </c>
      <c r="B2406" s="4" t="s">
        <v>5</v>
      </c>
      <c r="C2406" s="4" t="s">
        <v>8</v>
      </c>
      <c r="D2406" s="4" t="s">
        <v>8</v>
      </c>
      <c r="E2406" s="4" t="s">
        <v>9</v>
      </c>
      <c r="F2406" s="4" t="s">
        <v>7</v>
      </c>
    </row>
    <row r="2407" spans="1:14">
      <c r="A2407" t="n">
        <v>21193</v>
      </c>
      <c r="B2407" s="33" t="n">
        <v>31</v>
      </c>
      <c r="C2407" s="7" t="n">
        <v>1</v>
      </c>
      <c r="D2407" s="7" t="n">
        <v>2</v>
      </c>
      <c r="E2407" s="7" t="s">
        <v>177</v>
      </c>
      <c r="F2407" s="7" t="n">
        <v>3931</v>
      </c>
    </row>
    <row r="2408" spans="1:14">
      <c r="A2408" t="s">
        <v>4</v>
      </c>
      <c r="B2408" s="4" t="s">
        <v>5</v>
      </c>
      <c r="C2408" s="4" t="s">
        <v>12</v>
      </c>
    </row>
    <row r="2409" spans="1:14">
      <c r="A2409" t="n">
        <v>21202</v>
      </c>
      <c r="B2409" s="15" t="n">
        <v>3</v>
      </c>
      <c r="C2409" s="13" t="n">
        <f t="normal" ca="1">A2415</f>
        <v>0</v>
      </c>
    </row>
    <row r="2410" spans="1:14">
      <c r="A2410" t="s">
        <v>4</v>
      </c>
      <c r="B2410" s="4" t="s">
        <v>5</v>
      </c>
      <c r="C2410" s="4" t="s">
        <v>8</v>
      </c>
      <c r="D2410" s="20" t="s">
        <v>30</v>
      </c>
      <c r="E2410" s="4" t="s">
        <v>5</v>
      </c>
      <c r="F2410" s="4" t="s">
        <v>8</v>
      </c>
      <c r="G2410" s="4" t="s">
        <v>7</v>
      </c>
      <c r="H2410" s="4" t="s">
        <v>14</v>
      </c>
      <c r="I2410" s="20" t="s">
        <v>32</v>
      </c>
      <c r="J2410" s="4" t="s">
        <v>8</v>
      </c>
      <c r="K2410" s="4" t="s">
        <v>12</v>
      </c>
    </row>
    <row r="2411" spans="1:14">
      <c r="A2411" t="n">
        <v>21207</v>
      </c>
      <c r="B2411" s="12" t="n">
        <v>5</v>
      </c>
      <c r="C2411" s="7" t="n">
        <v>28</v>
      </c>
      <c r="D2411" s="20" t="s">
        <v>3</v>
      </c>
      <c r="E2411" s="49" t="n">
        <v>101</v>
      </c>
      <c r="F2411" s="7" t="n">
        <v>2</v>
      </c>
      <c r="G2411" s="7" t="n">
        <v>3931</v>
      </c>
      <c r="H2411" s="7" t="n">
        <v>0</v>
      </c>
      <c r="I2411" s="20" t="s">
        <v>3</v>
      </c>
      <c r="J2411" s="7" t="n">
        <v>1</v>
      </c>
      <c r="K2411" s="13" t="n">
        <f t="normal" ca="1">A2415</f>
        <v>0</v>
      </c>
    </row>
    <row r="2412" spans="1:14">
      <c r="A2412" t="s">
        <v>4</v>
      </c>
      <c r="B2412" s="4" t="s">
        <v>5</v>
      </c>
      <c r="C2412" s="4" t="s">
        <v>8</v>
      </c>
      <c r="D2412" s="4" t="s">
        <v>8</v>
      </c>
      <c r="E2412" s="4" t="s">
        <v>9</v>
      </c>
      <c r="F2412" s="4" t="s">
        <v>7</v>
      </c>
    </row>
    <row r="2413" spans="1:14">
      <c r="A2413" t="n">
        <v>21222</v>
      </c>
      <c r="B2413" s="33" t="n">
        <v>31</v>
      </c>
      <c r="C2413" s="7" t="n">
        <v>1</v>
      </c>
      <c r="D2413" s="7" t="n">
        <v>2</v>
      </c>
      <c r="E2413" s="7" t="s">
        <v>185</v>
      </c>
      <c r="F2413" s="7" t="n">
        <v>3931</v>
      </c>
    </row>
    <row r="2414" spans="1:14">
      <c r="A2414" t="s">
        <v>4</v>
      </c>
      <c r="B2414" s="4" t="s">
        <v>5</v>
      </c>
      <c r="C2414" s="4" t="s">
        <v>8</v>
      </c>
      <c r="D2414" s="4" t="s">
        <v>8</v>
      </c>
      <c r="E2414" s="4" t="s">
        <v>9</v>
      </c>
      <c r="F2414" s="4" t="s">
        <v>14</v>
      </c>
    </row>
    <row r="2415" spans="1:14">
      <c r="A2415" t="n">
        <v>21231</v>
      </c>
      <c r="B2415" s="33" t="n">
        <v>31</v>
      </c>
      <c r="C2415" s="7" t="n">
        <v>9</v>
      </c>
      <c r="D2415" s="7" t="n">
        <v>2</v>
      </c>
      <c r="E2415" s="7" t="s">
        <v>224</v>
      </c>
      <c r="F2415" s="7" t="n">
        <v>3931</v>
      </c>
    </row>
    <row r="2416" spans="1:14">
      <c r="A2416" t="s">
        <v>4</v>
      </c>
      <c r="B2416" s="4" t="s">
        <v>5</v>
      </c>
      <c r="C2416" s="4" t="s">
        <v>8</v>
      </c>
      <c r="D2416" s="20" t="s">
        <v>30</v>
      </c>
      <c r="E2416" s="4" t="s">
        <v>5</v>
      </c>
      <c r="F2416" s="4" t="s">
        <v>8</v>
      </c>
      <c r="G2416" s="4" t="s">
        <v>7</v>
      </c>
      <c r="H2416" s="4" t="s">
        <v>14</v>
      </c>
      <c r="I2416" s="20" t="s">
        <v>32</v>
      </c>
      <c r="J2416" s="4" t="s">
        <v>8</v>
      </c>
      <c r="K2416" s="4" t="s">
        <v>12</v>
      </c>
    </row>
    <row r="2417" spans="1:14">
      <c r="A2417" t="n">
        <v>21254</v>
      </c>
      <c r="B2417" s="12" t="n">
        <v>5</v>
      </c>
      <c r="C2417" s="7" t="n">
        <v>28</v>
      </c>
      <c r="D2417" s="20" t="s">
        <v>3</v>
      </c>
      <c r="E2417" s="49" t="n">
        <v>101</v>
      </c>
      <c r="F2417" s="7" t="n">
        <v>2</v>
      </c>
      <c r="G2417" s="7" t="n">
        <v>3903</v>
      </c>
      <c r="H2417" s="7" t="n">
        <v>1</v>
      </c>
      <c r="I2417" s="20" t="s">
        <v>3</v>
      </c>
      <c r="J2417" s="7" t="n">
        <v>1</v>
      </c>
      <c r="K2417" s="13" t="n">
        <f t="normal" ca="1">A2431</f>
        <v>0</v>
      </c>
    </row>
    <row r="2418" spans="1:14">
      <c r="A2418" t="s">
        <v>4</v>
      </c>
      <c r="B2418" s="4" t="s">
        <v>5</v>
      </c>
      <c r="C2418" s="4" t="s">
        <v>8</v>
      </c>
      <c r="D2418" s="20" t="s">
        <v>30</v>
      </c>
      <c r="E2418" s="4" t="s">
        <v>5</v>
      </c>
      <c r="F2418" s="4" t="s">
        <v>8</v>
      </c>
      <c r="G2418" s="4" t="s">
        <v>7</v>
      </c>
      <c r="H2418" s="4" t="s">
        <v>8</v>
      </c>
      <c r="I2418" s="20" t="s">
        <v>32</v>
      </c>
      <c r="J2418" s="4" t="s">
        <v>8</v>
      </c>
      <c r="K2418" s="4" t="s">
        <v>14</v>
      </c>
      <c r="L2418" s="4" t="s">
        <v>8</v>
      </c>
      <c r="M2418" s="4" t="s">
        <v>8</v>
      </c>
      <c r="N2418" s="4" t="s">
        <v>12</v>
      </c>
    </row>
    <row r="2419" spans="1:14">
      <c r="A2419" t="n">
        <v>21269</v>
      </c>
      <c r="B2419" s="12" t="n">
        <v>5</v>
      </c>
      <c r="C2419" s="7" t="n">
        <v>28</v>
      </c>
      <c r="D2419" s="20" t="s">
        <v>3</v>
      </c>
      <c r="E2419" s="50" t="n">
        <v>102</v>
      </c>
      <c r="F2419" s="7" t="n">
        <v>7</v>
      </c>
      <c r="G2419" s="7" t="n">
        <v>13</v>
      </c>
      <c r="H2419" s="7" t="n">
        <v>7</v>
      </c>
      <c r="I2419" s="20" t="s">
        <v>3</v>
      </c>
      <c r="J2419" s="7" t="n">
        <v>0</v>
      </c>
      <c r="K2419" s="7" t="n">
        <v>3903</v>
      </c>
      <c r="L2419" s="7" t="n">
        <v>2</v>
      </c>
      <c r="M2419" s="7" t="n">
        <v>1</v>
      </c>
      <c r="N2419" s="13" t="n">
        <f t="normal" ca="1">A2425</f>
        <v>0</v>
      </c>
    </row>
    <row r="2420" spans="1:14">
      <c r="A2420" t="s">
        <v>4</v>
      </c>
      <c r="B2420" s="4" t="s">
        <v>5</v>
      </c>
      <c r="C2420" s="4" t="s">
        <v>8</v>
      </c>
      <c r="D2420" s="4" t="s">
        <v>8</v>
      </c>
      <c r="E2420" s="4" t="s">
        <v>9</v>
      </c>
      <c r="F2420" s="4" t="s">
        <v>7</v>
      </c>
    </row>
    <row r="2421" spans="1:14">
      <c r="A2421" t="n">
        <v>21287</v>
      </c>
      <c r="B2421" s="33" t="n">
        <v>31</v>
      </c>
      <c r="C2421" s="7" t="n">
        <v>1</v>
      </c>
      <c r="D2421" s="7" t="n">
        <v>2</v>
      </c>
      <c r="E2421" s="7" t="s">
        <v>177</v>
      </c>
      <c r="F2421" s="7" t="n">
        <v>3903</v>
      </c>
    </row>
    <row r="2422" spans="1:14">
      <c r="A2422" t="s">
        <v>4</v>
      </c>
      <c r="B2422" s="4" t="s">
        <v>5</v>
      </c>
      <c r="C2422" s="4" t="s">
        <v>12</v>
      </c>
    </row>
    <row r="2423" spans="1:14">
      <c r="A2423" t="n">
        <v>21296</v>
      </c>
      <c r="B2423" s="15" t="n">
        <v>3</v>
      </c>
      <c r="C2423" s="13" t="n">
        <f t="normal" ca="1">A2429</f>
        <v>0</v>
      </c>
    </row>
    <row r="2424" spans="1:14">
      <c r="A2424" t="s">
        <v>4</v>
      </c>
      <c r="B2424" s="4" t="s">
        <v>5</v>
      </c>
      <c r="C2424" s="4" t="s">
        <v>8</v>
      </c>
      <c r="D2424" s="20" t="s">
        <v>30</v>
      </c>
      <c r="E2424" s="4" t="s">
        <v>5</v>
      </c>
      <c r="F2424" s="4" t="s">
        <v>8</v>
      </c>
      <c r="G2424" s="4" t="s">
        <v>7</v>
      </c>
      <c r="H2424" s="4" t="s">
        <v>14</v>
      </c>
      <c r="I2424" s="20" t="s">
        <v>32</v>
      </c>
      <c r="J2424" s="4" t="s">
        <v>8</v>
      </c>
      <c r="K2424" s="4" t="s">
        <v>12</v>
      </c>
    </row>
    <row r="2425" spans="1:14">
      <c r="A2425" t="n">
        <v>21301</v>
      </c>
      <c r="B2425" s="12" t="n">
        <v>5</v>
      </c>
      <c r="C2425" s="7" t="n">
        <v>28</v>
      </c>
      <c r="D2425" s="20" t="s">
        <v>3</v>
      </c>
      <c r="E2425" s="49" t="n">
        <v>101</v>
      </c>
      <c r="F2425" s="7" t="n">
        <v>2</v>
      </c>
      <c r="G2425" s="7" t="n">
        <v>3903</v>
      </c>
      <c r="H2425" s="7" t="n">
        <v>0</v>
      </c>
      <c r="I2425" s="20" t="s">
        <v>3</v>
      </c>
      <c r="J2425" s="7" t="n">
        <v>1</v>
      </c>
      <c r="K2425" s="13" t="n">
        <f t="normal" ca="1">A2429</f>
        <v>0</v>
      </c>
    </row>
    <row r="2426" spans="1:14">
      <c r="A2426" t="s">
        <v>4</v>
      </c>
      <c r="B2426" s="4" t="s">
        <v>5</v>
      </c>
      <c r="C2426" s="4" t="s">
        <v>8</v>
      </c>
      <c r="D2426" s="4" t="s">
        <v>8</v>
      </c>
      <c r="E2426" s="4" t="s">
        <v>9</v>
      </c>
      <c r="F2426" s="4" t="s">
        <v>7</v>
      </c>
    </row>
    <row r="2427" spans="1:14">
      <c r="A2427" t="n">
        <v>21316</v>
      </c>
      <c r="B2427" s="33" t="n">
        <v>31</v>
      </c>
      <c r="C2427" s="7" t="n">
        <v>1</v>
      </c>
      <c r="D2427" s="7" t="n">
        <v>2</v>
      </c>
      <c r="E2427" s="7" t="s">
        <v>185</v>
      </c>
      <c r="F2427" s="7" t="n">
        <v>3903</v>
      </c>
    </row>
    <row r="2428" spans="1:14">
      <c r="A2428" t="s">
        <v>4</v>
      </c>
      <c r="B2428" s="4" t="s">
        <v>5</v>
      </c>
      <c r="C2428" s="4" t="s">
        <v>8</v>
      </c>
      <c r="D2428" s="4" t="s">
        <v>8</v>
      </c>
      <c r="E2428" s="4" t="s">
        <v>9</v>
      </c>
      <c r="F2428" s="4" t="s">
        <v>14</v>
      </c>
    </row>
    <row r="2429" spans="1:14">
      <c r="A2429" t="n">
        <v>21325</v>
      </c>
      <c r="B2429" s="33" t="n">
        <v>31</v>
      </c>
      <c r="C2429" s="7" t="n">
        <v>9</v>
      </c>
      <c r="D2429" s="7" t="n">
        <v>2</v>
      </c>
      <c r="E2429" s="7" t="s">
        <v>225</v>
      </c>
      <c r="F2429" s="7" t="n">
        <v>3903</v>
      </c>
    </row>
    <row r="2430" spans="1:14">
      <c r="A2430" t="s">
        <v>4</v>
      </c>
      <c r="B2430" s="4" t="s">
        <v>5</v>
      </c>
      <c r="C2430" s="4" t="s">
        <v>8</v>
      </c>
      <c r="D2430" s="20" t="s">
        <v>30</v>
      </c>
      <c r="E2430" s="4" t="s">
        <v>5</v>
      </c>
      <c r="F2430" s="4" t="s">
        <v>8</v>
      </c>
      <c r="G2430" s="4" t="s">
        <v>7</v>
      </c>
      <c r="H2430" s="4" t="s">
        <v>14</v>
      </c>
      <c r="I2430" s="20" t="s">
        <v>32</v>
      </c>
      <c r="J2430" s="4" t="s">
        <v>8</v>
      </c>
      <c r="K2430" s="4" t="s">
        <v>12</v>
      </c>
    </row>
    <row r="2431" spans="1:14">
      <c r="A2431" t="n">
        <v>21349</v>
      </c>
      <c r="B2431" s="12" t="n">
        <v>5</v>
      </c>
      <c r="C2431" s="7" t="n">
        <v>28</v>
      </c>
      <c r="D2431" s="20" t="s">
        <v>3</v>
      </c>
      <c r="E2431" s="49" t="n">
        <v>101</v>
      </c>
      <c r="F2431" s="7" t="n">
        <v>2</v>
      </c>
      <c r="G2431" s="7" t="n">
        <v>3904</v>
      </c>
      <c r="H2431" s="7" t="n">
        <v>1</v>
      </c>
      <c r="I2431" s="20" t="s">
        <v>3</v>
      </c>
      <c r="J2431" s="7" t="n">
        <v>1</v>
      </c>
      <c r="K2431" s="13" t="n">
        <f t="normal" ca="1">A2445</f>
        <v>0</v>
      </c>
    </row>
    <row r="2432" spans="1:14">
      <c r="A2432" t="s">
        <v>4</v>
      </c>
      <c r="B2432" s="4" t="s">
        <v>5</v>
      </c>
      <c r="C2432" s="4" t="s">
        <v>8</v>
      </c>
      <c r="D2432" s="20" t="s">
        <v>30</v>
      </c>
      <c r="E2432" s="4" t="s">
        <v>5</v>
      </c>
      <c r="F2432" s="4" t="s">
        <v>8</v>
      </c>
      <c r="G2432" s="4" t="s">
        <v>7</v>
      </c>
      <c r="H2432" s="4" t="s">
        <v>8</v>
      </c>
      <c r="I2432" s="20" t="s">
        <v>32</v>
      </c>
      <c r="J2432" s="4" t="s">
        <v>8</v>
      </c>
      <c r="K2432" s="4" t="s">
        <v>14</v>
      </c>
      <c r="L2432" s="4" t="s">
        <v>8</v>
      </c>
      <c r="M2432" s="4" t="s">
        <v>8</v>
      </c>
      <c r="N2432" s="4" t="s">
        <v>12</v>
      </c>
    </row>
    <row r="2433" spans="1:14">
      <c r="A2433" t="n">
        <v>21364</v>
      </c>
      <c r="B2433" s="12" t="n">
        <v>5</v>
      </c>
      <c r="C2433" s="7" t="n">
        <v>28</v>
      </c>
      <c r="D2433" s="20" t="s">
        <v>3</v>
      </c>
      <c r="E2433" s="50" t="n">
        <v>102</v>
      </c>
      <c r="F2433" s="7" t="n">
        <v>7</v>
      </c>
      <c r="G2433" s="7" t="n">
        <v>13</v>
      </c>
      <c r="H2433" s="7" t="n">
        <v>7</v>
      </c>
      <c r="I2433" s="20" t="s">
        <v>3</v>
      </c>
      <c r="J2433" s="7" t="n">
        <v>0</v>
      </c>
      <c r="K2433" s="7" t="n">
        <v>3904</v>
      </c>
      <c r="L2433" s="7" t="n">
        <v>2</v>
      </c>
      <c r="M2433" s="7" t="n">
        <v>1</v>
      </c>
      <c r="N2433" s="13" t="n">
        <f t="normal" ca="1">A2439</f>
        <v>0</v>
      </c>
    </row>
    <row r="2434" spans="1:14">
      <c r="A2434" t="s">
        <v>4</v>
      </c>
      <c r="B2434" s="4" t="s">
        <v>5</v>
      </c>
      <c r="C2434" s="4" t="s">
        <v>8</v>
      </c>
      <c r="D2434" s="4" t="s">
        <v>8</v>
      </c>
      <c r="E2434" s="4" t="s">
        <v>9</v>
      </c>
      <c r="F2434" s="4" t="s">
        <v>7</v>
      </c>
    </row>
    <row r="2435" spans="1:14">
      <c r="A2435" t="n">
        <v>21382</v>
      </c>
      <c r="B2435" s="33" t="n">
        <v>31</v>
      </c>
      <c r="C2435" s="7" t="n">
        <v>1</v>
      </c>
      <c r="D2435" s="7" t="n">
        <v>2</v>
      </c>
      <c r="E2435" s="7" t="s">
        <v>177</v>
      </c>
      <c r="F2435" s="7" t="n">
        <v>3904</v>
      </c>
    </row>
    <row r="2436" spans="1:14">
      <c r="A2436" t="s">
        <v>4</v>
      </c>
      <c r="B2436" s="4" t="s">
        <v>5</v>
      </c>
      <c r="C2436" s="4" t="s">
        <v>12</v>
      </c>
    </row>
    <row r="2437" spans="1:14">
      <c r="A2437" t="n">
        <v>21391</v>
      </c>
      <c r="B2437" s="15" t="n">
        <v>3</v>
      </c>
      <c r="C2437" s="13" t="n">
        <f t="normal" ca="1">A2443</f>
        <v>0</v>
      </c>
    </row>
    <row r="2438" spans="1:14">
      <c r="A2438" t="s">
        <v>4</v>
      </c>
      <c r="B2438" s="4" t="s">
        <v>5</v>
      </c>
      <c r="C2438" s="4" t="s">
        <v>8</v>
      </c>
      <c r="D2438" s="20" t="s">
        <v>30</v>
      </c>
      <c r="E2438" s="4" t="s">
        <v>5</v>
      </c>
      <c r="F2438" s="4" t="s">
        <v>8</v>
      </c>
      <c r="G2438" s="4" t="s">
        <v>7</v>
      </c>
      <c r="H2438" s="4" t="s">
        <v>14</v>
      </c>
      <c r="I2438" s="20" t="s">
        <v>32</v>
      </c>
      <c r="J2438" s="4" t="s">
        <v>8</v>
      </c>
      <c r="K2438" s="4" t="s">
        <v>12</v>
      </c>
    </row>
    <row r="2439" spans="1:14">
      <c r="A2439" t="n">
        <v>21396</v>
      </c>
      <c r="B2439" s="12" t="n">
        <v>5</v>
      </c>
      <c r="C2439" s="7" t="n">
        <v>28</v>
      </c>
      <c r="D2439" s="20" t="s">
        <v>3</v>
      </c>
      <c r="E2439" s="49" t="n">
        <v>101</v>
      </c>
      <c r="F2439" s="7" t="n">
        <v>2</v>
      </c>
      <c r="G2439" s="7" t="n">
        <v>3904</v>
      </c>
      <c r="H2439" s="7" t="n">
        <v>0</v>
      </c>
      <c r="I2439" s="20" t="s">
        <v>3</v>
      </c>
      <c r="J2439" s="7" t="n">
        <v>1</v>
      </c>
      <c r="K2439" s="13" t="n">
        <f t="normal" ca="1">A2443</f>
        <v>0</v>
      </c>
    </row>
    <row r="2440" spans="1:14">
      <c r="A2440" t="s">
        <v>4</v>
      </c>
      <c r="B2440" s="4" t="s">
        <v>5</v>
      </c>
      <c r="C2440" s="4" t="s">
        <v>8</v>
      </c>
      <c r="D2440" s="4" t="s">
        <v>8</v>
      </c>
      <c r="E2440" s="4" t="s">
        <v>9</v>
      </c>
      <c r="F2440" s="4" t="s">
        <v>7</v>
      </c>
    </row>
    <row r="2441" spans="1:14">
      <c r="A2441" t="n">
        <v>21411</v>
      </c>
      <c r="B2441" s="33" t="n">
        <v>31</v>
      </c>
      <c r="C2441" s="7" t="n">
        <v>1</v>
      </c>
      <c r="D2441" s="7" t="n">
        <v>2</v>
      </c>
      <c r="E2441" s="7" t="s">
        <v>185</v>
      </c>
      <c r="F2441" s="7" t="n">
        <v>3904</v>
      </c>
    </row>
    <row r="2442" spans="1:14">
      <c r="A2442" t="s">
        <v>4</v>
      </c>
      <c r="B2442" s="4" t="s">
        <v>5</v>
      </c>
      <c r="C2442" s="4" t="s">
        <v>8</v>
      </c>
      <c r="D2442" s="4" t="s">
        <v>8</v>
      </c>
      <c r="E2442" s="4" t="s">
        <v>9</v>
      </c>
      <c r="F2442" s="4" t="s">
        <v>14</v>
      </c>
    </row>
    <row r="2443" spans="1:14">
      <c r="A2443" t="n">
        <v>21420</v>
      </c>
      <c r="B2443" s="33" t="n">
        <v>31</v>
      </c>
      <c r="C2443" s="7" t="n">
        <v>9</v>
      </c>
      <c r="D2443" s="7" t="n">
        <v>2</v>
      </c>
      <c r="E2443" s="7" t="s">
        <v>226</v>
      </c>
      <c r="F2443" s="7" t="n">
        <v>3904</v>
      </c>
    </row>
    <row r="2444" spans="1:14">
      <c r="A2444" t="s">
        <v>4</v>
      </c>
      <c r="B2444" s="4" t="s">
        <v>5</v>
      </c>
      <c r="C2444" s="4" t="s">
        <v>8</v>
      </c>
      <c r="D2444" s="4" t="s">
        <v>8</v>
      </c>
      <c r="E2444" s="4" t="s">
        <v>9</v>
      </c>
      <c r="F2444" s="4" t="s">
        <v>7</v>
      </c>
    </row>
    <row r="2445" spans="1:14">
      <c r="A2445" t="n">
        <v>21444</v>
      </c>
      <c r="B2445" s="33" t="n">
        <v>31</v>
      </c>
      <c r="C2445" s="7" t="n">
        <v>1</v>
      </c>
      <c r="D2445" s="7" t="n">
        <v>2</v>
      </c>
      <c r="E2445" s="7" t="s">
        <v>227</v>
      </c>
      <c r="F2445" s="7" t="n">
        <v>0</v>
      </c>
    </row>
    <row r="2446" spans="1:14">
      <c r="A2446" t="s">
        <v>4</v>
      </c>
      <c r="B2446" s="4" t="s">
        <v>5</v>
      </c>
      <c r="C2446" s="4" t="s">
        <v>8</v>
      </c>
      <c r="D2446" s="4" t="s">
        <v>8</v>
      </c>
      <c r="E2446" s="4" t="s">
        <v>8</v>
      </c>
      <c r="F2446" s="4" t="s">
        <v>7</v>
      </c>
      <c r="G2446" s="4" t="s">
        <v>7</v>
      </c>
      <c r="H2446" s="4" t="s">
        <v>8</v>
      </c>
    </row>
    <row r="2447" spans="1:14">
      <c r="A2447" t="n">
        <v>21457</v>
      </c>
      <c r="B2447" s="33" t="n">
        <v>31</v>
      </c>
      <c r="C2447" s="7" t="n">
        <v>2</v>
      </c>
      <c r="D2447" s="7" t="n">
        <v>2</v>
      </c>
      <c r="E2447" s="7" t="n">
        <v>1</v>
      </c>
      <c r="F2447" s="7" t="n">
        <v>140</v>
      </c>
      <c r="G2447" s="7" t="n">
        <v>140</v>
      </c>
      <c r="H2447" s="7" t="n">
        <v>1</v>
      </c>
    </row>
    <row r="2448" spans="1:14">
      <c r="A2448" t="s">
        <v>4</v>
      </c>
      <c r="B2448" s="4" t="s">
        <v>5</v>
      </c>
      <c r="C2448" s="4" t="s">
        <v>8</v>
      </c>
      <c r="D2448" s="4" t="s">
        <v>8</v>
      </c>
      <c r="E2448" s="4" t="s">
        <v>8</v>
      </c>
    </row>
    <row r="2449" spans="1:14">
      <c r="A2449" t="n">
        <v>21466</v>
      </c>
      <c r="B2449" s="33" t="n">
        <v>31</v>
      </c>
      <c r="C2449" s="7" t="n">
        <v>4</v>
      </c>
      <c r="D2449" s="7" t="n">
        <v>2</v>
      </c>
      <c r="E2449" s="7" t="n">
        <v>2</v>
      </c>
    </row>
    <row r="2450" spans="1:14">
      <c r="A2450" t="s">
        <v>4</v>
      </c>
      <c r="B2450" s="4" t="s">
        <v>5</v>
      </c>
      <c r="C2450" s="4" t="s">
        <v>8</v>
      </c>
      <c r="D2450" s="4" t="s">
        <v>8</v>
      </c>
    </row>
    <row r="2451" spans="1:14">
      <c r="A2451" t="n">
        <v>21470</v>
      </c>
      <c r="B2451" s="33" t="n">
        <v>31</v>
      </c>
      <c r="C2451" s="7" t="n">
        <v>3</v>
      </c>
      <c r="D2451" s="7" t="n">
        <v>2</v>
      </c>
    </row>
    <row r="2452" spans="1:14">
      <c r="A2452" t="s">
        <v>4</v>
      </c>
      <c r="B2452" s="4" t="s">
        <v>5</v>
      </c>
      <c r="C2452" s="4" t="s">
        <v>8</v>
      </c>
      <c r="D2452" s="4" t="s">
        <v>8</v>
      </c>
      <c r="E2452" s="4" t="s">
        <v>8</v>
      </c>
      <c r="F2452" s="4" t="s">
        <v>14</v>
      </c>
      <c r="G2452" s="4" t="s">
        <v>8</v>
      </c>
      <c r="H2452" s="4" t="s">
        <v>8</v>
      </c>
      <c r="I2452" s="4" t="s">
        <v>12</v>
      </c>
    </row>
    <row r="2453" spans="1:14">
      <c r="A2453" t="n">
        <v>21473</v>
      </c>
      <c r="B2453" s="12" t="n">
        <v>5</v>
      </c>
      <c r="C2453" s="7" t="n">
        <v>35</v>
      </c>
      <c r="D2453" s="7" t="n">
        <v>2</v>
      </c>
      <c r="E2453" s="7" t="n">
        <v>0</v>
      </c>
      <c r="F2453" s="7" t="n">
        <v>1</v>
      </c>
      <c r="G2453" s="7" t="n">
        <v>4</v>
      </c>
      <c r="H2453" s="7" t="n">
        <v>1</v>
      </c>
      <c r="I2453" s="13" t="n">
        <f t="normal" ca="1">A2457</f>
        <v>0</v>
      </c>
    </row>
    <row r="2454" spans="1:14">
      <c r="A2454" t="s">
        <v>4</v>
      </c>
      <c r="B2454" s="4" t="s">
        <v>5</v>
      </c>
      <c r="C2454" s="4" t="s">
        <v>8</v>
      </c>
      <c r="D2454" s="4" t="s">
        <v>8</v>
      </c>
      <c r="E2454" s="4" t="s">
        <v>14</v>
      </c>
      <c r="F2454" s="4" t="s">
        <v>8</v>
      </c>
      <c r="G2454" s="4" t="s">
        <v>8</v>
      </c>
    </row>
    <row r="2455" spans="1:14">
      <c r="A2455" t="n">
        <v>21487</v>
      </c>
      <c r="B2455" s="32" t="n">
        <v>18</v>
      </c>
      <c r="C2455" s="7" t="n">
        <v>2</v>
      </c>
      <c r="D2455" s="7" t="n">
        <v>0</v>
      </c>
      <c r="E2455" s="7" t="n">
        <v>0</v>
      </c>
      <c r="F2455" s="7" t="n">
        <v>19</v>
      </c>
      <c r="G2455" s="7" t="n">
        <v>1</v>
      </c>
    </row>
    <row r="2456" spans="1:14">
      <c r="A2456" t="s">
        <v>4</v>
      </c>
      <c r="B2456" s="4" t="s">
        <v>5</v>
      </c>
    </row>
    <row r="2457" spans="1:14">
      <c r="A2457" t="n">
        <v>21496</v>
      </c>
      <c r="B2457" s="5" t="n">
        <v>1</v>
      </c>
    </row>
    <row r="2458" spans="1:14" s="3" customFormat="1" customHeight="0">
      <c r="A2458" s="3" t="s">
        <v>2</v>
      </c>
      <c r="B2458" s="3" t="s">
        <v>228</v>
      </c>
    </row>
    <row r="2459" spans="1:14">
      <c r="A2459" t="s">
        <v>4</v>
      </c>
      <c r="B2459" s="4" t="s">
        <v>5</v>
      </c>
      <c r="C2459" s="4" t="s">
        <v>8</v>
      </c>
      <c r="D2459" s="4" t="s">
        <v>7</v>
      </c>
      <c r="E2459" s="4" t="s">
        <v>13</v>
      </c>
    </row>
    <row r="2460" spans="1:14">
      <c r="A2460" t="n">
        <v>21500</v>
      </c>
      <c r="B2460" s="27" t="n">
        <v>58</v>
      </c>
      <c r="C2460" s="7" t="n">
        <v>0</v>
      </c>
      <c r="D2460" s="7" t="n">
        <v>300</v>
      </c>
      <c r="E2460" s="7" t="n">
        <v>1</v>
      </c>
    </row>
    <row r="2461" spans="1:14">
      <c r="A2461" t="s">
        <v>4</v>
      </c>
      <c r="B2461" s="4" t="s">
        <v>5</v>
      </c>
      <c r="C2461" s="4" t="s">
        <v>8</v>
      </c>
      <c r="D2461" s="4" t="s">
        <v>7</v>
      </c>
    </row>
    <row r="2462" spans="1:14">
      <c r="A2462" t="n">
        <v>21508</v>
      </c>
      <c r="B2462" s="27" t="n">
        <v>58</v>
      </c>
      <c r="C2462" s="7" t="n">
        <v>255</v>
      </c>
      <c r="D2462" s="7" t="n">
        <v>0</v>
      </c>
    </row>
    <row r="2463" spans="1:14">
      <c r="A2463" t="s">
        <v>4</v>
      </c>
      <c r="B2463" s="4" t="s">
        <v>5</v>
      </c>
      <c r="C2463" s="4" t="s">
        <v>7</v>
      </c>
    </row>
    <row r="2464" spans="1:14">
      <c r="A2464" t="n">
        <v>21512</v>
      </c>
      <c r="B2464" s="25" t="n">
        <v>16</v>
      </c>
      <c r="C2464" s="7" t="n">
        <v>33</v>
      </c>
    </row>
    <row r="2465" spans="1:9">
      <c r="A2465" t="s">
        <v>4</v>
      </c>
      <c r="B2465" s="4" t="s">
        <v>5</v>
      </c>
      <c r="C2465" s="4" t="s">
        <v>8</v>
      </c>
      <c r="D2465" s="4" t="s">
        <v>7</v>
      </c>
      <c r="E2465" s="4" t="s">
        <v>8</v>
      </c>
    </row>
    <row r="2466" spans="1:9">
      <c r="A2466" t="n">
        <v>21515</v>
      </c>
      <c r="B2466" s="50" t="n">
        <v>102</v>
      </c>
      <c r="C2466" s="7" t="n">
        <v>1</v>
      </c>
      <c r="D2466" s="7" t="n">
        <v>13</v>
      </c>
      <c r="E2466" s="7" t="n">
        <v>7</v>
      </c>
    </row>
    <row r="2467" spans="1:9">
      <c r="A2467" t="s">
        <v>4</v>
      </c>
      <c r="B2467" s="4" t="s">
        <v>5</v>
      </c>
      <c r="C2467" s="4" t="s">
        <v>8</v>
      </c>
      <c r="D2467" s="4" t="s">
        <v>8</v>
      </c>
      <c r="E2467" s="4" t="s">
        <v>8</v>
      </c>
      <c r="F2467" s="4" t="s">
        <v>8</v>
      </c>
      <c r="G2467" s="4" t="s">
        <v>7</v>
      </c>
      <c r="H2467" s="4" t="s">
        <v>12</v>
      </c>
      <c r="I2467" s="4" t="s">
        <v>7</v>
      </c>
      <c r="J2467" s="4" t="s">
        <v>12</v>
      </c>
      <c r="K2467" s="4" t="s">
        <v>7</v>
      </c>
      <c r="L2467" s="4" t="s">
        <v>12</v>
      </c>
      <c r="M2467" s="4" t="s">
        <v>7</v>
      </c>
      <c r="N2467" s="4" t="s">
        <v>12</v>
      </c>
      <c r="O2467" s="4" t="s">
        <v>7</v>
      </c>
      <c r="P2467" s="4" t="s">
        <v>12</v>
      </c>
      <c r="Q2467" s="4" t="s">
        <v>7</v>
      </c>
      <c r="R2467" s="4" t="s">
        <v>12</v>
      </c>
      <c r="S2467" s="4" t="s">
        <v>7</v>
      </c>
      <c r="T2467" s="4" t="s">
        <v>12</v>
      </c>
      <c r="U2467" s="4" t="s">
        <v>7</v>
      </c>
      <c r="V2467" s="4" t="s">
        <v>12</v>
      </c>
      <c r="W2467" s="4" t="s">
        <v>7</v>
      </c>
      <c r="X2467" s="4" t="s">
        <v>12</v>
      </c>
      <c r="Y2467" s="4" t="s">
        <v>7</v>
      </c>
      <c r="Z2467" s="4" t="s">
        <v>12</v>
      </c>
      <c r="AA2467" s="4" t="s">
        <v>7</v>
      </c>
      <c r="AB2467" s="4" t="s">
        <v>12</v>
      </c>
      <c r="AC2467" s="4" t="s">
        <v>7</v>
      </c>
      <c r="AD2467" s="4" t="s">
        <v>12</v>
      </c>
      <c r="AE2467" s="4" t="s">
        <v>7</v>
      </c>
      <c r="AF2467" s="4" t="s">
        <v>12</v>
      </c>
      <c r="AG2467" s="4" t="s">
        <v>7</v>
      </c>
      <c r="AH2467" s="4" t="s">
        <v>12</v>
      </c>
      <c r="AI2467" s="4" t="s">
        <v>7</v>
      </c>
      <c r="AJ2467" s="4" t="s">
        <v>12</v>
      </c>
      <c r="AK2467" s="4" t="s">
        <v>7</v>
      </c>
      <c r="AL2467" s="4" t="s">
        <v>12</v>
      </c>
      <c r="AM2467" s="4" t="s">
        <v>7</v>
      </c>
      <c r="AN2467" s="4" t="s">
        <v>12</v>
      </c>
      <c r="AO2467" s="4" t="s">
        <v>7</v>
      </c>
      <c r="AP2467" s="4" t="s">
        <v>12</v>
      </c>
      <c r="AQ2467" s="4" t="s">
        <v>7</v>
      </c>
      <c r="AR2467" s="4" t="s">
        <v>12</v>
      </c>
      <c r="AS2467" s="4" t="s">
        <v>7</v>
      </c>
      <c r="AT2467" s="4" t="s">
        <v>12</v>
      </c>
      <c r="AU2467" s="4" t="s">
        <v>7</v>
      </c>
      <c r="AV2467" s="4" t="s">
        <v>12</v>
      </c>
      <c r="AW2467" s="4" t="s">
        <v>7</v>
      </c>
      <c r="AX2467" s="4" t="s">
        <v>12</v>
      </c>
      <c r="AY2467" s="4" t="s">
        <v>7</v>
      </c>
      <c r="AZ2467" s="4" t="s">
        <v>12</v>
      </c>
      <c r="BA2467" s="4" t="s">
        <v>7</v>
      </c>
      <c r="BB2467" s="4" t="s">
        <v>12</v>
      </c>
      <c r="BC2467" s="4" t="s">
        <v>12</v>
      </c>
    </row>
    <row r="2468" spans="1:9">
      <c r="A2468" t="n">
        <v>21520</v>
      </c>
      <c r="B2468" s="34" t="n">
        <v>6</v>
      </c>
      <c r="C2468" s="7" t="n">
        <v>35</v>
      </c>
      <c r="D2468" s="7" t="n">
        <v>2</v>
      </c>
      <c r="E2468" s="7" t="n">
        <v>1</v>
      </c>
      <c r="F2468" s="7" t="n">
        <v>24</v>
      </c>
      <c r="G2468" s="7" t="n">
        <v>5000</v>
      </c>
      <c r="H2468" s="13" t="n">
        <f t="normal" ca="1">A2470</f>
        <v>0</v>
      </c>
      <c r="I2468" s="7" t="n">
        <v>3926</v>
      </c>
      <c r="J2468" s="13" t="n">
        <f t="normal" ca="1">A2472</f>
        <v>0</v>
      </c>
      <c r="K2468" s="7" t="n">
        <v>3927</v>
      </c>
      <c r="L2468" s="13" t="n">
        <f t="normal" ca="1">A2476</f>
        <v>0</v>
      </c>
      <c r="M2468" s="7" t="n">
        <v>3928</v>
      </c>
      <c r="N2468" s="13" t="n">
        <f t="normal" ca="1">A2480</f>
        <v>0</v>
      </c>
      <c r="O2468" s="7" t="n">
        <v>1160</v>
      </c>
      <c r="P2468" s="13" t="n">
        <f t="normal" ca="1">A2484</f>
        <v>0</v>
      </c>
      <c r="Q2468" s="7" t="n">
        <v>1163</v>
      </c>
      <c r="R2468" s="13" t="n">
        <f t="normal" ca="1">A2488</f>
        <v>0</v>
      </c>
      <c r="S2468" s="7" t="n">
        <v>3915</v>
      </c>
      <c r="T2468" s="13" t="n">
        <f t="normal" ca="1">A2492</f>
        <v>0</v>
      </c>
      <c r="U2468" s="7" t="n">
        <v>3902</v>
      </c>
      <c r="V2468" s="13" t="n">
        <f t="normal" ca="1">A2496</f>
        <v>0</v>
      </c>
      <c r="W2468" s="7" t="n">
        <v>3916</v>
      </c>
      <c r="X2468" s="13" t="n">
        <f t="normal" ca="1">A2500</f>
        <v>0</v>
      </c>
      <c r="Y2468" s="7" t="n">
        <v>1161</v>
      </c>
      <c r="Z2468" s="13" t="n">
        <f t="normal" ca="1">A2504</f>
        <v>0</v>
      </c>
      <c r="AA2468" s="7" t="n">
        <v>1162</v>
      </c>
      <c r="AB2468" s="13" t="n">
        <f t="normal" ca="1">A2508</f>
        <v>0</v>
      </c>
      <c r="AC2468" s="7" t="n">
        <v>3900</v>
      </c>
      <c r="AD2468" s="13" t="n">
        <f t="normal" ca="1">A2512</f>
        <v>0</v>
      </c>
      <c r="AE2468" s="7" t="n">
        <v>3929</v>
      </c>
      <c r="AF2468" s="13" t="n">
        <f t="normal" ca="1">A2516</f>
        <v>0</v>
      </c>
      <c r="AG2468" s="7" t="n">
        <v>3930</v>
      </c>
      <c r="AH2468" s="13" t="n">
        <f t="normal" ca="1">A2520</f>
        <v>0</v>
      </c>
      <c r="AI2468" s="7" t="n">
        <v>3910</v>
      </c>
      <c r="AJ2468" s="13" t="n">
        <f t="normal" ca="1">A2524</f>
        <v>0</v>
      </c>
      <c r="AK2468" s="7" t="n">
        <v>3901</v>
      </c>
      <c r="AL2468" s="13" t="n">
        <f t="normal" ca="1">A2528</f>
        <v>0</v>
      </c>
      <c r="AM2468" s="7" t="n">
        <v>3913</v>
      </c>
      <c r="AN2468" s="13" t="n">
        <f t="normal" ca="1">A2532</f>
        <v>0</v>
      </c>
      <c r="AO2468" s="7" t="n">
        <v>3914</v>
      </c>
      <c r="AP2468" s="13" t="n">
        <f t="normal" ca="1">A2536</f>
        <v>0</v>
      </c>
      <c r="AQ2468" s="7" t="n">
        <v>3912</v>
      </c>
      <c r="AR2468" s="13" t="n">
        <f t="normal" ca="1">A2540</f>
        <v>0</v>
      </c>
      <c r="AS2468" s="7" t="n">
        <v>3932</v>
      </c>
      <c r="AT2468" s="13" t="n">
        <f t="normal" ca="1">A2544</f>
        <v>0</v>
      </c>
      <c r="AU2468" s="7" t="n">
        <v>3911</v>
      </c>
      <c r="AV2468" s="13" t="n">
        <f t="normal" ca="1">A2548</f>
        <v>0</v>
      </c>
      <c r="AW2468" s="7" t="n">
        <v>3931</v>
      </c>
      <c r="AX2468" s="13" t="n">
        <f t="normal" ca="1">A2552</f>
        <v>0</v>
      </c>
      <c r="AY2468" s="7" t="n">
        <v>3903</v>
      </c>
      <c r="AZ2468" s="13" t="n">
        <f t="normal" ca="1">A2556</f>
        <v>0</v>
      </c>
      <c r="BA2468" s="7" t="n">
        <v>3904</v>
      </c>
      <c r="BB2468" s="13" t="n">
        <f t="normal" ca="1">A2560</f>
        <v>0</v>
      </c>
      <c r="BC2468" s="13" t="n">
        <f t="normal" ca="1">A2564</f>
        <v>0</v>
      </c>
    </row>
    <row r="2469" spans="1:9">
      <c r="A2469" t="s">
        <v>4</v>
      </c>
      <c r="B2469" s="4" t="s">
        <v>5</v>
      </c>
      <c r="C2469" s="4" t="s">
        <v>12</v>
      </c>
    </row>
    <row r="2470" spans="1:9">
      <c r="A2470" t="n">
        <v>21673</v>
      </c>
      <c r="B2470" s="15" t="n">
        <v>3</v>
      </c>
      <c r="C2470" s="13" t="n">
        <f t="normal" ca="1">A2564</f>
        <v>0</v>
      </c>
    </row>
    <row r="2471" spans="1:9">
      <c r="A2471" t="s">
        <v>4</v>
      </c>
      <c r="B2471" s="4" t="s">
        <v>5</v>
      </c>
      <c r="C2471" s="4" t="s">
        <v>8</v>
      </c>
      <c r="D2471" s="4" t="s">
        <v>7</v>
      </c>
      <c r="E2471" s="4" t="s">
        <v>7</v>
      </c>
      <c r="F2471" s="4" t="s">
        <v>8</v>
      </c>
    </row>
    <row r="2472" spans="1:9">
      <c r="A2472" t="n">
        <v>21678</v>
      </c>
      <c r="B2472" s="50" t="n">
        <v>102</v>
      </c>
      <c r="C2472" s="7" t="n">
        <v>0</v>
      </c>
      <c r="D2472" s="7" t="n">
        <v>13</v>
      </c>
      <c r="E2472" s="7" t="n">
        <v>3926</v>
      </c>
      <c r="F2472" s="7" t="n">
        <v>7</v>
      </c>
    </row>
    <row r="2473" spans="1:9">
      <c r="A2473" t="s">
        <v>4</v>
      </c>
      <c r="B2473" s="4" t="s">
        <v>5</v>
      </c>
      <c r="C2473" s="4" t="s">
        <v>12</v>
      </c>
    </row>
    <row r="2474" spans="1:9">
      <c r="A2474" t="n">
        <v>21685</v>
      </c>
      <c r="B2474" s="15" t="n">
        <v>3</v>
      </c>
      <c r="C2474" s="13" t="n">
        <f t="normal" ca="1">A2564</f>
        <v>0</v>
      </c>
    </row>
    <row r="2475" spans="1:9">
      <c r="A2475" t="s">
        <v>4</v>
      </c>
      <c r="B2475" s="4" t="s">
        <v>5</v>
      </c>
      <c r="C2475" s="4" t="s">
        <v>8</v>
      </c>
      <c r="D2475" s="4" t="s">
        <v>7</v>
      </c>
      <c r="E2475" s="4" t="s">
        <v>7</v>
      </c>
      <c r="F2475" s="4" t="s">
        <v>8</v>
      </c>
    </row>
    <row r="2476" spans="1:9">
      <c r="A2476" t="n">
        <v>21690</v>
      </c>
      <c r="B2476" s="50" t="n">
        <v>102</v>
      </c>
      <c r="C2476" s="7" t="n">
        <v>0</v>
      </c>
      <c r="D2476" s="7" t="n">
        <v>13</v>
      </c>
      <c r="E2476" s="7" t="n">
        <v>3927</v>
      </c>
      <c r="F2476" s="7" t="n">
        <v>7</v>
      </c>
    </row>
    <row r="2477" spans="1:9">
      <c r="A2477" t="s">
        <v>4</v>
      </c>
      <c r="B2477" s="4" t="s">
        <v>5</v>
      </c>
      <c r="C2477" s="4" t="s">
        <v>12</v>
      </c>
    </row>
    <row r="2478" spans="1:9">
      <c r="A2478" t="n">
        <v>21697</v>
      </c>
      <c r="B2478" s="15" t="n">
        <v>3</v>
      </c>
      <c r="C2478" s="13" t="n">
        <f t="normal" ca="1">A2564</f>
        <v>0</v>
      </c>
    </row>
    <row r="2479" spans="1:9">
      <c r="A2479" t="s">
        <v>4</v>
      </c>
      <c r="B2479" s="4" t="s">
        <v>5</v>
      </c>
      <c r="C2479" s="4" t="s">
        <v>8</v>
      </c>
      <c r="D2479" s="4" t="s">
        <v>7</v>
      </c>
      <c r="E2479" s="4" t="s">
        <v>7</v>
      </c>
      <c r="F2479" s="4" t="s">
        <v>8</v>
      </c>
    </row>
    <row r="2480" spans="1:9">
      <c r="A2480" t="n">
        <v>21702</v>
      </c>
      <c r="B2480" s="50" t="n">
        <v>102</v>
      </c>
      <c r="C2480" s="7" t="n">
        <v>0</v>
      </c>
      <c r="D2480" s="7" t="n">
        <v>13</v>
      </c>
      <c r="E2480" s="7" t="n">
        <v>3928</v>
      </c>
      <c r="F2480" s="7" t="n">
        <v>7</v>
      </c>
    </row>
    <row r="2481" spans="1:55">
      <c r="A2481" t="s">
        <v>4</v>
      </c>
      <c r="B2481" s="4" t="s">
        <v>5</v>
      </c>
      <c r="C2481" s="4" t="s">
        <v>12</v>
      </c>
    </row>
    <row r="2482" spans="1:55">
      <c r="A2482" t="n">
        <v>21709</v>
      </c>
      <c r="B2482" s="15" t="n">
        <v>3</v>
      </c>
      <c r="C2482" s="13" t="n">
        <f t="normal" ca="1">A2564</f>
        <v>0</v>
      </c>
    </row>
    <row r="2483" spans="1:55">
      <c r="A2483" t="s">
        <v>4</v>
      </c>
      <c r="B2483" s="4" t="s">
        <v>5</v>
      </c>
      <c r="C2483" s="4" t="s">
        <v>8</v>
      </c>
      <c r="D2483" s="4" t="s">
        <v>7</v>
      </c>
      <c r="E2483" s="4" t="s">
        <v>7</v>
      </c>
      <c r="F2483" s="4" t="s">
        <v>8</v>
      </c>
    </row>
    <row r="2484" spans="1:55">
      <c r="A2484" t="n">
        <v>21714</v>
      </c>
      <c r="B2484" s="50" t="n">
        <v>102</v>
      </c>
      <c r="C2484" s="7" t="n">
        <v>0</v>
      </c>
      <c r="D2484" s="7" t="n">
        <v>13</v>
      </c>
      <c r="E2484" s="7" t="n">
        <v>1160</v>
      </c>
      <c r="F2484" s="7" t="n">
        <v>7</v>
      </c>
    </row>
    <row r="2485" spans="1:55">
      <c r="A2485" t="s">
        <v>4</v>
      </c>
      <c r="B2485" s="4" t="s">
        <v>5</v>
      </c>
      <c r="C2485" s="4" t="s">
        <v>12</v>
      </c>
    </row>
    <row r="2486" spans="1:55">
      <c r="A2486" t="n">
        <v>21721</v>
      </c>
      <c r="B2486" s="15" t="n">
        <v>3</v>
      </c>
      <c r="C2486" s="13" t="n">
        <f t="normal" ca="1">A2564</f>
        <v>0</v>
      </c>
    </row>
    <row r="2487" spans="1:55">
      <c r="A2487" t="s">
        <v>4</v>
      </c>
      <c r="B2487" s="4" t="s">
        <v>5</v>
      </c>
      <c r="C2487" s="4" t="s">
        <v>8</v>
      </c>
      <c r="D2487" s="4" t="s">
        <v>7</v>
      </c>
      <c r="E2487" s="4" t="s">
        <v>7</v>
      </c>
      <c r="F2487" s="4" t="s">
        <v>8</v>
      </c>
    </row>
    <row r="2488" spans="1:55">
      <c r="A2488" t="n">
        <v>21726</v>
      </c>
      <c r="B2488" s="50" t="n">
        <v>102</v>
      </c>
      <c r="C2488" s="7" t="n">
        <v>0</v>
      </c>
      <c r="D2488" s="7" t="n">
        <v>13</v>
      </c>
      <c r="E2488" s="7" t="n">
        <v>1163</v>
      </c>
      <c r="F2488" s="7" t="n">
        <v>7</v>
      </c>
    </row>
    <row r="2489" spans="1:55">
      <c r="A2489" t="s">
        <v>4</v>
      </c>
      <c r="B2489" s="4" t="s">
        <v>5</v>
      </c>
      <c r="C2489" s="4" t="s">
        <v>12</v>
      </c>
    </row>
    <row r="2490" spans="1:55">
      <c r="A2490" t="n">
        <v>21733</v>
      </c>
      <c r="B2490" s="15" t="n">
        <v>3</v>
      </c>
      <c r="C2490" s="13" t="n">
        <f t="normal" ca="1">A2564</f>
        <v>0</v>
      </c>
    </row>
    <row r="2491" spans="1:55">
      <c r="A2491" t="s">
        <v>4</v>
      </c>
      <c r="B2491" s="4" t="s">
        <v>5</v>
      </c>
      <c r="C2491" s="4" t="s">
        <v>8</v>
      </c>
      <c r="D2491" s="4" t="s">
        <v>7</v>
      </c>
      <c r="E2491" s="4" t="s">
        <v>7</v>
      </c>
      <c r="F2491" s="4" t="s">
        <v>8</v>
      </c>
    </row>
    <row r="2492" spans="1:55">
      <c r="A2492" t="n">
        <v>21738</v>
      </c>
      <c r="B2492" s="50" t="n">
        <v>102</v>
      </c>
      <c r="C2492" s="7" t="n">
        <v>0</v>
      </c>
      <c r="D2492" s="7" t="n">
        <v>13</v>
      </c>
      <c r="E2492" s="7" t="n">
        <v>3915</v>
      </c>
      <c r="F2492" s="7" t="n">
        <v>7</v>
      </c>
    </row>
    <row r="2493" spans="1:55">
      <c r="A2493" t="s">
        <v>4</v>
      </c>
      <c r="B2493" s="4" t="s">
        <v>5</v>
      </c>
      <c r="C2493" s="4" t="s">
        <v>12</v>
      </c>
    </row>
    <row r="2494" spans="1:55">
      <c r="A2494" t="n">
        <v>21745</v>
      </c>
      <c r="B2494" s="15" t="n">
        <v>3</v>
      </c>
      <c r="C2494" s="13" t="n">
        <f t="normal" ca="1">A2564</f>
        <v>0</v>
      </c>
    </row>
    <row r="2495" spans="1:55">
      <c r="A2495" t="s">
        <v>4</v>
      </c>
      <c r="B2495" s="4" t="s">
        <v>5</v>
      </c>
      <c r="C2495" s="4" t="s">
        <v>8</v>
      </c>
      <c r="D2495" s="4" t="s">
        <v>7</v>
      </c>
      <c r="E2495" s="4" t="s">
        <v>7</v>
      </c>
      <c r="F2495" s="4" t="s">
        <v>8</v>
      </c>
    </row>
    <row r="2496" spans="1:55">
      <c r="A2496" t="n">
        <v>21750</v>
      </c>
      <c r="B2496" s="50" t="n">
        <v>102</v>
      </c>
      <c r="C2496" s="7" t="n">
        <v>0</v>
      </c>
      <c r="D2496" s="7" t="n">
        <v>13</v>
      </c>
      <c r="E2496" s="7" t="n">
        <v>3902</v>
      </c>
      <c r="F2496" s="7" t="n">
        <v>7</v>
      </c>
    </row>
    <row r="2497" spans="1:6">
      <c r="A2497" t="s">
        <v>4</v>
      </c>
      <c r="B2497" s="4" t="s">
        <v>5</v>
      </c>
      <c r="C2497" s="4" t="s">
        <v>12</v>
      </c>
    </row>
    <row r="2498" spans="1:6">
      <c r="A2498" t="n">
        <v>21757</v>
      </c>
      <c r="B2498" s="15" t="n">
        <v>3</v>
      </c>
      <c r="C2498" s="13" t="n">
        <f t="normal" ca="1">A2564</f>
        <v>0</v>
      </c>
    </row>
    <row r="2499" spans="1:6">
      <c r="A2499" t="s">
        <v>4</v>
      </c>
      <c r="B2499" s="4" t="s">
        <v>5</v>
      </c>
      <c r="C2499" s="4" t="s">
        <v>8</v>
      </c>
      <c r="D2499" s="4" t="s">
        <v>7</v>
      </c>
      <c r="E2499" s="4" t="s">
        <v>7</v>
      </c>
      <c r="F2499" s="4" t="s">
        <v>8</v>
      </c>
    </row>
    <row r="2500" spans="1:6">
      <c r="A2500" t="n">
        <v>21762</v>
      </c>
      <c r="B2500" s="50" t="n">
        <v>102</v>
      </c>
      <c r="C2500" s="7" t="n">
        <v>0</v>
      </c>
      <c r="D2500" s="7" t="n">
        <v>13</v>
      </c>
      <c r="E2500" s="7" t="n">
        <v>3916</v>
      </c>
      <c r="F2500" s="7" t="n">
        <v>7</v>
      </c>
    </row>
    <row r="2501" spans="1:6">
      <c r="A2501" t="s">
        <v>4</v>
      </c>
      <c r="B2501" s="4" t="s">
        <v>5</v>
      </c>
      <c r="C2501" s="4" t="s">
        <v>12</v>
      </c>
    </row>
    <row r="2502" spans="1:6">
      <c r="A2502" t="n">
        <v>21769</v>
      </c>
      <c r="B2502" s="15" t="n">
        <v>3</v>
      </c>
      <c r="C2502" s="13" t="n">
        <f t="normal" ca="1">A2564</f>
        <v>0</v>
      </c>
    </row>
    <row r="2503" spans="1:6">
      <c r="A2503" t="s">
        <v>4</v>
      </c>
      <c r="B2503" s="4" t="s">
        <v>5</v>
      </c>
      <c r="C2503" s="4" t="s">
        <v>8</v>
      </c>
      <c r="D2503" s="4" t="s">
        <v>7</v>
      </c>
      <c r="E2503" s="4" t="s">
        <v>7</v>
      </c>
      <c r="F2503" s="4" t="s">
        <v>8</v>
      </c>
    </row>
    <row r="2504" spans="1:6">
      <c r="A2504" t="n">
        <v>21774</v>
      </c>
      <c r="B2504" s="50" t="n">
        <v>102</v>
      </c>
      <c r="C2504" s="7" t="n">
        <v>0</v>
      </c>
      <c r="D2504" s="7" t="n">
        <v>13</v>
      </c>
      <c r="E2504" s="7" t="n">
        <v>1161</v>
      </c>
      <c r="F2504" s="7" t="n">
        <v>7</v>
      </c>
    </row>
    <row r="2505" spans="1:6">
      <c r="A2505" t="s">
        <v>4</v>
      </c>
      <c r="B2505" s="4" t="s">
        <v>5</v>
      </c>
      <c r="C2505" s="4" t="s">
        <v>12</v>
      </c>
    </row>
    <row r="2506" spans="1:6">
      <c r="A2506" t="n">
        <v>21781</v>
      </c>
      <c r="B2506" s="15" t="n">
        <v>3</v>
      </c>
      <c r="C2506" s="13" t="n">
        <f t="normal" ca="1">A2564</f>
        <v>0</v>
      </c>
    </row>
    <row r="2507" spans="1:6">
      <c r="A2507" t="s">
        <v>4</v>
      </c>
      <c r="B2507" s="4" t="s">
        <v>5</v>
      </c>
      <c r="C2507" s="4" t="s">
        <v>8</v>
      </c>
      <c r="D2507" s="4" t="s">
        <v>7</v>
      </c>
      <c r="E2507" s="4" t="s">
        <v>7</v>
      </c>
      <c r="F2507" s="4" t="s">
        <v>8</v>
      </c>
    </row>
    <row r="2508" spans="1:6">
      <c r="A2508" t="n">
        <v>21786</v>
      </c>
      <c r="B2508" s="50" t="n">
        <v>102</v>
      </c>
      <c r="C2508" s="7" t="n">
        <v>0</v>
      </c>
      <c r="D2508" s="7" t="n">
        <v>13</v>
      </c>
      <c r="E2508" s="7" t="n">
        <v>1162</v>
      </c>
      <c r="F2508" s="7" t="n">
        <v>7</v>
      </c>
    </row>
    <row r="2509" spans="1:6">
      <c r="A2509" t="s">
        <v>4</v>
      </c>
      <c r="B2509" s="4" t="s">
        <v>5</v>
      </c>
      <c r="C2509" s="4" t="s">
        <v>12</v>
      </c>
    </row>
    <row r="2510" spans="1:6">
      <c r="A2510" t="n">
        <v>21793</v>
      </c>
      <c r="B2510" s="15" t="n">
        <v>3</v>
      </c>
      <c r="C2510" s="13" t="n">
        <f t="normal" ca="1">A2564</f>
        <v>0</v>
      </c>
    </row>
    <row r="2511" spans="1:6">
      <c r="A2511" t="s">
        <v>4</v>
      </c>
      <c r="B2511" s="4" t="s">
        <v>5</v>
      </c>
      <c r="C2511" s="4" t="s">
        <v>8</v>
      </c>
      <c r="D2511" s="4" t="s">
        <v>7</v>
      </c>
      <c r="E2511" s="4" t="s">
        <v>7</v>
      </c>
      <c r="F2511" s="4" t="s">
        <v>8</v>
      </c>
    </row>
    <row r="2512" spans="1:6">
      <c r="A2512" t="n">
        <v>21798</v>
      </c>
      <c r="B2512" s="50" t="n">
        <v>102</v>
      </c>
      <c r="C2512" s="7" t="n">
        <v>0</v>
      </c>
      <c r="D2512" s="7" t="n">
        <v>13</v>
      </c>
      <c r="E2512" s="7" t="n">
        <v>3900</v>
      </c>
      <c r="F2512" s="7" t="n">
        <v>7</v>
      </c>
    </row>
    <row r="2513" spans="1:6">
      <c r="A2513" t="s">
        <v>4</v>
      </c>
      <c r="B2513" s="4" t="s">
        <v>5</v>
      </c>
      <c r="C2513" s="4" t="s">
        <v>12</v>
      </c>
    </row>
    <row r="2514" spans="1:6">
      <c r="A2514" t="n">
        <v>21805</v>
      </c>
      <c r="B2514" s="15" t="n">
        <v>3</v>
      </c>
      <c r="C2514" s="13" t="n">
        <f t="normal" ca="1">A2564</f>
        <v>0</v>
      </c>
    </row>
    <row r="2515" spans="1:6">
      <c r="A2515" t="s">
        <v>4</v>
      </c>
      <c r="B2515" s="4" t="s">
        <v>5</v>
      </c>
      <c r="C2515" s="4" t="s">
        <v>8</v>
      </c>
      <c r="D2515" s="4" t="s">
        <v>7</v>
      </c>
      <c r="E2515" s="4" t="s">
        <v>7</v>
      </c>
      <c r="F2515" s="4" t="s">
        <v>8</v>
      </c>
    </row>
    <row r="2516" spans="1:6">
      <c r="A2516" t="n">
        <v>21810</v>
      </c>
      <c r="B2516" s="50" t="n">
        <v>102</v>
      </c>
      <c r="C2516" s="7" t="n">
        <v>0</v>
      </c>
      <c r="D2516" s="7" t="n">
        <v>13</v>
      </c>
      <c r="E2516" s="7" t="n">
        <v>3929</v>
      </c>
      <c r="F2516" s="7" t="n">
        <v>7</v>
      </c>
    </row>
    <row r="2517" spans="1:6">
      <c r="A2517" t="s">
        <v>4</v>
      </c>
      <c r="B2517" s="4" t="s">
        <v>5</v>
      </c>
      <c r="C2517" s="4" t="s">
        <v>12</v>
      </c>
    </row>
    <row r="2518" spans="1:6">
      <c r="A2518" t="n">
        <v>21817</v>
      </c>
      <c r="B2518" s="15" t="n">
        <v>3</v>
      </c>
      <c r="C2518" s="13" t="n">
        <f t="normal" ca="1">A2564</f>
        <v>0</v>
      </c>
    </row>
    <row r="2519" spans="1:6">
      <c r="A2519" t="s">
        <v>4</v>
      </c>
      <c r="B2519" s="4" t="s">
        <v>5</v>
      </c>
      <c r="C2519" s="4" t="s">
        <v>8</v>
      </c>
      <c r="D2519" s="4" t="s">
        <v>7</v>
      </c>
      <c r="E2519" s="4" t="s">
        <v>7</v>
      </c>
      <c r="F2519" s="4" t="s">
        <v>8</v>
      </c>
    </row>
    <row r="2520" spans="1:6">
      <c r="A2520" t="n">
        <v>21822</v>
      </c>
      <c r="B2520" s="50" t="n">
        <v>102</v>
      </c>
      <c r="C2520" s="7" t="n">
        <v>0</v>
      </c>
      <c r="D2520" s="7" t="n">
        <v>13</v>
      </c>
      <c r="E2520" s="7" t="n">
        <v>3930</v>
      </c>
      <c r="F2520" s="7" t="n">
        <v>7</v>
      </c>
    </row>
    <row r="2521" spans="1:6">
      <c r="A2521" t="s">
        <v>4</v>
      </c>
      <c r="B2521" s="4" t="s">
        <v>5</v>
      </c>
      <c r="C2521" s="4" t="s">
        <v>12</v>
      </c>
    </row>
    <row r="2522" spans="1:6">
      <c r="A2522" t="n">
        <v>21829</v>
      </c>
      <c r="B2522" s="15" t="n">
        <v>3</v>
      </c>
      <c r="C2522" s="13" t="n">
        <f t="normal" ca="1">A2564</f>
        <v>0</v>
      </c>
    </row>
    <row r="2523" spans="1:6">
      <c r="A2523" t="s">
        <v>4</v>
      </c>
      <c r="B2523" s="4" t="s">
        <v>5</v>
      </c>
      <c r="C2523" s="4" t="s">
        <v>8</v>
      </c>
      <c r="D2523" s="4" t="s">
        <v>7</v>
      </c>
      <c r="E2523" s="4" t="s">
        <v>7</v>
      </c>
      <c r="F2523" s="4" t="s">
        <v>8</v>
      </c>
    </row>
    <row r="2524" spans="1:6">
      <c r="A2524" t="n">
        <v>21834</v>
      </c>
      <c r="B2524" s="50" t="n">
        <v>102</v>
      </c>
      <c r="C2524" s="7" t="n">
        <v>0</v>
      </c>
      <c r="D2524" s="7" t="n">
        <v>13</v>
      </c>
      <c r="E2524" s="7" t="n">
        <v>3910</v>
      </c>
      <c r="F2524" s="7" t="n">
        <v>7</v>
      </c>
    </row>
    <row r="2525" spans="1:6">
      <c r="A2525" t="s">
        <v>4</v>
      </c>
      <c r="B2525" s="4" t="s">
        <v>5</v>
      </c>
      <c r="C2525" s="4" t="s">
        <v>12</v>
      </c>
    </row>
    <row r="2526" spans="1:6">
      <c r="A2526" t="n">
        <v>21841</v>
      </c>
      <c r="B2526" s="15" t="n">
        <v>3</v>
      </c>
      <c r="C2526" s="13" t="n">
        <f t="normal" ca="1">A2564</f>
        <v>0</v>
      </c>
    </row>
    <row r="2527" spans="1:6">
      <c r="A2527" t="s">
        <v>4</v>
      </c>
      <c r="B2527" s="4" t="s">
        <v>5</v>
      </c>
      <c r="C2527" s="4" t="s">
        <v>8</v>
      </c>
      <c r="D2527" s="4" t="s">
        <v>7</v>
      </c>
      <c r="E2527" s="4" t="s">
        <v>7</v>
      </c>
      <c r="F2527" s="4" t="s">
        <v>8</v>
      </c>
    </row>
    <row r="2528" spans="1:6">
      <c r="A2528" t="n">
        <v>21846</v>
      </c>
      <c r="B2528" s="50" t="n">
        <v>102</v>
      </c>
      <c r="C2528" s="7" t="n">
        <v>0</v>
      </c>
      <c r="D2528" s="7" t="n">
        <v>13</v>
      </c>
      <c r="E2528" s="7" t="n">
        <v>3901</v>
      </c>
      <c r="F2528" s="7" t="n">
        <v>7</v>
      </c>
    </row>
    <row r="2529" spans="1:6">
      <c r="A2529" t="s">
        <v>4</v>
      </c>
      <c r="B2529" s="4" t="s">
        <v>5</v>
      </c>
      <c r="C2529" s="4" t="s">
        <v>12</v>
      </c>
    </row>
    <row r="2530" spans="1:6">
      <c r="A2530" t="n">
        <v>21853</v>
      </c>
      <c r="B2530" s="15" t="n">
        <v>3</v>
      </c>
      <c r="C2530" s="13" t="n">
        <f t="normal" ca="1">A2564</f>
        <v>0</v>
      </c>
    </row>
    <row r="2531" spans="1:6">
      <c r="A2531" t="s">
        <v>4</v>
      </c>
      <c r="B2531" s="4" t="s">
        <v>5</v>
      </c>
      <c r="C2531" s="4" t="s">
        <v>8</v>
      </c>
      <c r="D2531" s="4" t="s">
        <v>7</v>
      </c>
      <c r="E2531" s="4" t="s">
        <v>7</v>
      </c>
      <c r="F2531" s="4" t="s">
        <v>8</v>
      </c>
    </row>
    <row r="2532" spans="1:6">
      <c r="A2532" t="n">
        <v>21858</v>
      </c>
      <c r="B2532" s="50" t="n">
        <v>102</v>
      </c>
      <c r="C2532" s="7" t="n">
        <v>0</v>
      </c>
      <c r="D2532" s="7" t="n">
        <v>13</v>
      </c>
      <c r="E2532" s="7" t="n">
        <v>3913</v>
      </c>
      <c r="F2532" s="7" t="n">
        <v>7</v>
      </c>
    </row>
    <row r="2533" spans="1:6">
      <c r="A2533" t="s">
        <v>4</v>
      </c>
      <c r="B2533" s="4" t="s">
        <v>5</v>
      </c>
      <c r="C2533" s="4" t="s">
        <v>12</v>
      </c>
    </row>
    <row r="2534" spans="1:6">
      <c r="A2534" t="n">
        <v>21865</v>
      </c>
      <c r="B2534" s="15" t="n">
        <v>3</v>
      </c>
      <c r="C2534" s="13" t="n">
        <f t="normal" ca="1">A2564</f>
        <v>0</v>
      </c>
    </row>
    <row r="2535" spans="1:6">
      <c r="A2535" t="s">
        <v>4</v>
      </c>
      <c r="B2535" s="4" t="s">
        <v>5</v>
      </c>
      <c r="C2535" s="4" t="s">
        <v>8</v>
      </c>
      <c r="D2535" s="4" t="s">
        <v>7</v>
      </c>
      <c r="E2535" s="4" t="s">
        <v>7</v>
      </c>
      <c r="F2535" s="4" t="s">
        <v>8</v>
      </c>
    </row>
    <row r="2536" spans="1:6">
      <c r="A2536" t="n">
        <v>21870</v>
      </c>
      <c r="B2536" s="50" t="n">
        <v>102</v>
      </c>
      <c r="C2536" s="7" t="n">
        <v>0</v>
      </c>
      <c r="D2536" s="7" t="n">
        <v>13</v>
      </c>
      <c r="E2536" s="7" t="n">
        <v>3914</v>
      </c>
      <c r="F2536" s="7" t="n">
        <v>7</v>
      </c>
    </row>
    <row r="2537" spans="1:6">
      <c r="A2537" t="s">
        <v>4</v>
      </c>
      <c r="B2537" s="4" t="s">
        <v>5</v>
      </c>
      <c r="C2537" s="4" t="s">
        <v>12</v>
      </c>
    </row>
    <row r="2538" spans="1:6">
      <c r="A2538" t="n">
        <v>21877</v>
      </c>
      <c r="B2538" s="15" t="n">
        <v>3</v>
      </c>
      <c r="C2538" s="13" t="n">
        <f t="normal" ca="1">A2564</f>
        <v>0</v>
      </c>
    </row>
    <row r="2539" spans="1:6">
      <c r="A2539" t="s">
        <v>4</v>
      </c>
      <c r="B2539" s="4" t="s">
        <v>5</v>
      </c>
      <c r="C2539" s="4" t="s">
        <v>8</v>
      </c>
      <c r="D2539" s="4" t="s">
        <v>7</v>
      </c>
      <c r="E2539" s="4" t="s">
        <v>7</v>
      </c>
      <c r="F2539" s="4" t="s">
        <v>8</v>
      </c>
    </row>
    <row r="2540" spans="1:6">
      <c r="A2540" t="n">
        <v>21882</v>
      </c>
      <c r="B2540" s="50" t="n">
        <v>102</v>
      </c>
      <c r="C2540" s="7" t="n">
        <v>0</v>
      </c>
      <c r="D2540" s="7" t="n">
        <v>13</v>
      </c>
      <c r="E2540" s="7" t="n">
        <v>3912</v>
      </c>
      <c r="F2540" s="7" t="n">
        <v>7</v>
      </c>
    </row>
    <row r="2541" spans="1:6">
      <c r="A2541" t="s">
        <v>4</v>
      </c>
      <c r="B2541" s="4" t="s">
        <v>5</v>
      </c>
      <c r="C2541" s="4" t="s">
        <v>12</v>
      </c>
    </row>
    <row r="2542" spans="1:6">
      <c r="A2542" t="n">
        <v>21889</v>
      </c>
      <c r="B2542" s="15" t="n">
        <v>3</v>
      </c>
      <c r="C2542" s="13" t="n">
        <f t="normal" ca="1">A2564</f>
        <v>0</v>
      </c>
    </row>
    <row r="2543" spans="1:6">
      <c r="A2543" t="s">
        <v>4</v>
      </c>
      <c r="B2543" s="4" t="s">
        <v>5</v>
      </c>
      <c r="C2543" s="4" t="s">
        <v>8</v>
      </c>
      <c r="D2543" s="4" t="s">
        <v>7</v>
      </c>
      <c r="E2543" s="4" t="s">
        <v>7</v>
      </c>
      <c r="F2543" s="4" t="s">
        <v>8</v>
      </c>
    </row>
    <row r="2544" spans="1:6">
      <c r="A2544" t="n">
        <v>21894</v>
      </c>
      <c r="B2544" s="50" t="n">
        <v>102</v>
      </c>
      <c r="C2544" s="7" t="n">
        <v>0</v>
      </c>
      <c r="D2544" s="7" t="n">
        <v>13</v>
      </c>
      <c r="E2544" s="7" t="n">
        <v>3932</v>
      </c>
      <c r="F2544" s="7" t="n">
        <v>7</v>
      </c>
    </row>
    <row r="2545" spans="1:6">
      <c r="A2545" t="s">
        <v>4</v>
      </c>
      <c r="B2545" s="4" t="s">
        <v>5</v>
      </c>
      <c r="C2545" s="4" t="s">
        <v>12</v>
      </c>
    </row>
    <row r="2546" spans="1:6">
      <c r="A2546" t="n">
        <v>21901</v>
      </c>
      <c r="B2546" s="15" t="n">
        <v>3</v>
      </c>
      <c r="C2546" s="13" t="n">
        <f t="normal" ca="1">A2564</f>
        <v>0</v>
      </c>
    </row>
    <row r="2547" spans="1:6">
      <c r="A2547" t="s">
        <v>4</v>
      </c>
      <c r="B2547" s="4" t="s">
        <v>5</v>
      </c>
      <c r="C2547" s="4" t="s">
        <v>8</v>
      </c>
      <c r="D2547" s="4" t="s">
        <v>7</v>
      </c>
      <c r="E2547" s="4" t="s">
        <v>7</v>
      </c>
      <c r="F2547" s="4" t="s">
        <v>8</v>
      </c>
    </row>
    <row r="2548" spans="1:6">
      <c r="A2548" t="n">
        <v>21906</v>
      </c>
      <c r="B2548" s="50" t="n">
        <v>102</v>
      </c>
      <c r="C2548" s="7" t="n">
        <v>0</v>
      </c>
      <c r="D2548" s="7" t="n">
        <v>13</v>
      </c>
      <c r="E2548" s="7" t="n">
        <v>3911</v>
      </c>
      <c r="F2548" s="7" t="n">
        <v>7</v>
      </c>
    </row>
    <row r="2549" spans="1:6">
      <c r="A2549" t="s">
        <v>4</v>
      </c>
      <c r="B2549" s="4" t="s">
        <v>5</v>
      </c>
      <c r="C2549" s="4" t="s">
        <v>12</v>
      </c>
    </row>
    <row r="2550" spans="1:6">
      <c r="A2550" t="n">
        <v>21913</v>
      </c>
      <c r="B2550" s="15" t="n">
        <v>3</v>
      </c>
      <c r="C2550" s="13" t="n">
        <f t="normal" ca="1">A2564</f>
        <v>0</v>
      </c>
    </row>
    <row r="2551" spans="1:6">
      <c r="A2551" t="s">
        <v>4</v>
      </c>
      <c r="B2551" s="4" t="s">
        <v>5</v>
      </c>
      <c r="C2551" s="4" t="s">
        <v>8</v>
      </c>
      <c r="D2551" s="4" t="s">
        <v>7</v>
      </c>
      <c r="E2551" s="4" t="s">
        <v>7</v>
      </c>
      <c r="F2551" s="4" t="s">
        <v>8</v>
      </c>
    </row>
    <row r="2552" spans="1:6">
      <c r="A2552" t="n">
        <v>21918</v>
      </c>
      <c r="B2552" s="50" t="n">
        <v>102</v>
      </c>
      <c r="C2552" s="7" t="n">
        <v>0</v>
      </c>
      <c r="D2552" s="7" t="n">
        <v>13</v>
      </c>
      <c r="E2552" s="7" t="n">
        <v>3931</v>
      </c>
      <c r="F2552" s="7" t="n">
        <v>7</v>
      </c>
    </row>
    <row r="2553" spans="1:6">
      <c r="A2553" t="s">
        <v>4</v>
      </c>
      <c r="B2553" s="4" t="s">
        <v>5</v>
      </c>
      <c r="C2553" s="4" t="s">
        <v>12</v>
      </c>
    </row>
    <row r="2554" spans="1:6">
      <c r="A2554" t="n">
        <v>21925</v>
      </c>
      <c r="B2554" s="15" t="n">
        <v>3</v>
      </c>
      <c r="C2554" s="13" t="n">
        <f t="normal" ca="1">A2564</f>
        <v>0</v>
      </c>
    </row>
    <row r="2555" spans="1:6">
      <c r="A2555" t="s">
        <v>4</v>
      </c>
      <c r="B2555" s="4" t="s">
        <v>5</v>
      </c>
      <c r="C2555" s="4" t="s">
        <v>8</v>
      </c>
      <c r="D2555" s="4" t="s">
        <v>7</v>
      </c>
      <c r="E2555" s="4" t="s">
        <v>7</v>
      </c>
      <c r="F2555" s="4" t="s">
        <v>8</v>
      </c>
    </row>
    <row r="2556" spans="1:6">
      <c r="A2556" t="n">
        <v>21930</v>
      </c>
      <c r="B2556" s="50" t="n">
        <v>102</v>
      </c>
      <c r="C2556" s="7" t="n">
        <v>0</v>
      </c>
      <c r="D2556" s="7" t="n">
        <v>13</v>
      </c>
      <c r="E2556" s="7" t="n">
        <v>3903</v>
      </c>
      <c r="F2556" s="7" t="n">
        <v>7</v>
      </c>
    </row>
    <row r="2557" spans="1:6">
      <c r="A2557" t="s">
        <v>4</v>
      </c>
      <c r="B2557" s="4" t="s">
        <v>5</v>
      </c>
      <c r="C2557" s="4" t="s">
        <v>12</v>
      </c>
    </row>
    <row r="2558" spans="1:6">
      <c r="A2558" t="n">
        <v>21937</v>
      </c>
      <c r="B2558" s="15" t="n">
        <v>3</v>
      </c>
      <c r="C2558" s="13" t="n">
        <f t="normal" ca="1">A2564</f>
        <v>0</v>
      </c>
    </row>
    <row r="2559" spans="1:6">
      <c r="A2559" t="s">
        <v>4</v>
      </c>
      <c r="B2559" s="4" t="s">
        <v>5</v>
      </c>
      <c r="C2559" s="4" t="s">
        <v>8</v>
      </c>
      <c r="D2559" s="4" t="s">
        <v>7</v>
      </c>
      <c r="E2559" s="4" t="s">
        <v>7</v>
      </c>
      <c r="F2559" s="4" t="s">
        <v>8</v>
      </c>
    </row>
    <row r="2560" spans="1:6">
      <c r="A2560" t="n">
        <v>21942</v>
      </c>
      <c r="B2560" s="50" t="n">
        <v>102</v>
      </c>
      <c r="C2560" s="7" t="n">
        <v>0</v>
      </c>
      <c r="D2560" s="7" t="n">
        <v>13</v>
      </c>
      <c r="E2560" s="7" t="n">
        <v>3904</v>
      </c>
      <c r="F2560" s="7" t="n">
        <v>7</v>
      </c>
    </row>
    <row r="2561" spans="1:6">
      <c r="A2561" t="s">
        <v>4</v>
      </c>
      <c r="B2561" s="4" t="s">
        <v>5</v>
      </c>
      <c r="C2561" s="4" t="s">
        <v>12</v>
      </c>
    </row>
    <row r="2562" spans="1:6">
      <c r="A2562" t="n">
        <v>21949</v>
      </c>
      <c r="B2562" s="15" t="n">
        <v>3</v>
      </c>
      <c r="C2562" s="13" t="n">
        <f t="normal" ca="1">A2564</f>
        <v>0</v>
      </c>
    </row>
    <row r="2563" spans="1:6">
      <c r="A2563" t="s">
        <v>4</v>
      </c>
      <c r="B2563" s="4" t="s">
        <v>5</v>
      </c>
      <c r="C2563" s="4" t="s">
        <v>8</v>
      </c>
      <c r="D2563" s="4" t="s">
        <v>9</v>
      </c>
    </row>
    <row r="2564" spans="1:6">
      <c r="A2564" t="n">
        <v>21954</v>
      </c>
      <c r="B2564" s="9" t="n">
        <v>2</v>
      </c>
      <c r="C2564" s="7" t="n">
        <v>10</v>
      </c>
      <c r="D2564" s="7" t="s">
        <v>191</v>
      </c>
    </row>
    <row r="2565" spans="1:6">
      <c r="A2565" t="s">
        <v>4</v>
      </c>
      <c r="B2565" s="4" t="s">
        <v>5</v>
      </c>
      <c r="C2565" s="4" t="s">
        <v>8</v>
      </c>
      <c r="D2565" s="4" t="s">
        <v>7</v>
      </c>
      <c r="E2565" s="4" t="s">
        <v>13</v>
      </c>
    </row>
    <row r="2566" spans="1:6">
      <c r="A2566" t="n">
        <v>21980</v>
      </c>
      <c r="B2566" s="27" t="n">
        <v>58</v>
      </c>
      <c r="C2566" s="7" t="n">
        <v>100</v>
      </c>
      <c r="D2566" s="7" t="n">
        <v>300</v>
      </c>
      <c r="E2566" s="7" t="n">
        <v>1</v>
      </c>
    </row>
    <row r="2567" spans="1:6">
      <c r="A2567" t="s">
        <v>4</v>
      </c>
      <c r="B2567" s="4" t="s">
        <v>5</v>
      </c>
      <c r="C2567" s="4" t="s">
        <v>8</v>
      </c>
      <c r="D2567" s="4" t="s">
        <v>7</v>
      </c>
    </row>
    <row r="2568" spans="1:6">
      <c r="A2568" t="n">
        <v>21988</v>
      </c>
      <c r="B2568" s="27" t="n">
        <v>58</v>
      </c>
      <c r="C2568" s="7" t="n">
        <v>255</v>
      </c>
      <c r="D2568" s="7" t="n">
        <v>0</v>
      </c>
    </row>
    <row r="2569" spans="1:6">
      <c r="A2569" t="s">
        <v>4</v>
      </c>
      <c r="B2569" s="4" t="s">
        <v>5</v>
      </c>
    </row>
    <row r="2570" spans="1:6">
      <c r="A2570" t="n">
        <v>21992</v>
      </c>
      <c r="B2570" s="5" t="n">
        <v>1</v>
      </c>
    </row>
    <row r="2571" spans="1:6" s="3" customFormat="1" customHeight="0">
      <c r="A2571" s="3" t="s">
        <v>2</v>
      </c>
      <c r="B2571" s="3" t="s">
        <v>229</v>
      </c>
    </row>
    <row r="2572" spans="1:6">
      <c r="A2572" t="s">
        <v>4</v>
      </c>
      <c r="B2572" s="4" t="s">
        <v>5</v>
      </c>
      <c r="C2572" s="4" t="s">
        <v>8</v>
      </c>
      <c r="D2572" s="4" t="s">
        <v>8</v>
      </c>
      <c r="E2572" s="4" t="s">
        <v>7</v>
      </c>
      <c r="F2572" s="4" t="s">
        <v>7</v>
      </c>
      <c r="G2572" s="4" t="s">
        <v>7</v>
      </c>
      <c r="H2572" s="4" t="s">
        <v>7</v>
      </c>
      <c r="I2572" s="4" t="s">
        <v>7</v>
      </c>
      <c r="J2572" s="4" t="s">
        <v>7</v>
      </c>
      <c r="K2572" s="4" t="s">
        <v>7</v>
      </c>
      <c r="L2572" s="4" t="s">
        <v>7</v>
      </c>
      <c r="M2572" s="4" t="s">
        <v>7</v>
      </c>
      <c r="N2572" s="4" t="s">
        <v>7</v>
      </c>
      <c r="O2572" s="4" t="s">
        <v>7</v>
      </c>
      <c r="P2572" s="4" t="s">
        <v>7</v>
      </c>
      <c r="Q2572" s="4" t="s">
        <v>7</v>
      </c>
      <c r="R2572" s="4" t="s">
        <v>7</v>
      </c>
      <c r="S2572" s="4" t="s">
        <v>7</v>
      </c>
    </row>
    <row r="2573" spans="1:6">
      <c r="A2573" t="n">
        <v>21996</v>
      </c>
      <c r="B2573" s="54" t="n">
        <v>161</v>
      </c>
      <c r="C2573" s="7" t="n">
        <v>2</v>
      </c>
      <c r="D2573" s="7" t="n">
        <v>9</v>
      </c>
      <c r="E2573" s="7" t="n">
        <v>9712</v>
      </c>
      <c r="F2573" s="7" t="n">
        <v>9713</v>
      </c>
      <c r="G2573" s="7" t="n">
        <v>9715</v>
      </c>
      <c r="H2573" s="7" t="n">
        <v>9716</v>
      </c>
      <c r="I2573" s="7" t="n">
        <v>9721</v>
      </c>
      <c r="J2573" s="7" t="n">
        <v>9722</v>
      </c>
      <c r="K2573" s="7" t="n">
        <v>9724</v>
      </c>
      <c r="L2573" s="7" t="n">
        <v>9725</v>
      </c>
      <c r="M2573" s="7" t="n">
        <v>10225</v>
      </c>
      <c r="N2573" s="7" t="n">
        <v>0</v>
      </c>
      <c r="O2573" s="7" t="n">
        <v>0</v>
      </c>
      <c r="P2573" s="7" t="n">
        <v>0</v>
      </c>
      <c r="Q2573" s="7" t="n">
        <v>0</v>
      </c>
      <c r="R2573" s="7" t="n">
        <v>0</v>
      </c>
      <c r="S2573" s="7" t="n">
        <v>0</v>
      </c>
    </row>
    <row r="2574" spans="1:6">
      <c r="A2574" t="s">
        <v>4</v>
      </c>
      <c r="B2574" s="4" t="s">
        <v>5</v>
      </c>
      <c r="C2574" s="4" t="s">
        <v>8</v>
      </c>
      <c r="D2574" s="4" t="s">
        <v>13</v>
      </c>
      <c r="E2574" s="4" t="s">
        <v>13</v>
      </c>
      <c r="F2574" s="4" t="s">
        <v>13</v>
      </c>
    </row>
    <row r="2575" spans="1:6">
      <c r="A2575" t="n">
        <v>22029</v>
      </c>
      <c r="B2575" s="54" t="n">
        <v>161</v>
      </c>
      <c r="C2575" s="7" t="n">
        <v>3</v>
      </c>
      <c r="D2575" s="7" t="n">
        <v>1</v>
      </c>
      <c r="E2575" s="7" t="n">
        <v>1.60000002384186</v>
      </c>
      <c r="F2575" s="7" t="n">
        <v>0.0900000035762787</v>
      </c>
    </row>
    <row r="2576" spans="1:6">
      <c r="A2576" t="s">
        <v>4</v>
      </c>
      <c r="B2576" s="4" t="s">
        <v>5</v>
      </c>
      <c r="C2576" s="4" t="s">
        <v>8</v>
      </c>
      <c r="D2576" s="4" t="s">
        <v>7</v>
      </c>
      <c r="E2576" s="4" t="s">
        <v>8</v>
      </c>
      <c r="F2576" s="4" t="s">
        <v>8</v>
      </c>
      <c r="G2576" s="4" t="s">
        <v>8</v>
      </c>
      <c r="H2576" s="4" t="s">
        <v>8</v>
      </c>
      <c r="I2576" s="4" t="s">
        <v>8</v>
      </c>
      <c r="J2576" s="4" t="s">
        <v>8</v>
      </c>
      <c r="K2576" s="4" t="s">
        <v>8</v>
      </c>
      <c r="L2576" s="4" t="s">
        <v>8</v>
      </c>
      <c r="M2576" s="4" t="s">
        <v>8</v>
      </c>
      <c r="N2576" s="4" t="s">
        <v>8</v>
      </c>
      <c r="O2576" s="4" t="s">
        <v>8</v>
      </c>
      <c r="P2576" s="4" t="s">
        <v>8</v>
      </c>
      <c r="Q2576" s="4" t="s">
        <v>8</v>
      </c>
      <c r="R2576" s="4" t="s">
        <v>8</v>
      </c>
      <c r="S2576" s="4" t="s">
        <v>8</v>
      </c>
      <c r="T2576" s="4" t="s">
        <v>8</v>
      </c>
    </row>
    <row r="2577" spans="1:20">
      <c r="A2577" t="n">
        <v>22043</v>
      </c>
      <c r="B2577" s="54" t="n">
        <v>161</v>
      </c>
      <c r="C2577" s="7" t="n">
        <v>0</v>
      </c>
      <c r="D2577" s="7" t="n">
        <v>1</v>
      </c>
      <c r="E2577" s="7" t="n">
        <v>1</v>
      </c>
      <c r="F2577" s="7" t="n">
        <v>0</v>
      </c>
      <c r="G2577" s="7" t="n">
        <v>0</v>
      </c>
      <c r="H2577" s="7" t="n">
        <v>0</v>
      </c>
      <c r="I2577" s="7" t="n">
        <v>10</v>
      </c>
      <c r="J2577" s="7" t="n">
        <v>0</v>
      </c>
      <c r="K2577" s="7" t="n">
        <v>0</v>
      </c>
      <c r="L2577" s="7" t="n">
        <v>0</v>
      </c>
      <c r="M2577" s="7" t="n">
        <v>0</v>
      </c>
      <c r="N2577" s="7" t="n">
        <v>0</v>
      </c>
      <c r="O2577" s="7" t="n">
        <v>0</v>
      </c>
      <c r="P2577" s="7" t="n">
        <v>0</v>
      </c>
      <c r="Q2577" s="7" t="n">
        <v>0</v>
      </c>
      <c r="R2577" s="7" t="n">
        <v>0</v>
      </c>
      <c r="S2577" s="7" t="n">
        <v>0</v>
      </c>
      <c r="T2577" s="7" t="n">
        <v>0</v>
      </c>
    </row>
    <row r="2578" spans="1:20">
      <c r="A2578" t="s">
        <v>4</v>
      </c>
      <c r="B2578" s="4" t="s">
        <v>5</v>
      </c>
      <c r="C2578" s="4" t="s">
        <v>8</v>
      </c>
      <c r="D2578" s="4" t="s">
        <v>13</v>
      </c>
      <c r="E2578" s="4" t="s">
        <v>13</v>
      </c>
      <c r="F2578" s="4" t="s">
        <v>13</v>
      </c>
    </row>
    <row r="2579" spans="1:20">
      <c r="A2579" t="n">
        <v>22063</v>
      </c>
      <c r="B2579" s="54" t="n">
        <v>161</v>
      </c>
      <c r="C2579" s="7" t="n">
        <v>3</v>
      </c>
      <c r="D2579" s="7" t="n">
        <v>1</v>
      </c>
      <c r="E2579" s="7" t="n">
        <v>1.60000002384186</v>
      </c>
      <c r="F2579" s="7" t="n">
        <v>0.0900000035762787</v>
      </c>
    </row>
    <row r="2580" spans="1:20">
      <c r="A2580" t="s">
        <v>4</v>
      </c>
      <c r="B2580" s="4" t="s">
        <v>5</v>
      </c>
      <c r="C2580" s="4" t="s">
        <v>8</v>
      </c>
      <c r="D2580" s="4" t="s">
        <v>7</v>
      </c>
      <c r="E2580" s="4" t="s">
        <v>8</v>
      </c>
      <c r="F2580" s="4" t="s">
        <v>8</v>
      </c>
      <c r="G2580" s="4" t="s">
        <v>8</v>
      </c>
      <c r="H2580" s="4" t="s">
        <v>8</v>
      </c>
      <c r="I2580" s="4" t="s">
        <v>8</v>
      </c>
      <c r="J2580" s="4" t="s">
        <v>8</v>
      </c>
      <c r="K2580" s="4" t="s">
        <v>8</v>
      </c>
      <c r="L2580" s="4" t="s">
        <v>8</v>
      </c>
      <c r="M2580" s="4" t="s">
        <v>8</v>
      </c>
      <c r="N2580" s="4" t="s">
        <v>8</v>
      </c>
      <c r="O2580" s="4" t="s">
        <v>8</v>
      </c>
      <c r="P2580" s="4" t="s">
        <v>8</v>
      </c>
      <c r="Q2580" s="4" t="s">
        <v>8</v>
      </c>
      <c r="R2580" s="4" t="s">
        <v>8</v>
      </c>
      <c r="S2580" s="4" t="s">
        <v>8</v>
      </c>
      <c r="T2580" s="4" t="s">
        <v>8</v>
      </c>
    </row>
    <row r="2581" spans="1:20">
      <c r="A2581" t="n">
        <v>22077</v>
      </c>
      <c r="B2581" s="54" t="n">
        <v>161</v>
      </c>
      <c r="C2581" s="7" t="n">
        <v>0</v>
      </c>
      <c r="D2581" s="7" t="n">
        <v>2</v>
      </c>
      <c r="E2581" s="7" t="n">
        <v>1</v>
      </c>
      <c r="F2581" s="7" t="n">
        <v>0</v>
      </c>
      <c r="G2581" s="7" t="n">
        <v>7</v>
      </c>
      <c r="H2581" s="7" t="n">
        <v>0</v>
      </c>
      <c r="I2581" s="7" t="n">
        <v>0</v>
      </c>
      <c r="J2581" s="7" t="n">
        <v>0</v>
      </c>
      <c r="K2581" s="7" t="n">
        <v>0</v>
      </c>
      <c r="L2581" s="7" t="n">
        <v>0</v>
      </c>
      <c r="M2581" s="7" t="n">
        <v>0</v>
      </c>
      <c r="N2581" s="7" t="n">
        <v>0</v>
      </c>
      <c r="O2581" s="7" t="n">
        <v>0</v>
      </c>
      <c r="P2581" s="7" t="n">
        <v>0</v>
      </c>
      <c r="Q2581" s="7" t="n">
        <v>0</v>
      </c>
      <c r="R2581" s="7" t="n">
        <v>0</v>
      </c>
      <c r="S2581" s="7" t="n">
        <v>0</v>
      </c>
      <c r="T2581" s="7" t="n">
        <v>0</v>
      </c>
    </row>
    <row r="2582" spans="1:20">
      <c r="A2582" t="s">
        <v>4</v>
      </c>
      <c r="B2582" s="4" t="s">
        <v>5</v>
      </c>
      <c r="C2582" s="4" t="s">
        <v>8</v>
      </c>
      <c r="D2582" s="4" t="s">
        <v>13</v>
      </c>
      <c r="E2582" s="4" t="s">
        <v>13</v>
      </c>
      <c r="F2582" s="4" t="s">
        <v>13</v>
      </c>
    </row>
    <row r="2583" spans="1:20">
      <c r="A2583" t="n">
        <v>22097</v>
      </c>
      <c r="B2583" s="54" t="n">
        <v>161</v>
      </c>
      <c r="C2583" s="7" t="n">
        <v>3</v>
      </c>
      <c r="D2583" s="7" t="n">
        <v>1</v>
      </c>
      <c r="E2583" s="7" t="n">
        <v>1.60000002384186</v>
      </c>
      <c r="F2583" s="7" t="n">
        <v>0.0900000035762787</v>
      </c>
    </row>
    <row r="2584" spans="1:20">
      <c r="A2584" t="s">
        <v>4</v>
      </c>
      <c r="B2584" s="4" t="s">
        <v>5</v>
      </c>
      <c r="C2584" s="4" t="s">
        <v>8</v>
      </c>
      <c r="D2584" s="4" t="s">
        <v>7</v>
      </c>
      <c r="E2584" s="4" t="s">
        <v>8</v>
      </c>
      <c r="F2584" s="4" t="s">
        <v>8</v>
      </c>
      <c r="G2584" s="4" t="s">
        <v>8</v>
      </c>
      <c r="H2584" s="4" t="s">
        <v>8</v>
      </c>
      <c r="I2584" s="4" t="s">
        <v>8</v>
      </c>
      <c r="J2584" s="4" t="s">
        <v>8</v>
      </c>
      <c r="K2584" s="4" t="s">
        <v>8</v>
      </c>
      <c r="L2584" s="4" t="s">
        <v>8</v>
      </c>
      <c r="M2584" s="4" t="s">
        <v>8</v>
      </c>
      <c r="N2584" s="4" t="s">
        <v>8</v>
      </c>
      <c r="O2584" s="4" t="s">
        <v>8</v>
      </c>
      <c r="P2584" s="4" t="s">
        <v>8</v>
      </c>
      <c r="Q2584" s="4" t="s">
        <v>8</v>
      </c>
      <c r="R2584" s="4" t="s">
        <v>8</v>
      </c>
      <c r="S2584" s="4" t="s">
        <v>8</v>
      </c>
      <c r="T2584" s="4" t="s">
        <v>8</v>
      </c>
    </row>
    <row r="2585" spans="1:20">
      <c r="A2585" t="n">
        <v>22111</v>
      </c>
      <c r="B2585" s="54" t="n">
        <v>161</v>
      </c>
      <c r="C2585" s="7" t="n">
        <v>0</v>
      </c>
      <c r="D2585" s="7" t="n">
        <v>3</v>
      </c>
      <c r="E2585" s="7" t="n">
        <v>1</v>
      </c>
      <c r="F2585" s="7" t="n">
        <v>0</v>
      </c>
      <c r="G2585" s="7" t="n">
        <v>0</v>
      </c>
      <c r="H2585" s="7" t="n">
        <v>0</v>
      </c>
      <c r="I2585" s="7" t="n">
        <v>0</v>
      </c>
      <c r="J2585" s="7" t="n">
        <v>12</v>
      </c>
      <c r="K2585" s="7" t="n">
        <v>0</v>
      </c>
      <c r="L2585" s="7" t="n">
        <v>0</v>
      </c>
      <c r="M2585" s="7" t="n">
        <v>0</v>
      </c>
      <c r="N2585" s="7" t="n">
        <v>0</v>
      </c>
      <c r="O2585" s="7" t="n">
        <v>0</v>
      </c>
      <c r="P2585" s="7" t="n">
        <v>0</v>
      </c>
      <c r="Q2585" s="7" t="n">
        <v>0</v>
      </c>
      <c r="R2585" s="7" t="n">
        <v>0</v>
      </c>
      <c r="S2585" s="7" t="n">
        <v>0</v>
      </c>
      <c r="T2585" s="7" t="n">
        <v>0</v>
      </c>
    </row>
    <row r="2586" spans="1:20">
      <c r="A2586" t="s">
        <v>4</v>
      </c>
      <c r="B2586" s="4" t="s">
        <v>5</v>
      </c>
      <c r="C2586" s="4" t="s">
        <v>8</v>
      </c>
      <c r="D2586" s="4" t="s">
        <v>13</v>
      </c>
      <c r="E2586" s="4" t="s">
        <v>13</v>
      </c>
      <c r="F2586" s="4" t="s">
        <v>13</v>
      </c>
    </row>
    <row r="2587" spans="1:20">
      <c r="A2587" t="n">
        <v>22131</v>
      </c>
      <c r="B2587" s="54" t="n">
        <v>161</v>
      </c>
      <c r="C2587" s="7" t="n">
        <v>3</v>
      </c>
      <c r="D2587" s="7" t="n">
        <v>1</v>
      </c>
      <c r="E2587" s="7" t="n">
        <v>1.60000002384186</v>
      </c>
      <c r="F2587" s="7" t="n">
        <v>0.0900000035762787</v>
      </c>
    </row>
    <row r="2588" spans="1:20">
      <c r="A2588" t="s">
        <v>4</v>
      </c>
      <c r="B2588" s="4" t="s">
        <v>5</v>
      </c>
      <c r="C2588" s="4" t="s">
        <v>8</v>
      </c>
      <c r="D2588" s="4" t="s">
        <v>7</v>
      </c>
      <c r="E2588" s="4" t="s">
        <v>8</v>
      </c>
      <c r="F2588" s="4" t="s">
        <v>8</v>
      </c>
      <c r="G2588" s="4" t="s">
        <v>8</v>
      </c>
      <c r="H2588" s="4" t="s">
        <v>8</v>
      </c>
      <c r="I2588" s="4" t="s">
        <v>8</v>
      </c>
      <c r="J2588" s="4" t="s">
        <v>8</v>
      </c>
      <c r="K2588" s="4" t="s">
        <v>8</v>
      </c>
      <c r="L2588" s="4" t="s">
        <v>8</v>
      </c>
      <c r="M2588" s="4" t="s">
        <v>8</v>
      </c>
      <c r="N2588" s="4" t="s">
        <v>8</v>
      </c>
      <c r="O2588" s="4" t="s">
        <v>8</v>
      </c>
      <c r="P2588" s="4" t="s">
        <v>8</v>
      </c>
      <c r="Q2588" s="4" t="s">
        <v>8</v>
      </c>
      <c r="R2588" s="4" t="s">
        <v>8</v>
      </c>
      <c r="S2588" s="4" t="s">
        <v>8</v>
      </c>
      <c r="T2588" s="4" t="s">
        <v>8</v>
      </c>
    </row>
    <row r="2589" spans="1:20">
      <c r="A2589" t="n">
        <v>22145</v>
      </c>
      <c r="B2589" s="54" t="n">
        <v>161</v>
      </c>
      <c r="C2589" s="7" t="n">
        <v>0</v>
      </c>
      <c r="D2589" s="7" t="n">
        <v>6</v>
      </c>
      <c r="E2589" s="7" t="n">
        <v>1</v>
      </c>
      <c r="F2589" s="7" t="n">
        <v>0</v>
      </c>
      <c r="G2589" s="7" t="n">
        <v>7</v>
      </c>
      <c r="H2589" s="7" t="n">
        <v>0</v>
      </c>
      <c r="I2589" s="7" t="n">
        <v>0</v>
      </c>
      <c r="J2589" s="7" t="n">
        <v>0</v>
      </c>
      <c r="K2589" s="7" t="n">
        <v>0</v>
      </c>
      <c r="L2589" s="7" t="n">
        <v>0</v>
      </c>
      <c r="M2589" s="7" t="n">
        <v>0</v>
      </c>
      <c r="N2589" s="7" t="n">
        <v>0</v>
      </c>
      <c r="O2589" s="7" t="n">
        <v>0</v>
      </c>
      <c r="P2589" s="7" t="n">
        <v>0</v>
      </c>
      <c r="Q2589" s="7" t="n">
        <v>0</v>
      </c>
      <c r="R2589" s="7" t="n">
        <v>0</v>
      </c>
      <c r="S2589" s="7" t="n">
        <v>0</v>
      </c>
      <c r="T2589" s="7" t="n">
        <v>0</v>
      </c>
    </row>
    <row r="2590" spans="1:20">
      <c r="A2590" t="s">
        <v>4</v>
      </c>
      <c r="B2590" s="4" t="s">
        <v>5</v>
      </c>
      <c r="C2590" s="4" t="s">
        <v>8</v>
      </c>
      <c r="D2590" s="4" t="s">
        <v>13</v>
      </c>
      <c r="E2590" s="4" t="s">
        <v>13</v>
      </c>
      <c r="F2590" s="4" t="s">
        <v>13</v>
      </c>
    </row>
    <row r="2591" spans="1:20">
      <c r="A2591" t="n">
        <v>22165</v>
      </c>
      <c r="B2591" s="54" t="n">
        <v>161</v>
      </c>
      <c r="C2591" s="7" t="n">
        <v>3</v>
      </c>
      <c r="D2591" s="7" t="n">
        <v>1</v>
      </c>
      <c r="E2591" s="7" t="n">
        <v>1.60000002384186</v>
      </c>
      <c r="F2591" s="7" t="n">
        <v>0.0900000035762787</v>
      </c>
    </row>
    <row r="2592" spans="1:20">
      <c r="A2592" t="s">
        <v>4</v>
      </c>
      <c r="B2592" s="4" t="s">
        <v>5</v>
      </c>
      <c r="C2592" s="4" t="s">
        <v>8</v>
      </c>
      <c r="D2592" s="4" t="s">
        <v>7</v>
      </c>
      <c r="E2592" s="4" t="s">
        <v>8</v>
      </c>
      <c r="F2592" s="4" t="s">
        <v>8</v>
      </c>
      <c r="G2592" s="4" t="s">
        <v>8</v>
      </c>
      <c r="H2592" s="4" t="s">
        <v>8</v>
      </c>
      <c r="I2592" s="4" t="s">
        <v>8</v>
      </c>
      <c r="J2592" s="4" t="s">
        <v>8</v>
      </c>
      <c r="K2592" s="4" t="s">
        <v>8</v>
      </c>
      <c r="L2592" s="4" t="s">
        <v>8</v>
      </c>
      <c r="M2592" s="4" t="s">
        <v>8</v>
      </c>
      <c r="N2592" s="4" t="s">
        <v>8</v>
      </c>
      <c r="O2592" s="4" t="s">
        <v>8</v>
      </c>
      <c r="P2592" s="4" t="s">
        <v>8</v>
      </c>
      <c r="Q2592" s="4" t="s">
        <v>8</v>
      </c>
      <c r="R2592" s="4" t="s">
        <v>8</v>
      </c>
      <c r="S2592" s="4" t="s">
        <v>8</v>
      </c>
      <c r="T2592" s="4" t="s">
        <v>8</v>
      </c>
    </row>
    <row r="2593" spans="1:20">
      <c r="A2593" t="n">
        <v>22179</v>
      </c>
      <c r="B2593" s="54" t="n">
        <v>161</v>
      </c>
      <c r="C2593" s="7" t="n">
        <v>0</v>
      </c>
      <c r="D2593" s="7" t="n">
        <v>7</v>
      </c>
      <c r="E2593" s="7" t="n">
        <v>1</v>
      </c>
      <c r="F2593" s="7" t="n">
        <v>0</v>
      </c>
      <c r="G2593" s="7" t="n">
        <v>0</v>
      </c>
      <c r="H2593" s="7" t="n">
        <v>9</v>
      </c>
      <c r="I2593" s="7" t="n">
        <v>0</v>
      </c>
      <c r="J2593" s="7" t="n">
        <v>0</v>
      </c>
      <c r="K2593" s="7" t="n">
        <v>0</v>
      </c>
      <c r="L2593" s="7" t="n">
        <v>15</v>
      </c>
      <c r="M2593" s="7" t="n">
        <v>0</v>
      </c>
      <c r="N2593" s="7" t="n">
        <v>0</v>
      </c>
      <c r="O2593" s="7" t="n">
        <v>0</v>
      </c>
      <c r="P2593" s="7" t="n">
        <v>0</v>
      </c>
      <c r="Q2593" s="7" t="n">
        <v>0</v>
      </c>
      <c r="R2593" s="7" t="n">
        <v>0</v>
      </c>
      <c r="S2593" s="7" t="n">
        <v>0</v>
      </c>
      <c r="T2593" s="7" t="n">
        <v>0</v>
      </c>
    </row>
    <row r="2594" spans="1:20">
      <c r="A2594" t="s">
        <v>4</v>
      </c>
      <c r="B2594" s="4" t="s">
        <v>5</v>
      </c>
      <c r="C2594" s="4" t="s">
        <v>8</v>
      </c>
      <c r="D2594" s="4" t="s">
        <v>13</v>
      </c>
      <c r="E2594" s="4" t="s">
        <v>13</v>
      </c>
      <c r="F2594" s="4" t="s">
        <v>13</v>
      </c>
    </row>
    <row r="2595" spans="1:20">
      <c r="A2595" t="n">
        <v>22199</v>
      </c>
      <c r="B2595" s="54" t="n">
        <v>161</v>
      </c>
      <c r="C2595" s="7" t="n">
        <v>3</v>
      </c>
      <c r="D2595" s="7" t="n">
        <v>1</v>
      </c>
      <c r="E2595" s="7" t="n">
        <v>1.60000002384186</v>
      </c>
      <c r="F2595" s="7" t="n">
        <v>0.0900000035762787</v>
      </c>
    </row>
    <row r="2596" spans="1:20">
      <c r="A2596" t="s">
        <v>4</v>
      </c>
      <c r="B2596" s="4" t="s">
        <v>5</v>
      </c>
      <c r="C2596" s="4" t="s">
        <v>8</v>
      </c>
      <c r="D2596" s="4" t="s">
        <v>7</v>
      </c>
      <c r="E2596" s="4" t="s">
        <v>8</v>
      </c>
      <c r="F2596" s="4" t="s">
        <v>8</v>
      </c>
      <c r="G2596" s="4" t="s">
        <v>8</v>
      </c>
      <c r="H2596" s="4" t="s">
        <v>8</v>
      </c>
      <c r="I2596" s="4" t="s">
        <v>8</v>
      </c>
      <c r="J2596" s="4" t="s">
        <v>8</v>
      </c>
      <c r="K2596" s="4" t="s">
        <v>8</v>
      </c>
      <c r="L2596" s="4" t="s">
        <v>8</v>
      </c>
      <c r="M2596" s="4" t="s">
        <v>8</v>
      </c>
      <c r="N2596" s="4" t="s">
        <v>8</v>
      </c>
      <c r="O2596" s="4" t="s">
        <v>8</v>
      </c>
      <c r="P2596" s="4" t="s">
        <v>8</v>
      </c>
      <c r="Q2596" s="4" t="s">
        <v>8</v>
      </c>
      <c r="R2596" s="4" t="s">
        <v>8</v>
      </c>
      <c r="S2596" s="4" t="s">
        <v>8</v>
      </c>
      <c r="T2596" s="4" t="s">
        <v>8</v>
      </c>
    </row>
    <row r="2597" spans="1:20">
      <c r="A2597" t="n">
        <v>22213</v>
      </c>
      <c r="B2597" s="54" t="n">
        <v>161</v>
      </c>
      <c r="C2597" s="7" t="n">
        <v>0</v>
      </c>
      <c r="D2597" s="7" t="n">
        <v>8</v>
      </c>
      <c r="E2597" s="7" t="n">
        <v>1</v>
      </c>
      <c r="F2597" s="7" t="n">
        <v>0</v>
      </c>
      <c r="G2597" s="7" t="n">
        <v>0</v>
      </c>
      <c r="H2597" s="7" t="n">
        <v>0</v>
      </c>
      <c r="I2597" s="7" t="n">
        <v>0</v>
      </c>
      <c r="J2597" s="7" t="n">
        <v>0</v>
      </c>
      <c r="K2597" s="7" t="n">
        <v>13</v>
      </c>
      <c r="L2597" s="7" t="n">
        <v>0</v>
      </c>
      <c r="M2597" s="7" t="n">
        <v>0</v>
      </c>
      <c r="N2597" s="7" t="n">
        <v>0</v>
      </c>
      <c r="O2597" s="7" t="n">
        <v>0</v>
      </c>
      <c r="P2597" s="7" t="n">
        <v>0</v>
      </c>
      <c r="Q2597" s="7" t="n">
        <v>0</v>
      </c>
      <c r="R2597" s="7" t="n">
        <v>0</v>
      </c>
      <c r="S2597" s="7" t="n">
        <v>0</v>
      </c>
      <c r="T2597" s="7" t="n">
        <v>0</v>
      </c>
    </row>
    <row r="2598" spans="1:20">
      <c r="A2598" t="s">
        <v>4</v>
      </c>
      <c r="B2598" s="4" t="s">
        <v>5</v>
      </c>
      <c r="C2598" s="4" t="s">
        <v>8</v>
      </c>
      <c r="D2598" s="4" t="s">
        <v>13</v>
      </c>
      <c r="E2598" s="4" t="s">
        <v>13</v>
      </c>
      <c r="F2598" s="4" t="s">
        <v>13</v>
      </c>
    </row>
    <row r="2599" spans="1:20">
      <c r="A2599" t="n">
        <v>22233</v>
      </c>
      <c r="B2599" s="54" t="n">
        <v>161</v>
      </c>
      <c r="C2599" s="7" t="n">
        <v>3</v>
      </c>
      <c r="D2599" s="7" t="n">
        <v>1</v>
      </c>
      <c r="E2599" s="7" t="n">
        <v>1.60000002384186</v>
      </c>
      <c r="F2599" s="7" t="n">
        <v>0.0900000035762787</v>
      </c>
    </row>
    <row r="2600" spans="1:20">
      <c r="A2600" t="s">
        <v>4</v>
      </c>
      <c r="B2600" s="4" t="s">
        <v>5</v>
      </c>
      <c r="C2600" s="4" t="s">
        <v>8</v>
      </c>
      <c r="D2600" s="4" t="s">
        <v>7</v>
      </c>
      <c r="E2600" s="4" t="s">
        <v>8</v>
      </c>
      <c r="F2600" s="4" t="s">
        <v>8</v>
      </c>
      <c r="G2600" s="4" t="s">
        <v>8</v>
      </c>
      <c r="H2600" s="4" t="s">
        <v>8</v>
      </c>
      <c r="I2600" s="4" t="s">
        <v>8</v>
      </c>
      <c r="J2600" s="4" t="s">
        <v>8</v>
      </c>
      <c r="K2600" s="4" t="s">
        <v>8</v>
      </c>
      <c r="L2600" s="4" t="s">
        <v>8</v>
      </c>
      <c r="M2600" s="4" t="s">
        <v>8</v>
      </c>
      <c r="N2600" s="4" t="s">
        <v>8</v>
      </c>
      <c r="O2600" s="4" t="s">
        <v>8</v>
      </c>
      <c r="P2600" s="4" t="s">
        <v>8</v>
      </c>
      <c r="Q2600" s="4" t="s">
        <v>8</v>
      </c>
      <c r="R2600" s="4" t="s">
        <v>8</v>
      </c>
      <c r="S2600" s="4" t="s">
        <v>8</v>
      </c>
      <c r="T2600" s="4" t="s">
        <v>8</v>
      </c>
    </row>
    <row r="2601" spans="1:20">
      <c r="A2601" t="n">
        <v>22247</v>
      </c>
      <c r="B2601" s="54" t="n">
        <v>161</v>
      </c>
      <c r="C2601" s="7" t="n">
        <v>0</v>
      </c>
      <c r="D2601" s="7" t="n">
        <v>11</v>
      </c>
      <c r="E2601" s="7" t="n">
        <v>1</v>
      </c>
      <c r="F2601" s="7" t="n">
        <v>100</v>
      </c>
      <c r="G2601" s="7" t="n">
        <v>0</v>
      </c>
      <c r="H2601" s="7" t="n">
        <v>0</v>
      </c>
      <c r="I2601" s="7" t="n">
        <v>0</v>
      </c>
      <c r="J2601" s="7" t="n">
        <v>0</v>
      </c>
      <c r="K2601" s="7" t="n">
        <v>13</v>
      </c>
      <c r="L2601" s="7" t="n">
        <v>0</v>
      </c>
      <c r="M2601" s="7" t="n">
        <v>100</v>
      </c>
      <c r="N2601" s="7" t="n">
        <v>100</v>
      </c>
      <c r="O2601" s="7" t="n">
        <v>0</v>
      </c>
      <c r="P2601" s="7" t="n">
        <v>0</v>
      </c>
      <c r="Q2601" s="7" t="n">
        <v>0</v>
      </c>
      <c r="R2601" s="7" t="n">
        <v>0</v>
      </c>
      <c r="S2601" s="7" t="n">
        <v>0</v>
      </c>
      <c r="T2601" s="7" t="n">
        <v>0</v>
      </c>
    </row>
    <row r="2602" spans="1:20">
      <c r="A2602" t="s">
        <v>4</v>
      </c>
      <c r="B2602" s="4" t="s">
        <v>5</v>
      </c>
      <c r="C2602" s="4" t="s">
        <v>8</v>
      </c>
      <c r="D2602" s="4" t="s">
        <v>13</v>
      </c>
      <c r="E2602" s="4" t="s">
        <v>13</v>
      </c>
      <c r="F2602" s="4" t="s">
        <v>13</v>
      </c>
    </row>
    <row r="2603" spans="1:20">
      <c r="A2603" t="n">
        <v>22267</v>
      </c>
      <c r="B2603" s="54" t="n">
        <v>161</v>
      </c>
      <c r="C2603" s="7" t="n">
        <v>3</v>
      </c>
      <c r="D2603" s="7" t="n">
        <v>1</v>
      </c>
      <c r="E2603" s="7" t="n">
        <v>1.60000002384186</v>
      </c>
      <c r="F2603" s="7" t="n">
        <v>0.0900000035762787</v>
      </c>
    </row>
    <row r="2604" spans="1:20">
      <c r="A2604" t="s">
        <v>4</v>
      </c>
      <c r="B2604" s="4" t="s">
        <v>5</v>
      </c>
      <c r="C2604" s="4" t="s">
        <v>8</v>
      </c>
      <c r="D2604" s="4" t="s">
        <v>7</v>
      </c>
      <c r="E2604" s="4" t="s">
        <v>8</v>
      </c>
      <c r="F2604" s="4" t="s">
        <v>8</v>
      </c>
      <c r="G2604" s="4" t="s">
        <v>8</v>
      </c>
      <c r="H2604" s="4" t="s">
        <v>8</v>
      </c>
      <c r="I2604" s="4" t="s">
        <v>8</v>
      </c>
      <c r="J2604" s="4" t="s">
        <v>8</v>
      </c>
      <c r="K2604" s="4" t="s">
        <v>8</v>
      </c>
      <c r="L2604" s="4" t="s">
        <v>8</v>
      </c>
      <c r="M2604" s="4" t="s">
        <v>8</v>
      </c>
      <c r="N2604" s="4" t="s">
        <v>8</v>
      </c>
      <c r="O2604" s="4" t="s">
        <v>8</v>
      </c>
      <c r="P2604" s="4" t="s">
        <v>8</v>
      </c>
      <c r="Q2604" s="4" t="s">
        <v>8</v>
      </c>
      <c r="R2604" s="4" t="s">
        <v>8</v>
      </c>
      <c r="S2604" s="4" t="s">
        <v>8</v>
      </c>
      <c r="T2604" s="4" t="s">
        <v>8</v>
      </c>
    </row>
    <row r="2605" spans="1:20">
      <c r="A2605" t="n">
        <v>22281</v>
      </c>
      <c r="B2605" s="54" t="n">
        <v>161</v>
      </c>
      <c r="C2605" s="7" t="n">
        <v>0</v>
      </c>
      <c r="D2605" s="7" t="n">
        <v>13</v>
      </c>
      <c r="E2605" s="7" t="n">
        <v>1</v>
      </c>
      <c r="F2605" s="7" t="n">
        <v>100</v>
      </c>
      <c r="G2605" s="7" t="n">
        <v>100</v>
      </c>
      <c r="H2605" s="7" t="n">
        <v>100</v>
      </c>
      <c r="I2605" s="7" t="n">
        <v>100</v>
      </c>
      <c r="J2605" s="7" t="n">
        <v>100</v>
      </c>
      <c r="K2605" s="7" t="n">
        <v>100</v>
      </c>
      <c r="L2605" s="7" t="n">
        <v>100</v>
      </c>
      <c r="M2605" s="7" t="n">
        <v>100</v>
      </c>
      <c r="N2605" s="7" t="n">
        <v>100</v>
      </c>
      <c r="O2605" s="7" t="n">
        <v>0</v>
      </c>
      <c r="P2605" s="7" t="n">
        <v>0</v>
      </c>
      <c r="Q2605" s="7" t="n">
        <v>0</v>
      </c>
      <c r="R2605" s="7" t="n">
        <v>0</v>
      </c>
      <c r="S2605" s="7" t="n">
        <v>0</v>
      </c>
      <c r="T2605" s="7" t="n">
        <v>0</v>
      </c>
    </row>
    <row r="2606" spans="1:20">
      <c r="A2606" t="s">
        <v>4</v>
      </c>
      <c r="B2606" s="4" t="s">
        <v>5</v>
      </c>
      <c r="C2606" s="4" t="s">
        <v>8</v>
      </c>
      <c r="D2606" s="4" t="s">
        <v>13</v>
      </c>
      <c r="E2606" s="4" t="s">
        <v>13</v>
      </c>
      <c r="F2606" s="4" t="s">
        <v>13</v>
      </c>
    </row>
    <row r="2607" spans="1:20">
      <c r="A2607" t="n">
        <v>22301</v>
      </c>
      <c r="B2607" s="54" t="n">
        <v>161</v>
      </c>
      <c r="C2607" s="7" t="n">
        <v>3</v>
      </c>
      <c r="D2607" s="7" t="n">
        <v>1</v>
      </c>
      <c r="E2607" s="7" t="n">
        <v>1.60000002384186</v>
      </c>
      <c r="F2607" s="7" t="n">
        <v>0.0900000035762787</v>
      </c>
    </row>
    <row r="2608" spans="1:20">
      <c r="A2608" t="s">
        <v>4</v>
      </c>
      <c r="B2608" s="4" t="s">
        <v>5</v>
      </c>
      <c r="C2608" s="4" t="s">
        <v>8</v>
      </c>
      <c r="D2608" s="4" t="s">
        <v>7</v>
      </c>
      <c r="E2608" s="4" t="s">
        <v>8</v>
      </c>
      <c r="F2608" s="4" t="s">
        <v>8</v>
      </c>
      <c r="G2608" s="4" t="s">
        <v>8</v>
      </c>
      <c r="H2608" s="4" t="s">
        <v>8</v>
      </c>
      <c r="I2608" s="4" t="s">
        <v>8</v>
      </c>
      <c r="J2608" s="4" t="s">
        <v>8</v>
      </c>
      <c r="K2608" s="4" t="s">
        <v>8</v>
      </c>
      <c r="L2608" s="4" t="s">
        <v>8</v>
      </c>
      <c r="M2608" s="4" t="s">
        <v>8</v>
      </c>
      <c r="N2608" s="4" t="s">
        <v>8</v>
      </c>
      <c r="O2608" s="4" t="s">
        <v>8</v>
      </c>
      <c r="P2608" s="4" t="s">
        <v>8</v>
      </c>
      <c r="Q2608" s="4" t="s">
        <v>8</v>
      </c>
      <c r="R2608" s="4" t="s">
        <v>8</v>
      </c>
      <c r="S2608" s="4" t="s">
        <v>8</v>
      </c>
      <c r="T2608" s="4" t="s">
        <v>8</v>
      </c>
    </row>
    <row r="2609" spans="1:20">
      <c r="A2609" t="n">
        <v>22315</v>
      </c>
      <c r="B2609" s="54" t="n">
        <v>161</v>
      </c>
      <c r="C2609" s="7" t="n">
        <v>0</v>
      </c>
      <c r="D2609" s="7" t="n">
        <v>12</v>
      </c>
      <c r="E2609" s="7" t="n">
        <v>1</v>
      </c>
      <c r="F2609" s="7" t="n">
        <v>0</v>
      </c>
      <c r="G2609" s="7" t="n">
        <v>0</v>
      </c>
      <c r="H2609" s="7" t="n">
        <v>0</v>
      </c>
      <c r="I2609" s="7" t="n">
        <v>0</v>
      </c>
      <c r="J2609" s="7" t="n">
        <v>100</v>
      </c>
      <c r="K2609" s="7" t="n">
        <v>100</v>
      </c>
      <c r="L2609" s="7" t="n">
        <v>100</v>
      </c>
      <c r="M2609" s="7" t="n">
        <v>100</v>
      </c>
      <c r="N2609" s="7" t="n">
        <v>100</v>
      </c>
      <c r="O2609" s="7" t="n">
        <v>0</v>
      </c>
      <c r="P2609" s="7" t="n">
        <v>0</v>
      </c>
      <c r="Q2609" s="7" t="n">
        <v>0</v>
      </c>
      <c r="R2609" s="7" t="n">
        <v>0</v>
      </c>
      <c r="S2609" s="7" t="n">
        <v>0</v>
      </c>
      <c r="T2609" s="7" t="n">
        <v>0</v>
      </c>
    </row>
    <row r="2610" spans="1:20">
      <c r="A2610" t="s">
        <v>4</v>
      </c>
      <c r="B2610" s="4" t="s">
        <v>5</v>
      </c>
      <c r="C2610" s="4" t="s">
        <v>8</v>
      </c>
      <c r="D2610" s="4" t="s">
        <v>13</v>
      </c>
      <c r="E2610" s="4" t="s">
        <v>13</v>
      </c>
      <c r="F2610" s="4" t="s">
        <v>13</v>
      </c>
    </row>
    <row r="2611" spans="1:20">
      <c r="A2611" t="n">
        <v>22335</v>
      </c>
      <c r="B2611" s="54" t="n">
        <v>161</v>
      </c>
      <c r="C2611" s="7" t="n">
        <v>3</v>
      </c>
      <c r="D2611" s="7" t="n">
        <v>1</v>
      </c>
      <c r="E2611" s="7" t="n">
        <v>1.60000002384186</v>
      </c>
      <c r="F2611" s="7" t="n">
        <v>0.0900000035762787</v>
      </c>
    </row>
    <row r="2612" spans="1:20">
      <c r="A2612" t="s">
        <v>4</v>
      </c>
      <c r="B2612" s="4" t="s">
        <v>5</v>
      </c>
      <c r="C2612" s="4" t="s">
        <v>8</v>
      </c>
      <c r="D2612" s="4" t="s">
        <v>7</v>
      </c>
      <c r="E2612" s="4" t="s">
        <v>8</v>
      </c>
      <c r="F2612" s="4" t="s">
        <v>8</v>
      </c>
      <c r="G2612" s="4" t="s">
        <v>8</v>
      </c>
      <c r="H2612" s="4" t="s">
        <v>8</v>
      </c>
      <c r="I2612" s="4" t="s">
        <v>8</v>
      </c>
      <c r="J2612" s="4" t="s">
        <v>8</v>
      </c>
      <c r="K2612" s="4" t="s">
        <v>8</v>
      </c>
      <c r="L2612" s="4" t="s">
        <v>8</v>
      </c>
      <c r="M2612" s="4" t="s">
        <v>8</v>
      </c>
      <c r="N2612" s="4" t="s">
        <v>8</v>
      </c>
      <c r="O2612" s="4" t="s">
        <v>8</v>
      </c>
      <c r="P2612" s="4" t="s">
        <v>8</v>
      </c>
      <c r="Q2612" s="4" t="s">
        <v>8</v>
      </c>
      <c r="R2612" s="4" t="s">
        <v>8</v>
      </c>
      <c r="S2612" s="4" t="s">
        <v>8</v>
      </c>
      <c r="T2612" s="4" t="s">
        <v>8</v>
      </c>
    </row>
    <row r="2613" spans="1:20">
      <c r="A2613" t="n">
        <v>22349</v>
      </c>
      <c r="B2613" s="54" t="n">
        <v>161</v>
      </c>
      <c r="C2613" s="7" t="n">
        <v>0</v>
      </c>
      <c r="D2613" s="7" t="n">
        <v>106</v>
      </c>
      <c r="E2613" s="7" t="n">
        <v>1</v>
      </c>
      <c r="F2613" s="7" t="n">
        <v>100</v>
      </c>
      <c r="G2613" s="7" t="n">
        <v>100</v>
      </c>
      <c r="H2613" s="7" t="n">
        <v>0</v>
      </c>
      <c r="I2613" s="7" t="n">
        <v>100</v>
      </c>
      <c r="J2613" s="7" t="n">
        <v>0</v>
      </c>
      <c r="K2613" s="7" t="n">
        <v>100</v>
      </c>
      <c r="L2613" s="7" t="n">
        <v>100</v>
      </c>
      <c r="M2613" s="7" t="n">
        <v>100</v>
      </c>
      <c r="N2613" s="7" t="n">
        <v>18</v>
      </c>
      <c r="O2613" s="7" t="n">
        <v>0</v>
      </c>
      <c r="P2613" s="7" t="n">
        <v>0</v>
      </c>
      <c r="Q2613" s="7" t="n">
        <v>0</v>
      </c>
      <c r="R2613" s="7" t="n">
        <v>0</v>
      </c>
      <c r="S2613" s="7" t="n">
        <v>0</v>
      </c>
      <c r="T2613" s="7" t="n">
        <v>0</v>
      </c>
    </row>
    <row r="2614" spans="1:20">
      <c r="A2614" t="s">
        <v>4</v>
      </c>
      <c r="B2614" s="4" t="s">
        <v>5</v>
      </c>
      <c r="C2614" s="4" t="s">
        <v>8</v>
      </c>
      <c r="D2614" s="4" t="s">
        <v>13</v>
      </c>
      <c r="E2614" s="4" t="s">
        <v>13</v>
      </c>
      <c r="F2614" s="4" t="s">
        <v>13</v>
      </c>
    </row>
    <row r="2615" spans="1:20">
      <c r="A2615" t="n">
        <v>22369</v>
      </c>
      <c r="B2615" s="54" t="n">
        <v>161</v>
      </c>
      <c r="C2615" s="7" t="n">
        <v>3</v>
      </c>
      <c r="D2615" s="7" t="n">
        <v>1</v>
      </c>
      <c r="E2615" s="7" t="n">
        <v>1.60000002384186</v>
      </c>
      <c r="F2615" s="7" t="n">
        <v>0.0900000035762787</v>
      </c>
    </row>
    <row r="2616" spans="1:20">
      <c r="A2616" t="s">
        <v>4</v>
      </c>
      <c r="B2616" s="4" t="s">
        <v>5</v>
      </c>
      <c r="C2616" s="4" t="s">
        <v>8</v>
      </c>
      <c r="D2616" s="4" t="s">
        <v>7</v>
      </c>
      <c r="E2616" s="4" t="s">
        <v>8</v>
      </c>
      <c r="F2616" s="4" t="s">
        <v>8</v>
      </c>
      <c r="G2616" s="4" t="s">
        <v>8</v>
      </c>
      <c r="H2616" s="4" t="s">
        <v>8</v>
      </c>
      <c r="I2616" s="4" t="s">
        <v>8</v>
      </c>
      <c r="J2616" s="4" t="s">
        <v>8</v>
      </c>
      <c r="K2616" s="4" t="s">
        <v>8</v>
      </c>
      <c r="L2616" s="4" t="s">
        <v>8</v>
      </c>
      <c r="M2616" s="4" t="s">
        <v>8</v>
      </c>
      <c r="N2616" s="4" t="s">
        <v>8</v>
      </c>
      <c r="O2616" s="4" t="s">
        <v>8</v>
      </c>
      <c r="P2616" s="4" t="s">
        <v>8</v>
      </c>
      <c r="Q2616" s="4" t="s">
        <v>8</v>
      </c>
      <c r="R2616" s="4" t="s">
        <v>8</v>
      </c>
      <c r="S2616" s="4" t="s">
        <v>8</v>
      </c>
      <c r="T2616" s="4" t="s">
        <v>8</v>
      </c>
    </row>
    <row r="2617" spans="1:20">
      <c r="A2617" t="n">
        <v>22383</v>
      </c>
      <c r="B2617" s="54" t="n">
        <v>161</v>
      </c>
      <c r="C2617" s="7" t="n">
        <v>0</v>
      </c>
      <c r="D2617" s="7" t="n">
        <v>108</v>
      </c>
      <c r="E2617" s="7" t="n">
        <v>1</v>
      </c>
      <c r="F2617" s="7" t="n">
        <v>100</v>
      </c>
      <c r="G2617" s="7" t="n">
        <v>100</v>
      </c>
      <c r="H2617" s="7" t="n">
        <v>100</v>
      </c>
      <c r="I2617" s="7" t="n">
        <v>0</v>
      </c>
      <c r="J2617" s="7" t="n">
        <v>12</v>
      </c>
      <c r="K2617" s="7" t="n">
        <v>100</v>
      </c>
      <c r="L2617" s="7" t="n">
        <v>100</v>
      </c>
      <c r="M2617" s="7" t="n">
        <v>0</v>
      </c>
      <c r="N2617" s="7" t="n">
        <v>18</v>
      </c>
      <c r="O2617" s="7" t="n">
        <v>0</v>
      </c>
      <c r="P2617" s="7" t="n">
        <v>0</v>
      </c>
      <c r="Q2617" s="7" t="n">
        <v>0</v>
      </c>
      <c r="R2617" s="7" t="n">
        <v>0</v>
      </c>
      <c r="S2617" s="7" t="n">
        <v>0</v>
      </c>
      <c r="T2617" s="7" t="n">
        <v>0</v>
      </c>
    </row>
    <row r="2618" spans="1:20">
      <c r="A2618" t="s">
        <v>4</v>
      </c>
      <c r="B2618" s="4" t="s">
        <v>5</v>
      </c>
      <c r="C2618" s="4" t="s">
        <v>8</v>
      </c>
      <c r="D2618" s="4" t="s">
        <v>13</v>
      </c>
      <c r="E2618" s="4" t="s">
        <v>13</v>
      </c>
      <c r="F2618" s="4" t="s">
        <v>13</v>
      </c>
    </row>
    <row r="2619" spans="1:20">
      <c r="A2619" t="n">
        <v>22403</v>
      </c>
      <c r="B2619" s="54" t="n">
        <v>161</v>
      </c>
      <c r="C2619" s="7" t="n">
        <v>3</v>
      </c>
      <c r="D2619" s="7" t="n">
        <v>1</v>
      </c>
      <c r="E2619" s="7" t="n">
        <v>1.60000002384186</v>
      </c>
      <c r="F2619" s="7" t="n">
        <v>0.0900000035762787</v>
      </c>
    </row>
    <row r="2620" spans="1:20">
      <c r="A2620" t="s">
        <v>4</v>
      </c>
      <c r="B2620" s="4" t="s">
        <v>5</v>
      </c>
      <c r="C2620" s="4" t="s">
        <v>8</v>
      </c>
      <c r="D2620" s="4" t="s">
        <v>7</v>
      </c>
      <c r="E2620" s="4" t="s">
        <v>8</v>
      </c>
      <c r="F2620" s="4" t="s">
        <v>8</v>
      </c>
      <c r="G2620" s="4" t="s">
        <v>8</v>
      </c>
      <c r="H2620" s="4" t="s">
        <v>8</v>
      </c>
      <c r="I2620" s="4" t="s">
        <v>8</v>
      </c>
      <c r="J2620" s="4" t="s">
        <v>8</v>
      </c>
      <c r="K2620" s="4" t="s">
        <v>8</v>
      </c>
      <c r="L2620" s="4" t="s">
        <v>8</v>
      </c>
      <c r="M2620" s="4" t="s">
        <v>8</v>
      </c>
      <c r="N2620" s="4" t="s">
        <v>8</v>
      </c>
      <c r="O2620" s="4" t="s">
        <v>8</v>
      </c>
      <c r="P2620" s="4" t="s">
        <v>8</v>
      </c>
      <c r="Q2620" s="4" t="s">
        <v>8</v>
      </c>
      <c r="R2620" s="4" t="s">
        <v>8</v>
      </c>
      <c r="S2620" s="4" t="s">
        <v>8</v>
      </c>
      <c r="T2620" s="4" t="s">
        <v>8</v>
      </c>
    </row>
    <row r="2621" spans="1:20">
      <c r="A2621" t="n">
        <v>22417</v>
      </c>
      <c r="B2621" s="54" t="n">
        <v>161</v>
      </c>
      <c r="C2621" s="7" t="n">
        <v>0</v>
      </c>
      <c r="D2621" s="7" t="n">
        <v>107</v>
      </c>
      <c r="E2621" s="7" t="n">
        <v>1</v>
      </c>
      <c r="F2621" s="7" t="n">
        <v>0</v>
      </c>
      <c r="G2621" s="7" t="n">
        <v>0</v>
      </c>
      <c r="H2621" s="7" t="n">
        <v>0</v>
      </c>
      <c r="I2621" s="7" t="n">
        <v>0</v>
      </c>
      <c r="J2621" s="7" t="n">
        <v>100</v>
      </c>
      <c r="K2621" s="7" t="n">
        <v>100</v>
      </c>
      <c r="L2621" s="7" t="n">
        <v>100</v>
      </c>
      <c r="M2621" s="7" t="n">
        <v>0</v>
      </c>
      <c r="N2621" s="7" t="n">
        <v>18</v>
      </c>
      <c r="O2621" s="7" t="n">
        <v>0</v>
      </c>
      <c r="P2621" s="7" t="n">
        <v>0</v>
      </c>
      <c r="Q2621" s="7" t="n">
        <v>0</v>
      </c>
      <c r="R2621" s="7" t="n">
        <v>0</v>
      </c>
      <c r="S2621" s="7" t="n">
        <v>0</v>
      </c>
      <c r="T2621" s="7" t="n">
        <v>0</v>
      </c>
    </row>
    <row r="2622" spans="1:20">
      <c r="A2622" t="s">
        <v>4</v>
      </c>
      <c r="B2622" s="4" t="s">
        <v>5</v>
      </c>
      <c r="C2622" s="4" t="s">
        <v>8</v>
      </c>
      <c r="D2622" s="4" t="s">
        <v>13</v>
      </c>
      <c r="E2622" s="4" t="s">
        <v>13</v>
      </c>
      <c r="F2622" s="4" t="s">
        <v>13</v>
      </c>
    </row>
    <row r="2623" spans="1:20">
      <c r="A2623" t="n">
        <v>22437</v>
      </c>
      <c r="B2623" s="54" t="n">
        <v>161</v>
      </c>
      <c r="C2623" s="7" t="n">
        <v>3</v>
      </c>
      <c r="D2623" s="7" t="n">
        <v>1</v>
      </c>
      <c r="E2623" s="7" t="n">
        <v>1.60000002384186</v>
      </c>
      <c r="F2623" s="7" t="n">
        <v>0.0900000035762787</v>
      </c>
    </row>
    <row r="2624" spans="1:20">
      <c r="A2624" t="s">
        <v>4</v>
      </c>
      <c r="B2624" s="4" t="s">
        <v>5</v>
      </c>
      <c r="C2624" s="4" t="s">
        <v>8</v>
      </c>
      <c r="D2624" s="4" t="s">
        <v>7</v>
      </c>
      <c r="E2624" s="4" t="s">
        <v>8</v>
      </c>
      <c r="F2624" s="4" t="s">
        <v>8</v>
      </c>
      <c r="G2624" s="4" t="s">
        <v>8</v>
      </c>
      <c r="H2624" s="4" t="s">
        <v>8</v>
      </c>
      <c r="I2624" s="4" t="s">
        <v>8</v>
      </c>
      <c r="J2624" s="4" t="s">
        <v>8</v>
      </c>
      <c r="K2624" s="4" t="s">
        <v>8</v>
      </c>
      <c r="L2624" s="4" t="s">
        <v>8</v>
      </c>
      <c r="M2624" s="4" t="s">
        <v>8</v>
      </c>
      <c r="N2624" s="4" t="s">
        <v>8</v>
      </c>
      <c r="O2624" s="4" t="s">
        <v>8</v>
      </c>
      <c r="P2624" s="4" t="s">
        <v>8</v>
      </c>
      <c r="Q2624" s="4" t="s">
        <v>8</v>
      </c>
      <c r="R2624" s="4" t="s">
        <v>8</v>
      </c>
      <c r="S2624" s="4" t="s">
        <v>8</v>
      </c>
      <c r="T2624" s="4" t="s">
        <v>8</v>
      </c>
    </row>
    <row r="2625" spans="1:20">
      <c r="A2625" t="n">
        <v>22451</v>
      </c>
      <c r="B2625" s="54" t="n">
        <v>161</v>
      </c>
      <c r="C2625" s="7" t="n">
        <v>0</v>
      </c>
      <c r="D2625" s="7" t="n">
        <v>90</v>
      </c>
      <c r="E2625" s="7" t="n">
        <v>1</v>
      </c>
      <c r="F2625" s="7" t="n">
        <v>0</v>
      </c>
      <c r="G2625" s="7" t="n">
        <v>0</v>
      </c>
      <c r="H2625" s="7" t="n">
        <v>9</v>
      </c>
      <c r="I2625" s="7" t="n">
        <v>9</v>
      </c>
      <c r="J2625" s="7" t="n">
        <v>0</v>
      </c>
      <c r="K2625" s="7" t="n">
        <v>13</v>
      </c>
      <c r="L2625" s="7" t="n">
        <v>0</v>
      </c>
      <c r="M2625" s="7" t="n">
        <v>13</v>
      </c>
      <c r="N2625" s="7" t="n">
        <v>18</v>
      </c>
      <c r="O2625" s="7" t="n">
        <v>0</v>
      </c>
      <c r="P2625" s="7" t="n">
        <v>0</v>
      </c>
      <c r="Q2625" s="7" t="n">
        <v>0</v>
      </c>
      <c r="R2625" s="7" t="n">
        <v>0</v>
      </c>
      <c r="S2625" s="7" t="n">
        <v>0</v>
      </c>
      <c r="T2625" s="7" t="n">
        <v>0</v>
      </c>
    </row>
    <row r="2626" spans="1:20">
      <c r="A2626" t="s">
        <v>4</v>
      </c>
      <c r="B2626" s="4" t="s">
        <v>5</v>
      </c>
      <c r="C2626" s="4" t="s">
        <v>8</v>
      </c>
      <c r="D2626" s="4" t="s">
        <v>13</v>
      </c>
      <c r="E2626" s="4" t="s">
        <v>13</v>
      </c>
      <c r="F2626" s="4" t="s">
        <v>13</v>
      </c>
    </row>
    <row r="2627" spans="1:20">
      <c r="A2627" t="n">
        <v>22471</v>
      </c>
      <c r="B2627" s="54" t="n">
        <v>161</v>
      </c>
      <c r="C2627" s="7" t="n">
        <v>3</v>
      </c>
      <c r="D2627" s="7" t="n">
        <v>1</v>
      </c>
      <c r="E2627" s="7" t="n">
        <v>1.60000002384186</v>
      </c>
      <c r="F2627" s="7" t="n">
        <v>0.0900000035762787</v>
      </c>
    </row>
    <row r="2628" spans="1:20">
      <c r="A2628" t="s">
        <v>4</v>
      </c>
      <c r="B2628" s="4" t="s">
        <v>5</v>
      </c>
      <c r="C2628" s="4" t="s">
        <v>8</v>
      </c>
      <c r="D2628" s="4" t="s">
        <v>7</v>
      </c>
      <c r="E2628" s="4" t="s">
        <v>8</v>
      </c>
      <c r="F2628" s="4" t="s">
        <v>8</v>
      </c>
      <c r="G2628" s="4" t="s">
        <v>8</v>
      </c>
      <c r="H2628" s="4" t="s">
        <v>8</v>
      </c>
      <c r="I2628" s="4" t="s">
        <v>8</v>
      </c>
      <c r="J2628" s="4" t="s">
        <v>8</v>
      </c>
      <c r="K2628" s="4" t="s">
        <v>8</v>
      </c>
      <c r="L2628" s="4" t="s">
        <v>8</v>
      </c>
      <c r="M2628" s="4" t="s">
        <v>8</v>
      </c>
      <c r="N2628" s="4" t="s">
        <v>8</v>
      </c>
      <c r="O2628" s="4" t="s">
        <v>8</v>
      </c>
      <c r="P2628" s="4" t="s">
        <v>8</v>
      </c>
      <c r="Q2628" s="4" t="s">
        <v>8</v>
      </c>
      <c r="R2628" s="4" t="s">
        <v>8</v>
      </c>
      <c r="S2628" s="4" t="s">
        <v>8</v>
      </c>
      <c r="T2628" s="4" t="s">
        <v>8</v>
      </c>
    </row>
    <row r="2629" spans="1:20">
      <c r="A2629" t="n">
        <v>22485</v>
      </c>
      <c r="B2629" s="54" t="n">
        <v>161</v>
      </c>
      <c r="C2629" s="7" t="n">
        <v>0</v>
      </c>
      <c r="D2629" s="7" t="n">
        <v>94</v>
      </c>
      <c r="E2629" s="7" t="n">
        <v>1</v>
      </c>
      <c r="F2629" s="7" t="n">
        <v>0</v>
      </c>
      <c r="G2629" s="7" t="n">
        <v>0</v>
      </c>
      <c r="H2629" s="7" t="n">
        <v>0</v>
      </c>
      <c r="I2629" s="7" t="n">
        <v>0</v>
      </c>
      <c r="J2629" s="7" t="n">
        <v>12</v>
      </c>
      <c r="K2629" s="7" t="n">
        <v>100</v>
      </c>
      <c r="L2629" s="7" t="n">
        <v>15</v>
      </c>
      <c r="M2629" s="7" t="n">
        <v>100</v>
      </c>
      <c r="N2629" s="7" t="n">
        <v>18</v>
      </c>
      <c r="O2629" s="7" t="n">
        <v>0</v>
      </c>
      <c r="P2629" s="7" t="n">
        <v>0</v>
      </c>
      <c r="Q2629" s="7" t="n">
        <v>0</v>
      </c>
      <c r="R2629" s="7" t="n">
        <v>0</v>
      </c>
      <c r="S2629" s="7" t="n">
        <v>0</v>
      </c>
      <c r="T2629" s="7" t="n">
        <v>0</v>
      </c>
    </row>
    <row r="2630" spans="1:20">
      <c r="A2630" t="s">
        <v>4</v>
      </c>
      <c r="B2630" s="4" t="s">
        <v>5</v>
      </c>
      <c r="C2630" s="4" t="s">
        <v>8</v>
      </c>
      <c r="D2630" s="4" t="s">
        <v>13</v>
      </c>
      <c r="E2630" s="4" t="s">
        <v>13</v>
      </c>
      <c r="F2630" s="4" t="s">
        <v>13</v>
      </c>
    </row>
    <row r="2631" spans="1:20">
      <c r="A2631" t="n">
        <v>22505</v>
      </c>
      <c r="B2631" s="54" t="n">
        <v>161</v>
      </c>
      <c r="C2631" s="7" t="n">
        <v>3</v>
      </c>
      <c r="D2631" s="7" t="n">
        <v>1</v>
      </c>
      <c r="E2631" s="7" t="n">
        <v>1.60000002384186</v>
      </c>
      <c r="F2631" s="7" t="n">
        <v>0.0900000035762787</v>
      </c>
    </row>
    <row r="2632" spans="1:20">
      <c r="A2632" t="s">
        <v>4</v>
      </c>
      <c r="B2632" s="4" t="s">
        <v>5</v>
      </c>
      <c r="C2632" s="4" t="s">
        <v>8</v>
      </c>
      <c r="D2632" s="4" t="s">
        <v>7</v>
      </c>
      <c r="E2632" s="4" t="s">
        <v>8</v>
      </c>
      <c r="F2632" s="4" t="s">
        <v>8</v>
      </c>
      <c r="G2632" s="4" t="s">
        <v>8</v>
      </c>
      <c r="H2632" s="4" t="s">
        <v>8</v>
      </c>
      <c r="I2632" s="4" t="s">
        <v>8</v>
      </c>
      <c r="J2632" s="4" t="s">
        <v>8</v>
      </c>
      <c r="K2632" s="4" t="s">
        <v>8</v>
      </c>
      <c r="L2632" s="4" t="s">
        <v>8</v>
      </c>
      <c r="M2632" s="4" t="s">
        <v>8</v>
      </c>
      <c r="N2632" s="4" t="s">
        <v>8</v>
      </c>
      <c r="O2632" s="4" t="s">
        <v>8</v>
      </c>
      <c r="P2632" s="4" t="s">
        <v>8</v>
      </c>
      <c r="Q2632" s="4" t="s">
        <v>8</v>
      </c>
      <c r="R2632" s="4" t="s">
        <v>8</v>
      </c>
      <c r="S2632" s="4" t="s">
        <v>8</v>
      </c>
      <c r="T2632" s="4" t="s">
        <v>8</v>
      </c>
    </row>
    <row r="2633" spans="1:20">
      <c r="A2633" t="n">
        <v>22519</v>
      </c>
      <c r="B2633" s="54" t="n">
        <v>161</v>
      </c>
      <c r="C2633" s="7" t="n">
        <v>0</v>
      </c>
      <c r="D2633" s="7" t="n">
        <v>6470</v>
      </c>
      <c r="E2633" s="7" t="n">
        <v>0</v>
      </c>
      <c r="F2633" s="7" t="n">
        <v>100</v>
      </c>
      <c r="G2633" s="7" t="n">
        <v>100</v>
      </c>
      <c r="H2633" s="7" t="n">
        <v>100</v>
      </c>
      <c r="I2633" s="7" t="n">
        <v>100</v>
      </c>
      <c r="J2633" s="7" t="n">
        <v>0</v>
      </c>
      <c r="K2633" s="7" t="n">
        <v>0</v>
      </c>
      <c r="L2633" s="7" t="n">
        <v>0</v>
      </c>
      <c r="M2633" s="7" t="n">
        <v>0</v>
      </c>
      <c r="N2633" s="7" t="n">
        <v>0</v>
      </c>
      <c r="O2633" s="7" t="n">
        <v>0</v>
      </c>
      <c r="P2633" s="7" t="n">
        <v>0</v>
      </c>
      <c r="Q2633" s="7" t="n">
        <v>0</v>
      </c>
      <c r="R2633" s="7" t="n">
        <v>0</v>
      </c>
      <c r="S2633" s="7" t="n">
        <v>0</v>
      </c>
      <c r="T2633" s="7" t="n">
        <v>0</v>
      </c>
    </row>
    <row r="2634" spans="1:20">
      <c r="A2634" t="s">
        <v>4</v>
      </c>
      <c r="B2634" s="4" t="s">
        <v>5</v>
      </c>
      <c r="C2634" s="4" t="s">
        <v>8</v>
      </c>
      <c r="D2634" s="4" t="s">
        <v>13</v>
      </c>
      <c r="E2634" s="4" t="s">
        <v>13</v>
      </c>
      <c r="F2634" s="4" t="s">
        <v>13</v>
      </c>
    </row>
    <row r="2635" spans="1:20">
      <c r="A2635" t="n">
        <v>22539</v>
      </c>
      <c r="B2635" s="54" t="n">
        <v>161</v>
      </c>
      <c r="C2635" s="7" t="n">
        <v>3</v>
      </c>
      <c r="D2635" s="7" t="n">
        <v>1</v>
      </c>
      <c r="E2635" s="7" t="n">
        <v>1.60000002384186</v>
      </c>
      <c r="F2635" s="7" t="n">
        <v>0.0900000035762787</v>
      </c>
    </row>
    <row r="2636" spans="1:20">
      <c r="A2636" t="s">
        <v>4</v>
      </c>
      <c r="B2636" s="4" t="s">
        <v>5</v>
      </c>
      <c r="C2636" s="4" t="s">
        <v>8</v>
      </c>
      <c r="D2636" s="4" t="s">
        <v>7</v>
      </c>
      <c r="E2636" s="4" t="s">
        <v>8</v>
      </c>
      <c r="F2636" s="4" t="s">
        <v>8</v>
      </c>
      <c r="G2636" s="4" t="s">
        <v>8</v>
      </c>
      <c r="H2636" s="4" t="s">
        <v>8</v>
      </c>
      <c r="I2636" s="4" t="s">
        <v>8</v>
      </c>
      <c r="J2636" s="4" t="s">
        <v>8</v>
      </c>
      <c r="K2636" s="4" t="s">
        <v>8</v>
      </c>
      <c r="L2636" s="4" t="s">
        <v>8</v>
      </c>
      <c r="M2636" s="4" t="s">
        <v>8</v>
      </c>
      <c r="N2636" s="4" t="s">
        <v>8</v>
      </c>
      <c r="O2636" s="4" t="s">
        <v>8</v>
      </c>
      <c r="P2636" s="4" t="s">
        <v>8</v>
      </c>
      <c r="Q2636" s="4" t="s">
        <v>8</v>
      </c>
      <c r="R2636" s="4" t="s">
        <v>8</v>
      </c>
      <c r="S2636" s="4" t="s">
        <v>8</v>
      </c>
      <c r="T2636" s="4" t="s">
        <v>8</v>
      </c>
    </row>
    <row r="2637" spans="1:20">
      <c r="A2637" t="n">
        <v>22553</v>
      </c>
      <c r="B2637" s="54" t="n">
        <v>161</v>
      </c>
      <c r="C2637" s="7" t="n">
        <v>0</v>
      </c>
      <c r="D2637" s="7" t="n">
        <v>6471</v>
      </c>
      <c r="E2637" s="7" t="n">
        <v>0</v>
      </c>
      <c r="F2637" s="7" t="n">
        <v>100</v>
      </c>
      <c r="G2637" s="7" t="n">
        <v>100</v>
      </c>
      <c r="H2637" s="7" t="n">
        <v>100</v>
      </c>
      <c r="I2637" s="7" t="n">
        <v>100</v>
      </c>
      <c r="J2637" s="7" t="n">
        <v>0</v>
      </c>
      <c r="K2637" s="7" t="n">
        <v>0</v>
      </c>
      <c r="L2637" s="7" t="n">
        <v>0</v>
      </c>
      <c r="M2637" s="7" t="n">
        <v>0</v>
      </c>
      <c r="N2637" s="7" t="n">
        <v>0</v>
      </c>
      <c r="O2637" s="7" t="n">
        <v>0</v>
      </c>
      <c r="P2637" s="7" t="n">
        <v>0</v>
      </c>
      <c r="Q2637" s="7" t="n">
        <v>0</v>
      </c>
      <c r="R2637" s="7" t="n">
        <v>0</v>
      </c>
      <c r="S2637" s="7" t="n">
        <v>0</v>
      </c>
      <c r="T2637" s="7" t="n">
        <v>0</v>
      </c>
    </row>
    <row r="2638" spans="1:20">
      <c r="A2638" t="s">
        <v>4</v>
      </c>
      <c r="B2638" s="4" t="s">
        <v>5</v>
      </c>
      <c r="C2638" s="4" t="s">
        <v>8</v>
      </c>
      <c r="D2638" s="4" t="s">
        <v>13</v>
      </c>
      <c r="E2638" s="4" t="s">
        <v>13</v>
      </c>
      <c r="F2638" s="4" t="s">
        <v>13</v>
      </c>
    </row>
    <row r="2639" spans="1:20">
      <c r="A2639" t="n">
        <v>22573</v>
      </c>
      <c r="B2639" s="54" t="n">
        <v>161</v>
      </c>
      <c r="C2639" s="7" t="n">
        <v>3</v>
      </c>
      <c r="D2639" s="7" t="n">
        <v>1</v>
      </c>
      <c r="E2639" s="7" t="n">
        <v>1.60000002384186</v>
      </c>
      <c r="F2639" s="7" t="n">
        <v>0.0900000035762787</v>
      </c>
    </row>
    <row r="2640" spans="1:20">
      <c r="A2640" t="s">
        <v>4</v>
      </c>
      <c r="B2640" s="4" t="s">
        <v>5</v>
      </c>
      <c r="C2640" s="4" t="s">
        <v>8</v>
      </c>
      <c r="D2640" s="4" t="s">
        <v>7</v>
      </c>
      <c r="E2640" s="4" t="s">
        <v>8</v>
      </c>
      <c r="F2640" s="4" t="s">
        <v>8</v>
      </c>
      <c r="G2640" s="4" t="s">
        <v>8</v>
      </c>
      <c r="H2640" s="4" t="s">
        <v>8</v>
      </c>
      <c r="I2640" s="4" t="s">
        <v>8</v>
      </c>
      <c r="J2640" s="4" t="s">
        <v>8</v>
      </c>
      <c r="K2640" s="4" t="s">
        <v>8</v>
      </c>
      <c r="L2640" s="4" t="s">
        <v>8</v>
      </c>
      <c r="M2640" s="4" t="s">
        <v>8</v>
      </c>
      <c r="N2640" s="4" t="s">
        <v>8</v>
      </c>
      <c r="O2640" s="4" t="s">
        <v>8</v>
      </c>
      <c r="P2640" s="4" t="s">
        <v>8</v>
      </c>
      <c r="Q2640" s="4" t="s">
        <v>8</v>
      </c>
      <c r="R2640" s="4" t="s">
        <v>8</v>
      </c>
      <c r="S2640" s="4" t="s">
        <v>8</v>
      </c>
      <c r="T2640" s="4" t="s">
        <v>8</v>
      </c>
    </row>
    <row r="2641" spans="1:20">
      <c r="A2641" t="n">
        <v>22587</v>
      </c>
      <c r="B2641" s="54" t="n">
        <v>161</v>
      </c>
      <c r="C2641" s="7" t="n">
        <v>0</v>
      </c>
      <c r="D2641" s="7" t="n">
        <v>6472</v>
      </c>
      <c r="E2641" s="7" t="n">
        <v>0</v>
      </c>
      <c r="F2641" s="7" t="n">
        <v>100</v>
      </c>
      <c r="G2641" s="7" t="n">
        <v>100</v>
      </c>
      <c r="H2641" s="7" t="n">
        <v>100</v>
      </c>
      <c r="I2641" s="7" t="n">
        <v>100</v>
      </c>
      <c r="J2641" s="7" t="n">
        <v>0</v>
      </c>
      <c r="K2641" s="7" t="n">
        <v>0</v>
      </c>
      <c r="L2641" s="7" t="n">
        <v>0</v>
      </c>
      <c r="M2641" s="7" t="n">
        <v>0</v>
      </c>
      <c r="N2641" s="7" t="n">
        <v>0</v>
      </c>
      <c r="O2641" s="7" t="n">
        <v>0</v>
      </c>
      <c r="P2641" s="7" t="n">
        <v>0</v>
      </c>
      <c r="Q2641" s="7" t="n">
        <v>0</v>
      </c>
      <c r="R2641" s="7" t="n">
        <v>0</v>
      </c>
      <c r="S2641" s="7" t="n">
        <v>0</v>
      </c>
      <c r="T2641" s="7" t="n">
        <v>0</v>
      </c>
    </row>
    <row r="2642" spans="1:20">
      <c r="A2642" t="s">
        <v>4</v>
      </c>
      <c r="B2642" s="4" t="s">
        <v>5</v>
      </c>
      <c r="C2642" s="4" t="s">
        <v>8</v>
      </c>
      <c r="D2642" s="4" t="s">
        <v>13</v>
      </c>
      <c r="E2642" s="4" t="s">
        <v>13</v>
      </c>
      <c r="F2642" s="4" t="s">
        <v>13</v>
      </c>
    </row>
    <row r="2643" spans="1:20">
      <c r="A2643" t="n">
        <v>22607</v>
      </c>
      <c r="B2643" s="54" t="n">
        <v>161</v>
      </c>
      <c r="C2643" s="7" t="n">
        <v>3</v>
      </c>
      <c r="D2643" s="7" t="n">
        <v>1</v>
      </c>
      <c r="E2643" s="7" t="n">
        <v>1.60000002384186</v>
      </c>
      <c r="F2643" s="7" t="n">
        <v>0.0900000035762787</v>
      </c>
    </row>
    <row r="2644" spans="1:20">
      <c r="A2644" t="s">
        <v>4</v>
      </c>
      <c r="B2644" s="4" t="s">
        <v>5</v>
      </c>
      <c r="C2644" s="4" t="s">
        <v>8</v>
      </c>
      <c r="D2644" s="4" t="s">
        <v>7</v>
      </c>
      <c r="E2644" s="4" t="s">
        <v>8</v>
      </c>
      <c r="F2644" s="4" t="s">
        <v>8</v>
      </c>
      <c r="G2644" s="4" t="s">
        <v>8</v>
      </c>
      <c r="H2644" s="4" t="s">
        <v>8</v>
      </c>
      <c r="I2644" s="4" t="s">
        <v>8</v>
      </c>
      <c r="J2644" s="4" t="s">
        <v>8</v>
      </c>
      <c r="K2644" s="4" t="s">
        <v>8</v>
      </c>
      <c r="L2644" s="4" t="s">
        <v>8</v>
      </c>
      <c r="M2644" s="4" t="s">
        <v>8</v>
      </c>
      <c r="N2644" s="4" t="s">
        <v>8</v>
      </c>
      <c r="O2644" s="4" t="s">
        <v>8</v>
      </c>
      <c r="P2644" s="4" t="s">
        <v>8</v>
      </c>
      <c r="Q2644" s="4" t="s">
        <v>8</v>
      </c>
      <c r="R2644" s="4" t="s">
        <v>8</v>
      </c>
      <c r="S2644" s="4" t="s">
        <v>8</v>
      </c>
      <c r="T2644" s="4" t="s">
        <v>8</v>
      </c>
    </row>
    <row r="2645" spans="1:20">
      <c r="A2645" t="n">
        <v>22621</v>
      </c>
      <c r="B2645" s="54" t="n">
        <v>161</v>
      </c>
      <c r="C2645" s="7" t="n">
        <v>0</v>
      </c>
      <c r="D2645" s="7" t="n">
        <v>6473</v>
      </c>
      <c r="E2645" s="7" t="n">
        <v>0</v>
      </c>
      <c r="F2645" s="7" t="n">
        <v>100</v>
      </c>
      <c r="G2645" s="7" t="n">
        <v>100</v>
      </c>
      <c r="H2645" s="7" t="n">
        <v>100</v>
      </c>
      <c r="I2645" s="7" t="n">
        <v>100</v>
      </c>
      <c r="J2645" s="7" t="n">
        <v>100</v>
      </c>
      <c r="K2645" s="7" t="n">
        <v>100</v>
      </c>
      <c r="L2645" s="7" t="n">
        <v>100</v>
      </c>
      <c r="M2645" s="7" t="n">
        <v>100</v>
      </c>
      <c r="N2645" s="7" t="n">
        <v>0</v>
      </c>
      <c r="O2645" s="7" t="n">
        <v>0</v>
      </c>
      <c r="P2645" s="7" t="n">
        <v>0</v>
      </c>
      <c r="Q2645" s="7" t="n">
        <v>0</v>
      </c>
      <c r="R2645" s="7" t="n">
        <v>0</v>
      </c>
      <c r="S2645" s="7" t="n">
        <v>0</v>
      </c>
      <c r="T2645" s="7" t="n">
        <v>0</v>
      </c>
    </row>
    <row r="2646" spans="1:20">
      <c r="A2646" t="s">
        <v>4</v>
      </c>
      <c r="B2646" s="4" t="s">
        <v>5</v>
      </c>
      <c r="C2646" s="4" t="s">
        <v>8</v>
      </c>
      <c r="D2646" s="4" t="s">
        <v>13</v>
      </c>
      <c r="E2646" s="4" t="s">
        <v>13</v>
      </c>
      <c r="F2646" s="4" t="s">
        <v>13</v>
      </c>
    </row>
    <row r="2647" spans="1:20">
      <c r="A2647" t="n">
        <v>22641</v>
      </c>
      <c r="B2647" s="54" t="n">
        <v>161</v>
      </c>
      <c r="C2647" s="7" t="n">
        <v>3</v>
      </c>
      <c r="D2647" s="7" t="n">
        <v>1</v>
      </c>
      <c r="E2647" s="7" t="n">
        <v>1.60000002384186</v>
      </c>
      <c r="F2647" s="7" t="n">
        <v>0.0900000035762787</v>
      </c>
    </row>
    <row r="2648" spans="1:20">
      <c r="A2648" t="s">
        <v>4</v>
      </c>
      <c r="B2648" s="4" t="s">
        <v>5</v>
      </c>
      <c r="C2648" s="4" t="s">
        <v>8</v>
      </c>
      <c r="D2648" s="4" t="s">
        <v>7</v>
      </c>
      <c r="E2648" s="4" t="s">
        <v>8</v>
      </c>
      <c r="F2648" s="4" t="s">
        <v>8</v>
      </c>
      <c r="G2648" s="4" t="s">
        <v>8</v>
      </c>
      <c r="H2648" s="4" t="s">
        <v>8</v>
      </c>
      <c r="I2648" s="4" t="s">
        <v>8</v>
      </c>
      <c r="J2648" s="4" t="s">
        <v>8</v>
      </c>
      <c r="K2648" s="4" t="s">
        <v>8</v>
      </c>
      <c r="L2648" s="4" t="s">
        <v>8</v>
      </c>
      <c r="M2648" s="4" t="s">
        <v>8</v>
      </c>
      <c r="N2648" s="4" t="s">
        <v>8</v>
      </c>
      <c r="O2648" s="4" t="s">
        <v>8</v>
      </c>
      <c r="P2648" s="4" t="s">
        <v>8</v>
      </c>
      <c r="Q2648" s="4" t="s">
        <v>8</v>
      </c>
      <c r="R2648" s="4" t="s">
        <v>8</v>
      </c>
      <c r="S2648" s="4" t="s">
        <v>8</v>
      </c>
      <c r="T2648" s="4" t="s">
        <v>8</v>
      </c>
    </row>
    <row r="2649" spans="1:20">
      <c r="A2649" t="n">
        <v>22655</v>
      </c>
      <c r="B2649" s="54" t="n">
        <v>161</v>
      </c>
      <c r="C2649" s="7" t="n">
        <v>0</v>
      </c>
      <c r="D2649" s="7" t="n">
        <v>6493</v>
      </c>
      <c r="E2649" s="7" t="n">
        <v>0</v>
      </c>
      <c r="F2649" s="7" t="n">
        <v>0</v>
      </c>
      <c r="G2649" s="7" t="n">
        <v>0</v>
      </c>
      <c r="H2649" s="7" t="n">
        <v>0</v>
      </c>
      <c r="I2649" s="7" t="n">
        <v>0</v>
      </c>
      <c r="J2649" s="7" t="n">
        <v>0</v>
      </c>
      <c r="K2649" s="7" t="n">
        <v>0</v>
      </c>
      <c r="L2649" s="7" t="n">
        <v>0</v>
      </c>
      <c r="M2649" s="7" t="n">
        <v>0</v>
      </c>
      <c r="N2649" s="7" t="n">
        <v>18</v>
      </c>
      <c r="O2649" s="7" t="n">
        <v>0</v>
      </c>
      <c r="P2649" s="7" t="n">
        <v>0</v>
      </c>
      <c r="Q2649" s="7" t="n">
        <v>0</v>
      </c>
      <c r="R2649" s="7" t="n">
        <v>0</v>
      </c>
      <c r="S2649" s="7" t="n">
        <v>0</v>
      </c>
      <c r="T2649" s="7" t="n">
        <v>0</v>
      </c>
    </row>
    <row r="2650" spans="1:20">
      <c r="A2650" t="s">
        <v>4</v>
      </c>
      <c r="B2650" s="4" t="s">
        <v>5</v>
      </c>
      <c r="C2650" s="4" t="s">
        <v>8</v>
      </c>
      <c r="D2650" s="4" t="s">
        <v>13</v>
      </c>
      <c r="E2650" s="4" t="s">
        <v>13</v>
      </c>
      <c r="F2650" s="4" t="s">
        <v>13</v>
      </c>
    </row>
    <row r="2651" spans="1:20">
      <c r="A2651" t="n">
        <v>22675</v>
      </c>
      <c r="B2651" s="54" t="n">
        <v>161</v>
      </c>
      <c r="C2651" s="7" t="n">
        <v>3</v>
      </c>
      <c r="D2651" s="7" t="n">
        <v>1</v>
      </c>
      <c r="E2651" s="7" t="n">
        <v>1.60000002384186</v>
      </c>
      <c r="F2651" s="7" t="n">
        <v>0.0900000035762787</v>
      </c>
    </row>
    <row r="2652" spans="1:20">
      <c r="A2652" t="s">
        <v>4</v>
      </c>
      <c r="B2652" s="4" t="s">
        <v>5</v>
      </c>
      <c r="C2652" s="4" t="s">
        <v>8</v>
      </c>
      <c r="D2652" s="4" t="s">
        <v>7</v>
      </c>
      <c r="E2652" s="4" t="s">
        <v>8</v>
      </c>
      <c r="F2652" s="4" t="s">
        <v>8</v>
      </c>
      <c r="G2652" s="4" t="s">
        <v>8</v>
      </c>
      <c r="H2652" s="4" t="s">
        <v>8</v>
      </c>
      <c r="I2652" s="4" t="s">
        <v>8</v>
      </c>
      <c r="J2652" s="4" t="s">
        <v>8</v>
      </c>
      <c r="K2652" s="4" t="s">
        <v>8</v>
      </c>
      <c r="L2652" s="4" t="s">
        <v>8</v>
      </c>
      <c r="M2652" s="4" t="s">
        <v>8</v>
      </c>
      <c r="N2652" s="4" t="s">
        <v>8</v>
      </c>
      <c r="O2652" s="4" t="s">
        <v>8</v>
      </c>
      <c r="P2652" s="4" t="s">
        <v>8</v>
      </c>
      <c r="Q2652" s="4" t="s">
        <v>8</v>
      </c>
      <c r="R2652" s="4" t="s">
        <v>8</v>
      </c>
      <c r="S2652" s="4" t="s">
        <v>8</v>
      </c>
      <c r="T2652" s="4" t="s">
        <v>8</v>
      </c>
    </row>
    <row r="2653" spans="1:20">
      <c r="A2653" t="n">
        <v>22689</v>
      </c>
      <c r="B2653" s="54" t="n">
        <v>161</v>
      </c>
      <c r="C2653" s="7" t="n">
        <v>0</v>
      </c>
      <c r="D2653" s="7" t="n">
        <v>6494</v>
      </c>
      <c r="E2653" s="7" t="n">
        <v>0</v>
      </c>
      <c r="F2653" s="7" t="n">
        <v>0</v>
      </c>
      <c r="G2653" s="7" t="n">
        <v>0</v>
      </c>
      <c r="H2653" s="7" t="n">
        <v>0</v>
      </c>
      <c r="I2653" s="7" t="n">
        <v>0</v>
      </c>
      <c r="J2653" s="7" t="n">
        <v>0</v>
      </c>
      <c r="K2653" s="7" t="n">
        <v>0</v>
      </c>
      <c r="L2653" s="7" t="n">
        <v>0</v>
      </c>
      <c r="M2653" s="7" t="n">
        <v>0</v>
      </c>
      <c r="N2653" s="7" t="n">
        <v>18</v>
      </c>
      <c r="O2653" s="7" t="n">
        <v>0</v>
      </c>
      <c r="P2653" s="7" t="n">
        <v>0</v>
      </c>
      <c r="Q2653" s="7" t="n">
        <v>0</v>
      </c>
      <c r="R2653" s="7" t="n">
        <v>0</v>
      </c>
      <c r="S2653" s="7" t="n">
        <v>0</v>
      </c>
      <c r="T2653" s="7" t="n">
        <v>0</v>
      </c>
    </row>
    <row r="2654" spans="1:20">
      <c r="A2654" t="s">
        <v>4</v>
      </c>
      <c r="B2654" s="4" t="s">
        <v>5</v>
      </c>
      <c r="C2654" s="4" t="s">
        <v>8</v>
      </c>
      <c r="D2654" s="4" t="s">
        <v>13</v>
      </c>
      <c r="E2654" s="4" t="s">
        <v>13</v>
      </c>
      <c r="F2654" s="4" t="s">
        <v>13</v>
      </c>
    </row>
    <row r="2655" spans="1:20">
      <c r="A2655" t="n">
        <v>22709</v>
      </c>
      <c r="B2655" s="54" t="n">
        <v>161</v>
      </c>
      <c r="C2655" s="7" t="n">
        <v>3</v>
      </c>
      <c r="D2655" s="7" t="n">
        <v>1</v>
      </c>
      <c r="E2655" s="7" t="n">
        <v>1.60000002384186</v>
      </c>
      <c r="F2655" s="7" t="n">
        <v>0.0900000035762787</v>
      </c>
    </row>
    <row r="2656" spans="1:20">
      <c r="A2656" t="s">
        <v>4</v>
      </c>
      <c r="B2656" s="4" t="s">
        <v>5</v>
      </c>
      <c r="C2656" s="4" t="s">
        <v>8</v>
      </c>
      <c r="D2656" s="4" t="s">
        <v>7</v>
      </c>
      <c r="E2656" s="4" t="s">
        <v>8</v>
      </c>
      <c r="F2656" s="4" t="s">
        <v>8</v>
      </c>
      <c r="G2656" s="4" t="s">
        <v>8</v>
      </c>
      <c r="H2656" s="4" t="s">
        <v>8</v>
      </c>
      <c r="I2656" s="4" t="s">
        <v>8</v>
      </c>
      <c r="J2656" s="4" t="s">
        <v>8</v>
      </c>
      <c r="K2656" s="4" t="s">
        <v>8</v>
      </c>
      <c r="L2656" s="4" t="s">
        <v>8</v>
      </c>
      <c r="M2656" s="4" t="s">
        <v>8</v>
      </c>
      <c r="N2656" s="4" t="s">
        <v>8</v>
      </c>
      <c r="O2656" s="4" t="s">
        <v>8</v>
      </c>
      <c r="P2656" s="4" t="s">
        <v>8</v>
      </c>
      <c r="Q2656" s="4" t="s">
        <v>8</v>
      </c>
      <c r="R2656" s="4" t="s">
        <v>8</v>
      </c>
      <c r="S2656" s="4" t="s">
        <v>8</v>
      </c>
      <c r="T2656" s="4" t="s">
        <v>8</v>
      </c>
    </row>
    <row r="2657" spans="1:20">
      <c r="A2657" t="n">
        <v>22723</v>
      </c>
      <c r="B2657" s="54" t="n">
        <v>161</v>
      </c>
      <c r="C2657" s="7" t="n">
        <v>0</v>
      </c>
      <c r="D2657" s="7" t="n">
        <v>6515</v>
      </c>
      <c r="E2657" s="7" t="n">
        <v>2</v>
      </c>
      <c r="F2657" s="7" t="n">
        <v>0</v>
      </c>
      <c r="G2657" s="7" t="n">
        <v>0</v>
      </c>
      <c r="H2657" s="7" t="n">
        <v>0</v>
      </c>
      <c r="I2657" s="7" t="n">
        <v>0</v>
      </c>
      <c r="J2657" s="7" t="n">
        <v>0</v>
      </c>
      <c r="K2657" s="7" t="n">
        <v>13</v>
      </c>
      <c r="L2657" s="7" t="n">
        <v>15</v>
      </c>
      <c r="M2657" s="7" t="n">
        <v>0</v>
      </c>
      <c r="N2657" s="7" t="n">
        <v>0</v>
      </c>
      <c r="O2657" s="7" t="n">
        <v>0</v>
      </c>
      <c r="P2657" s="7" t="n">
        <v>0</v>
      </c>
      <c r="Q2657" s="7" t="n">
        <v>0</v>
      </c>
      <c r="R2657" s="7" t="n">
        <v>0</v>
      </c>
      <c r="S2657" s="7" t="n">
        <v>0</v>
      </c>
      <c r="T2657" s="7" t="n">
        <v>0</v>
      </c>
    </row>
    <row r="2658" spans="1:20">
      <c r="A2658" t="s">
        <v>4</v>
      </c>
      <c r="B2658" s="4" t="s">
        <v>5</v>
      </c>
      <c r="C2658" s="4" t="s">
        <v>8</v>
      </c>
      <c r="D2658" s="4" t="s">
        <v>13</v>
      </c>
      <c r="E2658" s="4" t="s">
        <v>13</v>
      </c>
      <c r="F2658" s="4" t="s">
        <v>13</v>
      </c>
    </row>
    <row r="2659" spans="1:20">
      <c r="A2659" t="n">
        <v>22743</v>
      </c>
      <c r="B2659" s="54" t="n">
        <v>161</v>
      </c>
      <c r="C2659" s="7" t="n">
        <v>3</v>
      </c>
      <c r="D2659" s="7" t="n">
        <v>1</v>
      </c>
      <c r="E2659" s="7" t="n">
        <v>1.60000002384186</v>
      </c>
      <c r="F2659" s="7" t="n">
        <v>0.0900000035762787</v>
      </c>
    </row>
    <row r="2660" spans="1:20">
      <c r="A2660" t="s">
        <v>4</v>
      </c>
      <c r="B2660" s="4" t="s">
        <v>5</v>
      </c>
      <c r="C2660" s="4" t="s">
        <v>8</v>
      </c>
      <c r="D2660" s="4" t="s">
        <v>7</v>
      </c>
      <c r="E2660" s="4" t="s">
        <v>8</v>
      </c>
      <c r="F2660" s="4" t="s">
        <v>8</v>
      </c>
      <c r="G2660" s="4" t="s">
        <v>8</v>
      </c>
      <c r="H2660" s="4" t="s">
        <v>8</v>
      </c>
      <c r="I2660" s="4" t="s">
        <v>8</v>
      </c>
      <c r="J2660" s="4" t="s">
        <v>8</v>
      </c>
      <c r="K2660" s="4" t="s">
        <v>8</v>
      </c>
      <c r="L2660" s="4" t="s">
        <v>8</v>
      </c>
      <c r="M2660" s="4" t="s">
        <v>8</v>
      </c>
      <c r="N2660" s="4" t="s">
        <v>8</v>
      </c>
      <c r="O2660" s="4" t="s">
        <v>8</v>
      </c>
      <c r="P2660" s="4" t="s">
        <v>8</v>
      </c>
      <c r="Q2660" s="4" t="s">
        <v>8</v>
      </c>
      <c r="R2660" s="4" t="s">
        <v>8</v>
      </c>
      <c r="S2660" s="4" t="s">
        <v>8</v>
      </c>
      <c r="T2660" s="4" t="s">
        <v>8</v>
      </c>
    </row>
    <row r="2661" spans="1:20">
      <c r="A2661" t="n">
        <v>22757</v>
      </c>
      <c r="B2661" s="54" t="n">
        <v>161</v>
      </c>
      <c r="C2661" s="7" t="n">
        <v>0</v>
      </c>
      <c r="D2661" s="7" t="n">
        <v>33</v>
      </c>
      <c r="E2661" s="7" t="n">
        <v>0</v>
      </c>
      <c r="F2661" s="7" t="n">
        <v>1</v>
      </c>
      <c r="G2661" s="7" t="n">
        <v>1</v>
      </c>
      <c r="H2661" s="7" t="n">
        <v>1</v>
      </c>
      <c r="I2661" s="7" t="n">
        <v>1</v>
      </c>
      <c r="J2661" s="7" t="n">
        <v>1</v>
      </c>
      <c r="K2661" s="7" t="n">
        <v>1</v>
      </c>
      <c r="L2661" s="7" t="n">
        <v>1</v>
      </c>
      <c r="M2661" s="7" t="n">
        <v>1</v>
      </c>
      <c r="N2661" s="7" t="n">
        <v>1</v>
      </c>
      <c r="O2661" s="7" t="n">
        <v>0</v>
      </c>
      <c r="P2661" s="7" t="n">
        <v>0</v>
      </c>
      <c r="Q2661" s="7" t="n">
        <v>0</v>
      </c>
      <c r="R2661" s="7" t="n">
        <v>0</v>
      </c>
      <c r="S2661" s="7" t="n">
        <v>0</v>
      </c>
      <c r="T2661" s="7" t="n">
        <v>0</v>
      </c>
    </row>
    <row r="2662" spans="1:20">
      <c r="A2662" t="s">
        <v>4</v>
      </c>
      <c r="B2662" s="4" t="s">
        <v>5</v>
      </c>
      <c r="C2662" s="4" t="s">
        <v>8</v>
      </c>
    </row>
    <row r="2663" spans="1:20">
      <c r="A2663" t="n">
        <v>22777</v>
      </c>
      <c r="B2663" s="54" t="n">
        <v>161</v>
      </c>
      <c r="C2663" s="7" t="n">
        <v>1</v>
      </c>
    </row>
    <row r="2664" spans="1:20">
      <c r="A2664" t="s">
        <v>4</v>
      </c>
      <c r="B2664" s="4" t="s">
        <v>5</v>
      </c>
    </row>
    <row r="2665" spans="1:20">
      <c r="A2665" t="n">
        <v>22779</v>
      </c>
      <c r="B2665" s="5" t="n">
        <v>1</v>
      </c>
    </row>
    <row r="2666" spans="1:20" s="3" customFormat="1" customHeight="0">
      <c r="A2666" s="3" t="s">
        <v>2</v>
      </c>
      <c r="B2666" s="3" t="s">
        <v>230</v>
      </c>
    </row>
    <row r="2667" spans="1:20">
      <c r="A2667" t="s">
        <v>4</v>
      </c>
      <c r="B2667" s="4" t="s">
        <v>5</v>
      </c>
      <c r="C2667" s="4" t="s">
        <v>8</v>
      </c>
      <c r="D2667" s="4" t="s">
        <v>7</v>
      </c>
      <c r="E2667" s="4" t="s">
        <v>8</v>
      </c>
      <c r="F2667" s="4" t="s">
        <v>8</v>
      </c>
      <c r="G2667" s="4" t="s">
        <v>8</v>
      </c>
      <c r="H2667" s="4" t="s">
        <v>7</v>
      </c>
      <c r="I2667" s="4" t="s">
        <v>12</v>
      </c>
      <c r="J2667" s="4" t="s">
        <v>12</v>
      </c>
    </row>
    <row r="2668" spans="1:20">
      <c r="A2668" t="n">
        <v>22780</v>
      </c>
      <c r="B2668" s="34" t="n">
        <v>6</v>
      </c>
      <c r="C2668" s="7" t="n">
        <v>33</v>
      </c>
      <c r="D2668" s="7" t="n">
        <v>65534</v>
      </c>
      <c r="E2668" s="7" t="n">
        <v>9</v>
      </c>
      <c r="F2668" s="7" t="n">
        <v>1</v>
      </c>
      <c r="G2668" s="7" t="n">
        <v>1</v>
      </c>
      <c r="H2668" s="7" t="n">
        <v>10</v>
      </c>
      <c r="I2668" s="13" t="n">
        <f t="normal" ca="1">A2670</f>
        <v>0</v>
      </c>
      <c r="J2668" s="13" t="n">
        <f t="normal" ca="1">A2678</f>
        <v>0</v>
      </c>
    </row>
    <row r="2669" spans="1:20">
      <c r="A2669" t="s">
        <v>4</v>
      </c>
      <c r="B2669" s="4" t="s">
        <v>5</v>
      </c>
      <c r="C2669" s="4" t="s">
        <v>7</v>
      </c>
      <c r="D2669" s="4" t="s">
        <v>13</v>
      </c>
      <c r="E2669" s="4" t="s">
        <v>13</v>
      </c>
      <c r="F2669" s="4" t="s">
        <v>13</v>
      </c>
      <c r="G2669" s="4" t="s">
        <v>13</v>
      </c>
    </row>
    <row r="2670" spans="1:20">
      <c r="A2670" t="n">
        <v>22797</v>
      </c>
      <c r="B2670" s="46" t="n">
        <v>46</v>
      </c>
      <c r="C2670" s="7" t="n">
        <v>65534</v>
      </c>
      <c r="D2670" s="7" t="n">
        <v>6.65999984741211</v>
      </c>
      <c r="E2670" s="7" t="n">
        <v>0</v>
      </c>
      <c r="F2670" s="7" t="n">
        <v>45.8199996948242</v>
      </c>
      <c r="G2670" s="7" t="n">
        <v>15.5</v>
      </c>
    </row>
    <row r="2671" spans="1:20">
      <c r="A2671" t="s">
        <v>4</v>
      </c>
      <c r="B2671" s="4" t="s">
        <v>5</v>
      </c>
      <c r="C2671" s="4" t="s">
        <v>7</v>
      </c>
    </row>
    <row r="2672" spans="1:20">
      <c r="A2672" t="n">
        <v>22816</v>
      </c>
      <c r="B2672" s="25" t="n">
        <v>16</v>
      </c>
      <c r="C2672" s="7" t="n">
        <v>0</v>
      </c>
    </row>
    <row r="2673" spans="1:20">
      <c r="A2673" t="s">
        <v>4</v>
      </c>
      <c r="B2673" s="4" t="s">
        <v>5</v>
      </c>
      <c r="C2673" s="4" t="s">
        <v>7</v>
      </c>
      <c r="D2673" s="4" t="s">
        <v>13</v>
      </c>
      <c r="E2673" s="4" t="s">
        <v>13</v>
      </c>
      <c r="F2673" s="4" t="s">
        <v>13</v>
      </c>
      <c r="G2673" s="4" t="s">
        <v>7</v>
      </c>
      <c r="H2673" s="4" t="s">
        <v>7</v>
      </c>
    </row>
    <row r="2674" spans="1:20">
      <c r="A2674" t="n">
        <v>22819</v>
      </c>
      <c r="B2674" s="55" t="n">
        <v>60</v>
      </c>
      <c r="C2674" s="7" t="n">
        <v>65534</v>
      </c>
      <c r="D2674" s="7" t="n">
        <v>0</v>
      </c>
      <c r="E2674" s="7" t="n">
        <v>10</v>
      </c>
      <c r="F2674" s="7" t="n">
        <v>0</v>
      </c>
      <c r="G2674" s="7" t="n">
        <v>0</v>
      </c>
      <c r="H2674" s="7" t="n">
        <v>0</v>
      </c>
    </row>
    <row r="2675" spans="1:20">
      <c r="A2675" t="s">
        <v>4</v>
      </c>
      <c r="B2675" s="4" t="s">
        <v>5</v>
      </c>
      <c r="C2675" s="4" t="s">
        <v>12</v>
      </c>
    </row>
    <row r="2676" spans="1:20">
      <c r="A2676" t="n">
        <v>22838</v>
      </c>
      <c r="B2676" s="15" t="n">
        <v>3</v>
      </c>
      <c r="C2676" s="13" t="n">
        <f t="normal" ca="1">A2678</f>
        <v>0</v>
      </c>
    </row>
    <row r="2677" spans="1:20">
      <c r="A2677" t="s">
        <v>4</v>
      </c>
      <c r="B2677" s="4" t="s">
        <v>5</v>
      </c>
    </row>
    <row r="2678" spans="1:20">
      <c r="A2678" t="n">
        <v>22843</v>
      </c>
      <c r="B2678" s="5" t="n">
        <v>1</v>
      </c>
    </row>
    <row r="2679" spans="1:20" s="3" customFormat="1" customHeight="0">
      <c r="A2679" s="3" t="s">
        <v>2</v>
      </c>
      <c r="B2679" s="3" t="s">
        <v>231</v>
      </c>
    </row>
    <row r="2680" spans="1:20">
      <c r="A2680" t="s">
        <v>4</v>
      </c>
      <c r="B2680" s="4" t="s">
        <v>5</v>
      </c>
      <c r="C2680" s="4" t="s">
        <v>8</v>
      </c>
      <c r="D2680" s="4" t="s">
        <v>7</v>
      </c>
      <c r="E2680" s="4" t="s">
        <v>8</v>
      </c>
      <c r="F2680" s="4" t="s">
        <v>8</v>
      </c>
      <c r="G2680" s="4" t="s">
        <v>8</v>
      </c>
      <c r="H2680" s="4" t="s">
        <v>7</v>
      </c>
      <c r="I2680" s="4" t="s">
        <v>12</v>
      </c>
      <c r="J2680" s="4" t="s">
        <v>12</v>
      </c>
    </row>
    <row r="2681" spans="1:20">
      <c r="A2681" t="n">
        <v>22844</v>
      </c>
      <c r="B2681" s="34" t="n">
        <v>6</v>
      </c>
      <c r="C2681" s="7" t="n">
        <v>33</v>
      </c>
      <c r="D2681" s="7" t="n">
        <v>65534</v>
      </c>
      <c r="E2681" s="7" t="n">
        <v>9</v>
      </c>
      <c r="F2681" s="7" t="n">
        <v>1</v>
      </c>
      <c r="G2681" s="7" t="n">
        <v>1</v>
      </c>
      <c r="H2681" s="7" t="n">
        <v>12</v>
      </c>
      <c r="I2681" s="13" t="n">
        <f t="normal" ca="1">A2683</f>
        <v>0</v>
      </c>
      <c r="J2681" s="13" t="n">
        <f t="normal" ca="1">A2693</f>
        <v>0</v>
      </c>
    </row>
    <row r="2682" spans="1:20">
      <c r="A2682" t="s">
        <v>4</v>
      </c>
      <c r="B2682" s="4" t="s">
        <v>5</v>
      </c>
      <c r="C2682" s="4" t="s">
        <v>8</v>
      </c>
      <c r="D2682" s="4" t="s">
        <v>7</v>
      </c>
      <c r="E2682" s="4" t="s">
        <v>8</v>
      </c>
      <c r="F2682" s="4" t="s">
        <v>12</v>
      </c>
    </row>
    <row r="2683" spans="1:20">
      <c r="A2683" t="n">
        <v>22861</v>
      </c>
      <c r="B2683" s="12" t="n">
        <v>5</v>
      </c>
      <c r="C2683" s="7" t="n">
        <v>30</v>
      </c>
      <c r="D2683" s="7" t="n">
        <v>10692</v>
      </c>
      <c r="E2683" s="7" t="n">
        <v>1</v>
      </c>
      <c r="F2683" s="13" t="n">
        <f t="normal" ca="1">A2689</f>
        <v>0</v>
      </c>
    </row>
    <row r="2684" spans="1:20">
      <c r="A2684" t="s">
        <v>4</v>
      </c>
      <c r="B2684" s="4" t="s">
        <v>5</v>
      </c>
      <c r="C2684" s="4" t="s">
        <v>7</v>
      </c>
      <c r="D2684" s="4" t="s">
        <v>13</v>
      </c>
      <c r="E2684" s="4" t="s">
        <v>13</v>
      </c>
      <c r="F2684" s="4" t="s">
        <v>13</v>
      </c>
      <c r="G2684" s="4" t="s">
        <v>13</v>
      </c>
    </row>
    <row r="2685" spans="1:20">
      <c r="A2685" t="n">
        <v>22870</v>
      </c>
      <c r="B2685" s="46" t="n">
        <v>46</v>
      </c>
      <c r="C2685" s="7" t="n">
        <v>65534</v>
      </c>
      <c r="D2685" s="7" t="n">
        <v>6.32000017166138</v>
      </c>
      <c r="E2685" s="7" t="n">
        <v>0</v>
      </c>
      <c r="F2685" s="7" t="n">
        <v>44.8400001525879</v>
      </c>
      <c r="G2685" s="7" t="n">
        <v>318.299987792969</v>
      </c>
    </row>
    <row r="2686" spans="1:20">
      <c r="A2686" t="s">
        <v>4</v>
      </c>
      <c r="B2686" s="4" t="s">
        <v>5</v>
      </c>
      <c r="C2686" s="4" t="s">
        <v>12</v>
      </c>
    </row>
    <row r="2687" spans="1:20">
      <c r="A2687" t="n">
        <v>22889</v>
      </c>
      <c r="B2687" s="15" t="n">
        <v>3</v>
      </c>
      <c r="C2687" s="13" t="n">
        <f t="normal" ca="1">A2691</f>
        <v>0</v>
      </c>
    </row>
    <row r="2688" spans="1:20">
      <c r="A2688" t="s">
        <v>4</v>
      </c>
      <c r="B2688" s="4" t="s">
        <v>5</v>
      </c>
      <c r="C2688" s="4" t="s">
        <v>7</v>
      </c>
      <c r="D2688" s="4" t="s">
        <v>13</v>
      </c>
      <c r="E2688" s="4" t="s">
        <v>13</v>
      </c>
      <c r="F2688" s="4" t="s">
        <v>13</v>
      </c>
      <c r="G2688" s="4" t="s">
        <v>13</v>
      </c>
    </row>
    <row r="2689" spans="1:10">
      <c r="A2689" t="n">
        <v>22894</v>
      </c>
      <c r="B2689" s="46" t="n">
        <v>46</v>
      </c>
      <c r="C2689" s="7" t="n">
        <v>65534</v>
      </c>
      <c r="D2689" s="7" t="n">
        <v>2.44000005722046</v>
      </c>
      <c r="E2689" s="7" t="n">
        <v>0</v>
      </c>
      <c r="F2689" s="7" t="n">
        <v>46.9500007629395</v>
      </c>
      <c r="G2689" s="7" t="n">
        <v>12.6000003814697</v>
      </c>
    </row>
    <row r="2690" spans="1:10">
      <c r="A2690" t="s">
        <v>4</v>
      </c>
      <c r="B2690" s="4" t="s">
        <v>5</v>
      </c>
      <c r="C2690" s="4" t="s">
        <v>12</v>
      </c>
    </row>
    <row r="2691" spans="1:10">
      <c r="A2691" t="n">
        <v>22913</v>
      </c>
      <c r="B2691" s="15" t="n">
        <v>3</v>
      </c>
      <c r="C2691" s="13" t="n">
        <f t="normal" ca="1">A2693</f>
        <v>0</v>
      </c>
    </row>
    <row r="2692" spans="1:10">
      <c r="A2692" t="s">
        <v>4</v>
      </c>
      <c r="B2692" s="4" t="s">
        <v>5</v>
      </c>
    </row>
    <row r="2693" spans="1:10">
      <c r="A2693" t="n">
        <v>22918</v>
      </c>
      <c r="B2693" s="5" t="n">
        <v>1</v>
      </c>
    </row>
    <row r="2694" spans="1:10" s="3" customFormat="1" customHeight="0">
      <c r="A2694" s="3" t="s">
        <v>2</v>
      </c>
      <c r="B2694" s="3" t="s">
        <v>232</v>
      </c>
    </row>
    <row r="2695" spans="1:10">
      <c r="A2695" t="s">
        <v>4</v>
      </c>
      <c r="B2695" s="4" t="s">
        <v>5</v>
      </c>
      <c r="C2695" s="4" t="s">
        <v>8</v>
      </c>
      <c r="D2695" s="4" t="s">
        <v>7</v>
      </c>
      <c r="E2695" s="4" t="s">
        <v>8</v>
      </c>
      <c r="F2695" s="4" t="s">
        <v>8</v>
      </c>
      <c r="G2695" s="4" t="s">
        <v>8</v>
      </c>
      <c r="H2695" s="4" t="s">
        <v>7</v>
      </c>
      <c r="I2695" s="4" t="s">
        <v>12</v>
      </c>
      <c r="J2695" s="4" t="s">
        <v>12</v>
      </c>
    </row>
    <row r="2696" spans="1:10">
      <c r="A2696" t="n">
        <v>22920</v>
      </c>
      <c r="B2696" s="34" t="n">
        <v>6</v>
      </c>
      <c r="C2696" s="7" t="n">
        <v>33</v>
      </c>
      <c r="D2696" s="7" t="n">
        <v>65534</v>
      </c>
      <c r="E2696" s="7" t="n">
        <v>9</v>
      </c>
      <c r="F2696" s="7" t="n">
        <v>1</v>
      </c>
      <c r="G2696" s="7" t="n">
        <v>1</v>
      </c>
      <c r="H2696" s="7" t="n">
        <v>7</v>
      </c>
      <c r="I2696" s="13" t="n">
        <f t="normal" ca="1">A2698</f>
        <v>0</v>
      </c>
      <c r="J2696" s="13" t="n">
        <f t="normal" ca="1">A2702</f>
        <v>0</v>
      </c>
    </row>
    <row r="2697" spans="1:10">
      <c r="A2697" t="s">
        <v>4</v>
      </c>
      <c r="B2697" s="4" t="s">
        <v>5</v>
      </c>
      <c r="C2697" s="4" t="s">
        <v>7</v>
      </c>
      <c r="D2697" s="4" t="s">
        <v>13</v>
      </c>
      <c r="E2697" s="4" t="s">
        <v>13</v>
      </c>
      <c r="F2697" s="4" t="s">
        <v>13</v>
      </c>
      <c r="G2697" s="4" t="s">
        <v>13</v>
      </c>
    </row>
    <row r="2698" spans="1:10">
      <c r="A2698" t="n">
        <v>22937</v>
      </c>
      <c r="B2698" s="46" t="n">
        <v>46</v>
      </c>
      <c r="C2698" s="7" t="n">
        <v>65534</v>
      </c>
      <c r="D2698" s="7" t="n">
        <v>1.4099999666214</v>
      </c>
      <c r="E2698" s="7" t="n">
        <v>2</v>
      </c>
      <c r="F2698" s="7" t="n">
        <v>27.5900001525879</v>
      </c>
      <c r="G2698" s="7" t="n">
        <v>130.899993896484</v>
      </c>
    </row>
    <row r="2699" spans="1:10">
      <c r="A2699" t="s">
        <v>4</v>
      </c>
      <c r="B2699" s="4" t="s">
        <v>5</v>
      </c>
      <c r="C2699" s="4" t="s">
        <v>12</v>
      </c>
    </row>
    <row r="2700" spans="1:10">
      <c r="A2700" t="n">
        <v>22956</v>
      </c>
      <c r="B2700" s="15" t="n">
        <v>3</v>
      </c>
      <c r="C2700" s="13" t="n">
        <f t="normal" ca="1">A2702</f>
        <v>0</v>
      </c>
    </row>
    <row r="2701" spans="1:10">
      <c r="A2701" t="s">
        <v>4</v>
      </c>
      <c r="B2701" s="4" t="s">
        <v>5</v>
      </c>
    </row>
    <row r="2702" spans="1:10">
      <c r="A2702" t="n">
        <v>22961</v>
      </c>
      <c r="B2702" s="5" t="n">
        <v>1</v>
      </c>
    </row>
    <row r="2703" spans="1:10" s="3" customFormat="1" customHeight="0">
      <c r="A2703" s="3" t="s">
        <v>2</v>
      </c>
      <c r="B2703" s="3" t="s">
        <v>233</v>
      </c>
    </row>
    <row r="2704" spans="1:10">
      <c r="A2704" t="s">
        <v>4</v>
      </c>
      <c r="B2704" s="4" t="s">
        <v>5</v>
      </c>
      <c r="C2704" s="4" t="s">
        <v>8</v>
      </c>
      <c r="D2704" s="4" t="s">
        <v>7</v>
      </c>
      <c r="E2704" s="4" t="s">
        <v>8</v>
      </c>
      <c r="F2704" s="4" t="s">
        <v>8</v>
      </c>
      <c r="G2704" s="4" t="s">
        <v>8</v>
      </c>
      <c r="H2704" s="4" t="s">
        <v>7</v>
      </c>
      <c r="I2704" s="4" t="s">
        <v>12</v>
      </c>
      <c r="J2704" s="4" t="s">
        <v>12</v>
      </c>
    </row>
    <row r="2705" spans="1:10">
      <c r="A2705" t="n">
        <v>22964</v>
      </c>
      <c r="B2705" s="34" t="n">
        <v>6</v>
      </c>
      <c r="C2705" s="7" t="n">
        <v>33</v>
      </c>
      <c r="D2705" s="7" t="n">
        <v>65534</v>
      </c>
      <c r="E2705" s="7" t="n">
        <v>9</v>
      </c>
      <c r="F2705" s="7" t="n">
        <v>1</v>
      </c>
      <c r="G2705" s="7" t="n">
        <v>1</v>
      </c>
      <c r="H2705" s="7" t="n">
        <v>13</v>
      </c>
      <c r="I2705" s="13" t="n">
        <f t="normal" ca="1">A2707</f>
        <v>0</v>
      </c>
      <c r="J2705" s="13" t="n">
        <f t="normal" ca="1">A2715</f>
        <v>0</v>
      </c>
    </row>
    <row r="2706" spans="1:10">
      <c r="A2706" t="s">
        <v>4</v>
      </c>
      <c r="B2706" s="4" t="s">
        <v>5</v>
      </c>
      <c r="C2706" s="4" t="s">
        <v>7</v>
      </c>
      <c r="D2706" s="4" t="s">
        <v>13</v>
      </c>
      <c r="E2706" s="4" t="s">
        <v>13</v>
      </c>
      <c r="F2706" s="4" t="s">
        <v>13</v>
      </c>
      <c r="G2706" s="4" t="s">
        <v>13</v>
      </c>
    </row>
    <row r="2707" spans="1:10">
      <c r="A2707" t="n">
        <v>22981</v>
      </c>
      <c r="B2707" s="46" t="n">
        <v>46</v>
      </c>
      <c r="C2707" s="7" t="n">
        <v>65534</v>
      </c>
      <c r="D2707" s="7" t="n">
        <v>-5.71999979019165</v>
      </c>
      <c r="E2707" s="7" t="n">
        <v>0</v>
      </c>
      <c r="F2707" s="7" t="n">
        <v>48.7799987792969</v>
      </c>
      <c r="G2707" s="7" t="n">
        <v>286.899993896484</v>
      </c>
    </row>
    <row r="2708" spans="1:10">
      <c r="A2708" t="s">
        <v>4</v>
      </c>
      <c r="B2708" s="4" t="s">
        <v>5</v>
      </c>
      <c r="C2708" s="4" t="s">
        <v>7</v>
      </c>
    </row>
    <row r="2709" spans="1:10">
      <c r="A2709" t="n">
        <v>23000</v>
      </c>
      <c r="B2709" s="25" t="n">
        <v>16</v>
      </c>
      <c r="C2709" s="7" t="n">
        <v>0</v>
      </c>
    </row>
    <row r="2710" spans="1:10">
      <c r="A2710" t="s">
        <v>4</v>
      </c>
      <c r="B2710" s="4" t="s">
        <v>5</v>
      </c>
      <c r="C2710" s="4" t="s">
        <v>7</v>
      </c>
      <c r="D2710" s="4" t="s">
        <v>7</v>
      </c>
      <c r="E2710" s="4" t="s">
        <v>7</v>
      </c>
    </row>
    <row r="2711" spans="1:10">
      <c r="A2711" t="n">
        <v>23003</v>
      </c>
      <c r="B2711" s="56" t="n">
        <v>61</v>
      </c>
      <c r="C2711" s="7" t="n">
        <v>65534</v>
      </c>
      <c r="D2711" s="7" t="n">
        <v>107</v>
      </c>
      <c r="E2711" s="7" t="n">
        <v>0</v>
      </c>
    </row>
    <row r="2712" spans="1:10">
      <c r="A2712" t="s">
        <v>4</v>
      </c>
      <c r="B2712" s="4" t="s">
        <v>5</v>
      </c>
      <c r="C2712" s="4" t="s">
        <v>12</v>
      </c>
    </row>
    <row r="2713" spans="1:10">
      <c r="A2713" t="n">
        <v>23010</v>
      </c>
      <c r="B2713" s="15" t="n">
        <v>3</v>
      </c>
      <c r="C2713" s="13" t="n">
        <f t="normal" ca="1">A2715</f>
        <v>0</v>
      </c>
    </row>
    <row r="2714" spans="1:10">
      <c r="A2714" t="s">
        <v>4</v>
      </c>
      <c r="B2714" s="4" t="s">
        <v>5</v>
      </c>
    </row>
    <row r="2715" spans="1:10">
      <c r="A2715" t="n">
        <v>23015</v>
      </c>
      <c r="B2715" s="5" t="n">
        <v>1</v>
      </c>
    </row>
    <row r="2716" spans="1:10" s="3" customFormat="1" customHeight="0">
      <c r="A2716" s="3" t="s">
        <v>2</v>
      </c>
      <c r="B2716" s="3" t="s">
        <v>234</v>
      </c>
    </row>
    <row r="2717" spans="1:10">
      <c r="A2717" t="s">
        <v>4</v>
      </c>
      <c r="B2717" s="4" t="s">
        <v>5</v>
      </c>
      <c r="C2717" s="4" t="s">
        <v>8</v>
      </c>
      <c r="D2717" s="4" t="s">
        <v>7</v>
      </c>
      <c r="E2717" s="4" t="s">
        <v>8</v>
      </c>
      <c r="F2717" s="4" t="s">
        <v>8</v>
      </c>
      <c r="G2717" s="4" t="s">
        <v>8</v>
      </c>
      <c r="H2717" s="4" t="s">
        <v>7</v>
      </c>
      <c r="I2717" s="4" t="s">
        <v>12</v>
      </c>
      <c r="J2717" s="4" t="s">
        <v>7</v>
      </c>
      <c r="K2717" s="4" t="s">
        <v>12</v>
      </c>
      <c r="L2717" s="4" t="s">
        <v>12</v>
      </c>
    </row>
    <row r="2718" spans="1:10">
      <c r="A2718" t="n">
        <v>23016</v>
      </c>
      <c r="B2718" s="34" t="n">
        <v>6</v>
      </c>
      <c r="C2718" s="7" t="n">
        <v>33</v>
      </c>
      <c r="D2718" s="7" t="n">
        <v>65534</v>
      </c>
      <c r="E2718" s="7" t="n">
        <v>9</v>
      </c>
      <c r="F2718" s="7" t="n">
        <v>1</v>
      </c>
      <c r="G2718" s="7" t="n">
        <v>2</v>
      </c>
      <c r="H2718" s="7" t="n">
        <v>9</v>
      </c>
      <c r="I2718" s="13" t="n">
        <f t="normal" ca="1">A2720</f>
        <v>0</v>
      </c>
      <c r="J2718" s="7" t="n">
        <v>15</v>
      </c>
      <c r="K2718" s="13" t="n">
        <f t="normal" ca="1">A2736</f>
        <v>0</v>
      </c>
      <c r="L2718" s="13" t="n">
        <f t="normal" ca="1">A2740</f>
        <v>0</v>
      </c>
    </row>
    <row r="2719" spans="1:10">
      <c r="A2719" t="s">
        <v>4</v>
      </c>
      <c r="B2719" s="4" t="s">
        <v>5</v>
      </c>
      <c r="C2719" s="4" t="s">
        <v>8</v>
      </c>
      <c r="D2719" s="4" t="s">
        <v>7</v>
      </c>
      <c r="E2719" s="4" t="s">
        <v>8</v>
      </c>
      <c r="F2719" s="4" t="s">
        <v>8</v>
      </c>
      <c r="G2719" s="4" t="s">
        <v>12</v>
      </c>
    </row>
    <row r="2720" spans="1:10">
      <c r="A2720" t="n">
        <v>23039</v>
      </c>
      <c r="B2720" s="12" t="n">
        <v>5</v>
      </c>
      <c r="C2720" s="7" t="n">
        <v>30</v>
      </c>
      <c r="D2720" s="7" t="n">
        <v>10643</v>
      </c>
      <c r="E2720" s="7" t="n">
        <v>8</v>
      </c>
      <c r="F2720" s="7" t="n">
        <v>1</v>
      </c>
      <c r="G2720" s="13" t="n">
        <f t="normal" ca="1">A2726</f>
        <v>0</v>
      </c>
    </row>
    <row r="2721" spans="1:12">
      <c r="A2721" t="s">
        <v>4</v>
      </c>
      <c r="B2721" s="4" t="s">
        <v>5</v>
      </c>
      <c r="C2721" s="4" t="s">
        <v>7</v>
      </c>
      <c r="D2721" s="4" t="s">
        <v>13</v>
      </c>
      <c r="E2721" s="4" t="s">
        <v>13</v>
      </c>
      <c r="F2721" s="4" t="s">
        <v>13</v>
      </c>
      <c r="G2721" s="4" t="s">
        <v>13</v>
      </c>
    </row>
    <row r="2722" spans="1:12">
      <c r="A2722" t="n">
        <v>23049</v>
      </c>
      <c r="B2722" s="46" t="n">
        <v>46</v>
      </c>
      <c r="C2722" s="7" t="n">
        <v>65534</v>
      </c>
      <c r="D2722" s="7" t="n">
        <v>-2.26999998092651</v>
      </c>
      <c r="E2722" s="7" t="n">
        <v>2</v>
      </c>
      <c r="F2722" s="7" t="n">
        <v>35.9599990844727</v>
      </c>
      <c r="G2722" s="7" t="n">
        <v>11.6000003814697</v>
      </c>
    </row>
    <row r="2723" spans="1:12">
      <c r="A2723" t="s">
        <v>4</v>
      </c>
      <c r="B2723" s="4" t="s">
        <v>5</v>
      </c>
      <c r="C2723" s="4" t="s">
        <v>12</v>
      </c>
    </row>
    <row r="2724" spans="1:12">
      <c r="A2724" t="n">
        <v>23068</v>
      </c>
      <c r="B2724" s="15" t="n">
        <v>3</v>
      </c>
      <c r="C2724" s="13" t="n">
        <f t="normal" ca="1">A2734</f>
        <v>0</v>
      </c>
    </row>
    <row r="2725" spans="1:12">
      <c r="A2725" t="s">
        <v>4</v>
      </c>
      <c r="B2725" s="4" t="s">
        <v>5</v>
      </c>
      <c r="C2725" s="4" t="s">
        <v>7</v>
      </c>
      <c r="D2725" s="4" t="s">
        <v>13</v>
      </c>
      <c r="E2725" s="4" t="s">
        <v>13</v>
      </c>
      <c r="F2725" s="4" t="s">
        <v>13</v>
      </c>
      <c r="G2725" s="4" t="s">
        <v>13</v>
      </c>
    </row>
    <row r="2726" spans="1:12">
      <c r="A2726" t="n">
        <v>23073</v>
      </c>
      <c r="B2726" s="46" t="n">
        <v>46</v>
      </c>
      <c r="C2726" s="7" t="n">
        <v>65534</v>
      </c>
      <c r="D2726" s="7" t="n">
        <v>6.42000007629395</v>
      </c>
      <c r="E2726" s="7" t="n">
        <v>0</v>
      </c>
      <c r="F2726" s="7" t="n">
        <v>47.7700004577637</v>
      </c>
      <c r="G2726" s="7" t="n">
        <v>21.5</v>
      </c>
    </row>
    <row r="2727" spans="1:12">
      <c r="A2727" t="s">
        <v>4</v>
      </c>
      <c r="B2727" s="4" t="s">
        <v>5</v>
      </c>
      <c r="C2727" s="4" t="s">
        <v>7</v>
      </c>
    </row>
    <row r="2728" spans="1:12">
      <c r="A2728" t="n">
        <v>23092</v>
      </c>
      <c r="B2728" s="25" t="n">
        <v>16</v>
      </c>
      <c r="C2728" s="7" t="n">
        <v>0</v>
      </c>
    </row>
    <row r="2729" spans="1:12">
      <c r="A2729" t="s">
        <v>4</v>
      </c>
      <c r="B2729" s="4" t="s">
        <v>5</v>
      </c>
      <c r="C2729" s="4" t="s">
        <v>7</v>
      </c>
      <c r="D2729" s="4" t="s">
        <v>7</v>
      </c>
      <c r="E2729" s="4" t="s">
        <v>7</v>
      </c>
    </row>
    <row r="2730" spans="1:12">
      <c r="A2730" t="n">
        <v>23095</v>
      </c>
      <c r="B2730" s="56" t="n">
        <v>61</v>
      </c>
      <c r="C2730" s="7" t="n">
        <v>65534</v>
      </c>
      <c r="D2730" s="7" t="n">
        <v>108</v>
      </c>
      <c r="E2730" s="7" t="n">
        <v>0</v>
      </c>
    </row>
    <row r="2731" spans="1:12">
      <c r="A2731" t="s">
        <v>4</v>
      </c>
      <c r="B2731" s="4" t="s">
        <v>5</v>
      </c>
      <c r="C2731" s="4" t="s">
        <v>7</v>
      </c>
      <c r="D2731" s="4" t="s">
        <v>7</v>
      </c>
      <c r="E2731" s="4" t="s">
        <v>7</v>
      </c>
    </row>
    <row r="2732" spans="1:12">
      <c r="A2732" t="n">
        <v>23102</v>
      </c>
      <c r="B2732" s="56" t="n">
        <v>61</v>
      </c>
      <c r="C2732" s="7" t="n">
        <v>108</v>
      </c>
      <c r="D2732" s="7" t="n">
        <v>65534</v>
      </c>
      <c r="E2732" s="7" t="n">
        <v>0</v>
      </c>
    </row>
    <row r="2733" spans="1:12">
      <c r="A2733" t="s">
        <v>4</v>
      </c>
      <c r="B2733" s="4" t="s">
        <v>5</v>
      </c>
      <c r="C2733" s="4" t="s">
        <v>12</v>
      </c>
    </row>
    <row r="2734" spans="1:12">
      <c r="A2734" t="n">
        <v>23109</v>
      </c>
      <c r="B2734" s="15" t="n">
        <v>3</v>
      </c>
      <c r="C2734" s="13" t="n">
        <f t="normal" ca="1">A2740</f>
        <v>0</v>
      </c>
    </row>
    <row r="2735" spans="1:12">
      <c r="A2735" t="s">
        <v>4</v>
      </c>
      <c r="B2735" s="4" t="s">
        <v>5</v>
      </c>
      <c r="C2735" s="4" t="s">
        <v>7</v>
      </c>
      <c r="D2735" s="4" t="s">
        <v>13</v>
      </c>
      <c r="E2735" s="4" t="s">
        <v>13</v>
      </c>
      <c r="F2735" s="4" t="s">
        <v>13</v>
      </c>
      <c r="G2735" s="4" t="s">
        <v>13</v>
      </c>
    </row>
    <row r="2736" spans="1:12">
      <c r="A2736" t="n">
        <v>23114</v>
      </c>
      <c r="B2736" s="46" t="n">
        <v>46</v>
      </c>
      <c r="C2736" s="7" t="n">
        <v>65534</v>
      </c>
      <c r="D2736" s="7" t="n">
        <v>6.42000007629395</v>
      </c>
      <c r="E2736" s="7" t="n">
        <v>0</v>
      </c>
      <c r="F2736" s="7" t="n">
        <v>47.7700004577637</v>
      </c>
      <c r="G2736" s="7" t="n">
        <v>21.5</v>
      </c>
    </row>
    <row r="2737" spans="1:7">
      <c r="A2737" t="s">
        <v>4</v>
      </c>
      <c r="B2737" s="4" t="s">
        <v>5</v>
      </c>
      <c r="C2737" s="4" t="s">
        <v>12</v>
      </c>
    </row>
    <row r="2738" spans="1:7">
      <c r="A2738" t="n">
        <v>23133</v>
      </c>
      <c r="B2738" s="15" t="n">
        <v>3</v>
      </c>
      <c r="C2738" s="13" t="n">
        <f t="normal" ca="1">A2740</f>
        <v>0</v>
      </c>
    </row>
    <row r="2739" spans="1:7">
      <c r="A2739" t="s">
        <v>4</v>
      </c>
      <c r="B2739" s="4" t="s">
        <v>5</v>
      </c>
    </row>
    <row r="2740" spans="1:7">
      <c r="A2740" t="n">
        <v>23138</v>
      </c>
      <c r="B2740" s="5" t="n">
        <v>1</v>
      </c>
    </row>
    <row r="2741" spans="1:7" s="3" customFormat="1" customHeight="0">
      <c r="A2741" s="3" t="s">
        <v>2</v>
      </c>
      <c r="B2741" s="3" t="s">
        <v>235</v>
      </c>
    </row>
    <row r="2742" spans="1:7">
      <c r="A2742" t="s">
        <v>4</v>
      </c>
      <c r="B2742" s="4" t="s">
        <v>5</v>
      </c>
      <c r="C2742" s="4" t="s">
        <v>8</v>
      </c>
      <c r="D2742" s="4" t="s">
        <v>7</v>
      </c>
      <c r="E2742" s="4" t="s">
        <v>8</v>
      </c>
      <c r="F2742" s="4" t="s">
        <v>8</v>
      </c>
      <c r="G2742" s="4" t="s">
        <v>8</v>
      </c>
      <c r="H2742" s="4" t="s">
        <v>7</v>
      </c>
      <c r="I2742" s="4" t="s">
        <v>12</v>
      </c>
      <c r="J2742" s="4" t="s">
        <v>12</v>
      </c>
    </row>
    <row r="2743" spans="1:7">
      <c r="A2743" t="n">
        <v>23140</v>
      </c>
      <c r="B2743" s="34" t="n">
        <v>6</v>
      </c>
      <c r="C2743" s="7" t="n">
        <v>33</v>
      </c>
      <c r="D2743" s="7" t="n">
        <v>65534</v>
      </c>
      <c r="E2743" s="7" t="n">
        <v>9</v>
      </c>
      <c r="F2743" s="7" t="n">
        <v>1</v>
      </c>
      <c r="G2743" s="7" t="n">
        <v>1</v>
      </c>
      <c r="H2743" s="7" t="n">
        <v>7</v>
      </c>
      <c r="I2743" s="13" t="n">
        <f t="normal" ca="1">A2745</f>
        <v>0</v>
      </c>
      <c r="J2743" s="13" t="n">
        <f t="normal" ca="1">A2749</f>
        <v>0</v>
      </c>
    </row>
    <row r="2744" spans="1:7">
      <c r="A2744" t="s">
        <v>4</v>
      </c>
      <c r="B2744" s="4" t="s">
        <v>5</v>
      </c>
      <c r="C2744" s="4" t="s">
        <v>7</v>
      </c>
      <c r="D2744" s="4" t="s">
        <v>13</v>
      </c>
      <c r="E2744" s="4" t="s">
        <v>13</v>
      </c>
      <c r="F2744" s="4" t="s">
        <v>13</v>
      </c>
      <c r="G2744" s="4" t="s">
        <v>13</v>
      </c>
    </row>
    <row r="2745" spans="1:7">
      <c r="A2745" t="n">
        <v>23157</v>
      </c>
      <c r="B2745" s="46" t="n">
        <v>46</v>
      </c>
      <c r="C2745" s="7" t="n">
        <v>65534</v>
      </c>
      <c r="D2745" s="7" t="n">
        <v>2.36999988555908</v>
      </c>
      <c r="E2745" s="7" t="n">
        <v>2</v>
      </c>
      <c r="F2745" s="7" t="n">
        <v>26.9300003051758</v>
      </c>
      <c r="G2745" s="7" t="n">
        <v>319</v>
      </c>
    </row>
    <row r="2746" spans="1:7">
      <c r="A2746" t="s">
        <v>4</v>
      </c>
      <c r="B2746" s="4" t="s">
        <v>5</v>
      </c>
      <c r="C2746" s="4" t="s">
        <v>12</v>
      </c>
    </row>
    <row r="2747" spans="1:7">
      <c r="A2747" t="n">
        <v>23176</v>
      </c>
      <c r="B2747" s="15" t="n">
        <v>3</v>
      </c>
      <c r="C2747" s="13" t="n">
        <f t="normal" ca="1">A2749</f>
        <v>0</v>
      </c>
    </row>
    <row r="2748" spans="1:7">
      <c r="A2748" t="s">
        <v>4</v>
      </c>
      <c r="B2748" s="4" t="s">
        <v>5</v>
      </c>
    </row>
    <row r="2749" spans="1:7">
      <c r="A2749" t="n">
        <v>23181</v>
      </c>
      <c r="B2749" s="5" t="n">
        <v>1</v>
      </c>
    </row>
    <row r="2750" spans="1:7" s="3" customFormat="1" customHeight="0">
      <c r="A2750" s="3" t="s">
        <v>2</v>
      </c>
      <c r="B2750" s="3" t="s">
        <v>236</v>
      </c>
    </row>
    <row r="2751" spans="1:7">
      <c r="A2751" t="s">
        <v>4</v>
      </c>
      <c r="B2751" s="4" t="s">
        <v>5</v>
      </c>
      <c r="C2751" s="4" t="s">
        <v>8</v>
      </c>
      <c r="D2751" s="4" t="s">
        <v>7</v>
      </c>
      <c r="E2751" s="4" t="s">
        <v>8</v>
      </c>
      <c r="F2751" s="4" t="s">
        <v>8</v>
      </c>
      <c r="G2751" s="4" t="s">
        <v>8</v>
      </c>
      <c r="H2751" s="4" t="s">
        <v>7</v>
      </c>
      <c r="I2751" s="4" t="s">
        <v>12</v>
      </c>
      <c r="J2751" s="4" t="s">
        <v>7</v>
      </c>
      <c r="K2751" s="4" t="s">
        <v>12</v>
      </c>
      <c r="L2751" s="4" t="s">
        <v>12</v>
      </c>
    </row>
    <row r="2752" spans="1:7">
      <c r="A2752" t="n">
        <v>23184</v>
      </c>
      <c r="B2752" s="34" t="n">
        <v>6</v>
      </c>
      <c r="C2752" s="7" t="n">
        <v>33</v>
      </c>
      <c r="D2752" s="7" t="n">
        <v>65534</v>
      </c>
      <c r="E2752" s="7" t="n">
        <v>9</v>
      </c>
      <c r="F2752" s="7" t="n">
        <v>1</v>
      </c>
      <c r="G2752" s="7" t="n">
        <v>2</v>
      </c>
      <c r="H2752" s="7" t="n">
        <v>13</v>
      </c>
      <c r="I2752" s="13" t="n">
        <f t="normal" ca="1">A2754</f>
        <v>0</v>
      </c>
      <c r="J2752" s="7" t="n">
        <v>100</v>
      </c>
      <c r="K2752" s="13" t="n">
        <f t="normal" ca="1">A2768</f>
        <v>0</v>
      </c>
      <c r="L2752" s="13" t="n">
        <f t="normal" ca="1">A2772</f>
        <v>0</v>
      </c>
    </row>
    <row r="2753" spans="1:12">
      <c r="A2753" t="s">
        <v>4</v>
      </c>
      <c r="B2753" s="4" t="s">
        <v>5</v>
      </c>
      <c r="C2753" s="4" t="s">
        <v>7</v>
      </c>
      <c r="D2753" s="4" t="s">
        <v>13</v>
      </c>
      <c r="E2753" s="4" t="s">
        <v>13</v>
      </c>
      <c r="F2753" s="4" t="s">
        <v>13</v>
      </c>
      <c r="G2753" s="4" t="s">
        <v>13</v>
      </c>
    </row>
    <row r="2754" spans="1:12">
      <c r="A2754" t="n">
        <v>23207</v>
      </c>
      <c r="B2754" s="46" t="n">
        <v>46</v>
      </c>
      <c r="C2754" s="7" t="n">
        <v>65534</v>
      </c>
      <c r="D2754" s="7" t="n">
        <v>-2.86999988555908</v>
      </c>
      <c r="E2754" s="7" t="n">
        <v>2</v>
      </c>
      <c r="F2754" s="7" t="n">
        <v>23.5200004577637</v>
      </c>
      <c r="G2754" s="7" t="n">
        <v>98</v>
      </c>
    </row>
    <row r="2755" spans="1:12">
      <c r="A2755" t="s">
        <v>4</v>
      </c>
      <c r="B2755" s="4" t="s">
        <v>5</v>
      </c>
      <c r="C2755" s="4" t="s">
        <v>8</v>
      </c>
      <c r="D2755" s="4" t="s">
        <v>7</v>
      </c>
      <c r="E2755" s="4" t="s">
        <v>8</v>
      </c>
      <c r="F2755" s="4" t="s">
        <v>9</v>
      </c>
      <c r="G2755" s="4" t="s">
        <v>9</v>
      </c>
      <c r="H2755" s="4" t="s">
        <v>9</v>
      </c>
      <c r="I2755" s="4" t="s">
        <v>9</v>
      </c>
      <c r="J2755" s="4" t="s">
        <v>9</v>
      </c>
      <c r="K2755" s="4" t="s">
        <v>9</v>
      </c>
      <c r="L2755" s="4" t="s">
        <v>9</v>
      </c>
      <c r="M2755" s="4" t="s">
        <v>9</v>
      </c>
      <c r="N2755" s="4" t="s">
        <v>9</v>
      </c>
      <c r="O2755" s="4" t="s">
        <v>9</v>
      </c>
      <c r="P2755" s="4" t="s">
        <v>9</v>
      </c>
      <c r="Q2755" s="4" t="s">
        <v>9</v>
      </c>
      <c r="R2755" s="4" t="s">
        <v>9</v>
      </c>
      <c r="S2755" s="4" t="s">
        <v>9</v>
      </c>
      <c r="T2755" s="4" t="s">
        <v>9</v>
      </c>
      <c r="U2755" s="4" t="s">
        <v>9</v>
      </c>
    </row>
    <row r="2756" spans="1:12">
      <c r="A2756" t="n">
        <v>23226</v>
      </c>
      <c r="B2756" s="51" t="n">
        <v>36</v>
      </c>
      <c r="C2756" s="7" t="n">
        <v>8</v>
      </c>
      <c r="D2756" s="7" t="n">
        <v>65534</v>
      </c>
      <c r="E2756" s="7" t="n">
        <v>0</v>
      </c>
      <c r="F2756" s="7" t="s">
        <v>237</v>
      </c>
      <c r="G2756" s="7" t="s">
        <v>15</v>
      </c>
      <c r="H2756" s="7" t="s">
        <v>15</v>
      </c>
      <c r="I2756" s="7" t="s">
        <v>15</v>
      </c>
      <c r="J2756" s="7" t="s">
        <v>15</v>
      </c>
      <c r="K2756" s="7" t="s">
        <v>15</v>
      </c>
      <c r="L2756" s="7" t="s">
        <v>15</v>
      </c>
      <c r="M2756" s="7" t="s">
        <v>15</v>
      </c>
      <c r="N2756" s="7" t="s">
        <v>15</v>
      </c>
      <c r="O2756" s="7" t="s">
        <v>15</v>
      </c>
      <c r="P2756" s="7" t="s">
        <v>15</v>
      </c>
      <c r="Q2756" s="7" t="s">
        <v>15</v>
      </c>
      <c r="R2756" s="7" t="s">
        <v>15</v>
      </c>
      <c r="S2756" s="7" t="s">
        <v>15</v>
      </c>
      <c r="T2756" s="7" t="s">
        <v>15</v>
      </c>
      <c r="U2756" s="7" t="s">
        <v>15</v>
      </c>
    </row>
    <row r="2757" spans="1:12">
      <c r="A2757" t="s">
        <v>4</v>
      </c>
      <c r="B2757" s="4" t="s">
        <v>5</v>
      </c>
      <c r="C2757" s="4" t="s">
        <v>7</v>
      </c>
      <c r="D2757" s="4" t="s">
        <v>8</v>
      </c>
      <c r="E2757" s="4" t="s">
        <v>9</v>
      </c>
      <c r="F2757" s="4" t="s">
        <v>13</v>
      </c>
      <c r="G2757" s="4" t="s">
        <v>13</v>
      </c>
      <c r="H2757" s="4" t="s">
        <v>13</v>
      </c>
    </row>
    <row r="2758" spans="1:12">
      <c r="A2758" t="n">
        <v>23260</v>
      </c>
      <c r="B2758" s="52" t="n">
        <v>48</v>
      </c>
      <c r="C2758" s="7" t="n">
        <v>65534</v>
      </c>
      <c r="D2758" s="7" t="n">
        <v>0</v>
      </c>
      <c r="E2758" s="7" t="s">
        <v>237</v>
      </c>
      <c r="F2758" s="7" t="n">
        <v>0</v>
      </c>
      <c r="G2758" s="7" t="n">
        <v>1</v>
      </c>
      <c r="H2758" s="7" t="n">
        <v>1.40129846432482e-45</v>
      </c>
    </row>
    <row r="2759" spans="1:12">
      <c r="A2759" t="s">
        <v>4</v>
      </c>
      <c r="B2759" s="4" t="s">
        <v>5</v>
      </c>
      <c r="C2759" s="4" t="s">
        <v>7</v>
      </c>
      <c r="D2759" s="4" t="s">
        <v>14</v>
      </c>
    </row>
    <row r="2760" spans="1:12">
      <c r="A2760" t="n">
        <v>23290</v>
      </c>
      <c r="B2760" s="30" t="n">
        <v>43</v>
      </c>
      <c r="C2760" s="7" t="n">
        <v>65534</v>
      </c>
      <c r="D2760" s="7" t="n">
        <v>64</v>
      </c>
    </row>
    <row r="2761" spans="1:12">
      <c r="A2761" t="s">
        <v>4</v>
      </c>
      <c r="B2761" s="4" t="s">
        <v>5</v>
      </c>
      <c r="C2761" s="4" t="s">
        <v>8</v>
      </c>
      <c r="D2761" s="4" t="s">
        <v>7</v>
      </c>
      <c r="E2761" s="4" t="s">
        <v>8</v>
      </c>
      <c r="F2761" s="4" t="s">
        <v>8</v>
      </c>
      <c r="G2761" s="4" t="s">
        <v>12</v>
      </c>
    </row>
    <row r="2762" spans="1:12">
      <c r="A2762" t="n">
        <v>23297</v>
      </c>
      <c r="B2762" s="12" t="n">
        <v>5</v>
      </c>
      <c r="C2762" s="7" t="n">
        <v>30</v>
      </c>
      <c r="D2762" s="7" t="n">
        <v>9422</v>
      </c>
      <c r="E2762" s="7" t="n">
        <v>8</v>
      </c>
      <c r="F2762" s="7" t="n">
        <v>1</v>
      </c>
      <c r="G2762" s="13" t="n">
        <f t="normal" ca="1">A2766</f>
        <v>0</v>
      </c>
    </row>
    <row r="2763" spans="1:12">
      <c r="A2763" t="s">
        <v>4</v>
      </c>
      <c r="B2763" s="4" t="s">
        <v>5</v>
      </c>
      <c r="C2763" s="4" t="s">
        <v>8</v>
      </c>
      <c r="D2763" s="4" t="s">
        <v>7</v>
      </c>
      <c r="E2763" s="4" t="s">
        <v>9</v>
      </c>
      <c r="F2763" s="4" t="s">
        <v>9</v>
      </c>
      <c r="G2763" s="4" t="s">
        <v>9</v>
      </c>
      <c r="H2763" s="4" t="s">
        <v>9</v>
      </c>
    </row>
    <row r="2764" spans="1:12">
      <c r="A2764" t="n">
        <v>23307</v>
      </c>
      <c r="B2764" s="39" t="n">
        <v>51</v>
      </c>
      <c r="C2764" s="7" t="n">
        <v>3</v>
      </c>
      <c r="D2764" s="7" t="n">
        <v>65534</v>
      </c>
      <c r="E2764" s="7" t="s">
        <v>238</v>
      </c>
      <c r="F2764" s="7" t="s">
        <v>239</v>
      </c>
      <c r="G2764" s="7" t="s">
        <v>94</v>
      </c>
      <c r="H2764" s="7" t="s">
        <v>95</v>
      </c>
    </row>
    <row r="2765" spans="1:12">
      <c r="A2765" t="s">
        <v>4</v>
      </c>
      <c r="B2765" s="4" t="s">
        <v>5</v>
      </c>
      <c r="C2765" s="4" t="s">
        <v>12</v>
      </c>
    </row>
    <row r="2766" spans="1:12">
      <c r="A2766" t="n">
        <v>23320</v>
      </c>
      <c r="B2766" s="15" t="n">
        <v>3</v>
      </c>
      <c r="C2766" s="13" t="n">
        <f t="normal" ca="1">A2772</f>
        <v>0</v>
      </c>
    </row>
    <row r="2767" spans="1:12">
      <c r="A2767" t="s">
        <v>4</v>
      </c>
      <c r="B2767" s="4" t="s">
        <v>5</v>
      </c>
      <c r="C2767" s="4" t="s">
        <v>7</v>
      </c>
      <c r="D2767" s="4" t="s">
        <v>13</v>
      </c>
      <c r="E2767" s="4" t="s">
        <v>13</v>
      </c>
      <c r="F2767" s="4" t="s">
        <v>13</v>
      </c>
      <c r="G2767" s="4" t="s">
        <v>13</v>
      </c>
    </row>
    <row r="2768" spans="1:12">
      <c r="A2768" t="n">
        <v>23325</v>
      </c>
      <c r="B2768" s="46" t="n">
        <v>46</v>
      </c>
      <c r="C2768" s="7" t="n">
        <v>65534</v>
      </c>
      <c r="D2768" s="7" t="n">
        <v>0.990000009536743</v>
      </c>
      <c r="E2768" s="7" t="n">
        <v>2.10999989509583</v>
      </c>
      <c r="F2768" s="7" t="n">
        <v>44.2799987792969</v>
      </c>
      <c r="G2768" s="7" t="n">
        <v>349.799987792969</v>
      </c>
    </row>
    <row r="2769" spans="1:21">
      <c r="A2769" t="s">
        <v>4</v>
      </c>
      <c r="B2769" s="4" t="s">
        <v>5</v>
      </c>
      <c r="C2769" s="4" t="s">
        <v>12</v>
      </c>
    </row>
    <row r="2770" spans="1:21">
      <c r="A2770" t="n">
        <v>23344</v>
      </c>
      <c r="B2770" s="15" t="n">
        <v>3</v>
      </c>
      <c r="C2770" s="13" t="n">
        <f t="normal" ca="1">A2772</f>
        <v>0</v>
      </c>
    </row>
    <row r="2771" spans="1:21">
      <c r="A2771" t="s">
        <v>4</v>
      </c>
      <c r="B2771" s="4" t="s">
        <v>5</v>
      </c>
    </row>
    <row r="2772" spans="1:21">
      <c r="A2772" t="n">
        <v>23349</v>
      </c>
      <c r="B2772" s="5" t="n">
        <v>1</v>
      </c>
    </row>
    <row r="2773" spans="1:21" s="3" customFormat="1" customHeight="0">
      <c r="A2773" s="3" t="s">
        <v>2</v>
      </c>
      <c r="B2773" s="3" t="s">
        <v>240</v>
      </c>
    </row>
    <row r="2774" spans="1:21">
      <c r="A2774" t="s">
        <v>4</v>
      </c>
      <c r="B2774" s="4" t="s">
        <v>5</v>
      </c>
      <c r="C2774" s="4" t="s">
        <v>9</v>
      </c>
      <c r="D2774" s="4" t="s">
        <v>7</v>
      </c>
    </row>
    <row r="2775" spans="1:21">
      <c r="A2775" t="n">
        <v>23352</v>
      </c>
      <c r="B2775" s="57" t="n">
        <v>29</v>
      </c>
      <c r="C2775" s="7" t="s">
        <v>241</v>
      </c>
      <c r="D2775" s="7" t="n">
        <v>65534</v>
      </c>
    </row>
    <row r="2776" spans="1:21">
      <c r="A2776" t="s">
        <v>4</v>
      </c>
      <c r="B2776" s="4" t="s">
        <v>5</v>
      </c>
      <c r="C2776" s="4" t="s">
        <v>8</v>
      </c>
      <c r="D2776" s="4" t="s">
        <v>7</v>
      </c>
      <c r="E2776" s="4" t="s">
        <v>8</v>
      </c>
      <c r="F2776" s="4" t="s">
        <v>8</v>
      </c>
      <c r="G2776" s="4" t="s">
        <v>8</v>
      </c>
      <c r="H2776" s="4" t="s">
        <v>7</v>
      </c>
      <c r="I2776" s="4" t="s">
        <v>12</v>
      </c>
      <c r="J2776" s="4" t="s">
        <v>12</v>
      </c>
    </row>
    <row r="2777" spans="1:21">
      <c r="A2777" t="n">
        <v>23375</v>
      </c>
      <c r="B2777" s="34" t="n">
        <v>6</v>
      </c>
      <c r="C2777" s="7" t="n">
        <v>33</v>
      </c>
      <c r="D2777" s="7" t="n">
        <v>65534</v>
      </c>
      <c r="E2777" s="7" t="n">
        <v>9</v>
      </c>
      <c r="F2777" s="7" t="n">
        <v>1</v>
      </c>
      <c r="G2777" s="7" t="n">
        <v>1</v>
      </c>
      <c r="H2777" s="7" t="n">
        <v>100</v>
      </c>
      <c r="I2777" s="13" t="n">
        <f t="normal" ca="1">A2779</f>
        <v>0</v>
      </c>
      <c r="J2777" s="13" t="n">
        <f t="normal" ca="1">A2793</f>
        <v>0</v>
      </c>
    </row>
    <row r="2778" spans="1:21">
      <c r="A2778" t="s">
        <v>4</v>
      </c>
      <c r="B2778" s="4" t="s">
        <v>5</v>
      </c>
      <c r="C2778" s="4" t="s">
        <v>7</v>
      </c>
      <c r="D2778" s="4" t="s">
        <v>13</v>
      </c>
      <c r="E2778" s="4" t="s">
        <v>13</v>
      </c>
      <c r="F2778" s="4" t="s">
        <v>13</v>
      </c>
      <c r="G2778" s="4" t="s">
        <v>13</v>
      </c>
    </row>
    <row r="2779" spans="1:21">
      <c r="A2779" t="n">
        <v>23392</v>
      </c>
      <c r="B2779" s="46" t="n">
        <v>46</v>
      </c>
      <c r="C2779" s="7" t="n">
        <v>65534</v>
      </c>
      <c r="D2779" s="7" t="n">
        <v>0</v>
      </c>
      <c r="E2779" s="7" t="n">
        <v>2.10999989509583</v>
      </c>
      <c r="F2779" s="7" t="n">
        <v>45</v>
      </c>
      <c r="G2779" s="7" t="n">
        <v>0</v>
      </c>
    </row>
    <row r="2780" spans="1:21">
      <c r="A2780" t="s">
        <v>4</v>
      </c>
      <c r="B2780" s="4" t="s">
        <v>5</v>
      </c>
      <c r="C2780" s="4" t="s">
        <v>8</v>
      </c>
      <c r="D2780" s="4" t="s">
        <v>7</v>
      </c>
      <c r="E2780" s="4" t="s">
        <v>8</v>
      </c>
      <c r="F2780" s="4" t="s">
        <v>9</v>
      </c>
      <c r="G2780" s="4" t="s">
        <v>9</v>
      </c>
      <c r="H2780" s="4" t="s">
        <v>9</v>
      </c>
      <c r="I2780" s="4" t="s">
        <v>9</v>
      </c>
      <c r="J2780" s="4" t="s">
        <v>9</v>
      </c>
      <c r="K2780" s="4" t="s">
        <v>9</v>
      </c>
      <c r="L2780" s="4" t="s">
        <v>9</v>
      </c>
      <c r="M2780" s="4" t="s">
        <v>9</v>
      </c>
      <c r="N2780" s="4" t="s">
        <v>9</v>
      </c>
      <c r="O2780" s="4" t="s">
        <v>9</v>
      </c>
      <c r="P2780" s="4" t="s">
        <v>9</v>
      </c>
      <c r="Q2780" s="4" t="s">
        <v>9</v>
      </c>
      <c r="R2780" s="4" t="s">
        <v>9</v>
      </c>
      <c r="S2780" s="4" t="s">
        <v>9</v>
      </c>
      <c r="T2780" s="4" t="s">
        <v>9</v>
      </c>
      <c r="U2780" s="4" t="s">
        <v>9</v>
      </c>
    </row>
    <row r="2781" spans="1:21">
      <c r="A2781" t="n">
        <v>23411</v>
      </c>
      <c r="B2781" s="51" t="n">
        <v>36</v>
      </c>
      <c r="C2781" s="7" t="n">
        <v>8</v>
      </c>
      <c r="D2781" s="7" t="n">
        <v>65534</v>
      </c>
      <c r="E2781" s="7" t="n">
        <v>0</v>
      </c>
      <c r="F2781" s="7" t="s">
        <v>190</v>
      </c>
      <c r="G2781" s="7" t="s">
        <v>15</v>
      </c>
      <c r="H2781" s="7" t="s">
        <v>15</v>
      </c>
      <c r="I2781" s="7" t="s">
        <v>15</v>
      </c>
      <c r="J2781" s="7" t="s">
        <v>15</v>
      </c>
      <c r="K2781" s="7" t="s">
        <v>15</v>
      </c>
      <c r="L2781" s="7" t="s">
        <v>15</v>
      </c>
      <c r="M2781" s="7" t="s">
        <v>15</v>
      </c>
      <c r="N2781" s="7" t="s">
        <v>15</v>
      </c>
      <c r="O2781" s="7" t="s">
        <v>15</v>
      </c>
      <c r="P2781" s="7" t="s">
        <v>15</v>
      </c>
      <c r="Q2781" s="7" t="s">
        <v>15</v>
      </c>
      <c r="R2781" s="7" t="s">
        <v>15</v>
      </c>
      <c r="S2781" s="7" t="s">
        <v>15</v>
      </c>
      <c r="T2781" s="7" t="s">
        <v>15</v>
      </c>
      <c r="U2781" s="7" t="s">
        <v>15</v>
      </c>
    </row>
    <row r="2782" spans="1:21">
      <c r="A2782" t="s">
        <v>4</v>
      </c>
      <c r="B2782" s="4" t="s">
        <v>5</v>
      </c>
      <c r="C2782" s="4" t="s">
        <v>7</v>
      </c>
      <c r="D2782" s="4" t="s">
        <v>8</v>
      </c>
      <c r="E2782" s="4" t="s">
        <v>9</v>
      </c>
      <c r="F2782" s="4" t="s">
        <v>13</v>
      </c>
      <c r="G2782" s="4" t="s">
        <v>13</v>
      </c>
      <c r="H2782" s="4" t="s">
        <v>13</v>
      </c>
    </row>
    <row r="2783" spans="1:21">
      <c r="A2783" t="n">
        <v>23442</v>
      </c>
      <c r="B2783" s="52" t="n">
        <v>48</v>
      </c>
      <c r="C2783" s="7" t="n">
        <v>65534</v>
      </c>
      <c r="D2783" s="7" t="n">
        <v>0</v>
      </c>
      <c r="E2783" s="7" t="s">
        <v>190</v>
      </c>
      <c r="F2783" s="7" t="n">
        <v>0</v>
      </c>
      <c r="G2783" s="7" t="n">
        <v>1</v>
      </c>
      <c r="H2783" s="7" t="n">
        <v>0</v>
      </c>
    </row>
    <row r="2784" spans="1:21">
      <c r="A2784" t="s">
        <v>4</v>
      </c>
      <c r="B2784" s="4" t="s">
        <v>5</v>
      </c>
      <c r="C2784" s="4" t="s">
        <v>7</v>
      </c>
      <c r="D2784" s="4" t="s">
        <v>14</v>
      </c>
    </row>
    <row r="2785" spans="1:21">
      <c r="A2785" t="n">
        <v>23469</v>
      </c>
      <c r="B2785" s="30" t="n">
        <v>43</v>
      </c>
      <c r="C2785" s="7" t="n">
        <v>65534</v>
      </c>
      <c r="D2785" s="7" t="n">
        <v>64</v>
      </c>
    </row>
    <row r="2786" spans="1:21">
      <c r="A2786" t="s">
        <v>4</v>
      </c>
      <c r="B2786" s="4" t="s">
        <v>5</v>
      </c>
      <c r="C2786" s="4" t="s">
        <v>8</v>
      </c>
      <c r="D2786" s="4" t="s">
        <v>9</v>
      </c>
    </row>
    <row r="2787" spans="1:21">
      <c r="A2787" t="n">
        <v>23476</v>
      </c>
      <c r="B2787" s="9" t="n">
        <v>2</v>
      </c>
      <c r="C2787" s="7" t="n">
        <v>10</v>
      </c>
      <c r="D2787" s="7" t="s">
        <v>191</v>
      </c>
    </row>
    <row r="2788" spans="1:21">
      <c r="A2788" t="s">
        <v>4</v>
      </c>
      <c r="B2788" s="4" t="s">
        <v>5</v>
      </c>
      <c r="C2788" s="4" t="s">
        <v>9</v>
      </c>
      <c r="D2788" s="4" t="s">
        <v>8</v>
      </c>
      <c r="E2788" s="4" t="s">
        <v>7</v>
      </c>
      <c r="F2788" s="4" t="s">
        <v>13</v>
      </c>
      <c r="G2788" s="4" t="s">
        <v>13</v>
      </c>
      <c r="H2788" s="4" t="s">
        <v>13</v>
      </c>
      <c r="I2788" s="4" t="s">
        <v>13</v>
      </c>
      <c r="J2788" s="4" t="s">
        <v>13</v>
      </c>
      <c r="K2788" s="4" t="s">
        <v>13</v>
      </c>
      <c r="L2788" s="4" t="s">
        <v>13</v>
      </c>
      <c r="M2788" s="4" t="s">
        <v>7</v>
      </c>
    </row>
    <row r="2789" spans="1:21">
      <c r="A2789" t="n">
        <v>23502</v>
      </c>
      <c r="B2789" s="58" t="n">
        <v>87</v>
      </c>
      <c r="C2789" s="7" t="s">
        <v>242</v>
      </c>
      <c r="D2789" s="7" t="n">
        <v>5</v>
      </c>
      <c r="E2789" s="7" t="n">
        <v>13</v>
      </c>
      <c r="F2789" s="7" t="n">
        <v>2.5</v>
      </c>
      <c r="G2789" s="7" t="n">
        <v>0</v>
      </c>
      <c r="H2789" s="7" t="n">
        <v>0</v>
      </c>
      <c r="I2789" s="7" t="n">
        <v>0</v>
      </c>
      <c r="J2789" s="7" t="n">
        <v>0</v>
      </c>
      <c r="K2789" s="7" t="n">
        <v>0</v>
      </c>
      <c r="L2789" s="7" t="n">
        <v>0</v>
      </c>
      <c r="M2789" s="7" t="n">
        <v>7</v>
      </c>
    </row>
    <row r="2790" spans="1:21">
      <c r="A2790" t="s">
        <v>4</v>
      </c>
      <c r="B2790" s="4" t="s">
        <v>5</v>
      </c>
      <c r="C2790" s="4" t="s">
        <v>12</v>
      </c>
    </row>
    <row r="2791" spans="1:21">
      <c r="A2791" t="n">
        <v>23544</v>
      </c>
      <c r="B2791" s="15" t="n">
        <v>3</v>
      </c>
      <c r="C2791" s="13" t="n">
        <f t="normal" ca="1">A2793</f>
        <v>0</v>
      </c>
    </row>
    <row r="2792" spans="1:21">
      <c r="A2792" t="s">
        <v>4</v>
      </c>
      <c r="B2792" s="4" t="s">
        <v>5</v>
      </c>
    </row>
    <row r="2793" spans="1:21">
      <c r="A2793" t="n">
        <v>23549</v>
      </c>
      <c r="B2793" s="5" t="n">
        <v>1</v>
      </c>
    </row>
    <row r="2794" spans="1:21" s="3" customFormat="1" customHeight="0">
      <c r="A2794" s="3" t="s">
        <v>2</v>
      </c>
      <c r="B2794" s="3" t="s">
        <v>243</v>
      </c>
    </row>
    <row r="2795" spans="1:21">
      <c r="A2795" t="s">
        <v>4</v>
      </c>
      <c r="B2795" s="4" t="s">
        <v>5</v>
      </c>
      <c r="C2795" s="4" t="s">
        <v>8</v>
      </c>
      <c r="D2795" s="4" t="s">
        <v>7</v>
      </c>
      <c r="E2795" s="4" t="s">
        <v>8</v>
      </c>
      <c r="F2795" s="4" t="s">
        <v>8</v>
      </c>
      <c r="G2795" s="4" t="s">
        <v>12</v>
      </c>
    </row>
    <row r="2796" spans="1:21">
      <c r="A2796" t="n">
        <v>23552</v>
      </c>
      <c r="B2796" s="12" t="n">
        <v>5</v>
      </c>
      <c r="C2796" s="7" t="n">
        <v>30</v>
      </c>
      <c r="D2796" s="7" t="n">
        <v>9236</v>
      </c>
      <c r="E2796" s="7" t="n">
        <v>8</v>
      </c>
      <c r="F2796" s="7" t="n">
        <v>1</v>
      </c>
      <c r="G2796" s="13" t="n">
        <f t="normal" ca="1">A2802</f>
        <v>0</v>
      </c>
    </row>
    <row r="2797" spans="1:21">
      <c r="A2797" t="s">
        <v>4</v>
      </c>
      <c r="B2797" s="4" t="s">
        <v>5</v>
      </c>
      <c r="C2797" s="4" t="s">
        <v>7</v>
      </c>
      <c r="D2797" s="4" t="s">
        <v>14</v>
      </c>
    </row>
    <row r="2798" spans="1:21">
      <c r="A2798" t="n">
        <v>23562</v>
      </c>
      <c r="B2798" s="30" t="n">
        <v>43</v>
      </c>
      <c r="C2798" s="7" t="n">
        <v>65534</v>
      </c>
      <c r="D2798" s="7" t="n">
        <v>1</v>
      </c>
    </row>
    <row r="2799" spans="1:21">
      <c r="A2799" t="s">
        <v>4</v>
      </c>
      <c r="B2799" s="4" t="s">
        <v>5</v>
      </c>
      <c r="C2799" s="4" t="s">
        <v>12</v>
      </c>
    </row>
    <row r="2800" spans="1:21">
      <c r="A2800" t="n">
        <v>23569</v>
      </c>
      <c r="B2800" s="15" t="n">
        <v>3</v>
      </c>
      <c r="C2800" s="13" t="n">
        <f t="normal" ca="1">A2816</f>
        <v>0</v>
      </c>
    </row>
    <row r="2801" spans="1:13">
      <c r="A2801" t="s">
        <v>4</v>
      </c>
      <c r="B2801" s="4" t="s">
        <v>5</v>
      </c>
      <c r="C2801" s="4" t="s">
        <v>9</v>
      </c>
      <c r="D2801" s="4" t="s">
        <v>7</v>
      </c>
    </row>
    <row r="2802" spans="1:13">
      <c r="A2802" t="n">
        <v>23574</v>
      </c>
      <c r="B2802" s="57" t="n">
        <v>29</v>
      </c>
      <c r="C2802" s="7" t="s">
        <v>244</v>
      </c>
      <c r="D2802" s="7" t="n">
        <v>65534</v>
      </c>
    </row>
    <row r="2803" spans="1:13">
      <c r="A2803" t="s">
        <v>4</v>
      </c>
      <c r="B2803" s="4" t="s">
        <v>5</v>
      </c>
      <c r="C2803" s="4" t="s">
        <v>8</v>
      </c>
      <c r="D2803" s="4" t="s">
        <v>7</v>
      </c>
      <c r="E2803" s="4" t="s">
        <v>8</v>
      </c>
      <c r="F2803" s="4" t="s">
        <v>8</v>
      </c>
      <c r="G2803" s="4" t="s">
        <v>8</v>
      </c>
      <c r="H2803" s="4" t="s">
        <v>7</v>
      </c>
      <c r="I2803" s="4" t="s">
        <v>12</v>
      </c>
      <c r="J2803" s="4" t="s">
        <v>12</v>
      </c>
    </row>
    <row r="2804" spans="1:13">
      <c r="A2804" t="n">
        <v>23595</v>
      </c>
      <c r="B2804" s="34" t="n">
        <v>6</v>
      </c>
      <c r="C2804" s="7" t="n">
        <v>33</v>
      </c>
      <c r="D2804" s="7" t="n">
        <v>65534</v>
      </c>
      <c r="E2804" s="7" t="n">
        <v>9</v>
      </c>
      <c r="F2804" s="7" t="n">
        <v>1</v>
      </c>
      <c r="G2804" s="7" t="n">
        <v>1</v>
      </c>
      <c r="H2804" s="7" t="n">
        <v>100</v>
      </c>
      <c r="I2804" s="13" t="n">
        <f t="normal" ca="1">A2806</f>
        <v>0</v>
      </c>
      <c r="J2804" s="13" t="n">
        <f t="normal" ca="1">A2816</f>
        <v>0</v>
      </c>
    </row>
    <row r="2805" spans="1:13">
      <c r="A2805" t="s">
        <v>4</v>
      </c>
      <c r="B2805" s="4" t="s">
        <v>5</v>
      </c>
      <c r="C2805" s="4" t="s">
        <v>7</v>
      </c>
      <c r="D2805" s="4" t="s">
        <v>13</v>
      </c>
      <c r="E2805" s="4" t="s">
        <v>13</v>
      </c>
      <c r="F2805" s="4" t="s">
        <v>13</v>
      </c>
      <c r="G2805" s="4" t="s">
        <v>13</v>
      </c>
    </row>
    <row r="2806" spans="1:13">
      <c r="A2806" t="n">
        <v>23612</v>
      </c>
      <c r="B2806" s="46" t="n">
        <v>46</v>
      </c>
      <c r="C2806" s="7" t="n">
        <v>65534</v>
      </c>
      <c r="D2806" s="7" t="n">
        <v>0</v>
      </c>
      <c r="E2806" s="7" t="n">
        <v>0</v>
      </c>
      <c r="F2806" s="7" t="n">
        <v>50.9199981689453</v>
      </c>
      <c r="G2806" s="7" t="n">
        <v>0</v>
      </c>
    </row>
    <row r="2807" spans="1:13">
      <c r="A2807" t="s">
        <v>4</v>
      </c>
      <c r="B2807" s="4" t="s">
        <v>5</v>
      </c>
      <c r="C2807" s="4" t="s">
        <v>8</v>
      </c>
      <c r="D2807" s="4" t="s">
        <v>7</v>
      </c>
      <c r="E2807" s="4" t="s">
        <v>8</v>
      </c>
      <c r="F2807" s="4" t="s">
        <v>9</v>
      </c>
      <c r="G2807" s="4" t="s">
        <v>9</v>
      </c>
      <c r="H2807" s="4" t="s">
        <v>9</v>
      </c>
      <c r="I2807" s="4" t="s">
        <v>9</v>
      </c>
      <c r="J2807" s="4" t="s">
        <v>9</v>
      </c>
      <c r="K2807" s="4" t="s">
        <v>9</v>
      </c>
      <c r="L2807" s="4" t="s">
        <v>9</v>
      </c>
      <c r="M2807" s="4" t="s">
        <v>9</v>
      </c>
      <c r="N2807" s="4" t="s">
        <v>9</v>
      </c>
      <c r="O2807" s="4" t="s">
        <v>9</v>
      </c>
      <c r="P2807" s="4" t="s">
        <v>9</v>
      </c>
      <c r="Q2807" s="4" t="s">
        <v>9</v>
      </c>
      <c r="R2807" s="4" t="s">
        <v>9</v>
      </c>
      <c r="S2807" s="4" t="s">
        <v>9</v>
      </c>
      <c r="T2807" s="4" t="s">
        <v>9</v>
      </c>
      <c r="U2807" s="4" t="s">
        <v>9</v>
      </c>
    </row>
    <row r="2808" spans="1:13">
      <c r="A2808" t="n">
        <v>23631</v>
      </c>
      <c r="B2808" s="51" t="n">
        <v>36</v>
      </c>
      <c r="C2808" s="7" t="n">
        <v>8</v>
      </c>
      <c r="D2808" s="7" t="n">
        <v>65534</v>
      </c>
      <c r="E2808" s="7" t="n">
        <v>0</v>
      </c>
      <c r="F2808" s="7" t="s">
        <v>245</v>
      </c>
      <c r="G2808" s="7" t="s">
        <v>15</v>
      </c>
      <c r="H2808" s="7" t="s">
        <v>15</v>
      </c>
      <c r="I2808" s="7" t="s">
        <v>15</v>
      </c>
      <c r="J2808" s="7" t="s">
        <v>15</v>
      </c>
      <c r="K2808" s="7" t="s">
        <v>15</v>
      </c>
      <c r="L2808" s="7" t="s">
        <v>15</v>
      </c>
      <c r="M2808" s="7" t="s">
        <v>15</v>
      </c>
      <c r="N2808" s="7" t="s">
        <v>15</v>
      </c>
      <c r="O2808" s="7" t="s">
        <v>15</v>
      </c>
      <c r="P2808" s="7" t="s">
        <v>15</v>
      </c>
      <c r="Q2808" s="7" t="s">
        <v>15</v>
      </c>
      <c r="R2808" s="7" t="s">
        <v>15</v>
      </c>
      <c r="S2808" s="7" t="s">
        <v>15</v>
      </c>
      <c r="T2808" s="7" t="s">
        <v>15</v>
      </c>
      <c r="U2808" s="7" t="s">
        <v>15</v>
      </c>
    </row>
    <row r="2809" spans="1:13">
      <c r="A2809" t="s">
        <v>4</v>
      </c>
      <c r="B2809" s="4" t="s">
        <v>5</v>
      </c>
      <c r="C2809" s="4" t="s">
        <v>7</v>
      </c>
      <c r="D2809" s="4" t="s">
        <v>8</v>
      </c>
      <c r="E2809" s="4" t="s">
        <v>9</v>
      </c>
      <c r="F2809" s="4" t="s">
        <v>13</v>
      </c>
      <c r="G2809" s="4" t="s">
        <v>13</v>
      </c>
      <c r="H2809" s="4" t="s">
        <v>13</v>
      </c>
    </row>
    <row r="2810" spans="1:13">
      <c r="A2810" t="n">
        <v>23661</v>
      </c>
      <c r="B2810" s="52" t="n">
        <v>48</v>
      </c>
      <c r="C2810" s="7" t="n">
        <v>65534</v>
      </c>
      <c r="D2810" s="7" t="n">
        <v>0</v>
      </c>
      <c r="E2810" s="7" t="s">
        <v>245</v>
      </c>
      <c r="F2810" s="7" t="n">
        <v>0</v>
      </c>
      <c r="G2810" s="7" t="n">
        <v>1</v>
      </c>
      <c r="H2810" s="7" t="n">
        <v>0</v>
      </c>
    </row>
    <row r="2811" spans="1:13">
      <c r="A2811" t="s">
        <v>4</v>
      </c>
      <c r="B2811" s="4" t="s">
        <v>5</v>
      </c>
      <c r="C2811" s="4" t="s">
        <v>7</v>
      </c>
      <c r="D2811" s="4" t="s">
        <v>14</v>
      </c>
    </row>
    <row r="2812" spans="1:13">
      <c r="A2812" t="n">
        <v>23687</v>
      </c>
      <c r="B2812" s="30" t="n">
        <v>43</v>
      </c>
      <c r="C2812" s="7" t="n">
        <v>65534</v>
      </c>
      <c r="D2812" s="7" t="n">
        <v>64</v>
      </c>
    </row>
    <row r="2813" spans="1:13">
      <c r="A2813" t="s">
        <v>4</v>
      </c>
      <c r="B2813" s="4" t="s">
        <v>5</v>
      </c>
      <c r="C2813" s="4" t="s">
        <v>12</v>
      </c>
    </row>
    <row r="2814" spans="1:13">
      <c r="A2814" t="n">
        <v>23694</v>
      </c>
      <c r="B2814" s="15" t="n">
        <v>3</v>
      </c>
      <c r="C2814" s="13" t="n">
        <f t="normal" ca="1">A2816</f>
        <v>0</v>
      </c>
    </row>
    <row r="2815" spans="1:13">
      <c r="A2815" t="s">
        <v>4</v>
      </c>
      <c r="B2815" s="4" t="s">
        <v>5</v>
      </c>
    </row>
    <row r="2816" spans="1:13">
      <c r="A2816" t="n">
        <v>23699</v>
      </c>
      <c r="B2816" s="5" t="n">
        <v>1</v>
      </c>
    </row>
    <row r="2817" spans="1:21" s="3" customFormat="1" customHeight="0">
      <c r="A2817" s="3" t="s">
        <v>2</v>
      </c>
      <c r="B2817" s="3" t="s">
        <v>246</v>
      </c>
    </row>
    <row r="2818" spans="1:21">
      <c r="A2818" t="s">
        <v>4</v>
      </c>
      <c r="B2818" s="4" t="s">
        <v>5</v>
      </c>
      <c r="C2818" s="4" t="s">
        <v>8</v>
      </c>
      <c r="D2818" s="4" t="s">
        <v>7</v>
      </c>
      <c r="E2818" s="4" t="s">
        <v>8</v>
      </c>
      <c r="F2818" s="4" t="s">
        <v>8</v>
      </c>
      <c r="G2818" s="4" t="s">
        <v>12</v>
      </c>
    </row>
    <row r="2819" spans="1:21">
      <c r="A2819" t="n">
        <v>23700</v>
      </c>
      <c r="B2819" s="12" t="n">
        <v>5</v>
      </c>
      <c r="C2819" s="7" t="n">
        <v>30</v>
      </c>
      <c r="D2819" s="7" t="n">
        <v>10637</v>
      </c>
      <c r="E2819" s="7" t="n">
        <v>8</v>
      </c>
      <c r="F2819" s="7" t="n">
        <v>1</v>
      </c>
      <c r="G2819" s="13" t="n">
        <f t="normal" ca="1">A2825</f>
        <v>0</v>
      </c>
    </row>
    <row r="2820" spans="1:21">
      <c r="A2820" t="s">
        <v>4</v>
      </c>
      <c r="B2820" s="4" t="s">
        <v>5</v>
      </c>
      <c r="C2820" s="4" t="s">
        <v>7</v>
      </c>
      <c r="D2820" s="4" t="s">
        <v>14</v>
      </c>
    </row>
    <row r="2821" spans="1:21">
      <c r="A2821" t="n">
        <v>23710</v>
      </c>
      <c r="B2821" s="30" t="n">
        <v>43</v>
      </c>
      <c r="C2821" s="7" t="n">
        <v>65534</v>
      </c>
      <c r="D2821" s="7" t="n">
        <v>1</v>
      </c>
    </row>
    <row r="2822" spans="1:21">
      <c r="A2822" t="s">
        <v>4</v>
      </c>
      <c r="B2822" s="4" t="s">
        <v>5</v>
      </c>
    </row>
    <row r="2823" spans="1:21">
      <c r="A2823" t="n">
        <v>23717</v>
      </c>
      <c r="B2823" s="5" t="n">
        <v>1</v>
      </c>
    </row>
    <row r="2824" spans="1:21">
      <c r="A2824" t="s">
        <v>4</v>
      </c>
      <c r="B2824" s="4" t="s">
        <v>5</v>
      </c>
      <c r="C2824" s="4" t="s">
        <v>9</v>
      </c>
      <c r="D2824" s="4" t="s">
        <v>7</v>
      </c>
    </row>
    <row r="2825" spans="1:21">
      <c r="A2825" t="n">
        <v>23718</v>
      </c>
      <c r="B2825" s="57" t="n">
        <v>29</v>
      </c>
      <c r="C2825" s="7" t="s">
        <v>247</v>
      </c>
      <c r="D2825" s="7" t="n">
        <v>65534</v>
      </c>
    </row>
    <row r="2826" spans="1:21">
      <c r="A2826" t="s">
        <v>4</v>
      </c>
      <c r="B2826" s="4" t="s">
        <v>5</v>
      </c>
      <c r="C2826" s="4" t="s">
        <v>8</v>
      </c>
      <c r="D2826" s="4" t="s">
        <v>7</v>
      </c>
      <c r="E2826" s="4" t="s">
        <v>8</v>
      </c>
      <c r="F2826" s="4" t="s">
        <v>8</v>
      </c>
      <c r="G2826" s="4" t="s">
        <v>8</v>
      </c>
      <c r="H2826" s="4" t="s">
        <v>7</v>
      </c>
      <c r="I2826" s="4" t="s">
        <v>12</v>
      </c>
      <c r="J2826" s="4" t="s">
        <v>7</v>
      </c>
      <c r="K2826" s="4" t="s">
        <v>12</v>
      </c>
      <c r="L2826" s="4" t="s">
        <v>12</v>
      </c>
    </row>
    <row r="2827" spans="1:21">
      <c r="A2827" t="n">
        <v>23735</v>
      </c>
      <c r="B2827" s="34" t="n">
        <v>6</v>
      </c>
      <c r="C2827" s="7" t="n">
        <v>33</v>
      </c>
      <c r="D2827" s="7" t="n">
        <v>65534</v>
      </c>
      <c r="E2827" s="7" t="n">
        <v>9</v>
      </c>
      <c r="F2827" s="7" t="n">
        <v>1</v>
      </c>
      <c r="G2827" s="7" t="n">
        <v>2</v>
      </c>
      <c r="H2827" s="7" t="n">
        <v>100</v>
      </c>
      <c r="I2827" s="13" t="n">
        <f t="normal" ca="1">A2829</f>
        <v>0</v>
      </c>
      <c r="J2827" s="7" t="n">
        <v>18</v>
      </c>
      <c r="K2827" s="13" t="n">
        <f t="normal" ca="1">A2839</f>
        <v>0</v>
      </c>
      <c r="L2827" s="13" t="n">
        <f t="normal" ca="1">A2851</f>
        <v>0</v>
      </c>
    </row>
    <row r="2828" spans="1:21">
      <c r="A2828" t="s">
        <v>4</v>
      </c>
      <c r="B2828" s="4" t="s">
        <v>5</v>
      </c>
      <c r="C2828" s="4" t="s">
        <v>7</v>
      </c>
      <c r="D2828" s="4" t="s">
        <v>13</v>
      </c>
      <c r="E2828" s="4" t="s">
        <v>13</v>
      </c>
      <c r="F2828" s="4" t="s">
        <v>13</v>
      </c>
      <c r="G2828" s="4" t="s">
        <v>13</v>
      </c>
    </row>
    <row r="2829" spans="1:21">
      <c r="A2829" t="n">
        <v>23758</v>
      </c>
      <c r="B2829" s="46" t="n">
        <v>46</v>
      </c>
      <c r="C2829" s="7" t="n">
        <v>65534</v>
      </c>
      <c r="D2829" s="7" t="n">
        <v>-3.70000004768372</v>
      </c>
      <c r="E2829" s="7" t="n">
        <v>0</v>
      </c>
      <c r="F2829" s="7" t="n">
        <v>50.2099990844727</v>
      </c>
      <c r="G2829" s="7" t="n">
        <v>0</v>
      </c>
    </row>
    <row r="2830" spans="1:21">
      <c r="A2830" t="s">
        <v>4</v>
      </c>
      <c r="B2830" s="4" t="s">
        <v>5</v>
      </c>
      <c r="C2830" s="4" t="s">
        <v>8</v>
      </c>
      <c r="D2830" s="4" t="s">
        <v>7</v>
      </c>
      <c r="E2830" s="4" t="s">
        <v>8</v>
      </c>
      <c r="F2830" s="4" t="s">
        <v>9</v>
      </c>
      <c r="G2830" s="4" t="s">
        <v>9</v>
      </c>
      <c r="H2830" s="4" t="s">
        <v>9</v>
      </c>
      <c r="I2830" s="4" t="s">
        <v>9</v>
      </c>
      <c r="J2830" s="4" t="s">
        <v>9</v>
      </c>
      <c r="K2830" s="4" t="s">
        <v>9</v>
      </c>
      <c r="L2830" s="4" t="s">
        <v>9</v>
      </c>
      <c r="M2830" s="4" t="s">
        <v>9</v>
      </c>
      <c r="N2830" s="4" t="s">
        <v>9</v>
      </c>
      <c r="O2830" s="4" t="s">
        <v>9</v>
      </c>
      <c r="P2830" s="4" t="s">
        <v>9</v>
      </c>
      <c r="Q2830" s="4" t="s">
        <v>9</v>
      </c>
      <c r="R2830" s="4" t="s">
        <v>9</v>
      </c>
      <c r="S2830" s="4" t="s">
        <v>9</v>
      </c>
      <c r="T2830" s="4" t="s">
        <v>9</v>
      </c>
      <c r="U2830" s="4" t="s">
        <v>9</v>
      </c>
    </row>
    <row r="2831" spans="1:21">
      <c r="A2831" t="n">
        <v>23777</v>
      </c>
      <c r="B2831" s="51" t="n">
        <v>36</v>
      </c>
      <c r="C2831" s="7" t="n">
        <v>8</v>
      </c>
      <c r="D2831" s="7" t="n">
        <v>65534</v>
      </c>
      <c r="E2831" s="7" t="n">
        <v>0</v>
      </c>
      <c r="F2831" s="7" t="s">
        <v>248</v>
      </c>
      <c r="G2831" s="7" t="s">
        <v>15</v>
      </c>
      <c r="H2831" s="7" t="s">
        <v>15</v>
      </c>
      <c r="I2831" s="7" t="s">
        <v>15</v>
      </c>
      <c r="J2831" s="7" t="s">
        <v>15</v>
      </c>
      <c r="K2831" s="7" t="s">
        <v>15</v>
      </c>
      <c r="L2831" s="7" t="s">
        <v>15</v>
      </c>
      <c r="M2831" s="7" t="s">
        <v>15</v>
      </c>
      <c r="N2831" s="7" t="s">
        <v>15</v>
      </c>
      <c r="O2831" s="7" t="s">
        <v>15</v>
      </c>
      <c r="P2831" s="7" t="s">
        <v>15</v>
      </c>
      <c r="Q2831" s="7" t="s">
        <v>15</v>
      </c>
      <c r="R2831" s="7" t="s">
        <v>15</v>
      </c>
      <c r="S2831" s="7" t="s">
        <v>15</v>
      </c>
      <c r="T2831" s="7" t="s">
        <v>15</v>
      </c>
      <c r="U2831" s="7" t="s">
        <v>15</v>
      </c>
    </row>
    <row r="2832" spans="1:21">
      <c r="A2832" t="s">
        <v>4</v>
      </c>
      <c r="B2832" s="4" t="s">
        <v>5</v>
      </c>
      <c r="C2832" s="4" t="s">
        <v>7</v>
      </c>
      <c r="D2832" s="4" t="s">
        <v>8</v>
      </c>
      <c r="E2832" s="4" t="s">
        <v>9</v>
      </c>
      <c r="F2832" s="4" t="s">
        <v>13</v>
      </c>
      <c r="G2832" s="4" t="s">
        <v>13</v>
      </c>
      <c r="H2832" s="4" t="s">
        <v>13</v>
      </c>
    </row>
    <row r="2833" spans="1:21">
      <c r="A2833" t="n">
        <v>23810</v>
      </c>
      <c r="B2833" s="52" t="n">
        <v>48</v>
      </c>
      <c r="C2833" s="7" t="n">
        <v>65534</v>
      </c>
      <c r="D2833" s="7" t="n">
        <v>0</v>
      </c>
      <c r="E2833" s="7" t="s">
        <v>248</v>
      </c>
      <c r="F2833" s="7" t="n">
        <v>0</v>
      </c>
      <c r="G2833" s="7" t="n">
        <v>1</v>
      </c>
      <c r="H2833" s="7" t="n">
        <v>0</v>
      </c>
    </row>
    <row r="2834" spans="1:21">
      <c r="A2834" t="s">
        <v>4</v>
      </c>
      <c r="B2834" s="4" t="s">
        <v>5</v>
      </c>
      <c r="C2834" s="4" t="s">
        <v>7</v>
      </c>
      <c r="D2834" s="4" t="s">
        <v>14</v>
      </c>
    </row>
    <row r="2835" spans="1:21">
      <c r="A2835" t="n">
        <v>23839</v>
      </c>
      <c r="B2835" s="30" t="n">
        <v>43</v>
      </c>
      <c r="C2835" s="7" t="n">
        <v>65534</v>
      </c>
      <c r="D2835" s="7" t="n">
        <v>64</v>
      </c>
    </row>
    <row r="2836" spans="1:21">
      <c r="A2836" t="s">
        <v>4</v>
      </c>
      <c r="B2836" s="4" t="s">
        <v>5</v>
      </c>
      <c r="C2836" s="4" t="s">
        <v>12</v>
      </c>
    </row>
    <row r="2837" spans="1:21">
      <c r="A2837" t="n">
        <v>23846</v>
      </c>
      <c r="B2837" s="15" t="n">
        <v>3</v>
      </c>
      <c r="C2837" s="13" t="n">
        <f t="normal" ca="1">A2851</f>
        <v>0</v>
      </c>
    </row>
    <row r="2838" spans="1:21">
      <c r="A2838" t="s">
        <v>4</v>
      </c>
      <c r="B2838" s="4" t="s">
        <v>5</v>
      </c>
      <c r="C2838" s="4" t="s">
        <v>7</v>
      </c>
      <c r="D2838" s="4" t="s">
        <v>13</v>
      </c>
      <c r="E2838" s="4" t="s">
        <v>13</v>
      </c>
      <c r="F2838" s="4" t="s">
        <v>13</v>
      </c>
      <c r="G2838" s="4" t="s">
        <v>13</v>
      </c>
    </row>
    <row r="2839" spans="1:21">
      <c r="A2839" t="n">
        <v>23851</v>
      </c>
      <c r="B2839" s="46" t="n">
        <v>46</v>
      </c>
      <c r="C2839" s="7" t="n">
        <v>65534</v>
      </c>
      <c r="D2839" s="7" t="n">
        <v>-3.70000004768372</v>
      </c>
      <c r="E2839" s="7" t="n">
        <v>0</v>
      </c>
      <c r="F2839" s="7" t="n">
        <v>50.2099990844727</v>
      </c>
      <c r="G2839" s="7" t="n">
        <v>0</v>
      </c>
    </row>
    <row r="2840" spans="1:21">
      <c r="A2840" t="s">
        <v>4</v>
      </c>
      <c r="B2840" s="4" t="s">
        <v>5</v>
      </c>
      <c r="C2840" s="4" t="s">
        <v>8</v>
      </c>
      <c r="D2840" s="4" t="s">
        <v>7</v>
      </c>
      <c r="E2840" s="4" t="s">
        <v>8</v>
      </c>
      <c r="F2840" s="4" t="s">
        <v>9</v>
      </c>
      <c r="G2840" s="4" t="s">
        <v>9</v>
      </c>
      <c r="H2840" s="4" t="s">
        <v>9</v>
      </c>
      <c r="I2840" s="4" t="s">
        <v>9</v>
      </c>
      <c r="J2840" s="4" t="s">
        <v>9</v>
      </c>
      <c r="K2840" s="4" t="s">
        <v>9</v>
      </c>
      <c r="L2840" s="4" t="s">
        <v>9</v>
      </c>
      <c r="M2840" s="4" t="s">
        <v>9</v>
      </c>
      <c r="N2840" s="4" t="s">
        <v>9</v>
      </c>
      <c r="O2840" s="4" t="s">
        <v>9</v>
      </c>
      <c r="P2840" s="4" t="s">
        <v>9</v>
      </c>
      <c r="Q2840" s="4" t="s">
        <v>9</v>
      </c>
      <c r="R2840" s="4" t="s">
        <v>9</v>
      </c>
      <c r="S2840" s="4" t="s">
        <v>9</v>
      </c>
      <c r="T2840" s="4" t="s">
        <v>9</v>
      </c>
      <c r="U2840" s="4" t="s">
        <v>9</v>
      </c>
    </row>
    <row r="2841" spans="1:21">
      <c r="A2841" t="n">
        <v>23870</v>
      </c>
      <c r="B2841" s="51" t="n">
        <v>36</v>
      </c>
      <c r="C2841" s="7" t="n">
        <v>8</v>
      </c>
      <c r="D2841" s="7" t="n">
        <v>65534</v>
      </c>
      <c r="E2841" s="7" t="n">
        <v>0</v>
      </c>
      <c r="F2841" s="7" t="s">
        <v>248</v>
      </c>
      <c r="G2841" s="7" t="s">
        <v>15</v>
      </c>
      <c r="H2841" s="7" t="s">
        <v>15</v>
      </c>
      <c r="I2841" s="7" t="s">
        <v>15</v>
      </c>
      <c r="J2841" s="7" t="s">
        <v>15</v>
      </c>
      <c r="K2841" s="7" t="s">
        <v>15</v>
      </c>
      <c r="L2841" s="7" t="s">
        <v>15</v>
      </c>
      <c r="M2841" s="7" t="s">
        <v>15</v>
      </c>
      <c r="N2841" s="7" t="s">
        <v>15</v>
      </c>
      <c r="O2841" s="7" t="s">
        <v>15</v>
      </c>
      <c r="P2841" s="7" t="s">
        <v>15</v>
      </c>
      <c r="Q2841" s="7" t="s">
        <v>15</v>
      </c>
      <c r="R2841" s="7" t="s">
        <v>15</v>
      </c>
      <c r="S2841" s="7" t="s">
        <v>15</v>
      </c>
      <c r="T2841" s="7" t="s">
        <v>15</v>
      </c>
      <c r="U2841" s="7" t="s">
        <v>15</v>
      </c>
    </row>
    <row r="2842" spans="1:21">
      <c r="A2842" t="s">
        <v>4</v>
      </c>
      <c r="B2842" s="4" t="s">
        <v>5</v>
      </c>
      <c r="C2842" s="4" t="s">
        <v>7</v>
      </c>
      <c r="D2842" s="4" t="s">
        <v>8</v>
      </c>
      <c r="E2842" s="4" t="s">
        <v>9</v>
      </c>
      <c r="F2842" s="4" t="s">
        <v>13</v>
      </c>
      <c r="G2842" s="4" t="s">
        <v>13</v>
      </c>
      <c r="H2842" s="4" t="s">
        <v>13</v>
      </c>
    </row>
    <row r="2843" spans="1:21">
      <c r="A2843" t="n">
        <v>23903</v>
      </c>
      <c r="B2843" s="52" t="n">
        <v>48</v>
      </c>
      <c r="C2843" s="7" t="n">
        <v>65534</v>
      </c>
      <c r="D2843" s="7" t="n">
        <v>0</v>
      </c>
      <c r="E2843" s="7" t="s">
        <v>248</v>
      </c>
      <c r="F2843" s="7" t="n">
        <v>0</v>
      </c>
      <c r="G2843" s="7" t="n">
        <v>1</v>
      </c>
      <c r="H2843" s="7" t="n">
        <v>0</v>
      </c>
    </row>
    <row r="2844" spans="1:21">
      <c r="A2844" t="s">
        <v>4</v>
      </c>
      <c r="B2844" s="4" t="s">
        <v>5</v>
      </c>
      <c r="C2844" s="4" t="s">
        <v>7</v>
      </c>
      <c r="D2844" s="4" t="s">
        <v>14</v>
      </c>
    </row>
    <row r="2845" spans="1:21">
      <c r="A2845" t="n">
        <v>23932</v>
      </c>
      <c r="B2845" s="30" t="n">
        <v>43</v>
      </c>
      <c r="C2845" s="7" t="n">
        <v>65534</v>
      </c>
      <c r="D2845" s="7" t="n">
        <v>64</v>
      </c>
    </row>
    <row r="2846" spans="1:21">
      <c r="A2846" t="s">
        <v>4</v>
      </c>
      <c r="B2846" s="4" t="s">
        <v>5</v>
      </c>
      <c r="C2846" s="4" t="s">
        <v>7</v>
      </c>
      <c r="D2846" s="4" t="s">
        <v>8</v>
      </c>
      <c r="E2846" s="4" t="s">
        <v>8</v>
      </c>
      <c r="F2846" s="4" t="s">
        <v>9</v>
      </c>
    </row>
    <row r="2847" spans="1:21">
      <c r="A2847" t="n">
        <v>23939</v>
      </c>
      <c r="B2847" s="59" t="n">
        <v>47</v>
      </c>
      <c r="C2847" s="7" t="n">
        <v>65534</v>
      </c>
      <c r="D2847" s="7" t="n">
        <v>0</v>
      </c>
      <c r="E2847" s="7" t="n">
        <v>1</v>
      </c>
      <c r="F2847" s="7" t="s">
        <v>249</v>
      </c>
    </row>
    <row r="2848" spans="1:21">
      <c r="A2848" t="s">
        <v>4</v>
      </c>
      <c r="B2848" s="4" t="s">
        <v>5</v>
      </c>
      <c r="C2848" s="4" t="s">
        <v>12</v>
      </c>
    </row>
    <row r="2849" spans="1:21">
      <c r="A2849" t="n">
        <v>23960</v>
      </c>
      <c r="B2849" s="15" t="n">
        <v>3</v>
      </c>
      <c r="C2849" s="13" t="n">
        <f t="normal" ca="1">A2851</f>
        <v>0</v>
      </c>
    </row>
    <row r="2850" spans="1:21">
      <c r="A2850" t="s">
        <v>4</v>
      </c>
      <c r="B2850" s="4" t="s">
        <v>5</v>
      </c>
    </row>
    <row r="2851" spans="1:21">
      <c r="A2851" t="n">
        <v>23965</v>
      </c>
      <c r="B2851" s="5" t="n">
        <v>1</v>
      </c>
    </row>
    <row r="2852" spans="1:21" s="3" customFormat="1" customHeight="0">
      <c r="A2852" s="3" t="s">
        <v>2</v>
      </c>
      <c r="B2852" s="3" t="s">
        <v>250</v>
      </c>
    </row>
    <row r="2853" spans="1:21">
      <c r="A2853" t="s">
        <v>4</v>
      </c>
      <c r="B2853" s="4" t="s">
        <v>5</v>
      </c>
      <c r="C2853" s="4" t="s">
        <v>8</v>
      </c>
      <c r="D2853" s="4" t="s">
        <v>7</v>
      </c>
      <c r="E2853" s="4" t="s">
        <v>8</v>
      </c>
      <c r="F2853" s="4" t="s">
        <v>8</v>
      </c>
      <c r="G2853" s="4" t="s">
        <v>12</v>
      </c>
    </row>
    <row r="2854" spans="1:21">
      <c r="A2854" t="n">
        <v>23968</v>
      </c>
      <c r="B2854" s="12" t="n">
        <v>5</v>
      </c>
      <c r="C2854" s="7" t="n">
        <v>30</v>
      </c>
      <c r="D2854" s="7" t="n">
        <v>10676</v>
      </c>
      <c r="E2854" s="7" t="n">
        <v>8</v>
      </c>
      <c r="F2854" s="7" t="n">
        <v>1</v>
      </c>
      <c r="G2854" s="13" t="n">
        <f t="normal" ca="1">A2860</f>
        <v>0</v>
      </c>
    </row>
    <row r="2855" spans="1:21">
      <c r="A2855" t="s">
        <v>4</v>
      </c>
      <c r="B2855" s="4" t="s">
        <v>5</v>
      </c>
      <c r="C2855" s="4" t="s">
        <v>7</v>
      </c>
      <c r="D2855" s="4" t="s">
        <v>14</v>
      </c>
    </row>
    <row r="2856" spans="1:21">
      <c r="A2856" t="n">
        <v>23978</v>
      </c>
      <c r="B2856" s="30" t="n">
        <v>43</v>
      </c>
      <c r="C2856" s="7" t="n">
        <v>65534</v>
      </c>
      <c r="D2856" s="7" t="n">
        <v>1</v>
      </c>
    </row>
    <row r="2857" spans="1:21">
      <c r="A2857" t="s">
        <v>4</v>
      </c>
      <c r="B2857" s="4" t="s">
        <v>5</v>
      </c>
    </row>
    <row r="2858" spans="1:21">
      <c r="A2858" t="n">
        <v>23985</v>
      </c>
      <c r="B2858" s="5" t="n">
        <v>1</v>
      </c>
    </row>
    <row r="2859" spans="1:21">
      <c r="A2859" t="s">
        <v>4</v>
      </c>
      <c r="B2859" s="4" t="s">
        <v>5</v>
      </c>
      <c r="C2859" s="4" t="s">
        <v>9</v>
      </c>
      <c r="D2859" s="4" t="s">
        <v>7</v>
      </c>
    </row>
    <row r="2860" spans="1:21">
      <c r="A2860" t="n">
        <v>23986</v>
      </c>
      <c r="B2860" s="57" t="n">
        <v>29</v>
      </c>
      <c r="C2860" s="7" t="s">
        <v>251</v>
      </c>
      <c r="D2860" s="7" t="n">
        <v>65534</v>
      </c>
    </row>
    <row r="2861" spans="1:21">
      <c r="A2861" t="s">
        <v>4</v>
      </c>
      <c r="B2861" s="4" t="s">
        <v>5</v>
      </c>
      <c r="C2861" s="4" t="s">
        <v>8</v>
      </c>
      <c r="D2861" s="4" t="s">
        <v>7</v>
      </c>
      <c r="E2861" s="4" t="s">
        <v>8</v>
      </c>
      <c r="F2861" s="4" t="s">
        <v>8</v>
      </c>
      <c r="G2861" s="4" t="s">
        <v>8</v>
      </c>
      <c r="H2861" s="4" t="s">
        <v>7</v>
      </c>
      <c r="I2861" s="4" t="s">
        <v>12</v>
      </c>
      <c r="J2861" s="4" t="s">
        <v>7</v>
      </c>
      <c r="K2861" s="4" t="s">
        <v>12</v>
      </c>
      <c r="L2861" s="4" t="s">
        <v>12</v>
      </c>
    </row>
    <row r="2862" spans="1:21">
      <c r="A2862" t="n">
        <v>24009</v>
      </c>
      <c r="B2862" s="34" t="n">
        <v>6</v>
      </c>
      <c r="C2862" s="7" t="n">
        <v>33</v>
      </c>
      <c r="D2862" s="7" t="n">
        <v>65534</v>
      </c>
      <c r="E2862" s="7" t="n">
        <v>9</v>
      </c>
      <c r="F2862" s="7" t="n">
        <v>1</v>
      </c>
      <c r="G2862" s="7" t="n">
        <v>2</v>
      </c>
      <c r="H2862" s="7" t="n">
        <v>100</v>
      </c>
      <c r="I2862" s="13" t="n">
        <f t="normal" ca="1">A2864</f>
        <v>0</v>
      </c>
      <c r="J2862" s="7" t="n">
        <v>18</v>
      </c>
      <c r="K2862" s="13" t="n">
        <f t="normal" ca="1">A2874</f>
        <v>0</v>
      </c>
      <c r="L2862" s="13" t="n">
        <f t="normal" ca="1">A2886</f>
        <v>0</v>
      </c>
    </row>
    <row r="2863" spans="1:21">
      <c r="A2863" t="s">
        <v>4</v>
      </c>
      <c r="B2863" s="4" t="s">
        <v>5</v>
      </c>
      <c r="C2863" s="4" t="s">
        <v>7</v>
      </c>
      <c r="D2863" s="4" t="s">
        <v>13</v>
      </c>
      <c r="E2863" s="4" t="s">
        <v>13</v>
      </c>
      <c r="F2863" s="4" t="s">
        <v>13</v>
      </c>
      <c r="G2863" s="4" t="s">
        <v>13</v>
      </c>
    </row>
    <row r="2864" spans="1:21">
      <c r="A2864" t="n">
        <v>24032</v>
      </c>
      <c r="B2864" s="46" t="n">
        <v>46</v>
      </c>
      <c r="C2864" s="7" t="n">
        <v>65534</v>
      </c>
      <c r="D2864" s="7" t="n">
        <v>-6.71000003814697</v>
      </c>
      <c r="E2864" s="7" t="n">
        <v>0</v>
      </c>
      <c r="F2864" s="7" t="n">
        <v>48.7099990844727</v>
      </c>
      <c r="G2864" s="7" t="n">
        <v>-45</v>
      </c>
    </row>
    <row r="2865" spans="1:12">
      <c r="A2865" t="s">
        <v>4</v>
      </c>
      <c r="B2865" s="4" t="s">
        <v>5</v>
      </c>
      <c r="C2865" s="4" t="s">
        <v>8</v>
      </c>
      <c r="D2865" s="4" t="s">
        <v>7</v>
      </c>
      <c r="E2865" s="4" t="s">
        <v>8</v>
      </c>
      <c r="F2865" s="4" t="s">
        <v>9</v>
      </c>
      <c r="G2865" s="4" t="s">
        <v>9</v>
      </c>
      <c r="H2865" s="4" t="s">
        <v>9</v>
      </c>
      <c r="I2865" s="4" t="s">
        <v>9</v>
      </c>
      <c r="J2865" s="4" t="s">
        <v>9</v>
      </c>
      <c r="K2865" s="4" t="s">
        <v>9</v>
      </c>
      <c r="L2865" s="4" t="s">
        <v>9</v>
      </c>
      <c r="M2865" s="4" t="s">
        <v>9</v>
      </c>
      <c r="N2865" s="4" t="s">
        <v>9</v>
      </c>
      <c r="O2865" s="4" t="s">
        <v>9</v>
      </c>
      <c r="P2865" s="4" t="s">
        <v>9</v>
      </c>
      <c r="Q2865" s="4" t="s">
        <v>9</v>
      </c>
      <c r="R2865" s="4" t="s">
        <v>9</v>
      </c>
      <c r="S2865" s="4" t="s">
        <v>9</v>
      </c>
      <c r="T2865" s="4" t="s">
        <v>9</v>
      </c>
      <c r="U2865" s="4" t="s">
        <v>9</v>
      </c>
    </row>
    <row r="2866" spans="1:12">
      <c r="A2866" t="n">
        <v>24051</v>
      </c>
      <c r="B2866" s="51" t="n">
        <v>36</v>
      </c>
      <c r="C2866" s="7" t="n">
        <v>8</v>
      </c>
      <c r="D2866" s="7" t="n">
        <v>65534</v>
      </c>
      <c r="E2866" s="7" t="n">
        <v>0</v>
      </c>
      <c r="F2866" s="7" t="s">
        <v>248</v>
      </c>
      <c r="G2866" s="7" t="s">
        <v>15</v>
      </c>
      <c r="H2866" s="7" t="s">
        <v>15</v>
      </c>
      <c r="I2866" s="7" t="s">
        <v>15</v>
      </c>
      <c r="J2866" s="7" t="s">
        <v>15</v>
      </c>
      <c r="K2866" s="7" t="s">
        <v>15</v>
      </c>
      <c r="L2866" s="7" t="s">
        <v>15</v>
      </c>
      <c r="M2866" s="7" t="s">
        <v>15</v>
      </c>
      <c r="N2866" s="7" t="s">
        <v>15</v>
      </c>
      <c r="O2866" s="7" t="s">
        <v>15</v>
      </c>
      <c r="P2866" s="7" t="s">
        <v>15</v>
      </c>
      <c r="Q2866" s="7" t="s">
        <v>15</v>
      </c>
      <c r="R2866" s="7" t="s">
        <v>15</v>
      </c>
      <c r="S2866" s="7" t="s">
        <v>15</v>
      </c>
      <c r="T2866" s="7" t="s">
        <v>15</v>
      </c>
      <c r="U2866" s="7" t="s">
        <v>15</v>
      </c>
    </row>
    <row r="2867" spans="1:12">
      <c r="A2867" t="s">
        <v>4</v>
      </c>
      <c r="B2867" s="4" t="s">
        <v>5</v>
      </c>
      <c r="C2867" s="4" t="s">
        <v>7</v>
      </c>
      <c r="D2867" s="4" t="s">
        <v>8</v>
      </c>
      <c r="E2867" s="4" t="s">
        <v>9</v>
      </c>
      <c r="F2867" s="4" t="s">
        <v>13</v>
      </c>
      <c r="G2867" s="4" t="s">
        <v>13</v>
      </c>
      <c r="H2867" s="4" t="s">
        <v>13</v>
      </c>
    </row>
    <row r="2868" spans="1:12">
      <c r="A2868" t="n">
        <v>24084</v>
      </c>
      <c r="B2868" s="52" t="n">
        <v>48</v>
      </c>
      <c r="C2868" s="7" t="n">
        <v>65534</v>
      </c>
      <c r="D2868" s="7" t="n">
        <v>0</v>
      </c>
      <c r="E2868" s="7" t="s">
        <v>248</v>
      </c>
      <c r="F2868" s="7" t="n">
        <v>0</v>
      </c>
      <c r="G2868" s="7" t="n">
        <v>1</v>
      </c>
      <c r="H2868" s="7" t="n">
        <v>0</v>
      </c>
    </row>
    <row r="2869" spans="1:12">
      <c r="A2869" t="s">
        <v>4</v>
      </c>
      <c r="B2869" s="4" t="s">
        <v>5</v>
      </c>
      <c r="C2869" s="4" t="s">
        <v>7</v>
      </c>
      <c r="D2869" s="4" t="s">
        <v>14</v>
      </c>
    </row>
    <row r="2870" spans="1:12">
      <c r="A2870" t="n">
        <v>24113</v>
      </c>
      <c r="B2870" s="30" t="n">
        <v>43</v>
      </c>
      <c r="C2870" s="7" t="n">
        <v>65534</v>
      </c>
      <c r="D2870" s="7" t="n">
        <v>64</v>
      </c>
    </row>
    <row r="2871" spans="1:12">
      <c r="A2871" t="s">
        <v>4</v>
      </c>
      <c r="B2871" s="4" t="s">
        <v>5</v>
      </c>
      <c r="C2871" s="4" t="s">
        <v>12</v>
      </c>
    </row>
    <row r="2872" spans="1:12">
      <c r="A2872" t="n">
        <v>24120</v>
      </c>
      <c r="B2872" s="15" t="n">
        <v>3</v>
      </c>
      <c r="C2872" s="13" t="n">
        <f t="normal" ca="1">A2886</f>
        <v>0</v>
      </c>
    </row>
    <row r="2873" spans="1:12">
      <c r="A2873" t="s">
        <v>4</v>
      </c>
      <c r="B2873" s="4" t="s">
        <v>5</v>
      </c>
      <c r="C2873" s="4" t="s">
        <v>7</v>
      </c>
      <c r="D2873" s="4" t="s">
        <v>13</v>
      </c>
      <c r="E2873" s="4" t="s">
        <v>13</v>
      </c>
      <c r="F2873" s="4" t="s">
        <v>13</v>
      </c>
      <c r="G2873" s="4" t="s">
        <v>13</v>
      </c>
    </row>
    <row r="2874" spans="1:12">
      <c r="A2874" t="n">
        <v>24125</v>
      </c>
      <c r="B2874" s="46" t="n">
        <v>46</v>
      </c>
      <c r="C2874" s="7" t="n">
        <v>65534</v>
      </c>
      <c r="D2874" s="7" t="n">
        <v>-6.71000003814697</v>
      </c>
      <c r="E2874" s="7" t="n">
        <v>0</v>
      </c>
      <c r="F2874" s="7" t="n">
        <v>48.7099990844727</v>
      </c>
      <c r="G2874" s="7" t="n">
        <v>-45</v>
      </c>
    </row>
    <row r="2875" spans="1:12">
      <c r="A2875" t="s">
        <v>4</v>
      </c>
      <c r="B2875" s="4" t="s">
        <v>5</v>
      </c>
      <c r="C2875" s="4" t="s">
        <v>8</v>
      </c>
      <c r="D2875" s="4" t="s">
        <v>7</v>
      </c>
      <c r="E2875" s="4" t="s">
        <v>8</v>
      </c>
      <c r="F2875" s="4" t="s">
        <v>9</v>
      </c>
      <c r="G2875" s="4" t="s">
        <v>9</v>
      </c>
      <c r="H2875" s="4" t="s">
        <v>9</v>
      </c>
      <c r="I2875" s="4" t="s">
        <v>9</v>
      </c>
      <c r="J2875" s="4" t="s">
        <v>9</v>
      </c>
      <c r="K2875" s="4" t="s">
        <v>9</v>
      </c>
      <c r="L2875" s="4" t="s">
        <v>9</v>
      </c>
      <c r="M2875" s="4" t="s">
        <v>9</v>
      </c>
      <c r="N2875" s="4" t="s">
        <v>9</v>
      </c>
      <c r="O2875" s="4" t="s">
        <v>9</v>
      </c>
      <c r="P2875" s="4" t="s">
        <v>9</v>
      </c>
      <c r="Q2875" s="4" t="s">
        <v>9</v>
      </c>
      <c r="R2875" s="4" t="s">
        <v>9</v>
      </c>
      <c r="S2875" s="4" t="s">
        <v>9</v>
      </c>
      <c r="T2875" s="4" t="s">
        <v>9</v>
      </c>
      <c r="U2875" s="4" t="s">
        <v>9</v>
      </c>
    </row>
    <row r="2876" spans="1:12">
      <c r="A2876" t="n">
        <v>24144</v>
      </c>
      <c r="B2876" s="51" t="n">
        <v>36</v>
      </c>
      <c r="C2876" s="7" t="n">
        <v>8</v>
      </c>
      <c r="D2876" s="7" t="n">
        <v>65534</v>
      </c>
      <c r="E2876" s="7" t="n">
        <v>0</v>
      </c>
      <c r="F2876" s="7" t="s">
        <v>248</v>
      </c>
      <c r="G2876" s="7" t="s">
        <v>15</v>
      </c>
      <c r="H2876" s="7" t="s">
        <v>15</v>
      </c>
      <c r="I2876" s="7" t="s">
        <v>15</v>
      </c>
      <c r="J2876" s="7" t="s">
        <v>15</v>
      </c>
      <c r="K2876" s="7" t="s">
        <v>15</v>
      </c>
      <c r="L2876" s="7" t="s">
        <v>15</v>
      </c>
      <c r="M2876" s="7" t="s">
        <v>15</v>
      </c>
      <c r="N2876" s="7" t="s">
        <v>15</v>
      </c>
      <c r="O2876" s="7" t="s">
        <v>15</v>
      </c>
      <c r="P2876" s="7" t="s">
        <v>15</v>
      </c>
      <c r="Q2876" s="7" t="s">
        <v>15</v>
      </c>
      <c r="R2876" s="7" t="s">
        <v>15</v>
      </c>
      <c r="S2876" s="7" t="s">
        <v>15</v>
      </c>
      <c r="T2876" s="7" t="s">
        <v>15</v>
      </c>
      <c r="U2876" s="7" t="s">
        <v>15</v>
      </c>
    </row>
    <row r="2877" spans="1:12">
      <c r="A2877" t="s">
        <v>4</v>
      </c>
      <c r="B2877" s="4" t="s">
        <v>5</v>
      </c>
      <c r="C2877" s="4" t="s">
        <v>7</v>
      </c>
      <c r="D2877" s="4" t="s">
        <v>8</v>
      </c>
      <c r="E2877" s="4" t="s">
        <v>9</v>
      </c>
      <c r="F2877" s="4" t="s">
        <v>13</v>
      </c>
      <c r="G2877" s="4" t="s">
        <v>13</v>
      </c>
      <c r="H2877" s="4" t="s">
        <v>13</v>
      </c>
    </row>
    <row r="2878" spans="1:12">
      <c r="A2878" t="n">
        <v>24177</v>
      </c>
      <c r="B2878" s="52" t="n">
        <v>48</v>
      </c>
      <c r="C2878" s="7" t="n">
        <v>65534</v>
      </c>
      <c r="D2878" s="7" t="n">
        <v>0</v>
      </c>
      <c r="E2878" s="7" t="s">
        <v>248</v>
      </c>
      <c r="F2878" s="7" t="n">
        <v>0</v>
      </c>
      <c r="G2878" s="7" t="n">
        <v>1</v>
      </c>
      <c r="H2878" s="7" t="n">
        <v>0</v>
      </c>
    </row>
    <row r="2879" spans="1:12">
      <c r="A2879" t="s">
        <v>4</v>
      </c>
      <c r="B2879" s="4" t="s">
        <v>5</v>
      </c>
      <c r="C2879" s="4" t="s">
        <v>7</v>
      </c>
      <c r="D2879" s="4" t="s">
        <v>14</v>
      </c>
    </row>
    <row r="2880" spans="1:12">
      <c r="A2880" t="n">
        <v>24206</v>
      </c>
      <c r="B2880" s="30" t="n">
        <v>43</v>
      </c>
      <c r="C2880" s="7" t="n">
        <v>65534</v>
      </c>
      <c r="D2880" s="7" t="n">
        <v>64</v>
      </c>
    </row>
    <row r="2881" spans="1:21">
      <c r="A2881" t="s">
        <v>4</v>
      </c>
      <c r="B2881" s="4" t="s">
        <v>5</v>
      </c>
      <c r="C2881" s="4" t="s">
        <v>7</v>
      </c>
      <c r="D2881" s="4" t="s">
        <v>8</v>
      </c>
      <c r="E2881" s="4" t="s">
        <v>8</v>
      </c>
      <c r="F2881" s="4" t="s">
        <v>9</v>
      </c>
    </row>
    <row r="2882" spans="1:21">
      <c r="A2882" t="n">
        <v>24213</v>
      </c>
      <c r="B2882" s="59" t="n">
        <v>47</v>
      </c>
      <c r="C2882" s="7" t="n">
        <v>65534</v>
      </c>
      <c r="D2882" s="7" t="n">
        <v>0</v>
      </c>
      <c r="E2882" s="7" t="n">
        <v>1</v>
      </c>
      <c r="F2882" s="7" t="s">
        <v>249</v>
      </c>
    </row>
    <row r="2883" spans="1:21">
      <c r="A2883" t="s">
        <v>4</v>
      </c>
      <c r="B2883" s="4" t="s">
        <v>5</v>
      </c>
      <c r="C2883" s="4" t="s">
        <v>12</v>
      </c>
    </row>
    <row r="2884" spans="1:21">
      <c r="A2884" t="n">
        <v>24234</v>
      </c>
      <c r="B2884" s="15" t="n">
        <v>3</v>
      </c>
      <c r="C2884" s="13" t="n">
        <f t="normal" ca="1">A2886</f>
        <v>0</v>
      </c>
    </row>
    <row r="2885" spans="1:21">
      <c r="A2885" t="s">
        <v>4</v>
      </c>
      <c r="B2885" s="4" t="s">
        <v>5</v>
      </c>
    </row>
    <row r="2886" spans="1:21">
      <c r="A2886" t="n">
        <v>24239</v>
      </c>
      <c r="B2886" s="5" t="n">
        <v>1</v>
      </c>
    </row>
    <row r="2887" spans="1:21" s="3" customFormat="1" customHeight="0">
      <c r="A2887" s="3" t="s">
        <v>2</v>
      </c>
      <c r="B2887" s="3" t="s">
        <v>252</v>
      </c>
    </row>
    <row r="2888" spans="1:21">
      <c r="A2888" t="s">
        <v>4</v>
      </c>
      <c r="B2888" s="4" t="s">
        <v>5</v>
      </c>
      <c r="C2888" s="4" t="s">
        <v>8</v>
      </c>
      <c r="D2888" s="4" t="s">
        <v>7</v>
      </c>
      <c r="E2888" s="4" t="s">
        <v>8</v>
      </c>
      <c r="F2888" s="4" t="s">
        <v>8</v>
      </c>
      <c r="G2888" s="4" t="s">
        <v>8</v>
      </c>
      <c r="H2888" s="4" t="s">
        <v>7</v>
      </c>
      <c r="I2888" s="4" t="s">
        <v>12</v>
      </c>
      <c r="J2888" s="4" t="s">
        <v>7</v>
      </c>
      <c r="K2888" s="4" t="s">
        <v>12</v>
      </c>
      <c r="L2888" s="4" t="s">
        <v>12</v>
      </c>
    </row>
    <row r="2889" spans="1:21">
      <c r="A2889" t="n">
        <v>24240</v>
      </c>
      <c r="B2889" s="34" t="n">
        <v>6</v>
      </c>
      <c r="C2889" s="7" t="n">
        <v>33</v>
      </c>
      <c r="D2889" s="7" t="n">
        <v>65534</v>
      </c>
      <c r="E2889" s="7" t="n">
        <v>9</v>
      </c>
      <c r="F2889" s="7" t="n">
        <v>1</v>
      </c>
      <c r="G2889" s="7" t="n">
        <v>2</v>
      </c>
      <c r="H2889" s="7" t="n">
        <v>13</v>
      </c>
      <c r="I2889" s="13" t="n">
        <f t="normal" ca="1">A2891</f>
        <v>0</v>
      </c>
      <c r="J2889" s="7" t="n">
        <v>15</v>
      </c>
      <c r="K2889" s="13" t="n">
        <f t="normal" ca="1">A2897</f>
        <v>0</v>
      </c>
      <c r="L2889" s="13" t="n">
        <f t="normal" ca="1">A2903</f>
        <v>0</v>
      </c>
    </row>
    <row r="2890" spans="1:21">
      <c r="A2890" t="s">
        <v>4</v>
      </c>
      <c r="B2890" s="4" t="s">
        <v>5</v>
      </c>
      <c r="C2890" s="4" t="s">
        <v>7</v>
      </c>
      <c r="D2890" s="4" t="s">
        <v>13</v>
      </c>
      <c r="E2890" s="4" t="s">
        <v>13</v>
      </c>
      <c r="F2890" s="4" t="s">
        <v>13</v>
      </c>
      <c r="G2890" s="4" t="s">
        <v>13</v>
      </c>
    </row>
    <row r="2891" spans="1:21">
      <c r="A2891" t="n">
        <v>24263</v>
      </c>
      <c r="B2891" s="46" t="n">
        <v>46</v>
      </c>
      <c r="C2891" s="7" t="n">
        <v>65534</v>
      </c>
      <c r="D2891" s="7" t="n">
        <v>-7.84000015258789</v>
      </c>
      <c r="E2891" s="7" t="n">
        <v>-0.800000011920929</v>
      </c>
      <c r="F2891" s="7" t="n">
        <v>49.1300010681152</v>
      </c>
      <c r="G2891" s="7" t="n">
        <v>330.899993896484</v>
      </c>
    </row>
    <row r="2892" spans="1:21">
      <c r="A2892" t="s">
        <v>4</v>
      </c>
      <c r="B2892" s="4" t="s">
        <v>5</v>
      </c>
      <c r="C2892" s="4" t="s">
        <v>7</v>
      </c>
      <c r="D2892" s="4" t="s">
        <v>14</v>
      </c>
    </row>
    <row r="2893" spans="1:21">
      <c r="A2893" t="n">
        <v>24282</v>
      </c>
      <c r="B2893" s="30" t="n">
        <v>43</v>
      </c>
      <c r="C2893" s="7" t="n">
        <v>6515</v>
      </c>
      <c r="D2893" s="7" t="n">
        <v>128</v>
      </c>
    </row>
    <row r="2894" spans="1:21">
      <c r="A2894" t="s">
        <v>4</v>
      </c>
      <c r="B2894" s="4" t="s">
        <v>5</v>
      </c>
      <c r="C2894" s="4" t="s">
        <v>12</v>
      </c>
    </row>
    <row r="2895" spans="1:21">
      <c r="A2895" t="n">
        <v>24289</v>
      </c>
      <c r="B2895" s="15" t="n">
        <v>3</v>
      </c>
      <c r="C2895" s="13" t="n">
        <f t="normal" ca="1">A2903</f>
        <v>0</v>
      </c>
    </row>
    <row r="2896" spans="1:21">
      <c r="A2896" t="s">
        <v>4</v>
      </c>
      <c r="B2896" s="4" t="s">
        <v>5</v>
      </c>
      <c r="C2896" s="4" t="s">
        <v>7</v>
      </c>
      <c r="D2896" s="4" t="s">
        <v>13</v>
      </c>
      <c r="E2896" s="4" t="s">
        <v>13</v>
      </c>
      <c r="F2896" s="4" t="s">
        <v>13</v>
      </c>
      <c r="G2896" s="4" t="s">
        <v>13</v>
      </c>
    </row>
    <row r="2897" spans="1:12">
      <c r="A2897" t="n">
        <v>24294</v>
      </c>
      <c r="B2897" s="46" t="n">
        <v>46</v>
      </c>
      <c r="C2897" s="7" t="n">
        <v>65534</v>
      </c>
      <c r="D2897" s="7" t="n">
        <v>-7.84000015258789</v>
      </c>
      <c r="E2897" s="7" t="n">
        <v>-0.800000011920929</v>
      </c>
      <c r="F2897" s="7" t="n">
        <v>49.1300010681152</v>
      </c>
      <c r="G2897" s="7" t="n">
        <v>330.899993896484</v>
      </c>
    </row>
    <row r="2898" spans="1:12">
      <c r="A2898" t="s">
        <v>4</v>
      </c>
      <c r="B2898" s="4" t="s">
        <v>5</v>
      </c>
      <c r="C2898" s="4" t="s">
        <v>7</v>
      </c>
      <c r="D2898" s="4" t="s">
        <v>14</v>
      </c>
    </row>
    <row r="2899" spans="1:12">
      <c r="A2899" t="n">
        <v>24313</v>
      </c>
      <c r="B2899" s="30" t="n">
        <v>43</v>
      </c>
      <c r="C2899" s="7" t="n">
        <v>6515</v>
      </c>
      <c r="D2899" s="7" t="n">
        <v>128</v>
      </c>
    </row>
    <row r="2900" spans="1:12">
      <c r="A2900" t="s">
        <v>4</v>
      </c>
      <c r="B2900" s="4" t="s">
        <v>5</v>
      </c>
      <c r="C2900" s="4" t="s">
        <v>12</v>
      </c>
    </row>
    <row r="2901" spans="1:12">
      <c r="A2901" t="n">
        <v>24320</v>
      </c>
      <c r="B2901" s="15" t="n">
        <v>3</v>
      </c>
      <c r="C2901" s="13" t="n">
        <f t="normal" ca="1">A2903</f>
        <v>0</v>
      </c>
    </row>
    <row r="2902" spans="1:12">
      <c r="A2902" t="s">
        <v>4</v>
      </c>
      <c r="B2902" s="4" t="s">
        <v>5</v>
      </c>
    </row>
    <row r="2903" spans="1:12">
      <c r="A2903" t="n">
        <v>24325</v>
      </c>
      <c r="B2903" s="5" t="n">
        <v>1</v>
      </c>
    </row>
    <row r="2904" spans="1:12" s="3" customFormat="1" customHeight="0">
      <c r="A2904" s="3" t="s">
        <v>2</v>
      </c>
      <c r="B2904" s="3" t="s">
        <v>253</v>
      </c>
    </row>
    <row r="2905" spans="1:12">
      <c r="A2905" t="s">
        <v>4</v>
      </c>
      <c r="B2905" s="4" t="s">
        <v>5</v>
      </c>
      <c r="C2905" s="4" t="s">
        <v>8</v>
      </c>
      <c r="D2905" s="4" t="s">
        <v>7</v>
      </c>
      <c r="E2905" s="4" t="s">
        <v>8</v>
      </c>
      <c r="F2905" s="4" t="s">
        <v>8</v>
      </c>
      <c r="G2905" s="4" t="s">
        <v>12</v>
      </c>
    </row>
    <row r="2906" spans="1:12">
      <c r="A2906" t="n">
        <v>24328</v>
      </c>
      <c r="B2906" s="12" t="n">
        <v>5</v>
      </c>
      <c r="C2906" s="7" t="n">
        <v>30</v>
      </c>
      <c r="D2906" s="7" t="n">
        <v>10671</v>
      </c>
      <c r="E2906" s="7" t="n">
        <v>8</v>
      </c>
      <c r="F2906" s="7" t="n">
        <v>1</v>
      </c>
      <c r="G2906" s="13" t="n">
        <f t="normal" ca="1">A2912</f>
        <v>0</v>
      </c>
    </row>
    <row r="2907" spans="1:12">
      <c r="A2907" t="s">
        <v>4</v>
      </c>
      <c r="B2907" s="4" t="s">
        <v>5</v>
      </c>
      <c r="C2907" s="4" t="s">
        <v>7</v>
      </c>
      <c r="D2907" s="4" t="s">
        <v>14</v>
      </c>
    </row>
    <row r="2908" spans="1:12">
      <c r="A2908" t="n">
        <v>24338</v>
      </c>
      <c r="B2908" s="30" t="n">
        <v>43</v>
      </c>
      <c r="C2908" s="7" t="n">
        <v>65534</v>
      </c>
      <c r="D2908" s="7" t="n">
        <v>1</v>
      </c>
    </row>
    <row r="2909" spans="1:12">
      <c r="A2909" t="s">
        <v>4</v>
      </c>
      <c r="B2909" s="4" t="s">
        <v>5</v>
      </c>
    </row>
    <row r="2910" spans="1:12">
      <c r="A2910" t="n">
        <v>24345</v>
      </c>
      <c r="B2910" s="5" t="n">
        <v>1</v>
      </c>
    </row>
    <row r="2911" spans="1:12">
      <c r="A2911" t="s">
        <v>4</v>
      </c>
      <c r="B2911" s="4" t="s">
        <v>5</v>
      </c>
      <c r="C2911" s="4" t="s">
        <v>8</v>
      </c>
      <c r="D2911" s="4" t="s">
        <v>7</v>
      </c>
      <c r="E2911" s="4" t="s">
        <v>8</v>
      </c>
      <c r="F2911" s="4" t="s">
        <v>8</v>
      </c>
      <c r="G2911" s="4" t="s">
        <v>8</v>
      </c>
      <c r="H2911" s="4" t="s">
        <v>7</v>
      </c>
      <c r="I2911" s="4" t="s">
        <v>12</v>
      </c>
      <c r="J2911" s="4" t="s">
        <v>7</v>
      </c>
      <c r="K2911" s="4" t="s">
        <v>12</v>
      </c>
      <c r="L2911" s="4" t="s">
        <v>7</v>
      </c>
      <c r="M2911" s="4" t="s">
        <v>12</v>
      </c>
      <c r="N2911" s="4" t="s">
        <v>12</v>
      </c>
    </row>
    <row r="2912" spans="1:12">
      <c r="A2912" t="n">
        <v>24346</v>
      </c>
      <c r="B2912" s="34" t="n">
        <v>6</v>
      </c>
      <c r="C2912" s="7" t="n">
        <v>33</v>
      </c>
      <c r="D2912" s="7" t="n">
        <v>65534</v>
      </c>
      <c r="E2912" s="7" t="n">
        <v>9</v>
      </c>
      <c r="F2912" s="7" t="n">
        <v>1</v>
      </c>
      <c r="G2912" s="7" t="n">
        <v>3</v>
      </c>
      <c r="H2912" s="7" t="n">
        <v>9</v>
      </c>
      <c r="I2912" s="13" t="n">
        <f t="normal" ca="1">A2914</f>
        <v>0</v>
      </c>
      <c r="J2912" s="7" t="n">
        <v>13</v>
      </c>
      <c r="K2912" s="13" t="n">
        <f t="normal" ca="1">A2926</f>
        <v>0</v>
      </c>
      <c r="L2912" s="7" t="n">
        <v>18</v>
      </c>
      <c r="M2912" s="13" t="n">
        <f t="normal" ca="1">A2938</f>
        <v>0</v>
      </c>
      <c r="N2912" s="13" t="n">
        <f t="normal" ca="1">A2952</f>
        <v>0</v>
      </c>
    </row>
    <row r="2913" spans="1:14">
      <c r="A2913" t="s">
        <v>4</v>
      </c>
      <c r="B2913" s="4" t="s">
        <v>5</v>
      </c>
      <c r="C2913" s="4" t="s">
        <v>9</v>
      </c>
      <c r="D2913" s="4" t="s">
        <v>7</v>
      </c>
    </row>
    <row r="2914" spans="1:14">
      <c r="A2914" t="n">
        <v>24375</v>
      </c>
      <c r="B2914" s="57" t="n">
        <v>29</v>
      </c>
      <c r="C2914" s="7" t="s">
        <v>254</v>
      </c>
      <c r="D2914" s="7" t="n">
        <v>65534</v>
      </c>
    </row>
    <row r="2915" spans="1:14">
      <c r="A2915" t="s">
        <v>4</v>
      </c>
      <c r="B2915" s="4" t="s">
        <v>5</v>
      </c>
      <c r="C2915" s="4" t="s">
        <v>7</v>
      </c>
      <c r="D2915" s="4" t="s">
        <v>13</v>
      </c>
      <c r="E2915" s="4" t="s">
        <v>13</v>
      </c>
      <c r="F2915" s="4" t="s">
        <v>13</v>
      </c>
      <c r="G2915" s="4" t="s">
        <v>13</v>
      </c>
    </row>
    <row r="2916" spans="1:14">
      <c r="A2916" t="n">
        <v>24392</v>
      </c>
      <c r="B2916" s="46" t="n">
        <v>46</v>
      </c>
      <c r="C2916" s="7" t="n">
        <v>65534</v>
      </c>
      <c r="D2916" s="7" t="n">
        <v>0</v>
      </c>
      <c r="E2916" s="7" t="n">
        <v>0</v>
      </c>
      <c r="F2916" s="7" t="n">
        <v>50.9500007629395</v>
      </c>
      <c r="G2916" s="7" t="n">
        <v>0</v>
      </c>
    </row>
    <row r="2917" spans="1:14">
      <c r="A2917" t="s">
        <v>4</v>
      </c>
      <c r="B2917" s="4" t="s">
        <v>5</v>
      </c>
      <c r="C2917" s="4" t="s">
        <v>8</v>
      </c>
      <c r="D2917" s="4" t="s">
        <v>7</v>
      </c>
      <c r="E2917" s="4" t="s">
        <v>8</v>
      </c>
      <c r="F2917" s="4" t="s">
        <v>9</v>
      </c>
      <c r="G2917" s="4" t="s">
        <v>9</v>
      </c>
      <c r="H2917" s="4" t="s">
        <v>9</v>
      </c>
      <c r="I2917" s="4" t="s">
        <v>9</v>
      </c>
      <c r="J2917" s="4" t="s">
        <v>9</v>
      </c>
      <c r="K2917" s="4" t="s">
        <v>9</v>
      </c>
      <c r="L2917" s="4" t="s">
        <v>9</v>
      </c>
      <c r="M2917" s="4" t="s">
        <v>9</v>
      </c>
      <c r="N2917" s="4" t="s">
        <v>9</v>
      </c>
      <c r="O2917" s="4" t="s">
        <v>9</v>
      </c>
      <c r="P2917" s="4" t="s">
        <v>9</v>
      </c>
      <c r="Q2917" s="4" t="s">
        <v>9</v>
      </c>
      <c r="R2917" s="4" t="s">
        <v>9</v>
      </c>
      <c r="S2917" s="4" t="s">
        <v>9</v>
      </c>
      <c r="T2917" s="4" t="s">
        <v>9</v>
      </c>
      <c r="U2917" s="4" t="s">
        <v>9</v>
      </c>
    </row>
    <row r="2918" spans="1:14">
      <c r="A2918" t="n">
        <v>24411</v>
      </c>
      <c r="B2918" s="51" t="n">
        <v>36</v>
      </c>
      <c r="C2918" s="7" t="n">
        <v>8</v>
      </c>
      <c r="D2918" s="7" t="n">
        <v>65534</v>
      </c>
      <c r="E2918" s="7" t="n">
        <v>0</v>
      </c>
      <c r="F2918" s="7" t="s">
        <v>245</v>
      </c>
      <c r="G2918" s="7" t="s">
        <v>15</v>
      </c>
      <c r="H2918" s="7" t="s">
        <v>15</v>
      </c>
      <c r="I2918" s="7" t="s">
        <v>15</v>
      </c>
      <c r="J2918" s="7" t="s">
        <v>15</v>
      </c>
      <c r="K2918" s="7" t="s">
        <v>15</v>
      </c>
      <c r="L2918" s="7" t="s">
        <v>15</v>
      </c>
      <c r="M2918" s="7" t="s">
        <v>15</v>
      </c>
      <c r="N2918" s="7" t="s">
        <v>15</v>
      </c>
      <c r="O2918" s="7" t="s">
        <v>15</v>
      </c>
      <c r="P2918" s="7" t="s">
        <v>15</v>
      </c>
      <c r="Q2918" s="7" t="s">
        <v>15</v>
      </c>
      <c r="R2918" s="7" t="s">
        <v>15</v>
      </c>
      <c r="S2918" s="7" t="s">
        <v>15</v>
      </c>
      <c r="T2918" s="7" t="s">
        <v>15</v>
      </c>
      <c r="U2918" s="7" t="s">
        <v>15</v>
      </c>
    </row>
    <row r="2919" spans="1:14">
      <c r="A2919" t="s">
        <v>4</v>
      </c>
      <c r="B2919" s="4" t="s">
        <v>5</v>
      </c>
      <c r="C2919" s="4" t="s">
        <v>7</v>
      </c>
      <c r="D2919" s="4" t="s">
        <v>8</v>
      </c>
      <c r="E2919" s="4" t="s">
        <v>9</v>
      </c>
      <c r="F2919" s="4" t="s">
        <v>13</v>
      </c>
      <c r="G2919" s="4" t="s">
        <v>13</v>
      </c>
      <c r="H2919" s="4" t="s">
        <v>13</v>
      </c>
    </row>
    <row r="2920" spans="1:14">
      <c r="A2920" t="n">
        <v>24441</v>
      </c>
      <c r="B2920" s="52" t="n">
        <v>48</v>
      </c>
      <c r="C2920" s="7" t="n">
        <v>65534</v>
      </c>
      <c r="D2920" s="7" t="n">
        <v>0</v>
      </c>
      <c r="E2920" s="7" t="s">
        <v>245</v>
      </c>
      <c r="F2920" s="7" t="n">
        <v>0</v>
      </c>
      <c r="G2920" s="7" t="n">
        <v>1</v>
      </c>
      <c r="H2920" s="7" t="n">
        <v>0</v>
      </c>
    </row>
    <row r="2921" spans="1:14">
      <c r="A2921" t="s">
        <v>4</v>
      </c>
      <c r="B2921" s="4" t="s">
        <v>5</v>
      </c>
      <c r="C2921" s="4" t="s">
        <v>7</v>
      </c>
      <c r="D2921" s="4" t="s">
        <v>14</v>
      </c>
    </row>
    <row r="2922" spans="1:14">
      <c r="A2922" t="n">
        <v>24467</v>
      </c>
      <c r="B2922" s="30" t="n">
        <v>43</v>
      </c>
      <c r="C2922" s="7" t="n">
        <v>65534</v>
      </c>
      <c r="D2922" s="7" t="n">
        <v>64</v>
      </c>
    </row>
    <row r="2923" spans="1:14">
      <c r="A2923" t="s">
        <v>4</v>
      </c>
      <c r="B2923" s="4" t="s">
        <v>5</v>
      </c>
      <c r="C2923" s="4" t="s">
        <v>12</v>
      </c>
    </row>
    <row r="2924" spans="1:14">
      <c r="A2924" t="n">
        <v>24474</v>
      </c>
      <c r="B2924" s="15" t="n">
        <v>3</v>
      </c>
      <c r="C2924" s="13" t="n">
        <f t="normal" ca="1">A2952</f>
        <v>0</v>
      </c>
    </row>
    <row r="2925" spans="1:14">
      <c r="A2925" t="s">
        <v>4</v>
      </c>
      <c r="B2925" s="4" t="s">
        <v>5</v>
      </c>
      <c r="C2925" s="4" t="s">
        <v>9</v>
      </c>
      <c r="D2925" s="4" t="s">
        <v>7</v>
      </c>
    </row>
    <row r="2926" spans="1:14">
      <c r="A2926" t="n">
        <v>24479</v>
      </c>
      <c r="B2926" s="57" t="n">
        <v>29</v>
      </c>
      <c r="C2926" s="7" t="s">
        <v>255</v>
      </c>
      <c r="D2926" s="7" t="n">
        <v>65534</v>
      </c>
    </row>
    <row r="2927" spans="1:14">
      <c r="A2927" t="s">
        <v>4</v>
      </c>
      <c r="B2927" s="4" t="s">
        <v>5</v>
      </c>
      <c r="C2927" s="4" t="s">
        <v>7</v>
      </c>
      <c r="D2927" s="4" t="s">
        <v>13</v>
      </c>
      <c r="E2927" s="4" t="s">
        <v>13</v>
      </c>
      <c r="F2927" s="4" t="s">
        <v>13</v>
      </c>
      <c r="G2927" s="4" t="s">
        <v>13</v>
      </c>
    </row>
    <row r="2928" spans="1:14">
      <c r="A2928" t="n">
        <v>24503</v>
      </c>
      <c r="B2928" s="46" t="n">
        <v>46</v>
      </c>
      <c r="C2928" s="7" t="n">
        <v>65534</v>
      </c>
      <c r="D2928" s="7" t="n">
        <v>-8.1899995803833</v>
      </c>
      <c r="E2928" s="7" t="n">
        <v>0</v>
      </c>
      <c r="F2928" s="7" t="n">
        <v>46</v>
      </c>
      <c r="G2928" s="7" t="n">
        <v>-90</v>
      </c>
    </row>
    <row r="2929" spans="1:21">
      <c r="A2929" t="s">
        <v>4</v>
      </c>
      <c r="B2929" s="4" t="s">
        <v>5</v>
      </c>
      <c r="C2929" s="4" t="s">
        <v>8</v>
      </c>
      <c r="D2929" s="4" t="s">
        <v>7</v>
      </c>
      <c r="E2929" s="4" t="s">
        <v>8</v>
      </c>
      <c r="F2929" s="4" t="s">
        <v>9</v>
      </c>
      <c r="G2929" s="4" t="s">
        <v>9</v>
      </c>
      <c r="H2929" s="4" t="s">
        <v>9</v>
      </c>
      <c r="I2929" s="4" t="s">
        <v>9</v>
      </c>
      <c r="J2929" s="4" t="s">
        <v>9</v>
      </c>
      <c r="K2929" s="4" t="s">
        <v>9</v>
      </c>
      <c r="L2929" s="4" t="s">
        <v>9</v>
      </c>
      <c r="M2929" s="4" t="s">
        <v>9</v>
      </c>
      <c r="N2929" s="4" t="s">
        <v>9</v>
      </c>
      <c r="O2929" s="4" t="s">
        <v>9</v>
      </c>
      <c r="P2929" s="4" t="s">
        <v>9</v>
      </c>
      <c r="Q2929" s="4" t="s">
        <v>9</v>
      </c>
      <c r="R2929" s="4" t="s">
        <v>9</v>
      </c>
      <c r="S2929" s="4" t="s">
        <v>9</v>
      </c>
      <c r="T2929" s="4" t="s">
        <v>9</v>
      </c>
      <c r="U2929" s="4" t="s">
        <v>9</v>
      </c>
    </row>
    <row r="2930" spans="1:21">
      <c r="A2930" t="n">
        <v>24522</v>
      </c>
      <c r="B2930" s="51" t="n">
        <v>36</v>
      </c>
      <c r="C2930" s="7" t="n">
        <v>8</v>
      </c>
      <c r="D2930" s="7" t="n">
        <v>65534</v>
      </c>
      <c r="E2930" s="7" t="n">
        <v>0</v>
      </c>
      <c r="F2930" s="7" t="s">
        <v>248</v>
      </c>
      <c r="G2930" s="7" t="s">
        <v>15</v>
      </c>
      <c r="H2930" s="7" t="s">
        <v>15</v>
      </c>
      <c r="I2930" s="7" t="s">
        <v>15</v>
      </c>
      <c r="J2930" s="7" t="s">
        <v>15</v>
      </c>
      <c r="K2930" s="7" t="s">
        <v>15</v>
      </c>
      <c r="L2930" s="7" t="s">
        <v>15</v>
      </c>
      <c r="M2930" s="7" t="s">
        <v>15</v>
      </c>
      <c r="N2930" s="7" t="s">
        <v>15</v>
      </c>
      <c r="O2930" s="7" t="s">
        <v>15</v>
      </c>
      <c r="P2930" s="7" t="s">
        <v>15</v>
      </c>
      <c r="Q2930" s="7" t="s">
        <v>15</v>
      </c>
      <c r="R2930" s="7" t="s">
        <v>15</v>
      </c>
      <c r="S2930" s="7" t="s">
        <v>15</v>
      </c>
      <c r="T2930" s="7" t="s">
        <v>15</v>
      </c>
      <c r="U2930" s="7" t="s">
        <v>15</v>
      </c>
    </row>
    <row r="2931" spans="1:21">
      <c r="A2931" t="s">
        <v>4</v>
      </c>
      <c r="B2931" s="4" t="s">
        <v>5</v>
      </c>
      <c r="C2931" s="4" t="s">
        <v>7</v>
      </c>
      <c r="D2931" s="4" t="s">
        <v>8</v>
      </c>
      <c r="E2931" s="4" t="s">
        <v>9</v>
      </c>
      <c r="F2931" s="4" t="s">
        <v>13</v>
      </c>
      <c r="G2931" s="4" t="s">
        <v>13</v>
      </c>
      <c r="H2931" s="4" t="s">
        <v>13</v>
      </c>
    </row>
    <row r="2932" spans="1:21">
      <c r="A2932" t="n">
        <v>24555</v>
      </c>
      <c r="B2932" s="52" t="n">
        <v>48</v>
      </c>
      <c r="C2932" s="7" t="n">
        <v>65534</v>
      </c>
      <c r="D2932" s="7" t="n">
        <v>0</v>
      </c>
      <c r="E2932" s="7" t="s">
        <v>248</v>
      </c>
      <c r="F2932" s="7" t="n">
        <v>0</v>
      </c>
      <c r="G2932" s="7" t="n">
        <v>1</v>
      </c>
      <c r="H2932" s="7" t="n">
        <v>0</v>
      </c>
    </row>
    <row r="2933" spans="1:21">
      <c r="A2933" t="s">
        <v>4</v>
      </c>
      <c r="B2933" s="4" t="s">
        <v>5</v>
      </c>
      <c r="C2933" s="4" t="s">
        <v>7</v>
      </c>
      <c r="D2933" s="4" t="s">
        <v>14</v>
      </c>
    </row>
    <row r="2934" spans="1:21">
      <c r="A2934" t="n">
        <v>24584</v>
      </c>
      <c r="B2934" s="30" t="n">
        <v>43</v>
      </c>
      <c r="C2934" s="7" t="n">
        <v>65534</v>
      </c>
      <c r="D2934" s="7" t="n">
        <v>64</v>
      </c>
    </row>
    <row r="2935" spans="1:21">
      <c r="A2935" t="s">
        <v>4</v>
      </c>
      <c r="B2935" s="4" t="s">
        <v>5</v>
      </c>
      <c r="C2935" s="4" t="s">
        <v>12</v>
      </c>
    </row>
    <row r="2936" spans="1:21">
      <c r="A2936" t="n">
        <v>24591</v>
      </c>
      <c r="B2936" s="15" t="n">
        <v>3</v>
      </c>
      <c r="C2936" s="13" t="n">
        <f t="normal" ca="1">A2952</f>
        <v>0</v>
      </c>
    </row>
    <row r="2937" spans="1:21">
      <c r="A2937" t="s">
        <v>4</v>
      </c>
      <c r="B2937" s="4" t="s">
        <v>5</v>
      </c>
      <c r="C2937" s="4" t="s">
        <v>9</v>
      </c>
      <c r="D2937" s="4" t="s">
        <v>7</v>
      </c>
    </row>
    <row r="2938" spans="1:21">
      <c r="A2938" t="n">
        <v>24596</v>
      </c>
      <c r="B2938" s="57" t="n">
        <v>29</v>
      </c>
      <c r="C2938" s="7" t="s">
        <v>255</v>
      </c>
      <c r="D2938" s="7" t="n">
        <v>65534</v>
      </c>
    </row>
    <row r="2939" spans="1:21">
      <c r="A2939" t="s">
        <v>4</v>
      </c>
      <c r="B2939" s="4" t="s">
        <v>5</v>
      </c>
      <c r="C2939" s="4" t="s">
        <v>7</v>
      </c>
      <c r="D2939" s="4" t="s">
        <v>13</v>
      </c>
      <c r="E2939" s="4" t="s">
        <v>13</v>
      </c>
      <c r="F2939" s="4" t="s">
        <v>13</v>
      </c>
      <c r="G2939" s="4" t="s">
        <v>13</v>
      </c>
    </row>
    <row r="2940" spans="1:21">
      <c r="A2940" t="n">
        <v>24620</v>
      </c>
      <c r="B2940" s="46" t="n">
        <v>46</v>
      </c>
      <c r="C2940" s="7" t="n">
        <v>65534</v>
      </c>
      <c r="D2940" s="7" t="n">
        <v>-8.1899995803833</v>
      </c>
      <c r="E2940" s="7" t="n">
        <v>0</v>
      </c>
      <c r="F2940" s="7" t="n">
        <v>46</v>
      </c>
      <c r="G2940" s="7" t="n">
        <v>-90</v>
      </c>
    </row>
    <row r="2941" spans="1:21">
      <c r="A2941" t="s">
        <v>4</v>
      </c>
      <c r="B2941" s="4" t="s">
        <v>5</v>
      </c>
      <c r="C2941" s="4" t="s">
        <v>8</v>
      </c>
      <c r="D2941" s="4" t="s">
        <v>7</v>
      </c>
      <c r="E2941" s="4" t="s">
        <v>8</v>
      </c>
      <c r="F2941" s="4" t="s">
        <v>9</v>
      </c>
      <c r="G2941" s="4" t="s">
        <v>9</v>
      </c>
      <c r="H2941" s="4" t="s">
        <v>9</v>
      </c>
      <c r="I2941" s="4" t="s">
        <v>9</v>
      </c>
      <c r="J2941" s="4" t="s">
        <v>9</v>
      </c>
      <c r="K2941" s="4" t="s">
        <v>9</v>
      </c>
      <c r="L2941" s="4" t="s">
        <v>9</v>
      </c>
      <c r="M2941" s="4" t="s">
        <v>9</v>
      </c>
      <c r="N2941" s="4" t="s">
        <v>9</v>
      </c>
      <c r="O2941" s="4" t="s">
        <v>9</v>
      </c>
      <c r="P2941" s="4" t="s">
        <v>9</v>
      </c>
      <c r="Q2941" s="4" t="s">
        <v>9</v>
      </c>
      <c r="R2941" s="4" t="s">
        <v>9</v>
      </c>
      <c r="S2941" s="4" t="s">
        <v>9</v>
      </c>
      <c r="T2941" s="4" t="s">
        <v>9</v>
      </c>
      <c r="U2941" s="4" t="s">
        <v>9</v>
      </c>
    </row>
    <row r="2942" spans="1:21">
      <c r="A2942" t="n">
        <v>24639</v>
      </c>
      <c r="B2942" s="51" t="n">
        <v>36</v>
      </c>
      <c r="C2942" s="7" t="n">
        <v>8</v>
      </c>
      <c r="D2942" s="7" t="n">
        <v>65534</v>
      </c>
      <c r="E2942" s="7" t="n">
        <v>0</v>
      </c>
      <c r="F2942" s="7" t="s">
        <v>248</v>
      </c>
      <c r="G2942" s="7" t="s">
        <v>15</v>
      </c>
      <c r="H2942" s="7" t="s">
        <v>15</v>
      </c>
      <c r="I2942" s="7" t="s">
        <v>15</v>
      </c>
      <c r="J2942" s="7" t="s">
        <v>15</v>
      </c>
      <c r="K2942" s="7" t="s">
        <v>15</v>
      </c>
      <c r="L2942" s="7" t="s">
        <v>15</v>
      </c>
      <c r="M2942" s="7" t="s">
        <v>15</v>
      </c>
      <c r="N2942" s="7" t="s">
        <v>15</v>
      </c>
      <c r="O2942" s="7" t="s">
        <v>15</v>
      </c>
      <c r="P2942" s="7" t="s">
        <v>15</v>
      </c>
      <c r="Q2942" s="7" t="s">
        <v>15</v>
      </c>
      <c r="R2942" s="7" t="s">
        <v>15</v>
      </c>
      <c r="S2942" s="7" t="s">
        <v>15</v>
      </c>
      <c r="T2942" s="7" t="s">
        <v>15</v>
      </c>
      <c r="U2942" s="7" t="s">
        <v>15</v>
      </c>
    </row>
    <row r="2943" spans="1:21">
      <c r="A2943" t="s">
        <v>4</v>
      </c>
      <c r="B2943" s="4" t="s">
        <v>5</v>
      </c>
      <c r="C2943" s="4" t="s">
        <v>7</v>
      </c>
      <c r="D2943" s="4" t="s">
        <v>8</v>
      </c>
      <c r="E2943" s="4" t="s">
        <v>9</v>
      </c>
      <c r="F2943" s="4" t="s">
        <v>13</v>
      </c>
      <c r="G2943" s="4" t="s">
        <v>13</v>
      </c>
      <c r="H2943" s="4" t="s">
        <v>13</v>
      </c>
    </row>
    <row r="2944" spans="1:21">
      <c r="A2944" t="n">
        <v>24672</v>
      </c>
      <c r="B2944" s="52" t="n">
        <v>48</v>
      </c>
      <c r="C2944" s="7" t="n">
        <v>65534</v>
      </c>
      <c r="D2944" s="7" t="n">
        <v>0</v>
      </c>
      <c r="E2944" s="7" t="s">
        <v>248</v>
      </c>
      <c r="F2944" s="7" t="n">
        <v>0</v>
      </c>
      <c r="G2944" s="7" t="n">
        <v>1</v>
      </c>
      <c r="H2944" s="7" t="n">
        <v>0</v>
      </c>
    </row>
    <row r="2945" spans="1:21">
      <c r="A2945" t="s">
        <v>4</v>
      </c>
      <c r="B2945" s="4" t="s">
        <v>5</v>
      </c>
      <c r="C2945" s="4" t="s">
        <v>7</v>
      </c>
      <c r="D2945" s="4" t="s">
        <v>14</v>
      </c>
    </row>
    <row r="2946" spans="1:21">
      <c r="A2946" t="n">
        <v>24701</v>
      </c>
      <c r="B2946" s="30" t="n">
        <v>43</v>
      </c>
      <c r="C2946" s="7" t="n">
        <v>65534</v>
      </c>
      <c r="D2946" s="7" t="n">
        <v>64</v>
      </c>
    </row>
    <row r="2947" spans="1:21">
      <c r="A2947" t="s">
        <v>4</v>
      </c>
      <c r="B2947" s="4" t="s">
        <v>5</v>
      </c>
      <c r="C2947" s="4" t="s">
        <v>7</v>
      </c>
      <c r="D2947" s="4" t="s">
        <v>8</v>
      </c>
      <c r="E2947" s="4" t="s">
        <v>8</v>
      </c>
      <c r="F2947" s="4" t="s">
        <v>9</v>
      </c>
    </row>
    <row r="2948" spans="1:21">
      <c r="A2948" t="n">
        <v>24708</v>
      </c>
      <c r="B2948" s="59" t="n">
        <v>47</v>
      </c>
      <c r="C2948" s="7" t="n">
        <v>65534</v>
      </c>
      <c r="D2948" s="7" t="n">
        <v>0</v>
      </c>
      <c r="E2948" s="7" t="n">
        <v>1</v>
      </c>
      <c r="F2948" s="7" t="s">
        <v>249</v>
      </c>
    </row>
    <row r="2949" spans="1:21">
      <c r="A2949" t="s">
        <v>4</v>
      </c>
      <c r="B2949" s="4" t="s">
        <v>5</v>
      </c>
      <c r="C2949" s="4" t="s">
        <v>12</v>
      </c>
    </row>
    <row r="2950" spans="1:21">
      <c r="A2950" t="n">
        <v>24729</v>
      </c>
      <c r="B2950" s="15" t="n">
        <v>3</v>
      </c>
      <c r="C2950" s="13" t="n">
        <f t="normal" ca="1">A2952</f>
        <v>0</v>
      </c>
    </row>
    <row r="2951" spans="1:21">
      <c r="A2951" t="s">
        <v>4</v>
      </c>
      <c r="B2951" s="4" t="s">
        <v>5</v>
      </c>
    </row>
    <row r="2952" spans="1:21">
      <c r="A2952" t="n">
        <v>24734</v>
      </c>
      <c r="B2952" s="5" t="n">
        <v>1</v>
      </c>
    </row>
    <row r="2953" spans="1:21" s="3" customFormat="1" customHeight="0">
      <c r="A2953" s="3" t="s">
        <v>2</v>
      </c>
      <c r="B2953" s="3" t="s">
        <v>256</v>
      </c>
    </row>
    <row r="2954" spans="1:21">
      <c r="A2954" t="s">
        <v>4</v>
      </c>
      <c r="B2954" s="4" t="s">
        <v>5</v>
      </c>
      <c r="C2954" s="4" t="s">
        <v>8</v>
      </c>
      <c r="D2954" s="4" t="s">
        <v>7</v>
      </c>
      <c r="E2954" s="4" t="s">
        <v>8</v>
      </c>
      <c r="F2954" s="4" t="s">
        <v>8</v>
      </c>
      <c r="G2954" s="4" t="s">
        <v>12</v>
      </c>
    </row>
    <row r="2955" spans="1:21">
      <c r="A2955" t="n">
        <v>24736</v>
      </c>
      <c r="B2955" s="12" t="n">
        <v>5</v>
      </c>
      <c r="C2955" s="7" t="n">
        <v>30</v>
      </c>
      <c r="D2955" s="7" t="n">
        <v>10692</v>
      </c>
      <c r="E2955" s="7" t="n">
        <v>8</v>
      </c>
      <c r="F2955" s="7" t="n">
        <v>1</v>
      </c>
      <c r="G2955" s="13" t="n">
        <f t="normal" ca="1">A2961</f>
        <v>0</v>
      </c>
    </row>
    <row r="2956" spans="1:21">
      <c r="A2956" t="s">
        <v>4</v>
      </c>
      <c r="B2956" s="4" t="s">
        <v>5</v>
      </c>
      <c r="C2956" s="4" t="s">
        <v>7</v>
      </c>
      <c r="D2956" s="4" t="s">
        <v>14</v>
      </c>
    </row>
    <row r="2957" spans="1:21">
      <c r="A2957" t="n">
        <v>24746</v>
      </c>
      <c r="B2957" s="30" t="n">
        <v>43</v>
      </c>
      <c r="C2957" s="7" t="n">
        <v>65534</v>
      </c>
      <c r="D2957" s="7" t="n">
        <v>1</v>
      </c>
    </row>
    <row r="2958" spans="1:21">
      <c r="A2958" t="s">
        <v>4</v>
      </c>
      <c r="B2958" s="4" t="s">
        <v>5</v>
      </c>
    </row>
    <row r="2959" spans="1:21">
      <c r="A2959" t="n">
        <v>24753</v>
      </c>
      <c r="B2959" s="5" t="n">
        <v>1</v>
      </c>
    </row>
    <row r="2960" spans="1:21">
      <c r="A2960" t="s">
        <v>4</v>
      </c>
      <c r="B2960" s="4" t="s">
        <v>5</v>
      </c>
      <c r="C2960" s="4" t="s">
        <v>9</v>
      </c>
      <c r="D2960" s="4" t="s">
        <v>7</v>
      </c>
    </row>
    <row r="2961" spans="1:7">
      <c r="A2961" t="n">
        <v>24754</v>
      </c>
      <c r="B2961" s="57" t="n">
        <v>29</v>
      </c>
      <c r="C2961" s="7" t="s">
        <v>257</v>
      </c>
      <c r="D2961" s="7" t="n">
        <v>65534</v>
      </c>
    </row>
    <row r="2962" spans="1:7">
      <c r="A2962" t="s">
        <v>4</v>
      </c>
      <c r="B2962" s="4" t="s">
        <v>5</v>
      </c>
      <c r="C2962" s="4" t="s">
        <v>8</v>
      </c>
      <c r="D2962" s="4" t="s">
        <v>7</v>
      </c>
      <c r="E2962" s="4" t="s">
        <v>8</v>
      </c>
      <c r="F2962" s="4" t="s">
        <v>8</v>
      </c>
      <c r="G2962" s="4" t="s">
        <v>8</v>
      </c>
      <c r="H2962" s="4" t="s">
        <v>7</v>
      </c>
      <c r="I2962" s="4" t="s">
        <v>12</v>
      </c>
      <c r="J2962" s="4" t="s">
        <v>7</v>
      </c>
      <c r="K2962" s="4" t="s">
        <v>12</v>
      </c>
      <c r="L2962" s="4" t="s">
        <v>7</v>
      </c>
      <c r="M2962" s="4" t="s">
        <v>12</v>
      </c>
      <c r="N2962" s="4" t="s">
        <v>7</v>
      </c>
      <c r="O2962" s="4" t="s">
        <v>12</v>
      </c>
      <c r="P2962" s="4" t="s">
        <v>12</v>
      </c>
    </row>
    <row r="2963" spans="1:7">
      <c r="A2963" t="n">
        <v>24782</v>
      </c>
      <c r="B2963" s="34" t="n">
        <v>6</v>
      </c>
      <c r="C2963" s="7" t="n">
        <v>33</v>
      </c>
      <c r="D2963" s="7" t="n">
        <v>65534</v>
      </c>
      <c r="E2963" s="7" t="n">
        <v>9</v>
      </c>
      <c r="F2963" s="7" t="n">
        <v>1</v>
      </c>
      <c r="G2963" s="7" t="n">
        <v>4</v>
      </c>
      <c r="H2963" s="7" t="n">
        <v>12</v>
      </c>
      <c r="I2963" s="13" t="n">
        <f t="normal" ca="1">A2965</f>
        <v>0</v>
      </c>
      <c r="J2963" s="7" t="n">
        <v>15</v>
      </c>
      <c r="K2963" s="13" t="n">
        <f t="normal" ca="1">A2975</f>
        <v>0</v>
      </c>
      <c r="L2963" s="7" t="n">
        <v>18</v>
      </c>
      <c r="M2963" s="13" t="n">
        <f t="normal" ca="1">A2991</f>
        <v>0</v>
      </c>
      <c r="N2963" s="7" t="n">
        <v>100</v>
      </c>
      <c r="O2963" s="13" t="n">
        <f t="normal" ca="1">A3003</f>
        <v>0</v>
      </c>
      <c r="P2963" s="13" t="n">
        <f t="normal" ca="1">A3013</f>
        <v>0</v>
      </c>
    </row>
    <row r="2964" spans="1:7">
      <c r="A2964" t="s">
        <v>4</v>
      </c>
      <c r="B2964" s="4" t="s">
        <v>5</v>
      </c>
      <c r="C2964" s="4" t="s">
        <v>7</v>
      </c>
      <c r="D2964" s="4" t="s">
        <v>13</v>
      </c>
      <c r="E2964" s="4" t="s">
        <v>13</v>
      </c>
      <c r="F2964" s="4" t="s">
        <v>13</v>
      </c>
      <c r="G2964" s="4" t="s">
        <v>13</v>
      </c>
    </row>
    <row r="2965" spans="1:7">
      <c r="A2965" t="n">
        <v>24817</v>
      </c>
      <c r="B2965" s="46" t="n">
        <v>46</v>
      </c>
      <c r="C2965" s="7" t="n">
        <v>65534</v>
      </c>
      <c r="D2965" s="7" t="n">
        <v>5.53999996185303</v>
      </c>
      <c r="E2965" s="7" t="n">
        <v>0</v>
      </c>
      <c r="F2965" s="7" t="n">
        <v>45.7200012207031</v>
      </c>
      <c r="G2965" s="7" t="n">
        <v>138.300003051758</v>
      </c>
    </row>
    <row r="2966" spans="1:7">
      <c r="A2966" t="s">
        <v>4</v>
      </c>
      <c r="B2966" s="4" t="s">
        <v>5</v>
      </c>
      <c r="C2966" s="4" t="s">
        <v>8</v>
      </c>
      <c r="D2966" s="4" t="s">
        <v>7</v>
      </c>
      <c r="E2966" s="4" t="s">
        <v>8</v>
      </c>
      <c r="F2966" s="4" t="s">
        <v>9</v>
      </c>
      <c r="G2966" s="4" t="s">
        <v>9</v>
      </c>
      <c r="H2966" s="4" t="s">
        <v>9</v>
      </c>
      <c r="I2966" s="4" t="s">
        <v>9</v>
      </c>
      <c r="J2966" s="4" t="s">
        <v>9</v>
      </c>
      <c r="K2966" s="4" t="s">
        <v>9</v>
      </c>
      <c r="L2966" s="4" t="s">
        <v>9</v>
      </c>
      <c r="M2966" s="4" t="s">
        <v>9</v>
      </c>
      <c r="N2966" s="4" t="s">
        <v>9</v>
      </c>
      <c r="O2966" s="4" t="s">
        <v>9</v>
      </c>
      <c r="P2966" s="4" t="s">
        <v>9</v>
      </c>
      <c r="Q2966" s="4" t="s">
        <v>9</v>
      </c>
      <c r="R2966" s="4" t="s">
        <v>9</v>
      </c>
      <c r="S2966" s="4" t="s">
        <v>9</v>
      </c>
      <c r="T2966" s="4" t="s">
        <v>9</v>
      </c>
      <c r="U2966" s="4" t="s">
        <v>9</v>
      </c>
    </row>
    <row r="2967" spans="1:7">
      <c r="A2967" t="n">
        <v>24836</v>
      </c>
      <c r="B2967" s="51" t="n">
        <v>36</v>
      </c>
      <c r="C2967" s="7" t="n">
        <v>8</v>
      </c>
      <c r="D2967" s="7" t="n">
        <v>65534</v>
      </c>
      <c r="E2967" s="7" t="n">
        <v>0</v>
      </c>
      <c r="F2967" s="7" t="s">
        <v>258</v>
      </c>
      <c r="G2967" s="7" t="s">
        <v>15</v>
      </c>
      <c r="H2967" s="7" t="s">
        <v>15</v>
      </c>
      <c r="I2967" s="7" t="s">
        <v>15</v>
      </c>
      <c r="J2967" s="7" t="s">
        <v>15</v>
      </c>
      <c r="K2967" s="7" t="s">
        <v>15</v>
      </c>
      <c r="L2967" s="7" t="s">
        <v>15</v>
      </c>
      <c r="M2967" s="7" t="s">
        <v>15</v>
      </c>
      <c r="N2967" s="7" t="s">
        <v>15</v>
      </c>
      <c r="O2967" s="7" t="s">
        <v>15</v>
      </c>
      <c r="P2967" s="7" t="s">
        <v>15</v>
      </c>
      <c r="Q2967" s="7" t="s">
        <v>15</v>
      </c>
      <c r="R2967" s="7" t="s">
        <v>15</v>
      </c>
      <c r="S2967" s="7" t="s">
        <v>15</v>
      </c>
      <c r="T2967" s="7" t="s">
        <v>15</v>
      </c>
      <c r="U2967" s="7" t="s">
        <v>15</v>
      </c>
    </row>
    <row r="2968" spans="1:7">
      <c r="A2968" t="s">
        <v>4</v>
      </c>
      <c r="B2968" s="4" t="s">
        <v>5</v>
      </c>
      <c r="C2968" s="4" t="s">
        <v>7</v>
      </c>
      <c r="D2968" s="4" t="s">
        <v>8</v>
      </c>
      <c r="E2968" s="4" t="s">
        <v>9</v>
      </c>
      <c r="F2968" s="4" t="s">
        <v>13</v>
      </c>
      <c r="G2968" s="4" t="s">
        <v>13</v>
      </c>
      <c r="H2968" s="4" t="s">
        <v>13</v>
      </c>
    </row>
    <row r="2969" spans="1:7">
      <c r="A2969" t="n">
        <v>24869</v>
      </c>
      <c r="B2969" s="52" t="n">
        <v>48</v>
      </c>
      <c r="C2969" s="7" t="n">
        <v>65534</v>
      </c>
      <c r="D2969" s="7" t="n">
        <v>0</v>
      </c>
      <c r="E2969" s="7" t="s">
        <v>258</v>
      </c>
      <c r="F2969" s="7" t="n">
        <v>0</v>
      </c>
      <c r="G2969" s="7" t="n">
        <v>1</v>
      </c>
      <c r="H2969" s="7" t="n">
        <v>1.40129846432482e-45</v>
      </c>
    </row>
    <row r="2970" spans="1:7">
      <c r="A2970" t="s">
        <v>4</v>
      </c>
      <c r="B2970" s="4" t="s">
        <v>5</v>
      </c>
      <c r="C2970" s="4" t="s">
        <v>7</v>
      </c>
      <c r="D2970" s="4" t="s">
        <v>14</v>
      </c>
    </row>
    <row r="2971" spans="1:7">
      <c r="A2971" t="n">
        <v>24898</v>
      </c>
      <c r="B2971" s="30" t="n">
        <v>43</v>
      </c>
      <c r="C2971" s="7" t="n">
        <v>65534</v>
      </c>
      <c r="D2971" s="7" t="n">
        <v>64</v>
      </c>
    </row>
    <row r="2972" spans="1:7">
      <c r="A2972" t="s">
        <v>4</v>
      </c>
      <c r="B2972" s="4" t="s">
        <v>5</v>
      </c>
      <c r="C2972" s="4" t="s">
        <v>12</v>
      </c>
    </row>
    <row r="2973" spans="1:7">
      <c r="A2973" t="n">
        <v>24905</v>
      </c>
      <c r="B2973" s="15" t="n">
        <v>3</v>
      </c>
      <c r="C2973" s="13" t="n">
        <f t="normal" ca="1">A3013</f>
        <v>0</v>
      </c>
    </row>
    <row r="2974" spans="1:7">
      <c r="A2974" t="s">
        <v>4</v>
      </c>
      <c r="B2974" s="4" t="s">
        <v>5</v>
      </c>
      <c r="C2974" s="4" t="s">
        <v>8</v>
      </c>
      <c r="D2974" s="4" t="s">
        <v>7</v>
      </c>
      <c r="E2974" s="4" t="s">
        <v>8</v>
      </c>
      <c r="F2974" s="4" t="s">
        <v>12</v>
      </c>
    </row>
    <row r="2975" spans="1:7">
      <c r="A2975" t="n">
        <v>24910</v>
      </c>
      <c r="B2975" s="12" t="n">
        <v>5</v>
      </c>
      <c r="C2975" s="7" t="n">
        <v>30</v>
      </c>
      <c r="D2975" s="7" t="n">
        <v>10641</v>
      </c>
      <c r="E2975" s="7" t="n">
        <v>1</v>
      </c>
      <c r="F2975" s="13" t="n">
        <f t="normal" ca="1">A2981</f>
        <v>0</v>
      </c>
    </row>
    <row r="2976" spans="1:7">
      <c r="A2976" t="s">
        <v>4</v>
      </c>
      <c r="B2976" s="4" t="s">
        <v>5</v>
      </c>
      <c r="C2976" s="4" t="s">
        <v>7</v>
      </c>
      <c r="D2976" s="4" t="s">
        <v>14</v>
      </c>
    </row>
    <row r="2977" spans="1:21">
      <c r="A2977" t="n">
        <v>24919</v>
      </c>
      <c r="B2977" s="30" t="n">
        <v>43</v>
      </c>
      <c r="C2977" s="7" t="n">
        <v>65534</v>
      </c>
      <c r="D2977" s="7" t="n">
        <v>1</v>
      </c>
    </row>
    <row r="2978" spans="1:21">
      <c r="A2978" t="s">
        <v>4</v>
      </c>
      <c r="B2978" s="4" t="s">
        <v>5</v>
      </c>
    </row>
    <row r="2979" spans="1:21">
      <c r="A2979" t="n">
        <v>24926</v>
      </c>
      <c r="B2979" s="5" t="n">
        <v>1</v>
      </c>
    </row>
    <row r="2980" spans="1:21">
      <c r="A2980" t="s">
        <v>4</v>
      </c>
      <c r="B2980" s="4" t="s">
        <v>5</v>
      </c>
      <c r="C2980" s="4" t="s">
        <v>7</v>
      </c>
      <c r="D2980" s="4" t="s">
        <v>13</v>
      </c>
      <c r="E2980" s="4" t="s">
        <v>13</v>
      </c>
      <c r="F2980" s="4" t="s">
        <v>13</v>
      </c>
      <c r="G2980" s="4" t="s">
        <v>13</v>
      </c>
    </row>
    <row r="2981" spans="1:21">
      <c r="A2981" t="n">
        <v>24927</v>
      </c>
      <c r="B2981" s="46" t="n">
        <v>46</v>
      </c>
      <c r="C2981" s="7" t="n">
        <v>65534</v>
      </c>
      <c r="D2981" s="7" t="n">
        <v>3.70000004768372</v>
      </c>
      <c r="E2981" s="7" t="n">
        <v>0</v>
      </c>
      <c r="F2981" s="7" t="n">
        <v>50.1500015258789</v>
      </c>
      <c r="G2981" s="7" t="n">
        <v>0</v>
      </c>
    </row>
    <row r="2982" spans="1:21">
      <c r="A2982" t="s">
        <v>4</v>
      </c>
      <c r="B2982" s="4" t="s">
        <v>5</v>
      </c>
      <c r="C2982" s="4" t="s">
        <v>8</v>
      </c>
      <c r="D2982" s="4" t="s">
        <v>7</v>
      </c>
      <c r="E2982" s="4" t="s">
        <v>8</v>
      </c>
      <c r="F2982" s="4" t="s">
        <v>9</v>
      </c>
      <c r="G2982" s="4" t="s">
        <v>9</v>
      </c>
      <c r="H2982" s="4" t="s">
        <v>9</v>
      </c>
      <c r="I2982" s="4" t="s">
        <v>9</v>
      </c>
      <c r="J2982" s="4" t="s">
        <v>9</v>
      </c>
      <c r="K2982" s="4" t="s">
        <v>9</v>
      </c>
      <c r="L2982" s="4" t="s">
        <v>9</v>
      </c>
      <c r="M2982" s="4" t="s">
        <v>9</v>
      </c>
      <c r="N2982" s="4" t="s">
        <v>9</v>
      </c>
      <c r="O2982" s="4" t="s">
        <v>9</v>
      </c>
      <c r="P2982" s="4" t="s">
        <v>9</v>
      </c>
      <c r="Q2982" s="4" t="s">
        <v>9</v>
      </c>
      <c r="R2982" s="4" t="s">
        <v>9</v>
      </c>
      <c r="S2982" s="4" t="s">
        <v>9</v>
      </c>
      <c r="T2982" s="4" t="s">
        <v>9</v>
      </c>
      <c r="U2982" s="4" t="s">
        <v>9</v>
      </c>
    </row>
    <row r="2983" spans="1:21">
      <c r="A2983" t="n">
        <v>24946</v>
      </c>
      <c r="B2983" s="51" t="n">
        <v>36</v>
      </c>
      <c r="C2983" s="7" t="n">
        <v>8</v>
      </c>
      <c r="D2983" s="7" t="n">
        <v>65534</v>
      </c>
      <c r="E2983" s="7" t="n">
        <v>0</v>
      </c>
      <c r="F2983" s="7" t="s">
        <v>248</v>
      </c>
      <c r="G2983" s="7" t="s">
        <v>15</v>
      </c>
      <c r="H2983" s="7" t="s">
        <v>15</v>
      </c>
      <c r="I2983" s="7" t="s">
        <v>15</v>
      </c>
      <c r="J2983" s="7" t="s">
        <v>15</v>
      </c>
      <c r="K2983" s="7" t="s">
        <v>15</v>
      </c>
      <c r="L2983" s="7" t="s">
        <v>15</v>
      </c>
      <c r="M2983" s="7" t="s">
        <v>15</v>
      </c>
      <c r="N2983" s="7" t="s">
        <v>15</v>
      </c>
      <c r="O2983" s="7" t="s">
        <v>15</v>
      </c>
      <c r="P2983" s="7" t="s">
        <v>15</v>
      </c>
      <c r="Q2983" s="7" t="s">
        <v>15</v>
      </c>
      <c r="R2983" s="7" t="s">
        <v>15</v>
      </c>
      <c r="S2983" s="7" t="s">
        <v>15</v>
      </c>
      <c r="T2983" s="7" t="s">
        <v>15</v>
      </c>
      <c r="U2983" s="7" t="s">
        <v>15</v>
      </c>
    </row>
    <row r="2984" spans="1:21">
      <c r="A2984" t="s">
        <v>4</v>
      </c>
      <c r="B2984" s="4" t="s">
        <v>5</v>
      </c>
      <c r="C2984" s="4" t="s">
        <v>7</v>
      </c>
      <c r="D2984" s="4" t="s">
        <v>8</v>
      </c>
      <c r="E2984" s="4" t="s">
        <v>9</v>
      </c>
      <c r="F2984" s="4" t="s">
        <v>13</v>
      </c>
      <c r="G2984" s="4" t="s">
        <v>13</v>
      </c>
      <c r="H2984" s="4" t="s">
        <v>13</v>
      </c>
    </row>
    <row r="2985" spans="1:21">
      <c r="A2985" t="n">
        <v>24979</v>
      </c>
      <c r="B2985" s="52" t="n">
        <v>48</v>
      </c>
      <c r="C2985" s="7" t="n">
        <v>65534</v>
      </c>
      <c r="D2985" s="7" t="n">
        <v>0</v>
      </c>
      <c r="E2985" s="7" t="s">
        <v>248</v>
      </c>
      <c r="F2985" s="7" t="n">
        <v>0</v>
      </c>
      <c r="G2985" s="7" t="n">
        <v>1</v>
      </c>
      <c r="H2985" s="7" t="n">
        <v>0</v>
      </c>
    </row>
    <row r="2986" spans="1:21">
      <c r="A2986" t="s">
        <v>4</v>
      </c>
      <c r="B2986" s="4" t="s">
        <v>5</v>
      </c>
      <c r="C2986" s="4" t="s">
        <v>7</v>
      </c>
      <c r="D2986" s="4" t="s">
        <v>14</v>
      </c>
    </row>
    <row r="2987" spans="1:21">
      <c r="A2987" t="n">
        <v>25008</v>
      </c>
      <c r="B2987" s="30" t="n">
        <v>43</v>
      </c>
      <c r="C2987" s="7" t="n">
        <v>65534</v>
      </c>
      <c r="D2987" s="7" t="n">
        <v>64</v>
      </c>
    </row>
    <row r="2988" spans="1:21">
      <c r="A2988" t="s">
        <v>4</v>
      </c>
      <c r="B2988" s="4" t="s">
        <v>5</v>
      </c>
      <c r="C2988" s="4" t="s">
        <v>12</v>
      </c>
    </row>
    <row r="2989" spans="1:21">
      <c r="A2989" t="n">
        <v>25015</v>
      </c>
      <c r="B2989" s="15" t="n">
        <v>3</v>
      </c>
      <c r="C2989" s="13" t="n">
        <f t="normal" ca="1">A3013</f>
        <v>0</v>
      </c>
    </row>
    <row r="2990" spans="1:21">
      <c r="A2990" t="s">
        <v>4</v>
      </c>
      <c r="B2990" s="4" t="s">
        <v>5</v>
      </c>
      <c r="C2990" s="4" t="s">
        <v>7</v>
      </c>
      <c r="D2990" s="4" t="s">
        <v>13</v>
      </c>
      <c r="E2990" s="4" t="s">
        <v>13</v>
      </c>
      <c r="F2990" s="4" t="s">
        <v>13</v>
      </c>
      <c r="G2990" s="4" t="s">
        <v>13</v>
      </c>
    </row>
    <row r="2991" spans="1:21">
      <c r="A2991" t="n">
        <v>25020</v>
      </c>
      <c r="B2991" s="46" t="n">
        <v>46</v>
      </c>
      <c r="C2991" s="7" t="n">
        <v>65534</v>
      </c>
      <c r="D2991" s="7" t="n">
        <v>3.70000004768372</v>
      </c>
      <c r="E2991" s="7" t="n">
        <v>0</v>
      </c>
      <c r="F2991" s="7" t="n">
        <v>50.1500015258789</v>
      </c>
      <c r="G2991" s="7" t="n">
        <v>0</v>
      </c>
    </row>
    <row r="2992" spans="1:21">
      <c r="A2992" t="s">
        <v>4</v>
      </c>
      <c r="B2992" s="4" t="s">
        <v>5</v>
      </c>
      <c r="C2992" s="4" t="s">
        <v>8</v>
      </c>
      <c r="D2992" s="4" t="s">
        <v>7</v>
      </c>
      <c r="E2992" s="4" t="s">
        <v>8</v>
      </c>
      <c r="F2992" s="4" t="s">
        <v>9</v>
      </c>
      <c r="G2992" s="4" t="s">
        <v>9</v>
      </c>
      <c r="H2992" s="4" t="s">
        <v>9</v>
      </c>
      <c r="I2992" s="4" t="s">
        <v>9</v>
      </c>
      <c r="J2992" s="4" t="s">
        <v>9</v>
      </c>
      <c r="K2992" s="4" t="s">
        <v>9</v>
      </c>
      <c r="L2992" s="4" t="s">
        <v>9</v>
      </c>
      <c r="M2992" s="4" t="s">
        <v>9</v>
      </c>
      <c r="N2992" s="4" t="s">
        <v>9</v>
      </c>
      <c r="O2992" s="4" t="s">
        <v>9</v>
      </c>
      <c r="P2992" s="4" t="s">
        <v>9</v>
      </c>
      <c r="Q2992" s="4" t="s">
        <v>9</v>
      </c>
      <c r="R2992" s="4" t="s">
        <v>9</v>
      </c>
      <c r="S2992" s="4" t="s">
        <v>9</v>
      </c>
      <c r="T2992" s="4" t="s">
        <v>9</v>
      </c>
      <c r="U2992" s="4" t="s">
        <v>9</v>
      </c>
    </row>
    <row r="2993" spans="1:21">
      <c r="A2993" t="n">
        <v>25039</v>
      </c>
      <c r="B2993" s="51" t="n">
        <v>36</v>
      </c>
      <c r="C2993" s="7" t="n">
        <v>8</v>
      </c>
      <c r="D2993" s="7" t="n">
        <v>65534</v>
      </c>
      <c r="E2993" s="7" t="n">
        <v>0</v>
      </c>
      <c r="F2993" s="7" t="s">
        <v>248</v>
      </c>
      <c r="G2993" s="7" t="s">
        <v>15</v>
      </c>
      <c r="H2993" s="7" t="s">
        <v>15</v>
      </c>
      <c r="I2993" s="7" t="s">
        <v>15</v>
      </c>
      <c r="J2993" s="7" t="s">
        <v>15</v>
      </c>
      <c r="K2993" s="7" t="s">
        <v>15</v>
      </c>
      <c r="L2993" s="7" t="s">
        <v>15</v>
      </c>
      <c r="M2993" s="7" t="s">
        <v>15</v>
      </c>
      <c r="N2993" s="7" t="s">
        <v>15</v>
      </c>
      <c r="O2993" s="7" t="s">
        <v>15</v>
      </c>
      <c r="P2993" s="7" t="s">
        <v>15</v>
      </c>
      <c r="Q2993" s="7" t="s">
        <v>15</v>
      </c>
      <c r="R2993" s="7" t="s">
        <v>15</v>
      </c>
      <c r="S2993" s="7" t="s">
        <v>15</v>
      </c>
      <c r="T2993" s="7" t="s">
        <v>15</v>
      </c>
      <c r="U2993" s="7" t="s">
        <v>15</v>
      </c>
    </row>
    <row r="2994" spans="1:21">
      <c r="A2994" t="s">
        <v>4</v>
      </c>
      <c r="B2994" s="4" t="s">
        <v>5</v>
      </c>
      <c r="C2994" s="4" t="s">
        <v>7</v>
      </c>
      <c r="D2994" s="4" t="s">
        <v>8</v>
      </c>
      <c r="E2994" s="4" t="s">
        <v>9</v>
      </c>
      <c r="F2994" s="4" t="s">
        <v>13</v>
      </c>
      <c r="G2994" s="4" t="s">
        <v>13</v>
      </c>
      <c r="H2994" s="4" t="s">
        <v>13</v>
      </c>
    </row>
    <row r="2995" spans="1:21">
      <c r="A2995" t="n">
        <v>25072</v>
      </c>
      <c r="B2995" s="52" t="n">
        <v>48</v>
      </c>
      <c r="C2995" s="7" t="n">
        <v>65534</v>
      </c>
      <c r="D2995" s="7" t="n">
        <v>0</v>
      </c>
      <c r="E2995" s="7" t="s">
        <v>248</v>
      </c>
      <c r="F2995" s="7" t="n">
        <v>0</v>
      </c>
      <c r="G2995" s="7" t="n">
        <v>1</v>
      </c>
      <c r="H2995" s="7" t="n">
        <v>0</v>
      </c>
    </row>
    <row r="2996" spans="1:21">
      <c r="A2996" t="s">
        <v>4</v>
      </c>
      <c r="B2996" s="4" t="s">
        <v>5</v>
      </c>
      <c r="C2996" s="4" t="s">
        <v>7</v>
      </c>
      <c r="D2996" s="4" t="s">
        <v>14</v>
      </c>
    </row>
    <row r="2997" spans="1:21">
      <c r="A2997" t="n">
        <v>25101</v>
      </c>
      <c r="B2997" s="30" t="n">
        <v>43</v>
      </c>
      <c r="C2997" s="7" t="n">
        <v>65534</v>
      </c>
      <c r="D2997" s="7" t="n">
        <v>64</v>
      </c>
    </row>
    <row r="2998" spans="1:21">
      <c r="A2998" t="s">
        <v>4</v>
      </c>
      <c r="B2998" s="4" t="s">
        <v>5</v>
      </c>
      <c r="C2998" s="4" t="s">
        <v>7</v>
      </c>
      <c r="D2998" s="4" t="s">
        <v>8</v>
      </c>
      <c r="E2998" s="4" t="s">
        <v>8</v>
      </c>
      <c r="F2998" s="4" t="s">
        <v>9</v>
      </c>
    </row>
    <row r="2999" spans="1:21">
      <c r="A2999" t="n">
        <v>25108</v>
      </c>
      <c r="B2999" s="59" t="n">
        <v>47</v>
      </c>
      <c r="C2999" s="7" t="n">
        <v>65534</v>
      </c>
      <c r="D2999" s="7" t="n">
        <v>0</v>
      </c>
      <c r="E2999" s="7" t="n">
        <v>1</v>
      </c>
      <c r="F2999" s="7" t="s">
        <v>249</v>
      </c>
    </row>
    <row r="3000" spans="1:21">
      <c r="A3000" t="s">
        <v>4</v>
      </c>
      <c r="B3000" s="4" t="s">
        <v>5</v>
      </c>
      <c r="C3000" s="4" t="s">
        <v>12</v>
      </c>
    </row>
    <row r="3001" spans="1:21">
      <c r="A3001" t="n">
        <v>25129</v>
      </c>
      <c r="B3001" s="15" t="n">
        <v>3</v>
      </c>
      <c r="C3001" s="13" t="n">
        <f t="normal" ca="1">A3013</f>
        <v>0</v>
      </c>
    </row>
    <row r="3002" spans="1:21">
      <c r="A3002" t="s">
        <v>4</v>
      </c>
      <c r="B3002" s="4" t="s">
        <v>5</v>
      </c>
      <c r="C3002" s="4" t="s">
        <v>7</v>
      </c>
      <c r="D3002" s="4" t="s">
        <v>13</v>
      </c>
      <c r="E3002" s="4" t="s">
        <v>13</v>
      </c>
      <c r="F3002" s="4" t="s">
        <v>13</v>
      </c>
      <c r="G3002" s="4" t="s">
        <v>13</v>
      </c>
    </row>
    <row r="3003" spans="1:21">
      <c r="A3003" t="n">
        <v>25134</v>
      </c>
      <c r="B3003" s="46" t="n">
        <v>46</v>
      </c>
      <c r="C3003" s="7" t="n">
        <v>65534</v>
      </c>
      <c r="D3003" s="7" t="n">
        <v>3.70000004768372</v>
      </c>
      <c r="E3003" s="7" t="n">
        <v>0</v>
      </c>
      <c r="F3003" s="7" t="n">
        <v>50.1500015258789</v>
      </c>
      <c r="G3003" s="7" t="n">
        <v>0</v>
      </c>
    </row>
    <row r="3004" spans="1:21">
      <c r="A3004" t="s">
        <v>4</v>
      </c>
      <c r="B3004" s="4" t="s">
        <v>5</v>
      </c>
      <c r="C3004" s="4" t="s">
        <v>8</v>
      </c>
      <c r="D3004" s="4" t="s">
        <v>7</v>
      </c>
      <c r="E3004" s="4" t="s">
        <v>8</v>
      </c>
      <c r="F3004" s="4" t="s">
        <v>9</v>
      </c>
      <c r="G3004" s="4" t="s">
        <v>9</v>
      </c>
      <c r="H3004" s="4" t="s">
        <v>9</v>
      </c>
      <c r="I3004" s="4" t="s">
        <v>9</v>
      </c>
      <c r="J3004" s="4" t="s">
        <v>9</v>
      </c>
      <c r="K3004" s="4" t="s">
        <v>9</v>
      </c>
      <c r="L3004" s="4" t="s">
        <v>9</v>
      </c>
      <c r="M3004" s="4" t="s">
        <v>9</v>
      </c>
      <c r="N3004" s="4" t="s">
        <v>9</v>
      </c>
      <c r="O3004" s="4" t="s">
        <v>9</v>
      </c>
      <c r="P3004" s="4" t="s">
        <v>9</v>
      </c>
      <c r="Q3004" s="4" t="s">
        <v>9</v>
      </c>
      <c r="R3004" s="4" t="s">
        <v>9</v>
      </c>
      <c r="S3004" s="4" t="s">
        <v>9</v>
      </c>
      <c r="T3004" s="4" t="s">
        <v>9</v>
      </c>
      <c r="U3004" s="4" t="s">
        <v>9</v>
      </c>
    </row>
    <row r="3005" spans="1:21">
      <c r="A3005" t="n">
        <v>25153</v>
      </c>
      <c r="B3005" s="51" t="n">
        <v>36</v>
      </c>
      <c r="C3005" s="7" t="n">
        <v>8</v>
      </c>
      <c r="D3005" s="7" t="n">
        <v>65534</v>
      </c>
      <c r="E3005" s="7" t="n">
        <v>0</v>
      </c>
      <c r="F3005" s="7" t="s">
        <v>248</v>
      </c>
      <c r="G3005" s="7" t="s">
        <v>15</v>
      </c>
      <c r="H3005" s="7" t="s">
        <v>15</v>
      </c>
      <c r="I3005" s="7" t="s">
        <v>15</v>
      </c>
      <c r="J3005" s="7" t="s">
        <v>15</v>
      </c>
      <c r="K3005" s="7" t="s">
        <v>15</v>
      </c>
      <c r="L3005" s="7" t="s">
        <v>15</v>
      </c>
      <c r="M3005" s="7" t="s">
        <v>15</v>
      </c>
      <c r="N3005" s="7" t="s">
        <v>15</v>
      </c>
      <c r="O3005" s="7" t="s">
        <v>15</v>
      </c>
      <c r="P3005" s="7" t="s">
        <v>15</v>
      </c>
      <c r="Q3005" s="7" t="s">
        <v>15</v>
      </c>
      <c r="R3005" s="7" t="s">
        <v>15</v>
      </c>
      <c r="S3005" s="7" t="s">
        <v>15</v>
      </c>
      <c r="T3005" s="7" t="s">
        <v>15</v>
      </c>
      <c r="U3005" s="7" t="s">
        <v>15</v>
      </c>
    </row>
    <row r="3006" spans="1:21">
      <c r="A3006" t="s">
        <v>4</v>
      </c>
      <c r="B3006" s="4" t="s">
        <v>5</v>
      </c>
      <c r="C3006" s="4" t="s">
        <v>7</v>
      </c>
      <c r="D3006" s="4" t="s">
        <v>8</v>
      </c>
      <c r="E3006" s="4" t="s">
        <v>9</v>
      </c>
      <c r="F3006" s="4" t="s">
        <v>13</v>
      </c>
      <c r="G3006" s="4" t="s">
        <v>13</v>
      </c>
      <c r="H3006" s="4" t="s">
        <v>13</v>
      </c>
    </row>
    <row r="3007" spans="1:21">
      <c r="A3007" t="n">
        <v>25186</v>
      </c>
      <c r="B3007" s="52" t="n">
        <v>48</v>
      </c>
      <c r="C3007" s="7" t="n">
        <v>65534</v>
      </c>
      <c r="D3007" s="7" t="n">
        <v>0</v>
      </c>
      <c r="E3007" s="7" t="s">
        <v>248</v>
      </c>
      <c r="F3007" s="7" t="n">
        <v>0</v>
      </c>
      <c r="G3007" s="7" t="n">
        <v>1</v>
      </c>
      <c r="H3007" s="7" t="n">
        <v>0</v>
      </c>
    </row>
    <row r="3008" spans="1:21">
      <c r="A3008" t="s">
        <v>4</v>
      </c>
      <c r="B3008" s="4" t="s">
        <v>5</v>
      </c>
      <c r="C3008" s="4" t="s">
        <v>7</v>
      </c>
      <c r="D3008" s="4" t="s">
        <v>14</v>
      </c>
    </row>
    <row r="3009" spans="1:21">
      <c r="A3009" t="n">
        <v>25215</v>
      </c>
      <c r="B3009" s="30" t="n">
        <v>43</v>
      </c>
      <c r="C3009" s="7" t="n">
        <v>65534</v>
      </c>
      <c r="D3009" s="7" t="n">
        <v>64</v>
      </c>
    </row>
    <row r="3010" spans="1:21">
      <c r="A3010" t="s">
        <v>4</v>
      </c>
      <c r="B3010" s="4" t="s">
        <v>5</v>
      </c>
      <c r="C3010" s="4" t="s">
        <v>12</v>
      </c>
    </row>
    <row r="3011" spans="1:21">
      <c r="A3011" t="n">
        <v>25222</v>
      </c>
      <c r="B3011" s="15" t="n">
        <v>3</v>
      </c>
      <c r="C3011" s="13" t="n">
        <f t="normal" ca="1">A3013</f>
        <v>0</v>
      </c>
    </row>
    <row r="3012" spans="1:21">
      <c r="A3012" t="s">
        <v>4</v>
      </c>
      <c r="B3012" s="4" t="s">
        <v>5</v>
      </c>
    </row>
    <row r="3013" spans="1:21">
      <c r="A3013" t="n">
        <v>25227</v>
      </c>
      <c r="B3013" s="5" t="n">
        <v>1</v>
      </c>
    </row>
    <row r="3014" spans="1:21" s="3" customFormat="1" customHeight="0">
      <c r="A3014" s="3" t="s">
        <v>2</v>
      </c>
      <c r="B3014" s="3" t="s">
        <v>259</v>
      </c>
    </row>
    <row r="3015" spans="1:21">
      <c r="A3015" t="s">
        <v>4</v>
      </c>
      <c r="B3015" s="4" t="s">
        <v>5</v>
      </c>
      <c r="C3015" s="4" t="s">
        <v>8</v>
      </c>
      <c r="D3015" s="4" t="s">
        <v>7</v>
      </c>
      <c r="E3015" s="4" t="s">
        <v>8</v>
      </c>
      <c r="F3015" s="4" t="s">
        <v>8</v>
      </c>
      <c r="G3015" s="4" t="s">
        <v>8</v>
      </c>
      <c r="H3015" s="4" t="s">
        <v>7</v>
      </c>
      <c r="I3015" s="4" t="s">
        <v>12</v>
      </c>
      <c r="J3015" s="4" t="s">
        <v>12</v>
      </c>
    </row>
    <row r="3016" spans="1:21">
      <c r="A3016" t="n">
        <v>25228</v>
      </c>
      <c r="B3016" s="34" t="n">
        <v>6</v>
      </c>
      <c r="C3016" s="7" t="n">
        <v>33</v>
      </c>
      <c r="D3016" s="7" t="n">
        <v>65534</v>
      </c>
      <c r="E3016" s="7" t="n">
        <v>9</v>
      </c>
      <c r="F3016" s="7" t="n">
        <v>1</v>
      </c>
      <c r="G3016" s="7" t="n">
        <v>1</v>
      </c>
      <c r="H3016" s="7" t="n">
        <v>1</v>
      </c>
      <c r="I3016" s="13" t="n">
        <f t="normal" ca="1">A3018</f>
        <v>0</v>
      </c>
      <c r="J3016" s="13" t="n">
        <f t="normal" ca="1">A3024</f>
        <v>0</v>
      </c>
    </row>
    <row r="3017" spans="1:21">
      <c r="A3017" t="s">
        <v>4</v>
      </c>
      <c r="B3017" s="4" t="s">
        <v>5</v>
      </c>
      <c r="C3017" s="4" t="s">
        <v>7</v>
      </c>
      <c r="D3017" s="4" t="s">
        <v>13</v>
      </c>
      <c r="E3017" s="4" t="s">
        <v>13</v>
      </c>
      <c r="F3017" s="4" t="s">
        <v>13</v>
      </c>
      <c r="G3017" s="4" t="s">
        <v>13</v>
      </c>
    </row>
    <row r="3018" spans="1:21">
      <c r="A3018" t="n">
        <v>25245</v>
      </c>
      <c r="B3018" s="46" t="n">
        <v>46</v>
      </c>
      <c r="C3018" s="7" t="n">
        <v>65534</v>
      </c>
      <c r="D3018" s="7" t="n">
        <v>0</v>
      </c>
      <c r="E3018" s="7" t="n">
        <v>0</v>
      </c>
      <c r="F3018" s="7" t="n">
        <v>0</v>
      </c>
      <c r="G3018" s="7" t="n">
        <v>0</v>
      </c>
    </row>
    <row r="3019" spans="1:21">
      <c r="A3019" t="s">
        <v>4</v>
      </c>
      <c r="B3019" s="4" t="s">
        <v>5</v>
      </c>
      <c r="C3019" s="4" t="s">
        <v>7</v>
      </c>
      <c r="D3019" s="4" t="s">
        <v>14</v>
      </c>
    </row>
    <row r="3020" spans="1:21">
      <c r="A3020" t="n">
        <v>25264</v>
      </c>
      <c r="B3020" s="30" t="n">
        <v>43</v>
      </c>
      <c r="C3020" s="7" t="n">
        <v>65534</v>
      </c>
      <c r="D3020" s="7" t="n">
        <v>4195200</v>
      </c>
    </row>
    <row r="3021" spans="1:21">
      <c r="A3021" t="s">
        <v>4</v>
      </c>
      <c r="B3021" s="4" t="s">
        <v>5</v>
      </c>
      <c r="C3021" s="4" t="s">
        <v>12</v>
      </c>
    </row>
    <row r="3022" spans="1:21">
      <c r="A3022" t="n">
        <v>25271</v>
      </c>
      <c r="B3022" s="15" t="n">
        <v>3</v>
      </c>
      <c r="C3022" s="13" t="n">
        <f t="normal" ca="1">A3024</f>
        <v>0</v>
      </c>
    </row>
    <row r="3023" spans="1:21">
      <c r="A3023" t="s">
        <v>4</v>
      </c>
      <c r="B3023" s="4" t="s">
        <v>5</v>
      </c>
    </row>
    <row r="3024" spans="1:21">
      <c r="A3024" t="n">
        <v>25276</v>
      </c>
      <c r="B3024" s="5" t="n">
        <v>1</v>
      </c>
    </row>
    <row r="3025" spans="1:10" s="3" customFormat="1" customHeight="0">
      <c r="A3025" s="3" t="s">
        <v>2</v>
      </c>
      <c r="B3025" s="3" t="s">
        <v>260</v>
      </c>
    </row>
    <row r="3026" spans="1:10">
      <c r="A3026" t="s">
        <v>4</v>
      </c>
      <c r="B3026" s="4" t="s">
        <v>5</v>
      </c>
      <c r="C3026" s="4" t="s">
        <v>8</v>
      </c>
      <c r="D3026" s="4" t="s">
        <v>7</v>
      </c>
      <c r="E3026" s="4" t="s">
        <v>8</v>
      </c>
      <c r="F3026" s="4" t="s">
        <v>8</v>
      </c>
      <c r="G3026" s="4" t="s">
        <v>12</v>
      </c>
    </row>
    <row r="3027" spans="1:10">
      <c r="A3027" t="n">
        <v>25280</v>
      </c>
      <c r="B3027" s="12" t="n">
        <v>5</v>
      </c>
      <c r="C3027" s="7" t="n">
        <v>30</v>
      </c>
      <c r="D3027" s="7" t="n">
        <v>10643</v>
      </c>
      <c r="E3027" s="7" t="n">
        <v>8</v>
      </c>
      <c r="F3027" s="7" t="n">
        <v>1</v>
      </c>
      <c r="G3027" s="13" t="n">
        <f t="normal" ca="1">A3033</f>
        <v>0</v>
      </c>
    </row>
    <row r="3028" spans="1:10">
      <c r="A3028" t="s">
        <v>4</v>
      </c>
      <c r="B3028" s="4" t="s">
        <v>5</v>
      </c>
      <c r="C3028" s="4" t="s">
        <v>7</v>
      </c>
      <c r="D3028" s="4" t="s">
        <v>14</v>
      </c>
    </row>
    <row r="3029" spans="1:10">
      <c r="A3029" t="n">
        <v>25290</v>
      </c>
      <c r="B3029" s="30" t="n">
        <v>43</v>
      </c>
      <c r="C3029" s="7" t="n">
        <v>65534</v>
      </c>
      <c r="D3029" s="7" t="n">
        <v>1</v>
      </c>
    </row>
    <row r="3030" spans="1:10">
      <c r="A3030" t="s">
        <v>4</v>
      </c>
      <c r="B3030" s="4" t="s">
        <v>5</v>
      </c>
    </row>
    <row r="3031" spans="1:10">
      <c r="A3031" t="n">
        <v>25297</v>
      </c>
      <c r="B3031" s="5" t="n">
        <v>1</v>
      </c>
    </row>
    <row r="3032" spans="1:10">
      <c r="A3032" t="s">
        <v>4</v>
      </c>
      <c r="B3032" s="4" t="s">
        <v>5</v>
      </c>
      <c r="C3032" s="4" t="s">
        <v>9</v>
      </c>
      <c r="D3032" s="4" t="s">
        <v>7</v>
      </c>
    </row>
    <row r="3033" spans="1:10">
      <c r="A3033" t="n">
        <v>25298</v>
      </c>
      <c r="B3033" s="57" t="n">
        <v>29</v>
      </c>
      <c r="C3033" s="7" t="s">
        <v>261</v>
      </c>
      <c r="D3033" s="7" t="n">
        <v>65534</v>
      </c>
    </row>
    <row r="3034" spans="1:10">
      <c r="A3034" t="s">
        <v>4</v>
      </c>
      <c r="B3034" s="4" t="s">
        <v>5</v>
      </c>
      <c r="C3034" s="4" t="s">
        <v>8</v>
      </c>
      <c r="D3034" s="4" t="s">
        <v>7</v>
      </c>
      <c r="E3034" s="4" t="s">
        <v>8</v>
      </c>
      <c r="F3034" s="4" t="s">
        <v>8</v>
      </c>
      <c r="G3034" s="4" t="s">
        <v>8</v>
      </c>
      <c r="H3034" s="4" t="s">
        <v>7</v>
      </c>
      <c r="I3034" s="4" t="s">
        <v>12</v>
      </c>
      <c r="J3034" s="4" t="s">
        <v>7</v>
      </c>
      <c r="K3034" s="4" t="s">
        <v>12</v>
      </c>
      <c r="L3034" s="4" t="s">
        <v>7</v>
      </c>
      <c r="M3034" s="4" t="s">
        <v>12</v>
      </c>
      <c r="N3034" s="4" t="s">
        <v>12</v>
      </c>
    </row>
    <row r="3035" spans="1:10">
      <c r="A3035" t="n">
        <v>25315</v>
      </c>
      <c r="B3035" s="34" t="n">
        <v>6</v>
      </c>
      <c r="C3035" s="7" t="n">
        <v>33</v>
      </c>
      <c r="D3035" s="7" t="n">
        <v>65534</v>
      </c>
      <c r="E3035" s="7" t="n">
        <v>9</v>
      </c>
      <c r="F3035" s="7" t="n">
        <v>1</v>
      </c>
      <c r="G3035" s="7" t="n">
        <v>3</v>
      </c>
      <c r="H3035" s="7" t="n">
        <v>12</v>
      </c>
      <c r="I3035" s="13" t="n">
        <f t="normal" ca="1">A3037</f>
        <v>0</v>
      </c>
      <c r="J3035" s="7" t="n">
        <v>18</v>
      </c>
      <c r="K3035" s="13" t="n">
        <f t="normal" ca="1">A3047</f>
        <v>0</v>
      </c>
      <c r="L3035" s="7" t="n">
        <v>100</v>
      </c>
      <c r="M3035" s="13" t="n">
        <f t="normal" ca="1">A3059</f>
        <v>0</v>
      </c>
      <c r="N3035" s="13" t="n">
        <f t="normal" ca="1">A3069</f>
        <v>0</v>
      </c>
    </row>
    <row r="3036" spans="1:10">
      <c r="A3036" t="s">
        <v>4</v>
      </c>
      <c r="B3036" s="4" t="s">
        <v>5</v>
      </c>
      <c r="C3036" s="4" t="s">
        <v>7</v>
      </c>
      <c r="D3036" s="4" t="s">
        <v>13</v>
      </c>
      <c r="E3036" s="4" t="s">
        <v>13</v>
      </c>
      <c r="F3036" s="4" t="s">
        <v>13</v>
      </c>
      <c r="G3036" s="4" t="s">
        <v>13</v>
      </c>
    </row>
    <row r="3037" spans="1:10">
      <c r="A3037" t="n">
        <v>25344</v>
      </c>
      <c r="B3037" s="46" t="n">
        <v>46</v>
      </c>
      <c r="C3037" s="7" t="n">
        <v>65534</v>
      </c>
      <c r="D3037" s="7" t="n">
        <v>-6.73999977111816</v>
      </c>
      <c r="E3037" s="7" t="n">
        <v>0</v>
      </c>
      <c r="F3037" s="7" t="n">
        <v>47.6699981689453</v>
      </c>
      <c r="G3037" s="7" t="n">
        <v>326.299987792969</v>
      </c>
    </row>
    <row r="3038" spans="1:10">
      <c r="A3038" t="s">
        <v>4</v>
      </c>
      <c r="B3038" s="4" t="s">
        <v>5</v>
      </c>
      <c r="C3038" s="4" t="s">
        <v>7</v>
      </c>
    </row>
    <row r="3039" spans="1:10">
      <c r="A3039" t="n">
        <v>25363</v>
      </c>
      <c r="B3039" s="25" t="n">
        <v>16</v>
      </c>
      <c r="C3039" s="7" t="n">
        <v>0</v>
      </c>
    </row>
    <row r="3040" spans="1:10">
      <c r="A3040" t="s">
        <v>4</v>
      </c>
      <c r="B3040" s="4" t="s">
        <v>5</v>
      </c>
      <c r="C3040" s="4" t="s">
        <v>7</v>
      </c>
      <c r="D3040" s="4" t="s">
        <v>7</v>
      </c>
      <c r="E3040" s="4" t="s">
        <v>7</v>
      </c>
    </row>
    <row r="3041" spans="1:14">
      <c r="A3041" t="n">
        <v>25366</v>
      </c>
      <c r="B3041" s="56" t="n">
        <v>61</v>
      </c>
      <c r="C3041" s="7" t="n">
        <v>65534</v>
      </c>
      <c r="D3041" s="7" t="n">
        <v>107</v>
      </c>
      <c r="E3041" s="7" t="n">
        <v>0</v>
      </c>
    </row>
    <row r="3042" spans="1:14">
      <c r="A3042" t="s">
        <v>4</v>
      </c>
      <c r="B3042" s="4" t="s">
        <v>5</v>
      </c>
      <c r="C3042" s="4" t="s">
        <v>7</v>
      </c>
      <c r="D3042" s="4" t="s">
        <v>7</v>
      </c>
      <c r="E3042" s="4" t="s">
        <v>7</v>
      </c>
    </row>
    <row r="3043" spans="1:14">
      <c r="A3043" t="n">
        <v>25373</v>
      </c>
      <c r="B3043" s="56" t="n">
        <v>61</v>
      </c>
      <c r="C3043" s="7" t="n">
        <v>107</v>
      </c>
      <c r="D3043" s="7" t="n">
        <v>65534</v>
      </c>
      <c r="E3043" s="7" t="n">
        <v>0</v>
      </c>
    </row>
    <row r="3044" spans="1:14">
      <c r="A3044" t="s">
        <v>4</v>
      </c>
      <c r="B3044" s="4" t="s">
        <v>5</v>
      </c>
      <c r="C3044" s="4" t="s">
        <v>12</v>
      </c>
    </row>
    <row r="3045" spans="1:14">
      <c r="A3045" t="n">
        <v>25380</v>
      </c>
      <c r="B3045" s="15" t="n">
        <v>3</v>
      </c>
      <c r="C3045" s="13" t="n">
        <f t="normal" ca="1">A3069</f>
        <v>0</v>
      </c>
    </row>
    <row r="3046" spans="1:14">
      <c r="A3046" t="s">
        <v>4</v>
      </c>
      <c r="B3046" s="4" t="s">
        <v>5</v>
      </c>
      <c r="C3046" s="4" t="s">
        <v>7</v>
      </c>
      <c r="D3046" s="4" t="s">
        <v>13</v>
      </c>
      <c r="E3046" s="4" t="s">
        <v>13</v>
      </c>
      <c r="F3046" s="4" t="s">
        <v>13</v>
      </c>
      <c r="G3046" s="4" t="s">
        <v>13</v>
      </c>
    </row>
    <row r="3047" spans="1:14">
      <c r="A3047" t="n">
        <v>25385</v>
      </c>
      <c r="B3047" s="46" t="n">
        <v>46</v>
      </c>
      <c r="C3047" s="7" t="n">
        <v>65534</v>
      </c>
      <c r="D3047" s="7" t="n">
        <v>6.71999979019165</v>
      </c>
      <c r="E3047" s="7" t="n">
        <v>0</v>
      </c>
      <c r="F3047" s="7" t="n">
        <v>48.7099990844727</v>
      </c>
      <c r="G3047" s="7" t="n">
        <v>45</v>
      </c>
    </row>
    <row r="3048" spans="1:14">
      <c r="A3048" t="s">
        <v>4</v>
      </c>
      <c r="B3048" s="4" t="s">
        <v>5</v>
      </c>
      <c r="C3048" s="4" t="s">
        <v>8</v>
      </c>
      <c r="D3048" s="4" t="s">
        <v>7</v>
      </c>
      <c r="E3048" s="4" t="s">
        <v>8</v>
      </c>
      <c r="F3048" s="4" t="s">
        <v>9</v>
      </c>
      <c r="G3048" s="4" t="s">
        <v>9</v>
      </c>
      <c r="H3048" s="4" t="s">
        <v>9</v>
      </c>
      <c r="I3048" s="4" t="s">
        <v>9</v>
      </c>
      <c r="J3048" s="4" t="s">
        <v>9</v>
      </c>
      <c r="K3048" s="4" t="s">
        <v>9</v>
      </c>
      <c r="L3048" s="4" t="s">
        <v>9</v>
      </c>
      <c r="M3048" s="4" t="s">
        <v>9</v>
      </c>
      <c r="N3048" s="4" t="s">
        <v>9</v>
      </c>
      <c r="O3048" s="4" t="s">
        <v>9</v>
      </c>
      <c r="P3048" s="4" t="s">
        <v>9</v>
      </c>
      <c r="Q3048" s="4" t="s">
        <v>9</v>
      </c>
      <c r="R3048" s="4" t="s">
        <v>9</v>
      </c>
      <c r="S3048" s="4" t="s">
        <v>9</v>
      </c>
      <c r="T3048" s="4" t="s">
        <v>9</v>
      </c>
      <c r="U3048" s="4" t="s">
        <v>9</v>
      </c>
    </row>
    <row r="3049" spans="1:14">
      <c r="A3049" t="n">
        <v>25404</v>
      </c>
      <c r="B3049" s="51" t="n">
        <v>36</v>
      </c>
      <c r="C3049" s="7" t="n">
        <v>8</v>
      </c>
      <c r="D3049" s="7" t="n">
        <v>65534</v>
      </c>
      <c r="E3049" s="7" t="n">
        <v>0</v>
      </c>
      <c r="F3049" s="7" t="s">
        <v>248</v>
      </c>
      <c r="G3049" s="7" t="s">
        <v>15</v>
      </c>
      <c r="H3049" s="7" t="s">
        <v>15</v>
      </c>
      <c r="I3049" s="7" t="s">
        <v>15</v>
      </c>
      <c r="J3049" s="7" t="s">
        <v>15</v>
      </c>
      <c r="K3049" s="7" t="s">
        <v>15</v>
      </c>
      <c r="L3049" s="7" t="s">
        <v>15</v>
      </c>
      <c r="M3049" s="7" t="s">
        <v>15</v>
      </c>
      <c r="N3049" s="7" t="s">
        <v>15</v>
      </c>
      <c r="O3049" s="7" t="s">
        <v>15</v>
      </c>
      <c r="P3049" s="7" t="s">
        <v>15</v>
      </c>
      <c r="Q3049" s="7" t="s">
        <v>15</v>
      </c>
      <c r="R3049" s="7" t="s">
        <v>15</v>
      </c>
      <c r="S3049" s="7" t="s">
        <v>15</v>
      </c>
      <c r="T3049" s="7" t="s">
        <v>15</v>
      </c>
      <c r="U3049" s="7" t="s">
        <v>15</v>
      </c>
    </row>
    <row r="3050" spans="1:14">
      <c r="A3050" t="s">
        <v>4</v>
      </c>
      <c r="B3050" s="4" t="s">
        <v>5</v>
      </c>
      <c r="C3050" s="4" t="s">
        <v>7</v>
      </c>
      <c r="D3050" s="4" t="s">
        <v>8</v>
      </c>
      <c r="E3050" s="4" t="s">
        <v>9</v>
      </c>
      <c r="F3050" s="4" t="s">
        <v>13</v>
      </c>
      <c r="G3050" s="4" t="s">
        <v>13</v>
      </c>
      <c r="H3050" s="4" t="s">
        <v>13</v>
      </c>
    </row>
    <row r="3051" spans="1:14">
      <c r="A3051" t="n">
        <v>25437</v>
      </c>
      <c r="B3051" s="52" t="n">
        <v>48</v>
      </c>
      <c r="C3051" s="7" t="n">
        <v>65534</v>
      </c>
      <c r="D3051" s="7" t="n">
        <v>0</v>
      </c>
      <c r="E3051" s="7" t="s">
        <v>248</v>
      </c>
      <c r="F3051" s="7" t="n">
        <v>0</v>
      </c>
      <c r="G3051" s="7" t="n">
        <v>1</v>
      </c>
      <c r="H3051" s="7" t="n">
        <v>0</v>
      </c>
    </row>
    <row r="3052" spans="1:14">
      <c r="A3052" t="s">
        <v>4</v>
      </c>
      <c r="B3052" s="4" t="s">
        <v>5</v>
      </c>
      <c r="C3052" s="4" t="s">
        <v>7</v>
      </c>
      <c r="D3052" s="4" t="s">
        <v>14</v>
      </c>
    </row>
    <row r="3053" spans="1:14">
      <c r="A3053" t="n">
        <v>25466</v>
      </c>
      <c r="B3053" s="30" t="n">
        <v>43</v>
      </c>
      <c r="C3053" s="7" t="n">
        <v>65534</v>
      </c>
      <c r="D3053" s="7" t="n">
        <v>64</v>
      </c>
    </row>
    <row r="3054" spans="1:14">
      <c r="A3054" t="s">
        <v>4</v>
      </c>
      <c r="B3054" s="4" t="s">
        <v>5</v>
      </c>
      <c r="C3054" s="4" t="s">
        <v>7</v>
      </c>
      <c r="D3054" s="4" t="s">
        <v>8</v>
      </c>
      <c r="E3054" s="4" t="s">
        <v>8</v>
      </c>
      <c r="F3054" s="4" t="s">
        <v>9</v>
      </c>
    </row>
    <row r="3055" spans="1:14">
      <c r="A3055" t="n">
        <v>25473</v>
      </c>
      <c r="B3055" s="59" t="n">
        <v>47</v>
      </c>
      <c r="C3055" s="7" t="n">
        <v>65534</v>
      </c>
      <c r="D3055" s="7" t="n">
        <v>0</v>
      </c>
      <c r="E3055" s="7" t="n">
        <v>1</v>
      </c>
      <c r="F3055" s="7" t="s">
        <v>249</v>
      </c>
    </row>
    <row r="3056" spans="1:14">
      <c r="A3056" t="s">
        <v>4</v>
      </c>
      <c r="B3056" s="4" t="s">
        <v>5</v>
      </c>
      <c r="C3056" s="4" t="s">
        <v>12</v>
      </c>
    </row>
    <row r="3057" spans="1:21">
      <c r="A3057" t="n">
        <v>25494</v>
      </c>
      <c r="B3057" s="15" t="n">
        <v>3</v>
      </c>
      <c r="C3057" s="13" t="n">
        <f t="normal" ca="1">A3069</f>
        <v>0</v>
      </c>
    </row>
    <row r="3058" spans="1:21">
      <c r="A3058" t="s">
        <v>4</v>
      </c>
      <c r="B3058" s="4" t="s">
        <v>5</v>
      </c>
      <c r="C3058" s="4" t="s">
        <v>7</v>
      </c>
      <c r="D3058" s="4" t="s">
        <v>13</v>
      </c>
      <c r="E3058" s="4" t="s">
        <v>13</v>
      </c>
      <c r="F3058" s="4" t="s">
        <v>13</v>
      </c>
      <c r="G3058" s="4" t="s">
        <v>13</v>
      </c>
    </row>
    <row r="3059" spans="1:21">
      <c r="A3059" t="n">
        <v>25499</v>
      </c>
      <c r="B3059" s="46" t="n">
        <v>46</v>
      </c>
      <c r="C3059" s="7" t="n">
        <v>65534</v>
      </c>
      <c r="D3059" s="7" t="n">
        <v>6.71999979019165</v>
      </c>
      <c r="E3059" s="7" t="n">
        <v>0</v>
      </c>
      <c r="F3059" s="7" t="n">
        <v>48.7099990844727</v>
      </c>
      <c r="G3059" s="7" t="n">
        <v>45</v>
      </c>
    </row>
    <row r="3060" spans="1:21">
      <c r="A3060" t="s">
        <v>4</v>
      </c>
      <c r="B3060" s="4" t="s">
        <v>5</v>
      </c>
      <c r="C3060" s="4" t="s">
        <v>8</v>
      </c>
      <c r="D3060" s="4" t="s">
        <v>7</v>
      </c>
      <c r="E3060" s="4" t="s">
        <v>8</v>
      </c>
      <c r="F3060" s="4" t="s">
        <v>9</v>
      </c>
      <c r="G3060" s="4" t="s">
        <v>9</v>
      </c>
      <c r="H3060" s="4" t="s">
        <v>9</v>
      </c>
      <c r="I3060" s="4" t="s">
        <v>9</v>
      </c>
      <c r="J3060" s="4" t="s">
        <v>9</v>
      </c>
      <c r="K3060" s="4" t="s">
        <v>9</v>
      </c>
      <c r="L3060" s="4" t="s">
        <v>9</v>
      </c>
      <c r="M3060" s="4" t="s">
        <v>9</v>
      </c>
      <c r="N3060" s="4" t="s">
        <v>9</v>
      </c>
      <c r="O3060" s="4" t="s">
        <v>9</v>
      </c>
      <c r="P3060" s="4" t="s">
        <v>9</v>
      </c>
      <c r="Q3060" s="4" t="s">
        <v>9</v>
      </c>
      <c r="R3060" s="4" t="s">
        <v>9</v>
      </c>
      <c r="S3060" s="4" t="s">
        <v>9</v>
      </c>
      <c r="T3060" s="4" t="s">
        <v>9</v>
      </c>
      <c r="U3060" s="4" t="s">
        <v>9</v>
      </c>
    </row>
    <row r="3061" spans="1:21">
      <c r="A3061" t="n">
        <v>25518</v>
      </c>
      <c r="B3061" s="51" t="n">
        <v>36</v>
      </c>
      <c r="C3061" s="7" t="n">
        <v>8</v>
      </c>
      <c r="D3061" s="7" t="n">
        <v>65534</v>
      </c>
      <c r="E3061" s="7" t="n">
        <v>0</v>
      </c>
      <c r="F3061" s="7" t="s">
        <v>248</v>
      </c>
      <c r="G3061" s="7" t="s">
        <v>15</v>
      </c>
      <c r="H3061" s="7" t="s">
        <v>15</v>
      </c>
      <c r="I3061" s="7" t="s">
        <v>15</v>
      </c>
      <c r="J3061" s="7" t="s">
        <v>15</v>
      </c>
      <c r="K3061" s="7" t="s">
        <v>15</v>
      </c>
      <c r="L3061" s="7" t="s">
        <v>15</v>
      </c>
      <c r="M3061" s="7" t="s">
        <v>15</v>
      </c>
      <c r="N3061" s="7" t="s">
        <v>15</v>
      </c>
      <c r="O3061" s="7" t="s">
        <v>15</v>
      </c>
      <c r="P3061" s="7" t="s">
        <v>15</v>
      </c>
      <c r="Q3061" s="7" t="s">
        <v>15</v>
      </c>
      <c r="R3061" s="7" t="s">
        <v>15</v>
      </c>
      <c r="S3061" s="7" t="s">
        <v>15</v>
      </c>
      <c r="T3061" s="7" t="s">
        <v>15</v>
      </c>
      <c r="U3061" s="7" t="s">
        <v>15</v>
      </c>
    </row>
    <row r="3062" spans="1:21">
      <c r="A3062" t="s">
        <v>4</v>
      </c>
      <c r="B3062" s="4" t="s">
        <v>5</v>
      </c>
      <c r="C3062" s="4" t="s">
        <v>7</v>
      </c>
      <c r="D3062" s="4" t="s">
        <v>8</v>
      </c>
      <c r="E3062" s="4" t="s">
        <v>9</v>
      </c>
      <c r="F3062" s="4" t="s">
        <v>13</v>
      </c>
      <c r="G3062" s="4" t="s">
        <v>13</v>
      </c>
      <c r="H3062" s="4" t="s">
        <v>13</v>
      </c>
    </row>
    <row r="3063" spans="1:21">
      <c r="A3063" t="n">
        <v>25551</v>
      </c>
      <c r="B3063" s="52" t="n">
        <v>48</v>
      </c>
      <c r="C3063" s="7" t="n">
        <v>65534</v>
      </c>
      <c r="D3063" s="7" t="n">
        <v>0</v>
      </c>
      <c r="E3063" s="7" t="s">
        <v>248</v>
      </c>
      <c r="F3063" s="7" t="n">
        <v>0</v>
      </c>
      <c r="G3063" s="7" t="n">
        <v>1</v>
      </c>
      <c r="H3063" s="7" t="n">
        <v>0</v>
      </c>
    </row>
    <row r="3064" spans="1:21">
      <c r="A3064" t="s">
        <v>4</v>
      </c>
      <c r="B3064" s="4" t="s">
        <v>5</v>
      </c>
      <c r="C3064" s="4" t="s">
        <v>7</v>
      </c>
      <c r="D3064" s="4" t="s">
        <v>14</v>
      </c>
    </row>
    <row r="3065" spans="1:21">
      <c r="A3065" t="n">
        <v>25580</v>
      </c>
      <c r="B3065" s="30" t="n">
        <v>43</v>
      </c>
      <c r="C3065" s="7" t="n">
        <v>65534</v>
      </c>
      <c r="D3065" s="7" t="n">
        <v>64</v>
      </c>
    </row>
    <row r="3066" spans="1:21">
      <c r="A3066" t="s">
        <v>4</v>
      </c>
      <c r="B3066" s="4" t="s">
        <v>5</v>
      </c>
      <c r="C3066" s="4" t="s">
        <v>12</v>
      </c>
    </row>
    <row r="3067" spans="1:21">
      <c r="A3067" t="n">
        <v>25587</v>
      </c>
      <c r="B3067" s="15" t="n">
        <v>3</v>
      </c>
      <c r="C3067" s="13" t="n">
        <f t="normal" ca="1">A3069</f>
        <v>0</v>
      </c>
    </row>
    <row r="3068" spans="1:21">
      <c r="A3068" t="s">
        <v>4</v>
      </c>
      <c r="B3068" s="4" t="s">
        <v>5</v>
      </c>
    </row>
    <row r="3069" spans="1:21">
      <c r="A3069" t="n">
        <v>25592</v>
      </c>
      <c r="B3069" s="5" t="n">
        <v>1</v>
      </c>
    </row>
    <row r="3070" spans="1:21" s="3" customFormat="1" customHeight="0">
      <c r="A3070" s="3" t="s">
        <v>2</v>
      </c>
      <c r="B3070" s="3" t="s">
        <v>262</v>
      </c>
    </row>
    <row r="3071" spans="1:21">
      <c r="A3071" t="s">
        <v>4</v>
      </c>
      <c r="B3071" s="4" t="s">
        <v>5</v>
      </c>
      <c r="C3071" s="4" t="s">
        <v>7</v>
      </c>
      <c r="D3071" s="4" t="s">
        <v>8</v>
      </c>
      <c r="E3071" s="4" t="s">
        <v>8</v>
      </c>
      <c r="F3071" s="4" t="s">
        <v>9</v>
      </c>
    </row>
    <row r="3072" spans="1:21">
      <c r="A3072" t="n">
        <v>25596</v>
      </c>
      <c r="B3072" s="22" t="n">
        <v>20</v>
      </c>
      <c r="C3072" s="7" t="n">
        <v>108</v>
      </c>
      <c r="D3072" s="7" t="n">
        <v>3</v>
      </c>
      <c r="E3072" s="7" t="n">
        <v>10</v>
      </c>
      <c r="F3072" s="7" t="s">
        <v>263</v>
      </c>
    </row>
    <row r="3073" spans="1:21">
      <c r="A3073" t="s">
        <v>4</v>
      </c>
      <c r="B3073" s="4" t="s">
        <v>5</v>
      </c>
      <c r="C3073" s="4" t="s">
        <v>7</v>
      </c>
    </row>
    <row r="3074" spans="1:21">
      <c r="A3074" t="n">
        <v>25617</v>
      </c>
      <c r="B3074" s="25" t="n">
        <v>16</v>
      </c>
      <c r="C3074" s="7" t="n">
        <v>0</v>
      </c>
    </row>
    <row r="3075" spans="1:21">
      <c r="A3075" t="s">
        <v>4</v>
      </c>
      <c r="B3075" s="4" t="s">
        <v>5</v>
      </c>
      <c r="C3075" s="4" t="s">
        <v>7</v>
      </c>
      <c r="D3075" s="4" t="s">
        <v>8</v>
      </c>
      <c r="E3075" s="4" t="s">
        <v>8</v>
      </c>
      <c r="F3075" s="4" t="s">
        <v>9</v>
      </c>
    </row>
    <row r="3076" spans="1:21">
      <c r="A3076" t="n">
        <v>25620</v>
      </c>
      <c r="B3076" s="22" t="n">
        <v>20</v>
      </c>
      <c r="C3076" s="7" t="n">
        <v>107</v>
      </c>
      <c r="D3076" s="7" t="n">
        <v>3</v>
      </c>
      <c r="E3076" s="7" t="n">
        <v>10</v>
      </c>
      <c r="F3076" s="7" t="s">
        <v>263</v>
      </c>
    </row>
    <row r="3077" spans="1:21">
      <c r="A3077" t="s">
        <v>4</v>
      </c>
      <c r="B3077" s="4" t="s">
        <v>5</v>
      </c>
      <c r="C3077" s="4" t="s">
        <v>7</v>
      </c>
    </row>
    <row r="3078" spans="1:21">
      <c r="A3078" t="n">
        <v>25641</v>
      </c>
      <c r="B3078" s="25" t="n">
        <v>16</v>
      </c>
      <c r="C3078" s="7" t="n">
        <v>0</v>
      </c>
    </row>
    <row r="3079" spans="1:21">
      <c r="A3079" t="s">
        <v>4</v>
      </c>
      <c r="B3079" s="4" t="s">
        <v>5</v>
      </c>
      <c r="C3079" s="4" t="s">
        <v>8</v>
      </c>
      <c r="D3079" s="4" t="s">
        <v>7</v>
      </c>
    </row>
    <row r="3080" spans="1:21">
      <c r="A3080" t="n">
        <v>25644</v>
      </c>
      <c r="B3080" s="23" t="n">
        <v>22</v>
      </c>
      <c r="C3080" s="7" t="n">
        <v>11</v>
      </c>
      <c r="D3080" s="7" t="n">
        <v>0</v>
      </c>
    </row>
    <row r="3081" spans="1:21">
      <c r="A3081" t="s">
        <v>4</v>
      </c>
      <c r="B3081" s="4" t="s">
        <v>5</v>
      </c>
      <c r="C3081" s="4" t="s">
        <v>8</v>
      </c>
      <c r="D3081" s="4" t="s">
        <v>7</v>
      </c>
    </row>
    <row r="3082" spans="1:21">
      <c r="A3082" t="n">
        <v>25648</v>
      </c>
      <c r="B3082" s="27" t="n">
        <v>58</v>
      </c>
      <c r="C3082" s="7" t="n">
        <v>5</v>
      </c>
      <c r="D3082" s="7" t="n">
        <v>300</v>
      </c>
    </row>
    <row r="3083" spans="1:21">
      <c r="A3083" t="s">
        <v>4</v>
      </c>
      <c r="B3083" s="4" t="s">
        <v>5</v>
      </c>
      <c r="C3083" s="4" t="s">
        <v>13</v>
      </c>
      <c r="D3083" s="4" t="s">
        <v>7</v>
      </c>
    </row>
    <row r="3084" spans="1:21">
      <c r="A3084" t="n">
        <v>25652</v>
      </c>
      <c r="B3084" s="60" t="n">
        <v>103</v>
      </c>
      <c r="C3084" s="7" t="n">
        <v>0</v>
      </c>
      <c r="D3084" s="7" t="n">
        <v>300</v>
      </c>
    </row>
    <row r="3085" spans="1:21">
      <c r="A3085" t="s">
        <v>4</v>
      </c>
      <c r="B3085" s="4" t="s">
        <v>5</v>
      </c>
      <c r="C3085" s="4" t="s">
        <v>8</v>
      </c>
    </row>
    <row r="3086" spans="1:21">
      <c r="A3086" t="n">
        <v>25659</v>
      </c>
      <c r="B3086" s="61" t="n">
        <v>64</v>
      </c>
      <c r="C3086" s="7" t="n">
        <v>7</v>
      </c>
    </row>
    <row r="3087" spans="1:21">
      <c r="A3087" t="s">
        <v>4</v>
      </c>
      <c r="B3087" s="4" t="s">
        <v>5</v>
      </c>
      <c r="C3087" s="4" t="s">
        <v>8</v>
      </c>
      <c r="D3087" s="4" t="s">
        <v>13</v>
      </c>
      <c r="E3087" s="4" t="s">
        <v>7</v>
      </c>
      <c r="F3087" s="4" t="s">
        <v>8</v>
      </c>
    </row>
    <row r="3088" spans="1:21">
      <c r="A3088" t="n">
        <v>25661</v>
      </c>
      <c r="B3088" s="14" t="n">
        <v>49</v>
      </c>
      <c r="C3088" s="7" t="n">
        <v>3</v>
      </c>
      <c r="D3088" s="7" t="n">
        <v>0.699999988079071</v>
      </c>
      <c r="E3088" s="7" t="n">
        <v>500</v>
      </c>
      <c r="F3088" s="7" t="n">
        <v>0</v>
      </c>
    </row>
    <row r="3089" spans="1:6">
      <c r="A3089" t="s">
        <v>4</v>
      </c>
      <c r="B3089" s="4" t="s">
        <v>5</v>
      </c>
      <c r="C3089" s="4" t="s">
        <v>8</v>
      </c>
      <c r="D3089" s="4" t="s">
        <v>7</v>
      </c>
    </row>
    <row r="3090" spans="1:6">
      <c r="A3090" t="n">
        <v>25670</v>
      </c>
      <c r="B3090" s="27" t="n">
        <v>58</v>
      </c>
      <c r="C3090" s="7" t="n">
        <v>10</v>
      </c>
      <c r="D3090" s="7" t="n">
        <v>300</v>
      </c>
    </row>
    <row r="3091" spans="1:6">
      <c r="A3091" t="s">
        <v>4</v>
      </c>
      <c r="B3091" s="4" t="s">
        <v>5</v>
      </c>
      <c r="C3091" s="4" t="s">
        <v>8</v>
      </c>
      <c r="D3091" s="4" t="s">
        <v>7</v>
      </c>
    </row>
    <row r="3092" spans="1:6">
      <c r="A3092" t="n">
        <v>25674</v>
      </c>
      <c r="B3092" s="27" t="n">
        <v>58</v>
      </c>
      <c r="C3092" s="7" t="n">
        <v>12</v>
      </c>
      <c r="D3092" s="7" t="n">
        <v>0</v>
      </c>
    </row>
    <row r="3093" spans="1:6">
      <c r="A3093" t="s">
        <v>4</v>
      </c>
      <c r="B3093" s="4" t="s">
        <v>5</v>
      </c>
      <c r="C3093" s="4" t="s">
        <v>8</v>
      </c>
      <c r="D3093" s="4" t="s">
        <v>8</v>
      </c>
      <c r="E3093" s="4" t="s">
        <v>8</v>
      </c>
      <c r="F3093" s="4" t="s">
        <v>8</v>
      </c>
    </row>
    <row r="3094" spans="1:6">
      <c r="A3094" t="n">
        <v>25678</v>
      </c>
      <c r="B3094" s="11" t="n">
        <v>14</v>
      </c>
      <c r="C3094" s="7" t="n">
        <v>0</v>
      </c>
      <c r="D3094" s="7" t="n">
        <v>0</v>
      </c>
      <c r="E3094" s="7" t="n">
        <v>0</v>
      </c>
      <c r="F3094" s="7" t="n">
        <v>4</v>
      </c>
    </row>
    <row r="3095" spans="1:6">
      <c r="A3095" t="s">
        <v>4</v>
      </c>
      <c r="B3095" s="4" t="s">
        <v>5</v>
      </c>
      <c r="C3095" s="4" t="s">
        <v>8</v>
      </c>
      <c r="D3095" s="4" t="s">
        <v>7</v>
      </c>
      <c r="E3095" s="4" t="s">
        <v>7</v>
      </c>
      <c r="F3095" s="4" t="s">
        <v>8</v>
      </c>
    </row>
    <row r="3096" spans="1:6">
      <c r="A3096" t="n">
        <v>25683</v>
      </c>
      <c r="B3096" s="37" t="n">
        <v>25</v>
      </c>
      <c r="C3096" s="7" t="n">
        <v>1</v>
      </c>
      <c r="D3096" s="7" t="n">
        <v>160</v>
      </c>
      <c r="E3096" s="7" t="n">
        <v>570</v>
      </c>
      <c r="F3096" s="7" t="n">
        <v>2</v>
      </c>
    </row>
    <row r="3097" spans="1:6">
      <c r="A3097" t="s">
        <v>4</v>
      </c>
      <c r="B3097" s="4" t="s">
        <v>5</v>
      </c>
      <c r="C3097" s="4" t="s">
        <v>8</v>
      </c>
      <c r="D3097" s="4" t="s">
        <v>7</v>
      </c>
      <c r="E3097" s="4" t="s">
        <v>9</v>
      </c>
    </row>
    <row r="3098" spans="1:6">
      <c r="A3098" t="n">
        <v>25690</v>
      </c>
      <c r="B3098" s="39" t="n">
        <v>51</v>
      </c>
      <c r="C3098" s="7" t="n">
        <v>4</v>
      </c>
      <c r="D3098" s="7" t="n">
        <v>0</v>
      </c>
      <c r="E3098" s="7" t="s">
        <v>88</v>
      </c>
    </row>
    <row r="3099" spans="1:6">
      <c r="A3099" t="s">
        <v>4</v>
      </c>
      <c r="B3099" s="4" t="s">
        <v>5</v>
      </c>
      <c r="C3099" s="4" t="s">
        <v>7</v>
      </c>
    </row>
    <row r="3100" spans="1:6">
      <c r="A3100" t="n">
        <v>25703</v>
      </c>
      <c r="B3100" s="25" t="n">
        <v>16</v>
      </c>
      <c r="C3100" s="7" t="n">
        <v>0</v>
      </c>
    </row>
    <row r="3101" spans="1:6">
      <c r="A3101" t="s">
        <v>4</v>
      </c>
      <c r="B3101" s="4" t="s">
        <v>5</v>
      </c>
      <c r="C3101" s="4" t="s">
        <v>7</v>
      </c>
      <c r="D3101" s="4" t="s">
        <v>74</v>
      </c>
      <c r="E3101" s="4" t="s">
        <v>8</v>
      </c>
      <c r="F3101" s="4" t="s">
        <v>8</v>
      </c>
    </row>
    <row r="3102" spans="1:6">
      <c r="A3102" t="n">
        <v>25706</v>
      </c>
      <c r="B3102" s="40" t="n">
        <v>26</v>
      </c>
      <c r="C3102" s="7" t="n">
        <v>0</v>
      </c>
      <c r="D3102" s="7" t="s">
        <v>264</v>
      </c>
      <c r="E3102" s="7" t="n">
        <v>2</v>
      </c>
      <c r="F3102" s="7" t="n">
        <v>0</v>
      </c>
    </row>
    <row r="3103" spans="1:6">
      <c r="A3103" t="s">
        <v>4</v>
      </c>
      <c r="B3103" s="4" t="s">
        <v>5</v>
      </c>
    </row>
    <row r="3104" spans="1:6">
      <c r="A3104" t="n">
        <v>25765</v>
      </c>
      <c r="B3104" s="41" t="n">
        <v>28</v>
      </c>
    </row>
    <row r="3105" spans="1:6">
      <c r="A3105" t="s">
        <v>4</v>
      </c>
      <c r="B3105" s="4" t="s">
        <v>5</v>
      </c>
      <c r="C3105" s="4" t="s">
        <v>9</v>
      </c>
      <c r="D3105" s="4" t="s">
        <v>7</v>
      </c>
    </row>
    <row r="3106" spans="1:6">
      <c r="A3106" t="n">
        <v>25766</v>
      </c>
      <c r="B3106" s="57" t="n">
        <v>29</v>
      </c>
      <c r="C3106" s="7" t="s">
        <v>251</v>
      </c>
      <c r="D3106" s="7" t="n">
        <v>65533</v>
      </c>
    </row>
    <row r="3107" spans="1:6">
      <c r="A3107" t="s">
        <v>4</v>
      </c>
      <c r="B3107" s="4" t="s">
        <v>5</v>
      </c>
      <c r="C3107" s="4" t="s">
        <v>8</v>
      </c>
      <c r="D3107" s="4" t="s">
        <v>7</v>
      </c>
      <c r="E3107" s="4" t="s">
        <v>7</v>
      </c>
      <c r="F3107" s="4" t="s">
        <v>8</v>
      </c>
    </row>
    <row r="3108" spans="1:6">
      <c r="A3108" t="n">
        <v>25789</v>
      </c>
      <c r="B3108" s="37" t="n">
        <v>25</v>
      </c>
      <c r="C3108" s="7" t="n">
        <v>1</v>
      </c>
      <c r="D3108" s="7" t="n">
        <v>60</v>
      </c>
      <c r="E3108" s="7" t="n">
        <v>420</v>
      </c>
      <c r="F3108" s="7" t="n">
        <v>1</v>
      </c>
    </row>
    <row r="3109" spans="1:6">
      <c r="A3109" t="s">
        <v>4</v>
      </c>
      <c r="B3109" s="4" t="s">
        <v>5</v>
      </c>
      <c r="C3109" s="4" t="s">
        <v>8</v>
      </c>
      <c r="D3109" s="4" t="s">
        <v>7</v>
      </c>
      <c r="E3109" s="4" t="s">
        <v>9</v>
      </c>
    </row>
    <row r="3110" spans="1:6">
      <c r="A3110" t="n">
        <v>25796</v>
      </c>
      <c r="B3110" s="39" t="n">
        <v>51</v>
      </c>
      <c r="C3110" s="7" t="n">
        <v>4</v>
      </c>
      <c r="D3110" s="7" t="n">
        <v>107</v>
      </c>
      <c r="E3110" s="7" t="s">
        <v>73</v>
      </c>
    </row>
    <row r="3111" spans="1:6">
      <c r="A3111" t="s">
        <v>4</v>
      </c>
      <c r="B3111" s="4" t="s">
        <v>5</v>
      </c>
      <c r="C3111" s="4" t="s">
        <v>7</v>
      </c>
    </row>
    <row r="3112" spans="1:6">
      <c r="A3112" t="n">
        <v>25809</v>
      </c>
      <c r="B3112" s="25" t="n">
        <v>16</v>
      </c>
      <c r="C3112" s="7" t="n">
        <v>0</v>
      </c>
    </row>
    <row r="3113" spans="1:6">
      <c r="A3113" t="s">
        <v>4</v>
      </c>
      <c r="B3113" s="4" t="s">
        <v>5</v>
      </c>
      <c r="C3113" s="4" t="s">
        <v>7</v>
      </c>
      <c r="D3113" s="4" t="s">
        <v>74</v>
      </c>
      <c r="E3113" s="4" t="s">
        <v>8</v>
      </c>
      <c r="F3113" s="4" t="s">
        <v>8</v>
      </c>
      <c r="G3113" s="4" t="s">
        <v>74</v>
      </c>
      <c r="H3113" s="4" t="s">
        <v>8</v>
      </c>
      <c r="I3113" s="4" t="s">
        <v>8</v>
      </c>
    </row>
    <row r="3114" spans="1:6">
      <c r="A3114" t="n">
        <v>25812</v>
      </c>
      <c r="B3114" s="40" t="n">
        <v>26</v>
      </c>
      <c r="C3114" s="7" t="n">
        <v>107</v>
      </c>
      <c r="D3114" s="7" t="s">
        <v>265</v>
      </c>
      <c r="E3114" s="7" t="n">
        <v>2</v>
      </c>
      <c r="F3114" s="7" t="n">
        <v>3</v>
      </c>
      <c r="G3114" s="7" t="s">
        <v>266</v>
      </c>
      <c r="H3114" s="7" t="n">
        <v>2</v>
      </c>
      <c r="I3114" s="7" t="n">
        <v>0</v>
      </c>
    </row>
    <row r="3115" spans="1:6">
      <c r="A3115" t="s">
        <v>4</v>
      </c>
      <c r="B3115" s="4" t="s">
        <v>5</v>
      </c>
    </row>
    <row r="3116" spans="1:6">
      <c r="A3116" t="n">
        <v>25977</v>
      </c>
      <c r="B3116" s="41" t="n">
        <v>28</v>
      </c>
    </row>
    <row r="3117" spans="1:6">
      <c r="A3117" t="s">
        <v>4</v>
      </c>
      <c r="B3117" s="4" t="s">
        <v>5</v>
      </c>
      <c r="C3117" s="4" t="s">
        <v>9</v>
      </c>
      <c r="D3117" s="4" t="s">
        <v>7</v>
      </c>
    </row>
    <row r="3118" spans="1:6">
      <c r="A3118" t="n">
        <v>25978</v>
      </c>
      <c r="B3118" s="57" t="n">
        <v>29</v>
      </c>
      <c r="C3118" s="7" t="s">
        <v>15</v>
      </c>
      <c r="D3118" s="7" t="n">
        <v>65533</v>
      </c>
    </row>
    <row r="3119" spans="1:6">
      <c r="A3119" t="s">
        <v>4</v>
      </c>
      <c r="B3119" s="4" t="s">
        <v>5</v>
      </c>
      <c r="C3119" s="4" t="s">
        <v>9</v>
      </c>
      <c r="D3119" s="4" t="s">
        <v>7</v>
      </c>
    </row>
    <row r="3120" spans="1:6">
      <c r="A3120" t="n">
        <v>25982</v>
      </c>
      <c r="B3120" s="57" t="n">
        <v>29</v>
      </c>
      <c r="C3120" s="7" t="s">
        <v>261</v>
      </c>
      <c r="D3120" s="7" t="n">
        <v>65533</v>
      </c>
    </row>
    <row r="3121" spans="1:9">
      <c r="A3121" t="s">
        <v>4</v>
      </c>
      <c r="B3121" s="4" t="s">
        <v>5</v>
      </c>
      <c r="C3121" s="4" t="s">
        <v>8</v>
      </c>
      <c r="D3121" s="4" t="s">
        <v>7</v>
      </c>
      <c r="E3121" s="4" t="s">
        <v>7</v>
      </c>
      <c r="F3121" s="4" t="s">
        <v>8</v>
      </c>
    </row>
    <row r="3122" spans="1:9">
      <c r="A3122" t="n">
        <v>25999</v>
      </c>
      <c r="B3122" s="37" t="n">
        <v>25</v>
      </c>
      <c r="C3122" s="7" t="n">
        <v>1</v>
      </c>
      <c r="D3122" s="7" t="n">
        <v>260</v>
      </c>
      <c r="E3122" s="7" t="n">
        <v>280</v>
      </c>
      <c r="F3122" s="7" t="n">
        <v>1</v>
      </c>
    </row>
    <row r="3123" spans="1:9">
      <c r="A3123" t="s">
        <v>4</v>
      </c>
      <c r="B3123" s="4" t="s">
        <v>5</v>
      </c>
      <c r="C3123" s="4" t="s">
        <v>8</v>
      </c>
      <c r="D3123" s="4" t="s">
        <v>7</v>
      </c>
      <c r="E3123" s="4" t="s">
        <v>9</v>
      </c>
    </row>
    <row r="3124" spans="1:9">
      <c r="A3124" t="n">
        <v>26006</v>
      </c>
      <c r="B3124" s="39" t="n">
        <v>51</v>
      </c>
      <c r="C3124" s="7" t="n">
        <v>4</v>
      </c>
      <c r="D3124" s="7" t="n">
        <v>108</v>
      </c>
      <c r="E3124" s="7" t="s">
        <v>267</v>
      </c>
    </row>
    <row r="3125" spans="1:9">
      <c r="A3125" t="s">
        <v>4</v>
      </c>
      <c r="B3125" s="4" t="s">
        <v>5</v>
      </c>
      <c r="C3125" s="4" t="s">
        <v>7</v>
      </c>
    </row>
    <row r="3126" spans="1:9">
      <c r="A3126" t="n">
        <v>26019</v>
      </c>
      <c r="B3126" s="25" t="n">
        <v>16</v>
      </c>
      <c r="C3126" s="7" t="n">
        <v>0</v>
      </c>
    </row>
    <row r="3127" spans="1:9">
      <c r="A3127" t="s">
        <v>4</v>
      </c>
      <c r="B3127" s="4" t="s">
        <v>5</v>
      </c>
      <c r="C3127" s="4" t="s">
        <v>7</v>
      </c>
      <c r="D3127" s="4" t="s">
        <v>74</v>
      </c>
      <c r="E3127" s="4" t="s">
        <v>8</v>
      </c>
      <c r="F3127" s="4" t="s">
        <v>8</v>
      </c>
      <c r="G3127" s="4" t="s">
        <v>74</v>
      </c>
      <c r="H3127" s="4" t="s">
        <v>8</v>
      </c>
      <c r="I3127" s="4" t="s">
        <v>8</v>
      </c>
    </row>
    <row r="3128" spans="1:9">
      <c r="A3128" t="n">
        <v>26022</v>
      </c>
      <c r="B3128" s="40" t="n">
        <v>26</v>
      </c>
      <c r="C3128" s="7" t="n">
        <v>108</v>
      </c>
      <c r="D3128" s="7" t="s">
        <v>268</v>
      </c>
      <c r="E3128" s="7" t="n">
        <v>2</v>
      </c>
      <c r="F3128" s="7" t="n">
        <v>3</v>
      </c>
      <c r="G3128" s="7" t="s">
        <v>269</v>
      </c>
      <c r="H3128" s="7" t="n">
        <v>2</v>
      </c>
      <c r="I3128" s="7" t="n">
        <v>0</v>
      </c>
    </row>
    <row r="3129" spans="1:9">
      <c r="A3129" t="s">
        <v>4</v>
      </c>
      <c r="B3129" s="4" t="s">
        <v>5</v>
      </c>
    </row>
    <row r="3130" spans="1:9">
      <c r="A3130" t="n">
        <v>26229</v>
      </c>
      <c r="B3130" s="41" t="n">
        <v>28</v>
      </c>
    </row>
    <row r="3131" spans="1:9">
      <c r="A3131" t="s">
        <v>4</v>
      </c>
      <c r="B3131" s="4" t="s">
        <v>5</v>
      </c>
      <c r="C3131" s="4" t="s">
        <v>9</v>
      </c>
      <c r="D3131" s="4" t="s">
        <v>7</v>
      </c>
    </row>
    <row r="3132" spans="1:9">
      <c r="A3132" t="n">
        <v>26230</v>
      </c>
      <c r="B3132" s="57" t="n">
        <v>29</v>
      </c>
      <c r="C3132" s="7" t="s">
        <v>15</v>
      </c>
      <c r="D3132" s="7" t="n">
        <v>65533</v>
      </c>
    </row>
    <row r="3133" spans="1:9">
      <c r="A3133" t="s">
        <v>4</v>
      </c>
      <c r="B3133" s="4" t="s">
        <v>5</v>
      </c>
      <c r="C3133" s="4" t="s">
        <v>9</v>
      </c>
      <c r="D3133" s="4" t="s">
        <v>7</v>
      </c>
    </row>
    <row r="3134" spans="1:9">
      <c r="A3134" t="n">
        <v>26234</v>
      </c>
      <c r="B3134" s="57" t="n">
        <v>29</v>
      </c>
      <c r="C3134" s="7" t="s">
        <v>251</v>
      </c>
      <c r="D3134" s="7" t="n">
        <v>65533</v>
      </c>
    </row>
    <row r="3135" spans="1:9">
      <c r="A3135" t="s">
        <v>4</v>
      </c>
      <c r="B3135" s="4" t="s">
        <v>5</v>
      </c>
      <c r="C3135" s="4" t="s">
        <v>8</v>
      </c>
      <c r="D3135" s="4" t="s">
        <v>7</v>
      </c>
      <c r="E3135" s="4" t="s">
        <v>7</v>
      </c>
      <c r="F3135" s="4" t="s">
        <v>8</v>
      </c>
    </row>
    <row r="3136" spans="1:9">
      <c r="A3136" t="n">
        <v>26257</v>
      </c>
      <c r="B3136" s="37" t="n">
        <v>25</v>
      </c>
      <c r="C3136" s="7" t="n">
        <v>1</v>
      </c>
      <c r="D3136" s="7" t="n">
        <v>60</v>
      </c>
      <c r="E3136" s="7" t="n">
        <v>420</v>
      </c>
      <c r="F3136" s="7" t="n">
        <v>1</v>
      </c>
    </row>
    <row r="3137" spans="1:9">
      <c r="A3137" t="s">
        <v>4</v>
      </c>
      <c r="B3137" s="4" t="s">
        <v>5</v>
      </c>
      <c r="C3137" s="4" t="s">
        <v>8</v>
      </c>
      <c r="D3137" s="4" t="s">
        <v>7</v>
      </c>
      <c r="E3137" s="4" t="s">
        <v>9</v>
      </c>
    </row>
    <row r="3138" spans="1:9">
      <c r="A3138" t="n">
        <v>26264</v>
      </c>
      <c r="B3138" s="39" t="n">
        <v>51</v>
      </c>
      <c r="C3138" s="7" t="n">
        <v>4</v>
      </c>
      <c r="D3138" s="7" t="n">
        <v>107</v>
      </c>
      <c r="E3138" s="7" t="s">
        <v>270</v>
      </c>
    </row>
    <row r="3139" spans="1:9">
      <c r="A3139" t="s">
        <v>4</v>
      </c>
      <c r="B3139" s="4" t="s">
        <v>5</v>
      </c>
      <c r="C3139" s="4" t="s">
        <v>7</v>
      </c>
    </row>
    <row r="3140" spans="1:9">
      <c r="A3140" t="n">
        <v>26277</v>
      </c>
      <c r="B3140" s="25" t="n">
        <v>16</v>
      </c>
      <c r="C3140" s="7" t="n">
        <v>0</v>
      </c>
    </row>
    <row r="3141" spans="1:9">
      <c r="A3141" t="s">
        <v>4</v>
      </c>
      <c r="B3141" s="4" t="s">
        <v>5</v>
      </c>
      <c r="C3141" s="4" t="s">
        <v>7</v>
      </c>
      <c r="D3141" s="4" t="s">
        <v>74</v>
      </c>
      <c r="E3141" s="4" t="s">
        <v>8</v>
      </c>
      <c r="F3141" s="4" t="s">
        <v>8</v>
      </c>
    </row>
    <row r="3142" spans="1:9">
      <c r="A3142" t="n">
        <v>26280</v>
      </c>
      <c r="B3142" s="40" t="n">
        <v>26</v>
      </c>
      <c r="C3142" s="7" t="n">
        <v>107</v>
      </c>
      <c r="D3142" s="7" t="s">
        <v>271</v>
      </c>
      <c r="E3142" s="7" t="n">
        <v>2</v>
      </c>
      <c r="F3142" s="7" t="n">
        <v>0</v>
      </c>
    </row>
    <row r="3143" spans="1:9">
      <c r="A3143" t="s">
        <v>4</v>
      </c>
      <c r="B3143" s="4" t="s">
        <v>5</v>
      </c>
    </row>
    <row r="3144" spans="1:9">
      <c r="A3144" t="n">
        <v>26311</v>
      </c>
      <c r="B3144" s="41" t="n">
        <v>28</v>
      </c>
    </row>
    <row r="3145" spans="1:9">
      <c r="A3145" t="s">
        <v>4</v>
      </c>
      <c r="B3145" s="4" t="s">
        <v>5</v>
      </c>
      <c r="C3145" s="4" t="s">
        <v>9</v>
      </c>
      <c r="D3145" s="4" t="s">
        <v>7</v>
      </c>
    </row>
    <row r="3146" spans="1:9">
      <c r="A3146" t="n">
        <v>26312</v>
      </c>
      <c r="B3146" s="57" t="n">
        <v>29</v>
      </c>
      <c r="C3146" s="7" t="s">
        <v>15</v>
      </c>
      <c r="D3146" s="7" t="n">
        <v>65533</v>
      </c>
    </row>
    <row r="3147" spans="1:9">
      <c r="A3147" t="s">
        <v>4</v>
      </c>
      <c r="B3147" s="4" t="s">
        <v>5</v>
      </c>
      <c r="C3147" s="4" t="s">
        <v>8</v>
      </c>
      <c r="D3147" s="4" t="s">
        <v>7</v>
      </c>
      <c r="E3147" s="4" t="s">
        <v>8</v>
      </c>
      <c r="F3147" s="4" t="s">
        <v>8</v>
      </c>
      <c r="G3147" s="4" t="s">
        <v>12</v>
      </c>
    </row>
    <row r="3148" spans="1:9">
      <c r="A3148" t="n">
        <v>26316</v>
      </c>
      <c r="B3148" s="12" t="n">
        <v>5</v>
      </c>
      <c r="C3148" s="7" t="n">
        <v>30</v>
      </c>
      <c r="D3148" s="7" t="n">
        <v>10724</v>
      </c>
      <c r="E3148" s="7" t="n">
        <v>8</v>
      </c>
      <c r="F3148" s="7" t="n">
        <v>1</v>
      </c>
      <c r="G3148" s="13" t="n">
        <f t="normal" ca="1">A3166</f>
        <v>0</v>
      </c>
    </row>
    <row r="3149" spans="1:9">
      <c r="A3149" t="s">
        <v>4</v>
      </c>
      <c r="B3149" s="4" t="s">
        <v>5</v>
      </c>
      <c r="C3149" s="4" t="s">
        <v>9</v>
      </c>
      <c r="D3149" s="4" t="s">
        <v>7</v>
      </c>
    </row>
    <row r="3150" spans="1:9">
      <c r="A3150" t="n">
        <v>26326</v>
      </c>
      <c r="B3150" s="57" t="n">
        <v>29</v>
      </c>
      <c r="C3150" s="7" t="s">
        <v>261</v>
      </c>
      <c r="D3150" s="7" t="n">
        <v>65533</v>
      </c>
    </row>
    <row r="3151" spans="1:9">
      <c r="A3151" t="s">
        <v>4</v>
      </c>
      <c r="B3151" s="4" t="s">
        <v>5</v>
      </c>
      <c r="C3151" s="4" t="s">
        <v>8</v>
      </c>
      <c r="D3151" s="4" t="s">
        <v>7</v>
      </c>
      <c r="E3151" s="4" t="s">
        <v>7</v>
      </c>
      <c r="F3151" s="4" t="s">
        <v>8</v>
      </c>
    </row>
    <row r="3152" spans="1:9">
      <c r="A3152" t="n">
        <v>26343</v>
      </c>
      <c r="B3152" s="37" t="n">
        <v>25</v>
      </c>
      <c r="C3152" s="7" t="n">
        <v>1</v>
      </c>
      <c r="D3152" s="7" t="n">
        <v>260</v>
      </c>
      <c r="E3152" s="7" t="n">
        <v>280</v>
      </c>
      <c r="F3152" s="7" t="n">
        <v>1</v>
      </c>
    </row>
    <row r="3153" spans="1:7">
      <c r="A3153" t="s">
        <v>4</v>
      </c>
      <c r="B3153" s="4" t="s">
        <v>5</v>
      </c>
      <c r="C3153" s="4" t="s">
        <v>8</v>
      </c>
      <c r="D3153" s="4" t="s">
        <v>7</v>
      </c>
      <c r="E3153" s="4" t="s">
        <v>9</v>
      </c>
    </row>
    <row r="3154" spans="1:7">
      <c r="A3154" t="n">
        <v>26350</v>
      </c>
      <c r="B3154" s="39" t="n">
        <v>51</v>
      </c>
      <c r="C3154" s="7" t="n">
        <v>4</v>
      </c>
      <c r="D3154" s="7" t="n">
        <v>108</v>
      </c>
      <c r="E3154" s="7" t="s">
        <v>73</v>
      </c>
    </row>
    <row r="3155" spans="1:7">
      <c r="A3155" t="s">
        <v>4</v>
      </c>
      <c r="B3155" s="4" t="s">
        <v>5</v>
      </c>
      <c r="C3155" s="4" t="s">
        <v>7</v>
      </c>
    </row>
    <row r="3156" spans="1:7">
      <c r="A3156" t="n">
        <v>26363</v>
      </c>
      <c r="B3156" s="25" t="n">
        <v>16</v>
      </c>
      <c r="C3156" s="7" t="n">
        <v>0</v>
      </c>
    </row>
    <row r="3157" spans="1:7">
      <c r="A3157" t="s">
        <v>4</v>
      </c>
      <c r="B3157" s="4" t="s">
        <v>5</v>
      </c>
      <c r="C3157" s="4" t="s">
        <v>7</v>
      </c>
      <c r="D3157" s="4" t="s">
        <v>74</v>
      </c>
      <c r="E3157" s="4" t="s">
        <v>8</v>
      </c>
      <c r="F3157" s="4" t="s">
        <v>8</v>
      </c>
      <c r="G3157" s="4" t="s">
        <v>74</v>
      </c>
      <c r="H3157" s="4" t="s">
        <v>8</v>
      </c>
      <c r="I3157" s="4" t="s">
        <v>8</v>
      </c>
    </row>
    <row r="3158" spans="1:7">
      <c r="A3158" t="n">
        <v>26366</v>
      </c>
      <c r="B3158" s="40" t="n">
        <v>26</v>
      </c>
      <c r="C3158" s="7" t="n">
        <v>108</v>
      </c>
      <c r="D3158" s="7" t="s">
        <v>272</v>
      </c>
      <c r="E3158" s="7" t="n">
        <v>2</v>
      </c>
      <c r="F3158" s="7" t="n">
        <v>3</v>
      </c>
      <c r="G3158" s="7" t="s">
        <v>273</v>
      </c>
      <c r="H3158" s="7" t="n">
        <v>2</v>
      </c>
      <c r="I3158" s="7" t="n">
        <v>0</v>
      </c>
    </row>
    <row r="3159" spans="1:7">
      <c r="A3159" t="s">
        <v>4</v>
      </c>
      <c r="B3159" s="4" t="s">
        <v>5</v>
      </c>
    </row>
    <row r="3160" spans="1:7">
      <c r="A3160" t="n">
        <v>26472</v>
      </c>
      <c r="B3160" s="41" t="n">
        <v>28</v>
      </c>
    </row>
    <row r="3161" spans="1:7">
      <c r="A3161" t="s">
        <v>4</v>
      </c>
      <c r="B3161" s="4" t="s">
        <v>5</v>
      </c>
      <c r="C3161" s="4" t="s">
        <v>9</v>
      </c>
      <c r="D3161" s="4" t="s">
        <v>7</v>
      </c>
    </row>
    <row r="3162" spans="1:7">
      <c r="A3162" t="n">
        <v>26473</v>
      </c>
      <c r="B3162" s="57" t="n">
        <v>29</v>
      </c>
      <c r="C3162" s="7" t="s">
        <v>15</v>
      </c>
      <c r="D3162" s="7" t="n">
        <v>65533</v>
      </c>
    </row>
    <row r="3163" spans="1:7">
      <c r="A3163" t="s">
        <v>4</v>
      </c>
      <c r="B3163" s="4" t="s">
        <v>5</v>
      </c>
      <c r="C3163" s="4" t="s">
        <v>12</v>
      </c>
    </row>
    <row r="3164" spans="1:7">
      <c r="A3164" t="n">
        <v>26477</v>
      </c>
      <c r="B3164" s="15" t="n">
        <v>3</v>
      </c>
      <c r="C3164" s="13" t="n">
        <f t="normal" ca="1">A3180</f>
        <v>0</v>
      </c>
    </row>
    <row r="3165" spans="1:7">
      <c r="A3165" t="s">
        <v>4</v>
      </c>
      <c r="B3165" s="4" t="s">
        <v>5</v>
      </c>
      <c r="C3165" s="4" t="s">
        <v>9</v>
      </c>
      <c r="D3165" s="4" t="s">
        <v>7</v>
      </c>
    </row>
    <row r="3166" spans="1:7">
      <c r="A3166" t="n">
        <v>26482</v>
      </c>
      <c r="B3166" s="57" t="n">
        <v>29</v>
      </c>
      <c r="C3166" s="7" t="s">
        <v>251</v>
      </c>
      <c r="D3166" s="7" t="n">
        <v>65533</v>
      </c>
    </row>
    <row r="3167" spans="1:7">
      <c r="A3167" t="s">
        <v>4</v>
      </c>
      <c r="B3167" s="4" t="s">
        <v>5</v>
      </c>
      <c r="C3167" s="4" t="s">
        <v>8</v>
      </c>
      <c r="D3167" s="4" t="s">
        <v>7</v>
      </c>
      <c r="E3167" s="4" t="s">
        <v>7</v>
      </c>
      <c r="F3167" s="4" t="s">
        <v>8</v>
      </c>
    </row>
    <row r="3168" spans="1:7">
      <c r="A3168" t="n">
        <v>26505</v>
      </c>
      <c r="B3168" s="37" t="n">
        <v>25</v>
      </c>
      <c r="C3168" s="7" t="n">
        <v>1</v>
      </c>
      <c r="D3168" s="7" t="n">
        <v>60</v>
      </c>
      <c r="E3168" s="7" t="n">
        <v>420</v>
      </c>
      <c r="F3168" s="7" t="n">
        <v>1</v>
      </c>
    </row>
    <row r="3169" spans="1:9">
      <c r="A3169" t="s">
        <v>4</v>
      </c>
      <c r="B3169" s="4" t="s">
        <v>5</v>
      </c>
      <c r="C3169" s="4" t="s">
        <v>8</v>
      </c>
      <c r="D3169" s="4" t="s">
        <v>7</v>
      </c>
      <c r="E3169" s="4" t="s">
        <v>9</v>
      </c>
    </row>
    <row r="3170" spans="1:9">
      <c r="A3170" t="n">
        <v>26512</v>
      </c>
      <c r="B3170" s="39" t="n">
        <v>51</v>
      </c>
      <c r="C3170" s="7" t="n">
        <v>4</v>
      </c>
      <c r="D3170" s="7" t="n">
        <v>107</v>
      </c>
      <c r="E3170" s="7" t="s">
        <v>274</v>
      </c>
    </row>
    <row r="3171" spans="1:9">
      <c r="A3171" t="s">
        <v>4</v>
      </c>
      <c r="B3171" s="4" t="s">
        <v>5</v>
      </c>
      <c r="C3171" s="4" t="s">
        <v>7</v>
      </c>
    </row>
    <row r="3172" spans="1:9">
      <c r="A3172" t="n">
        <v>26526</v>
      </c>
      <c r="B3172" s="25" t="n">
        <v>16</v>
      </c>
      <c r="C3172" s="7" t="n">
        <v>0</v>
      </c>
    </row>
    <row r="3173" spans="1:9">
      <c r="A3173" t="s">
        <v>4</v>
      </c>
      <c r="B3173" s="4" t="s">
        <v>5</v>
      </c>
      <c r="C3173" s="4" t="s">
        <v>7</v>
      </c>
      <c r="D3173" s="4" t="s">
        <v>74</v>
      </c>
      <c r="E3173" s="4" t="s">
        <v>8</v>
      </c>
      <c r="F3173" s="4" t="s">
        <v>8</v>
      </c>
      <c r="G3173" s="4" t="s">
        <v>74</v>
      </c>
      <c r="H3173" s="4" t="s">
        <v>8</v>
      </c>
      <c r="I3173" s="4" t="s">
        <v>8</v>
      </c>
    </row>
    <row r="3174" spans="1:9">
      <c r="A3174" t="n">
        <v>26529</v>
      </c>
      <c r="B3174" s="40" t="n">
        <v>26</v>
      </c>
      <c r="C3174" s="7" t="n">
        <v>107</v>
      </c>
      <c r="D3174" s="7" t="s">
        <v>275</v>
      </c>
      <c r="E3174" s="7" t="n">
        <v>2</v>
      </c>
      <c r="F3174" s="7" t="n">
        <v>3</v>
      </c>
      <c r="G3174" s="7" t="s">
        <v>276</v>
      </c>
      <c r="H3174" s="7" t="n">
        <v>2</v>
      </c>
      <c r="I3174" s="7" t="n">
        <v>0</v>
      </c>
    </row>
    <row r="3175" spans="1:9">
      <c r="A3175" t="s">
        <v>4</v>
      </c>
      <c r="B3175" s="4" t="s">
        <v>5</v>
      </c>
    </row>
    <row r="3176" spans="1:9">
      <c r="A3176" t="n">
        <v>26673</v>
      </c>
      <c r="B3176" s="41" t="n">
        <v>28</v>
      </c>
    </row>
    <row r="3177" spans="1:9">
      <c r="A3177" t="s">
        <v>4</v>
      </c>
      <c r="B3177" s="4" t="s">
        <v>5</v>
      </c>
      <c r="C3177" s="4" t="s">
        <v>9</v>
      </c>
      <c r="D3177" s="4" t="s">
        <v>7</v>
      </c>
    </row>
    <row r="3178" spans="1:9">
      <c r="A3178" t="n">
        <v>26674</v>
      </c>
      <c r="B3178" s="57" t="n">
        <v>29</v>
      </c>
      <c r="C3178" s="7" t="s">
        <v>15</v>
      </c>
      <c r="D3178" s="7" t="n">
        <v>65533</v>
      </c>
    </row>
    <row r="3179" spans="1:9">
      <c r="A3179" t="s">
        <v>4</v>
      </c>
      <c r="B3179" s="4" t="s">
        <v>5</v>
      </c>
      <c r="C3179" s="4" t="s">
        <v>8</v>
      </c>
      <c r="D3179" s="4" t="s">
        <v>7</v>
      </c>
      <c r="E3179" s="4" t="s">
        <v>7</v>
      </c>
      <c r="F3179" s="4" t="s">
        <v>8</v>
      </c>
    </row>
    <row r="3180" spans="1:9">
      <c r="A3180" t="n">
        <v>26678</v>
      </c>
      <c r="B3180" s="37" t="n">
        <v>25</v>
      </c>
      <c r="C3180" s="7" t="n">
        <v>1</v>
      </c>
      <c r="D3180" s="7" t="n">
        <v>160</v>
      </c>
      <c r="E3180" s="7" t="n">
        <v>570</v>
      </c>
      <c r="F3180" s="7" t="n">
        <v>2</v>
      </c>
    </row>
    <row r="3181" spans="1:9">
      <c r="A3181" t="s">
        <v>4</v>
      </c>
      <c r="B3181" s="4" t="s">
        <v>5</v>
      </c>
      <c r="C3181" s="4" t="s">
        <v>8</v>
      </c>
      <c r="D3181" s="4" t="s">
        <v>7</v>
      </c>
      <c r="E3181" s="4" t="s">
        <v>9</v>
      </c>
    </row>
    <row r="3182" spans="1:9">
      <c r="A3182" t="n">
        <v>26685</v>
      </c>
      <c r="B3182" s="39" t="n">
        <v>51</v>
      </c>
      <c r="C3182" s="7" t="n">
        <v>4</v>
      </c>
      <c r="D3182" s="7" t="n">
        <v>0</v>
      </c>
      <c r="E3182" s="7" t="s">
        <v>88</v>
      </c>
    </row>
    <row r="3183" spans="1:9">
      <c r="A3183" t="s">
        <v>4</v>
      </c>
      <c r="B3183" s="4" t="s">
        <v>5</v>
      </c>
      <c r="C3183" s="4" t="s">
        <v>7</v>
      </c>
    </row>
    <row r="3184" spans="1:9">
      <c r="A3184" t="n">
        <v>26698</v>
      </c>
      <c r="B3184" s="25" t="n">
        <v>16</v>
      </c>
      <c r="C3184" s="7" t="n">
        <v>0</v>
      </c>
    </row>
    <row r="3185" spans="1:9">
      <c r="A3185" t="s">
        <v>4</v>
      </c>
      <c r="B3185" s="4" t="s">
        <v>5</v>
      </c>
      <c r="C3185" s="4" t="s">
        <v>7</v>
      </c>
      <c r="D3185" s="4" t="s">
        <v>74</v>
      </c>
      <c r="E3185" s="4" t="s">
        <v>8</v>
      </c>
      <c r="F3185" s="4" t="s">
        <v>8</v>
      </c>
    </row>
    <row r="3186" spans="1:9">
      <c r="A3186" t="n">
        <v>26701</v>
      </c>
      <c r="B3186" s="40" t="n">
        <v>26</v>
      </c>
      <c r="C3186" s="7" t="n">
        <v>0</v>
      </c>
      <c r="D3186" s="7" t="s">
        <v>277</v>
      </c>
      <c r="E3186" s="7" t="n">
        <v>2</v>
      </c>
      <c r="F3186" s="7" t="n">
        <v>0</v>
      </c>
    </row>
    <row r="3187" spans="1:9">
      <c r="A3187" t="s">
        <v>4</v>
      </c>
      <c r="B3187" s="4" t="s">
        <v>5</v>
      </c>
    </row>
    <row r="3188" spans="1:9">
      <c r="A3188" t="n">
        <v>26727</v>
      </c>
      <c r="B3188" s="41" t="n">
        <v>28</v>
      </c>
    </row>
    <row r="3189" spans="1:9">
      <c r="A3189" t="s">
        <v>4</v>
      </c>
      <c r="B3189" s="4" t="s">
        <v>5</v>
      </c>
      <c r="C3189" s="4" t="s">
        <v>7</v>
      </c>
    </row>
    <row r="3190" spans="1:9">
      <c r="A3190" t="n">
        <v>26728</v>
      </c>
      <c r="B3190" s="6" t="n">
        <v>12</v>
      </c>
      <c r="C3190" s="7" t="n">
        <v>9435</v>
      </c>
    </row>
    <row r="3191" spans="1:9">
      <c r="A3191" t="s">
        <v>4</v>
      </c>
      <c r="B3191" s="4" t="s">
        <v>5</v>
      </c>
      <c r="C3191" s="4" t="s">
        <v>8</v>
      </c>
      <c r="D3191" s="4" t="s">
        <v>7</v>
      </c>
      <c r="E3191" s="4" t="s">
        <v>7</v>
      </c>
      <c r="F3191" s="4" t="s">
        <v>8</v>
      </c>
    </row>
    <row r="3192" spans="1:9">
      <c r="A3192" t="n">
        <v>26731</v>
      </c>
      <c r="B3192" s="37" t="n">
        <v>25</v>
      </c>
      <c r="C3192" s="7" t="n">
        <v>1</v>
      </c>
      <c r="D3192" s="7" t="n">
        <v>65535</v>
      </c>
      <c r="E3192" s="7" t="n">
        <v>65535</v>
      </c>
      <c r="F3192" s="7" t="n">
        <v>0</v>
      </c>
    </row>
    <row r="3193" spans="1:9">
      <c r="A3193" t="s">
        <v>4</v>
      </c>
      <c r="B3193" s="4" t="s">
        <v>5</v>
      </c>
      <c r="C3193" s="4" t="s">
        <v>14</v>
      </c>
    </row>
    <row r="3194" spans="1:9">
      <c r="A3194" t="n">
        <v>26738</v>
      </c>
      <c r="B3194" s="62" t="n">
        <v>15</v>
      </c>
      <c r="C3194" s="7" t="n">
        <v>67108864</v>
      </c>
    </row>
    <row r="3195" spans="1:9">
      <c r="A3195" t="s">
        <v>4</v>
      </c>
      <c r="B3195" s="4" t="s">
        <v>5</v>
      </c>
      <c r="C3195" s="4" t="s">
        <v>8</v>
      </c>
      <c r="D3195" s="4" t="s">
        <v>7</v>
      </c>
    </row>
    <row r="3196" spans="1:9">
      <c r="A3196" t="n">
        <v>26743</v>
      </c>
      <c r="B3196" s="27" t="n">
        <v>58</v>
      </c>
      <c r="C3196" s="7" t="n">
        <v>105</v>
      </c>
      <c r="D3196" s="7" t="n">
        <v>300</v>
      </c>
    </row>
    <row r="3197" spans="1:9">
      <c r="A3197" t="s">
        <v>4</v>
      </c>
      <c r="B3197" s="4" t="s">
        <v>5</v>
      </c>
      <c r="C3197" s="4" t="s">
        <v>13</v>
      </c>
      <c r="D3197" s="4" t="s">
        <v>7</v>
      </c>
    </row>
    <row r="3198" spans="1:9">
      <c r="A3198" t="n">
        <v>26747</v>
      </c>
      <c r="B3198" s="60" t="n">
        <v>103</v>
      </c>
      <c r="C3198" s="7" t="n">
        <v>1</v>
      </c>
      <c r="D3198" s="7" t="n">
        <v>300</v>
      </c>
    </row>
    <row r="3199" spans="1:9">
      <c r="A3199" t="s">
        <v>4</v>
      </c>
      <c r="B3199" s="4" t="s">
        <v>5</v>
      </c>
      <c r="C3199" s="4" t="s">
        <v>8</v>
      </c>
      <c r="D3199" s="4" t="s">
        <v>13</v>
      </c>
      <c r="E3199" s="4" t="s">
        <v>7</v>
      </c>
      <c r="F3199" s="4" t="s">
        <v>8</v>
      </c>
    </row>
    <row r="3200" spans="1:9">
      <c r="A3200" t="n">
        <v>26754</v>
      </c>
      <c r="B3200" s="14" t="n">
        <v>49</v>
      </c>
      <c r="C3200" s="7" t="n">
        <v>3</v>
      </c>
      <c r="D3200" s="7" t="n">
        <v>1</v>
      </c>
      <c r="E3200" s="7" t="n">
        <v>500</v>
      </c>
      <c r="F3200" s="7" t="n">
        <v>0</v>
      </c>
    </row>
    <row r="3201" spans="1:6">
      <c r="A3201" t="s">
        <v>4</v>
      </c>
      <c r="B3201" s="4" t="s">
        <v>5</v>
      </c>
      <c r="C3201" s="4" t="s">
        <v>8</v>
      </c>
      <c r="D3201" s="4" t="s">
        <v>7</v>
      </c>
    </row>
    <row r="3202" spans="1:6">
      <c r="A3202" t="n">
        <v>26763</v>
      </c>
      <c r="B3202" s="27" t="n">
        <v>58</v>
      </c>
      <c r="C3202" s="7" t="n">
        <v>11</v>
      </c>
      <c r="D3202" s="7" t="n">
        <v>300</v>
      </c>
    </row>
    <row r="3203" spans="1:6">
      <c r="A3203" t="s">
        <v>4</v>
      </c>
      <c r="B3203" s="4" t="s">
        <v>5</v>
      </c>
      <c r="C3203" s="4" t="s">
        <v>8</v>
      </c>
      <c r="D3203" s="4" t="s">
        <v>7</v>
      </c>
    </row>
    <row r="3204" spans="1:6">
      <c r="A3204" t="n">
        <v>26767</v>
      </c>
      <c r="B3204" s="27" t="n">
        <v>58</v>
      </c>
      <c r="C3204" s="7" t="n">
        <v>12</v>
      </c>
      <c r="D3204" s="7" t="n">
        <v>0</v>
      </c>
    </row>
    <row r="3205" spans="1:6">
      <c r="A3205" t="s">
        <v>4</v>
      </c>
      <c r="B3205" s="4" t="s">
        <v>5</v>
      </c>
      <c r="C3205" s="4" t="s">
        <v>8</v>
      </c>
    </row>
    <row r="3206" spans="1:6">
      <c r="A3206" t="n">
        <v>26771</v>
      </c>
      <c r="B3206" s="29" t="n">
        <v>23</v>
      </c>
      <c r="C3206" s="7" t="n">
        <v>10</v>
      </c>
    </row>
    <row r="3207" spans="1:6">
      <c r="A3207" t="s">
        <v>4</v>
      </c>
      <c r="B3207" s="4" t="s">
        <v>5</v>
      </c>
      <c r="C3207" s="4" t="s">
        <v>8</v>
      </c>
      <c r="D3207" s="4" t="s">
        <v>9</v>
      </c>
    </row>
    <row r="3208" spans="1:6">
      <c r="A3208" t="n">
        <v>26773</v>
      </c>
      <c r="B3208" s="9" t="n">
        <v>2</v>
      </c>
      <c r="C3208" s="7" t="n">
        <v>10</v>
      </c>
      <c r="D3208" s="7" t="s">
        <v>48</v>
      </c>
    </row>
    <row r="3209" spans="1:6">
      <c r="A3209" t="s">
        <v>4</v>
      </c>
      <c r="B3209" s="4" t="s">
        <v>5</v>
      </c>
      <c r="C3209" s="4" t="s">
        <v>8</v>
      </c>
    </row>
    <row r="3210" spans="1:6">
      <c r="A3210" t="n">
        <v>26796</v>
      </c>
      <c r="B3210" s="53" t="n">
        <v>74</v>
      </c>
      <c r="C3210" s="7" t="n">
        <v>46</v>
      </c>
    </row>
    <row r="3211" spans="1:6">
      <c r="A3211" t="s">
        <v>4</v>
      </c>
      <c r="B3211" s="4" t="s">
        <v>5</v>
      </c>
      <c r="C3211" s="4" t="s">
        <v>8</v>
      </c>
    </row>
    <row r="3212" spans="1:6">
      <c r="A3212" t="n">
        <v>26798</v>
      </c>
      <c r="B3212" s="53" t="n">
        <v>74</v>
      </c>
      <c r="C3212" s="7" t="n">
        <v>54</v>
      </c>
    </row>
    <row r="3213" spans="1:6">
      <c r="A3213" t="s">
        <v>4</v>
      </c>
      <c r="B3213" s="4" t="s">
        <v>5</v>
      </c>
    </row>
    <row r="3214" spans="1:6">
      <c r="A3214" t="n">
        <v>26800</v>
      </c>
      <c r="B3214" s="5" t="n">
        <v>1</v>
      </c>
    </row>
    <row r="3215" spans="1:6" s="3" customFormat="1" customHeight="0">
      <c r="A3215" s="3" t="s">
        <v>2</v>
      </c>
      <c r="B3215" s="3" t="s">
        <v>278</v>
      </c>
    </row>
    <row r="3216" spans="1:6">
      <c r="A3216" t="s">
        <v>4</v>
      </c>
      <c r="B3216" s="4" t="s">
        <v>5</v>
      </c>
      <c r="C3216" s="4" t="s">
        <v>7</v>
      </c>
      <c r="D3216" s="4" t="s">
        <v>8</v>
      </c>
      <c r="E3216" s="4" t="s">
        <v>8</v>
      </c>
      <c r="F3216" s="4" t="s">
        <v>9</v>
      </c>
    </row>
    <row r="3217" spans="1:6">
      <c r="A3217" t="n">
        <v>26804</v>
      </c>
      <c r="B3217" s="22" t="n">
        <v>20</v>
      </c>
      <c r="C3217" s="7" t="n">
        <v>7</v>
      </c>
      <c r="D3217" s="7" t="n">
        <v>3</v>
      </c>
      <c r="E3217" s="7" t="n">
        <v>10</v>
      </c>
      <c r="F3217" s="7" t="s">
        <v>263</v>
      </c>
    </row>
    <row r="3218" spans="1:6">
      <c r="A3218" t="s">
        <v>4</v>
      </c>
      <c r="B3218" s="4" t="s">
        <v>5</v>
      </c>
      <c r="C3218" s="4" t="s">
        <v>7</v>
      </c>
    </row>
    <row r="3219" spans="1:6">
      <c r="A3219" t="n">
        <v>26825</v>
      </c>
      <c r="B3219" s="25" t="n">
        <v>16</v>
      </c>
      <c r="C3219" s="7" t="n">
        <v>0</v>
      </c>
    </row>
    <row r="3220" spans="1:6">
      <c r="A3220" t="s">
        <v>4</v>
      </c>
      <c r="B3220" s="4" t="s">
        <v>5</v>
      </c>
      <c r="C3220" s="4" t="s">
        <v>7</v>
      </c>
      <c r="D3220" s="4" t="s">
        <v>14</v>
      </c>
    </row>
    <row r="3221" spans="1:6">
      <c r="A3221" t="n">
        <v>26828</v>
      </c>
      <c r="B3221" s="30" t="n">
        <v>43</v>
      </c>
      <c r="C3221" s="7" t="n">
        <v>7</v>
      </c>
      <c r="D3221" s="7" t="n">
        <v>1088</v>
      </c>
    </row>
    <row r="3222" spans="1:6">
      <c r="A3222" t="s">
        <v>4</v>
      </c>
      <c r="B3222" s="4" t="s">
        <v>5</v>
      </c>
      <c r="C3222" s="4" t="s">
        <v>7</v>
      </c>
      <c r="D3222" s="4" t="s">
        <v>8</v>
      </c>
      <c r="E3222" s="4" t="s">
        <v>8</v>
      </c>
      <c r="F3222" s="4" t="s">
        <v>9</v>
      </c>
    </row>
    <row r="3223" spans="1:6">
      <c r="A3223" t="n">
        <v>26835</v>
      </c>
      <c r="B3223" s="22" t="n">
        <v>20</v>
      </c>
      <c r="C3223" s="7" t="n">
        <v>108</v>
      </c>
      <c r="D3223" s="7" t="n">
        <v>3</v>
      </c>
      <c r="E3223" s="7" t="n">
        <v>10</v>
      </c>
      <c r="F3223" s="7" t="s">
        <v>263</v>
      </c>
    </row>
    <row r="3224" spans="1:6">
      <c r="A3224" t="s">
        <v>4</v>
      </c>
      <c r="B3224" s="4" t="s">
        <v>5</v>
      </c>
      <c r="C3224" s="4" t="s">
        <v>7</v>
      </c>
    </row>
    <row r="3225" spans="1:6">
      <c r="A3225" t="n">
        <v>26856</v>
      </c>
      <c r="B3225" s="25" t="n">
        <v>16</v>
      </c>
      <c r="C3225" s="7" t="n">
        <v>0</v>
      </c>
    </row>
    <row r="3226" spans="1:6">
      <c r="A3226" t="s">
        <v>4</v>
      </c>
      <c r="B3226" s="4" t="s">
        <v>5</v>
      </c>
      <c r="C3226" s="4" t="s">
        <v>7</v>
      </c>
      <c r="D3226" s="4" t="s">
        <v>14</v>
      </c>
    </row>
    <row r="3227" spans="1:6">
      <c r="A3227" t="n">
        <v>26859</v>
      </c>
      <c r="B3227" s="30" t="n">
        <v>43</v>
      </c>
      <c r="C3227" s="7" t="n">
        <v>108</v>
      </c>
      <c r="D3227" s="7" t="n">
        <v>1088</v>
      </c>
    </row>
    <row r="3228" spans="1:6">
      <c r="A3228" t="s">
        <v>4</v>
      </c>
      <c r="B3228" s="4" t="s">
        <v>5</v>
      </c>
      <c r="C3228" s="4" t="s">
        <v>8</v>
      </c>
      <c r="D3228" s="4" t="s">
        <v>7</v>
      </c>
    </row>
    <row r="3229" spans="1:6">
      <c r="A3229" t="n">
        <v>26866</v>
      </c>
      <c r="B3229" s="23" t="n">
        <v>22</v>
      </c>
      <c r="C3229" s="7" t="n">
        <v>11</v>
      </c>
      <c r="D3229" s="7" t="n">
        <v>0</v>
      </c>
    </row>
    <row r="3230" spans="1:6">
      <c r="A3230" t="s">
        <v>4</v>
      </c>
      <c r="B3230" s="4" t="s">
        <v>5</v>
      </c>
      <c r="C3230" s="4" t="s">
        <v>8</v>
      </c>
      <c r="D3230" s="4" t="s">
        <v>7</v>
      </c>
      <c r="E3230" s="4" t="s">
        <v>9</v>
      </c>
    </row>
    <row r="3231" spans="1:6">
      <c r="A3231" t="n">
        <v>26870</v>
      </c>
      <c r="B3231" s="39" t="n">
        <v>51</v>
      </c>
      <c r="C3231" s="7" t="n">
        <v>4</v>
      </c>
      <c r="D3231" s="7" t="n">
        <v>7</v>
      </c>
      <c r="E3231" s="7" t="s">
        <v>73</v>
      </c>
    </row>
    <row r="3232" spans="1:6">
      <c r="A3232" t="s">
        <v>4</v>
      </c>
      <c r="B3232" s="4" t="s">
        <v>5</v>
      </c>
      <c r="C3232" s="4" t="s">
        <v>7</v>
      </c>
    </row>
    <row r="3233" spans="1:6">
      <c r="A3233" t="n">
        <v>26883</v>
      </c>
      <c r="B3233" s="25" t="n">
        <v>16</v>
      </c>
      <c r="C3233" s="7" t="n">
        <v>0</v>
      </c>
    </row>
    <row r="3234" spans="1:6">
      <c r="A3234" t="s">
        <v>4</v>
      </c>
      <c r="B3234" s="4" t="s">
        <v>5</v>
      </c>
      <c r="C3234" s="4" t="s">
        <v>7</v>
      </c>
      <c r="D3234" s="4" t="s">
        <v>74</v>
      </c>
      <c r="E3234" s="4" t="s">
        <v>8</v>
      </c>
      <c r="F3234" s="4" t="s">
        <v>8</v>
      </c>
    </row>
    <row r="3235" spans="1:6">
      <c r="A3235" t="n">
        <v>26886</v>
      </c>
      <c r="B3235" s="40" t="n">
        <v>26</v>
      </c>
      <c r="C3235" s="7" t="n">
        <v>7</v>
      </c>
      <c r="D3235" s="7" t="s">
        <v>279</v>
      </c>
      <c r="E3235" s="7" t="n">
        <v>2</v>
      </c>
      <c r="F3235" s="7" t="n">
        <v>0</v>
      </c>
    </row>
    <row r="3236" spans="1:6">
      <c r="A3236" t="s">
        <v>4</v>
      </c>
      <c r="B3236" s="4" t="s">
        <v>5</v>
      </c>
    </row>
    <row r="3237" spans="1:6">
      <c r="A3237" t="n">
        <v>26952</v>
      </c>
      <c r="B3237" s="41" t="n">
        <v>28</v>
      </c>
    </row>
    <row r="3238" spans="1:6">
      <c r="A3238" t="s">
        <v>4</v>
      </c>
      <c r="B3238" s="4" t="s">
        <v>5</v>
      </c>
      <c r="C3238" s="4" t="s">
        <v>9</v>
      </c>
      <c r="D3238" s="4" t="s">
        <v>7</v>
      </c>
    </row>
    <row r="3239" spans="1:6">
      <c r="A3239" t="n">
        <v>26953</v>
      </c>
      <c r="B3239" s="57" t="n">
        <v>29</v>
      </c>
      <c r="C3239" s="7" t="s">
        <v>261</v>
      </c>
      <c r="D3239" s="7" t="n">
        <v>65533</v>
      </c>
    </row>
    <row r="3240" spans="1:6">
      <c r="A3240" t="s">
        <v>4</v>
      </c>
      <c r="B3240" s="4" t="s">
        <v>5</v>
      </c>
      <c r="C3240" s="4" t="s">
        <v>8</v>
      </c>
      <c r="D3240" s="4" t="s">
        <v>7</v>
      </c>
      <c r="E3240" s="4" t="s">
        <v>9</v>
      </c>
    </row>
    <row r="3241" spans="1:6">
      <c r="A3241" t="n">
        <v>26970</v>
      </c>
      <c r="B3241" s="39" t="n">
        <v>51</v>
      </c>
      <c r="C3241" s="7" t="n">
        <v>4</v>
      </c>
      <c r="D3241" s="7" t="n">
        <v>108</v>
      </c>
      <c r="E3241" s="7" t="s">
        <v>73</v>
      </c>
    </row>
    <row r="3242" spans="1:6">
      <c r="A3242" t="s">
        <v>4</v>
      </c>
      <c r="B3242" s="4" t="s">
        <v>5</v>
      </c>
      <c r="C3242" s="4" t="s">
        <v>7</v>
      </c>
    </row>
    <row r="3243" spans="1:6">
      <c r="A3243" t="n">
        <v>26983</v>
      </c>
      <c r="B3243" s="25" t="n">
        <v>16</v>
      </c>
      <c r="C3243" s="7" t="n">
        <v>0</v>
      </c>
    </row>
    <row r="3244" spans="1:6">
      <c r="A3244" t="s">
        <v>4</v>
      </c>
      <c r="B3244" s="4" t="s">
        <v>5</v>
      </c>
      <c r="C3244" s="4" t="s">
        <v>7</v>
      </c>
      <c r="D3244" s="4" t="s">
        <v>74</v>
      </c>
      <c r="E3244" s="4" t="s">
        <v>8</v>
      </c>
      <c r="F3244" s="4" t="s">
        <v>8</v>
      </c>
      <c r="G3244" s="4" t="s">
        <v>74</v>
      </c>
      <c r="H3244" s="4" t="s">
        <v>8</v>
      </c>
      <c r="I3244" s="4" t="s">
        <v>8</v>
      </c>
      <c r="J3244" s="4" t="s">
        <v>74</v>
      </c>
      <c r="K3244" s="4" t="s">
        <v>8</v>
      </c>
      <c r="L3244" s="4" t="s">
        <v>8</v>
      </c>
    </row>
    <row r="3245" spans="1:6">
      <c r="A3245" t="n">
        <v>26986</v>
      </c>
      <c r="B3245" s="40" t="n">
        <v>26</v>
      </c>
      <c r="C3245" s="7" t="n">
        <v>108</v>
      </c>
      <c r="D3245" s="7" t="s">
        <v>280</v>
      </c>
      <c r="E3245" s="7" t="n">
        <v>2</v>
      </c>
      <c r="F3245" s="7" t="n">
        <v>3</v>
      </c>
      <c r="G3245" s="7" t="s">
        <v>281</v>
      </c>
      <c r="H3245" s="7" t="n">
        <v>2</v>
      </c>
      <c r="I3245" s="7" t="n">
        <v>3</v>
      </c>
      <c r="J3245" s="7" t="s">
        <v>282</v>
      </c>
      <c r="K3245" s="7" t="n">
        <v>2</v>
      </c>
      <c r="L3245" s="7" t="n">
        <v>0</v>
      </c>
    </row>
    <row r="3246" spans="1:6">
      <c r="A3246" t="s">
        <v>4</v>
      </c>
      <c r="B3246" s="4" t="s">
        <v>5</v>
      </c>
    </row>
    <row r="3247" spans="1:6">
      <c r="A3247" t="n">
        <v>27225</v>
      </c>
      <c r="B3247" s="41" t="n">
        <v>28</v>
      </c>
    </row>
    <row r="3248" spans="1:6">
      <c r="A3248" t="s">
        <v>4</v>
      </c>
      <c r="B3248" s="4" t="s">
        <v>5</v>
      </c>
      <c r="C3248" s="4" t="s">
        <v>9</v>
      </c>
      <c r="D3248" s="4" t="s">
        <v>7</v>
      </c>
    </row>
    <row r="3249" spans="1:12">
      <c r="A3249" t="n">
        <v>27226</v>
      </c>
      <c r="B3249" s="57" t="n">
        <v>29</v>
      </c>
      <c r="C3249" s="7" t="s">
        <v>15</v>
      </c>
      <c r="D3249" s="7" t="n">
        <v>65533</v>
      </c>
    </row>
    <row r="3250" spans="1:12">
      <c r="A3250" t="s">
        <v>4</v>
      </c>
      <c r="B3250" s="4" t="s">
        <v>5</v>
      </c>
      <c r="C3250" s="4" t="s">
        <v>8</v>
      </c>
      <c r="D3250" s="4" t="s">
        <v>7</v>
      </c>
      <c r="E3250" s="4" t="s">
        <v>9</v>
      </c>
    </row>
    <row r="3251" spans="1:12">
      <c r="A3251" t="n">
        <v>27230</v>
      </c>
      <c r="B3251" s="39" t="n">
        <v>51</v>
      </c>
      <c r="C3251" s="7" t="n">
        <v>4</v>
      </c>
      <c r="D3251" s="7" t="n">
        <v>7</v>
      </c>
      <c r="E3251" s="7" t="s">
        <v>85</v>
      </c>
    </row>
    <row r="3252" spans="1:12">
      <c r="A3252" t="s">
        <v>4</v>
      </c>
      <c r="B3252" s="4" t="s">
        <v>5</v>
      </c>
      <c r="C3252" s="4" t="s">
        <v>7</v>
      </c>
    </row>
    <row r="3253" spans="1:12">
      <c r="A3253" t="n">
        <v>27244</v>
      </c>
      <c r="B3253" s="25" t="n">
        <v>16</v>
      </c>
      <c r="C3253" s="7" t="n">
        <v>0</v>
      </c>
    </row>
    <row r="3254" spans="1:12">
      <c r="A3254" t="s">
        <v>4</v>
      </c>
      <c r="B3254" s="4" t="s">
        <v>5</v>
      </c>
      <c r="C3254" s="4" t="s">
        <v>7</v>
      </c>
      <c r="D3254" s="4" t="s">
        <v>74</v>
      </c>
      <c r="E3254" s="4" t="s">
        <v>8</v>
      </c>
      <c r="F3254" s="4" t="s">
        <v>8</v>
      </c>
    </row>
    <row r="3255" spans="1:12">
      <c r="A3255" t="n">
        <v>27247</v>
      </c>
      <c r="B3255" s="40" t="n">
        <v>26</v>
      </c>
      <c r="C3255" s="7" t="n">
        <v>7</v>
      </c>
      <c r="D3255" s="7" t="s">
        <v>283</v>
      </c>
      <c r="E3255" s="7" t="n">
        <v>2</v>
      </c>
      <c r="F3255" s="7" t="n">
        <v>0</v>
      </c>
    </row>
    <row r="3256" spans="1:12">
      <c r="A3256" t="s">
        <v>4</v>
      </c>
      <c r="B3256" s="4" t="s">
        <v>5</v>
      </c>
    </row>
    <row r="3257" spans="1:12">
      <c r="A3257" t="n">
        <v>27312</v>
      </c>
      <c r="B3257" s="41" t="n">
        <v>28</v>
      </c>
    </row>
    <row r="3258" spans="1:12">
      <c r="A3258" t="s">
        <v>4</v>
      </c>
      <c r="B3258" s="4" t="s">
        <v>5</v>
      </c>
      <c r="C3258" s="4" t="s">
        <v>7</v>
      </c>
      <c r="D3258" s="4" t="s">
        <v>8</v>
      </c>
      <c r="E3258" s="4" t="s">
        <v>13</v>
      </c>
      <c r="F3258" s="4" t="s">
        <v>7</v>
      </c>
    </row>
    <row r="3259" spans="1:12">
      <c r="A3259" t="n">
        <v>27313</v>
      </c>
      <c r="B3259" s="63" t="n">
        <v>59</v>
      </c>
      <c r="C3259" s="7" t="n">
        <v>0</v>
      </c>
      <c r="D3259" s="7" t="n">
        <v>6</v>
      </c>
      <c r="E3259" s="7" t="n">
        <v>0</v>
      </c>
      <c r="F3259" s="7" t="n">
        <v>0</v>
      </c>
    </row>
    <row r="3260" spans="1:12">
      <c r="A3260" t="s">
        <v>4</v>
      </c>
      <c r="B3260" s="4" t="s">
        <v>5</v>
      </c>
      <c r="C3260" s="4" t="s">
        <v>7</v>
      </c>
    </row>
    <row r="3261" spans="1:12">
      <c r="A3261" t="n">
        <v>27323</v>
      </c>
      <c r="B3261" s="25" t="n">
        <v>16</v>
      </c>
      <c r="C3261" s="7" t="n">
        <v>1300</v>
      </c>
    </row>
    <row r="3262" spans="1:12">
      <c r="A3262" t="s">
        <v>4</v>
      </c>
      <c r="B3262" s="4" t="s">
        <v>5</v>
      </c>
      <c r="C3262" s="4" t="s">
        <v>7</v>
      </c>
    </row>
    <row r="3263" spans="1:12">
      <c r="A3263" t="n">
        <v>27326</v>
      </c>
      <c r="B3263" s="6" t="n">
        <v>12</v>
      </c>
      <c r="C3263" s="7" t="n">
        <v>7175</v>
      </c>
    </row>
    <row r="3264" spans="1:12">
      <c r="A3264" t="s">
        <v>4</v>
      </c>
      <c r="B3264" s="4" t="s">
        <v>5</v>
      </c>
      <c r="C3264" s="4" t="s">
        <v>7</v>
      </c>
    </row>
    <row r="3265" spans="1:6">
      <c r="A3265" t="n">
        <v>27329</v>
      </c>
      <c r="B3265" s="6" t="n">
        <v>12</v>
      </c>
      <c r="C3265" s="7" t="n">
        <v>7199</v>
      </c>
    </row>
    <row r="3266" spans="1:6">
      <c r="A3266" t="s">
        <v>4</v>
      </c>
      <c r="B3266" s="4" t="s">
        <v>5</v>
      </c>
    </row>
    <row r="3267" spans="1:6">
      <c r="A3267" t="n">
        <v>27332</v>
      </c>
      <c r="B3267" s="5" t="n">
        <v>1</v>
      </c>
    </row>
    <row r="3268" spans="1:6" s="3" customFormat="1" customHeight="0">
      <c r="A3268" s="3" t="s">
        <v>2</v>
      </c>
      <c r="B3268" s="3" t="s">
        <v>284</v>
      </c>
    </row>
    <row r="3269" spans="1:6">
      <c r="A3269" t="s">
        <v>4</v>
      </c>
      <c r="B3269" s="4" t="s">
        <v>5</v>
      </c>
      <c r="C3269" s="4" t="s">
        <v>7</v>
      </c>
      <c r="D3269" s="4" t="s">
        <v>8</v>
      </c>
      <c r="E3269" s="4" t="s">
        <v>8</v>
      </c>
      <c r="F3269" s="4" t="s">
        <v>9</v>
      </c>
    </row>
    <row r="3270" spans="1:6">
      <c r="A3270" t="n">
        <v>27336</v>
      </c>
      <c r="B3270" s="22" t="n">
        <v>20</v>
      </c>
      <c r="C3270" s="7" t="n">
        <v>2</v>
      </c>
      <c r="D3270" s="7" t="n">
        <v>3</v>
      </c>
      <c r="E3270" s="7" t="n">
        <v>10</v>
      </c>
      <c r="F3270" s="7" t="s">
        <v>263</v>
      </c>
    </row>
    <row r="3271" spans="1:6">
      <c r="A3271" t="s">
        <v>4</v>
      </c>
      <c r="B3271" s="4" t="s">
        <v>5</v>
      </c>
      <c r="C3271" s="4" t="s">
        <v>7</v>
      </c>
    </row>
    <row r="3272" spans="1:6">
      <c r="A3272" t="n">
        <v>27357</v>
      </c>
      <c r="B3272" s="25" t="n">
        <v>16</v>
      </c>
      <c r="C3272" s="7" t="n">
        <v>0</v>
      </c>
    </row>
    <row r="3273" spans="1:6">
      <c r="A3273" t="s">
        <v>4</v>
      </c>
      <c r="B3273" s="4" t="s">
        <v>5</v>
      </c>
      <c r="C3273" s="4" t="s">
        <v>7</v>
      </c>
      <c r="D3273" s="4" t="s">
        <v>14</v>
      </c>
    </row>
    <row r="3274" spans="1:6">
      <c r="A3274" t="n">
        <v>27360</v>
      </c>
      <c r="B3274" s="30" t="n">
        <v>43</v>
      </c>
      <c r="C3274" s="7" t="n">
        <v>2</v>
      </c>
      <c r="D3274" s="7" t="n">
        <v>1088</v>
      </c>
    </row>
    <row r="3275" spans="1:6">
      <c r="A3275" t="s">
        <v>4</v>
      </c>
      <c r="B3275" s="4" t="s">
        <v>5</v>
      </c>
      <c r="C3275" s="4" t="s">
        <v>7</v>
      </c>
      <c r="D3275" s="4" t="s">
        <v>8</v>
      </c>
      <c r="E3275" s="4" t="s">
        <v>8</v>
      </c>
      <c r="F3275" s="4" t="s">
        <v>9</v>
      </c>
    </row>
    <row r="3276" spans="1:6">
      <c r="A3276" t="n">
        <v>27367</v>
      </c>
      <c r="B3276" s="22" t="n">
        <v>20</v>
      </c>
      <c r="C3276" s="7" t="n">
        <v>6</v>
      </c>
      <c r="D3276" s="7" t="n">
        <v>3</v>
      </c>
      <c r="E3276" s="7" t="n">
        <v>10</v>
      </c>
      <c r="F3276" s="7" t="s">
        <v>263</v>
      </c>
    </row>
    <row r="3277" spans="1:6">
      <c r="A3277" t="s">
        <v>4</v>
      </c>
      <c r="B3277" s="4" t="s">
        <v>5</v>
      </c>
      <c r="C3277" s="4" t="s">
        <v>7</v>
      </c>
    </row>
    <row r="3278" spans="1:6">
      <c r="A3278" t="n">
        <v>27388</v>
      </c>
      <c r="B3278" s="25" t="n">
        <v>16</v>
      </c>
      <c r="C3278" s="7" t="n">
        <v>0</v>
      </c>
    </row>
    <row r="3279" spans="1:6">
      <c r="A3279" t="s">
        <v>4</v>
      </c>
      <c r="B3279" s="4" t="s">
        <v>5</v>
      </c>
      <c r="C3279" s="4" t="s">
        <v>7</v>
      </c>
      <c r="D3279" s="4" t="s">
        <v>14</v>
      </c>
    </row>
    <row r="3280" spans="1:6">
      <c r="A3280" t="n">
        <v>27391</v>
      </c>
      <c r="B3280" s="30" t="n">
        <v>43</v>
      </c>
      <c r="C3280" s="7" t="n">
        <v>6</v>
      </c>
      <c r="D3280" s="7" t="n">
        <v>1088</v>
      </c>
    </row>
    <row r="3281" spans="1:6">
      <c r="A3281" t="s">
        <v>4</v>
      </c>
      <c r="B3281" s="4" t="s">
        <v>5</v>
      </c>
      <c r="C3281" s="4" t="s">
        <v>8</v>
      </c>
      <c r="D3281" s="4" t="s">
        <v>7</v>
      </c>
    </row>
    <row r="3282" spans="1:6">
      <c r="A3282" t="n">
        <v>27398</v>
      </c>
      <c r="B3282" s="23" t="n">
        <v>22</v>
      </c>
      <c r="C3282" s="7" t="n">
        <v>11</v>
      </c>
      <c r="D3282" s="7" t="n">
        <v>0</v>
      </c>
    </row>
    <row r="3283" spans="1:6">
      <c r="A3283" t="s">
        <v>4</v>
      </c>
      <c r="B3283" s="4" t="s">
        <v>5</v>
      </c>
      <c r="C3283" s="4" t="s">
        <v>8</v>
      </c>
      <c r="D3283" s="4" t="s">
        <v>7</v>
      </c>
      <c r="E3283" s="4" t="s">
        <v>9</v>
      </c>
    </row>
    <row r="3284" spans="1:6">
      <c r="A3284" t="n">
        <v>27402</v>
      </c>
      <c r="B3284" s="39" t="n">
        <v>51</v>
      </c>
      <c r="C3284" s="7" t="n">
        <v>4</v>
      </c>
      <c r="D3284" s="7" t="n">
        <v>6</v>
      </c>
      <c r="E3284" s="7" t="s">
        <v>285</v>
      </c>
    </row>
    <row r="3285" spans="1:6">
      <c r="A3285" t="s">
        <v>4</v>
      </c>
      <c r="B3285" s="4" t="s">
        <v>5</v>
      </c>
      <c r="C3285" s="4" t="s">
        <v>7</v>
      </c>
    </row>
    <row r="3286" spans="1:6">
      <c r="A3286" t="n">
        <v>27416</v>
      </c>
      <c r="B3286" s="25" t="n">
        <v>16</v>
      </c>
      <c r="C3286" s="7" t="n">
        <v>0</v>
      </c>
    </row>
    <row r="3287" spans="1:6">
      <c r="A3287" t="s">
        <v>4</v>
      </c>
      <c r="B3287" s="4" t="s">
        <v>5</v>
      </c>
      <c r="C3287" s="4" t="s">
        <v>7</v>
      </c>
      <c r="D3287" s="4" t="s">
        <v>74</v>
      </c>
      <c r="E3287" s="4" t="s">
        <v>8</v>
      </c>
      <c r="F3287" s="4" t="s">
        <v>8</v>
      </c>
      <c r="G3287" s="4" t="s">
        <v>74</v>
      </c>
      <c r="H3287" s="4" t="s">
        <v>8</v>
      </c>
      <c r="I3287" s="4" t="s">
        <v>8</v>
      </c>
    </row>
    <row r="3288" spans="1:6">
      <c r="A3288" t="n">
        <v>27419</v>
      </c>
      <c r="B3288" s="40" t="n">
        <v>26</v>
      </c>
      <c r="C3288" s="7" t="n">
        <v>6</v>
      </c>
      <c r="D3288" s="7" t="s">
        <v>286</v>
      </c>
      <c r="E3288" s="7" t="n">
        <v>2</v>
      </c>
      <c r="F3288" s="7" t="n">
        <v>3</v>
      </c>
      <c r="G3288" s="7" t="s">
        <v>287</v>
      </c>
      <c r="H3288" s="7" t="n">
        <v>2</v>
      </c>
      <c r="I3288" s="7" t="n">
        <v>0</v>
      </c>
    </row>
    <row r="3289" spans="1:6">
      <c r="A3289" t="s">
        <v>4</v>
      </c>
      <c r="B3289" s="4" t="s">
        <v>5</v>
      </c>
    </row>
    <row r="3290" spans="1:6">
      <c r="A3290" t="n">
        <v>27640</v>
      </c>
      <c r="B3290" s="41" t="n">
        <v>28</v>
      </c>
    </row>
    <row r="3291" spans="1:6">
      <c r="A3291" t="s">
        <v>4</v>
      </c>
      <c r="B3291" s="4" t="s">
        <v>5</v>
      </c>
      <c r="C3291" s="4" t="s">
        <v>8</v>
      </c>
      <c r="D3291" s="4" t="s">
        <v>7</v>
      </c>
      <c r="E3291" s="4" t="s">
        <v>9</v>
      </c>
    </row>
    <row r="3292" spans="1:6">
      <c r="A3292" t="n">
        <v>27641</v>
      </c>
      <c r="B3292" s="39" t="n">
        <v>51</v>
      </c>
      <c r="C3292" s="7" t="n">
        <v>4</v>
      </c>
      <c r="D3292" s="7" t="n">
        <v>2</v>
      </c>
      <c r="E3292" s="7" t="s">
        <v>288</v>
      </c>
    </row>
    <row r="3293" spans="1:6">
      <c r="A3293" t="s">
        <v>4</v>
      </c>
      <c r="B3293" s="4" t="s">
        <v>5</v>
      </c>
      <c r="C3293" s="4" t="s">
        <v>7</v>
      </c>
    </row>
    <row r="3294" spans="1:6">
      <c r="A3294" t="n">
        <v>27654</v>
      </c>
      <c r="B3294" s="25" t="n">
        <v>16</v>
      </c>
      <c r="C3294" s="7" t="n">
        <v>0</v>
      </c>
    </row>
    <row r="3295" spans="1:6">
      <c r="A3295" t="s">
        <v>4</v>
      </c>
      <c r="B3295" s="4" t="s">
        <v>5</v>
      </c>
      <c r="C3295" s="4" t="s">
        <v>7</v>
      </c>
      <c r="D3295" s="4" t="s">
        <v>74</v>
      </c>
      <c r="E3295" s="4" t="s">
        <v>8</v>
      </c>
      <c r="F3295" s="4" t="s">
        <v>8</v>
      </c>
      <c r="G3295" s="4" t="s">
        <v>74</v>
      </c>
      <c r="H3295" s="4" t="s">
        <v>8</v>
      </c>
      <c r="I3295" s="4" t="s">
        <v>8</v>
      </c>
      <c r="J3295" s="4" t="s">
        <v>74</v>
      </c>
      <c r="K3295" s="4" t="s">
        <v>8</v>
      </c>
      <c r="L3295" s="4" t="s">
        <v>8</v>
      </c>
    </row>
    <row r="3296" spans="1:6">
      <c r="A3296" t="n">
        <v>27657</v>
      </c>
      <c r="B3296" s="40" t="n">
        <v>26</v>
      </c>
      <c r="C3296" s="7" t="n">
        <v>2</v>
      </c>
      <c r="D3296" s="7" t="s">
        <v>289</v>
      </c>
      <c r="E3296" s="7" t="n">
        <v>2</v>
      </c>
      <c r="F3296" s="7" t="n">
        <v>3</v>
      </c>
      <c r="G3296" s="7" t="s">
        <v>290</v>
      </c>
      <c r="H3296" s="7" t="n">
        <v>2</v>
      </c>
      <c r="I3296" s="7" t="n">
        <v>3</v>
      </c>
      <c r="J3296" s="7" t="s">
        <v>291</v>
      </c>
      <c r="K3296" s="7" t="n">
        <v>2</v>
      </c>
      <c r="L3296" s="7" t="n">
        <v>0</v>
      </c>
    </row>
    <row r="3297" spans="1:12">
      <c r="A3297" t="s">
        <v>4</v>
      </c>
      <c r="B3297" s="4" t="s">
        <v>5</v>
      </c>
    </row>
    <row r="3298" spans="1:12">
      <c r="A3298" t="n">
        <v>27905</v>
      </c>
      <c r="B3298" s="41" t="n">
        <v>28</v>
      </c>
    </row>
    <row r="3299" spans="1:12">
      <c r="A3299" t="s">
        <v>4</v>
      </c>
      <c r="B3299" s="4" t="s">
        <v>5</v>
      </c>
      <c r="C3299" s="4" t="s">
        <v>8</v>
      </c>
      <c r="D3299" s="4" t="s">
        <v>7</v>
      </c>
      <c r="E3299" s="4" t="s">
        <v>9</v>
      </c>
    </row>
    <row r="3300" spans="1:12">
      <c r="A3300" t="n">
        <v>27906</v>
      </c>
      <c r="B3300" s="39" t="n">
        <v>51</v>
      </c>
      <c r="C3300" s="7" t="n">
        <v>4</v>
      </c>
      <c r="D3300" s="7" t="n">
        <v>6</v>
      </c>
      <c r="E3300" s="7" t="s">
        <v>270</v>
      </c>
    </row>
    <row r="3301" spans="1:12">
      <c r="A3301" t="s">
        <v>4</v>
      </c>
      <c r="B3301" s="4" t="s">
        <v>5</v>
      </c>
      <c r="C3301" s="4" t="s">
        <v>7</v>
      </c>
    </row>
    <row r="3302" spans="1:12">
      <c r="A3302" t="n">
        <v>27919</v>
      </c>
      <c r="B3302" s="25" t="n">
        <v>16</v>
      </c>
      <c r="C3302" s="7" t="n">
        <v>0</v>
      </c>
    </row>
    <row r="3303" spans="1:12">
      <c r="A3303" t="s">
        <v>4</v>
      </c>
      <c r="B3303" s="4" t="s">
        <v>5</v>
      </c>
      <c r="C3303" s="4" t="s">
        <v>7</v>
      </c>
      <c r="D3303" s="4" t="s">
        <v>74</v>
      </c>
      <c r="E3303" s="4" t="s">
        <v>8</v>
      </c>
      <c r="F3303" s="4" t="s">
        <v>8</v>
      </c>
    </row>
    <row r="3304" spans="1:12">
      <c r="A3304" t="n">
        <v>27922</v>
      </c>
      <c r="B3304" s="40" t="n">
        <v>26</v>
      </c>
      <c r="C3304" s="7" t="n">
        <v>6</v>
      </c>
      <c r="D3304" s="7" t="s">
        <v>292</v>
      </c>
      <c r="E3304" s="7" t="n">
        <v>2</v>
      </c>
      <c r="F3304" s="7" t="n">
        <v>0</v>
      </c>
    </row>
    <row r="3305" spans="1:12">
      <c r="A3305" t="s">
        <v>4</v>
      </c>
      <c r="B3305" s="4" t="s">
        <v>5</v>
      </c>
    </row>
    <row r="3306" spans="1:12">
      <c r="A3306" t="n">
        <v>27988</v>
      </c>
      <c r="B3306" s="41" t="n">
        <v>28</v>
      </c>
    </row>
    <row r="3307" spans="1:12">
      <c r="A3307" t="s">
        <v>4</v>
      </c>
      <c r="B3307" s="4" t="s">
        <v>5</v>
      </c>
      <c r="C3307" s="4" t="s">
        <v>7</v>
      </c>
    </row>
    <row r="3308" spans="1:12">
      <c r="A3308" t="n">
        <v>27989</v>
      </c>
      <c r="B3308" s="6" t="n">
        <v>12</v>
      </c>
      <c r="C3308" s="7" t="n">
        <v>7170</v>
      </c>
    </row>
    <row r="3309" spans="1:12">
      <c r="A3309" t="s">
        <v>4</v>
      </c>
      <c r="B3309" s="4" t="s">
        <v>5</v>
      </c>
      <c r="C3309" s="4" t="s">
        <v>7</v>
      </c>
    </row>
    <row r="3310" spans="1:12">
      <c r="A3310" t="n">
        <v>27992</v>
      </c>
      <c r="B3310" s="6" t="n">
        <v>12</v>
      </c>
      <c r="C3310" s="7" t="n">
        <v>7174</v>
      </c>
    </row>
    <row r="3311" spans="1:12">
      <c r="A3311" t="s">
        <v>4</v>
      </c>
      <c r="B3311" s="4" t="s">
        <v>5</v>
      </c>
    </row>
    <row r="3312" spans="1:12">
      <c r="A3312" t="n">
        <v>27995</v>
      </c>
      <c r="B3312" s="5" t="n">
        <v>1</v>
      </c>
    </row>
    <row r="3313" spans="1:6" s="3" customFormat="1" customHeight="0">
      <c r="A3313" s="3" t="s">
        <v>2</v>
      </c>
      <c r="B3313" s="3" t="s">
        <v>293</v>
      </c>
    </row>
    <row r="3314" spans="1:6">
      <c r="A3314" t="s">
        <v>4</v>
      </c>
      <c r="B3314" s="4" t="s">
        <v>5</v>
      </c>
      <c r="C3314" s="4" t="s">
        <v>8</v>
      </c>
      <c r="D3314" s="4" t="s">
        <v>7</v>
      </c>
      <c r="E3314" s="4" t="s">
        <v>8</v>
      </c>
      <c r="F3314" s="4" t="s">
        <v>12</v>
      </c>
    </row>
    <row r="3315" spans="1:6">
      <c r="A3315" t="n">
        <v>27996</v>
      </c>
      <c r="B3315" s="12" t="n">
        <v>5</v>
      </c>
      <c r="C3315" s="7" t="n">
        <v>30</v>
      </c>
      <c r="D3315" s="7" t="n">
        <v>10671</v>
      </c>
      <c r="E3315" s="7" t="n">
        <v>1</v>
      </c>
      <c r="F3315" s="13" t="n">
        <f t="normal" ca="1">A3321</f>
        <v>0</v>
      </c>
    </row>
    <row r="3316" spans="1:6">
      <c r="A3316" t="s">
        <v>4</v>
      </c>
      <c r="B3316" s="4" t="s">
        <v>5</v>
      </c>
      <c r="C3316" s="4" t="s">
        <v>7</v>
      </c>
      <c r="D3316" s="4" t="s">
        <v>14</v>
      </c>
    </row>
    <row r="3317" spans="1:6">
      <c r="A3317" t="n">
        <v>28005</v>
      </c>
      <c r="B3317" s="30" t="n">
        <v>43</v>
      </c>
      <c r="C3317" s="7" t="n">
        <v>65534</v>
      </c>
      <c r="D3317" s="7" t="n">
        <v>1</v>
      </c>
    </row>
    <row r="3318" spans="1:6">
      <c r="A3318" t="s">
        <v>4</v>
      </c>
      <c r="B3318" s="4" t="s">
        <v>5</v>
      </c>
    </row>
    <row r="3319" spans="1:6">
      <c r="A3319" t="n">
        <v>28012</v>
      </c>
      <c r="B3319" s="5" t="n">
        <v>1</v>
      </c>
    </row>
    <row r="3320" spans="1:6">
      <c r="A3320" t="s">
        <v>4</v>
      </c>
      <c r="B3320" s="4" t="s">
        <v>5</v>
      </c>
      <c r="C3320" s="4" t="s">
        <v>8</v>
      </c>
      <c r="D3320" s="4" t="s">
        <v>7</v>
      </c>
      <c r="E3320" s="4" t="s">
        <v>8</v>
      </c>
      <c r="F3320" s="4" t="s">
        <v>8</v>
      </c>
      <c r="G3320" s="4" t="s">
        <v>8</v>
      </c>
      <c r="H3320" s="4" t="s">
        <v>7</v>
      </c>
      <c r="I3320" s="4" t="s">
        <v>12</v>
      </c>
      <c r="J3320" s="4" t="s">
        <v>12</v>
      </c>
    </row>
    <row r="3321" spans="1:6">
      <c r="A3321" t="n">
        <v>28013</v>
      </c>
      <c r="B3321" s="34" t="n">
        <v>6</v>
      </c>
      <c r="C3321" s="7" t="n">
        <v>33</v>
      </c>
      <c r="D3321" s="7" t="n">
        <v>65534</v>
      </c>
      <c r="E3321" s="7" t="n">
        <v>9</v>
      </c>
      <c r="F3321" s="7" t="n">
        <v>1</v>
      </c>
      <c r="G3321" s="7" t="n">
        <v>1</v>
      </c>
      <c r="H3321" s="7" t="n">
        <v>100</v>
      </c>
      <c r="I3321" s="13" t="n">
        <f t="normal" ca="1">A3323</f>
        <v>0</v>
      </c>
      <c r="J3321" s="13" t="n">
        <f t="normal" ca="1">A3333</f>
        <v>0</v>
      </c>
    </row>
    <row r="3322" spans="1:6">
      <c r="A3322" t="s">
        <v>4</v>
      </c>
      <c r="B3322" s="4" t="s">
        <v>5</v>
      </c>
      <c r="C3322" s="4" t="s">
        <v>7</v>
      </c>
      <c r="D3322" s="4" t="s">
        <v>13</v>
      </c>
      <c r="E3322" s="4" t="s">
        <v>13</v>
      </c>
      <c r="F3322" s="4" t="s">
        <v>13</v>
      </c>
      <c r="G3322" s="4" t="s">
        <v>13</v>
      </c>
    </row>
    <row r="3323" spans="1:6">
      <c r="A3323" t="n">
        <v>28030</v>
      </c>
      <c r="B3323" s="46" t="n">
        <v>46</v>
      </c>
      <c r="C3323" s="7" t="n">
        <v>65534</v>
      </c>
      <c r="D3323" s="7" t="n">
        <v>0</v>
      </c>
      <c r="E3323" s="7" t="n">
        <v>0</v>
      </c>
      <c r="F3323" s="7" t="n">
        <v>50.9500007629395</v>
      </c>
      <c r="G3323" s="7" t="n">
        <v>0</v>
      </c>
    </row>
    <row r="3324" spans="1:6">
      <c r="A3324" t="s">
        <v>4</v>
      </c>
      <c r="B3324" s="4" t="s">
        <v>5</v>
      </c>
      <c r="C3324" s="4" t="s">
        <v>8</v>
      </c>
      <c r="D3324" s="4" t="s">
        <v>7</v>
      </c>
      <c r="E3324" s="4" t="s">
        <v>8</v>
      </c>
      <c r="F3324" s="4" t="s">
        <v>9</v>
      </c>
      <c r="G3324" s="4" t="s">
        <v>9</v>
      </c>
      <c r="H3324" s="4" t="s">
        <v>9</v>
      </c>
      <c r="I3324" s="4" t="s">
        <v>9</v>
      </c>
      <c r="J3324" s="4" t="s">
        <v>9</v>
      </c>
      <c r="K3324" s="4" t="s">
        <v>9</v>
      </c>
      <c r="L3324" s="4" t="s">
        <v>9</v>
      </c>
      <c r="M3324" s="4" t="s">
        <v>9</v>
      </c>
      <c r="N3324" s="4" t="s">
        <v>9</v>
      </c>
      <c r="O3324" s="4" t="s">
        <v>9</v>
      </c>
      <c r="P3324" s="4" t="s">
        <v>9</v>
      </c>
      <c r="Q3324" s="4" t="s">
        <v>9</v>
      </c>
      <c r="R3324" s="4" t="s">
        <v>9</v>
      </c>
      <c r="S3324" s="4" t="s">
        <v>9</v>
      </c>
      <c r="T3324" s="4" t="s">
        <v>9</v>
      </c>
      <c r="U3324" s="4" t="s">
        <v>9</v>
      </c>
    </row>
    <row r="3325" spans="1:6">
      <c r="A3325" t="n">
        <v>28049</v>
      </c>
      <c r="B3325" s="51" t="n">
        <v>36</v>
      </c>
      <c r="C3325" s="7" t="n">
        <v>8</v>
      </c>
      <c r="D3325" s="7" t="n">
        <v>65534</v>
      </c>
      <c r="E3325" s="7" t="n">
        <v>0</v>
      </c>
      <c r="F3325" s="7" t="s">
        <v>245</v>
      </c>
      <c r="G3325" s="7" t="s">
        <v>15</v>
      </c>
      <c r="H3325" s="7" t="s">
        <v>15</v>
      </c>
      <c r="I3325" s="7" t="s">
        <v>15</v>
      </c>
      <c r="J3325" s="7" t="s">
        <v>15</v>
      </c>
      <c r="K3325" s="7" t="s">
        <v>15</v>
      </c>
      <c r="L3325" s="7" t="s">
        <v>15</v>
      </c>
      <c r="M3325" s="7" t="s">
        <v>15</v>
      </c>
      <c r="N3325" s="7" t="s">
        <v>15</v>
      </c>
      <c r="O3325" s="7" t="s">
        <v>15</v>
      </c>
      <c r="P3325" s="7" t="s">
        <v>15</v>
      </c>
      <c r="Q3325" s="7" t="s">
        <v>15</v>
      </c>
      <c r="R3325" s="7" t="s">
        <v>15</v>
      </c>
      <c r="S3325" s="7" t="s">
        <v>15</v>
      </c>
      <c r="T3325" s="7" t="s">
        <v>15</v>
      </c>
      <c r="U3325" s="7" t="s">
        <v>15</v>
      </c>
    </row>
    <row r="3326" spans="1:6">
      <c r="A3326" t="s">
        <v>4</v>
      </c>
      <c r="B3326" s="4" t="s">
        <v>5</v>
      </c>
      <c r="C3326" s="4" t="s">
        <v>7</v>
      </c>
      <c r="D3326" s="4" t="s">
        <v>8</v>
      </c>
      <c r="E3326" s="4" t="s">
        <v>9</v>
      </c>
      <c r="F3326" s="4" t="s">
        <v>13</v>
      </c>
      <c r="G3326" s="4" t="s">
        <v>13</v>
      </c>
      <c r="H3326" s="4" t="s">
        <v>13</v>
      </c>
    </row>
    <row r="3327" spans="1:6">
      <c r="A3327" t="n">
        <v>28079</v>
      </c>
      <c r="B3327" s="52" t="n">
        <v>48</v>
      </c>
      <c r="C3327" s="7" t="n">
        <v>65534</v>
      </c>
      <c r="D3327" s="7" t="n">
        <v>0</v>
      </c>
      <c r="E3327" s="7" t="s">
        <v>245</v>
      </c>
      <c r="F3327" s="7" t="n">
        <v>0</v>
      </c>
      <c r="G3327" s="7" t="n">
        <v>1</v>
      </c>
      <c r="H3327" s="7" t="n">
        <v>0</v>
      </c>
    </row>
    <row r="3328" spans="1:6">
      <c r="A3328" t="s">
        <v>4</v>
      </c>
      <c r="B3328" s="4" t="s">
        <v>5</v>
      </c>
      <c r="C3328" s="4" t="s">
        <v>7</v>
      </c>
      <c r="D3328" s="4" t="s">
        <v>14</v>
      </c>
    </row>
    <row r="3329" spans="1:21">
      <c r="A3329" t="n">
        <v>28105</v>
      </c>
      <c r="B3329" s="30" t="n">
        <v>43</v>
      </c>
      <c r="C3329" s="7" t="n">
        <v>65534</v>
      </c>
      <c r="D3329" s="7" t="n">
        <v>64</v>
      </c>
    </row>
    <row r="3330" spans="1:21">
      <c r="A3330" t="s">
        <v>4</v>
      </c>
      <c r="B3330" s="4" t="s">
        <v>5</v>
      </c>
      <c r="C3330" s="4" t="s">
        <v>12</v>
      </c>
    </row>
    <row r="3331" spans="1:21">
      <c r="A3331" t="n">
        <v>28112</v>
      </c>
      <c r="B3331" s="15" t="n">
        <v>3</v>
      </c>
      <c r="C3331" s="13" t="n">
        <f t="normal" ca="1">A3333</f>
        <v>0</v>
      </c>
    </row>
    <row r="3332" spans="1:21">
      <c r="A3332" t="s">
        <v>4</v>
      </c>
      <c r="B3332" s="4" t="s">
        <v>5</v>
      </c>
    </row>
    <row r="3333" spans="1:21">
      <c r="A3333" t="n">
        <v>28117</v>
      </c>
      <c r="B3333" s="5" t="n">
        <v>1</v>
      </c>
    </row>
    <row r="3334" spans="1:21" s="3" customFormat="1" customHeight="0">
      <c r="A3334" s="3" t="s">
        <v>2</v>
      </c>
      <c r="B3334" s="3" t="s">
        <v>294</v>
      </c>
    </row>
    <row r="3335" spans="1:21">
      <c r="A3335" t="s">
        <v>4</v>
      </c>
      <c r="B3335" s="4" t="s">
        <v>5</v>
      </c>
      <c r="C3335" s="4" t="s">
        <v>8</v>
      </c>
      <c r="D3335" s="4" t="s">
        <v>7</v>
      </c>
      <c r="E3335" s="4" t="s">
        <v>8</v>
      </c>
      <c r="F3335" s="4" t="s">
        <v>12</v>
      </c>
    </row>
    <row r="3336" spans="1:21">
      <c r="A3336" t="n">
        <v>28120</v>
      </c>
      <c r="B3336" s="12" t="n">
        <v>5</v>
      </c>
      <c r="C3336" s="7" t="n">
        <v>30</v>
      </c>
      <c r="D3336" s="7" t="n">
        <v>9716</v>
      </c>
      <c r="E3336" s="7" t="n">
        <v>1</v>
      </c>
      <c r="F3336" s="13" t="n">
        <f t="normal" ca="1">A3354</f>
        <v>0</v>
      </c>
    </row>
    <row r="3337" spans="1:21">
      <c r="A3337" t="s">
        <v>4</v>
      </c>
      <c r="B3337" s="4" t="s">
        <v>5</v>
      </c>
      <c r="C3337" s="4" t="s">
        <v>7</v>
      </c>
      <c r="D3337" s="4" t="s">
        <v>8</v>
      </c>
      <c r="E3337" s="4" t="s">
        <v>8</v>
      </c>
      <c r="F3337" s="4" t="s">
        <v>9</v>
      </c>
    </row>
    <row r="3338" spans="1:21">
      <c r="A3338" t="n">
        <v>28129</v>
      </c>
      <c r="B3338" s="22" t="n">
        <v>20</v>
      </c>
      <c r="C3338" s="7" t="n">
        <v>65534</v>
      </c>
      <c r="D3338" s="7" t="n">
        <v>3</v>
      </c>
      <c r="E3338" s="7" t="n">
        <v>10</v>
      </c>
      <c r="F3338" s="7" t="s">
        <v>263</v>
      </c>
    </row>
    <row r="3339" spans="1:21">
      <c r="A3339" t="s">
        <v>4</v>
      </c>
      <c r="B3339" s="4" t="s">
        <v>5</v>
      </c>
      <c r="C3339" s="4" t="s">
        <v>7</v>
      </c>
    </row>
    <row r="3340" spans="1:21">
      <c r="A3340" t="n">
        <v>28150</v>
      </c>
      <c r="B3340" s="25" t="n">
        <v>16</v>
      </c>
      <c r="C3340" s="7" t="n">
        <v>0</v>
      </c>
    </row>
    <row r="3341" spans="1:21">
      <c r="A3341" t="s">
        <v>4</v>
      </c>
      <c r="B3341" s="4" t="s">
        <v>5</v>
      </c>
      <c r="C3341" s="4" t="s">
        <v>8</v>
      </c>
      <c r="D3341" s="4" t="s">
        <v>7</v>
      </c>
    </row>
    <row r="3342" spans="1:21">
      <c r="A3342" t="n">
        <v>28153</v>
      </c>
      <c r="B3342" s="23" t="n">
        <v>22</v>
      </c>
      <c r="C3342" s="7" t="n">
        <v>10</v>
      </c>
      <c r="D3342" s="7" t="n">
        <v>0</v>
      </c>
    </row>
    <row r="3343" spans="1:21">
      <c r="A3343" t="s">
        <v>4</v>
      </c>
      <c r="B3343" s="4" t="s">
        <v>5</v>
      </c>
      <c r="C3343" s="4" t="s">
        <v>8</v>
      </c>
      <c r="D3343" s="4" t="s">
        <v>7</v>
      </c>
      <c r="E3343" s="4" t="s">
        <v>9</v>
      </c>
    </row>
    <row r="3344" spans="1:21">
      <c r="A3344" t="n">
        <v>28157</v>
      </c>
      <c r="B3344" s="39" t="n">
        <v>51</v>
      </c>
      <c r="C3344" s="7" t="n">
        <v>4</v>
      </c>
      <c r="D3344" s="7" t="n">
        <v>65534</v>
      </c>
      <c r="E3344" s="7" t="s">
        <v>73</v>
      </c>
    </row>
    <row r="3345" spans="1:6">
      <c r="A3345" t="s">
        <v>4</v>
      </c>
      <c r="B3345" s="4" t="s">
        <v>5</v>
      </c>
      <c r="C3345" s="4" t="s">
        <v>7</v>
      </c>
    </row>
    <row r="3346" spans="1:6">
      <c r="A3346" t="n">
        <v>28170</v>
      </c>
      <c r="B3346" s="25" t="n">
        <v>16</v>
      </c>
      <c r="C3346" s="7" t="n">
        <v>0</v>
      </c>
    </row>
    <row r="3347" spans="1:6">
      <c r="A3347" t="s">
        <v>4</v>
      </c>
      <c r="B3347" s="4" t="s">
        <v>5</v>
      </c>
      <c r="C3347" s="4" t="s">
        <v>7</v>
      </c>
      <c r="D3347" s="4" t="s">
        <v>74</v>
      </c>
      <c r="E3347" s="4" t="s">
        <v>8</v>
      </c>
      <c r="F3347" s="4" t="s">
        <v>8</v>
      </c>
      <c r="G3347" s="4" t="s">
        <v>74</v>
      </c>
      <c r="H3347" s="4" t="s">
        <v>8</v>
      </c>
      <c r="I3347" s="4" t="s">
        <v>8</v>
      </c>
    </row>
    <row r="3348" spans="1:6">
      <c r="A3348" t="n">
        <v>28173</v>
      </c>
      <c r="B3348" s="40" t="n">
        <v>26</v>
      </c>
      <c r="C3348" s="7" t="n">
        <v>65534</v>
      </c>
      <c r="D3348" s="7" t="s">
        <v>295</v>
      </c>
      <c r="E3348" s="7" t="n">
        <v>2</v>
      </c>
      <c r="F3348" s="7" t="n">
        <v>3</v>
      </c>
      <c r="G3348" s="7" t="s">
        <v>296</v>
      </c>
      <c r="H3348" s="7" t="n">
        <v>2</v>
      </c>
      <c r="I3348" s="7" t="n">
        <v>0</v>
      </c>
    </row>
    <row r="3349" spans="1:6">
      <c r="A3349" t="s">
        <v>4</v>
      </c>
      <c r="B3349" s="4" t="s">
        <v>5</v>
      </c>
    </row>
    <row r="3350" spans="1:6">
      <c r="A3350" t="n">
        <v>28346</v>
      </c>
      <c r="B3350" s="41" t="n">
        <v>28</v>
      </c>
    </row>
    <row r="3351" spans="1:6">
      <c r="A3351" t="s">
        <v>4</v>
      </c>
      <c r="B3351" s="4" t="s">
        <v>5</v>
      </c>
      <c r="C3351" s="4" t="s">
        <v>12</v>
      </c>
    </row>
    <row r="3352" spans="1:6">
      <c r="A3352" t="n">
        <v>28347</v>
      </c>
      <c r="B3352" s="15" t="n">
        <v>3</v>
      </c>
      <c r="C3352" s="13" t="n">
        <f t="normal" ca="1">A3406</f>
        <v>0</v>
      </c>
    </row>
    <row r="3353" spans="1:6">
      <c r="A3353" t="s">
        <v>4</v>
      </c>
      <c r="B3353" s="4" t="s">
        <v>5</v>
      </c>
      <c r="C3353" s="4" t="s">
        <v>8</v>
      </c>
      <c r="D3353" s="4" t="s">
        <v>7</v>
      </c>
      <c r="E3353" s="4" t="s">
        <v>8</v>
      </c>
      <c r="F3353" s="4" t="s">
        <v>12</v>
      </c>
    </row>
    <row r="3354" spans="1:6">
      <c r="A3354" t="n">
        <v>28352</v>
      </c>
      <c r="B3354" s="12" t="n">
        <v>5</v>
      </c>
      <c r="C3354" s="7" t="n">
        <v>30</v>
      </c>
      <c r="D3354" s="7" t="n">
        <v>9715</v>
      </c>
      <c r="E3354" s="7" t="n">
        <v>1</v>
      </c>
      <c r="F3354" s="13" t="n">
        <f t="normal" ca="1">A3372</f>
        <v>0</v>
      </c>
    </row>
    <row r="3355" spans="1:6">
      <c r="A3355" t="s">
        <v>4</v>
      </c>
      <c r="B3355" s="4" t="s">
        <v>5</v>
      </c>
      <c r="C3355" s="4" t="s">
        <v>7</v>
      </c>
      <c r="D3355" s="4" t="s">
        <v>8</v>
      </c>
      <c r="E3355" s="4" t="s">
        <v>8</v>
      </c>
      <c r="F3355" s="4" t="s">
        <v>9</v>
      </c>
    </row>
    <row r="3356" spans="1:6">
      <c r="A3356" t="n">
        <v>28361</v>
      </c>
      <c r="B3356" s="22" t="n">
        <v>20</v>
      </c>
      <c r="C3356" s="7" t="n">
        <v>65534</v>
      </c>
      <c r="D3356" s="7" t="n">
        <v>3</v>
      </c>
      <c r="E3356" s="7" t="n">
        <v>10</v>
      </c>
      <c r="F3356" s="7" t="s">
        <v>263</v>
      </c>
    </row>
    <row r="3357" spans="1:6">
      <c r="A3357" t="s">
        <v>4</v>
      </c>
      <c r="B3357" s="4" t="s">
        <v>5</v>
      </c>
      <c r="C3357" s="4" t="s">
        <v>7</v>
      </c>
    </row>
    <row r="3358" spans="1:6">
      <c r="A3358" t="n">
        <v>28382</v>
      </c>
      <c r="B3358" s="25" t="n">
        <v>16</v>
      </c>
      <c r="C3358" s="7" t="n">
        <v>0</v>
      </c>
    </row>
    <row r="3359" spans="1:6">
      <c r="A3359" t="s">
        <v>4</v>
      </c>
      <c r="B3359" s="4" t="s">
        <v>5</v>
      </c>
      <c r="C3359" s="4" t="s">
        <v>8</v>
      </c>
      <c r="D3359" s="4" t="s">
        <v>7</v>
      </c>
    </row>
    <row r="3360" spans="1:6">
      <c r="A3360" t="n">
        <v>28385</v>
      </c>
      <c r="B3360" s="23" t="n">
        <v>22</v>
      </c>
      <c r="C3360" s="7" t="n">
        <v>10</v>
      </c>
      <c r="D3360" s="7" t="n">
        <v>0</v>
      </c>
    </row>
    <row r="3361" spans="1:9">
      <c r="A3361" t="s">
        <v>4</v>
      </c>
      <c r="B3361" s="4" t="s">
        <v>5</v>
      </c>
      <c r="C3361" s="4" t="s">
        <v>8</v>
      </c>
      <c r="D3361" s="4" t="s">
        <v>7</v>
      </c>
      <c r="E3361" s="4" t="s">
        <v>9</v>
      </c>
    </row>
    <row r="3362" spans="1:9">
      <c r="A3362" t="n">
        <v>28389</v>
      </c>
      <c r="B3362" s="39" t="n">
        <v>51</v>
      </c>
      <c r="C3362" s="7" t="n">
        <v>4</v>
      </c>
      <c r="D3362" s="7" t="n">
        <v>65534</v>
      </c>
      <c r="E3362" s="7" t="s">
        <v>73</v>
      </c>
    </row>
    <row r="3363" spans="1:9">
      <c r="A3363" t="s">
        <v>4</v>
      </c>
      <c r="B3363" s="4" t="s">
        <v>5</v>
      </c>
      <c r="C3363" s="4" t="s">
        <v>7</v>
      </c>
    </row>
    <row r="3364" spans="1:9">
      <c r="A3364" t="n">
        <v>28402</v>
      </c>
      <c r="B3364" s="25" t="n">
        <v>16</v>
      </c>
      <c r="C3364" s="7" t="n">
        <v>0</v>
      </c>
    </row>
    <row r="3365" spans="1:9">
      <c r="A3365" t="s">
        <v>4</v>
      </c>
      <c r="B3365" s="4" t="s">
        <v>5</v>
      </c>
      <c r="C3365" s="4" t="s">
        <v>7</v>
      </c>
      <c r="D3365" s="4" t="s">
        <v>74</v>
      </c>
      <c r="E3365" s="4" t="s">
        <v>8</v>
      </c>
      <c r="F3365" s="4" t="s">
        <v>8</v>
      </c>
      <c r="G3365" s="4" t="s">
        <v>74</v>
      </c>
      <c r="H3365" s="4" t="s">
        <v>8</v>
      </c>
      <c r="I3365" s="4" t="s">
        <v>8</v>
      </c>
    </row>
    <row r="3366" spans="1:9">
      <c r="A3366" t="n">
        <v>28405</v>
      </c>
      <c r="B3366" s="40" t="n">
        <v>26</v>
      </c>
      <c r="C3366" s="7" t="n">
        <v>65534</v>
      </c>
      <c r="D3366" s="7" t="s">
        <v>297</v>
      </c>
      <c r="E3366" s="7" t="n">
        <v>2</v>
      </c>
      <c r="F3366" s="7" t="n">
        <v>3</v>
      </c>
      <c r="G3366" s="7" t="s">
        <v>298</v>
      </c>
      <c r="H3366" s="7" t="n">
        <v>2</v>
      </c>
      <c r="I3366" s="7" t="n">
        <v>0</v>
      </c>
    </row>
    <row r="3367" spans="1:9">
      <c r="A3367" t="s">
        <v>4</v>
      </c>
      <c r="B3367" s="4" t="s">
        <v>5</v>
      </c>
    </row>
    <row r="3368" spans="1:9">
      <c r="A3368" t="n">
        <v>28601</v>
      </c>
      <c r="B3368" s="41" t="n">
        <v>28</v>
      </c>
    </row>
    <row r="3369" spans="1:9">
      <c r="A3369" t="s">
        <v>4</v>
      </c>
      <c r="B3369" s="4" t="s">
        <v>5</v>
      </c>
      <c r="C3369" s="4" t="s">
        <v>12</v>
      </c>
    </row>
    <row r="3370" spans="1:9">
      <c r="A3370" t="n">
        <v>28602</v>
      </c>
      <c r="B3370" s="15" t="n">
        <v>3</v>
      </c>
      <c r="C3370" s="13" t="n">
        <f t="normal" ca="1">A3406</f>
        <v>0</v>
      </c>
    </row>
    <row r="3371" spans="1:9">
      <c r="A3371" t="s">
        <v>4</v>
      </c>
      <c r="B3371" s="4" t="s">
        <v>5</v>
      </c>
      <c r="C3371" s="4" t="s">
        <v>8</v>
      </c>
      <c r="D3371" s="4" t="s">
        <v>7</v>
      </c>
      <c r="E3371" s="4" t="s">
        <v>8</v>
      </c>
      <c r="F3371" s="4" t="s">
        <v>12</v>
      </c>
    </row>
    <row r="3372" spans="1:9">
      <c r="A3372" t="n">
        <v>28607</v>
      </c>
      <c r="B3372" s="12" t="n">
        <v>5</v>
      </c>
      <c r="C3372" s="7" t="n">
        <v>30</v>
      </c>
      <c r="D3372" s="7" t="n">
        <v>9713</v>
      </c>
      <c r="E3372" s="7" t="n">
        <v>1</v>
      </c>
      <c r="F3372" s="13" t="n">
        <f t="normal" ca="1">A3390</f>
        <v>0</v>
      </c>
    </row>
    <row r="3373" spans="1:9">
      <c r="A3373" t="s">
        <v>4</v>
      </c>
      <c r="B3373" s="4" t="s">
        <v>5</v>
      </c>
      <c r="C3373" s="4" t="s">
        <v>7</v>
      </c>
      <c r="D3373" s="4" t="s">
        <v>8</v>
      </c>
      <c r="E3373" s="4" t="s">
        <v>8</v>
      </c>
      <c r="F3373" s="4" t="s">
        <v>9</v>
      </c>
    </row>
    <row r="3374" spans="1:9">
      <c r="A3374" t="n">
        <v>28616</v>
      </c>
      <c r="B3374" s="22" t="n">
        <v>20</v>
      </c>
      <c r="C3374" s="7" t="n">
        <v>65534</v>
      </c>
      <c r="D3374" s="7" t="n">
        <v>3</v>
      </c>
      <c r="E3374" s="7" t="n">
        <v>10</v>
      </c>
      <c r="F3374" s="7" t="s">
        <v>263</v>
      </c>
    </row>
    <row r="3375" spans="1:9">
      <c r="A3375" t="s">
        <v>4</v>
      </c>
      <c r="B3375" s="4" t="s">
        <v>5</v>
      </c>
      <c r="C3375" s="4" t="s">
        <v>7</v>
      </c>
    </row>
    <row r="3376" spans="1:9">
      <c r="A3376" t="n">
        <v>28637</v>
      </c>
      <c r="B3376" s="25" t="n">
        <v>16</v>
      </c>
      <c r="C3376" s="7" t="n">
        <v>0</v>
      </c>
    </row>
    <row r="3377" spans="1:9">
      <c r="A3377" t="s">
        <v>4</v>
      </c>
      <c r="B3377" s="4" t="s">
        <v>5</v>
      </c>
      <c r="C3377" s="4" t="s">
        <v>8</v>
      </c>
      <c r="D3377" s="4" t="s">
        <v>7</v>
      </c>
    </row>
    <row r="3378" spans="1:9">
      <c r="A3378" t="n">
        <v>28640</v>
      </c>
      <c r="B3378" s="23" t="n">
        <v>22</v>
      </c>
      <c r="C3378" s="7" t="n">
        <v>10</v>
      </c>
      <c r="D3378" s="7" t="n">
        <v>0</v>
      </c>
    </row>
    <row r="3379" spans="1:9">
      <c r="A3379" t="s">
        <v>4</v>
      </c>
      <c r="B3379" s="4" t="s">
        <v>5</v>
      </c>
      <c r="C3379" s="4" t="s">
        <v>8</v>
      </c>
      <c r="D3379" s="4" t="s">
        <v>7</v>
      </c>
      <c r="E3379" s="4" t="s">
        <v>9</v>
      </c>
    </row>
    <row r="3380" spans="1:9">
      <c r="A3380" t="n">
        <v>28644</v>
      </c>
      <c r="B3380" s="39" t="n">
        <v>51</v>
      </c>
      <c r="C3380" s="7" t="n">
        <v>4</v>
      </c>
      <c r="D3380" s="7" t="n">
        <v>65534</v>
      </c>
      <c r="E3380" s="7" t="s">
        <v>73</v>
      </c>
    </row>
    <row r="3381" spans="1:9">
      <c r="A3381" t="s">
        <v>4</v>
      </c>
      <c r="B3381" s="4" t="s">
        <v>5</v>
      </c>
      <c r="C3381" s="4" t="s">
        <v>7</v>
      </c>
    </row>
    <row r="3382" spans="1:9">
      <c r="A3382" t="n">
        <v>28657</v>
      </c>
      <c r="B3382" s="25" t="n">
        <v>16</v>
      </c>
      <c r="C3382" s="7" t="n">
        <v>0</v>
      </c>
    </row>
    <row r="3383" spans="1:9">
      <c r="A3383" t="s">
        <v>4</v>
      </c>
      <c r="B3383" s="4" t="s">
        <v>5</v>
      </c>
      <c r="C3383" s="4" t="s">
        <v>7</v>
      </c>
      <c r="D3383" s="4" t="s">
        <v>74</v>
      </c>
      <c r="E3383" s="4" t="s">
        <v>8</v>
      </c>
      <c r="F3383" s="4" t="s">
        <v>8</v>
      </c>
      <c r="G3383" s="4" t="s">
        <v>74</v>
      </c>
      <c r="H3383" s="4" t="s">
        <v>8</v>
      </c>
      <c r="I3383" s="4" t="s">
        <v>8</v>
      </c>
    </row>
    <row r="3384" spans="1:9">
      <c r="A3384" t="n">
        <v>28660</v>
      </c>
      <c r="B3384" s="40" t="n">
        <v>26</v>
      </c>
      <c r="C3384" s="7" t="n">
        <v>65534</v>
      </c>
      <c r="D3384" s="7" t="s">
        <v>299</v>
      </c>
      <c r="E3384" s="7" t="n">
        <v>2</v>
      </c>
      <c r="F3384" s="7" t="n">
        <v>3</v>
      </c>
      <c r="G3384" s="7" t="s">
        <v>300</v>
      </c>
      <c r="H3384" s="7" t="n">
        <v>2</v>
      </c>
      <c r="I3384" s="7" t="n">
        <v>0</v>
      </c>
    </row>
    <row r="3385" spans="1:9">
      <c r="A3385" t="s">
        <v>4</v>
      </c>
      <c r="B3385" s="4" t="s">
        <v>5</v>
      </c>
    </row>
    <row r="3386" spans="1:9">
      <c r="A3386" t="n">
        <v>28844</v>
      </c>
      <c r="B3386" s="41" t="n">
        <v>28</v>
      </c>
    </row>
    <row r="3387" spans="1:9">
      <c r="A3387" t="s">
        <v>4</v>
      </c>
      <c r="B3387" s="4" t="s">
        <v>5</v>
      </c>
      <c r="C3387" s="4" t="s">
        <v>12</v>
      </c>
    </row>
    <row r="3388" spans="1:9">
      <c r="A3388" t="n">
        <v>28845</v>
      </c>
      <c r="B3388" s="15" t="n">
        <v>3</v>
      </c>
      <c r="C3388" s="13" t="n">
        <f t="normal" ca="1">A3406</f>
        <v>0</v>
      </c>
    </row>
    <row r="3389" spans="1:9">
      <c r="A3389" t="s">
        <v>4</v>
      </c>
      <c r="B3389" s="4" t="s">
        <v>5</v>
      </c>
      <c r="C3389" s="4" t="s">
        <v>8</v>
      </c>
      <c r="D3389" s="4" t="s">
        <v>7</v>
      </c>
      <c r="E3389" s="4" t="s">
        <v>8</v>
      </c>
      <c r="F3389" s="4" t="s">
        <v>12</v>
      </c>
    </row>
    <row r="3390" spans="1:9">
      <c r="A3390" t="n">
        <v>28850</v>
      </c>
      <c r="B3390" s="12" t="n">
        <v>5</v>
      </c>
      <c r="C3390" s="7" t="n">
        <v>30</v>
      </c>
      <c r="D3390" s="7" t="n">
        <v>9712</v>
      </c>
      <c r="E3390" s="7" t="n">
        <v>1</v>
      </c>
      <c r="F3390" s="13" t="n">
        <f t="normal" ca="1">A3406</f>
        <v>0</v>
      </c>
    </row>
    <row r="3391" spans="1:9">
      <c r="A3391" t="s">
        <v>4</v>
      </c>
      <c r="B3391" s="4" t="s">
        <v>5</v>
      </c>
      <c r="C3391" s="4" t="s">
        <v>7</v>
      </c>
      <c r="D3391" s="4" t="s">
        <v>8</v>
      </c>
      <c r="E3391" s="4" t="s">
        <v>8</v>
      </c>
      <c r="F3391" s="4" t="s">
        <v>9</v>
      </c>
    </row>
    <row r="3392" spans="1:9">
      <c r="A3392" t="n">
        <v>28859</v>
      </c>
      <c r="B3392" s="22" t="n">
        <v>20</v>
      </c>
      <c r="C3392" s="7" t="n">
        <v>65534</v>
      </c>
      <c r="D3392" s="7" t="n">
        <v>3</v>
      </c>
      <c r="E3392" s="7" t="n">
        <v>10</v>
      </c>
      <c r="F3392" s="7" t="s">
        <v>263</v>
      </c>
    </row>
    <row r="3393" spans="1:9">
      <c r="A3393" t="s">
        <v>4</v>
      </c>
      <c r="B3393" s="4" t="s">
        <v>5</v>
      </c>
      <c r="C3393" s="4" t="s">
        <v>7</v>
      </c>
    </row>
    <row r="3394" spans="1:9">
      <c r="A3394" t="n">
        <v>28880</v>
      </c>
      <c r="B3394" s="25" t="n">
        <v>16</v>
      </c>
      <c r="C3394" s="7" t="n">
        <v>0</v>
      </c>
    </row>
    <row r="3395" spans="1:9">
      <c r="A3395" t="s">
        <v>4</v>
      </c>
      <c r="B3395" s="4" t="s">
        <v>5</v>
      </c>
      <c r="C3395" s="4" t="s">
        <v>8</v>
      </c>
      <c r="D3395" s="4" t="s">
        <v>7</v>
      </c>
    </row>
    <row r="3396" spans="1:9">
      <c r="A3396" t="n">
        <v>28883</v>
      </c>
      <c r="B3396" s="23" t="n">
        <v>22</v>
      </c>
      <c r="C3396" s="7" t="n">
        <v>10</v>
      </c>
      <c r="D3396" s="7" t="n">
        <v>0</v>
      </c>
    </row>
    <row r="3397" spans="1:9">
      <c r="A3397" t="s">
        <v>4</v>
      </c>
      <c r="B3397" s="4" t="s">
        <v>5</v>
      </c>
      <c r="C3397" s="4" t="s">
        <v>8</v>
      </c>
      <c r="D3397" s="4" t="s">
        <v>7</v>
      </c>
      <c r="E3397" s="4" t="s">
        <v>9</v>
      </c>
    </row>
    <row r="3398" spans="1:9">
      <c r="A3398" t="n">
        <v>28887</v>
      </c>
      <c r="B3398" s="39" t="n">
        <v>51</v>
      </c>
      <c r="C3398" s="7" t="n">
        <v>4</v>
      </c>
      <c r="D3398" s="7" t="n">
        <v>65534</v>
      </c>
      <c r="E3398" s="7" t="s">
        <v>73</v>
      </c>
    </row>
    <row r="3399" spans="1:9">
      <c r="A3399" t="s">
        <v>4</v>
      </c>
      <c r="B3399" s="4" t="s">
        <v>5</v>
      </c>
      <c r="C3399" s="4" t="s">
        <v>7</v>
      </c>
    </row>
    <row r="3400" spans="1:9">
      <c r="A3400" t="n">
        <v>28900</v>
      </c>
      <c r="B3400" s="25" t="n">
        <v>16</v>
      </c>
      <c r="C3400" s="7" t="n">
        <v>0</v>
      </c>
    </row>
    <row r="3401" spans="1:9">
      <c r="A3401" t="s">
        <v>4</v>
      </c>
      <c r="B3401" s="4" t="s">
        <v>5</v>
      </c>
      <c r="C3401" s="4" t="s">
        <v>7</v>
      </c>
      <c r="D3401" s="4" t="s">
        <v>74</v>
      </c>
      <c r="E3401" s="4" t="s">
        <v>8</v>
      </c>
      <c r="F3401" s="4" t="s">
        <v>8</v>
      </c>
      <c r="G3401" s="4" t="s">
        <v>74</v>
      </c>
      <c r="H3401" s="4" t="s">
        <v>8</v>
      </c>
      <c r="I3401" s="4" t="s">
        <v>8</v>
      </c>
      <c r="J3401" s="4" t="s">
        <v>74</v>
      </c>
      <c r="K3401" s="4" t="s">
        <v>8</v>
      </c>
      <c r="L3401" s="4" t="s">
        <v>8</v>
      </c>
    </row>
    <row r="3402" spans="1:9">
      <c r="A3402" t="n">
        <v>28903</v>
      </c>
      <c r="B3402" s="40" t="n">
        <v>26</v>
      </c>
      <c r="C3402" s="7" t="n">
        <v>65534</v>
      </c>
      <c r="D3402" s="7" t="s">
        <v>301</v>
      </c>
      <c r="E3402" s="7" t="n">
        <v>2</v>
      </c>
      <c r="F3402" s="7" t="n">
        <v>3</v>
      </c>
      <c r="G3402" s="7" t="s">
        <v>302</v>
      </c>
      <c r="H3402" s="7" t="n">
        <v>2</v>
      </c>
      <c r="I3402" s="7" t="n">
        <v>3</v>
      </c>
      <c r="J3402" s="7" t="s">
        <v>303</v>
      </c>
      <c r="K3402" s="7" t="n">
        <v>2</v>
      </c>
      <c r="L3402" s="7" t="n">
        <v>0</v>
      </c>
    </row>
    <row r="3403" spans="1:9">
      <c r="A3403" t="s">
        <v>4</v>
      </c>
      <c r="B3403" s="4" t="s">
        <v>5</v>
      </c>
    </row>
    <row r="3404" spans="1:9">
      <c r="A3404" t="n">
        <v>29105</v>
      </c>
      <c r="B3404" s="41" t="n">
        <v>28</v>
      </c>
    </row>
    <row r="3405" spans="1:9">
      <c r="A3405" t="s">
        <v>4</v>
      </c>
      <c r="B3405" s="4" t="s">
        <v>5</v>
      </c>
      <c r="C3405" s="4" t="s">
        <v>8</v>
      </c>
    </row>
    <row r="3406" spans="1:9">
      <c r="A3406" t="n">
        <v>29106</v>
      </c>
      <c r="B3406" s="29" t="n">
        <v>23</v>
      </c>
      <c r="C3406" s="7" t="n">
        <v>10</v>
      </c>
    </row>
    <row r="3407" spans="1:9">
      <c r="A3407" t="s">
        <v>4</v>
      </c>
      <c r="B3407" s="4" t="s">
        <v>5</v>
      </c>
      <c r="C3407" s="4" t="s">
        <v>8</v>
      </c>
      <c r="D3407" s="4" t="s">
        <v>9</v>
      </c>
    </row>
    <row r="3408" spans="1:9">
      <c r="A3408" t="n">
        <v>29108</v>
      </c>
      <c r="B3408" s="9" t="n">
        <v>2</v>
      </c>
      <c r="C3408" s="7" t="n">
        <v>10</v>
      </c>
      <c r="D3408" s="7" t="s">
        <v>48</v>
      </c>
    </row>
    <row r="3409" spans="1:12">
      <c r="A3409" t="s">
        <v>4</v>
      </c>
      <c r="B3409" s="4" t="s">
        <v>5</v>
      </c>
      <c r="C3409" s="4" t="s">
        <v>8</v>
      </c>
    </row>
    <row r="3410" spans="1:12">
      <c r="A3410" t="n">
        <v>29131</v>
      </c>
      <c r="B3410" s="53" t="n">
        <v>74</v>
      </c>
      <c r="C3410" s="7" t="n">
        <v>46</v>
      </c>
    </row>
    <row r="3411" spans="1:12">
      <c r="A3411" t="s">
        <v>4</v>
      </c>
      <c r="B3411" s="4" t="s">
        <v>5</v>
      </c>
      <c r="C3411" s="4" t="s">
        <v>8</v>
      </c>
    </row>
    <row r="3412" spans="1:12">
      <c r="A3412" t="n">
        <v>29133</v>
      </c>
      <c r="B3412" s="53" t="n">
        <v>74</v>
      </c>
      <c r="C3412" s="7" t="n">
        <v>54</v>
      </c>
    </row>
    <row r="3413" spans="1:12">
      <c r="A3413" t="s">
        <v>4</v>
      </c>
      <c r="B3413" s="4" t="s">
        <v>5</v>
      </c>
    </row>
    <row r="3414" spans="1:12">
      <c r="A3414" t="n">
        <v>29135</v>
      </c>
      <c r="B3414" s="5" t="n">
        <v>1</v>
      </c>
    </row>
    <row r="3415" spans="1:12" s="3" customFormat="1" customHeight="0">
      <c r="A3415" s="3" t="s">
        <v>2</v>
      </c>
      <c r="B3415" s="3" t="s">
        <v>304</v>
      </c>
    </row>
    <row r="3416" spans="1:12">
      <c r="A3416" t="s">
        <v>4</v>
      </c>
      <c r="B3416" s="4" t="s">
        <v>5</v>
      </c>
      <c r="C3416" s="4" t="s">
        <v>8</v>
      </c>
      <c r="D3416" s="4" t="s">
        <v>7</v>
      </c>
      <c r="E3416" s="4" t="s">
        <v>8</v>
      </c>
      <c r="F3416" s="4" t="s">
        <v>12</v>
      </c>
    </row>
    <row r="3417" spans="1:12">
      <c r="A3417" t="n">
        <v>29136</v>
      </c>
      <c r="B3417" s="12" t="n">
        <v>5</v>
      </c>
      <c r="C3417" s="7" t="n">
        <v>30</v>
      </c>
      <c r="D3417" s="7" t="n">
        <v>10643</v>
      </c>
      <c r="E3417" s="7" t="n">
        <v>1</v>
      </c>
      <c r="F3417" s="13" t="n">
        <f t="normal" ca="1">A3423</f>
        <v>0</v>
      </c>
    </row>
    <row r="3418" spans="1:12">
      <c r="A3418" t="s">
        <v>4</v>
      </c>
      <c r="B3418" s="4" t="s">
        <v>5</v>
      </c>
      <c r="C3418" s="4" t="s">
        <v>7</v>
      </c>
      <c r="D3418" s="4" t="s">
        <v>14</v>
      </c>
    </row>
    <row r="3419" spans="1:12">
      <c r="A3419" t="n">
        <v>29145</v>
      </c>
      <c r="B3419" s="30" t="n">
        <v>43</v>
      </c>
      <c r="C3419" s="7" t="n">
        <v>65534</v>
      </c>
      <c r="D3419" s="7" t="n">
        <v>1</v>
      </c>
    </row>
    <row r="3420" spans="1:12">
      <c r="A3420" t="s">
        <v>4</v>
      </c>
      <c r="B3420" s="4" t="s">
        <v>5</v>
      </c>
    </row>
    <row r="3421" spans="1:12">
      <c r="A3421" t="n">
        <v>29152</v>
      </c>
      <c r="B3421" s="5" t="n">
        <v>1</v>
      </c>
    </row>
    <row r="3422" spans="1:12">
      <c r="A3422" t="s">
        <v>4</v>
      </c>
      <c r="B3422" s="4" t="s">
        <v>5</v>
      </c>
      <c r="C3422" s="4" t="s">
        <v>8</v>
      </c>
      <c r="D3422" s="4" t="s">
        <v>7</v>
      </c>
      <c r="E3422" s="4" t="s">
        <v>8</v>
      </c>
      <c r="F3422" s="4" t="s">
        <v>8</v>
      </c>
      <c r="G3422" s="4" t="s">
        <v>8</v>
      </c>
      <c r="H3422" s="4" t="s">
        <v>7</v>
      </c>
      <c r="I3422" s="4" t="s">
        <v>12</v>
      </c>
      <c r="J3422" s="4" t="s">
        <v>12</v>
      </c>
    </row>
    <row r="3423" spans="1:12">
      <c r="A3423" t="n">
        <v>29153</v>
      </c>
      <c r="B3423" s="34" t="n">
        <v>6</v>
      </c>
      <c r="C3423" s="7" t="n">
        <v>33</v>
      </c>
      <c r="D3423" s="7" t="n">
        <v>65534</v>
      </c>
      <c r="E3423" s="7" t="n">
        <v>9</v>
      </c>
      <c r="F3423" s="7" t="n">
        <v>1</v>
      </c>
      <c r="G3423" s="7" t="n">
        <v>1</v>
      </c>
      <c r="H3423" s="7" t="n">
        <v>100</v>
      </c>
      <c r="I3423" s="13" t="n">
        <f t="normal" ca="1">A3425</f>
        <v>0</v>
      </c>
      <c r="J3423" s="13" t="n">
        <f t="normal" ca="1">A3435</f>
        <v>0</v>
      </c>
    </row>
    <row r="3424" spans="1:12">
      <c r="A3424" t="s">
        <v>4</v>
      </c>
      <c r="B3424" s="4" t="s">
        <v>5</v>
      </c>
      <c r="C3424" s="4" t="s">
        <v>7</v>
      </c>
      <c r="D3424" s="4" t="s">
        <v>13</v>
      </c>
      <c r="E3424" s="4" t="s">
        <v>13</v>
      </c>
      <c r="F3424" s="4" t="s">
        <v>13</v>
      </c>
      <c r="G3424" s="4" t="s">
        <v>13</v>
      </c>
    </row>
    <row r="3425" spans="1:10">
      <c r="A3425" t="n">
        <v>29170</v>
      </c>
      <c r="B3425" s="46" t="n">
        <v>46</v>
      </c>
      <c r="C3425" s="7" t="n">
        <v>65534</v>
      </c>
      <c r="D3425" s="7" t="n">
        <v>6.69000005722046</v>
      </c>
      <c r="E3425" s="7" t="n">
        <v>0</v>
      </c>
      <c r="F3425" s="7" t="n">
        <v>48.689998626709</v>
      </c>
      <c r="G3425" s="7" t="n">
        <v>45</v>
      </c>
    </row>
    <row r="3426" spans="1:10">
      <c r="A3426" t="s">
        <v>4</v>
      </c>
      <c r="B3426" s="4" t="s">
        <v>5</v>
      </c>
      <c r="C3426" s="4" t="s">
        <v>8</v>
      </c>
      <c r="D3426" s="4" t="s">
        <v>7</v>
      </c>
      <c r="E3426" s="4" t="s">
        <v>8</v>
      </c>
      <c r="F3426" s="4" t="s">
        <v>9</v>
      </c>
      <c r="G3426" s="4" t="s">
        <v>9</v>
      </c>
      <c r="H3426" s="4" t="s">
        <v>9</v>
      </c>
      <c r="I3426" s="4" t="s">
        <v>9</v>
      </c>
      <c r="J3426" s="4" t="s">
        <v>9</v>
      </c>
      <c r="K3426" s="4" t="s">
        <v>9</v>
      </c>
      <c r="L3426" s="4" t="s">
        <v>9</v>
      </c>
      <c r="M3426" s="4" t="s">
        <v>9</v>
      </c>
      <c r="N3426" s="4" t="s">
        <v>9</v>
      </c>
      <c r="O3426" s="4" t="s">
        <v>9</v>
      </c>
      <c r="P3426" s="4" t="s">
        <v>9</v>
      </c>
      <c r="Q3426" s="4" t="s">
        <v>9</v>
      </c>
      <c r="R3426" s="4" t="s">
        <v>9</v>
      </c>
      <c r="S3426" s="4" t="s">
        <v>9</v>
      </c>
      <c r="T3426" s="4" t="s">
        <v>9</v>
      </c>
      <c r="U3426" s="4" t="s">
        <v>9</v>
      </c>
    </row>
    <row r="3427" spans="1:10">
      <c r="A3427" t="n">
        <v>29189</v>
      </c>
      <c r="B3427" s="51" t="n">
        <v>36</v>
      </c>
      <c r="C3427" s="7" t="n">
        <v>8</v>
      </c>
      <c r="D3427" s="7" t="n">
        <v>65534</v>
      </c>
      <c r="E3427" s="7" t="n">
        <v>0</v>
      </c>
      <c r="F3427" s="7" t="s">
        <v>248</v>
      </c>
      <c r="G3427" s="7" t="s">
        <v>15</v>
      </c>
      <c r="H3427" s="7" t="s">
        <v>15</v>
      </c>
      <c r="I3427" s="7" t="s">
        <v>15</v>
      </c>
      <c r="J3427" s="7" t="s">
        <v>15</v>
      </c>
      <c r="K3427" s="7" t="s">
        <v>15</v>
      </c>
      <c r="L3427" s="7" t="s">
        <v>15</v>
      </c>
      <c r="M3427" s="7" t="s">
        <v>15</v>
      </c>
      <c r="N3427" s="7" t="s">
        <v>15</v>
      </c>
      <c r="O3427" s="7" t="s">
        <v>15</v>
      </c>
      <c r="P3427" s="7" t="s">
        <v>15</v>
      </c>
      <c r="Q3427" s="7" t="s">
        <v>15</v>
      </c>
      <c r="R3427" s="7" t="s">
        <v>15</v>
      </c>
      <c r="S3427" s="7" t="s">
        <v>15</v>
      </c>
      <c r="T3427" s="7" t="s">
        <v>15</v>
      </c>
      <c r="U3427" s="7" t="s">
        <v>15</v>
      </c>
    </row>
    <row r="3428" spans="1:10">
      <c r="A3428" t="s">
        <v>4</v>
      </c>
      <c r="B3428" s="4" t="s">
        <v>5</v>
      </c>
      <c r="C3428" s="4" t="s">
        <v>7</v>
      </c>
      <c r="D3428" s="4" t="s">
        <v>8</v>
      </c>
      <c r="E3428" s="4" t="s">
        <v>9</v>
      </c>
      <c r="F3428" s="4" t="s">
        <v>13</v>
      </c>
      <c r="G3428" s="4" t="s">
        <v>13</v>
      </c>
      <c r="H3428" s="4" t="s">
        <v>13</v>
      </c>
    </row>
    <row r="3429" spans="1:10">
      <c r="A3429" t="n">
        <v>29222</v>
      </c>
      <c r="B3429" s="52" t="n">
        <v>48</v>
      </c>
      <c r="C3429" s="7" t="n">
        <v>65534</v>
      </c>
      <c r="D3429" s="7" t="n">
        <v>0</v>
      </c>
      <c r="E3429" s="7" t="s">
        <v>248</v>
      </c>
      <c r="F3429" s="7" t="n">
        <v>0</v>
      </c>
      <c r="G3429" s="7" t="n">
        <v>1</v>
      </c>
      <c r="H3429" s="7" t="n">
        <v>0</v>
      </c>
    </row>
    <row r="3430" spans="1:10">
      <c r="A3430" t="s">
        <v>4</v>
      </c>
      <c r="B3430" s="4" t="s">
        <v>5</v>
      </c>
      <c r="C3430" s="4" t="s">
        <v>7</v>
      </c>
      <c r="D3430" s="4" t="s">
        <v>14</v>
      </c>
    </row>
    <row r="3431" spans="1:10">
      <c r="A3431" t="n">
        <v>29251</v>
      </c>
      <c r="B3431" s="30" t="n">
        <v>43</v>
      </c>
      <c r="C3431" s="7" t="n">
        <v>65534</v>
      </c>
      <c r="D3431" s="7" t="n">
        <v>64</v>
      </c>
    </row>
    <row r="3432" spans="1:10">
      <c r="A3432" t="s">
        <v>4</v>
      </c>
      <c r="B3432" s="4" t="s">
        <v>5</v>
      </c>
      <c r="C3432" s="4" t="s">
        <v>12</v>
      </c>
    </row>
    <row r="3433" spans="1:10">
      <c r="A3433" t="n">
        <v>29258</v>
      </c>
      <c r="B3433" s="15" t="n">
        <v>3</v>
      </c>
      <c r="C3433" s="13" t="n">
        <f t="normal" ca="1">A3435</f>
        <v>0</v>
      </c>
    </row>
    <row r="3434" spans="1:10">
      <c r="A3434" t="s">
        <v>4</v>
      </c>
      <c r="B3434" s="4" t="s">
        <v>5</v>
      </c>
    </row>
    <row r="3435" spans="1:10">
      <c r="A3435" t="n">
        <v>29263</v>
      </c>
      <c r="B3435" s="5" t="n">
        <v>1</v>
      </c>
    </row>
    <row r="3436" spans="1:10" s="3" customFormat="1" customHeight="0">
      <c r="A3436" s="3" t="s">
        <v>2</v>
      </c>
      <c r="B3436" s="3" t="s">
        <v>305</v>
      </c>
    </row>
    <row r="3437" spans="1:10">
      <c r="A3437" t="s">
        <v>4</v>
      </c>
      <c r="B3437" s="4" t="s">
        <v>5</v>
      </c>
      <c r="C3437" s="4" t="s">
        <v>8</v>
      </c>
      <c r="D3437" s="4" t="s">
        <v>7</v>
      </c>
      <c r="E3437" s="4" t="s">
        <v>8</v>
      </c>
      <c r="F3437" s="4" t="s">
        <v>12</v>
      </c>
    </row>
    <row r="3438" spans="1:10">
      <c r="A3438" t="n">
        <v>29264</v>
      </c>
      <c r="B3438" s="12" t="n">
        <v>5</v>
      </c>
      <c r="C3438" s="7" t="n">
        <v>30</v>
      </c>
      <c r="D3438" s="7" t="n">
        <v>9716</v>
      </c>
      <c r="E3438" s="7" t="n">
        <v>1</v>
      </c>
      <c r="F3438" s="13" t="n">
        <f t="normal" ca="1">A3456</f>
        <v>0</v>
      </c>
    </row>
    <row r="3439" spans="1:10">
      <c r="A3439" t="s">
        <v>4</v>
      </c>
      <c r="B3439" s="4" t="s">
        <v>5</v>
      </c>
      <c r="C3439" s="4" t="s">
        <v>7</v>
      </c>
      <c r="D3439" s="4" t="s">
        <v>8</v>
      </c>
      <c r="E3439" s="4" t="s">
        <v>8</v>
      </c>
      <c r="F3439" s="4" t="s">
        <v>9</v>
      </c>
    </row>
    <row r="3440" spans="1:10">
      <c r="A3440" t="n">
        <v>29273</v>
      </c>
      <c r="B3440" s="22" t="n">
        <v>20</v>
      </c>
      <c r="C3440" s="7" t="n">
        <v>65534</v>
      </c>
      <c r="D3440" s="7" t="n">
        <v>3</v>
      </c>
      <c r="E3440" s="7" t="n">
        <v>10</v>
      </c>
      <c r="F3440" s="7" t="s">
        <v>263</v>
      </c>
    </row>
    <row r="3441" spans="1:21">
      <c r="A3441" t="s">
        <v>4</v>
      </c>
      <c r="B3441" s="4" t="s">
        <v>5</v>
      </c>
      <c r="C3441" s="4" t="s">
        <v>7</v>
      </c>
    </row>
    <row r="3442" spans="1:21">
      <c r="A3442" t="n">
        <v>29294</v>
      </c>
      <c r="B3442" s="25" t="n">
        <v>16</v>
      </c>
      <c r="C3442" s="7" t="n">
        <v>0</v>
      </c>
    </row>
    <row r="3443" spans="1:21">
      <c r="A3443" t="s">
        <v>4</v>
      </c>
      <c r="B3443" s="4" t="s">
        <v>5</v>
      </c>
      <c r="C3443" s="4" t="s">
        <v>8</v>
      </c>
      <c r="D3443" s="4" t="s">
        <v>7</v>
      </c>
    </row>
    <row r="3444" spans="1:21">
      <c r="A3444" t="n">
        <v>29297</v>
      </c>
      <c r="B3444" s="23" t="n">
        <v>22</v>
      </c>
      <c r="C3444" s="7" t="n">
        <v>10</v>
      </c>
      <c r="D3444" s="7" t="n">
        <v>0</v>
      </c>
    </row>
    <row r="3445" spans="1:21">
      <c r="A3445" t="s">
        <v>4</v>
      </c>
      <c r="B3445" s="4" t="s">
        <v>5</v>
      </c>
      <c r="C3445" s="4" t="s">
        <v>8</v>
      </c>
      <c r="D3445" s="4" t="s">
        <v>7</v>
      </c>
      <c r="E3445" s="4" t="s">
        <v>9</v>
      </c>
    </row>
    <row r="3446" spans="1:21">
      <c r="A3446" t="n">
        <v>29301</v>
      </c>
      <c r="B3446" s="39" t="n">
        <v>51</v>
      </c>
      <c r="C3446" s="7" t="n">
        <v>4</v>
      </c>
      <c r="D3446" s="7" t="n">
        <v>6471</v>
      </c>
      <c r="E3446" s="7" t="s">
        <v>73</v>
      </c>
    </row>
    <row r="3447" spans="1:21">
      <c r="A3447" t="s">
        <v>4</v>
      </c>
      <c r="B3447" s="4" t="s">
        <v>5</v>
      </c>
      <c r="C3447" s="4" t="s">
        <v>7</v>
      </c>
    </row>
    <row r="3448" spans="1:21">
      <c r="A3448" t="n">
        <v>29314</v>
      </c>
      <c r="B3448" s="25" t="n">
        <v>16</v>
      </c>
      <c r="C3448" s="7" t="n">
        <v>0</v>
      </c>
    </row>
    <row r="3449" spans="1:21">
      <c r="A3449" t="s">
        <v>4</v>
      </c>
      <c r="B3449" s="4" t="s">
        <v>5</v>
      </c>
      <c r="C3449" s="4" t="s">
        <v>7</v>
      </c>
      <c r="D3449" s="4" t="s">
        <v>74</v>
      </c>
      <c r="E3449" s="4" t="s">
        <v>8</v>
      </c>
      <c r="F3449" s="4" t="s">
        <v>8</v>
      </c>
      <c r="G3449" s="4" t="s">
        <v>74</v>
      </c>
      <c r="H3449" s="4" t="s">
        <v>8</v>
      </c>
      <c r="I3449" s="4" t="s">
        <v>8</v>
      </c>
    </row>
    <row r="3450" spans="1:21">
      <c r="A3450" t="n">
        <v>29317</v>
      </c>
      <c r="B3450" s="40" t="n">
        <v>26</v>
      </c>
      <c r="C3450" s="7" t="n">
        <v>6471</v>
      </c>
      <c r="D3450" s="7" t="s">
        <v>306</v>
      </c>
      <c r="E3450" s="7" t="n">
        <v>2</v>
      </c>
      <c r="F3450" s="7" t="n">
        <v>3</v>
      </c>
      <c r="G3450" s="7" t="s">
        <v>307</v>
      </c>
      <c r="H3450" s="7" t="n">
        <v>2</v>
      </c>
      <c r="I3450" s="7" t="n">
        <v>0</v>
      </c>
    </row>
    <row r="3451" spans="1:21">
      <c r="A3451" t="s">
        <v>4</v>
      </c>
      <c r="B3451" s="4" t="s">
        <v>5</v>
      </c>
    </row>
    <row r="3452" spans="1:21">
      <c r="A3452" t="n">
        <v>29484</v>
      </c>
      <c r="B3452" s="41" t="n">
        <v>28</v>
      </c>
    </row>
    <row r="3453" spans="1:21">
      <c r="A3453" t="s">
        <v>4</v>
      </c>
      <c r="B3453" s="4" t="s">
        <v>5</v>
      </c>
      <c r="C3453" s="4" t="s">
        <v>12</v>
      </c>
    </row>
    <row r="3454" spans="1:21">
      <c r="A3454" t="n">
        <v>29485</v>
      </c>
      <c r="B3454" s="15" t="n">
        <v>3</v>
      </c>
      <c r="C3454" s="13" t="n">
        <f t="normal" ca="1">A3508</f>
        <v>0</v>
      </c>
    </row>
    <row r="3455" spans="1:21">
      <c r="A3455" t="s">
        <v>4</v>
      </c>
      <c r="B3455" s="4" t="s">
        <v>5</v>
      </c>
      <c r="C3455" s="4" t="s">
        <v>8</v>
      </c>
      <c r="D3455" s="4" t="s">
        <v>7</v>
      </c>
      <c r="E3455" s="4" t="s">
        <v>8</v>
      </c>
      <c r="F3455" s="4" t="s">
        <v>12</v>
      </c>
    </row>
    <row r="3456" spans="1:21">
      <c r="A3456" t="n">
        <v>29490</v>
      </c>
      <c r="B3456" s="12" t="n">
        <v>5</v>
      </c>
      <c r="C3456" s="7" t="n">
        <v>30</v>
      </c>
      <c r="D3456" s="7" t="n">
        <v>9715</v>
      </c>
      <c r="E3456" s="7" t="n">
        <v>1</v>
      </c>
      <c r="F3456" s="13" t="n">
        <f t="normal" ca="1">A3474</f>
        <v>0</v>
      </c>
    </row>
    <row r="3457" spans="1:9">
      <c r="A3457" t="s">
        <v>4</v>
      </c>
      <c r="B3457" s="4" t="s">
        <v>5</v>
      </c>
      <c r="C3457" s="4" t="s">
        <v>7</v>
      </c>
      <c r="D3457" s="4" t="s">
        <v>8</v>
      </c>
      <c r="E3457" s="4" t="s">
        <v>8</v>
      </c>
      <c r="F3457" s="4" t="s">
        <v>9</v>
      </c>
    </row>
    <row r="3458" spans="1:9">
      <c r="A3458" t="n">
        <v>29499</v>
      </c>
      <c r="B3458" s="22" t="n">
        <v>20</v>
      </c>
      <c r="C3458" s="7" t="n">
        <v>65534</v>
      </c>
      <c r="D3458" s="7" t="n">
        <v>3</v>
      </c>
      <c r="E3458" s="7" t="n">
        <v>10</v>
      </c>
      <c r="F3458" s="7" t="s">
        <v>263</v>
      </c>
    </row>
    <row r="3459" spans="1:9">
      <c r="A3459" t="s">
        <v>4</v>
      </c>
      <c r="B3459" s="4" t="s">
        <v>5</v>
      </c>
      <c r="C3459" s="4" t="s">
        <v>7</v>
      </c>
    </row>
    <row r="3460" spans="1:9">
      <c r="A3460" t="n">
        <v>29520</v>
      </c>
      <c r="B3460" s="25" t="n">
        <v>16</v>
      </c>
      <c r="C3460" s="7" t="n">
        <v>0</v>
      </c>
    </row>
    <row r="3461" spans="1:9">
      <c r="A3461" t="s">
        <v>4</v>
      </c>
      <c r="B3461" s="4" t="s">
        <v>5</v>
      </c>
      <c r="C3461" s="4" t="s">
        <v>8</v>
      </c>
      <c r="D3461" s="4" t="s">
        <v>7</v>
      </c>
    </row>
    <row r="3462" spans="1:9">
      <c r="A3462" t="n">
        <v>29523</v>
      </c>
      <c r="B3462" s="23" t="n">
        <v>22</v>
      </c>
      <c r="C3462" s="7" t="n">
        <v>10</v>
      </c>
      <c r="D3462" s="7" t="n">
        <v>0</v>
      </c>
    </row>
    <row r="3463" spans="1:9">
      <c r="A3463" t="s">
        <v>4</v>
      </c>
      <c r="B3463" s="4" t="s">
        <v>5</v>
      </c>
      <c r="C3463" s="4" t="s">
        <v>8</v>
      </c>
      <c r="D3463" s="4" t="s">
        <v>7</v>
      </c>
      <c r="E3463" s="4" t="s">
        <v>9</v>
      </c>
    </row>
    <row r="3464" spans="1:9">
      <c r="A3464" t="n">
        <v>29527</v>
      </c>
      <c r="B3464" s="39" t="n">
        <v>51</v>
      </c>
      <c r="C3464" s="7" t="n">
        <v>4</v>
      </c>
      <c r="D3464" s="7" t="n">
        <v>6471</v>
      </c>
      <c r="E3464" s="7" t="s">
        <v>73</v>
      </c>
    </row>
    <row r="3465" spans="1:9">
      <c r="A3465" t="s">
        <v>4</v>
      </c>
      <c r="B3465" s="4" t="s">
        <v>5</v>
      </c>
      <c r="C3465" s="4" t="s">
        <v>7</v>
      </c>
    </row>
    <row r="3466" spans="1:9">
      <c r="A3466" t="n">
        <v>29540</v>
      </c>
      <c r="B3466" s="25" t="n">
        <v>16</v>
      </c>
      <c r="C3466" s="7" t="n">
        <v>0</v>
      </c>
    </row>
    <row r="3467" spans="1:9">
      <c r="A3467" t="s">
        <v>4</v>
      </c>
      <c r="B3467" s="4" t="s">
        <v>5</v>
      </c>
      <c r="C3467" s="4" t="s">
        <v>7</v>
      </c>
      <c r="D3467" s="4" t="s">
        <v>74</v>
      </c>
      <c r="E3467" s="4" t="s">
        <v>8</v>
      </c>
      <c r="F3467" s="4" t="s">
        <v>8</v>
      </c>
      <c r="G3467" s="4" t="s">
        <v>74</v>
      </c>
      <c r="H3467" s="4" t="s">
        <v>8</v>
      </c>
      <c r="I3467" s="4" t="s">
        <v>8</v>
      </c>
    </row>
    <row r="3468" spans="1:9">
      <c r="A3468" t="n">
        <v>29543</v>
      </c>
      <c r="B3468" s="40" t="n">
        <v>26</v>
      </c>
      <c r="C3468" s="7" t="n">
        <v>6471</v>
      </c>
      <c r="D3468" s="7" t="s">
        <v>308</v>
      </c>
      <c r="E3468" s="7" t="n">
        <v>2</v>
      </c>
      <c r="F3468" s="7" t="n">
        <v>3</v>
      </c>
      <c r="G3468" s="7" t="s">
        <v>309</v>
      </c>
      <c r="H3468" s="7" t="n">
        <v>2</v>
      </c>
      <c r="I3468" s="7" t="n">
        <v>0</v>
      </c>
    </row>
    <row r="3469" spans="1:9">
      <c r="A3469" t="s">
        <v>4</v>
      </c>
      <c r="B3469" s="4" t="s">
        <v>5</v>
      </c>
    </row>
    <row r="3470" spans="1:9">
      <c r="A3470" t="n">
        <v>29706</v>
      </c>
      <c r="B3470" s="41" t="n">
        <v>28</v>
      </c>
    </row>
    <row r="3471" spans="1:9">
      <c r="A3471" t="s">
        <v>4</v>
      </c>
      <c r="B3471" s="4" t="s">
        <v>5</v>
      </c>
      <c r="C3471" s="4" t="s">
        <v>12</v>
      </c>
    </row>
    <row r="3472" spans="1:9">
      <c r="A3472" t="n">
        <v>29707</v>
      </c>
      <c r="B3472" s="15" t="n">
        <v>3</v>
      </c>
      <c r="C3472" s="13" t="n">
        <f t="normal" ca="1">A3508</f>
        <v>0</v>
      </c>
    </row>
    <row r="3473" spans="1:9">
      <c r="A3473" t="s">
        <v>4</v>
      </c>
      <c r="B3473" s="4" t="s">
        <v>5</v>
      </c>
      <c r="C3473" s="4" t="s">
        <v>8</v>
      </c>
      <c r="D3473" s="4" t="s">
        <v>7</v>
      </c>
      <c r="E3473" s="4" t="s">
        <v>8</v>
      </c>
      <c r="F3473" s="4" t="s">
        <v>12</v>
      </c>
    </row>
    <row r="3474" spans="1:9">
      <c r="A3474" t="n">
        <v>29712</v>
      </c>
      <c r="B3474" s="12" t="n">
        <v>5</v>
      </c>
      <c r="C3474" s="7" t="n">
        <v>30</v>
      </c>
      <c r="D3474" s="7" t="n">
        <v>9713</v>
      </c>
      <c r="E3474" s="7" t="n">
        <v>1</v>
      </c>
      <c r="F3474" s="13" t="n">
        <f t="normal" ca="1">A3492</f>
        <v>0</v>
      </c>
    </row>
    <row r="3475" spans="1:9">
      <c r="A3475" t="s">
        <v>4</v>
      </c>
      <c r="B3475" s="4" t="s">
        <v>5</v>
      </c>
      <c r="C3475" s="4" t="s">
        <v>7</v>
      </c>
      <c r="D3475" s="4" t="s">
        <v>8</v>
      </c>
      <c r="E3475" s="4" t="s">
        <v>8</v>
      </c>
      <c r="F3475" s="4" t="s">
        <v>9</v>
      </c>
    </row>
    <row r="3476" spans="1:9">
      <c r="A3476" t="n">
        <v>29721</v>
      </c>
      <c r="B3476" s="22" t="n">
        <v>20</v>
      </c>
      <c r="C3476" s="7" t="n">
        <v>65534</v>
      </c>
      <c r="D3476" s="7" t="n">
        <v>3</v>
      </c>
      <c r="E3476" s="7" t="n">
        <v>10</v>
      </c>
      <c r="F3476" s="7" t="s">
        <v>263</v>
      </c>
    </row>
    <row r="3477" spans="1:9">
      <c r="A3477" t="s">
        <v>4</v>
      </c>
      <c r="B3477" s="4" t="s">
        <v>5</v>
      </c>
      <c r="C3477" s="4" t="s">
        <v>7</v>
      </c>
    </row>
    <row r="3478" spans="1:9">
      <c r="A3478" t="n">
        <v>29742</v>
      </c>
      <c r="B3478" s="25" t="n">
        <v>16</v>
      </c>
      <c r="C3478" s="7" t="n">
        <v>0</v>
      </c>
    </row>
    <row r="3479" spans="1:9">
      <c r="A3479" t="s">
        <v>4</v>
      </c>
      <c r="B3479" s="4" t="s">
        <v>5</v>
      </c>
      <c r="C3479" s="4" t="s">
        <v>8</v>
      </c>
      <c r="D3479" s="4" t="s">
        <v>7</v>
      </c>
    </row>
    <row r="3480" spans="1:9">
      <c r="A3480" t="n">
        <v>29745</v>
      </c>
      <c r="B3480" s="23" t="n">
        <v>22</v>
      </c>
      <c r="C3480" s="7" t="n">
        <v>10</v>
      </c>
      <c r="D3480" s="7" t="n">
        <v>0</v>
      </c>
    </row>
    <row r="3481" spans="1:9">
      <c r="A3481" t="s">
        <v>4</v>
      </c>
      <c r="B3481" s="4" t="s">
        <v>5</v>
      </c>
      <c r="C3481" s="4" t="s">
        <v>8</v>
      </c>
      <c r="D3481" s="4" t="s">
        <v>7</v>
      </c>
      <c r="E3481" s="4" t="s">
        <v>9</v>
      </c>
    </row>
    <row r="3482" spans="1:9">
      <c r="A3482" t="n">
        <v>29749</v>
      </c>
      <c r="B3482" s="39" t="n">
        <v>51</v>
      </c>
      <c r="C3482" s="7" t="n">
        <v>4</v>
      </c>
      <c r="D3482" s="7" t="n">
        <v>6471</v>
      </c>
      <c r="E3482" s="7" t="s">
        <v>73</v>
      </c>
    </row>
    <row r="3483" spans="1:9">
      <c r="A3483" t="s">
        <v>4</v>
      </c>
      <c r="B3483" s="4" t="s">
        <v>5</v>
      </c>
      <c r="C3483" s="4" t="s">
        <v>7</v>
      </c>
    </row>
    <row r="3484" spans="1:9">
      <c r="A3484" t="n">
        <v>29762</v>
      </c>
      <c r="B3484" s="25" t="n">
        <v>16</v>
      </c>
      <c r="C3484" s="7" t="n">
        <v>0</v>
      </c>
    </row>
    <row r="3485" spans="1:9">
      <c r="A3485" t="s">
        <v>4</v>
      </c>
      <c r="B3485" s="4" t="s">
        <v>5</v>
      </c>
      <c r="C3485" s="4" t="s">
        <v>7</v>
      </c>
      <c r="D3485" s="4" t="s">
        <v>74</v>
      </c>
      <c r="E3485" s="4" t="s">
        <v>8</v>
      </c>
      <c r="F3485" s="4" t="s">
        <v>8</v>
      </c>
      <c r="G3485" s="4" t="s">
        <v>74</v>
      </c>
      <c r="H3485" s="4" t="s">
        <v>8</v>
      </c>
      <c r="I3485" s="4" t="s">
        <v>8</v>
      </c>
    </row>
    <row r="3486" spans="1:9">
      <c r="A3486" t="n">
        <v>29765</v>
      </c>
      <c r="B3486" s="40" t="n">
        <v>26</v>
      </c>
      <c r="C3486" s="7" t="n">
        <v>6471</v>
      </c>
      <c r="D3486" s="7" t="s">
        <v>310</v>
      </c>
      <c r="E3486" s="7" t="n">
        <v>2</v>
      </c>
      <c r="F3486" s="7" t="n">
        <v>3</v>
      </c>
      <c r="G3486" s="7" t="s">
        <v>311</v>
      </c>
      <c r="H3486" s="7" t="n">
        <v>2</v>
      </c>
      <c r="I3486" s="7" t="n">
        <v>0</v>
      </c>
    </row>
    <row r="3487" spans="1:9">
      <c r="A3487" t="s">
        <v>4</v>
      </c>
      <c r="B3487" s="4" t="s">
        <v>5</v>
      </c>
    </row>
    <row r="3488" spans="1:9">
      <c r="A3488" t="n">
        <v>29915</v>
      </c>
      <c r="B3488" s="41" t="n">
        <v>28</v>
      </c>
    </row>
    <row r="3489" spans="1:9">
      <c r="A3489" t="s">
        <v>4</v>
      </c>
      <c r="B3489" s="4" t="s">
        <v>5</v>
      </c>
      <c r="C3489" s="4" t="s">
        <v>12</v>
      </c>
    </row>
    <row r="3490" spans="1:9">
      <c r="A3490" t="n">
        <v>29916</v>
      </c>
      <c r="B3490" s="15" t="n">
        <v>3</v>
      </c>
      <c r="C3490" s="13" t="n">
        <f t="normal" ca="1">A3508</f>
        <v>0</v>
      </c>
    </row>
    <row r="3491" spans="1:9">
      <c r="A3491" t="s">
        <v>4</v>
      </c>
      <c r="B3491" s="4" t="s">
        <v>5</v>
      </c>
      <c r="C3491" s="4" t="s">
        <v>8</v>
      </c>
      <c r="D3491" s="4" t="s">
        <v>7</v>
      </c>
      <c r="E3491" s="4" t="s">
        <v>8</v>
      </c>
      <c r="F3491" s="4" t="s">
        <v>12</v>
      </c>
    </row>
    <row r="3492" spans="1:9">
      <c r="A3492" t="n">
        <v>29921</v>
      </c>
      <c r="B3492" s="12" t="n">
        <v>5</v>
      </c>
      <c r="C3492" s="7" t="n">
        <v>30</v>
      </c>
      <c r="D3492" s="7" t="n">
        <v>9712</v>
      </c>
      <c r="E3492" s="7" t="n">
        <v>1</v>
      </c>
      <c r="F3492" s="13" t="n">
        <f t="normal" ca="1">A3508</f>
        <v>0</v>
      </c>
    </row>
    <row r="3493" spans="1:9">
      <c r="A3493" t="s">
        <v>4</v>
      </c>
      <c r="B3493" s="4" t="s">
        <v>5</v>
      </c>
      <c r="C3493" s="4" t="s">
        <v>7</v>
      </c>
      <c r="D3493" s="4" t="s">
        <v>8</v>
      </c>
      <c r="E3493" s="4" t="s">
        <v>8</v>
      </c>
      <c r="F3493" s="4" t="s">
        <v>9</v>
      </c>
    </row>
    <row r="3494" spans="1:9">
      <c r="A3494" t="n">
        <v>29930</v>
      </c>
      <c r="B3494" s="22" t="n">
        <v>20</v>
      </c>
      <c r="C3494" s="7" t="n">
        <v>65534</v>
      </c>
      <c r="D3494" s="7" t="n">
        <v>3</v>
      </c>
      <c r="E3494" s="7" t="n">
        <v>10</v>
      </c>
      <c r="F3494" s="7" t="s">
        <v>263</v>
      </c>
    </row>
    <row r="3495" spans="1:9">
      <c r="A3495" t="s">
        <v>4</v>
      </c>
      <c r="B3495" s="4" t="s">
        <v>5</v>
      </c>
      <c r="C3495" s="4" t="s">
        <v>7</v>
      </c>
    </row>
    <row r="3496" spans="1:9">
      <c r="A3496" t="n">
        <v>29951</v>
      </c>
      <c r="B3496" s="25" t="n">
        <v>16</v>
      </c>
      <c r="C3496" s="7" t="n">
        <v>0</v>
      </c>
    </row>
    <row r="3497" spans="1:9">
      <c r="A3497" t="s">
        <v>4</v>
      </c>
      <c r="B3497" s="4" t="s">
        <v>5</v>
      </c>
      <c r="C3497" s="4" t="s">
        <v>8</v>
      </c>
      <c r="D3497" s="4" t="s">
        <v>7</v>
      </c>
    </row>
    <row r="3498" spans="1:9">
      <c r="A3498" t="n">
        <v>29954</v>
      </c>
      <c r="B3498" s="23" t="n">
        <v>22</v>
      </c>
      <c r="C3498" s="7" t="n">
        <v>10</v>
      </c>
      <c r="D3498" s="7" t="n">
        <v>0</v>
      </c>
    </row>
    <row r="3499" spans="1:9">
      <c r="A3499" t="s">
        <v>4</v>
      </c>
      <c r="B3499" s="4" t="s">
        <v>5</v>
      </c>
      <c r="C3499" s="4" t="s">
        <v>8</v>
      </c>
      <c r="D3499" s="4" t="s">
        <v>7</v>
      </c>
      <c r="E3499" s="4" t="s">
        <v>9</v>
      </c>
    </row>
    <row r="3500" spans="1:9">
      <c r="A3500" t="n">
        <v>29958</v>
      </c>
      <c r="B3500" s="39" t="n">
        <v>51</v>
      </c>
      <c r="C3500" s="7" t="n">
        <v>4</v>
      </c>
      <c r="D3500" s="7" t="n">
        <v>6471</v>
      </c>
      <c r="E3500" s="7" t="s">
        <v>73</v>
      </c>
    </row>
    <row r="3501" spans="1:9">
      <c r="A3501" t="s">
        <v>4</v>
      </c>
      <c r="B3501" s="4" t="s">
        <v>5</v>
      </c>
      <c r="C3501" s="4" t="s">
        <v>7</v>
      </c>
    </row>
    <row r="3502" spans="1:9">
      <c r="A3502" t="n">
        <v>29971</v>
      </c>
      <c r="B3502" s="25" t="n">
        <v>16</v>
      </c>
      <c r="C3502" s="7" t="n">
        <v>0</v>
      </c>
    </row>
    <row r="3503" spans="1:9">
      <c r="A3503" t="s">
        <v>4</v>
      </c>
      <c r="B3503" s="4" t="s">
        <v>5</v>
      </c>
      <c r="C3503" s="4" t="s">
        <v>7</v>
      </c>
      <c r="D3503" s="4" t="s">
        <v>74</v>
      </c>
      <c r="E3503" s="4" t="s">
        <v>8</v>
      </c>
      <c r="F3503" s="4" t="s">
        <v>8</v>
      </c>
      <c r="G3503" s="4" t="s">
        <v>74</v>
      </c>
      <c r="H3503" s="4" t="s">
        <v>8</v>
      </c>
      <c r="I3503" s="4" t="s">
        <v>8</v>
      </c>
      <c r="J3503" s="4" t="s">
        <v>74</v>
      </c>
      <c r="K3503" s="4" t="s">
        <v>8</v>
      </c>
      <c r="L3503" s="4" t="s">
        <v>8</v>
      </c>
    </row>
    <row r="3504" spans="1:9">
      <c r="A3504" t="n">
        <v>29974</v>
      </c>
      <c r="B3504" s="40" t="n">
        <v>26</v>
      </c>
      <c r="C3504" s="7" t="n">
        <v>6471</v>
      </c>
      <c r="D3504" s="7" t="s">
        <v>312</v>
      </c>
      <c r="E3504" s="7" t="n">
        <v>2</v>
      </c>
      <c r="F3504" s="7" t="n">
        <v>3</v>
      </c>
      <c r="G3504" s="7" t="s">
        <v>313</v>
      </c>
      <c r="H3504" s="7" t="n">
        <v>2</v>
      </c>
      <c r="I3504" s="7" t="n">
        <v>3</v>
      </c>
      <c r="J3504" s="7" t="s">
        <v>314</v>
      </c>
      <c r="K3504" s="7" t="n">
        <v>2</v>
      </c>
      <c r="L3504" s="7" t="n">
        <v>0</v>
      </c>
    </row>
    <row r="3505" spans="1:12">
      <c r="A3505" t="s">
        <v>4</v>
      </c>
      <c r="B3505" s="4" t="s">
        <v>5</v>
      </c>
    </row>
    <row r="3506" spans="1:12">
      <c r="A3506" t="n">
        <v>30249</v>
      </c>
      <c r="B3506" s="41" t="n">
        <v>28</v>
      </c>
    </row>
    <row r="3507" spans="1:12">
      <c r="A3507" t="s">
        <v>4</v>
      </c>
      <c r="B3507" s="4" t="s">
        <v>5</v>
      </c>
      <c r="C3507" s="4" t="s">
        <v>8</v>
      </c>
    </row>
    <row r="3508" spans="1:12">
      <c r="A3508" t="n">
        <v>30250</v>
      </c>
      <c r="B3508" s="29" t="n">
        <v>23</v>
      </c>
      <c r="C3508" s="7" t="n">
        <v>10</v>
      </c>
    </row>
    <row r="3509" spans="1:12">
      <c r="A3509" t="s">
        <v>4</v>
      </c>
      <c r="B3509" s="4" t="s">
        <v>5</v>
      </c>
      <c r="C3509" s="4" t="s">
        <v>8</v>
      </c>
      <c r="D3509" s="4" t="s">
        <v>9</v>
      </c>
    </row>
    <row r="3510" spans="1:12">
      <c r="A3510" t="n">
        <v>30252</v>
      </c>
      <c r="B3510" s="9" t="n">
        <v>2</v>
      </c>
      <c r="C3510" s="7" t="n">
        <v>10</v>
      </c>
      <c r="D3510" s="7" t="s">
        <v>48</v>
      </c>
    </row>
    <row r="3511" spans="1:12">
      <c r="A3511" t="s">
        <v>4</v>
      </c>
      <c r="B3511" s="4" t="s">
        <v>5</v>
      </c>
      <c r="C3511" s="4" t="s">
        <v>8</v>
      </c>
    </row>
    <row r="3512" spans="1:12">
      <c r="A3512" t="n">
        <v>30275</v>
      </c>
      <c r="B3512" s="53" t="n">
        <v>74</v>
      </c>
      <c r="C3512" s="7" t="n">
        <v>46</v>
      </c>
    </row>
    <row r="3513" spans="1:12">
      <c r="A3513" t="s">
        <v>4</v>
      </c>
      <c r="B3513" s="4" t="s">
        <v>5</v>
      </c>
      <c r="C3513" s="4" t="s">
        <v>8</v>
      </c>
    </row>
    <row r="3514" spans="1:12">
      <c r="A3514" t="n">
        <v>30277</v>
      </c>
      <c r="B3514" s="53" t="n">
        <v>74</v>
      </c>
      <c r="C3514" s="7" t="n">
        <v>54</v>
      </c>
    </row>
    <row r="3515" spans="1:12">
      <c r="A3515" t="s">
        <v>4</v>
      </c>
      <c r="B3515" s="4" t="s">
        <v>5</v>
      </c>
    </row>
    <row r="3516" spans="1:12">
      <c r="A3516" t="n">
        <v>30279</v>
      </c>
      <c r="B3516" s="5" t="n">
        <v>1</v>
      </c>
    </row>
    <row r="3517" spans="1:12" s="3" customFormat="1" customHeight="0">
      <c r="A3517" s="3" t="s">
        <v>2</v>
      </c>
      <c r="B3517" s="3" t="s">
        <v>315</v>
      </c>
    </row>
    <row r="3518" spans="1:12">
      <c r="A3518" t="s">
        <v>4</v>
      </c>
      <c r="B3518" s="4" t="s">
        <v>5</v>
      </c>
      <c r="C3518" s="4" t="s">
        <v>8</v>
      </c>
      <c r="D3518" s="4" t="s">
        <v>7</v>
      </c>
      <c r="E3518" s="4" t="s">
        <v>8</v>
      </c>
      <c r="F3518" s="4" t="s">
        <v>8</v>
      </c>
      <c r="G3518" s="4" t="s">
        <v>8</v>
      </c>
      <c r="H3518" s="4" t="s">
        <v>7</v>
      </c>
      <c r="I3518" s="4" t="s">
        <v>12</v>
      </c>
      <c r="J3518" s="4" t="s">
        <v>12</v>
      </c>
    </row>
    <row r="3519" spans="1:12">
      <c r="A3519" t="n">
        <v>30280</v>
      </c>
      <c r="B3519" s="34" t="n">
        <v>6</v>
      </c>
      <c r="C3519" s="7" t="n">
        <v>33</v>
      </c>
      <c r="D3519" s="7" t="n">
        <v>65534</v>
      </c>
      <c r="E3519" s="7" t="n">
        <v>9</v>
      </c>
      <c r="F3519" s="7" t="n">
        <v>1</v>
      </c>
      <c r="G3519" s="7" t="n">
        <v>1</v>
      </c>
      <c r="H3519" s="7" t="n">
        <v>100</v>
      </c>
      <c r="I3519" s="13" t="n">
        <f t="normal" ca="1">A3521</f>
        <v>0</v>
      </c>
      <c r="J3519" s="13" t="n">
        <f t="normal" ca="1">A3531</f>
        <v>0</v>
      </c>
    </row>
    <row r="3520" spans="1:12">
      <c r="A3520" t="s">
        <v>4</v>
      </c>
      <c r="B3520" s="4" t="s">
        <v>5</v>
      </c>
      <c r="C3520" s="4" t="s">
        <v>7</v>
      </c>
      <c r="D3520" s="4" t="s">
        <v>13</v>
      </c>
      <c r="E3520" s="4" t="s">
        <v>13</v>
      </c>
      <c r="F3520" s="4" t="s">
        <v>13</v>
      </c>
      <c r="G3520" s="4" t="s">
        <v>13</v>
      </c>
    </row>
    <row r="3521" spans="1:10">
      <c r="A3521" t="n">
        <v>30297</v>
      </c>
      <c r="B3521" s="46" t="n">
        <v>46</v>
      </c>
      <c r="C3521" s="7" t="n">
        <v>65534</v>
      </c>
      <c r="D3521" s="7" t="n">
        <v>-6.69999980926514</v>
      </c>
      <c r="E3521" s="7" t="n">
        <v>0</v>
      </c>
      <c r="F3521" s="7" t="n">
        <v>48.7000007629395</v>
      </c>
      <c r="G3521" s="7" t="n">
        <v>-45</v>
      </c>
    </row>
    <row r="3522" spans="1:10">
      <c r="A3522" t="s">
        <v>4</v>
      </c>
      <c r="B3522" s="4" t="s">
        <v>5</v>
      </c>
      <c r="C3522" s="4" t="s">
        <v>8</v>
      </c>
      <c r="D3522" s="4" t="s">
        <v>7</v>
      </c>
      <c r="E3522" s="4" t="s">
        <v>8</v>
      </c>
      <c r="F3522" s="4" t="s">
        <v>9</v>
      </c>
      <c r="G3522" s="4" t="s">
        <v>9</v>
      </c>
      <c r="H3522" s="4" t="s">
        <v>9</v>
      </c>
      <c r="I3522" s="4" t="s">
        <v>9</v>
      </c>
      <c r="J3522" s="4" t="s">
        <v>9</v>
      </c>
      <c r="K3522" s="4" t="s">
        <v>9</v>
      </c>
      <c r="L3522" s="4" t="s">
        <v>9</v>
      </c>
      <c r="M3522" s="4" t="s">
        <v>9</v>
      </c>
      <c r="N3522" s="4" t="s">
        <v>9</v>
      </c>
      <c r="O3522" s="4" t="s">
        <v>9</v>
      </c>
      <c r="P3522" s="4" t="s">
        <v>9</v>
      </c>
      <c r="Q3522" s="4" t="s">
        <v>9</v>
      </c>
      <c r="R3522" s="4" t="s">
        <v>9</v>
      </c>
      <c r="S3522" s="4" t="s">
        <v>9</v>
      </c>
      <c r="T3522" s="4" t="s">
        <v>9</v>
      </c>
      <c r="U3522" s="4" t="s">
        <v>9</v>
      </c>
    </row>
    <row r="3523" spans="1:10">
      <c r="A3523" t="n">
        <v>30316</v>
      </c>
      <c r="B3523" s="51" t="n">
        <v>36</v>
      </c>
      <c r="C3523" s="7" t="n">
        <v>8</v>
      </c>
      <c r="D3523" s="7" t="n">
        <v>65534</v>
      </c>
      <c r="E3523" s="7" t="n">
        <v>0</v>
      </c>
      <c r="F3523" s="7" t="s">
        <v>248</v>
      </c>
      <c r="G3523" s="7" t="s">
        <v>15</v>
      </c>
      <c r="H3523" s="7" t="s">
        <v>15</v>
      </c>
      <c r="I3523" s="7" t="s">
        <v>15</v>
      </c>
      <c r="J3523" s="7" t="s">
        <v>15</v>
      </c>
      <c r="K3523" s="7" t="s">
        <v>15</v>
      </c>
      <c r="L3523" s="7" t="s">
        <v>15</v>
      </c>
      <c r="M3523" s="7" t="s">
        <v>15</v>
      </c>
      <c r="N3523" s="7" t="s">
        <v>15</v>
      </c>
      <c r="O3523" s="7" t="s">
        <v>15</v>
      </c>
      <c r="P3523" s="7" t="s">
        <v>15</v>
      </c>
      <c r="Q3523" s="7" t="s">
        <v>15</v>
      </c>
      <c r="R3523" s="7" t="s">
        <v>15</v>
      </c>
      <c r="S3523" s="7" t="s">
        <v>15</v>
      </c>
      <c r="T3523" s="7" t="s">
        <v>15</v>
      </c>
      <c r="U3523" s="7" t="s">
        <v>15</v>
      </c>
    </row>
    <row r="3524" spans="1:10">
      <c r="A3524" t="s">
        <v>4</v>
      </c>
      <c r="B3524" s="4" t="s">
        <v>5</v>
      </c>
      <c r="C3524" s="4" t="s">
        <v>7</v>
      </c>
      <c r="D3524" s="4" t="s">
        <v>8</v>
      </c>
      <c r="E3524" s="4" t="s">
        <v>9</v>
      </c>
      <c r="F3524" s="4" t="s">
        <v>13</v>
      </c>
      <c r="G3524" s="4" t="s">
        <v>13</v>
      </c>
      <c r="H3524" s="4" t="s">
        <v>13</v>
      </c>
    </row>
    <row r="3525" spans="1:10">
      <c r="A3525" t="n">
        <v>30349</v>
      </c>
      <c r="B3525" s="52" t="n">
        <v>48</v>
      </c>
      <c r="C3525" s="7" t="n">
        <v>65534</v>
      </c>
      <c r="D3525" s="7" t="n">
        <v>0</v>
      </c>
      <c r="E3525" s="7" t="s">
        <v>248</v>
      </c>
      <c r="F3525" s="7" t="n">
        <v>0</v>
      </c>
      <c r="G3525" s="7" t="n">
        <v>1</v>
      </c>
      <c r="H3525" s="7" t="n">
        <v>0</v>
      </c>
    </row>
    <row r="3526" spans="1:10">
      <c r="A3526" t="s">
        <v>4</v>
      </c>
      <c r="B3526" s="4" t="s">
        <v>5</v>
      </c>
      <c r="C3526" s="4" t="s">
        <v>7</v>
      </c>
      <c r="D3526" s="4" t="s">
        <v>14</v>
      </c>
    </row>
    <row r="3527" spans="1:10">
      <c r="A3527" t="n">
        <v>30378</v>
      </c>
      <c r="B3527" s="30" t="n">
        <v>43</v>
      </c>
      <c r="C3527" s="7" t="n">
        <v>65534</v>
      </c>
      <c r="D3527" s="7" t="n">
        <v>64</v>
      </c>
    </row>
    <row r="3528" spans="1:10">
      <c r="A3528" t="s">
        <v>4</v>
      </c>
      <c r="B3528" s="4" t="s">
        <v>5</v>
      </c>
      <c r="C3528" s="4" t="s">
        <v>12</v>
      </c>
    </row>
    <row r="3529" spans="1:10">
      <c r="A3529" t="n">
        <v>30385</v>
      </c>
      <c r="B3529" s="15" t="n">
        <v>3</v>
      </c>
      <c r="C3529" s="13" t="n">
        <f t="normal" ca="1">A3531</f>
        <v>0</v>
      </c>
    </row>
    <row r="3530" spans="1:10">
      <c r="A3530" t="s">
        <v>4</v>
      </c>
      <c r="B3530" s="4" t="s">
        <v>5</v>
      </c>
    </row>
    <row r="3531" spans="1:10">
      <c r="A3531" t="n">
        <v>30390</v>
      </c>
      <c r="B3531" s="5" t="n">
        <v>1</v>
      </c>
    </row>
    <row r="3532" spans="1:10" s="3" customFormat="1" customHeight="0">
      <c r="A3532" s="3" t="s">
        <v>2</v>
      </c>
      <c r="B3532" s="3" t="s">
        <v>316</v>
      </c>
    </row>
    <row r="3533" spans="1:10">
      <c r="A3533" t="s">
        <v>4</v>
      </c>
      <c r="B3533" s="4" t="s">
        <v>5</v>
      </c>
      <c r="C3533" s="4" t="s">
        <v>8</v>
      </c>
      <c r="D3533" s="4" t="s">
        <v>7</v>
      </c>
      <c r="E3533" s="4" t="s">
        <v>8</v>
      </c>
      <c r="F3533" s="4" t="s">
        <v>12</v>
      </c>
    </row>
    <row r="3534" spans="1:10">
      <c r="A3534" t="n">
        <v>30392</v>
      </c>
      <c r="B3534" s="12" t="n">
        <v>5</v>
      </c>
      <c r="C3534" s="7" t="n">
        <v>30</v>
      </c>
      <c r="D3534" s="7" t="n">
        <v>9716</v>
      </c>
      <c r="E3534" s="7" t="n">
        <v>1</v>
      </c>
      <c r="F3534" s="13" t="n">
        <f t="normal" ca="1">A3552</f>
        <v>0</v>
      </c>
    </row>
    <row r="3535" spans="1:10">
      <c r="A3535" t="s">
        <v>4</v>
      </c>
      <c r="B3535" s="4" t="s">
        <v>5</v>
      </c>
      <c r="C3535" s="4" t="s">
        <v>7</v>
      </c>
      <c r="D3535" s="4" t="s">
        <v>8</v>
      </c>
      <c r="E3535" s="4" t="s">
        <v>8</v>
      </c>
      <c r="F3535" s="4" t="s">
        <v>9</v>
      </c>
    </row>
    <row r="3536" spans="1:10">
      <c r="A3536" t="n">
        <v>30401</v>
      </c>
      <c r="B3536" s="22" t="n">
        <v>20</v>
      </c>
      <c r="C3536" s="7" t="n">
        <v>65534</v>
      </c>
      <c r="D3536" s="7" t="n">
        <v>3</v>
      </c>
      <c r="E3536" s="7" t="n">
        <v>10</v>
      </c>
      <c r="F3536" s="7" t="s">
        <v>263</v>
      </c>
    </row>
    <row r="3537" spans="1:21">
      <c r="A3537" t="s">
        <v>4</v>
      </c>
      <c r="B3537" s="4" t="s">
        <v>5</v>
      </c>
      <c r="C3537" s="4" t="s">
        <v>7</v>
      </c>
    </row>
    <row r="3538" spans="1:21">
      <c r="A3538" t="n">
        <v>30422</v>
      </c>
      <c r="B3538" s="25" t="n">
        <v>16</v>
      </c>
      <c r="C3538" s="7" t="n">
        <v>0</v>
      </c>
    </row>
    <row r="3539" spans="1:21">
      <c r="A3539" t="s">
        <v>4</v>
      </c>
      <c r="B3539" s="4" t="s">
        <v>5</v>
      </c>
      <c r="C3539" s="4" t="s">
        <v>8</v>
      </c>
      <c r="D3539" s="4" t="s">
        <v>7</v>
      </c>
    </row>
    <row r="3540" spans="1:21">
      <c r="A3540" t="n">
        <v>30425</v>
      </c>
      <c r="B3540" s="23" t="n">
        <v>22</v>
      </c>
      <c r="C3540" s="7" t="n">
        <v>10</v>
      </c>
      <c r="D3540" s="7" t="n">
        <v>0</v>
      </c>
    </row>
    <row r="3541" spans="1:21">
      <c r="A3541" t="s">
        <v>4</v>
      </c>
      <c r="B3541" s="4" t="s">
        <v>5</v>
      </c>
      <c r="C3541" s="4" t="s">
        <v>8</v>
      </c>
      <c r="D3541" s="4" t="s">
        <v>7</v>
      </c>
      <c r="E3541" s="4" t="s">
        <v>9</v>
      </c>
    </row>
    <row r="3542" spans="1:21">
      <c r="A3542" t="n">
        <v>30429</v>
      </c>
      <c r="B3542" s="39" t="n">
        <v>51</v>
      </c>
      <c r="C3542" s="7" t="n">
        <v>4</v>
      </c>
      <c r="D3542" s="7" t="n">
        <v>65534</v>
      </c>
      <c r="E3542" s="7" t="s">
        <v>73</v>
      </c>
    </row>
    <row r="3543" spans="1:21">
      <c r="A3543" t="s">
        <v>4</v>
      </c>
      <c r="B3543" s="4" t="s">
        <v>5</v>
      </c>
      <c r="C3543" s="4" t="s">
        <v>7</v>
      </c>
    </row>
    <row r="3544" spans="1:21">
      <c r="A3544" t="n">
        <v>30442</v>
      </c>
      <c r="B3544" s="25" t="n">
        <v>16</v>
      </c>
      <c r="C3544" s="7" t="n">
        <v>0</v>
      </c>
    </row>
    <row r="3545" spans="1:21">
      <c r="A3545" t="s">
        <v>4</v>
      </c>
      <c r="B3545" s="4" t="s">
        <v>5</v>
      </c>
      <c r="C3545" s="4" t="s">
        <v>7</v>
      </c>
      <c r="D3545" s="4" t="s">
        <v>74</v>
      </c>
      <c r="E3545" s="4" t="s">
        <v>8</v>
      </c>
      <c r="F3545" s="4" t="s">
        <v>8</v>
      </c>
      <c r="G3545" s="4" t="s">
        <v>74</v>
      </c>
      <c r="H3545" s="4" t="s">
        <v>8</v>
      </c>
      <c r="I3545" s="4" t="s">
        <v>8</v>
      </c>
    </row>
    <row r="3546" spans="1:21">
      <c r="A3546" t="n">
        <v>30445</v>
      </c>
      <c r="B3546" s="40" t="n">
        <v>26</v>
      </c>
      <c r="C3546" s="7" t="n">
        <v>65534</v>
      </c>
      <c r="D3546" s="7" t="s">
        <v>317</v>
      </c>
      <c r="E3546" s="7" t="n">
        <v>2</v>
      </c>
      <c r="F3546" s="7" t="n">
        <v>3</v>
      </c>
      <c r="G3546" s="7" t="s">
        <v>318</v>
      </c>
      <c r="H3546" s="7" t="n">
        <v>2</v>
      </c>
      <c r="I3546" s="7" t="n">
        <v>0</v>
      </c>
    </row>
    <row r="3547" spans="1:21">
      <c r="A3547" t="s">
        <v>4</v>
      </c>
      <c r="B3547" s="4" t="s">
        <v>5</v>
      </c>
    </row>
    <row r="3548" spans="1:21">
      <c r="A3548" t="n">
        <v>30639</v>
      </c>
      <c r="B3548" s="41" t="n">
        <v>28</v>
      </c>
    </row>
    <row r="3549" spans="1:21">
      <c r="A3549" t="s">
        <v>4</v>
      </c>
      <c r="B3549" s="4" t="s">
        <v>5</v>
      </c>
      <c r="C3549" s="4" t="s">
        <v>12</v>
      </c>
    </row>
    <row r="3550" spans="1:21">
      <c r="A3550" t="n">
        <v>30640</v>
      </c>
      <c r="B3550" s="15" t="n">
        <v>3</v>
      </c>
      <c r="C3550" s="13" t="n">
        <f t="normal" ca="1">A3604</f>
        <v>0</v>
      </c>
    </row>
    <row r="3551" spans="1:21">
      <c r="A3551" t="s">
        <v>4</v>
      </c>
      <c r="B3551" s="4" t="s">
        <v>5</v>
      </c>
      <c r="C3551" s="4" t="s">
        <v>8</v>
      </c>
      <c r="D3551" s="4" t="s">
        <v>7</v>
      </c>
      <c r="E3551" s="4" t="s">
        <v>8</v>
      </c>
      <c r="F3551" s="4" t="s">
        <v>12</v>
      </c>
    </row>
    <row r="3552" spans="1:21">
      <c r="A3552" t="n">
        <v>30645</v>
      </c>
      <c r="B3552" s="12" t="n">
        <v>5</v>
      </c>
      <c r="C3552" s="7" t="n">
        <v>30</v>
      </c>
      <c r="D3552" s="7" t="n">
        <v>9715</v>
      </c>
      <c r="E3552" s="7" t="n">
        <v>1</v>
      </c>
      <c r="F3552" s="13" t="n">
        <f t="normal" ca="1">A3570</f>
        <v>0</v>
      </c>
    </row>
    <row r="3553" spans="1:9">
      <c r="A3553" t="s">
        <v>4</v>
      </c>
      <c r="B3553" s="4" t="s">
        <v>5</v>
      </c>
      <c r="C3553" s="4" t="s">
        <v>7</v>
      </c>
      <c r="D3553" s="4" t="s">
        <v>8</v>
      </c>
      <c r="E3553" s="4" t="s">
        <v>8</v>
      </c>
      <c r="F3553" s="4" t="s">
        <v>9</v>
      </c>
    </row>
    <row r="3554" spans="1:9">
      <c r="A3554" t="n">
        <v>30654</v>
      </c>
      <c r="B3554" s="22" t="n">
        <v>20</v>
      </c>
      <c r="C3554" s="7" t="n">
        <v>65534</v>
      </c>
      <c r="D3554" s="7" t="n">
        <v>3</v>
      </c>
      <c r="E3554" s="7" t="n">
        <v>10</v>
      </c>
      <c r="F3554" s="7" t="s">
        <v>263</v>
      </c>
    </row>
    <row r="3555" spans="1:9">
      <c r="A3555" t="s">
        <v>4</v>
      </c>
      <c r="B3555" s="4" t="s">
        <v>5</v>
      </c>
      <c r="C3555" s="4" t="s">
        <v>7</v>
      </c>
    </row>
    <row r="3556" spans="1:9">
      <c r="A3556" t="n">
        <v>30675</v>
      </c>
      <c r="B3556" s="25" t="n">
        <v>16</v>
      </c>
      <c r="C3556" s="7" t="n">
        <v>0</v>
      </c>
    </row>
    <row r="3557" spans="1:9">
      <c r="A3557" t="s">
        <v>4</v>
      </c>
      <c r="B3557" s="4" t="s">
        <v>5</v>
      </c>
      <c r="C3557" s="4" t="s">
        <v>8</v>
      </c>
      <c r="D3557" s="4" t="s">
        <v>7</v>
      </c>
    </row>
    <row r="3558" spans="1:9">
      <c r="A3558" t="n">
        <v>30678</v>
      </c>
      <c r="B3558" s="23" t="n">
        <v>22</v>
      </c>
      <c r="C3558" s="7" t="n">
        <v>10</v>
      </c>
      <c r="D3558" s="7" t="n">
        <v>0</v>
      </c>
    </row>
    <row r="3559" spans="1:9">
      <c r="A3559" t="s">
        <v>4</v>
      </c>
      <c r="B3559" s="4" t="s">
        <v>5</v>
      </c>
      <c r="C3559" s="4" t="s">
        <v>8</v>
      </c>
      <c r="D3559" s="4" t="s">
        <v>7</v>
      </c>
      <c r="E3559" s="4" t="s">
        <v>9</v>
      </c>
    </row>
    <row r="3560" spans="1:9">
      <c r="A3560" t="n">
        <v>30682</v>
      </c>
      <c r="B3560" s="39" t="n">
        <v>51</v>
      </c>
      <c r="C3560" s="7" t="n">
        <v>4</v>
      </c>
      <c r="D3560" s="7" t="n">
        <v>65534</v>
      </c>
      <c r="E3560" s="7" t="s">
        <v>73</v>
      </c>
    </row>
    <row r="3561" spans="1:9">
      <c r="A3561" t="s">
        <v>4</v>
      </c>
      <c r="B3561" s="4" t="s">
        <v>5</v>
      </c>
      <c r="C3561" s="4" t="s">
        <v>7</v>
      </c>
    </row>
    <row r="3562" spans="1:9">
      <c r="A3562" t="n">
        <v>30695</v>
      </c>
      <c r="B3562" s="25" t="n">
        <v>16</v>
      </c>
      <c r="C3562" s="7" t="n">
        <v>0</v>
      </c>
    </row>
    <row r="3563" spans="1:9">
      <c r="A3563" t="s">
        <v>4</v>
      </c>
      <c r="B3563" s="4" t="s">
        <v>5</v>
      </c>
      <c r="C3563" s="4" t="s">
        <v>7</v>
      </c>
      <c r="D3563" s="4" t="s">
        <v>74</v>
      </c>
      <c r="E3563" s="4" t="s">
        <v>8</v>
      </c>
      <c r="F3563" s="4" t="s">
        <v>8</v>
      </c>
      <c r="G3563" s="4" t="s">
        <v>74</v>
      </c>
      <c r="H3563" s="4" t="s">
        <v>8</v>
      </c>
      <c r="I3563" s="4" t="s">
        <v>8</v>
      </c>
    </row>
    <row r="3564" spans="1:9">
      <c r="A3564" t="n">
        <v>30698</v>
      </c>
      <c r="B3564" s="40" t="n">
        <v>26</v>
      </c>
      <c r="C3564" s="7" t="n">
        <v>65534</v>
      </c>
      <c r="D3564" s="7" t="s">
        <v>319</v>
      </c>
      <c r="E3564" s="7" t="n">
        <v>2</v>
      </c>
      <c r="F3564" s="7" t="n">
        <v>3</v>
      </c>
      <c r="G3564" s="7" t="s">
        <v>320</v>
      </c>
      <c r="H3564" s="7" t="n">
        <v>2</v>
      </c>
      <c r="I3564" s="7" t="n">
        <v>0</v>
      </c>
    </row>
    <row r="3565" spans="1:9">
      <c r="A3565" t="s">
        <v>4</v>
      </c>
      <c r="B3565" s="4" t="s">
        <v>5</v>
      </c>
    </row>
    <row r="3566" spans="1:9">
      <c r="A3566" t="n">
        <v>30942</v>
      </c>
      <c r="B3566" s="41" t="n">
        <v>28</v>
      </c>
    </row>
    <row r="3567" spans="1:9">
      <c r="A3567" t="s">
        <v>4</v>
      </c>
      <c r="B3567" s="4" t="s">
        <v>5</v>
      </c>
      <c r="C3567" s="4" t="s">
        <v>12</v>
      </c>
    </row>
    <row r="3568" spans="1:9">
      <c r="A3568" t="n">
        <v>30943</v>
      </c>
      <c r="B3568" s="15" t="n">
        <v>3</v>
      </c>
      <c r="C3568" s="13" t="n">
        <f t="normal" ca="1">A3604</f>
        <v>0</v>
      </c>
    </row>
    <row r="3569" spans="1:9">
      <c r="A3569" t="s">
        <v>4</v>
      </c>
      <c r="B3569" s="4" t="s">
        <v>5</v>
      </c>
      <c r="C3569" s="4" t="s">
        <v>8</v>
      </c>
      <c r="D3569" s="4" t="s">
        <v>7</v>
      </c>
      <c r="E3569" s="4" t="s">
        <v>8</v>
      </c>
      <c r="F3569" s="4" t="s">
        <v>12</v>
      </c>
    </row>
    <row r="3570" spans="1:9">
      <c r="A3570" t="n">
        <v>30948</v>
      </c>
      <c r="B3570" s="12" t="n">
        <v>5</v>
      </c>
      <c r="C3570" s="7" t="n">
        <v>30</v>
      </c>
      <c r="D3570" s="7" t="n">
        <v>9713</v>
      </c>
      <c r="E3570" s="7" t="n">
        <v>1</v>
      </c>
      <c r="F3570" s="13" t="n">
        <f t="normal" ca="1">A3588</f>
        <v>0</v>
      </c>
    </row>
    <row r="3571" spans="1:9">
      <c r="A3571" t="s">
        <v>4</v>
      </c>
      <c r="B3571" s="4" t="s">
        <v>5</v>
      </c>
      <c r="C3571" s="4" t="s">
        <v>7</v>
      </c>
      <c r="D3571" s="4" t="s">
        <v>8</v>
      </c>
      <c r="E3571" s="4" t="s">
        <v>8</v>
      </c>
      <c r="F3571" s="4" t="s">
        <v>9</v>
      </c>
    </row>
    <row r="3572" spans="1:9">
      <c r="A3572" t="n">
        <v>30957</v>
      </c>
      <c r="B3572" s="22" t="n">
        <v>20</v>
      </c>
      <c r="C3572" s="7" t="n">
        <v>65534</v>
      </c>
      <c r="D3572" s="7" t="n">
        <v>3</v>
      </c>
      <c r="E3572" s="7" t="n">
        <v>10</v>
      </c>
      <c r="F3572" s="7" t="s">
        <v>263</v>
      </c>
    </row>
    <row r="3573" spans="1:9">
      <c r="A3573" t="s">
        <v>4</v>
      </c>
      <c r="B3573" s="4" t="s">
        <v>5</v>
      </c>
      <c r="C3573" s="4" t="s">
        <v>7</v>
      </c>
    </row>
    <row r="3574" spans="1:9">
      <c r="A3574" t="n">
        <v>30978</v>
      </c>
      <c r="B3574" s="25" t="n">
        <v>16</v>
      </c>
      <c r="C3574" s="7" t="n">
        <v>0</v>
      </c>
    </row>
    <row r="3575" spans="1:9">
      <c r="A3575" t="s">
        <v>4</v>
      </c>
      <c r="B3575" s="4" t="s">
        <v>5</v>
      </c>
      <c r="C3575" s="4" t="s">
        <v>8</v>
      </c>
      <c r="D3575" s="4" t="s">
        <v>7</v>
      </c>
    </row>
    <row r="3576" spans="1:9">
      <c r="A3576" t="n">
        <v>30981</v>
      </c>
      <c r="B3576" s="23" t="n">
        <v>22</v>
      </c>
      <c r="C3576" s="7" t="n">
        <v>10</v>
      </c>
      <c r="D3576" s="7" t="n">
        <v>0</v>
      </c>
    </row>
    <row r="3577" spans="1:9">
      <c r="A3577" t="s">
        <v>4</v>
      </c>
      <c r="B3577" s="4" t="s">
        <v>5</v>
      </c>
      <c r="C3577" s="4" t="s">
        <v>8</v>
      </c>
      <c r="D3577" s="4" t="s">
        <v>7</v>
      </c>
      <c r="E3577" s="4" t="s">
        <v>9</v>
      </c>
    </row>
    <row r="3578" spans="1:9">
      <c r="A3578" t="n">
        <v>30985</v>
      </c>
      <c r="B3578" s="39" t="n">
        <v>51</v>
      </c>
      <c r="C3578" s="7" t="n">
        <v>4</v>
      </c>
      <c r="D3578" s="7" t="n">
        <v>65534</v>
      </c>
      <c r="E3578" s="7" t="s">
        <v>73</v>
      </c>
    </row>
    <row r="3579" spans="1:9">
      <c r="A3579" t="s">
        <v>4</v>
      </c>
      <c r="B3579" s="4" t="s">
        <v>5</v>
      </c>
      <c r="C3579" s="4" t="s">
        <v>7</v>
      </c>
    </row>
    <row r="3580" spans="1:9">
      <c r="A3580" t="n">
        <v>30998</v>
      </c>
      <c r="B3580" s="25" t="n">
        <v>16</v>
      </c>
      <c r="C3580" s="7" t="n">
        <v>0</v>
      </c>
    </row>
    <row r="3581" spans="1:9">
      <c r="A3581" t="s">
        <v>4</v>
      </c>
      <c r="B3581" s="4" t="s">
        <v>5</v>
      </c>
      <c r="C3581" s="4" t="s">
        <v>7</v>
      </c>
      <c r="D3581" s="4" t="s">
        <v>74</v>
      </c>
      <c r="E3581" s="4" t="s">
        <v>8</v>
      </c>
      <c r="F3581" s="4" t="s">
        <v>8</v>
      </c>
      <c r="G3581" s="4" t="s">
        <v>74</v>
      </c>
      <c r="H3581" s="4" t="s">
        <v>8</v>
      </c>
      <c r="I3581" s="4" t="s">
        <v>8</v>
      </c>
    </row>
    <row r="3582" spans="1:9">
      <c r="A3582" t="n">
        <v>31001</v>
      </c>
      <c r="B3582" s="40" t="n">
        <v>26</v>
      </c>
      <c r="C3582" s="7" t="n">
        <v>65534</v>
      </c>
      <c r="D3582" s="7" t="s">
        <v>321</v>
      </c>
      <c r="E3582" s="7" t="n">
        <v>2</v>
      </c>
      <c r="F3582" s="7" t="n">
        <v>3</v>
      </c>
      <c r="G3582" s="7" t="s">
        <v>322</v>
      </c>
      <c r="H3582" s="7" t="n">
        <v>2</v>
      </c>
      <c r="I3582" s="7" t="n">
        <v>0</v>
      </c>
    </row>
    <row r="3583" spans="1:9">
      <c r="A3583" t="s">
        <v>4</v>
      </c>
      <c r="B3583" s="4" t="s">
        <v>5</v>
      </c>
    </row>
    <row r="3584" spans="1:9">
      <c r="A3584" t="n">
        <v>31203</v>
      </c>
      <c r="B3584" s="41" t="n">
        <v>28</v>
      </c>
    </row>
    <row r="3585" spans="1:9">
      <c r="A3585" t="s">
        <v>4</v>
      </c>
      <c r="B3585" s="4" t="s">
        <v>5</v>
      </c>
      <c r="C3585" s="4" t="s">
        <v>12</v>
      </c>
    </row>
    <row r="3586" spans="1:9">
      <c r="A3586" t="n">
        <v>31204</v>
      </c>
      <c r="B3586" s="15" t="n">
        <v>3</v>
      </c>
      <c r="C3586" s="13" t="n">
        <f t="normal" ca="1">A3604</f>
        <v>0</v>
      </c>
    </row>
    <row r="3587" spans="1:9">
      <c r="A3587" t="s">
        <v>4</v>
      </c>
      <c r="B3587" s="4" t="s">
        <v>5</v>
      </c>
      <c r="C3587" s="4" t="s">
        <v>8</v>
      </c>
      <c r="D3587" s="4" t="s">
        <v>7</v>
      </c>
      <c r="E3587" s="4" t="s">
        <v>8</v>
      </c>
      <c r="F3587" s="4" t="s">
        <v>12</v>
      </c>
    </row>
    <row r="3588" spans="1:9">
      <c r="A3588" t="n">
        <v>31209</v>
      </c>
      <c r="B3588" s="12" t="n">
        <v>5</v>
      </c>
      <c r="C3588" s="7" t="n">
        <v>30</v>
      </c>
      <c r="D3588" s="7" t="n">
        <v>9712</v>
      </c>
      <c r="E3588" s="7" t="n">
        <v>1</v>
      </c>
      <c r="F3588" s="13" t="n">
        <f t="normal" ca="1">A3604</f>
        <v>0</v>
      </c>
    </row>
    <row r="3589" spans="1:9">
      <c r="A3589" t="s">
        <v>4</v>
      </c>
      <c r="B3589" s="4" t="s">
        <v>5</v>
      </c>
      <c r="C3589" s="4" t="s">
        <v>7</v>
      </c>
      <c r="D3589" s="4" t="s">
        <v>8</v>
      </c>
      <c r="E3589" s="4" t="s">
        <v>8</v>
      </c>
      <c r="F3589" s="4" t="s">
        <v>9</v>
      </c>
    </row>
    <row r="3590" spans="1:9">
      <c r="A3590" t="n">
        <v>31218</v>
      </c>
      <c r="B3590" s="22" t="n">
        <v>20</v>
      </c>
      <c r="C3590" s="7" t="n">
        <v>65534</v>
      </c>
      <c r="D3590" s="7" t="n">
        <v>3</v>
      </c>
      <c r="E3590" s="7" t="n">
        <v>10</v>
      </c>
      <c r="F3590" s="7" t="s">
        <v>263</v>
      </c>
    </row>
    <row r="3591" spans="1:9">
      <c r="A3591" t="s">
        <v>4</v>
      </c>
      <c r="B3591" s="4" t="s">
        <v>5</v>
      </c>
      <c r="C3591" s="4" t="s">
        <v>7</v>
      </c>
    </row>
    <row r="3592" spans="1:9">
      <c r="A3592" t="n">
        <v>31239</v>
      </c>
      <c r="B3592" s="25" t="n">
        <v>16</v>
      </c>
      <c r="C3592" s="7" t="n">
        <v>0</v>
      </c>
    </row>
    <row r="3593" spans="1:9">
      <c r="A3593" t="s">
        <v>4</v>
      </c>
      <c r="B3593" s="4" t="s">
        <v>5</v>
      </c>
      <c r="C3593" s="4" t="s">
        <v>8</v>
      </c>
      <c r="D3593" s="4" t="s">
        <v>7</v>
      </c>
    </row>
    <row r="3594" spans="1:9">
      <c r="A3594" t="n">
        <v>31242</v>
      </c>
      <c r="B3594" s="23" t="n">
        <v>22</v>
      </c>
      <c r="C3594" s="7" t="n">
        <v>10</v>
      </c>
      <c r="D3594" s="7" t="n">
        <v>0</v>
      </c>
    </row>
    <row r="3595" spans="1:9">
      <c r="A3595" t="s">
        <v>4</v>
      </c>
      <c r="B3595" s="4" t="s">
        <v>5</v>
      </c>
      <c r="C3595" s="4" t="s">
        <v>8</v>
      </c>
      <c r="D3595" s="4" t="s">
        <v>7</v>
      </c>
      <c r="E3595" s="4" t="s">
        <v>9</v>
      </c>
    </row>
    <row r="3596" spans="1:9">
      <c r="A3596" t="n">
        <v>31246</v>
      </c>
      <c r="B3596" s="39" t="n">
        <v>51</v>
      </c>
      <c r="C3596" s="7" t="n">
        <v>4</v>
      </c>
      <c r="D3596" s="7" t="n">
        <v>65534</v>
      </c>
      <c r="E3596" s="7" t="s">
        <v>73</v>
      </c>
    </row>
    <row r="3597" spans="1:9">
      <c r="A3597" t="s">
        <v>4</v>
      </c>
      <c r="B3597" s="4" t="s">
        <v>5</v>
      </c>
      <c r="C3597" s="4" t="s">
        <v>7</v>
      </c>
    </row>
    <row r="3598" spans="1:9">
      <c r="A3598" t="n">
        <v>31259</v>
      </c>
      <c r="B3598" s="25" t="n">
        <v>16</v>
      </c>
      <c r="C3598" s="7" t="n">
        <v>0</v>
      </c>
    </row>
    <row r="3599" spans="1:9">
      <c r="A3599" t="s">
        <v>4</v>
      </c>
      <c r="B3599" s="4" t="s">
        <v>5</v>
      </c>
      <c r="C3599" s="4" t="s">
        <v>7</v>
      </c>
      <c r="D3599" s="4" t="s">
        <v>74</v>
      </c>
      <c r="E3599" s="4" t="s">
        <v>8</v>
      </c>
      <c r="F3599" s="4" t="s">
        <v>8</v>
      </c>
      <c r="G3599" s="4" t="s">
        <v>74</v>
      </c>
      <c r="H3599" s="4" t="s">
        <v>8</v>
      </c>
      <c r="I3599" s="4" t="s">
        <v>8</v>
      </c>
    </row>
    <row r="3600" spans="1:9">
      <c r="A3600" t="n">
        <v>31262</v>
      </c>
      <c r="B3600" s="40" t="n">
        <v>26</v>
      </c>
      <c r="C3600" s="7" t="n">
        <v>65534</v>
      </c>
      <c r="D3600" s="7" t="s">
        <v>323</v>
      </c>
      <c r="E3600" s="7" t="n">
        <v>2</v>
      </c>
      <c r="F3600" s="7" t="n">
        <v>3</v>
      </c>
      <c r="G3600" s="7" t="s">
        <v>324</v>
      </c>
      <c r="H3600" s="7" t="n">
        <v>2</v>
      </c>
      <c r="I3600" s="7" t="n">
        <v>0</v>
      </c>
    </row>
    <row r="3601" spans="1:9">
      <c r="A3601" t="s">
        <v>4</v>
      </c>
      <c r="B3601" s="4" t="s">
        <v>5</v>
      </c>
    </row>
    <row r="3602" spans="1:9">
      <c r="A3602" t="n">
        <v>31451</v>
      </c>
      <c r="B3602" s="41" t="n">
        <v>28</v>
      </c>
    </row>
    <row r="3603" spans="1:9">
      <c r="A3603" t="s">
        <v>4</v>
      </c>
      <c r="B3603" s="4" t="s">
        <v>5</v>
      </c>
      <c r="C3603" s="4" t="s">
        <v>8</v>
      </c>
    </row>
    <row r="3604" spans="1:9">
      <c r="A3604" t="n">
        <v>31452</v>
      </c>
      <c r="B3604" s="29" t="n">
        <v>23</v>
      </c>
      <c r="C3604" s="7" t="n">
        <v>10</v>
      </c>
    </row>
    <row r="3605" spans="1:9">
      <c r="A3605" t="s">
        <v>4</v>
      </c>
      <c r="B3605" s="4" t="s">
        <v>5</v>
      </c>
      <c r="C3605" s="4" t="s">
        <v>8</v>
      </c>
      <c r="D3605" s="4" t="s">
        <v>9</v>
      </c>
    </row>
    <row r="3606" spans="1:9">
      <c r="A3606" t="n">
        <v>31454</v>
      </c>
      <c r="B3606" s="9" t="n">
        <v>2</v>
      </c>
      <c r="C3606" s="7" t="n">
        <v>10</v>
      </c>
      <c r="D3606" s="7" t="s">
        <v>48</v>
      </c>
    </row>
    <row r="3607" spans="1:9">
      <c r="A3607" t="s">
        <v>4</v>
      </c>
      <c r="B3607" s="4" t="s">
        <v>5</v>
      </c>
      <c r="C3607" s="4" t="s">
        <v>8</v>
      </c>
    </row>
    <row r="3608" spans="1:9">
      <c r="A3608" t="n">
        <v>31477</v>
      </c>
      <c r="B3608" s="53" t="n">
        <v>74</v>
      </c>
      <c r="C3608" s="7" t="n">
        <v>46</v>
      </c>
    </row>
    <row r="3609" spans="1:9">
      <c r="A3609" t="s">
        <v>4</v>
      </c>
      <c r="B3609" s="4" t="s">
        <v>5</v>
      </c>
      <c r="C3609" s="4" t="s">
        <v>8</v>
      </c>
    </row>
    <row r="3610" spans="1:9">
      <c r="A3610" t="n">
        <v>31479</v>
      </c>
      <c r="B3610" s="53" t="n">
        <v>74</v>
      </c>
      <c r="C3610" s="7" t="n">
        <v>54</v>
      </c>
    </row>
    <row r="3611" spans="1:9">
      <c r="A3611" t="s">
        <v>4</v>
      </c>
      <c r="B3611" s="4" t="s">
        <v>5</v>
      </c>
    </row>
    <row r="3612" spans="1:9">
      <c r="A3612" t="n">
        <v>31481</v>
      </c>
      <c r="B3612" s="5" t="n">
        <v>1</v>
      </c>
    </row>
    <row r="3613" spans="1:9" s="3" customFormat="1" customHeight="0">
      <c r="A3613" s="3" t="s">
        <v>2</v>
      </c>
      <c r="B3613" s="3" t="s">
        <v>325</v>
      </c>
    </row>
    <row r="3614" spans="1:9">
      <c r="A3614" t="s">
        <v>4</v>
      </c>
      <c r="B3614" s="4" t="s">
        <v>5</v>
      </c>
      <c r="C3614" s="4" t="s">
        <v>8</v>
      </c>
      <c r="D3614" s="4" t="s">
        <v>7</v>
      </c>
      <c r="E3614" s="4" t="s">
        <v>8</v>
      </c>
      <c r="F3614" s="4" t="s">
        <v>12</v>
      </c>
    </row>
    <row r="3615" spans="1:9">
      <c r="A3615" t="n">
        <v>31484</v>
      </c>
      <c r="B3615" s="12" t="n">
        <v>5</v>
      </c>
      <c r="C3615" s="7" t="n">
        <v>30</v>
      </c>
      <c r="D3615" s="7" t="n">
        <v>10637</v>
      </c>
      <c r="E3615" s="7" t="n">
        <v>1</v>
      </c>
      <c r="F3615" s="13" t="n">
        <f t="normal" ca="1">A3621</f>
        <v>0</v>
      </c>
    </row>
    <row r="3616" spans="1:9">
      <c r="A3616" t="s">
        <v>4</v>
      </c>
      <c r="B3616" s="4" t="s">
        <v>5</v>
      </c>
      <c r="C3616" s="4" t="s">
        <v>7</v>
      </c>
      <c r="D3616" s="4" t="s">
        <v>14</v>
      </c>
    </row>
    <row r="3617" spans="1:6">
      <c r="A3617" t="n">
        <v>31493</v>
      </c>
      <c r="B3617" s="30" t="n">
        <v>43</v>
      </c>
      <c r="C3617" s="7" t="n">
        <v>65534</v>
      </c>
      <c r="D3617" s="7" t="n">
        <v>1</v>
      </c>
    </row>
    <row r="3618" spans="1:6">
      <c r="A3618" t="s">
        <v>4</v>
      </c>
      <c r="B3618" s="4" t="s">
        <v>5</v>
      </c>
    </row>
    <row r="3619" spans="1:6">
      <c r="A3619" t="n">
        <v>31500</v>
      </c>
      <c r="B3619" s="5" t="n">
        <v>1</v>
      </c>
    </row>
    <row r="3620" spans="1:6">
      <c r="A3620" t="s">
        <v>4</v>
      </c>
      <c r="B3620" s="4" t="s">
        <v>5</v>
      </c>
      <c r="C3620" s="4" t="s">
        <v>8</v>
      </c>
      <c r="D3620" s="4" t="s">
        <v>7</v>
      </c>
      <c r="E3620" s="4" t="s">
        <v>8</v>
      </c>
      <c r="F3620" s="4" t="s">
        <v>8</v>
      </c>
      <c r="G3620" s="4" t="s">
        <v>8</v>
      </c>
      <c r="H3620" s="4" t="s">
        <v>7</v>
      </c>
      <c r="I3620" s="4" t="s">
        <v>12</v>
      </c>
      <c r="J3620" s="4" t="s">
        <v>12</v>
      </c>
    </row>
    <row r="3621" spans="1:6">
      <c r="A3621" t="n">
        <v>31501</v>
      </c>
      <c r="B3621" s="34" t="n">
        <v>6</v>
      </c>
      <c r="C3621" s="7" t="n">
        <v>33</v>
      </c>
      <c r="D3621" s="7" t="n">
        <v>65534</v>
      </c>
      <c r="E3621" s="7" t="n">
        <v>9</v>
      </c>
      <c r="F3621" s="7" t="n">
        <v>1</v>
      </c>
      <c r="G3621" s="7" t="n">
        <v>1</v>
      </c>
      <c r="H3621" s="7" t="n">
        <v>100</v>
      </c>
      <c r="I3621" s="13" t="n">
        <f t="normal" ca="1">A3623</f>
        <v>0</v>
      </c>
      <c r="J3621" s="13" t="n">
        <f t="normal" ca="1">A3633</f>
        <v>0</v>
      </c>
    </row>
    <row r="3622" spans="1:6">
      <c r="A3622" t="s">
        <v>4</v>
      </c>
      <c r="B3622" s="4" t="s">
        <v>5</v>
      </c>
      <c r="C3622" s="4" t="s">
        <v>7</v>
      </c>
      <c r="D3622" s="4" t="s">
        <v>13</v>
      </c>
      <c r="E3622" s="4" t="s">
        <v>13</v>
      </c>
      <c r="F3622" s="4" t="s">
        <v>13</v>
      </c>
      <c r="G3622" s="4" t="s">
        <v>13</v>
      </c>
    </row>
    <row r="3623" spans="1:6">
      <c r="A3623" t="n">
        <v>31518</v>
      </c>
      <c r="B3623" s="46" t="n">
        <v>46</v>
      </c>
      <c r="C3623" s="7" t="n">
        <v>65534</v>
      </c>
      <c r="D3623" s="7" t="n">
        <v>-3.70000004768372</v>
      </c>
      <c r="E3623" s="7" t="n">
        <v>0</v>
      </c>
      <c r="F3623" s="7" t="n">
        <v>50.1800003051758</v>
      </c>
      <c r="G3623" s="7" t="n">
        <v>0</v>
      </c>
    </row>
    <row r="3624" spans="1:6">
      <c r="A3624" t="s">
        <v>4</v>
      </c>
      <c r="B3624" s="4" t="s">
        <v>5</v>
      </c>
      <c r="C3624" s="4" t="s">
        <v>8</v>
      </c>
      <c r="D3624" s="4" t="s">
        <v>7</v>
      </c>
      <c r="E3624" s="4" t="s">
        <v>8</v>
      </c>
      <c r="F3624" s="4" t="s">
        <v>9</v>
      </c>
      <c r="G3624" s="4" t="s">
        <v>9</v>
      </c>
      <c r="H3624" s="4" t="s">
        <v>9</v>
      </c>
      <c r="I3624" s="4" t="s">
        <v>9</v>
      </c>
      <c r="J3624" s="4" t="s">
        <v>9</v>
      </c>
      <c r="K3624" s="4" t="s">
        <v>9</v>
      </c>
      <c r="L3624" s="4" t="s">
        <v>9</v>
      </c>
      <c r="M3624" s="4" t="s">
        <v>9</v>
      </c>
      <c r="N3624" s="4" t="s">
        <v>9</v>
      </c>
      <c r="O3624" s="4" t="s">
        <v>9</v>
      </c>
      <c r="P3624" s="4" t="s">
        <v>9</v>
      </c>
      <c r="Q3624" s="4" t="s">
        <v>9</v>
      </c>
      <c r="R3624" s="4" t="s">
        <v>9</v>
      </c>
      <c r="S3624" s="4" t="s">
        <v>9</v>
      </c>
      <c r="T3624" s="4" t="s">
        <v>9</v>
      </c>
      <c r="U3624" s="4" t="s">
        <v>9</v>
      </c>
    </row>
    <row r="3625" spans="1:6">
      <c r="A3625" t="n">
        <v>31537</v>
      </c>
      <c r="B3625" s="51" t="n">
        <v>36</v>
      </c>
      <c r="C3625" s="7" t="n">
        <v>8</v>
      </c>
      <c r="D3625" s="7" t="n">
        <v>65534</v>
      </c>
      <c r="E3625" s="7" t="n">
        <v>0</v>
      </c>
      <c r="F3625" s="7" t="s">
        <v>248</v>
      </c>
      <c r="G3625" s="7" t="s">
        <v>15</v>
      </c>
      <c r="H3625" s="7" t="s">
        <v>15</v>
      </c>
      <c r="I3625" s="7" t="s">
        <v>15</v>
      </c>
      <c r="J3625" s="7" t="s">
        <v>15</v>
      </c>
      <c r="K3625" s="7" t="s">
        <v>15</v>
      </c>
      <c r="L3625" s="7" t="s">
        <v>15</v>
      </c>
      <c r="M3625" s="7" t="s">
        <v>15</v>
      </c>
      <c r="N3625" s="7" t="s">
        <v>15</v>
      </c>
      <c r="O3625" s="7" t="s">
        <v>15</v>
      </c>
      <c r="P3625" s="7" t="s">
        <v>15</v>
      </c>
      <c r="Q3625" s="7" t="s">
        <v>15</v>
      </c>
      <c r="R3625" s="7" t="s">
        <v>15</v>
      </c>
      <c r="S3625" s="7" t="s">
        <v>15</v>
      </c>
      <c r="T3625" s="7" t="s">
        <v>15</v>
      </c>
      <c r="U3625" s="7" t="s">
        <v>15</v>
      </c>
    </row>
    <row r="3626" spans="1:6">
      <c r="A3626" t="s">
        <v>4</v>
      </c>
      <c r="B3626" s="4" t="s">
        <v>5</v>
      </c>
      <c r="C3626" s="4" t="s">
        <v>7</v>
      </c>
      <c r="D3626" s="4" t="s">
        <v>8</v>
      </c>
      <c r="E3626" s="4" t="s">
        <v>9</v>
      </c>
      <c r="F3626" s="4" t="s">
        <v>13</v>
      </c>
      <c r="G3626" s="4" t="s">
        <v>13</v>
      </c>
      <c r="H3626" s="4" t="s">
        <v>13</v>
      </c>
    </row>
    <row r="3627" spans="1:6">
      <c r="A3627" t="n">
        <v>31570</v>
      </c>
      <c r="B3627" s="52" t="n">
        <v>48</v>
      </c>
      <c r="C3627" s="7" t="n">
        <v>65534</v>
      </c>
      <c r="D3627" s="7" t="n">
        <v>0</v>
      </c>
      <c r="E3627" s="7" t="s">
        <v>248</v>
      </c>
      <c r="F3627" s="7" t="n">
        <v>0</v>
      </c>
      <c r="G3627" s="7" t="n">
        <v>1</v>
      </c>
      <c r="H3627" s="7" t="n">
        <v>0</v>
      </c>
    </row>
    <row r="3628" spans="1:6">
      <c r="A3628" t="s">
        <v>4</v>
      </c>
      <c r="B3628" s="4" t="s">
        <v>5</v>
      </c>
      <c r="C3628" s="4" t="s">
        <v>7</v>
      </c>
      <c r="D3628" s="4" t="s">
        <v>14</v>
      </c>
    </row>
    <row r="3629" spans="1:6">
      <c r="A3629" t="n">
        <v>31599</v>
      </c>
      <c r="B3629" s="30" t="n">
        <v>43</v>
      </c>
      <c r="C3629" s="7" t="n">
        <v>65534</v>
      </c>
      <c r="D3629" s="7" t="n">
        <v>64</v>
      </c>
    </row>
    <row r="3630" spans="1:6">
      <c r="A3630" t="s">
        <v>4</v>
      </c>
      <c r="B3630" s="4" t="s">
        <v>5</v>
      </c>
      <c r="C3630" s="4" t="s">
        <v>12</v>
      </c>
    </row>
    <row r="3631" spans="1:6">
      <c r="A3631" t="n">
        <v>31606</v>
      </c>
      <c r="B3631" s="15" t="n">
        <v>3</v>
      </c>
      <c r="C3631" s="13" t="n">
        <f t="normal" ca="1">A3633</f>
        <v>0</v>
      </c>
    </row>
    <row r="3632" spans="1:6">
      <c r="A3632" t="s">
        <v>4</v>
      </c>
      <c r="B3632" s="4" t="s">
        <v>5</v>
      </c>
    </row>
    <row r="3633" spans="1:21">
      <c r="A3633" t="n">
        <v>31611</v>
      </c>
      <c r="B3633" s="5" t="n">
        <v>1</v>
      </c>
    </row>
    <row r="3634" spans="1:21" s="3" customFormat="1" customHeight="0">
      <c r="A3634" s="3" t="s">
        <v>2</v>
      </c>
      <c r="B3634" s="3" t="s">
        <v>326</v>
      </c>
    </row>
    <row r="3635" spans="1:21">
      <c r="A3635" t="s">
        <v>4</v>
      </c>
      <c r="B3635" s="4" t="s">
        <v>5</v>
      </c>
      <c r="C3635" s="4" t="s">
        <v>8</v>
      </c>
      <c r="D3635" s="4" t="s">
        <v>7</v>
      </c>
      <c r="E3635" s="4" t="s">
        <v>8</v>
      </c>
      <c r="F3635" s="4" t="s">
        <v>12</v>
      </c>
    </row>
    <row r="3636" spans="1:21">
      <c r="A3636" t="n">
        <v>31612</v>
      </c>
      <c r="B3636" s="12" t="n">
        <v>5</v>
      </c>
      <c r="C3636" s="7" t="n">
        <v>30</v>
      </c>
      <c r="D3636" s="7" t="n">
        <v>9725</v>
      </c>
      <c r="E3636" s="7" t="n">
        <v>1</v>
      </c>
      <c r="F3636" s="13" t="n">
        <f t="normal" ca="1">A3654</f>
        <v>0</v>
      </c>
    </row>
    <row r="3637" spans="1:21">
      <c r="A3637" t="s">
        <v>4</v>
      </c>
      <c r="B3637" s="4" t="s">
        <v>5</v>
      </c>
      <c r="C3637" s="4" t="s">
        <v>7</v>
      </c>
      <c r="D3637" s="4" t="s">
        <v>8</v>
      </c>
      <c r="E3637" s="4" t="s">
        <v>8</v>
      </c>
      <c r="F3637" s="4" t="s">
        <v>9</v>
      </c>
    </row>
    <row r="3638" spans="1:21">
      <c r="A3638" t="n">
        <v>31621</v>
      </c>
      <c r="B3638" s="22" t="n">
        <v>20</v>
      </c>
      <c r="C3638" s="7" t="n">
        <v>65534</v>
      </c>
      <c r="D3638" s="7" t="n">
        <v>3</v>
      </c>
      <c r="E3638" s="7" t="n">
        <v>10</v>
      </c>
      <c r="F3638" s="7" t="s">
        <v>263</v>
      </c>
    </row>
    <row r="3639" spans="1:21">
      <c r="A3639" t="s">
        <v>4</v>
      </c>
      <c r="B3639" s="4" t="s">
        <v>5</v>
      </c>
      <c r="C3639" s="4" t="s">
        <v>7</v>
      </c>
    </row>
    <row r="3640" spans="1:21">
      <c r="A3640" t="n">
        <v>31642</v>
      </c>
      <c r="B3640" s="25" t="n">
        <v>16</v>
      </c>
      <c r="C3640" s="7" t="n">
        <v>0</v>
      </c>
    </row>
    <row r="3641" spans="1:21">
      <c r="A3641" t="s">
        <v>4</v>
      </c>
      <c r="B3641" s="4" t="s">
        <v>5</v>
      </c>
      <c r="C3641" s="4" t="s">
        <v>8</v>
      </c>
      <c r="D3641" s="4" t="s">
        <v>7</v>
      </c>
    </row>
    <row r="3642" spans="1:21">
      <c r="A3642" t="n">
        <v>31645</v>
      </c>
      <c r="B3642" s="23" t="n">
        <v>22</v>
      </c>
      <c r="C3642" s="7" t="n">
        <v>10</v>
      </c>
      <c r="D3642" s="7" t="n">
        <v>0</v>
      </c>
    </row>
    <row r="3643" spans="1:21">
      <c r="A3643" t="s">
        <v>4</v>
      </c>
      <c r="B3643" s="4" t="s">
        <v>5</v>
      </c>
      <c r="C3643" s="4" t="s">
        <v>8</v>
      </c>
      <c r="D3643" s="4" t="s">
        <v>7</v>
      </c>
      <c r="E3643" s="4" t="s">
        <v>9</v>
      </c>
    </row>
    <row r="3644" spans="1:21">
      <c r="A3644" t="n">
        <v>31649</v>
      </c>
      <c r="B3644" s="39" t="n">
        <v>51</v>
      </c>
      <c r="C3644" s="7" t="n">
        <v>4</v>
      </c>
      <c r="D3644" s="7" t="n">
        <v>6473</v>
      </c>
      <c r="E3644" s="7" t="s">
        <v>73</v>
      </c>
    </row>
    <row r="3645" spans="1:21">
      <c r="A3645" t="s">
        <v>4</v>
      </c>
      <c r="B3645" s="4" t="s">
        <v>5</v>
      </c>
      <c r="C3645" s="4" t="s">
        <v>7</v>
      </c>
    </row>
    <row r="3646" spans="1:21">
      <c r="A3646" t="n">
        <v>31662</v>
      </c>
      <c r="B3646" s="25" t="n">
        <v>16</v>
      </c>
      <c r="C3646" s="7" t="n">
        <v>0</v>
      </c>
    </row>
    <row r="3647" spans="1:21">
      <c r="A3647" t="s">
        <v>4</v>
      </c>
      <c r="B3647" s="4" t="s">
        <v>5</v>
      </c>
      <c r="C3647" s="4" t="s">
        <v>7</v>
      </c>
      <c r="D3647" s="4" t="s">
        <v>74</v>
      </c>
      <c r="E3647" s="4" t="s">
        <v>8</v>
      </c>
      <c r="F3647" s="4" t="s">
        <v>8</v>
      </c>
      <c r="G3647" s="4" t="s">
        <v>74</v>
      </c>
      <c r="H3647" s="4" t="s">
        <v>8</v>
      </c>
      <c r="I3647" s="4" t="s">
        <v>8</v>
      </c>
    </row>
    <row r="3648" spans="1:21">
      <c r="A3648" t="n">
        <v>31665</v>
      </c>
      <c r="B3648" s="40" t="n">
        <v>26</v>
      </c>
      <c r="C3648" s="7" t="n">
        <v>6473</v>
      </c>
      <c r="D3648" s="7" t="s">
        <v>327</v>
      </c>
      <c r="E3648" s="7" t="n">
        <v>2</v>
      </c>
      <c r="F3648" s="7" t="n">
        <v>3</v>
      </c>
      <c r="G3648" s="7" t="s">
        <v>328</v>
      </c>
      <c r="H3648" s="7" t="n">
        <v>2</v>
      </c>
      <c r="I3648" s="7" t="n">
        <v>0</v>
      </c>
    </row>
    <row r="3649" spans="1:9">
      <c r="A3649" t="s">
        <v>4</v>
      </c>
      <c r="B3649" s="4" t="s">
        <v>5</v>
      </c>
    </row>
    <row r="3650" spans="1:9">
      <c r="A3650" t="n">
        <v>31863</v>
      </c>
      <c r="B3650" s="41" t="n">
        <v>28</v>
      </c>
    </row>
    <row r="3651" spans="1:9">
      <c r="A3651" t="s">
        <v>4</v>
      </c>
      <c r="B3651" s="4" t="s">
        <v>5</v>
      </c>
      <c r="C3651" s="4" t="s">
        <v>12</v>
      </c>
    </row>
    <row r="3652" spans="1:9">
      <c r="A3652" t="n">
        <v>31864</v>
      </c>
      <c r="B3652" s="15" t="n">
        <v>3</v>
      </c>
      <c r="C3652" s="13" t="n">
        <f t="normal" ca="1">A3778</f>
        <v>0</v>
      </c>
    </row>
    <row r="3653" spans="1:9">
      <c r="A3653" t="s">
        <v>4</v>
      </c>
      <c r="B3653" s="4" t="s">
        <v>5</v>
      </c>
      <c r="C3653" s="4" t="s">
        <v>8</v>
      </c>
      <c r="D3653" s="4" t="s">
        <v>7</v>
      </c>
      <c r="E3653" s="4" t="s">
        <v>8</v>
      </c>
      <c r="F3653" s="4" t="s">
        <v>12</v>
      </c>
    </row>
    <row r="3654" spans="1:9">
      <c r="A3654" t="n">
        <v>31869</v>
      </c>
      <c r="B3654" s="12" t="n">
        <v>5</v>
      </c>
      <c r="C3654" s="7" t="n">
        <v>30</v>
      </c>
      <c r="D3654" s="7" t="n">
        <v>9724</v>
      </c>
      <c r="E3654" s="7" t="n">
        <v>1</v>
      </c>
      <c r="F3654" s="13" t="n">
        <f t="normal" ca="1">A3672</f>
        <v>0</v>
      </c>
    </row>
    <row r="3655" spans="1:9">
      <c r="A3655" t="s">
        <v>4</v>
      </c>
      <c r="B3655" s="4" t="s">
        <v>5</v>
      </c>
      <c r="C3655" s="4" t="s">
        <v>7</v>
      </c>
      <c r="D3655" s="4" t="s">
        <v>8</v>
      </c>
      <c r="E3655" s="4" t="s">
        <v>8</v>
      </c>
      <c r="F3655" s="4" t="s">
        <v>9</v>
      </c>
    </row>
    <row r="3656" spans="1:9">
      <c r="A3656" t="n">
        <v>31878</v>
      </c>
      <c r="B3656" s="22" t="n">
        <v>20</v>
      </c>
      <c r="C3656" s="7" t="n">
        <v>65534</v>
      </c>
      <c r="D3656" s="7" t="n">
        <v>3</v>
      </c>
      <c r="E3656" s="7" t="n">
        <v>10</v>
      </c>
      <c r="F3656" s="7" t="s">
        <v>263</v>
      </c>
    </row>
    <row r="3657" spans="1:9">
      <c r="A3657" t="s">
        <v>4</v>
      </c>
      <c r="B3657" s="4" t="s">
        <v>5</v>
      </c>
      <c r="C3657" s="4" t="s">
        <v>7</v>
      </c>
    </row>
    <row r="3658" spans="1:9">
      <c r="A3658" t="n">
        <v>31899</v>
      </c>
      <c r="B3658" s="25" t="n">
        <v>16</v>
      </c>
      <c r="C3658" s="7" t="n">
        <v>0</v>
      </c>
    </row>
    <row r="3659" spans="1:9">
      <c r="A3659" t="s">
        <v>4</v>
      </c>
      <c r="B3659" s="4" t="s">
        <v>5</v>
      </c>
      <c r="C3659" s="4" t="s">
        <v>8</v>
      </c>
      <c r="D3659" s="4" t="s">
        <v>7</v>
      </c>
    </row>
    <row r="3660" spans="1:9">
      <c r="A3660" t="n">
        <v>31902</v>
      </c>
      <c r="B3660" s="23" t="n">
        <v>22</v>
      </c>
      <c r="C3660" s="7" t="n">
        <v>10</v>
      </c>
      <c r="D3660" s="7" t="n">
        <v>0</v>
      </c>
    </row>
    <row r="3661" spans="1:9">
      <c r="A3661" t="s">
        <v>4</v>
      </c>
      <c r="B3661" s="4" t="s">
        <v>5</v>
      </c>
      <c r="C3661" s="4" t="s">
        <v>8</v>
      </c>
      <c r="D3661" s="4" t="s">
        <v>7</v>
      </c>
      <c r="E3661" s="4" t="s">
        <v>9</v>
      </c>
    </row>
    <row r="3662" spans="1:9">
      <c r="A3662" t="n">
        <v>31906</v>
      </c>
      <c r="B3662" s="39" t="n">
        <v>51</v>
      </c>
      <c r="C3662" s="7" t="n">
        <v>4</v>
      </c>
      <c r="D3662" s="7" t="n">
        <v>6473</v>
      </c>
      <c r="E3662" s="7" t="s">
        <v>73</v>
      </c>
    </row>
    <row r="3663" spans="1:9">
      <c r="A3663" t="s">
        <v>4</v>
      </c>
      <c r="B3663" s="4" t="s">
        <v>5</v>
      </c>
      <c r="C3663" s="4" t="s">
        <v>7</v>
      </c>
    </row>
    <row r="3664" spans="1:9">
      <c r="A3664" t="n">
        <v>31919</v>
      </c>
      <c r="B3664" s="25" t="n">
        <v>16</v>
      </c>
      <c r="C3664" s="7" t="n">
        <v>0</v>
      </c>
    </row>
    <row r="3665" spans="1:6">
      <c r="A3665" t="s">
        <v>4</v>
      </c>
      <c r="B3665" s="4" t="s">
        <v>5</v>
      </c>
      <c r="C3665" s="4" t="s">
        <v>7</v>
      </c>
      <c r="D3665" s="4" t="s">
        <v>74</v>
      </c>
      <c r="E3665" s="4" t="s">
        <v>8</v>
      </c>
      <c r="F3665" s="4" t="s">
        <v>8</v>
      </c>
      <c r="G3665" s="4" t="s">
        <v>74</v>
      </c>
      <c r="H3665" s="4" t="s">
        <v>8</v>
      </c>
      <c r="I3665" s="4" t="s">
        <v>8</v>
      </c>
    </row>
    <row r="3666" spans="1:6">
      <c r="A3666" t="n">
        <v>31922</v>
      </c>
      <c r="B3666" s="40" t="n">
        <v>26</v>
      </c>
      <c r="C3666" s="7" t="n">
        <v>6473</v>
      </c>
      <c r="D3666" s="7" t="s">
        <v>329</v>
      </c>
      <c r="E3666" s="7" t="n">
        <v>2</v>
      </c>
      <c r="F3666" s="7" t="n">
        <v>3</v>
      </c>
      <c r="G3666" s="7" t="s">
        <v>330</v>
      </c>
      <c r="H3666" s="7" t="n">
        <v>2</v>
      </c>
      <c r="I3666" s="7" t="n">
        <v>0</v>
      </c>
    </row>
    <row r="3667" spans="1:6">
      <c r="A3667" t="s">
        <v>4</v>
      </c>
      <c r="B3667" s="4" t="s">
        <v>5</v>
      </c>
    </row>
    <row r="3668" spans="1:6">
      <c r="A3668" t="n">
        <v>32060</v>
      </c>
      <c r="B3668" s="41" t="n">
        <v>28</v>
      </c>
    </row>
    <row r="3669" spans="1:6">
      <c r="A3669" t="s">
        <v>4</v>
      </c>
      <c r="B3669" s="4" t="s">
        <v>5</v>
      </c>
      <c r="C3669" s="4" t="s">
        <v>12</v>
      </c>
    </row>
    <row r="3670" spans="1:6">
      <c r="A3670" t="n">
        <v>32061</v>
      </c>
      <c r="B3670" s="15" t="n">
        <v>3</v>
      </c>
      <c r="C3670" s="13" t="n">
        <f t="normal" ca="1">A3778</f>
        <v>0</v>
      </c>
    </row>
    <row r="3671" spans="1:6">
      <c r="A3671" t="s">
        <v>4</v>
      </c>
      <c r="B3671" s="4" t="s">
        <v>5</v>
      </c>
      <c r="C3671" s="4" t="s">
        <v>8</v>
      </c>
      <c r="D3671" s="4" t="s">
        <v>7</v>
      </c>
      <c r="E3671" s="4" t="s">
        <v>8</v>
      </c>
      <c r="F3671" s="4" t="s">
        <v>12</v>
      </c>
    </row>
    <row r="3672" spans="1:6">
      <c r="A3672" t="n">
        <v>32066</v>
      </c>
      <c r="B3672" s="12" t="n">
        <v>5</v>
      </c>
      <c r="C3672" s="7" t="n">
        <v>30</v>
      </c>
      <c r="D3672" s="7" t="n">
        <v>9722</v>
      </c>
      <c r="E3672" s="7" t="n">
        <v>1</v>
      </c>
      <c r="F3672" s="13" t="n">
        <f t="normal" ca="1">A3690</f>
        <v>0</v>
      </c>
    </row>
    <row r="3673" spans="1:6">
      <c r="A3673" t="s">
        <v>4</v>
      </c>
      <c r="B3673" s="4" t="s">
        <v>5</v>
      </c>
      <c r="C3673" s="4" t="s">
        <v>7</v>
      </c>
      <c r="D3673" s="4" t="s">
        <v>8</v>
      </c>
      <c r="E3673" s="4" t="s">
        <v>8</v>
      </c>
      <c r="F3673" s="4" t="s">
        <v>9</v>
      </c>
    </row>
    <row r="3674" spans="1:6">
      <c r="A3674" t="n">
        <v>32075</v>
      </c>
      <c r="B3674" s="22" t="n">
        <v>20</v>
      </c>
      <c r="C3674" s="7" t="n">
        <v>65534</v>
      </c>
      <c r="D3674" s="7" t="n">
        <v>3</v>
      </c>
      <c r="E3674" s="7" t="n">
        <v>10</v>
      </c>
      <c r="F3674" s="7" t="s">
        <v>263</v>
      </c>
    </row>
    <row r="3675" spans="1:6">
      <c r="A3675" t="s">
        <v>4</v>
      </c>
      <c r="B3675" s="4" t="s">
        <v>5</v>
      </c>
      <c r="C3675" s="4" t="s">
        <v>7</v>
      </c>
    </row>
    <row r="3676" spans="1:6">
      <c r="A3676" t="n">
        <v>32096</v>
      </c>
      <c r="B3676" s="25" t="n">
        <v>16</v>
      </c>
      <c r="C3676" s="7" t="n">
        <v>0</v>
      </c>
    </row>
    <row r="3677" spans="1:6">
      <c r="A3677" t="s">
        <v>4</v>
      </c>
      <c r="B3677" s="4" t="s">
        <v>5</v>
      </c>
      <c r="C3677" s="4" t="s">
        <v>8</v>
      </c>
      <c r="D3677" s="4" t="s">
        <v>7</v>
      </c>
    </row>
    <row r="3678" spans="1:6">
      <c r="A3678" t="n">
        <v>32099</v>
      </c>
      <c r="B3678" s="23" t="n">
        <v>22</v>
      </c>
      <c r="C3678" s="7" t="n">
        <v>10</v>
      </c>
      <c r="D3678" s="7" t="n">
        <v>0</v>
      </c>
    </row>
    <row r="3679" spans="1:6">
      <c r="A3679" t="s">
        <v>4</v>
      </c>
      <c r="B3679" s="4" t="s">
        <v>5</v>
      </c>
      <c r="C3679" s="4" t="s">
        <v>8</v>
      </c>
      <c r="D3679" s="4" t="s">
        <v>7</v>
      </c>
      <c r="E3679" s="4" t="s">
        <v>9</v>
      </c>
    </row>
    <row r="3680" spans="1:6">
      <c r="A3680" t="n">
        <v>32103</v>
      </c>
      <c r="B3680" s="39" t="n">
        <v>51</v>
      </c>
      <c r="C3680" s="7" t="n">
        <v>4</v>
      </c>
      <c r="D3680" s="7" t="n">
        <v>6473</v>
      </c>
      <c r="E3680" s="7" t="s">
        <v>73</v>
      </c>
    </row>
    <row r="3681" spans="1:9">
      <c r="A3681" t="s">
        <v>4</v>
      </c>
      <c r="B3681" s="4" t="s">
        <v>5</v>
      </c>
      <c r="C3681" s="4" t="s">
        <v>7</v>
      </c>
    </row>
    <row r="3682" spans="1:9">
      <c r="A3682" t="n">
        <v>32116</v>
      </c>
      <c r="B3682" s="25" t="n">
        <v>16</v>
      </c>
      <c r="C3682" s="7" t="n">
        <v>0</v>
      </c>
    </row>
    <row r="3683" spans="1:9">
      <c r="A3683" t="s">
        <v>4</v>
      </c>
      <c r="B3683" s="4" t="s">
        <v>5</v>
      </c>
      <c r="C3683" s="4" t="s">
        <v>7</v>
      </c>
      <c r="D3683" s="4" t="s">
        <v>74</v>
      </c>
      <c r="E3683" s="4" t="s">
        <v>8</v>
      </c>
      <c r="F3683" s="4" t="s">
        <v>8</v>
      </c>
      <c r="G3683" s="4" t="s">
        <v>74</v>
      </c>
      <c r="H3683" s="4" t="s">
        <v>8</v>
      </c>
      <c r="I3683" s="4" t="s">
        <v>8</v>
      </c>
    </row>
    <row r="3684" spans="1:9">
      <c r="A3684" t="n">
        <v>32119</v>
      </c>
      <c r="B3684" s="40" t="n">
        <v>26</v>
      </c>
      <c r="C3684" s="7" t="n">
        <v>6473</v>
      </c>
      <c r="D3684" s="7" t="s">
        <v>331</v>
      </c>
      <c r="E3684" s="7" t="n">
        <v>2</v>
      </c>
      <c r="F3684" s="7" t="n">
        <v>3</v>
      </c>
      <c r="G3684" s="7" t="s">
        <v>332</v>
      </c>
      <c r="H3684" s="7" t="n">
        <v>2</v>
      </c>
      <c r="I3684" s="7" t="n">
        <v>0</v>
      </c>
    </row>
    <row r="3685" spans="1:9">
      <c r="A3685" t="s">
        <v>4</v>
      </c>
      <c r="B3685" s="4" t="s">
        <v>5</v>
      </c>
    </row>
    <row r="3686" spans="1:9">
      <c r="A3686" t="n">
        <v>32259</v>
      </c>
      <c r="B3686" s="41" t="n">
        <v>28</v>
      </c>
    </row>
    <row r="3687" spans="1:9">
      <c r="A3687" t="s">
        <v>4</v>
      </c>
      <c r="B3687" s="4" t="s">
        <v>5</v>
      </c>
      <c r="C3687" s="4" t="s">
        <v>12</v>
      </c>
    </row>
    <row r="3688" spans="1:9">
      <c r="A3688" t="n">
        <v>32260</v>
      </c>
      <c r="B3688" s="15" t="n">
        <v>3</v>
      </c>
      <c r="C3688" s="13" t="n">
        <f t="normal" ca="1">A3778</f>
        <v>0</v>
      </c>
    </row>
    <row r="3689" spans="1:9">
      <c r="A3689" t="s">
        <v>4</v>
      </c>
      <c r="B3689" s="4" t="s">
        <v>5</v>
      </c>
      <c r="C3689" s="4" t="s">
        <v>8</v>
      </c>
      <c r="D3689" s="4" t="s">
        <v>7</v>
      </c>
      <c r="E3689" s="4" t="s">
        <v>8</v>
      </c>
      <c r="F3689" s="4" t="s">
        <v>12</v>
      </c>
    </row>
    <row r="3690" spans="1:9">
      <c r="A3690" t="n">
        <v>32265</v>
      </c>
      <c r="B3690" s="12" t="n">
        <v>5</v>
      </c>
      <c r="C3690" s="7" t="n">
        <v>30</v>
      </c>
      <c r="D3690" s="7" t="n">
        <v>9721</v>
      </c>
      <c r="E3690" s="7" t="n">
        <v>1</v>
      </c>
      <c r="F3690" s="13" t="n">
        <f t="normal" ca="1">A3708</f>
        <v>0</v>
      </c>
    </row>
    <row r="3691" spans="1:9">
      <c r="A3691" t="s">
        <v>4</v>
      </c>
      <c r="B3691" s="4" t="s">
        <v>5</v>
      </c>
      <c r="C3691" s="4" t="s">
        <v>7</v>
      </c>
      <c r="D3691" s="4" t="s">
        <v>8</v>
      </c>
      <c r="E3691" s="4" t="s">
        <v>8</v>
      </c>
      <c r="F3691" s="4" t="s">
        <v>9</v>
      </c>
    </row>
    <row r="3692" spans="1:9">
      <c r="A3692" t="n">
        <v>32274</v>
      </c>
      <c r="B3692" s="22" t="n">
        <v>20</v>
      </c>
      <c r="C3692" s="7" t="n">
        <v>65534</v>
      </c>
      <c r="D3692" s="7" t="n">
        <v>3</v>
      </c>
      <c r="E3692" s="7" t="n">
        <v>10</v>
      </c>
      <c r="F3692" s="7" t="s">
        <v>263</v>
      </c>
    </row>
    <row r="3693" spans="1:9">
      <c r="A3693" t="s">
        <v>4</v>
      </c>
      <c r="B3693" s="4" t="s">
        <v>5</v>
      </c>
      <c r="C3693" s="4" t="s">
        <v>7</v>
      </c>
    </row>
    <row r="3694" spans="1:9">
      <c r="A3694" t="n">
        <v>32295</v>
      </c>
      <c r="B3694" s="25" t="n">
        <v>16</v>
      </c>
      <c r="C3694" s="7" t="n">
        <v>0</v>
      </c>
    </row>
    <row r="3695" spans="1:9">
      <c r="A3695" t="s">
        <v>4</v>
      </c>
      <c r="B3695" s="4" t="s">
        <v>5</v>
      </c>
      <c r="C3695" s="4" t="s">
        <v>8</v>
      </c>
      <c r="D3695" s="4" t="s">
        <v>7</v>
      </c>
    </row>
    <row r="3696" spans="1:9">
      <c r="A3696" t="n">
        <v>32298</v>
      </c>
      <c r="B3696" s="23" t="n">
        <v>22</v>
      </c>
      <c r="C3696" s="7" t="n">
        <v>10</v>
      </c>
      <c r="D3696" s="7" t="n">
        <v>0</v>
      </c>
    </row>
    <row r="3697" spans="1:9">
      <c r="A3697" t="s">
        <v>4</v>
      </c>
      <c r="B3697" s="4" t="s">
        <v>5</v>
      </c>
      <c r="C3697" s="4" t="s">
        <v>8</v>
      </c>
      <c r="D3697" s="4" t="s">
        <v>7</v>
      </c>
      <c r="E3697" s="4" t="s">
        <v>9</v>
      </c>
    </row>
    <row r="3698" spans="1:9">
      <c r="A3698" t="n">
        <v>32302</v>
      </c>
      <c r="B3698" s="39" t="n">
        <v>51</v>
      </c>
      <c r="C3698" s="7" t="n">
        <v>4</v>
      </c>
      <c r="D3698" s="7" t="n">
        <v>6473</v>
      </c>
      <c r="E3698" s="7" t="s">
        <v>73</v>
      </c>
    </row>
    <row r="3699" spans="1:9">
      <c r="A3699" t="s">
        <v>4</v>
      </c>
      <c r="B3699" s="4" t="s">
        <v>5</v>
      </c>
      <c r="C3699" s="4" t="s">
        <v>7</v>
      </c>
    </row>
    <row r="3700" spans="1:9">
      <c r="A3700" t="n">
        <v>32315</v>
      </c>
      <c r="B3700" s="25" t="n">
        <v>16</v>
      </c>
      <c r="C3700" s="7" t="n">
        <v>0</v>
      </c>
    </row>
    <row r="3701" spans="1:9">
      <c r="A3701" t="s">
        <v>4</v>
      </c>
      <c r="B3701" s="4" t="s">
        <v>5</v>
      </c>
      <c r="C3701" s="4" t="s">
        <v>7</v>
      </c>
      <c r="D3701" s="4" t="s">
        <v>74</v>
      </c>
      <c r="E3701" s="4" t="s">
        <v>8</v>
      </c>
      <c r="F3701" s="4" t="s">
        <v>8</v>
      </c>
      <c r="G3701" s="4" t="s">
        <v>74</v>
      </c>
      <c r="H3701" s="4" t="s">
        <v>8</v>
      </c>
      <c r="I3701" s="4" t="s">
        <v>8</v>
      </c>
      <c r="J3701" s="4" t="s">
        <v>74</v>
      </c>
      <c r="K3701" s="4" t="s">
        <v>8</v>
      </c>
      <c r="L3701" s="4" t="s">
        <v>8</v>
      </c>
    </row>
    <row r="3702" spans="1:9">
      <c r="A3702" t="n">
        <v>32318</v>
      </c>
      <c r="B3702" s="40" t="n">
        <v>26</v>
      </c>
      <c r="C3702" s="7" t="n">
        <v>6473</v>
      </c>
      <c r="D3702" s="7" t="s">
        <v>333</v>
      </c>
      <c r="E3702" s="7" t="n">
        <v>2</v>
      </c>
      <c r="F3702" s="7" t="n">
        <v>3</v>
      </c>
      <c r="G3702" s="7" t="s">
        <v>334</v>
      </c>
      <c r="H3702" s="7" t="n">
        <v>2</v>
      </c>
      <c r="I3702" s="7" t="n">
        <v>3</v>
      </c>
      <c r="J3702" s="7" t="s">
        <v>335</v>
      </c>
      <c r="K3702" s="7" t="n">
        <v>2</v>
      </c>
      <c r="L3702" s="7" t="n">
        <v>0</v>
      </c>
    </row>
    <row r="3703" spans="1:9">
      <c r="A3703" t="s">
        <v>4</v>
      </c>
      <c r="B3703" s="4" t="s">
        <v>5</v>
      </c>
    </row>
    <row r="3704" spans="1:9">
      <c r="A3704" t="n">
        <v>32533</v>
      </c>
      <c r="B3704" s="41" t="n">
        <v>28</v>
      </c>
    </row>
    <row r="3705" spans="1:9">
      <c r="A3705" t="s">
        <v>4</v>
      </c>
      <c r="B3705" s="4" t="s">
        <v>5</v>
      </c>
      <c r="C3705" s="4" t="s">
        <v>12</v>
      </c>
    </row>
    <row r="3706" spans="1:9">
      <c r="A3706" t="n">
        <v>32534</v>
      </c>
      <c r="B3706" s="15" t="n">
        <v>3</v>
      </c>
      <c r="C3706" s="13" t="n">
        <f t="normal" ca="1">A3778</f>
        <v>0</v>
      </c>
    </row>
    <row r="3707" spans="1:9">
      <c r="A3707" t="s">
        <v>4</v>
      </c>
      <c r="B3707" s="4" t="s">
        <v>5</v>
      </c>
      <c r="C3707" s="4" t="s">
        <v>8</v>
      </c>
      <c r="D3707" s="4" t="s">
        <v>7</v>
      </c>
      <c r="E3707" s="4" t="s">
        <v>8</v>
      </c>
      <c r="F3707" s="4" t="s">
        <v>12</v>
      </c>
    </row>
    <row r="3708" spans="1:9">
      <c r="A3708" t="n">
        <v>32539</v>
      </c>
      <c r="B3708" s="12" t="n">
        <v>5</v>
      </c>
      <c r="C3708" s="7" t="n">
        <v>30</v>
      </c>
      <c r="D3708" s="7" t="n">
        <v>9716</v>
      </c>
      <c r="E3708" s="7" t="n">
        <v>1</v>
      </c>
      <c r="F3708" s="13" t="n">
        <f t="normal" ca="1">A3726</f>
        <v>0</v>
      </c>
    </row>
    <row r="3709" spans="1:9">
      <c r="A3709" t="s">
        <v>4</v>
      </c>
      <c r="B3709" s="4" t="s">
        <v>5</v>
      </c>
      <c r="C3709" s="4" t="s">
        <v>7</v>
      </c>
      <c r="D3709" s="4" t="s">
        <v>8</v>
      </c>
      <c r="E3709" s="4" t="s">
        <v>8</v>
      </c>
      <c r="F3709" s="4" t="s">
        <v>9</v>
      </c>
    </row>
    <row r="3710" spans="1:9">
      <c r="A3710" t="n">
        <v>32548</v>
      </c>
      <c r="B3710" s="22" t="n">
        <v>20</v>
      </c>
      <c r="C3710" s="7" t="n">
        <v>65534</v>
      </c>
      <c r="D3710" s="7" t="n">
        <v>3</v>
      </c>
      <c r="E3710" s="7" t="n">
        <v>10</v>
      </c>
      <c r="F3710" s="7" t="s">
        <v>263</v>
      </c>
    </row>
    <row r="3711" spans="1:9">
      <c r="A3711" t="s">
        <v>4</v>
      </c>
      <c r="B3711" s="4" t="s">
        <v>5</v>
      </c>
      <c r="C3711" s="4" t="s">
        <v>7</v>
      </c>
    </row>
    <row r="3712" spans="1:9">
      <c r="A3712" t="n">
        <v>32569</v>
      </c>
      <c r="B3712" s="25" t="n">
        <v>16</v>
      </c>
      <c r="C3712" s="7" t="n">
        <v>0</v>
      </c>
    </row>
    <row r="3713" spans="1:12">
      <c r="A3713" t="s">
        <v>4</v>
      </c>
      <c r="B3713" s="4" t="s">
        <v>5</v>
      </c>
      <c r="C3713" s="4" t="s">
        <v>8</v>
      </c>
      <c r="D3713" s="4" t="s">
        <v>7</v>
      </c>
    </row>
    <row r="3714" spans="1:12">
      <c r="A3714" t="n">
        <v>32572</v>
      </c>
      <c r="B3714" s="23" t="n">
        <v>22</v>
      </c>
      <c r="C3714" s="7" t="n">
        <v>10</v>
      </c>
      <c r="D3714" s="7" t="n">
        <v>0</v>
      </c>
    </row>
    <row r="3715" spans="1:12">
      <c r="A3715" t="s">
        <v>4</v>
      </c>
      <c r="B3715" s="4" t="s">
        <v>5</v>
      </c>
      <c r="C3715" s="4" t="s">
        <v>8</v>
      </c>
      <c r="D3715" s="4" t="s">
        <v>7</v>
      </c>
      <c r="E3715" s="4" t="s">
        <v>9</v>
      </c>
    </row>
    <row r="3716" spans="1:12">
      <c r="A3716" t="n">
        <v>32576</v>
      </c>
      <c r="B3716" s="39" t="n">
        <v>51</v>
      </c>
      <c r="C3716" s="7" t="n">
        <v>4</v>
      </c>
      <c r="D3716" s="7" t="n">
        <v>6473</v>
      </c>
      <c r="E3716" s="7" t="s">
        <v>73</v>
      </c>
    </row>
    <row r="3717" spans="1:12">
      <c r="A3717" t="s">
        <v>4</v>
      </c>
      <c r="B3717" s="4" t="s">
        <v>5</v>
      </c>
      <c r="C3717" s="4" t="s">
        <v>7</v>
      </c>
    </row>
    <row r="3718" spans="1:12">
      <c r="A3718" t="n">
        <v>32589</v>
      </c>
      <c r="B3718" s="25" t="n">
        <v>16</v>
      </c>
      <c r="C3718" s="7" t="n">
        <v>0</v>
      </c>
    </row>
    <row r="3719" spans="1:12">
      <c r="A3719" t="s">
        <v>4</v>
      </c>
      <c r="B3719" s="4" t="s">
        <v>5</v>
      </c>
      <c r="C3719" s="4" t="s">
        <v>7</v>
      </c>
      <c r="D3719" s="4" t="s">
        <v>74</v>
      </c>
      <c r="E3719" s="4" t="s">
        <v>8</v>
      </c>
      <c r="F3719" s="4" t="s">
        <v>8</v>
      </c>
      <c r="G3719" s="4" t="s">
        <v>74</v>
      </c>
      <c r="H3719" s="4" t="s">
        <v>8</v>
      </c>
      <c r="I3719" s="4" t="s">
        <v>8</v>
      </c>
    </row>
    <row r="3720" spans="1:12">
      <c r="A3720" t="n">
        <v>32592</v>
      </c>
      <c r="B3720" s="40" t="n">
        <v>26</v>
      </c>
      <c r="C3720" s="7" t="n">
        <v>6473</v>
      </c>
      <c r="D3720" s="7" t="s">
        <v>336</v>
      </c>
      <c r="E3720" s="7" t="n">
        <v>2</v>
      </c>
      <c r="F3720" s="7" t="n">
        <v>3</v>
      </c>
      <c r="G3720" s="7" t="s">
        <v>337</v>
      </c>
      <c r="H3720" s="7" t="n">
        <v>2</v>
      </c>
      <c r="I3720" s="7" t="n">
        <v>0</v>
      </c>
    </row>
    <row r="3721" spans="1:12">
      <c r="A3721" t="s">
        <v>4</v>
      </c>
      <c r="B3721" s="4" t="s">
        <v>5</v>
      </c>
    </row>
    <row r="3722" spans="1:12">
      <c r="A3722" t="n">
        <v>32769</v>
      </c>
      <c r="B3722" s="41" t="n">
        <v>28</v>
      </c>
    </row>
    <row r="3723" spans="1:12">
      <c r="A3723" t="s">
        <v>4</v>
      </c>
      <c r="B3723" s="4" t="s">
        <v>5</v>
      </c>
      <c r="C3723" s="4" t="s">
        <v>12</v>
      </c>
    </row>
    <row r="3724" spans="1:12">
      <c r="A3724" t="n">
        <v>32770</v>
      </c>
      <c r="B3724" s="15" t="n">
        <v>3</v>
      </c>
      <c r="C3724" s="13" t="n">
        <f t="normal" ca="1">A3778</f>
        <v>0</v>
      </c>
    </row>
    <row r="3725" spans="1:12">
      <c r="A3725" t="s">
        <v>4</v>
      </c>
      <c r="B3725" s="4" t="s">
        <v>5</v>
      </c>
      <c r="C3725" s="4" t="s">
        <v>8</v>
      </c>
      <c r="D3725" s="4" t="s">
        <v>7</v>
      </c>
      <c r="E3725" s="4" t="s">
        <v>8</v>
      </c>
      <c r="F3725" s="4" t="s">
        <v>12</v>
      </c>
    </row>
    <row r="3726" spans="1:12">
      <c r="A3726" t="n">
        <v>32775</v>
      </c>
      <c r="B3726" s="12" t="n">
        <v>5</v>
      </c>
      <c r="C3726" s="7" t="n">
        <v>30</v>
      </c>
      <c r="D3726" s="7" t="n">
        <v>9715</v>
      </c>
      <c r="E3726" s="7" t="n">
        <v>1</v>
      </c>
      <c r="F3726" s="13" t="n">
        <f t="normal" ca="1">A3744</f>
        <v>0</v>
      </c>
    </row>
    <row r="3727" spans="1:12">
      <c r="A3727" t="s">
        <v>4</v>
      </c>
      <c r="B3727" s="4" t="s">
        <v>5</v>
      </c>
      <c r="C3727" s="4" t="s">
        <v>7</v>
      </c>
      <c r="D3727" s="4" t="s">
        <v>8</v>
      </c>
      <c r="E3727" s="4" t="s">
        <v>8</v>
      </c>
      <c r="F3727" s="4" t="s">
        <v>9</v>
      </c>
    </row>
    <row r="3728" spans="1:12">
      <c r="A3728" t="n">
        <v>32784</v>
      </c>
      <c r="B3728" s="22" t="n">
        <v>20</v>
      </c>
      <c r="C3728" s="7" t="n">
        <v>65534</v>
      </c>
      <c r="D3728" s="7" t="n">
        <v>3</v>
      </c>
      <c r="E3728" s="7" t="n">
        <v>10</v>
      </c>
      <c r="F3728" s="7" t="s">
        <v>263</v>
      </c>
    </row>
    <row r="3729" spans="1:9">
      <c r="A3729" t="s">
        <v>4</v>
      </c>
      <c r="B3729" s="4" t="s">
        <v>5</v>
      </c>
      <c r="C3729" s="4" t="s">
        <v>7</v>
      </c>
    </row>
    <row r="3730" spans="1:9">
      <c r="A3730" t="n">
        <v>32805</v>
      </c>
      <c r="B3730" s="25" t="n">
        <v>16</v>
      </c>
      <c r="C3730" s="7" t="n">
        <v>0</v>
      </c>
    </row>
    <row r="3731" spans="1:9">
      <c r="A3731" t="s">
        <v>4</v>
      </c>
      <c r="B3731" s="4" t="s">
        <v>5</v>
      </c>
      <c r="C3731" s="4" t="s">
        <v>8</v>
      </c>
      <c r="D3731" s="4" t="s">
        <v>7</v>
      </c>
    </row>
    <row r="3732" spans="1:9">
      <c r="A3732" t="n">
        <v>32808</v>
      </c>
      <c r="B3732" s="23" t="n">
        <v>22</v>
      </c>
      <c r="C3732" s="7" t="n">
        <v>10</v>
      </c>
      <c r="D3732" s="7" t="n">
        <v>0</v>
      </c>
    </row>
    <row r="3733" spans="1:9">
      <c r="A3733" t="s">
        <v>4</v>
      </c>
      <c r="B3733" s="4" t="s">
        <v>5</v>
      </c>
      <c r="C3733" s="4" t="s">
        <v>8</v>
      </c>
      <c r="D3733" s="4" t="s">
        <v>7</v>
      </c>
      <c r="E3733" s="4" t="s">
        <v>9</v>
      </c>
    </row>
    <row r="3734" spans="1:9">
      <c r="A3734" t="n">
        <v>32812</v>
      </c>
      <c r="B3734" s="39" t="n">
        <v>51</v>
      </c>
      <c r="C3734" s="7" t="n">
        <v>4</v>
      </c>
      <c r="D3734" s="7" t="n">
        <v>6473</v>
      </c>
      <c r="E3734" s="7" t="s">
        <v>73</v>
      </c>
    </row>
    <row r="3735" spans="1:9">
      <c r="A3735" t="s">
        <v>4</v>
      </c>
      <c r="B3735" s="4" t="s">
        <v>5</v>
      </c>
      <c r="C3735" s="4" t="s">
        <v>7</v>
      </c>
    </row>
    <row r="3736" spans="1:9">
      <c r="A3736" t="n">
        <v>32825</v>
      </c>
      <c r="B3736" s="25" t="n">
        <v>16</v>
      </c>
      <c r="C3736" s="7" t="n">
        <v>0</v>
      </c>
    </row>
    <row r="3737" spans="1:9">
      <c r="A3737" t="s">
        <v>4</v>
      </c>
      <c r="B3737" s="4" t="s">
        <v>5</v>
      </c>
      <c r="C3737" s="4" t="s">
        <v>7</v>
      </c>
      <c r="D3737" s="4" t="s">
        <v>74</v>
      </c>
      <c r="E3737" s="4" t="s">
        <v>8</v>
      </c>
      <c r="F3737" s="4" t="s">
        <v>8</v>
      </c>
      <c r="G3737" s="4" t="s">
        <v>74</v>
      </c>
      <c r="H3737" s="4" t="s">
        <v>8</v>
      </c>
      <c r="I3737" s="4" t="s">
        <v>8</v>
      </c>
      <c r="J3737" s="4" t="s">
        <v>74</v>
      </c>
      <c r="K3737" s="4" t="s">
        <v>8</v>
      </c>
      <c r="L3737" s="4" t="s">
        <v>8</v>
      </c>
    </row>
    <row r="3738" spans="1:9">
      <c r="A3738" t="n">
        <v>32828</v>
      </c>
      <c r="B3738" s="40" t="n">
        <v>26</v>
      </c>
      <c r="C3738" s="7" t="n">
        <v>6473</v>
      </c>
      <c r="D3738" s="7" t="s">
        <v>338</v>
      </c>
      <c r="E3738" s="7" t="n">
        <v>2</v>
      </c>
      <c r="F3738" s="7" t="n">
        <v>3</v>
      </c>
      <c r="G3738" s="7" t="s">
        <v>339</v>
      </c>
      <c r="H3738" s="7" t="n">
        <v>2</v>
      </c>
      <c r="I3738" s="7" t="n">
        <v>3</v>
      </c>
      <c r="J3738" s="7" t="s">
        <v>340</v>
      </c>
      <c r="K3738" s="7" t="n">
        <v>2</v>
      </c>
      <c r="L3738" s="7" t="n">
        <v>0</v>
      </c>
    </row>
    <row r="3739" spans="1:9">
      <c r="A3739" t="s">
        <v>4</v>
      </c>
      <c r="B3739" s="4" t="s">
        <v>5</v>
      </c>
    </row>
    <row r="3740" spans="1:9">
      <c r="A3740" t="n">
        <v>33179</v>
      </c>
      <c r="B3740" s="41" t="n">
        <v>28</v>
      </c>
    </row>
    <row r="3741" spans="1:9">
      <c r="A3741" t="s">
        <v>4</v>
      </c>
      <c r="B3741" s="4" t="s">
        <v>5</v>
      </c>
      <c r="C3741" s="4" t="s">
        <v>12</v>
      </c>
    </row>
    <row r="3742" spans="1:9">
      <c r="A3742" t="n">
        <v>33180</v>
      </c>
      <c r="B3742" s="15" t="n">
        <v>3</v>
      </c>
      <c r="C3742" s="13" t="n">
        <f t="normal" ca="1">A3778</f>
        <v>0</v>
      </c>
    </row>
    <row r="3743" spans="1:9">
      <c r="A3743" t="s">
        <v>4</v>
      </c>
      <c r="B3743" s="4" t="s">
        <v>5</v>
      </c>
      <c r="C3743" s="4" t="s">
        <v>8</v>
      </c>
      <c r="D3743" s="4" t="s">
        <v>7</v>
      </c>
      <c r="E3743" s="4" t="s">
        <v>8</v>
      </c>
      <c r="F3743" s="4" t="s">
        <v>12</v>
      </c>
    </row>
    <row r="3744" spans="1:9">
      <c r="A3744" t="n">
        <v>33185</v>
      </c>
      <c r="B3744" s="12" t="n">
        <v>5</v>
      </c>
      <c r="C3744" s="7" t="n">
        <v>30</v>
      </c>
      <c r="D3744" s="7" t="n">
        <v>9713</v>
      </c>
      <c r="E3744" s="7" t="n">
        <v>1</v>
      </c>
      <c r="F3744" s="13" t="n">
        <f t="normal" ca="1">A3762</f>
        <v>0</v>
      </c>
    </row>
    <row r="3745" spans="1:12">
      <c r="A3745" t="s">
        <v>4</v>
      </c>
      <c r="B3745" s="4" t="s">
        <v>5</v>
      </c>
      <c r="C3745" s="4" t="s">
        <v>7</v>
      </c>
      <c r="D3745" s="4" t="s">
        <v>8</v>
      </c>
      <c r="E3745" s="4" t="s">
        <v>8</v>
      </c>
      <c r="F3745" s="4" t="s">
        <v>9</v>
      </c>
    </row>
    <row r="3746" spans="1:12">
      <c r="A3746" t="n">
        <v>33194</v>
      </c>
      <c r="B3746" s="22" t="n">
        <v>20</v>
      </c>
      <c r="C3746" s="7" t="n">
        <v>65534</v>
      </c>
      <c r="D3746" s="7" t="n">
        <v>3</v>
      </c>
      <c r="E3746" s="7" t="n">
        <v>10</v>
      </c>
      <c r="F3746" s="7" t="s">
        <v>263</v>
      </c>
    </row>
    <row r="3747" spans="1:12">
      <c r="A3747" t="s">
        <v>4</v>
      </c>
      <c r="B3747" s="4" t="s">
        <v>5</v>
      </c>
      <c r="C3747" s="4" t="s">
        <v>7</v>
      </c>
    </row>
    <row r="3748" spans="1:12">
      <c r="A3748" t="n">
        <v>33215</v>
      </c>
      <c r="B3748" s="25" t="n">
        <v>16</v>
      </c>
      <c r="C3748" s="7" t="n">
        <v>0</v>
      </c>
    </row>
    <row r="3749" spans="1:12">
      <c r="A3749" t="s">
        <v>4</v>
      </c>
      <c r="B3749" s="4" t="s">
        <v>5</v>
      </c>
      <c r="C3749" s="4" t="s">
        <v>8</v>
      </c>
      <c r="D3749" s="4" t="s">
        <v>7</v>
      </c>
    </row>
    <row r="3750" spans="1:12">
      <c r="A3750" t="n">
        <v>33218</v>
      </c>
      <c r="B3750" s="23" t="n">
        <v>22</v>
      </c>
      <c r="C3750" s="7" t="n">
        <v>10</v>
      </c>
      <c r="D3750" s="7" t="n">
        <v>0</v>
      </c>
    </row>
    <row r="3751" spans="1:12">
      <c r="A3751" t="s">
        <v>4</v>
      </c>
      <c r="B3751" s="4" t="s">
        <v>5</v>
      </c>
      <c r="C3751" s="4" t="s">
        <v>8</v>
      </c>
      <c r="D3751" s="4" t="s">
        <v>7</v>
      </c>
      <c r="E3751" s="4" t="s">
        <v>9</v>
      </c>
    </row>
    <row r="3752" spans="1:12">
      <c r="A3752" t="n">
        <v>33222</v>
      </c>
      <c r="B3752" s="39" t="n">
        <v>51</v>
      </c>
      <c r="C3752" s="7" t="n">
        <v>4</v>
      </c>
      <c r="D3752" s="7" t="n">
        <v>6473</v>
      </c>
      <c r="E3752" s="7" t="s">
        <v>73</v>
      </c>
    </row>
    <row r="3753" spans="1:12">
      <c r="A3753" t="s">
        <v>4</v>
      </c>
      <c r="B3753" s="4" t="s">
        <v>5</v>
      </c>
      <c r="C3753" s="4" t="s">
        <v>7</v>
      </c>
    </row>
    <row r="3754" spans="1:12">
      <c r="A3754" t="n">
        <v>33235</v>
      </c>
      <c r="B3754" s="25" t="n">
        <v>16</v>
      </c>
      <c r="C3754" s="7" t="n">
        <v>0</v>
      </c>
    </row>
    <row r="3755" spans="1:12">
      <c r="A3755" t="s">
        <v>4</v>
      </c>
      <c r="B3755" s="4" t="s">
        <v>5</v>
      </c>
      <c r="C3755" s="4" t="s">
        <v>7</v>
      </c>
      <c r="D3755" s="4" t="s">
        <v>74</v>
      </c>
      <c r="E3755" s="4" t="s">
        <v>8</v>
      </c>
      <c r="F3755" s="4" t="s">
        <v>8</v>
      </c>
      <c r="G3755" s="4" t="s">
        <v>74</v>
      </c>
      <c r="H3755" s="4" t="s">
        <v>8</v>
      </c>
      <c r="I3755" s="4" t="s">
        <v>8</v>
      </c>
    </row>
    <row r="3756" spans="1:12">
      <c r="A3756" t="n">
        <v>33238</v>
      </c>
      <c r="B3756" s="40" t="n">
        <v>26</v>
      </c>
      <c r="C3756" s="7" t="n">
        <v>6473</v>
      </c>
      <c r="D3756" s="7" t="s">
        <v>341</v>
      </c>
      <c r="E3756" s="7" t="n">
        <v>2</v>
      </c>
      <c r="F3756" s="7" t="n">
        <v>3</v>
      </c>
      <c r="G3756" s="7" t="s">
        <v>342</v>
      </c>
      <c r="H3756" s="7" t="n">
        <v>2</v>
      </c>
      <c r="I3756" s="7" t="n">
        <v>0</v>
      </c>
    </row>
    <row r="3757" spans="1:12">
      <c r="A3757" t="s">
        <v>4</v>
      </c>
      <c r="B3757" s="4" t="s">
        <v>5</v>
      </c>
    </row>
    <row r="3758" spans="1:12">
      <c r="A3758" t="n">
        <v>33401</v>
      </c>
      <c r="B3758" s="41" t="n">
        <v>28</v>
      </c>
    </row>
    <row r="3759" spans="1:12">
      <c r="A3759" t="s">
        <v>4</v>
      </c>
      <c r="B3759" s="4" t="s">
        <v>5</v>
      </c>
      <c r="C3759" s="4" t="s">
        <v>12</v>
      </c>
    </row>
    <row r="3760" spans="1:12">
      <c r="A3760" t="n">
        <v>33402</v>
      </c>
      <c r="B3760" s="15" t="n">
        <v>3</v>
      </c>
      <c r="C3760" s="13" t="n">
        <f t="normal" ca="1">A3778</f>
        <v>0</v>
      </c>
    </row>
    <row r="3761" spans="1:9">
      <c r="A3761" t="s">
        <v>4</v>
      </c>
      <c r="B3761" s="4" t="s">
        <v>5</v>
      </c>
      <c r="C3761" s="4" t="s">
        <v>8</v>
      </c>
      <c r="D3761" s="4" t="s">
        <v>7</v>
      </c>
      <c r="E3761" s="4" t="s">
        <v>8</v>
      </c>
      <c r="F3761" s="4" t="s">
        <v>12</v>
      </c>
    </row>
    <row r="3762" spans="1:9">
      <c r="A3762" t="n">
        <v>33407</v>
      </c>
      <c r="B3762" s="12" t="n">
        <v>5</v>
      </c>
      <c r="C3762" s="7" t="n">
        <v>30</v>
      </c>
      <c r="D3762" s="7" t="n">
        <v>9712</v>
      </c>
      <c r="E3762" s="7" t="n">
        <v>1</v>
      </c>
      <c r="F3762" s="13" t="n">
        <f t="normal" ca="1">A3778</f>
        <v>0</v>
      </c>
    </row>
    <row r="3763" spans="1:9">
      <c r="A3763" t="s">
        <v>4</v>
      </c>
      <c r="B3763" s="4" t="s">
        <v>5</v>
      </c>
      <c r="C3763" s="4" t="s">
        <v>7</v>
      </c>
      <c r="D3763" s="4" t="s">
        <v>8</v>
      </c>
      <c r="E3763" s="4" t="s">
        <v>8</v>
      </c>
      <c r="F3763" s="4" t="s">
        <v>9</v>
      </c>
    </row>
    <row r="3764" spans="1:9">
      <c r="A3764" t="n">
        <v>33416</v>
      </c>
      <c r="B3764" s="22" t="n">
        <v>20</v>
      </c>
      <c r="C3764" s="7" t="n">
        <v>65534</v>
      </c>
      <c r="D3764" s="7" t="n">
        <v>3</v>
      </c>
      <c r="E3764" s="7" t="n">
        <v>10</v>
      </c>
      <c r="F3764" s="7" t="s">
        <v>263</v>
      </c>
    </row>
    <row r="3765" spans="1:9">
      <c r="A3765" t="s">
        <v>4</v>
      </c>
      <c r="B3765" s="4" t="s">
        <v>5</v>
      </c>
      <c r="C3765" s="4" t="s">
        <v>7</v>
      </c>
    </row>
    <row r="3766" spans="1:9">
      <c r="A3766" t="n">
        <v>33437</v>
      </c>
      <c r="B3766" s="25" t="n">
        <v>16</v>
      </c>
      <c r="C3766" s="7" t="n">
        <v>0</v>
      </c>
    </row>
    <row r="3767" spans="1:9">
      <c r="A3767" t="s">
        <v>4</v>
      </c>
      <c r="B3767" s="4" t="s">
        <v>5</v>
      </c>
      <c r="C3767" s="4" t="s">
        <v>8</v>
      </c>
      <c r="D3767" s="4" t="s">
        <v>7</v>
      </c>
    </row>
    <row r="3768" spans="1:9">
      <c r="A3768" t="n">
        <v>33440</v>
      </c>
      <c r="B3768" s="23" t="n">
        <v>22</v>
      </c>
      <c r="C3768" s="7" t="n">
        <v>10</v>
      </c>
      <c r="D3768" s="7" t="n">
        <v>0</v>
      </c>
    </row>
    <row r="3769" spans="1:9">
      <c r="A3769" t="s">
        <v>4</v>
      </c>
      <c r="B3769" s="4" t="s">
        <v>5</v>
      </c>
      <c r="C3769" s="4" t="s">
        <v>8</v>
      </c>
      <c r="D3769" s="4" t="s">
        <v>7</v>
      </c>
      <c r="E3769" s="4" t="s">
        <v>9</v>
      </c>
    </row>
    <row r="3770" spans="1:9">
      <c r="A3770" t="n">
        <v>33444</v>
      </c>
      <c r="B3770" s="39" t="n">
        <v>51</v>
      </c>
      <c r="C3770" s="7" t="n">
        <v>4</v>
      </c>
      <c r="D3770" s="7" t="n">
        <v>6473</v>
      </c>
      <c r="E3770" s="7" t="s">
        <v>73</v>
      </c>
    </row>
    <row r="3771" spans="1:9">
      <c r="A3771" t="s">
        <v>4</v>
      </c>
      <c r="B3771" s="4" t="s">
        <v>5</v>
      </c>
      <c r="C3771" s="4" t="s">
        <v>7</v>
      </c>
    </row>
    <row r="3772" spans="1:9">
      <c r="A3772" t="n">
        <v>33457</v>
      </c>
      <c r="B3772" s="25" t="n">
        <v>16</v>
      </c>
      <c r="C3772" s="7" t="n">
        <v>0</v>
      </c>
    </row>
    <row r="3773" spans="1:9">
      <c r="A3773" t="s">
        <v>4</v>
      </c>
      <c r="B3773" s="4" t="s">
        <v>5</v>
      </c>
      <c r="C3773" s="4" t="s">
        <v>7</v>
      </c>
      <c r="D3773" s="4" t="s">
        <v>74</v>
      </c>
      <c r="E3773" s="4" t="s">
        <v>8</v>
      </c>
      <c r="F3773" s="4" t="s">
        <v>8</v>
      </c>
      <c r="G3773" s="4" t="s">
        <v>74</v>
      </c>
      <c r="H3773" s="4" t="s">
        <v>8</v>
      </c>
      <c r="I3773" s="4" t="s">
        <v>8</v>
      </c>
    </row>
    <row r="3774" spans="1:9">
      <c r="A3774" t="n">
        <v>33460</v>
      </c>
      <c r="B3774" s="40" t="n">
        <v>26</v>
      </c>
      <c r="C3774" s="7" t="n">
        <v>6473</v>
      </c>
      <c r="D3774" s="7" t="s">
        <v>343</v>
      </c>
      <c r="E3774" s="7" t="n">
        <v>2</v>
      </c>
      <c r="F3774" s="7" t="n">
        <v>3</v>
      </c>
      <c r="G3774" s="7" t="s">
        <v>344</v>
      </c>
      <c r="H3774" s="7" t="n">
        <v>2</v>
      </c>
      <c r="I3774" s="7" t="n">
        <v>0</v>
      </c>
    </row>
    <row r="3775" spans="1:9">
      <c r="A3775" t="s">
        <v>4</v>
      </c>
      <c r="B3775" s="4" t="s">
        <v>5</v>
      </c>
    </row>
    <row r="3776" spans="1:9">
      <c r="A3776" t="n">
        <v>33587</v>
      </c>
      <c r="B3776" s="41" t="n">
        <v>28</v>
      </c>
    </row>
    <row r="3777" spans="1:9">
      <c r="A3777" t="s">
        <v>4</v>
      </c>
      <c r="B3777" s="4" t="s">
        <v>5</v>
      </c>
      <c r="C3777" s="4" t="s">
        <v>8</v>
      </c>
    </row>
    <row r="3778" spans="1:9">
      <c r="A3778" t="n">
        <v>33588</v>
      </c>
      <c r="B3778" s="29" t="n">
        <v>23</v>
      </c>
      <c r="C3778" s="7" t="n">
        <v>10</v>
      </c>
    </row>
    <row r="3779" spans="1:9">
      <c r="A3779" t="s">
        <v>4</v>
      </c>
      <c r="B3779" s="4" t="s">
        <v>5</v>
      </c>
      <c r="C3779" s="4" t="s">
        <v>8</v>
      </c>
      <c r="D3779" s="4" t="s">
        <v>9</v>
      </c>
    </row>
    <row r="3780" spans="1:9">
      <c r="A3780" t="n">
        <v>33590</v>
      </c>
      <c r="B3780" s="9" t="n">
        <v>2</v>
      </c>
      <c r="C3780" s="7" t="n">
        <v>10</v>
      </c>
      <c r="D3780" s="7" t="s">
        <v>48</v>
      </c>
    </row>
    <row r="3781" spans="1:9">
      <c r="A3781" t="s">
        <v>4</v>
      </c>
      <c r="B3781" s="4" t="s">
        <v>5</v>
      </c>
      <c r="C3781" s="4" t="s">
        <v>8</v>
      </c>
    </row>
    <row r="3782" spans="1:9">
      <c r="A3782" t="n">
        <v>33613</v>
      </c>
      <c r="B3782" s="53" t="n">
        <v>74</v>
      </c>
      <c r="C3782" s="7" t="n">
        <v>46</v>
      </c>
    </row>
    <row r="3783" spans="1:9">
      <c r="A3783" t="s">
        <v>4</v>
      </c>
      <c r="B3783" s="4" t="s">
        <v>5</v>
      </c>
      <c r="C3783" s="4" t="s">
        <v>8</v>
      </c>
    </row>
    <row r="3784" spans="1:9">
      <c r="A3784" t="n">
        <v>33615</v>
      </c>
      <c r="B3784" s="53" t="n">
        <v>74</v>
      </c>
      <c r="C3784" s="7" t="n">
        <v>54</v>
      </c>
    </row>
    <row r="3785" spans="1:9">
      <c r="A3785" t="s">
        <v>4</v>
      </c>
      <c r="B3785" s="4" t="s">
        <v>5</v>
      </c>
    </row>
    <row r="3786" spans="1:9">
      <c r="A3786" t="n">
        <v>33617</v>
      </c>
      <c r="B3786" s="5" t="n">
        <v>1</v>
      </c>
    </row>
    <row r="3787" spans="1:9" s="3" customFormat="1" customHeight="0">
      <c r="A3787" s="3" t="s">
        <v>2</v>
      </c>
      <c r="B3787" s="3" t="s">
        <v>345</v>
      </c>
    </row>
    <row r="3788" spans="1:9">
      <c r="A3788" t="s">
        <v>4</v>
      </c>
      <c r="B3788" s="4" t="s">
        <v>5</v>
      </c>
      <c r="C3788" s="4" t="s">
        <v>8</v>
      </c>
      <c r="D3788" s="4" t="s">
        <v>7</v>
      </c>
      <c r="E3788" s="4" t="s">
        <v>8</v>
      </c>
      <c r="F3788" s="4" t="s">
        <v>8</v>
      </c>
      <c r="G3788" s="4" t="s">
        <v>8</v>
      </c>
      <c r="H3788" s="4" t="s">
        <v>7</v>
      </c>
      <c r="I3788" s="4" t="s">
        <v>12</v>
      </c>
      <c r="J3788" s="4" t="s">
        <v>12</v>
      </c>
    </row>
    <row r="3789" spans="1:9">
      <c r="A3789" t="n">
        <v>33620</v>
      </c>
      <c r="B3789" s="34" t="n">
        <v>6</v>
      </c>
      <c r="C3789" s="7" t="n">
        <v>33</v>
      </c>
      <c r="D3789" s="7" t="n">
        <v>65534</v>
      </c>
      <c r="E3789" s="7" t="n">
        <v>9</v>
      </c>
      <c r="F3789" s="7" t="n">
        <v>1</v>
      </c>
      <c r="G3789" s="7" t="n">
        <v>1</v>
      </c>
      <c r="H3789" s="7" t="n">
        <v>18</v>
      </c>
      <c r="I3789" s="13" t="n">
        <f t="normal" ca="1">A3791</f>
        <v>0</v>
      </c>
      <c r="J3789" s="13" t="n">
        <f t="normal" ca="1">A3797</f>
        <v>0</v>
      </c>
    </row>
    <row r="3790" spans="1:9">
      <c r="A3790" t="s">
        <v>4</v>
      </c>
      <c r="B3790" s="4" t="s">
        <v>5</v>
      </c>
      <c r="C3790" s="4" t="s">
        <v>7</v>
      </c>
      <c r="D3790" s="4" t="s">
        <v>13</v>
      </c>
      <c r="E3790" s="4" t="s">
        <v>13</v>
      </c>
      <c r="F3790" s="4" t="s">
        <v>13</v>
      </c>
      <c r="G3790" s="4" t="s">
        <v>13</v>
      </c>
    </row>
    <row r="3791" spans="1:9">
      <c r="A3791" t="n">
        <v>33637</v>
      </c>
      <c r="B3791" s="46" t="n">
        <v>46</v>
      </c>
      <c r="C3791" s="7" t="n">
        <v>65534</v>
      </c>
      <c r="D3791" s="7" t="n">
        <v>2.5</v>
      </c>
      <c r="E3791" s="7" t="n">
        <v>2</v>
      </c>
      <c r="F3791" s="7" t="n">
        <v>24.1599998474121</v>
      </c>
      <c r="G3791" s="7" t="n">
        <v>328.5</v>
      </c>
    </row>
    <row r="3792" spans="1:9">
      <c r="A3792" t="s">
        <v>4</v>
      </c>
      <c r="B3792" s="4" t="s">
        <v>5</v>
      </c>
      <c r="C3792" s="4" t="s">
        <v>7</v>
      </c>
      <c r="D3792" s="4" t="s">
        <v>8</v>
      </c>
      <c r="E3792" s="4" t="s">
        <v>8</v>
      </c>
      <c r="F3792" s="4" t="s">
        <v>9</v>
      </c>
    </row>
    <row r="3793" spans="1:10">
      <c r="A3793" t="n">
        <v>33656</v>
      </c>
      <c r="B3793" s="59" t="n">
        <v>47</v>
      </c>
      <c r="C3793" s="7" t="n">
        <v>65534</v>
      </c>
      <c r="D3793" s="7" t="n">
        <v>0</v>
      </c>
      <c r="E3793" s="7" t="n">
        <v>1</v>
      </c>
      <c r="F3793" s="7" t="s">
        <v>249</v>
      </c>
    </row>
    <row r="3794" spans="1:10">
      <c r="A3794" t="s">
        <v>4</v>
      </c>
      <c r="B3794" s="4" t="s">
        <v>5</v>
      </c>
      <c r="C3794" s="4" t="s">
        <v>12</v>
      </c>
    </row>
    <row r="3795" spans="1:10">
      <c r="A3795" t="n">
        <v>33677</v>
      </c>
      <c r="B3795" s="15" t="n">
        <v>3</v>
      </c>
      <c r="C3795" s="13" t="n">
        <f t="normal" ca="1">A3797</f>
        <v>0</v>
      </c>
    </row>
    <row r="3796" spans="1:10">
      <c r="A3796" t="s">
        <v>4</v>
      </c>
      <c r="B3796" s="4" t="s">
        <v>5</v>
      </c>
    </row>
    <row r="3797" spans="1:10">
      <c r="A3797" t="n">
        <v>33682</v>
      </c>
      <c r="B3797" s="5" t="n">
        <v>1</v>
      </c>
    </row>
    <row r="3798" spans="1:10" s="3" customFormat="1" customHeight="0">
      <c r="A3798" s="3" t="s">
        <v>2</v>
      </c>
      <c r="B3798" s="3" t="s">
        <v>346</v>
      </c>
    </row>
    <row r="3799" spans="1:10">
      <c r="A3799" t="s">
        <v>4</v>
      </c>
      <c r="B3799" s="4" t="s">
        <v>5</v>
      </c>
      <c r="C3799" s="4" t="s">
        <v>8</v>
      </c>
      <c r="D3799" s="4" t="s">
        <v>7</v>
      </c>
      <c r="E3799" s="4" t="s">
        <v>8</v>
      </c>
      <c r="F3799" s="4" t="s">
        <v>12</v>
      </c>
    </row>
    <row r="3800" spans="1:10">
      <c r="A3800" t="n">
        <v>33684</v>
      </c>
      <c r="B3800" s="12" t="n">
        <v>5</v>
      </c>
      <c r="C3800" s="7" t="n">
        <v>30</v>
      </c>
      <c r="D3800" s="7" t="n">
        <v>10225</v>
      </c>
      <c r="E3800" s="7" t="n">
        <v>1</v>
      </c>
      <c r="F3800" s="13" t="n">
        <f t="normal" ca="1">A3816</f>
        <v>0</v>
      </c>
    </row>
    <row r="3801" spans="1:10">
      <c r="A3801" t="s">
        <v>4</v>
      </c>
      <c r="B3801" s="4" t="s">
        <v>5</v>
      </c>
      <c r="C3801" s="4" t="s">
        <v>7</v>
      </c>
      <c r="D3801" s="4" t="s">
        <v>8</v>
      </c>
      <c r="E3801" s="4" t="s">
        <v>8</v>
      </c>
      <c r="F3801" s="4" t="s">
        <v>9</v>
      </c>
    </row>
    <row r="3802" spans="1:10">
      <c r="A3802" t="n">
        <v>33693</v>
      </c>
      <c r="B3802" s="22" t="n">
        <v>20</v>
      </c>
      <c r="C3802" s="7" t="n">
        <v>65534</v>
      </c>
      <c r="D3802" s="7" t="n">
        <v>3</v>
      </c>
      <c r="E3802" s="7" t="n">
        <v>10</v>
      </c>
      <c r="F3802" s="7" t="s">
        <v>263</v>
      </c>
    </row>
    <row r="3803" spans="1:10">
      <c r="A3803" t="s">
        <v>4</v>
      </c>
      <c r="B3803" s="4" t="s">
        <v>5</v>
      </c>
      <c r="C3803" s="4" t="s">
        <v>7</v>
      </c>
    </row>
    <row r="3804" spans="1:10">
      <c r="A3804" t="n">
        <v>33714</v>
      </c>
      <c r="B3804" s="25" t="n">
        <v>16</v>
      </c>
      <c r="C3804" s="7" t="n">
        <v>0</v>
      </c>
    </row>
    <row r="3805" spans="1:10">
      <c r="A3805" t="s">
        <v>4</v>
      </c>
      <c r="B3805" s="4" t="s">
        <v>5</v>
      </c>
      <c r="C3805" s="4" t="s">
        <v>8</v>
      </c>
      <c r="D3805" s="4" t="s">
        <v>7</v>
      </c>
    </row>
    <row r="3806" spans="1:10">
      <c r="A3806" t="n">
        <v>33717</v>
      </c>
      <c r="B3806" s="23" t="n">
        <v>22</v>
      </c>
      <c r="C3806" s="7" t="n">
        <v>10</v>
      </c>
      <c r="D3806" s="7" t="n">
        <v>0</v>
      </c>
    </row>
    <row r="3807" spans="1:10">
      <c r="A3807" t="s">
        <v>4</v>
      </c>
      <c r="B3807" s="4" t="s">
        <v>5</v>
      </c>
      <c r="C3807" s="4" t="s">
        <v>8</v>
      </c>
      <c r="D3807" s="4" t="s">
        <v>7</v>
      </c>
      <c r="E3807" s="4" t="s">
        <v>9</v>
      </c>
    </row>
    <row r="3808" spans="1:10">
      <c r="A3808" t="n">
        <v>33721</v>
      </c>
      <c r="B3808" s="39" t="n">
        <v>51</v>
      </c>
      <c r="C3808" s="7" t="n">
        <v>4</v>
      </c>
      <c r="D3808" s="7" t="n">
        <v>65534</v>
      </c>
      <c r="E3808" s="7" t="s">
        <v>73</v>
      </c>
    </row>
    <row r="3809" spans="1:6">
      <c r="A3809" t="s">
        <v>4</v>
      </c>
      <c r="B3809" s="4" t="s">
        <v>5</v>
      </c>
      <c r="C3809" s="4" t="s">
        <v>7</v>
      </c>
    </row>
    <row r="3810" spans="1:6">
      <c r="A3810" t="n">
        <v>33734</v>
      </c>
      <c r="B3810" s="25" t="n">
        <v>16</v>
      </c>
      <c r="C3810" s="7" t="n">
        <v>0</v>
      </c>
    </row>
    <row r="3811" spans="1:6">
      <c r="A3811" t="s">
        <v>4</v>
      </c>
      <c r="B3811" s="4" t="s">
        <v>5</v>
      </c>
      <c r="C3811" s="4" t="s">
        <v>7</v>
      </c>
      <c r="D3811" s="4" t="s">
        <v>74</v>
      </c>
      <c r="E3811" s="4" t="s">
        <v>8</v>
      </c>
      <c r="F3811" s="4" t="s">
        <v>8</v>
      </c>
      <c r="G3811" s="4" t="s">
        <v>74</v>
      </c>
      <c r="H3811" s="4" t="s">
        <v>8</v>
      </c>
      <c r="I3811" s="4" t="s">
        <v>8</v>
      </c>
    </row>
    <row r="3812" spans="1:6">
      <c r="A3812" t="n">
        <v>33737</v>
      </c>
      <c r="B3812" s="40" t="n">
        <v>26</v>
      </c>
      <c r="C3812" s="7" t="n">
        <v>65534</v>
      </c>
      <c r="D3812" s="7" t="s">
        <v>347</v>
      </c>
      <c r="E3812" s="7" t="n">
        <v>2</v>
      </c>
      <c r="F3812" s="7" t="n">
        <v>3</v>
      </c>
      <c r="G3812" s="7" t="s">
        <v>348</v>
      </c>
      <c r="H3812" s="7" t="n">
        <v>2</v>
      </c>
      <c r="I3812" s="7" t="n">
        <v>0</v>
      </c>
    </row>
    <row r="3813" spans="1:6">
      <c r="A3813" t="s">
        <v>4</v>
      </c>
      <c r="B3813" s="4" t="s">
        <v>5</v>
      </c>
    </row>
    <row r="3814" spans="1:6">
      <c r="A3814" t="n">
        <v>33831</v>
      </c>
      <c r="B3814" s="41" t="n">
        <v>28</v>
      </c>
    </row>
    <row r="3815" spans="1:6">
      <c r="A3815" t="s">
        <v>4</v>
      </c>
      <c r="B3815" s="4" t="s">
        <v>5</v>
      </c>
      <c r="C3815" s="4" t="s">
        <v>8</v>
      </c>
    </row>
    <row r="3816" spans="1:6">
      <c r="A3816" t="n">
        <v>33832</v>
      </c>
      <c r="B3816" s="29" t="n">
        <v>23</v>
      </c>
      <c r="C3816" s="7" t="n">
        <v>10</v>
      </c>
    </row>
    <row r="3817" spans="1:6">
      <c r="A3817" t="s">
        <v>4</v>
      </c>
      <c r="B3817" s="4" t="s">
        <v>5</v>
      </c>
      <c r="C3817" s="4" t="s">
        <v>8</v>
      </c>
      <c r="D3817" s="4" t="s">
        <v>9</v>
      </c>
    </row>
    <row r="3818" spans="1:6">
      <c r="A3818" t="n">
        <v>33834</v>
      </c>
      <c r="B3818" s="9" t="n">
        <v>2</v>
      </c>
      <c r="C3818" s="7" t="n">
        <v>10</v>
      </c>
      <c r="D3818" s="7" t="s">
        <v>48</v>
      </c>
    </row>
    <row r="3819" spans="1:6">
      <c r="A3819" t="s">
        <v>4</v>
      </c>
      <c r="B3819" s="4" t="s">
        <v>5</v>
      </c>
      <c r="C3819" s="4" t="s">
        <v>8</v>
      </c>
    </row>
    <row r="3820" spans="1:6">
      <c r="A3820" t="n">
        <v>33857</v>
      </c>
      <c r="B3820" s="53" t="n">
        <v>74</v>
      </c>
      <c r="C3820" s="7" t="n">
        <v>46</v>
      </c>
    </row>
    <row r="3821" spans="1:6">
      <c r="A3821" t="s">
        <v>4</v>
      </c>
      <c r="B3821" s="4" t="s">
        <v>5</v>
      </c>
      <c r="C3821" s="4" t="s">
        <v>8</v>
      </c>
    </row>
    <row r="3822" spans="1:6">
      <c r="A3822" t="n">
        <v>33859</v>
      </c>
      <c r="B3822" s="53" t="n">
        <v>74</v>
      </c>
      <c r="C3822" s="7" t="n">
        <v>54</v>
      </c>
    </row>
    <row r="3823" spans="1:6">
      <c r="A3823" t="s">
        <v>4</v>
      </c>
      <c r="B3823" s="4" t="s">
        <v>5</v>
      </c>
    </row>
    <row r="3824" spans="1:6">
      <c r="A3824" t="n">
        <v>33861</v>
      </c>
      <c r="B3824" s="5" t="n">
        <v>1</v>
      </c>
    </row>
    <row r="3825" spans="1:9" s="3" customFormat="1" customHeight="0">
      <c r="A3825" s="3" t="s">
        <v>2</v>
      </c>
      <c r="B3825" s="3" t="s">
        <v>349</v>
      </c>
    </row>
    <row r="3826" spans="1:9">
      <c r="A3826" t="s">
        <v>4</v>
      </c>
      <c r="B3826" s="4" t="s">
        <v>5</v>
      </c>
      <c r="C3826" s="4" t="s">
        <v>8</v>
      </c>
      <c r="D3826" s="4" t="s">
        <v>7</v>
      </c>
      <c r="E3826" s="4" t="s">
        <v>8</v>
      </c>
      <c r="F3826" s="4" t="s">
        <v>8</v>
      </c>
      <c r="G3826" s="4" t="s">
        <v>8</v>
      </c>
      <c r="H3826" s="4" t="s">
        <v>7</v>
      </c>
      <c r="I3826" s="4" t="s">
        <v>12</v>
      </c>
      <c r="J3826" s="4" t="s">
        <v>12</v>
      </c>
    </row>
    <row r="3827" spans="1:9">
      <c r="A3827" t="n">
        <v>33864</v>
      </c>
      <c r="B3827" s="34" t="n">
        <v>6</v>
      </c>
      <c r="C3827" s="7" t="n">
        <v>33</v>
      </c>
      <c r="D3827" s="7" t="n">
        <v>65534</v>
      </c>
      <c r="E3827" s="7" t="n">
        <v>9</v>
      </c>
      <c r="F3827" s="7" t="n">
        <v>1</v>
      </c>
      <c r="G3827" s="7" t="n">
        <v>1</v>
      </c>
      <c r="H3827" s="7" t="n">
        <v>18</v>
      </c>
      <c r="I3827" s="13" t="n">
        <f t="normal" ca="1">A3829</f>
        <v>0</v>
      </c>
      <c r="J3827" s="13" t="n">
        <f t="normal" ca="1">A3835</f>
        <v>0</v>
      </c>
    </row>
    <row r="3828" spans="1:9">
      <c r="A3828" t="s">
        <v>4</v>
      </c>
      <c r="B3828" s="4" t="s">
        <v>5</v>
      </c>
      <c r="C3828" s="4" t="s">
        <v>7</v>
      </c>
      <c r="D3828" s="4" t="s">
        <v>13</v>
      </c>
      <c r="E3828" s="4" t="s">
        <v>13</v>
      </c>
      <c r="F3828" s="4" t="s">
        <v>13</v>
      </c>
      <c r="G3828" s="4" t="s">
        <v>13</v>
      </c>
    </row>
    <row r="3829" spans="1:9">
      <c r="A3829" t="n">
        <v>33881</v>
      </c>
      <c r="B3829" s="46" t="n">
        <v>46</v>
      </c>
      <c r="C3829" s="7" t="n">
        <v>65534</v>
      </c>
      <c r="D3829" s="7" t="n">
        <v>1.87999999523163</v>
      </c>
      <c r="E3829" s="7" t="n">
        <v>2</v>
      </c>
      <c r="F3829" s="7" t="n">
        <v>25.1700000762939</v>
      </c>
      <c r="G3829" s="7" t="n">
        <v>148.5</v>
      </c>
    </row>
    <row r="3830" spans="1:9">
      <c r="A3830" t="s">
        <v>4</v>
      </c>
      <c r="B3830" s="4" t="s">
        <v>5</v>
      </c>
      <c r="C3830" s="4" t="s">
        <v>7</v>
      </c>
      <c r="D3830" s="4" t="s">
        <v>8</v>
      </c>
      <c r="E3830" s="4" t="s">
        <v>8</v>
      </c>
      <c r="F3830" s="4" t="s">
        <v>9</v>
      </c>
    </row>
    <row r="3831" spans="1:9">
      <c r="A3831" t="n">
        <v>33900</v>
      </c>
      <c r="B3831" s="59" t="n">
        <v>47</v>
      </c>
      <c r="C3831" s="7" t="n">
        <v>65534</v>
      </c>
      <c r="D3831" s="7" t="n">
        <v>0</v>
      </c>
      <c r="E3831" s="7" t="n">
        <v>1</v>
      </c>
      <c r="F3831" s="7" t="s">
        <v>249</v>
      </c>
    </row>
    <row r="3832" spans="1:9">
      <c r="A3832" t="s">
        <v>4</v>
      </c>
      <c r="B3832" s="4" t="s">
        <v>5</v>
      </c>
      <c r="C3832" s="4" t="s">
        <v>12</v>
      </c>
    </row>
    <row r="3833" spans="1:9">
      <c r="A3833" t="n">
        <v>33921</v>
      </c>
      <c r="B3833" s="15" t="n">
        <v>3</v>
      </c>
      <c r="C3833" s="13" t="n">
        <f t="normal" ca="1">A3835</f>
        <v>0</v>
      </c>
    </row>
    <row r="3834" spans="1:9">
      <c r="A3834" t="s">
        <v>4</v>
      </c>
      <c r="B3834" s="4" t="s">
        <v>5</v>
      </c>
    </row>
    <row r="3835" spans="1:9">
      <c r="A3835" t="n">
        <v>33926</v>
      </c>
      <c r="B3835" s="5" t="n">
        <v>1</v>
      </c>
    </row>
    <row r="3836" spans="1:9" s="3" customFormat="1" customHeight="0">
      <c r="A3836" s="3" t="s">
        <v>2</v>
      </c>
      <c r="B3836" s="3" t="s">
        <v>350</v>
      </c>
    </row>
    <row r="3837" spans="1:9">
      <c r="A3837" t="s">
        <v>4</v>
      </c>
      <c r="B3837" s="4" t="s">
        <v>5</v>
      </c>
      <c r="C3837" s="4" t="s">
        <v>8</v>
      </c>
      <c r="D3837" s="4" t="s">
        <v>7</v>
      </c>
      <c r="E3837" s="4" t="s">
        <v>8</v>
      </c>
      <c r="F3837" s="4" t="s">
        <v>12</v>
      </c>
    </row>
    <row r="3838" spans="1:9">
      <c r="A3838" t="n">
        <v>33928</v>
      </c>
      <c r="B3838" s="12" t="n">
        <v>5</v>
      </c>
      <c r="C3838" s="7" t="n">
        <v>30</v>
      </c>
      <c r="D3838" s="7" t="n">
        <v>10225</v>
      </c>
      <c r="E3838" s="7" t="n">
        <v>1</v>
      </c>
      <c r="F3838" s="13" t="n">
        <f t="normal" ca="1">A3854</f>
        <v>0</v>
      </c>
    </row>
    <row r="3839" spans="1:9">
      <c r="A3839" t="s">
        <v>4</v>
      </c>
      <c r="B3839" s="4" t="s">
        <v>5</v>
      </c>
      <c r="C3839" s="4" t="s">
        <v>7</v>
      </c>
      <c r="D3839" s="4" t="s">
        <v>8</v>
      </c>
      <c r="E3839" s="4" t="s">
        <v>8</v>
      </c>
      <c r="F3839" s="4" t="s">
        <v>9</v>
      </c>
    </row>
    <row r="3840" spans="1:9">
      <c r="A3840" t="n">
        <v>33937</v>
      </c>
      <c r="B3840" s="22" t="n">
        <v>20</v>
      </c>
      <c r="C3840" s="7" t="n">
        <v>65534</v>
      </c>
      <c r="D3840" s="7" t="n">
        <v>3</v>
      </c>
      <c r="E3840" s="7" t="n">
        <v>10</v>
      </c>
      <c r="F3840" s="7" t="s">
        <v>263</v>
      </c>
    </row>
    <row r="3841" spans="1:10">
      <c r="A3841" t="s">
        <v>4</v>
      </c>
      <c r="B3841" s="4" t="s">
        <v>5</v>
      </c>
      <c r="C3841" s="4" t="s">
        <v>7</v>
      </c>
    </row>
    <row r="3842" spans="1:10">
      <c r="A3842" t="n">
        <v>33958</v>
      </c>
      <c r="B3842" s="25" t="n">
        <v>16</v>
      </c>
      <c r="C3842" s="7" t="n">
        <v>0</v>
      </c>
    </row>
    <row r="3843" spans="1:10">
      <c r="A3843" t="s">
        <v>4</v>
      </c>
      <c r="B3843" s="4" t="s">
        <v>5</v>
      </c>
      <c r="C3843" s="4" t="s">
        <v>8</v>
      </c>
      <c r="D3843" s="4" t="s">
        <v>7</v>
      </c>
    </row>
    <row r="3844" spans="1:10">
      <c r="A3844" t="n">
        <v>33961</v>
      </c>
      <c r="B3844" s="23" t="n">
        <v>22</v>
      </c>
      <c r="C3844" s="7" t="n">
        <v>10</v>
      </c>
      <c r="D3844" s="7" t="n">
        <v>0</v>
      </c>
    </row>
    <row r="3845" spans="1:10">
      <c r="A3845" t="s">
        <v>4</v>
      </c>
      <c r="B3845" s="4" t="s">
        <v>5</v>
      </c>
      <c r="C3845" s="4" t="s">
        <v>8</v>
      </c>
      <c r="D3845" s="4" t="s">
        <v>7</v>
      </c>
      <c r="E3845" s="4" t="s">
        <v>9</v>
      </c>
    </row>
    <row r="3846" spans="1:10">
      <c r="A3846" t="n">
        <v>33965</v>
      </c>
      <c r="B3846" s="39" t="n">
        <v>51</v>
      </c>
      <c r="C3846" s="7" t="n">
        <v>4</v>
      </c>
      <c r="D3846" s="7" t="n">
        <v>65534</v>
      </c>
      <c r="E3846" s="7" t="s">
        <v>73</v>
      </c>
    </row>
    <row r="3847" spans="1:10">
      <c r="A3847" t="s">
        <v>4</v>
      </c>
      <c r="B3847" s="4" t="s">
        <v>5</v>
      </c>
      <c r="C3847" s="4" t="s">
        <v>7</v>
      </c>
    </row>
    <row r="3848" spans="1:10">
      <c r="A3848" t="n">
        <v>33978</v>
      </c>
      <c r="B3848" s="25" t="n">
        <v>16</v>
      </c>
      <c r="C3848" s="7" t="n">
        <v>0</v>
      </c>
    </row>
    <row r="3849" spans="1:10">
      <c r="A3849" t="s">
        <v>4</v>
      </c>
      <c r="B3849" s="4" t="s">
        <v>5</v>
      </c>
      <c r="C3849" s="4" t="s">
        <v>7</v>
      </c>
      <c r="D3849" s="4" t="s">
        <v>74</v>
      </c>
      <c r="E3849" s="4" t="s">
        <v>8</v>
      </c>
      <c r="F3849" s="4" t="s">
        <v>8</v>
      </c>
      <c r="G3849" s="4" t="s">
        <v>74</v>
      </c>
      <c r="H3849" s="4" t="s">
        <v>8</v>
      </c>
      <c r="I3849" s="4" t="s">
        <v>8</v>
      </c>
    </row>
    <row r="3850" spans="1:10">
      <c r="A3850" t="n">
        <v>33981</v>
      </c>
      <c r="B3850" s="40" t="n">
        <v>26</v>
      </c>
      <c r="C3850" s="7" t="n">
        <v>65534</v>
      </c>
      <c r="D3850" s="7" t="s">
        <v>351</v>
      </c>
      <c r="E3850" s="7" t="n">
        <v>2</v>
      </c>
      <c r="F3850" s="7" t="n">
        <v>3</v>
      </c>
      <c r="G3850" s="7" t="s">
        <v>352</v>
      </c>
      <c r="H3850" s="7" t="n">
        <v>2</v>
      </c>
      <c r="I3850" s="7" t="n">
        <v>0</v>
      </c>
    </row>
    <row r="3851" spans="1:10">
      <c r="A3851" t="s">
        <v>4</v>
      </c>
      <c r="B3851" s="4" t="s">
        <v>5</v>
      </c>
    </row>
    <row r="3852" spans="1:10">
      <c r="A3852" t="n">
        <v>34114</v>
      </c>
      <c r="B3852" s="41" t="n">
        <v>28</v>
      </c>
    </row>
    <row r="3853" spans="1:10">
      <c r="A3853" t="s">
        <v>4</v>
      </c>
      <c r="B3853" s="4" t="s">
        <v>5</v>
      </c>
      <c r="C3853" s="4" t="s">
        <v>8</v>
      </c>
    </row>
    <row r="3854" spans="1:10">
      <c r="A3854" t="n">
        <v>34115</v>
      </c>
      <c r="B3854" s="29" t="n">
        <v>23</v>
      </c>
      <c r="C3854" s="7" t="n">
        <v>10</v>
      </c>
    </row>
    <row r="3855" spans="1:10">
      <c r="A3855" t="s">
        <v>4</v>
      </c>
      <c r="B3855" s="4" t="s">
        <v>5</v>
      </c>
      <c r="C3855" s="4" t="s">
        <v>8</v>
      </c>
      <c r="D3855" s="4" t="s">
        <v>9</v>
      </c>
    </row>
    <row r="3856" spans="1:10">
      <c r="A3856" t="n">
        <v>34117</v>
      </c>
      <c r="B3856" s="9" t="n">
        <v>2</v>
      </c>
      <c r="C3856" s="7" t="n">
        <v>10</v>
      </c>
      <c r="D3856" s="7" t="s">
        <v>48</v>
      </c>
    </row>
    <row r="3857" spans="1:9">
      <c r="A3857" t="s">
        <v>4</v>
      </c>
      <c r="B3857" s="4" t="s">
        <v>5</v>
      </c>
      <c r="C3857" s="4" t="s">
        <v>8</v>
      </c>
    </row>
    <row r="3858" spans="1:9">
      <c r="A3858" t="n">
        <v>34140</v>
      </c>
      <c r="B3858" s="53" t="n">
        <v>74</v>
      </c>
      <c r="C3858" s="7" t="n">
        <v>46</v>
      </c>
    </row>
    <row r="3859" spans="1:9">
      <c r="A3859" t="s">
        <v>4</v>
      </c>
      <c r="B3859" s="4" t="s">
        <v>5</v>
      </c>
      <c r="C3859" s="4" t="s">
        <v>8</v>
      </c>
    </row>
    <row r="3860" spans="1:9">
      <c r="A3860" t="n">
        <v>34142</v>
      </c>
      <c r="B3860" s="53" t="n">
        <v>74</v>
      </c>
      <c r="C3860" s="7" t="n">
        <v>54</v>
      </c>
    </row>
    <row r="3861" spans="1:9">
      <c r="A3861" t="s">
        <v>4</v>
      </c>
      <c r="B3861" s="4" t="s">
        <v>5</v>
      </c>
    </row>
    <row r="3862" spans="1:9">
      <c r="A3862" t="n">
        <v>34144</v>
      </c>
      <c r="B3862" s="5" t="n">
        <v>1</v>
      </c>
    </row>
    <row r="3863" spans="1:9" s="3" customFormat="1" customHeight="0">
      <c r="A3863" s="3" t="s">
        <v>2</v>
      </c>
      <c r="B3863" s="3" t="s">
        <v>353</v>
      </c>
    </row>
    <row r="3864" spans="1:9">
      <c r="A3864" t="s">
        <v>4</v>
      </c>
      <c r="B3864" s="4" t="s">
        <v>5</v>
      </c>
      <c r="C3864" s="4" t="s">
        <v>8</v>
      </c>
      <c r="D3864" s="4" t="s">
        <v>8</v>
      </c>
      <c r="E3864" s="4" t="s">
        <v>8</v>
      </c>
      <c r="F3864" s="4" t="s">
        <v>8</v>
      </c>
    </row>
    <row r="3865" spans="1:9">
      <c r="A3865" t="n">
        <v>34148</v>
      </c>
      <c r="B3865" s="11" t="n">
        <v>14</v>
      </c>
      <c r="C3865" s="7" t="n">
        <v>2</v>
      </c>
      <c r="D3865" s="7" t="n">
        <v>0</v>
      </c>
      <c r="E3865" s="7" t="n">
        <v>0</v>
      </c>
      <c r="F3865" s="7" t="n">
        <v>0</v>
      </c>
    </row>
    <row r="3866" spans="1:9">
      <c r="A3866" t="s">
        <v>4</v>
      </c>
      <c r="B3866" s="4" t="s">
        <v>5</v>
      </c>
      <c r="C3866" s="4" t="s">
        <v>8</v>
      </c>
      <c r="D3866" s="20" t="s">
        <v>30</v>
      </c>
      <c r="E3866" s="4" t="s">
        <v>5</v>
      </c>
      <c r="F3866" s="4" t="s">
        <v>8</v>
      </c>
      <c r="G3866" s="4" t="s">
        <v>7</v>
      </c>
      <c r="H3866" s="20" t="s">
        <v>32</v>
      </c>
      <c r="I3866" s="4" t="s">
        <v>8</v>
      </c>
      <c r="J3866" s="4" t="s">
        <v>14</v>
      </c>
      <c r="K3866" s="4" t="s">
        <v>8</v>
      </c>
      <c r="L3866" s="4" t="s">
        <v>8</v>
      </c>
      <c r="M3866" s="20" t="s">
        <v>30</v>
      </c>
      <c r="N3866" s="4" t="s">
        <v>5</v>
      </c>
      <c r="O3866" s="4" t="s">
        <v>8</v>
      </c>
      <c r="P3866" s="4" t="s">
        <v>7</v>
      </c>
      <c r="Q3866" s="20" t="s">
        <v>32</v>
      </c>
      <c r="R3866" s="4" t="s">
        <v>8</v>
      </c>
      <c r="S3866" s="4" t="s">
        <v>14</v>
      </c>
      <c r="T3866" s="4" t="s">
        <v>8</v>
      </c>
      <c r="U3866" s="4" t="s">
        <v>8</v>
      </c>
      <c r="V3866" s="4" t="s">
        <v>8</v>
      </c>
      <c r="W3866" s="4" t="s">
        <v>12</v>
      </c>
    </row>
    <row r="3867" spans="1:9">
      <c r="A3867" t="n">
        <v>34153</v>
      </c>
      <c r="B3867" s="12" t="n">
        <v>5</v>
      </c>
      <c r="C3867" s="7" t="n">
        <v>28</v>
      </c>
      <c r="D3867" s="20" t="s">
        <v>3</v>
      </c>
      <c r="E3867" s="10" t="n">
        <v>162</v>
      </c>
      <c r="F3867" s="7" t="n">
        <v>3</v>
      </c>
      <c r="G3867" s="7" t="n">
        <v>12303</v>
      </c>
      <c r="H3867" s="20" t="s">
        <v>3</v>
      </c>
      <c r="I3867" s="7" t="n">
        <v>0</v>
      </c>
      <c r="J3867" s="7" t="n">
        <v>1</v>
      </c>
      <c r="K3867" s="7" t="n">
        <v>2</v>
      </c>
      <c r="L3867" s="7" t="n">
        <v>28</v>
      </c>
      <c r="M3867" s="20" t="s">
        <v>3</v>
      </c>
      <c r="N3867" s="10" t="n">
        <v>162</v>
      </c>
      <c r="O3867" s="7" t="n">
        <v>3</v>
      </c>
      <c r="P3867" s="7" t="n">
        <v>12303</v>
      </c>
      <c r="Q3867" s="20" t="s">
        <v>3</v>
      </c>
      <c r="R3867" s="7" t="n">
        <v>0</v>
      </c>
      <c r="S3867" s="7" t="n">
        <v>2</v>
      </c>
      <c r="T3867" s="7" t="n">
        <v>2</v>
      </c>
      <c r="U3867" s="7" t="n">
        <v>11</v>
      </c>
      <c r="V3867" s="7" t="n">
        <v>1</v>
      </c>
      <c r="W3867" s="13" t="n">
        <f t="normal" ca="1">A3871</f>
        <v>0</v>
      </c>
    </row>
    <row r="3868" spans="1:9">
      <c r="A3868" t="s">
        <v>4</v>
      </c>
      <c r="B3868" s="4" t="s">
        <v>5</v>
      </c>
      <c r="C3868" s="4" t="s">
        <v>8</v>
      </c>
      <c r="D3868" s="4" t="s">
        <v>7</v>
      </c>
      <c r="E3868" s="4" t="s">
        <v>13</v>
      </c>
    </row>
    <row r="3869" spans="1:9">
      <c r="A3869" t="n">
        <v>34182</v>
      </c>
      <c r="B3869" s="27" t="n">
        <v>58</v>
      </c>
      <c r="C3869" s="7" t="n">
        <v>0</v>
      </c>
      <c r="D3869" s="7" t="n">
        <v>0</v>
      </c>
      <c r="E3869" s="7" t="n">
        <v>1</v>
      </c>
    </row>
    <row r="3870" spans="1:9">
      <c r="A3870" t="s">
        <v>4</v>
      </c>
      <c r="B3870" s="4" t="s">
        <v>5</v>
      </c>
      <c r="C3870" s="4" t="s">
        <v>8</v>
      </c>
      <c r="D3870" s="20" t="s">
        <v>30</v>
      </c>
      <c r="E3870" s="4" t="s">
        <v>5</v>
      </c>
      <c r="F3870" s="4" t="s">
        <v>8</v>
      </c>
      <c r="G3870" s="4" t="s">
        <v>7</v>
      </c>
      <c r="H3870" s="20" t="s">
        <v>32</v>
      </c>
      <c r="I3870" s="4" t="s">
        <v>8</v>
      </c>
      <c r="J3870" s="4" t="s">
        <v>14</v>
      </c>
      <c r="K3870" s="4" t="s">
        <v>8</v>
      </c>
      <c r="L3870" s="4" t="s">
        <v>8</v>
      </c>
      <c r="M3870" s="20" t="s">
        <v>30</v>
      </c>
      <c r="N3870" s="4" t="s">
        <v>5</v>
      </c>
      <c r="O3870" s="4" t="s">
        <v>8</v>
      </c>
      <c r="P3870" s="4" t="s">
        <v>7</v>
      </c>
      <c r="Q3870" s="20" t="s">
        <v>32</v>
      </c>
      <c r="R3870" s="4" t="s">
        <v>8</v>
      </c>
      <c r="S3870" s="4" t="s">
        <v>14</v>
      </c>
      <c r="T3870" s="4" t="s">
        <v>8</v>
      </c>
      <c r="U3870" s="4" t="s">
        <v>8</v>
      </c>
      <c r="V3870" s="4" t="s">
        <v>8</v>
      </c>
      <c r="W3870" s="4" t="s">
        <v>12</v>
      </c>
    </row>
    <row r="3871" spans="1:9">
      <c r="A3871" t="n">
        <v>34190</v>
      </c>
      <c r="B3871" s="12" t="n">
        <v>5</v>
      </c>
      <c r="C3871" s="7" t="n">
        <v>28</v>
      </c>
      <c r="D3871" s="20" t="s">
        <v>3</v>
      </c>
      <c r="E3871" s="10" t="n">
        <v>162</v>
      </c>
      <c r="F3871" s="7" t="n">
        <v>3</v>
      </c>
      <c r="G3871" s="7" t="n">
        <v>12303</v>
      </c>
      <c r="H3871" s="20" t="s">
        <v>3</v>
      </c>
      <c r="I3871" s="7" t="n">
        <v>0</v>
      </c>
      <c r="J3871" s="7" t="n">
        <v>1</v>
      </c>
      <c r="K3871" s="7" t="n">
        <v>3</v>
      </c>
      <c r="L3871" s="7" t="n">
        <v>28</v>
      </c>
      <c r="M3871" s="20" t="s">
        <v>3</v>
      </c>
      <c r="N3871" s="10" t="n">
        <v>162</v>
      </c>
      <c r="O3871" s="7" t="n">
        <v>3</v>
      </c>
      <c r="P3871" s="7" t="n">
        <v>12303</v>
      </c>
      <c r="Q3871" s="20" t="s">
        <v>3</v>
      </c>
      <c r="R3871" s="7" t="n">
        <v>0</v>
      </c>
      <c r="S3871" s="7" t="n">
        <v>2</v>
      </c>
      <c r="T3871" s="7" t="n">
        <v>3</v>
      </c>
      <c r="U3871" s="7" t="n">
        <v>9</v>
      </c>
      <c r="V3871" s="7" t="n">
        <v>1</v>
      </c>
      <c r="W3871" s="13" t="n">
        <f t="normal" ca="1">A3881</f>
        <v>0</v>
      </c>
    </row>
    <row r="3872" spans="1:9">
      <c r="A3872" t="s">
        <v>4</v>
      </c>
      <c r="B3872" s="4" t="s">
        <v>5</v>
      </c>
      <c r="C3872" s="4" t="s">
        <v>8</v>
      </c>
      <c r="D3872" s="20" t="s">
        <v>30</v>
      </c>
      <c r="E3872" s="4" t="s">
        <v>5</v>
      </c>
      <c r="F3872" s="4" t="s">
        <v>7</v>
      </c>
      <c r="G3872" s="4" t="s">
        <v>8</v>
      </c>
      <c r="H3872" s="4" t="s">
        <v>8</v>
      </c>
      <c r="I3872" s="4" t="s">
        <v>9</v>
      </c>
      <c r="J3872" s="20" t="s">
        <v>32</v>
      </c>
      <c r="K3872" s="4" t="s">
        <v>8</v>
      </c>
      <c r="L3872" s="4" t="s">
        <v>8</v>
      </c>
      <c r="M3872" s="20" t="s">
        <v>30</v>
      </c>
      <c r="N3872" s="4" t="s">
        <v>5</v>
      </c>
      <c r="O3872" s="4" t="s">
        <v>8</v>
      </c>
      <c r="P3872" s="20" t="s">
        <v>32</v>
      </c>
      <c r="Q3872" s="4" t="s">
        <v>8</v>
      </c>
      <c r="R3872" s="4" t="s">
        <v>14</v>
      </c>
      <c r="S3872" s="4" t="s">
        <v>8</v>
      </c>
      <c r="T3872" s="4" t="s">
        <v>8</v>
      </c>
      <c r="U3872" s="4" t="s">
        <v>8</v>
      </c>
      <c r="V3872" s="20" t="s">
        <v>30</v>
      </c>
      <c r="W3872" s="4" t="s">
        <v>5</v>
      </c>
      <c r="X3872" s="4" t="s">
        <v>8</v>
      </c>
      <c r="Y3872" s="20" t="s">
        <v>32</v>
      </c>
      <c r="Z3872" s="4" t="s">
        <v>8</v>
      </c>
      <c r="AA3872" s="4" t="s">
        <v>14</v>
      </c>
      <c r="AB3872" s="4" t="s">
        <v>8</v>
      </c>
      <c r="AC3872" s="4" t="s">
        <v>8</v>
      </c>
      <c r="AD3872" s="4" t="s">
        <v>8</v>
      </c>
      <c r="AE3872" s="4" t="s">
        <v>12</v>
      </c>
    </row>
    <row r="3873" spans="1:31">
      <c r="A3873" t="n">
        <v>34219</v>
      </c>
      <c r="B3873" s="12" t="n">
        <v>5</v>
      </c>
      <c r="C3873" s="7" t="n">
        <v>28</v>
      </c>
      <c r="D3873" s="20" t="s">
        <v>3</v>
      </c>
      <c r="E3873" s="59" t="n">
        <v>47</v>
      </c>
      <c r="F3873" s="7" t="n">
        <v>61456</v>
      </c>
      <c r="G3873" s="7" t="n">
        <v>2</v>
      </c>
      <c r="H3873" s="7" t="n">
        <v>0</v>
      </c>
      <c r="I3873" s="7" t="s">
        <v>354</v>
      </c>
      <c r="J3873" s="20" t="s">
        <v>3</v>
      </c>
      <c r="K3873" s="7" t="n">
        <v>8</v>
      </c>
      <c r="L3873" s="7" t="n">
        <v>28</v>
      </c>
      <c r="M3873" s="20" t="s">
        <v>3</v>
      </c>
      <c r="N3873" s="53" t="n">
        <v>74</v>
      </c>
      <c r="O3873" s="7" t="n">
        <v>65</v>
      </c>
      <c r="P3873" s="20" t="s">
        <v>3</v>
      </c>
      <c r="Q3873" s="7" t="n">
        <v>0</v>
      </c>
      <c r="R3873" s="7" t="n">
        <v>1</v>
      </c>
      <c r="S3873" s="7" t="n">
        <v>3</v>
      </c>
      <c r="T3873" s="7" t="n">
        <v>9</v>
      </c>
      <c r="U3873" s="7" t="n">
        <v>28</v>
      </c>
      <c r="V3873" s="20" t="s">
        <v>3</v>
      </c>
      <c r="W3873" s="53" t="n">
        <v>74</v>
      </c>
      <c r="X3873" s="7" t="n">
        <v>65</v>
      </c>
      <c r="Y3873" s="20" t="s">
        <v>3</v>
      </c>
      <c r="Z3873" s="7" t="n">
        <v>0</v>
      </c>
      <c r="AA3873" s="7" t="n">
        <v>2</v>
      </c>
      <c r="AB3873" s="7" t="n">
        <v>3</v>
      </c>
      <c r="AC3873" s="7" t="n">
        <v>9</v>
      </c>
      <c r="AD3873" s="7" t="n">
        <v>1</v>
      </c>
      <c r="AE3873" s="13" t="n">
        <f t="normal" ca="1">A3877</f>
        <v>0</v>
      </c>
    </row>
    <row r="3874" spans="1:31">
      <c r="A3874" t="s">
        <v>4</v>
      </c>
      <c r="B3874" s="4" t="s">
        <v>5</v>
      </c>
      <c r="C3874" s="4" t="s">
        <v>7</v>
      </c>
      <c r="D3874" s="4" t="s">
        <v>8</v>
      </c>
      <c r="E3874" s="4" t="s">
        <v>8</v>
      </c>
      <c r="F3874" s="4" t="s">
        <v>9</v>
      </c>
    </row>
    <row r="3875" spans="1:31">
      <c r="A3875" t="n">
        <v>34267</v>
      </c>
      <c r="B3875" s="59" t="n">
        <v>47</v>
      </c>
      <c r="C3875" s="7" t="n">
        <v>61456</v>
      </c>
      <c r="D3875" s="7" t="n">
        <v>0</v>
      </c>
      <c r="E3875" s="7" t="n">
        <v>0</v>
      </c>
      <c r="F3875" s="7" t="s">
        <v>355</v>
      </c>
    </row>
    <row r="3876" spans="1:31">
      <c r="A3876" t="s">
        <v>4</v>
      </c>
      <c r="B3876" s="4" t="s">
        <v>5</v>
      </c>
      <c r="C3876" s="4" t="s">
        <v>8</v>
      </c>
      <c r="D3876" s="4" t="s">
        <v>7</v>
      </c>
      <c r="E3876" s="4" t="s">
        <v>13</v>
      </c>
    </row>
    <row r="3877" spans="1:31">
      <c r="A3877" t="n">
        <v>34280</v>
      </c>
      <c r="B3877" s="27" t="n">
        <v>58</v>
      </c>
      <c r="C3877" s="7" t="n">
        <v>0</v>
      </c>
      <c r="D3877" s="7" t="n">
        <v>300</v>
      </c>
      <c r="E3877" s="7" t="n">
        <v>1</v>
      </c>
    </row>
    <row r="3878" spans="1:31">
      <c r="A3878" t="s">
        <v>4</v>
      </c>
      <c r="B3878" s="4" t="s">
        <v>5</v>
      </c>
      <c r="C3878" s="4" t="s">
        <v>8</v>
      </c>
      <c r="D3878" s="4" t="s">
        <v>7</v>
      </c>
    </row>
    <row r="3879" spans="1:31">
      <c r="A3879" t="n">
        <v>34288</v>
      </c>
      <c r="B3879" s="27" t="n">
        <v>58</v>
      </c>
      <c r="C3879" s="7" t="n">
        <v>255</v>
      </c>
      <c r="D3879" s="7" t="n">
        <v>0</v>
      </c>
    </row>
    <row r="3880" spans="1:31">
      <c r="A3880" t="s">
        <v>4</v>
      </c>
      <c r="B3880" s="4" t="s">
        <v>5</v>
      </c>
      <c r="C3880" s="4" t="s">
        <v>8</v>
      </c>
      <c r="D3880" s="4" t="s">
        <v>8</v>
      </c>
      <c r="E3880" s="4" t="s">
        <v>8</v>
      </c>
      <c r="F3880" s="4" t="s">
        <v>8</v>
      </c>
    </row>
    <row r="3881" spans="1:31">
      <c r="A3881" t="n">
        <v>34292</v>
      </c>
      <c r="B3881" s="11" t="n">
        <v>14</v>
      </c>
      <c r="C3881" s="7" t="n">
        <v>0</v>
      </c>
      <c r="D3881" s="7" t="n">
        <v>0</v>
      </c>
      <c r="E3881" s="7" t="n">
        <v>0</v>
      </c>
      <c r="F3881" s="7" t="n">
        <v>64</v>
      </c>
    </row>
    <row r="3882" spans="1:31">
      <c r="A3882" t="s">
        <v>4</v>
      </c>
      <c r="B3882" s="4" t="s">
        <v>5</v>
      </c>
      <c r="C3882" s="4" t="s">
        <v>8</v>
      </c>
      <c r="D3882" s="4" t="s">
        <v>7</v>
      </c>
    </row>
    <row r="3883" spans="1:31">
      <c r="A3883" t="n">
        <v>34297</v>
      </c>
      <c r="B3883" s="23" t="n">
        <v>22</v>
      </c>
      <c r="C3883" s="7" t="n">
        <v>0</v>
      </c>
      <c r="D3883" s="7" t="n">
        <v>12303</v>
      </c>
    </row>
    <row r="3884" spans="1:31">
      <c r="A3884" t="s">
        <v>4</v>
      </c>
      <c r="B3884" s="4" t="s">
        <v>5</v>
      </c>
      <c r="C3884" s="4" t="s">
        <v>8</v>
      </c>
      <c r="D3884" s="4" t="s">
        <v>7</v>
      </c>
    </row>
    <row r="3885" spans="1:31">
      <c r="A3885" t="n">
        <v>34301</v>
      </c>
      <c r="B3885" s="27" t="n">
        <v>58</v>
      </c>
      <c r="C3885" s="7" t="n">
        <v>5</v>
      </c>
      <c r="D3885" s="7" t="n">
        <v>300</v>
      </c>
    </row>
    <row r="3886" spans="1:31">
      <c r="A3886" t="s">
        <v>4</v>
      </c>
      <c r="B3886" s="4" t="s">
        <v>5</v>
      </c>
      <c r="C3886" s="4" t="s">
        <v>13</v>
      </c>
      <c r="D3886" s="4" t="s">
        <v>7</v>
      </c>
    </row>
    <row r="3887" spans="1:31">
      <c r="A3887" t="n">
        <v>34305</v>
      </c>
      <c r="B3887" s="60" t="n">
        <v>103</v>
      </c>
      <c r="C3887" s="7" t="n">
        <v>0</v>
      </c>
      <c r="D3887" s="7" t="n">
        <v>300</v>
      </c>
    </row>
    <row r="3888" spans="1:31">
      <c r="A3888" t="s">
        <v>4</v>
      </c>
      <c r="B3888" s="4" t="s">
        <v>5</v>
      </c>
      <c r="C3888" s="4" t="s">
        <v>8</v>
      </c>
    </row>
    <row r="3889" spans="1:31">
      <c r="A3889" t="n">
        <v>34312</v>
      </c>
      <c r="B3889" s="61" t="n">
        <v>64</v>
      </c>
      <c r="C3889" s="7" t="n">
        <v>7</v>
      </c>
    </row>
    <row r="3890" spans="1:31">
      <c r="A3890" t="s">
        <v>4</v>
      </c>
      <c r="B3890" s="4" t="s">
        <v>5</v>
      </c>
      <c r="C3890" s="4" t="s">
        <v>8</v>
      </c>
      <c r="D3890" s="4" t="s">
        <v>7</v>
      </c>
    </row>
    <row r="3891" spans="1:31">
      <c r="A3891" t="n">
        <v>34314</v>
      </c>
      <c r="B3891" s="64" t="n">
        <v>72</v>
      </c>
      <c r="C3891" s="7" t="n">
        <v>5</v>
      </c>
      <c r="D3891" s="7" t="n">
        <v>0</v>
      </c>
    </row>
    <row r="3892" spans="1:31">
      <c r="A3892" t="s">
        <v>4</v>
      </c>
      <c r="B3892" s="4" t="s">
        <v>5</v>
      </c>
      <c r="C3892" s="4" t="s">
        <v>8</v>
      </c>
      <c r="D3892" s="20" t="s">
        <v>30</v>
      </c>
      <c r="E3892" s="4" t="s">
        <v>5</v>
      </c>
      <c r="F3892" s="4" t="s">
        <v>8</v>
      </c>
      <c r="G3892" s="4" t="s">
        <v>7</v>
      </c>
      <c r="H3892" s="20" t="s">
        <v>32</v>
      </c>
      <c r="I3892" s="4" t="s">
        <v>8</v>
      </c>
      <c r="J3892" s="4" t="s">
        <v>14</v>
      </c>
      <c r="K3892" s="4" t="s">
        <v>8</v>
      </c>
      <c r="L3892" s="4" t="s">
        <v>8</v>
      </c>
      <c r="M3892" s="4" t="s">
        <v>12</v>
      </c>
    </row>
    <row r="3893" spans="1:31">
      <c r="A3893" t="n">
        <v>34318</v>
      </c>
      <c r="B3893" s="12" t="n">
        <v>5</v>
      </c>
      <c r="C3893" s="7" t="n">
        <v>28</v>
      </c>
      <c r="D3893" s="20" t="s">
        <v>3</v>
      </c>
      <c r="E3893" s="10" t="n">
        <v>162</v>
      </c>
      <c r="F3893" s="7" t="n">
        <v>4</v>
      </c>
      <c r="G3893" s="7" t="n">
        <v>12303</v>
      </c>
      <c r="H3893" s="20" t="s">
        <v>3</v>
      </c>
      <c r="I3893" s="7" t="n">
        <v>0</v>
      </c>
      <c r="J3893" s="7" t="n">
        <v>1</v>
      </c>
      <c r="K3893" s="7" t="n">
        <v>2</v>
      </c>
      <c r="L3893" s="7" t="n">
        <v>1</v>
      </c>
      <c r="M3893" s="13" t="n">
        <f t="normal" ca="1">A3899</f>
        <v>0</v>
      </c>
    </row>
    <row r="3894" spans="1:31">
      <c r="A3894" t="s">
        <v>4</v>
      </c>
      <c r="B3894" s="4" t="s">
        <v>5</v>
      </c>
      <c r="C3894" s="4" t="s">
        <v>8</v>
      </c>
      <c r="D3894" s="4" t="s">
        <v>9</v>
      </c>
    </row>
    <row r="3895" spans="1:31">
      <c r="A3895" t="n">
        <v>34335</v>
      </c>
      <c r="B3895" s="9" t="n">
        <v>2</v>
      </c>
      <c r="C3895" s="7" t="n">
        <v>10</v>
      </c>
      <c r="D3895" s="7" t="s">
        <v>356</v>
      </c>
    </row>
    <row r="3896" spans="1:31">
      <c r="A3896" t="s">
        <v>4</v>
      </c>
      <c r="B3896" s="4" t="s">
        <v>5</v>
      </c>
      <c r="C3896" s="4" t="s">
        <v>7</v>
      </c>
    </row>
    <row r="3897" spans="1:31">
      <c r="A3897" t="n">
        <v>34352</v>
      </c>
      <c r="B3897" s="25" t="n">
        <v>16</v>
      </c>
      <c r="C3897" s="7" t="n">
        <v>0</v>
      </c>
    </row>
    <row r="3898" spans="1:31">
      <c r="A3898" t="s">
        <v>4</v>
      </c>
      <c r="B3898" s="4" t="s">
        <v>5</v>
      </c>
      <c r="C3898" s="4" t="s">
        <v>8</v>
      </c>
      <c r="D3898" s="4" t="s">
        <v>7</v>
      </c>
      <c r="E3898" s="4" t="s">
        <v>8</v>
      </c>
      <c r="F3898" s="4" t="s">
        <v>9</v>
      </c>
    </row>
    <row r="3899" spans="1:31">
      <c r="A3899" t="n">
        <v>34355</v>
      </c>
      <c r="B3899" s="65" t="n">
        <v>39</v>
      </c>
      <c r="C3899" s="7" t="n">
        <v>10</v>
      </c>
      <c r="D3899" s="7" t="n">
        <v>65533</v>
      </c>
      <c r="E3899" s="7" t="n">
        <v>203</v>
      </c>
      <c r="F3899" s="7" t="s">
        <v>357</v>
      </c>
    </row>
    <row r="3900" spans="1:31">
      <c r="A3900" t="s">
        <v>4</v>
      </c>
      <c r="B3900" s="4" t="s">
        <v>5</v>
      </c>
      <c r="C3900" s="4" t="s">
        <v>8</v>
      </c>
      <c r="D3900" s="4" t="s">
        <v>7</v>
      </c>
      <c r="E3900" s="4" t="s">
        <v>8</v>
      </c>
      <c r="F3900" s="4" t="s">
        <v>9</v>
      </c>
    </row>
    <row r="3901" spans="1:31">
      <c r="A3901" t="n">
        <v>34379</v>
      </c>
      <c r="B3901" s="65" t="n">
        <v>39</v>
      </c>
      <c r="C3901" s="7" t="n">
        <v>10</v>
      </c>
      <c r="D3901" s="7" t="n">
        <v>65533</v>
      </c>
      <c r="E3901" s="7" t="n">
        <v>204</v>
      </c>
      <c r="F3901" s="7" t="s">
        <v>358</v>
      </c>
    </row>
    <row r="3902" spans="1:31">
      <c r="A3902" t="s">
        <v>4</v>
      </c>
      <c r="B3902" s="4" t="s">
        <v>5</v>
      </c>
      <c r="C3902" s="4" t="s">
        <v>8</v>
      </c>
      <c r="D3902" s="4" t="s">
        <v>7</v>
      </c>
      <c r="E3902" s="4" t="s">
        <v>8</v>
      </c>
      <c r="F3902" s="4" t="s">
        <v>9</v>
      </c>
    </row>
    <row r="3903" spans="1:31">
      <c r="A3903" t="n">
        <v>34403</v>
      </c>
      <c r="B3903" s="65" t="n">
        <v>39</v>
      </c>
      <c r="C3903" s="7" t="n">
        <v>10</v>
      </c>
      <c r="D3903" s="7" t="n">
        <v>65533</v>
      </c>
      <c r="E3903" s="7" t="n">
        <v>205</v>
      </c>
      <c r="F3903" s="7" t="s">
        <v>359</v>
      </c>
    </row>
    <row r="3904" spans="1:31">
      <c r="A3904" t="s">
        <v>4</v>
      </c>
      <c r="B3904" s="4" t="s">
        <v>5</v>
      </c>
      <c r="C3904" s="4" t="s">
        <v>7</v>
      </c>
      <c r="D3904" s="4" t="s">
        <v>14</v>
      </c>
    </row>
    <row r="3905" spans="1:13">
      <c r="A3905" t="n">
        <v>34427</v>
      </c>
      <c r="B3905" s="30" t="n">
        <v>43</v>
      </c>
      <c r="C3905" s="7" t="n">
        <v>61456</v>
      </c>
      <c r="D3905" s="7" t="n">
        <v>128</v>
      </c>
    </row>
    <row r="3906" spans="1:13">
      <c r="A3906" t="s">
        <v>4</v>
      </c>
      <c r="B3906" s="4" t="s">
        <v>5</v>
      </c>
      <c r="C3906" s="4" t="s">
        <v>7</v>
      </c>
      <c r="D3906" s="4" t="s">
        <v>14</v>
      </c>
    </row>
    <row r="3907" spans="1:13">
      <c r="A3907" t="n">
        <v>34434</v>
      </c>
      <c r="B3907" s="30" t="n">
        <v>43</v>
      </c>
      <c r="C3907" s="7" t="n">
        <v>61456</v>
      </c>
      <c r="D3907" s="7" t="n">
        <v>32</v>
      </c>
    </row>
    <row r="3908" spans="1:13">
      <c r="A3908" t="s">
        <v>4</v>
      </c>
      <c r="B3908" s="4" t="s">
        <v>5</v>
      </c>
      <c r="C3908" s="4" t="s">
        <v>7</v>
      </c>
      <c r="D3908" s="4" t="s">
        <v>9</v>
      </c>
      <c r="E3908" s="4" t="s">
        <v>9</v>
      </c>
      <c r="F3908" s="4" t="s">
        <v>9</v>
      </c>
      <c r="G3908" s="4" t="s">
        <v>8</v>
      </c>
      <c r="H3908" s="4" t="s">
        <v>14</v>
      </c>
      <c r="I3908" s="4" t="s">
        <v>13</v>
      </c>
      <c r="J3908" s="4" t="s">
        <v>13</v>
      </c>
      <c r="K3908" s="4" t="s">
        <v>13</v>
      </c>
      <c r="L3908" s="4" t="s">
        <v>13</v>
      </c>
      <c r="M3908" s="4" t="s">
        <v>13</v>
      </c>
      <c r="N3908" s="4" t="s">
        <v>13</v>
      </c>
      <c r="O3908" s="4" t="s">
        <v>13</v>
      </c>
      <c r="P3908" s="4" t="s">
        <v>9</v>
      </c>
      <c r="Q3908" s="4" t="s">
        <v>9</v>
      </c>
      <c r="R3908" s="4" t="s">
        <v>14</v>
      </c>
      <c r="S3908" s="4" t="s">
        <v>8</v>
      </c>
      <c r="T3908" s="4" t="s">
        <v>14</v>
      </c>
      <c r="U3908" s="4" t="s">
        <v>14</v>
      </c>
      <c r="V3908" s="4" t="s">
        <v>7</v>
      </c>
    </row>
    <row r="3909" spans="1:13">
      <c r="A3909" t="n">
        <v>34441</v>
      </c>
      <c r="B3909" s="66" t="n">
        <v>19</v>
      </c>
      <c r="C3909" s="7" t="n">
        <v>7036</v>
      </c>
      <c r="D3909" s="7" t="s">
        <v>360</v>
      </c>
      <c r="E3909" s="7" t="s">
        <v>361</v>
      </c>
      <c r="F3909" s="7" t="s">
        <v>15</v>
      </c>
      <c r="G3909" s="7" t="n">
        <v>0</v>
      </c>
      <c r="H3909" s="7" t="n">
        <v>545</v>
      </c>
      <c r="I3909" s="7" t="n">
        <v>0</v>
      </c>
      <c r="J3909" s="7" t="n">
        <v>0</v>
      </c>
      <c r="K3909" s="7" t="n">
        <v>0</v>
      </c>
      <c r="L3909" s="7" t="n">
        <v>0</v>
      </c>
      <c r="M3909" s="7" t="n">
        <v>1</v>
      </c>
      <c r="N3909" s="7" t="n">
        <v>1.60000002384186</v>
      </c>
      <c r="O3909" s="7" t="n">
        <v>0.0900000035762787</v>
      </c>
      <c r="P3909" s="7" t="s">
        <v>15</v>
      </c>
      <c r="Q3909" s="7" t="s">
        <v>15</v>
      </c>
      <c r="R3909" s="7" t="n">
        <v>-1</v>
      </c>
      <c r="S3909" s="7" t="n">
        <v>0</v>
      </c>
      <c r="T3909" s="7" t="n">
        <v>0</v>
      </c>
      <c r="U3909" s="7" t="n">
        <v>0</v>
      </c>
      <c r="V3909" s="7" t="n">
        <v>0</v>
      </c>
    </row>
    <row r="3910" spans="1:13">
      <c r="A3910" t="s">
        <v>4</v>
      </c>
      <c r="B3910" s="4" t="s">
        <v>5</v>
      </c>
      <c r="C3910" s="4" t="s">
        <v>7</v>
      </c>
      <c r="D3910" s="4" t="s">
        <v>8</v>
      </c>
      <c r="E3910" s="4" t="s">
        <v>8</v>
      </c>
      <c r="F3910" s="4" t="s">
        <v>9</v>
      </c>
    </row>
    <row r="3911" spans="1:13">
      <c r="A3911" t="n">
        <v>34514</v>
      </c>
      <c r="B3911" s="22" t="n">
        <v>20</v>
      </c>
      <c r="C3911" s="7" t="n">
        <v>7036</v>
      </c>
      <c r="D3911" s="7" t="n">
        <v>3</v>
      </c>
      <c r="E3911" s="7" t="n">
        <v>10</v>
      </c>
      <c r="F3911" s="7" t="s">
        <v>96</v>
      </c>
    </row>
    <row r="3912" spans="1:13">
      <c r="A3912" t="s">
        <v>4</v>
      </c>
      <c r="B3912" s="4" t="s">
        <v>5</v>
      </c>
      <c r="C3912" s="4" t="s">
        <v>7</v>
      </c>
    </row>
    <row r="3913" spans="1:13">
      <c r="A3913" t="n">
        <v>34532</v>
      </c>
      <c r="B3913" s="25" t="n">
        <v>16</v>
      </c>
      <c r="C3913" s="7" t="n">
        <v>0</v>
      </c>
    </row>
    <row r="3914" spans="1:13">
      <c r="A3914" t="s">
        <v>4</v>
      </c>
      <c r="B3914" s="4" t="s">
        <v>5</v>
      </c>
      <c r="C3914" s="4" t="s">
        <v>8</v>
      </c>
      <c r="D3914" s="4" t="s">
        <v>8</v>
      </c>
      <c r="E3914" s="4" t="s">
        <v>8</v>
      </c>
      <c r="F3914" s="4" t="s">
        <v>8</v>
      </c>
    </row>
    <row r="3915" spans="1:13">
      <c r="A3915" t="n">
        <v>34535</v>
      </c>
      <c r="B3915" s="11" t="n">
        <v>14</v>
      </c>
      <c r="C3915" s="7" t="n">
        <v>0</v>
      </c>
      <c r="D3915" s="7" t="n">
        <v>0</v>
      </c>
      <c r="E3915" s="7" t="n">
        <v>32</v>
      </c>
      <c r="F3915" s="7" t="n">
        <v>0</v>
      </c>
    </row>
    <row r="3916" spans="1:13">
      <c r="A3916" t="s">
        <v>4</v>
      </c>
      <c r="B3916" s="4" t="s">
        <v>5</v>
      </c>
      <c r="C3916" s="4" t="s">
        <v>8</v>
      </c>
      <c r="D3916" s="4" t="s">
        <v>7</v>
      </c>
      <c r="E3916" s="4" t="s">
        <v>14</v>
      </c>
      <c r="F3916" s="4" t="s">
        <v>7</v>
      </c>
    </row>
    <row r="3917" spans="1:13">
      <c r="A3917" t="n">
        <v>34540</v>
      </c>
      <c r="B3917" s="16" t="n">
        <v>50</v>
      </c>
      <c r="C3917" s="7" t="n">
        <v>3</v>
      </c>
      <c r="D3917" s="7" t="n">
        <v>8150</v>
      </c>
      <c r="E3917" s="7" t="n">
        <v>1056964608</v>
      </c>
      <c r="F3917" s="7" t="n">
        <v>1000</v>
      </c>
    </row>
    <row r="3918" spans="1:13">
      <c r="A3918" t="s">
        <v>4</v>
      </c>
      <c r="B3918" s="4" t="s">
        <v>5</v>
      </c>
      <c r="C3918" s="4" t="s">
        <v>13</v>
      </c>
      <c r="D3918" s="4" t="s">
        <v>13</v>
      </c>
      <c r="E3918" s="4" t="s">
        <v>13</v>
      </c>
      <c r="F3918" s="4" t="s">
        <v>13</v>
      </c>
      <c r="G3918" s="4" t="s">
        <v>13</v>
      </c>
      <c r="H3918" s="4" t="s">
        <v>7</v>
      </c>
    </row>
    <row r="3919" spans="1:13">
      <c r="A3919" t="n">
        <v>34550</v>
      </c>
      <c r="B3919" s="67" t="n">
        <v>71</v>
      </c>
      <c r="C3919" s="7" t="n">
        <v>1</v>
      </c>
      <c r="D3919" s="7" t="n">
        <v>1</v>
      </c>
      <c r="E3919" s="7" t="n">
        <v>1</v>
      </c>
      <c r="F3919" s="7" t="n">
        <v>5</v>
      </c>
      <c r="G3919" s="7" t="n">
        <v>1000</v>
      </c>
      <c r="H3919" s="7" t="n">
        <v>0</v>
      </c>
    </row>
    <row r="3920" spans="1:13">
      <c r="A3920" t="s">
        <v>4</v>
      </c>
      <c r="B3920" s="4" t="s">
        <v>5</v>
      </c>
      <c r="C3920" s="4" t="s">
        <v>7</v>
      </c>
      <c r="D3920" s="4" t="s">
        <v>13</v>
      </c>
      <c r="E3920" s="4" t="s">
        <v>13</v>
      </c>
      <c r="F3920" s="4" t="s">
        <v>13</v>
      </c>
      <c r="G3920" s="4" t="s">
        <v>13</v>
      </c>
    </row>
    <row r="3921" spans="1:22">
      <c r="A3921" t="n">
        <v>34573</v>
      </c>
      <c r="B3921" s="46" t="n">
        <v>46</v>
      </c>
      <c r="C3921" s="7" t="n">
        <v>7036</v>
      </c>
      <c r="D3921" s="7" t="n">
        <v>0</v>
      </c>
      <c r="E3921" s="7" t="n">
        <v>0</v>
      </c>
      <c r="F3921" s="7" t="n">
        <v>-250</v>
      </c>
      <c r="G3921" s="7" t="n">
        <v>0</v>
      </c>
    </row>
    <row r="3922" spans="1:22">
      <c r="A3922" t="s">
        <v>4</v>
      </c>
      <c r="B3922" s="4" t="s">
        <v>5</v>
      </c>
      <c r="C3922" s="4" t="s">
        <v>8</v>
      </c>
      <c r="D3922" s="4" t="s">
        <v>8</v>
      </c>
      <c r="E3922" s="4" t="s">
        <v>13</v>
      </c>
      <c r="F3922" s="4" t="s">
        <v>13</v>
      </c>
      <c r="G3922" s="4" t="s">
        <v>13</v>
      </c>
      <c r="H3922" s="4" t="s">
        <v>7</v>
      </c>
    </row>
    <row r="3923" spans="1:22">
      <c r="A3923" t="n">
        <v>34592</v>
      </c>
      <c r="B3923" s="31" t="n">
        <v>45</v>
      </c>
      <c r="C3923" s="7" t="n">
        <v>2</v>
      </c>
      <c r="D3923" s="7" t="n">
        <v>3</v>
      </c>
      <c r="E3923" s="7" t="n">
        <v>0</v>
      </c>
      <c r="F3923" s="7" t="n">
        <v>9</v>
      </c>
      <c r="G3923" s="7" t="n">
        <v>-228.649993896484</v>
      </c>
      <c r="H3923" s="7" t="n">
        <v>0</v>
      </c>
    </row>
    <row r="3924" spans="1:22">
      <c r="A3924" t="s">
        <v>4</v>
      </c>
      <c r="B3924" s="4" t="s">
        <v>5</v>
      </c>
      <c r="C3924" s="4" t="s">
        <v>8</v>
      </c>
      <c r="D3924" s="4" t="s">
        <v>8</v>
      </c>
      <c r="E3924" s="4" t="s">
        <v>13</v>
      </c>
      <c r="F3924" s="4" t="s">
        <v>13</v>
      </c>
      <c r="G3924" s="4" t="s">
        <v>13</v>
      </c>
      <c r="H3924" s="4" t="s">
        <v>7</v>
      </c>
      <c r="I3924" s="4" t="s">
        <v>8</v>
      </c>
    </row>
    <row r="3925" spans="1:22">
      <c r="A3925" t="n">
        <v>34609</v>
      </c>
      <c r="B3925" s="31" t="n">
        <v>45</v>
      </c>
      <c r="C3925" s="7" t="n">
        <v>4</v>
      </c>
      <c r="D3925" s="7" t="n">
        <v>3</v>
      </c>
      <c r="E3925" s="7" t="n">
        <v>0</v>
      </c>
      <c r="F3925" s="7" t="n">
        <v>17.2000007629395</v>
      </c>
      <c r="G3925" s="7" t="n">
        <v>0</v>
      </c>
      <c r="H3925" s="7" t="n">
        <v>0</v>
      </c>
      <c r="I3925" s="7" t="n">
        <v>0</v>
      </c>
    </row>
    <row r="3926" spans="1:22">
      <c r="A3926" t="s">
        <v>4</v>
      </c>
      <c r="B3926" s="4" t="s">
        <v>5</v>
      </c>
      <c r="C3926" s="4" t="s">
        <v>8</v>
      </c>
      <c r="D3926" s="4" t="s">
        <v>8</v>
      </c>
      <c r="E3926" s="4" t="s">
        <v>13</v>
      </c>
      <c r="F3926" s="4" t="s">
        <v>7</v>
      </c>
    </row>
    <row r="3927" spans="1:22">
      <c r="A3927" t="n">
        <v>34627</v>
      </c>
      <c r="B3927" s="31" t="n">
        <v>45</v>
      </c>
      <c r="C3927" s="7" t="n">
        <v>5</v>
      </c>
      <c r="D3927" s="7" t="n">
        <v>3</v>
      </c>
      <c r="E3927" s="7" t="n">
        <v>42.5</v>
      </c>
      <c r="F3927" s="7" t="n">
        <v>0</v>
      </c>
    </row>
    <row r="3928" spans="1:22">
      <c r="A3928" t="s">
        <v>4</v>
      </c>
      <c r="B3928" s="4" t="s">
        <v>5</v>
      </c>
      <c r="C3928" s="4" t="s">
        <v>8</v>
      </c>
      <c r="D3928" s="4" t="s">
        <v>8</v>
      </c>
      <c r="E3928" s="4" t="s">
        <v>13</v>
      </c>
      <c r="F3928" s="4" t="s">
        <v>7</v>
      </c>
    </row>
    <row r="3929" spans="1:22">
      <c r="A3929" t="n">
        <v>34636</v>
      </c>
      <c r="B3929" s="31" t="n">
        <v>45</v>
      </c>
      <c r="C3929" s="7" t="n">
        <v>11</v>
      </c>
      <c r="D3929" s="7" t="n">
        <v>3</v>
      </c>
      <c r="E3929" s="7" t="n">
        <v>35</v>
      </c>
      <c r="F3929" s="7" t="n">
        <v>0</v>
      </c>
    </row>
    <row r="3930" spans="1:22">
      <c r="A3930" t="s">
        <v>4</v>
      </c>
      <c r="B3930" s="4" t="s">
        <v>5</v>
      </c>
      <c r="C3930" s="4" t="s">
        <v>8</v>
      </c>
      <c r="D3930" s="4" t="s">
        <v>8</v>
      </c>
      <c r="E3930" s="4" t="s">
        <v>13</v>
      </c>
      <c r="F3930" s="4" t="s">
        <v>13</v>
      </c>
      <c r="G3930" s="4" t="s">
        <v>13</v>
      </c>
      <c r="H3930" s="4" t="s">
        <v>7</v>
      </c>
    </row>
    <row r="3931" spans="1:22">
      <c r="A3931" t="n">
        <v>34645</v>
      </c>
      <c r="B3931" s="31" t="n">
        <v>45</v>
      </c>
      <c r="C3931" s="7" t="n">
        <v>2</v>
      </c>
      <c r="D3931" s="7" t="n">
        <v>3</v>
      </c>
      <c r="E3931" s="7" t="n">
        <v>0</v>
      </c>
      <c r="F3931" s="7" t="n">
        <v>9</v>
      </c>
      <c r="G3931" s="7" t="n">
        <v>-239.449996948242</v>
      </c>
      <c r="H3931" s="7" t="n">
        <v>4000</v>
      </c>
    </row>
    <row r="3932" spans="1:22">
      <c r="A3932" t="s">
        <v>4</v>
      </c>
      <c r="B3932" s="4" t="s">
        <v>5</v>
      </c>
      <c r="C3932" s="4" t="s">
        <v>8</v>
      </c>
      <c r="D3932" s="4" t="s">
        <v>8</v>
      </c>
      <c r="E3932" s="4" t="s">
        <v>13</v>
      </c>
      <c r="F3932" s="4" t="s">
        <v>13</v>
      </c>
      <c r="G3932" s="4" t="s">
        <v>13</v>
      </c>
      <c r="H3932" s="4" t="s">
        <v>7</v>
      </c>
      <c r="I3932" s="4" t="s">
        <v>8</v>
      </c>
    </row>
    <row r="3933" spans="1:22">
      <c r="A3933" t="n">
        <v>34662</v>
      </c>
      <c r="B3933" s="31" t="n">
        <v>45</v>
      </c>
      <c r="C3933" s="7" t="n">
        <v>4</v>
      </c>
      <c r="D3933" s="7" t="n">
        <v>3</v>
      </c>
      <c r="E3933" s="7" t="n">
        <v>356.649993896484</v>
      </c>
      <c r="F3933" s="7" t="n">
        <v>27.2000007629395</v>
      </c>
      <c r="G3933" s="7" t="n">
        <v>0</v>
      </c>
      <c r="H3933" s="7" t="n">
        <v>4000</v>
      </c>
      <c r="I3933" s="7" t="n">
        <v>1</v>
      </c>
    </row>
    <row r="3934" spans="1:22">
      <c r="A3934" t="s">
        <v>4</v>
      </c>
      <c r="B3934" s="4" t="s">
        <v>5</v>
      </c>
      <c r="C3934" s="4" t="s">
        <v>8</v>
      </c>
      <c r="D3934" s="4" t="s">
        <v>8</v>
      </c>
      <c r="E3934" s="4" t="s">
        <v>13</v>
      </c>
      <c r="F3934" s="4" t="s">
        <v>7</v>
      </c>
    </row>
    <row r="3935" spans="1:22">
      <c r="A3935" t="n">
        <v>34680</v>
      </c>
      <c r="B3935" s="31" t="n">
        <v>45</v>
      </c>
      <c r="C3935" s="7" t="n">
        <v>5</v>
      </c>
      <c r="D3935" s="7" t="n">
        <v>3</v>
      </c>
      <c r="E3935" s="7" t="n">
        <v>45.5</v>
      </c>
      <c r="F3935" s="7" t="n">
        <v>4000</v>
      </c>
    </row>
    <row r="3936" spans="1:22">
      <c r="A3936" t="s">
        <v>4</v>
      </c>
      <c r="B3936" s="4" t="s">
        <v>5</v>
      </c>
      <c r="C3936" s="4" t="s">
        <v>8</v>
      </c>
      <c r="D3936" s="4" t="s">
        <v>9</v>
      </c>
      <c r="E3936" s="4" t="s">
        <v>7</v>
      </c>
    </row>
    <row r="3937" spans="1:9">
      <c r="A3937" t="n">
        <v>34689</v>
      </c>
      <c r="B3937" s="18" t="n">
        <v>94</v>
      </c>
      <c r="C3937" s="7" t="n">
        <v>1</v>
      </c>
      <c r="D3937" s="7" t="s">
        <v>362</v>
      </c>
      <c r="E3937" s="7" t="n">
        <v>1</v>
      </c>
    </row>
    <row r="3938" spans="1:9">
      <c r="A3938" t="s">
        <v>4</v>
      </c>
      <c r="B3938" s="4" t="s">
        <v>5</v>
      </c>
      <c r="C3938" s="4" t="s">
        <v>8</v>
      </c>
      <c r="D3938" s="4" t="s">
        <v>9</v>
      </c>
      <c r="E3938" s="4" t="s">
        <v>7</v>
      </c>
    </row>
    <row r="3939" spans="1:9">
      <c r="A3939" t="n">
        <v>34697</v>
      </c>
      <c r="B3939" s="18" t="n">
        <v>94</v>
      </c>
      <c r="C3939" s="7" t="n">
        <v>1</v>
      </c>
      <c r="D3939" s="7" t="s">
        <v>362</v>
      </c>
      <c r="E3939" s="7" t="n">
        <v>2</v>
      </c>
    </row>
    <row r="3940" spans="1:9">
      <c r="A3940" t="s">
        <v>4</v>
      </c>
      <c r="B3940" s="4" t="s">
        <v>5</v>
      </c>
      <c r="C3940" s="4" t="s">
        <v>8</v>
      </c>
      <c r="D3940" s="4" t="s">
        <v>9</v>
      </c>
      <c r="E3940" s="4" t="s">
        <v>7</v>
      </c>
    </row>
    <row r="3941" spans="1:9">
      <c r="A3941" t="n">
        <v>34705</v>
      </c>
      <c r="B3941" s="18" t="n">
        <v>94</v>
      </c>
      <c r="C3941" s="7" t="n">
        <v>0</v>
      </c>
      <c r="D3941" s="7" t="s">
        <v>362</v>
      </c>
      <c r="E3941" s="7" t="n">
        <v>4</v>
      </c>
    </row>
    <row r="3942" spans="1:9">
      <c r="A3942" t="s">
        <v>4</v>
      </c>
      <c r="B3942" s="4" t="s">
        <v>5</v>
      </c>
      <c r="C3942" s="4" t="s">
        <v>8</v>
      </c>
      <c r="D3942" s="4" t="s">
        <v>9</v>
      </c>
      <c r="E3942" s="4" t="s">
        <v>7</v>
      </c>
    </row>
    <row r="3943" spans="1:9">
      <c r="A3943" t="n">
        <v>34713</v>
      </c>
      <c r="B3943" s="18" t="n">
        <v>94</v>
      </c>
      <c r="C3943" s="7" t="n">
        <v>1</v>
      </c>
      <c r="D3943" s="7" t="s">
        <v>41</v>
      </c>
      <c r="E3943" s="7" t="n">
        <v>1</v>
      </c>
    </row>
    <row r="3944" spans="1:9">
      <c r="A3944" t="s">
        <v>4</v>
      </c>
      <c r="B3944" s="4" t="s">
        <v>5</v>
      </c>
      <c r="C3944" s="4" t="s">
        <v>8</v>
      </c>
      <c r="D3944" s="4" t="s">
        <v>9</v>
      </c>
      <c r="E3944" s="4" t="s">
        <v>7</v>
      </c>
    </row>
    <row r="3945" spans="1:9">
      <c r="A3945" t="n">
        <v>34726</v>
      </c>
      <c r="B3945" s="18" t="n">
        <v>94</v>
      </c>
      <c r="C3945" s="7" t="n">
        <v>1</v>
      </c>
      <c r="D3945" s="7" t="s">
        <v>41</v>
      </c>
      <c r="E3945" s="7" t="n">
        <v>2</v>
      </c>
    </row>
    <row r="3946" spans="1:9">
      <c r="A3946" t="s">
        <v>4</v>
      </c>
      <c r="B3946" s="4" t="s">
        <v>5</v>
      </c>
      <c r="C3946" s="4" t="s">
        <v>8</v>
      </c>
      <c r="D3946" s="4" t="s">
        <v>9</v>
      </c>
      <c r="E3946" s="4" t="s">
        <v>7</v>
      </c>
    </row>
    <row r="3947" spans="1:9">
      <c r="A3947" t="n">
        <v>34739</v>
      </c>
      <c r="B3947" s="18" t="n">
        <v>94</v>
      </c>
      <c r="C3947" s="7" t="n">
        <v>0</v>
      </c>
      <c r="D3947" s="7" t="s">
        <v>41</v>
      </c>
      <c r="E3947" s="7" t="n">
        <v>4</v>
      </c>
    </row>
    <row r="3948" spans="1:9">
      <c r="A3948" t="s">
        <v>4</v>
      </c>
      <c r="B3948" s="4" t="s">
        <v>5</v>
      </c>
      <c r="C3948" s="4" t="s">
        <v>8</v>
      </c>
      <c r="D3948" s="4" t="s">
        <v>9</v>
      </c>
      <c r="E3948" s="4" t="s">
        <v>7</v>
      </c>
    </row>
    <row r="3949" spans="1:9">
      <c r="A3949" t="n">
        <v>34752</v>
      </c>
      <c r="B3949" s="18" t="n">
        <v>94</v>
      </c>
      <c r="C3949" s="7" t="n">
        <v>1</v>
      </c>
      <c r="D3949" s="7" t="s">
        <v>363</v>
      </c>
      <c r="E3949" s="7" t="n">
        <v>1</v>
      </c>
    </row>
    <row r="3950" spans="1:9">
      <c r="A3950" t="s">
        <v>4</v>
      </c>
      <c r="B3950" s="4" t="s">
        <v>5</v>
      </c>
      <c r="C3950" s="4" t="s">
        <v>8</v>
      </c>
      <c r="D3950" s="4" t="s">
        <v>9</v>
      </c>
      <c r="E3950" s="4" t="s">
        <v>7</v>
      </c>
    </row>
    <row r="3951" spans="1:9">
      <c r="A3951" t="n">
        <v>34763</v>
      </c>
      <c r="B3951" s="18" t="n">
        <v>94</v>
      </c>
      <c r="C3951" s="7" t="n">
        <v>1</v>
      </c>
      <c r="D3951" s="7" t="s">
        <v>363</v>
      </c>
      <c r="E3951" s="7" t="n">
        <v>2</v>
      </c>
    </row>
    <row r="3952" spans="1:9">
      <c r="A3952" t="s">
        <v>4</v>
      </c>
      <c r="B3952" s="4" t="s">
        <v>5</v>
      </c>
      <c r="C3952" s="4" t="s">
        <v>8</v>
      </c>
      <c r="D3952" s="4" t="s">
        <v>9</v>
      </c>
      <c r="E3952" s="4" t="s">
        <v>7</v>
      </c>
    </row>
    <row r="3953" spans="1:5">
      <c r="A3953" t="n">
        <v>34774</v>
      </c>
      <c r="B3953" s="18" t="n">
        <v>94</v>
      </c>
      <c r="C3953" s="7" t="n">
        <v>0</v>
      </c>
      <c r="D3953" s="7" t="s">
        <v>363</v>
      </c>
      <c r="E3953" s="7" t="n">
        <v>4</v>
      </c>
    </row>
    <row r="3954" spans="1:5">
      <c r="A3954" t="s">
        <v>4</v>
      </c>
      <c r="B3954" s="4" t="s">
        <v>5</v>
      </c>
      <c r="C3954" s="4" t="s">
        <v>8</v>
      </c>
      <c r="D3954" s="4" t="s">
        <v>9</v>
      </c>
      <c r="E3954" s="4" t="s">
        <v>7</v>
      </c>
    </row>
    <row r="3955" spans="1:5">
      <c r="A3955" t="n">
        <v>34785</v>
      </c>
      <c r="B3955" s="18" t="n">
        <v>94</v>
      </c>
      <c r="C3955" s="7" t="n">
        <v>1</v>
      </c>
      <c r="D3955" s="7" t="s">
        <v>364</v>
      </c>
      <c r="E3955" s="7" t="n">
        <v>1</v>
      </c>
    </row>
    <row r="3956" spans="1:5">
      <c r="A3956" t="s">
        <v>4</v>
      </c>
      <c r="B3956" s="4" t="s">
        <v>5</v>
      </c>
      <c r="C3956" s="4" t="s">
        <v>8</v>
      </c>
      <c r="D3956" s="4" t="s">
        <v>9</v>
      </c>
      <c r="E3956" s="4" t="s">
        <v>7</v>
      </c>
    </row>
    <row r="3957" spans="1:5">
      <c r="A3957" t="n">
        <v>34795</v>
      </c>
      <c r="B3957" s="18" t="n">
        <v>94</v>
      </c>
      <c r="C3957" s="7" t="n">
        <v>1</v>
      </c>
      <c r="D3957" s="7" t="s">
        <v>364</v>
      </c>
      <c r="E3957" s="7" t="n">
        <v>2</v>
      </c>
    </row>
    <row r="3958" spans="1:5">
      <c r="A3958" t="s">
        <v>4</v>
      </c>
      <c r="B3958" s="4" t="s">
        <v>5</v>
      </c>
      <c r="C3958" s="4" t="s">
        <v>8</v>
      </c>
      <c r="D3958" s="4" t="s">
        <v>9</v>
      </c>
      <c r="E3958" s="4" t="s">
        <v>7</v>
      </c>
    </row>
    <row r="3959" spans="1:5">
      <c r="A3959" t="n">
        <v>34805</v>
      </c>
      <c r="B3959" s="18" t="n">
        <v>94</v>
      </c>
      <c r="C3959" s="7" t="n">
        <v>0</v>
      </c>
      <c r="D3959" s="7" t="s">
        <v>364</v>
      </c>
      <c r="E3959" s="7" t="n">
        <v>4</v>
      </c>
    </row>
    <row r="3960" spans="1:5">
      <c r="A3960" t="s">
        <v>4</v>
      </c>
      <c r="B3960" s="4" t="s">
        <v>5</v>
      </c>
      <c r="C3960" s="4" t="s">
        <v>8</v>
      </c>
      <c r="D3960" s="4" t="s">
        <v>9</v>
      </c>
      <c r="E3960" s="4" t="s">
        <v>7</v>
      </c>
    </row>
    <row r="3961" spans="1:5">
      <c r="A3961" t="n">
        <v>34815</v>
      </c>
      <c r="B3961" s="18" t="n">
        <v>94</v>
      </c>
      <c r="C3961" s="7" t="n">
        <v>1</v>
      </c>
      <c r="D3961" s="7" t="s">
        <v>365</v>
      </c>
      <c r="E3961" s="7" t="n">
        <v>1</v>
      </c>
    </row>
    <row r="3962" spans="1:5">
      <c r="A3962" t="s">
        <v>4</v>
      </c>
      <c r="B3962" s="4" t="s">
        <v>5</v>
      </c>
      <c r="C3962" s="4" t="s">
        <v>8</v>
      </c>
      <c r="D3962" s="4" t="s">
        <v>9</v>
      </c>
      <c r="E3962" s="4" t="s">
        <v>7</v>
      </c>
    </row>
    <row r="3963" spans="1:5">
      <c r="A3963" t="n">
        <v>34825</v>
      </c>
      <c r="B3963" s="18" t="n">
        <v>94</v>
      </c>
      <c r="C3963" s="7" t="n">
        <v>1</v>
      </c>
      <c r="D3963" s="7" t="s">
        <v>365</v>
      </c>
      <c r="E3963" s="7" t="n">
        <v>2</v>
      </c>
    </row>
    <row r="3964" spans="1:5">
      <c r="A3964" t="s">
        <v>4</v>
      </c>
      <c r="B3964" s="4" t="s">
        <v>5</v>
      </c>
      <c r="C3964" s="4" t="s">
        <v>8</v>
      </c>
      <c r="D3964" s="4" t="s">
        <v>9</v>
      </c>
      <c r="E3964" s="4" t="s">
        <v>7</v>
      </c>
    </row>
    <row r="3965" spans="1:5">
      <c r="A3965" t="n">
        <v>34835</v>
      </c>
      <c r="B3965" s="18" t="n">
        <v>94</v>
      </c>
      <c r="C3965" s="7" t="n">
        <v>0</v>
      </c>
      <c r="D3965" s="7" t="s">
        <v>365</v>
      </c>
      <c r="E3965" s="7" t="n">
        <v>4</v>
      </c>
    </row>
    <row r="3966" spans="1:5">
      <c r="A3966" t="s">
        <v>4</v>
      </c>
      <c r="B3966" s="4" t="s">
        <v>5</v>
      </c>
      <c r="C3966" s="4" t="s">
        <v>8</v>
      </c>
      <c r="D3966" s="4" t="s">
        <v>9</v>
      </c>
      <c r="E3966" s="4" t="s">
        <v>7</v>
      </c>
    </row>
    <row r="3967" spans="1:5">
      <c r="A3967" t="n">
        <v>34845</v>
      </c>
      <c r="B3967" s="18" t="n">
        <v>94</v>
      </c>
      <c r="C3967" s="7" t="n">
        <v>1</v>
      </c>
      <c r="D3967" s="7" t="s">
        <v>366</v>
      </c>
      <c r="E3967" s="7" t="n">
        <v>1</v>
      </c>
    </row>
    <row r="3968" spans="1:5">
      <c r="A3968" t="s">
        <v>4</v>
      </c>
      <c r="B3968" s="4" t="s">
        <v>5</v>
      </c>
      <c r="C3968" s="4" t="s">
        <v>8</v>
      </c>
      <c r="D3968" s="4" t="s">
        <v>9</v>
      </c>
      <c r="E3968" s="4" t="s">
        <v>7</v>
      </c>
    </row>
    <row r="3969" spans="1:5">
      <c r="A3969" t="n">
        <v>34855</v>
      </c>
      <c r="B3969" s="18" t="n">
        <v>94</v>
      </c>
      <c r="C3969" s="7" t="n">
        <v>1</v>
      </c>
      <c r="D3969" s="7" t="s">
        <v>366</v>
      </c>
      <c r="E3969" s="7" t="n">
        <v>2</v>
      </c>
    </row>
    <row r="3970" spans="1:5">
      <c r="A3970" t="s">
        <v>4</v>
      </c>
      <c r="B3970" s="4" t="s">
        <v>5</v>
      </c>
      <c r="C3970" s="4" t="s">
        <v>8</v>
      </c>
      <c r="D3970" s="4" t="s">
        <v>9</v>
      </c>
      <c r="E3970" s="4" t="s">
        <v>7</v>
      </c>
    </row>
    <row r="3971" spans="1:5">
      <c r="A3971" t="n">
        <v>34865</v>
      </c>
      <c r="B3971" s="18" t="n">
        <v>94</v>
      </c>
      <c r="C3971" s="7" t="n">
        <v>0</v>
      </c>
      <c r="D3971" s="7" t="s">
        <v>366</v>
      </c>
      <c r="E3971" s="7" t="n">
        <v>4</v>
      </c>
    </row>
    <row r="3972" spans="1:5">
      <c r="A3972" t="s">
        <v>4</v>
      </c>
      <c r="B3972" s="4" t="s">
        <v>5</v>
      </c>
      <c r="C3972" s="4" t="s">
        <v>8</v>
      </c>
      <c r="D3972" s="4" t="s">
        <v>9</v>
      </c>
      <c r="E3972" s="4" t="s">
        <v>7</v>
      </c>
    </row>
    <row r="3973" spans="1:5">
      <c r="A3973" t="n">
        <v>34875</v>
      </c>
      <c r="B3973" s="18" t="n">
        <v>94</v>
      </c>
      <c r="C3973" s="7" t="n">
        <v>1</v>
      </c>
      <c r="D3973" s="7" t="s">
        <v>367</v>
      </c>
      <c r="E3973" s="7" t="n">
        <v>1</v>
      </c>
    </row>
    <row r="3974" spans="1:5">
      <c r="A3974" t="s">
        <v>4</v>
      </c>
      <c r="B3974" s="4" t="s">
        <v>5</v>
      </c>
      <c r="C3974" s="4" t="s">
        <v>8</v>
      </c>
      <c r="D3974" s="4" t="s">
        <v>9</v>
      </c>
      <c r="E3974" s="4" t="s">
        <v>7</v>
      </c>
    </row>
    <row r="3975" spans="1:5">
      <c r="A3975" t="n">
        <v>34885</v>
      </c>
      <c r="B3975" s="18" t="n">
        <v>94</v>
      </c>
      <c r="C3975" s="7" t="n">
        <v>1</v>
      </c>
      <c r="D3975" s="7" t="s">
        <v>367</v>
      </c>
      <c r="E3975" s="7" t="n">
        <v>2</v>
      </c>
    </row>
    <row r="3976" spans="1:5">
      <c r="A3976" t="s">
        <v>4</v>
      </c>
      <c r="B3976" s="4" t="s">
        <v>5</v>
      </c>
      <c r="C3976" s="4" t="s">
        <v>8</v>
      </c>
      <c r="D3976" s="4" t="s">
        <v>9</v>
      </c>
      <c r="E3976" s="4" t="s">
        <v>7</v>
      </c>
    </row>
    <row r="3977" spans="1:5">
      <c r="A3977" t="n">
        <v>34895</v>
      </c>
      <c r="B3977" s="18" t="n">
        <v>94</v>
      </c>
      <c r="C3977" s="7" t="n">
        <v>0</v>
      </c>
      <c r="D3977" s="7" t="s">
        <v>367</v>
      </c>
      <c r="E3977" s="7" t="n">
        <v>4</v>
      </c>
    </row>
    <row r="3978" spans="1:5">
      <c r="A3978" t="s">
        <v>4</v>
      </c>
      <c r="B3978" s="4" t="s">
        <v>5</v>
      </c>
      <c r="C3978" s="4" t="s">
        <v>8</v>
      </c>
      <c r="D3978" s="4" t="s">
        <v>9</v>
      </c>
      <c r="E3978" s="4" t="s">
        <v>7</v>
      </c>
    </row>
    <row r="3979" spans="1:5">
      <c r="A3979" t="n">
        <v>34905</v>
      </c>
      <c r="B3979" s="18" t="n">
        <v>94</v>
      </c>
      <c r="C3979" s="7" t="n">
        <v>1</v>
      </c>
      <c r="D3979" s="7" t="s">
        <v>368</v>
      </c>
      <c r="E3979" s="7" t="n">
        <v>1</v>
      </c>
    </row>
    <row r="3980" spans="1:5">
      <c r="A3980" t="s">
        <v>4</v>
      </c>
      <c r="B3980" s="4" t="s">
        <v>5</v>
      </c>
      <c r="C3980" s="4" t="s">
        <v>8</v>
      </c>
      <c r="D3980" s="4" t="s">
        <v>9</v>
      </c>
      <c r="E3980" s="4" t="s">
        <v>7</v>
      </c>
    </row>
    <row r="3981" spans="1:5">
      <c r="A3981" t="n">
        <v>34915</v>
      </c>
      <c r="B3981" s="18" t="n">
        <v>94</v>
      </c>
      <c r="C3981" s="7" t="n">
        <v>1</v>
      </c>
      <c r="D3981" s="7" t="s">
        <v>368</v>
      </c>
      <c r="E3981" s="7" t="n">
        <v>2</v>
      </c>
    </row>
    <row r="3982" spans="1:5">
      <c r="A3982" t="s">
        <v>4</v>
      </c>
      <c r="B3982" s="4" t="s">
        <v>5</v>
      </c>
      <c r="C3982" s="4" t="s">
        <v>8</v>
      </c>
      <c r="D3982" s="4" t="s">
        <v>9</v>
      </c>
      <c r="E3982" s="4" t="s">
        <v>7</v>
      </c>
    </row>
    <row r="3983" spans="1:5">
      <c r="A3983" t="n">
        <v>34925</v>
      </c>
      <c r="B3983" s="18" t="n">
        <v>94</v>
      </c>
      <c r="C3983" s="7" t="n">
        <v>0</v>
      </c>
      <c r="D3983" s="7" t="s">
        <v>368</v>
      </c>
      <c r="E3983" s="7" t="n">
        <v>4</v>
      </c>
    </row>
    <row r="3984" spans="1:5">
      <c r="A3984" t="s">
        <v>4</v>
      </c>
      <c r="B3984" s="4" t="s">
        <v>5</v>
      </c>
      <c r="C3984" s="4" t="s">
        <v>8</v>
      </c>
      <c r="D3984" s="4" t="s">
        <v>9</v>
      </c>
      <c r="E3984" s="4" t="s">
        <v>7</v>
      </c>
    </row>
    <row r="3985" spans="1:5">
      <c r="A3985" t="n">
        <v>34935</v>
      </c>
      <c r="B3985" s="18" t="n">
        <v>94</v>
      </c>
      <c r="C3985" s="7" t="n">
        <v>1</v>
      </c>
      <c r="D3985" s="7" t="s">
        <v>369</v>
      </c>
      <c r="E3985" s="7" t="n">
        <v>1</v>
      </c>
    </row>
    <row r="3986" spans="1:5">
      <c r="A3986" t="s">
        <v>4</v>
      </c>
      <c r="B3986" s="4" t="s">
        <v>5</v>
      </c>
      <c r="C3986" s="4" t="s">
        <v>8</v>
      </c>
      <c r="D3986" s="4" t="s">
        <v>9</v>
      </c>
      <c r="E3986" s="4" t="s">
        <v>7</v>
      </c>
    </row>
    <row r="3987" spans="1:5">
      <c r="A3987" t="n">
        <v>34945</v>
      </c>
      <c r="B3987" s="18" t="n">
        <v>94</v>
      </c>
      <c r="C3987" s="7" t="n">
        <v>1</v>
      </c>
      <c r="D3987" s="7" t="s">
        <v>369</v>
      </c>
      <c r="E3987" s="7" t="n">
        <v>2</v>
      </c>
    </row>
    <row r="3988" spans="1:5">
      <c r="A3988" t="s">
        <v>4</v>
      </c>
      <c r="B3988" s="4" t="s">
        <v>5</v>
      </c>
      <c r="C3988" s="4" t="s">
        <v>8</v>
      </c>
      <c r="D3988" s="4" t="s">
        <v>9</v>
      </c>
      <c r="E3988" s="4" t="s">
        <v>7</v>
      </c>
    </row>
    <row r="3989" spans="1:5">
      <c r="A3989" t="n">
        <v>34955</v>
      </c>
      <c r="B3989" s="18" t="n">
        <v>94</v>
      </c>
      <c r="C3989" s="7" t="n">
        <v>0</v>
      </c>
      <c r="D3989" s="7" t="s">
        <v>369</v>
      </c>
      <c r="E3989" s="7" t="n">
        <v>4</v>
      </c>
    </row>
    <row r="3990" spans="1:5">
      <c r="A3990" t="s">
        <v>4</v>
      </c>
      <c r="B3990" s="4" t="s">
        <v>5</v>
      </c>
      <c r="C3990" s="4" t="s">
        <v>8</v>
      </c>
      <c r="D3990" s="4" t="s">
        <v>9</v>
      </c>
      <c r="E3990" s="4" t="s">
        <v>7</v>
      </c>
    </row>
    <row r="3991" spans="1:5">
      <c r="A3991" t="n">
        <v>34965</v>
      </c>
      <c r="B3991" s="18" t="n">
        <v>94</v>
      </c>
      <c r="C3991" s="7" t="n">
        <v>1</v>
      </c>
      <c r="D3991" s="7" t="s">
        <v>370</v>
      </c>
      <c r="E3991" s="7" t="n">
        <v>1</v>
      </c>
    </row>
    <row r="3992" spans="1:5">
      <c r="A3992" t="s">
        <v>4</v>
      </c>
      <c r="B3992" s="4" t="s">
        <v>5</v>
      </c>
      <c r="C3992" s="4" t="s">
        <v>8</v>
      </c>
      <c r="D3992" s="4" t="s">
        <v>9</v>
      </c>
      <c r="E3992" s="4" t="s">
        <v>7</v>
      </c>
    </row>
    <row r="3993" spans="1:5">
      <c r="A3993" t="n">
        <v>34975</v>
      </c>
      <c r="B3993" s="18" t="n">
        <v>94</v>
      </c>
      <c r="C3993" s="7" t="n">
        <v>1</v>
      </c>
      <c r="D3993" s="7" t="s">
        <v>370</v>
      </c>
      <c r="E3993" s="7" t="n">
        <v>2</v>
      </c>
    </row>
    <row r="3994" spans="1:5">
      <c r="A3994" t="s">
        <v>4</v>
      </c>
      <c r="B3994" s="4" t="s">
        <v>5</v>
      </c>
      <c r="C3994" s="4" t="s">
        <v>8</v>
      </c>
      <c r="D3994" s="4" t="s">
        <v>9</v>
      </c>
      <c r="E3994" s="4" t="s">
        <v>7</v>
      </c>
    </row>
    <row r="3995" spans="1:5">
      <c r="A3995" t="n">
        <v>34985</v>
      </c>
      <c r="B3995" s="18" t="n">
        <v>94</v>
      </c>
      <c r="C3995" s="7" t="n">
        <v>0</v>
      </c>
      <c r="D3995" s="7" t="s">
        <v>370</v>
      </c>
      <c r="E3995" s="7" t="n">
        <v>4</v>
      </c>
    </row>
    <row r="3996" spans="1:5">
      <c r="A3996" t="s">
        <v>4</v>
      </c>
      <c r="B3996" s="4" t="s">
        <v>5</v>
      </c>
      <c r="C3996" s="4" t="s">
        <v>8</v>
      </c>
      <c r="D3996" s="4" t="s">
        <v>9</v>
      </c>
      <c r="E3996" s="4" t="s">
        <v>7</v>
      </c>
    </row>
    <row r="3997" spans="1:5">
      <c r="A3997" t="n">
        <v>34995</v>
      </c>
      <c r="B3997" s="18" t="n">
        <v>94</v>
      </c>
      <c r="C3997" s="7" t="n">
        <v>1</v>
      </c>
      <c r="D3997" s="7" t="s">
        <v>371</v>
      </c>
      <c r="E3997" s="7" t="n">
        <v>1</v>
      </c>
    </row>
    <row r="3998" spans="1:5">
      <c r="A3998" t="s">
        <v>4</v>
      </c>
      <c r="B3998" s="4" t="s">
        <v>5</v>
      </c>
      <c r="C3998" s="4" t="s">
        <v>8</v>
      </c>
      <c r="D3998" s="4" t="s">
        <v>9</v>
      </c>
      <c r="E3998" s="4" t="s">
        <v>7</v>
      </c>
    </row>
    <row r="3999" spans="1:5">
      <c r="A3999" t="n">
        <v>35005</v>
      </c>
      <c r="B3999" s="18" t="n">
        <v>94</v>
      </c>
      <c r="C3999" s="7" t="n">
        <v>1</v>
      </c>
      <c r="D3999" s="7" t="s">
        <v>371</v>
      </c>
      <c r="E3999" s="7" t="n">
        <v>2</v>
      </c>
    </row>
    <row r="4000" spans="1:5">
      <c r="A4000" t="s">
        <v>4</v>
      </c>
      <c r="B4000" s="4" t="s">
        <v>5</v>
      </c>
      <c r="C4000" s="4" t="s">
        <v>8</v>
      </c>
      <c r="D4000" s="4" t="s">
        <v>9</v>
      </c>
      <c r="E4000" s="4" t="s">
        <v>7</v>
      </c>
    </row>
    <row r="4001" spans="1:5">
      <c r="A4001" t="n">
        <v>35015</v>
      </c>
      <c r="B4001" s="18" t="n">
        <v>94</v>
      </c>
      <c r="C4001" s="7" t="n">
        <v>0</v>
      </c>
      <c r="D4001" s="7" t="s">
        <v>371</v>
      </c>
      <c r="E4001" s="7" t="n">
        <v>4</v>
      </c>
    </row>
    <row r="4002" spans="1:5">
      <c r="A4002" t="s">
        <v>4</v>
      </c>
      <c r="B4002" s="4" t="s">
        <v>5</v>
      </c>
      <c r="C4002" s="4" t="s">
        <v>8</v>
      </c>
      <c r="D4002" s="4" t="s">
        <v>9</v>
      </c>
      <c r="E4002" s="4" t="s">
        <v>7</v>
      </c>
    </row>
    <row r="4003" spans="1:5">
      <c r="A4003" t="n">
        <v>35025</v>
      </c>
      <c r="B4003" s="18" t="n">
        <v>94</v>
      </c>
      <c r="C4003" s="7" t="n">
        <v>1</v>
      </c>
      <c r="D4003" s="7" t="s">
        <v>372</v>
      </c>
      <c r="E4003" s="7" t="n">
        <v>1</v>
      </c>
    </row>
    <row r="4004" spans="1:5">
      <c r="A4004" t="s">
        <v>4</v>
      </c>
      <c r="B4004" s="4" t="s">
        <v>5</v>
      </c>
      <c r="C4004" s="4" t="s">
        <v>8</v>
      </c>
      <c r="D4004" s="4" t="s">
        <v>9</v>
      </c>
      <c r="E4004" s="4" t="s">
        <v>7</v>
      </c>
    </row>
    <row r="4005" spans="1:5">
      <c r="A4005" t="n">
        <v>35035</v>
      </c>
      <c r="B4005" s="18" t="n">
        <v>94</v>
      </c>
      <c r="C4005" s="7" t="n">
        <v>1</v>
      </c>
      <c r="D4005" s="7" t="s">
        <v>372</v>
      </c>
      <c r="E4005" s="7" t="n">
        <v>2</v>
      </c>
    </row>
    <row r="4006" spans="1:5">
      <c r="A4006" t="s">
        <v>4</v>
      </c>
      <c r="B4006" s="4" t="s">
        <v>5</v>
      </c>
      <c r="C4006" s="4" t="s">
        <v>8</v>
      </c>
      <c r="D4006" s="4" t="s">
        <v>9</v>
      </c>
      <c r="E4006" s="4" t="s">
        <v>7</v>
      </c>
    </row>
    <row r="4007" spans="1:5">
      <c r="A4007" t="n">
        <v>35045</v>
      </c>
      <c r="B4007" s="18" t="n">
        <v>94</v>
      </c>
      <c r="C4007" s="7" t="n">
        <v>0</v>
      </c>
      <c r="D4007" s="7" t="s">
        <v>372</v>
      </c>
      <c r="E4007" s="7" t="n">
        <v>4</v>
      </c>
    </row>
    <row r="4008" spans="1:5">
      <c r="A4008" t="s">
        <v>4</v>
      </c>
      <c r="B4008" s="4" t="s">
        <v>5</v>
      </c>
      <c r="C4008" s="4" t="s">
        <v>8</v>
      </c>
      <c r="D4008" s="4" t="s">
        <v>9</v>
      </c>
      <c r="E4008" s="4" t="s">
        <v>7</v>
      </c>
    </row>
    <row r="4009" spans="1:5">
      <c r="A4009" t="n">
        <v>35055</v>
      </c>
      <c r="B4009" s="18" t="n">
        <v>94</v>
      </c>
      <c r="C4009" s="7" t="n">
        <v>1</v>
      </c>
      <c r="D4009" s="7" t="s">
        <v>373</v>
      </c>
      <c r="E4009" s="7" t="n">
        <v>1</v>
      </c>
    </row>
    <row r="4010" spans="1:5">
      <c r="A4010" t="s">
        <v>4</v>
      </c>
      <c r="B4010" s="4" t="s">
        <v>5</v>
      </c>
      <c r="C4010" s="4" t="s">
        <v>8</v>
      </c>
      <c r="D4010" s="4" t="s">
        <v>9</v>
      </c>
      <c r="E4010" s="4" t="s">
        <v>7</v>
      </c>
    </row>
    <row r="4011" spans="1:5">
      <c r="A4011" t="n">
        <v>35065</v>
      </c>
      <c r="B4011" s="18" t="n">
        <v>94</v>
      </c>
      <c r="C4011" s="7" t="n">
        <v>1</v>
      </c>
      <c r="D4011" s="7" t="s">
        <v>373</v>
      </c>
      <c r="E4011" s="7" t="n">
        <v>2</v>
      </c>
    </row>
    <row r="4012" spans="1:5">
      <c r="A4012" t="s">
        <v>4</v>
      </c>
      <c r="B4012" s="4" t="s">
        <v>5</v>
      </c>
      <c r="C4012" s="4" t="s">
        <v>8</v>
      </c>
      <c r="D4012" s="4" t="s">
        <v>9</v>
      </c>
      <c r="E4012" s="4" t="s">
        <v>7</v>
      </c>
    </row>
    <row r="4013" spans="1:5">
      <c r="A4013" t="n">
        <v>35075</v>
      </c>
      <c r="B4013" s="18" t="n">
        <v>94</v>
      </c>
      <c r="C4013" s="7" t="n">
        <v>0</v>
      </c>
      <c r="D4013" s="7" t="s">
        <v>373</v>
      </c>
      <c r="E4013" s="7" t="n">
        <v>4</v>
      </c>
    </row>
    <row r="4014" spans="1:5">
      <c r="A4014" t="s">
        <v>4</v>
      </c>
      <c r="B4014" s="4" t="s">
        <v>5</v>
      </c>
      <c r="C4014" s="4" t="s">
        <v>8</v>
      </c>
      <c r="D4014" s="4" t="s">
        <v>9</v>
      </c>
      <c r="E4014" s="4" t="s">
        <v>7</v>
      </c>
    </row>
    <row r="4015" spans="1:5">
      <c r="A4015" t="n">
        <v>35085</v>
      </c>
      <c r="B4015" s="18" t="n">
        <v>94</v>
      </c>
      <c r="C4015" s="7" t="n">
        <v>1</v>
      </c>
      <c r="D4015" s="7" t="s">
        <v>53</v>
      </c>
      <c r="E4015" s="7" t="n">
        <v>1</v>
      </c>
    </row>
    <row r="4016" spans="1:5">
      <c r="A4016" t="s">
        <v>4</v>
      </c>
      <c r="B4016" s="4" t="s">
        <v>5</v>
      </c>
      <c r="C4016" s="4" t="s">
        <v>8</v>
      </c>
      <c r="D4016" s="4" t="s">
        <v>9</v>
      </c>
      <c r="E4016" s="4" t="s">
        <v>7</v>
      </c>
    </row>
    <row r="4017" spans="1:5">
      <c r="A4017" t="n">
        <v>35097</v>
      </c>
      <c r="B4017" s="18" t="n">
        <v>94</v>
      </c>
      <c r="C4017" s="7" t="n">
        <v>1</v>
      </c>
      <c r="D4017" s="7" t="s">
        <v>53</v>
      </c>
      <c r="E4017" s="7" t="n">
        <v>2</v>
      </c>
    </row>
    <row r="4018" spans="1:5">
      <c r="A4018" t="s">
        <v>4</v>
      </c>
      <c r="B4018" s="4" t="s">
        <v>5</v>
      </c>
      <c r="C4018" s="4" t="s">
        <v>8</v>
      </c>
      <c r="D4018" s="4" t="s">
        <v>9</v>
      </c>
      <c r="E4018" s="4" t="s">
        <v>7</v>
      </c>
    </row>
    <row r="4019" spans="1:5">
      <c r="A4019" t="n">
        <v>35109</v>
      </c>
      <c r="B4019" s="18" t="n">
        <v>94</v>
      </c>
      <c r="C4019" s="7" t="n">
        <v>0</v>
      </c>
      <c r="D4019" s="7" t="s">
        <v>53</v>
      </c>
      <c r="E4019" s="7" t="n">
        <v>4</v>
      </c>
    </row>
    <row r="4020" spans="1:5">
      <c r="A4020" t="s">
        <v>4</v>
      </c>
      <c r="B4020" s="4" t="s">
        <v>5</v>
      </c>
      <c r="C4020" s="4" t="s">
        <v>8</v>
      </c>
      <c r="D4020" s="4" t="s">
        <v>9</v>
      </c>
      <c r="E4020" s="4" t="s">
        <v>7</v>
      </c>
    </row>
    <row r="4021" spans="1:5">
      <c r="A4021" t="n">
        <v>35121</v>
      </c>
      <c r="B4021" s="18" t="n">
        <v>94</v>
      </c>
      <c r="C4021" s="7" t="n">
        <v>1</v>
      </c>
      <c r="D4021" s="7" t="s">
        <v>18</v>
      </c>
      <c r="E4021" s="7" t="n">
        <v>1</v>
      </c>
    </row>
    <row r="4022" spans="1:5">
      <c r="A4022" t="s">
        <v>4</v>
      </c>
      <c r="B4022" s="4" t="s">
        <v>5</v>
      </c>
      <c r="C4022" s="4" t="s">
        <v>8</v>
      </c>
      <c r="D4022" s="4" t="s">
        <v>9</v>
      </c>
      <c r="E4022" s="4" t="s">
        <v>7</v>
      </c>
    </row>
    <row r="4023" spans="1:5">
      <c r="A4023" t="n">
        <v>35134</v>
      </c>
      <c r="B4023" s="18" t="n">
        <v>94</v>
      </c>
      <c r="C4023" s="7" t="n">
        <v>1</v>
      </c>
      <c r="D4023" s="7" t="s">
        <v>18</v>
      </c>
      <c r="E4023" s="7" t="n">
        <v>2</v>
      </c>
    </row>
    <row r="4024" spans="1:5">
      <c r="A4024" t="s">
        <v>4</v>
      </c>
      <c r="B4024" s="4" t="s">
        <v>5</v>
      </c>
      <c r="C4024" s="4" t="s">
        <v>8</v>
      </c>
      <c r="D4024" s="4" t="s">
        <v>9</v>
      </c>
      <c r="E4024" s="4" t="s">
        <v>7</v>
      </c>
    </row>
    <row r="4025" spans="1:5">
      <c r="A4025" t="n">
        <v>35147</v>
      </c>
      <c r="B4025" s="18" t="n">
        <v>94</v>
      </c>
      <c r="C4025" s="7" t="n">
        <v>0</v>
      </c>
      <c r="D4025" s="7" t="s">
        <v>18</v>
      </c>
      <c r="E4025" s="7" t="n">
        <v>4</v>
      </c>
    </row>
    <row r="4026" spans="1:5">
      <c r="A4026" t="s">
        <v>4</v>
      </c>
      <c r="B4026" s="4" t="s">
        <v>5</v>
      </c>
      <c r="C4026" s="4" t="s">
        <v>8</v>
      </c>
      <c r="D4026" s="4" t="s">
        <v>9</v>
      </c>
      <c r="E4026" s="4" t="s">
        <v>7</v>
      </c>
    </row>
    <row r="4027" spans="1:5">
      <c r="A4027" t="n">
        <v>35160</v>
      </c>
      <c r="B4027" s="18" t="n">
        <v>94</v>
      </c>
      <c r="C4027" s="7" t="n">
        <v>1</v>
      </c>
      <c r="D4027" s="7" t="s">
        <v>19</v>
      </c>
      <c r="E4027" s="7" t="n">
        <v>1</v>
      </c>
    </row>
    <row r="4028" spans="1:5">
      <c r="A4028" t="s">
        <v>4</v>
      </c>
      <c r="B4028" s="4" t="s">
        <v>5</v>
      </c>
      <c r="C4028" s="4" t="s">
        <v>8</v>
      </c>
      <c r="D4028" s="4" t="s">
        <v>9</v>
      </c>
      <c r="E4028" s="4" t="s">
        <v>7</v>
      </c>
    </row>
    <row r="4029" spans="1:5">
      <c r="A4029" t="n">
        <v>35173</v>
      </c>
      <c r="B4029" s="18" t="n">
        <v>94</v>
      </c>
      <c r="C4029" s="7" t="n">
        <v>1</v>
      </c>
      <c r="D4029" s="7" t="s">
        <v>19</v>
      </c>
      <c r="E4029" s="7" t="n">
        <v>2</v>
      </c>
    </row>
    <row r="4030" spans="1:5">
      <c r="A4030" t="s">
        <v>4</v>
      </c>
      <c r="B4030" s="4" t="s">
        <v>5</v>
      </c>
      <c r="C4030" s="4" t="s">
        <v>8</v>
      </c>
      <c r="D4030" s="4" t="s">
        <v>9</v>
      </c>
      <c r="E4030" s="4" t="s">
        <v>7</v>
      </c>
    </row>
    <row r="4031" spans="1:5">
      <c r="A4031" t="n">
        <v>35186</v>
      </c>
      <c r="B4031" s="18" t="n">
        <v>94</v>
      </c>
      <c r="C4031" s="7" t="n">
        <v>0</v>
      </c>
      <c r="D4031" s="7" t="s">
        <v>19</v>
      </c>
      <c r="E4031" s="7" t="n">
        <v>4</v>
      </c>
    </row>
    <row r="4032" spans="1:5">
      <c r="A4032" t="s">
        <v>4</v>
      </c>
      <c r="B4032" s="4" t="s">
        <v>5</v>
      </c>
      <c r="C4032" s="4" t="s">
        <v>8</v>
      </c>
      <c r="D4032" s="4" t="s">
        <v>9</v>
      </c>
      <c r="E4032" s="4" t="s">
        <v>7</v>
      </c>
    </row>
    <row r="4033" spans="1:5">
      <c r="A4033" t="n">
        <v>35199</v>
      </c>
      <c r="B4033" s="18" t="n">
        <v>94</v>
      </c>
      <c r="C4033" s="7" t="n">
        <v>1</v>
      </c>
      <c r="D4033" s="7" t="s">
        <v>20</v>
      </c>
      <c r="E4033" s="7" t="n">
        <v>1</v>
      </c>
    </row>
    <row r="4034" spans="1:5">
      <c r="A4034" t="s">
        <v>4</v>
      </c>
      <c r="B4034" s="4" t="s">
        <v>5</v>
      </c>
      <c r="C4034" s="4" t="s">
        <v>8</v>
      </c>
      <c r="D4034" s="4" t="s">
        <v>9</v>
      </c>
      <c r="E4034" s="4" t="s">
        <v>7</v>
      </c>
    </row>
    <row r="4035" spans="1:5">
      <c r="A4035" t="n">
        <v>35212</v>
      </c>
      <c r="B4035" s="18" t="n">
        <v>94</v>
      </c>
      <c r="C4035" s="7" t="n">
        <v>1</v>
      </c>
      <c r="D4035" s="7" t="s">
        <v>20</v>
      </c>
      <c r="E4035" s="7" t="n">
        <v>2</v>
      </c>
    </row>
    <row r="4036" spans="1:5">
      <c r="A4036" t="s">
        <v>4</v>
      </c>
      <c r="B4036" s="4" t="s">
        <v>5</v>
      </c>
      <c r="C4036" s="4" t="s">
        <v>8</v>
      </c>
      <c r="D4036" s="4" t="s">
        <v>9</v>
      </c>
      <c r="E4036" s="4" t="s">
        <v>7</v>
      </c>
    </row>
    <row r="4037" spans="1:5">
      <c r="A4037" t="n">
        <v>35225</v>
      </c>
      <c r="B4037" s="18" t="n">
        <v>94</v>
      </c>
      <c r="C4037" s="7" t="n">
        <v>0</v>
      </c>
      <c r="D4037" s="7" t="s">
        <v>20</v>
      </c>
      <c r="E4037" s="7" t="n">
        <v>4</v>
      </c>
    </row>
    <row r="4038" spans="1:5">
      <c r="A4038" t="s">
        <v>4</v>
      </c>
      <c r="B4038" s="4" t="s">
        <v>5</v>
      </c>
      <c r="C4038" s="4" t="s">
        <v>8</v>
      </c>
      <c r="D4038" s="4" t="s">
        <v>9</v>
      </c>
      <c r="E4038" s="4" t="s">
        <v>7</v>
      </c>
    </row>
    <row r="4039" spans="1:5">
      <c r="A4039" t="n">
        <v>35238</v>
      </c>
      <c r="B4039" s="18" t="n">
        <v>94</v>
      </c>
      <c r="C4039" s="7" t="n">
        <v>1</v>
      </c>
      <c r="D4039" s="7" t="s">
        <v>21</v>
      </c>
      <c r="E4039" s="7" t="n">
        <v>1</v>
      </c>
    </row>
    <row r="4040" spans="1:5">
      <c r="A4040" t="s">
        <v>4</v>
      </c>
      <c r="B4040" s="4" t="s">
        <v>5</v>
      </c>
      <c r="C4040" s="4" t="s">
        <v>8</v>
      </c>
      <c r="D4040" s="4" t="s">
        <v>9</v>
      </c>
      <c r="E4040" s="4" t="s">
        <v>7</v>
      </c>
    </row>
    <row r="4041" spans="1:5">
      <c r="A4041" t="n">
        <v>35251</v>
      </c>
      <c r="B4041" s="18" t="n">
        <v>94</v>
      </c>
      <c r="C4041" s="7" t="n">
        <v>1</v>
      </c>
      <c r="D4041" s="7" t="s">
        <v>21</v>
      </c>
      <c r="E4041" s="7" t="n">
        <v>2</v>
      </c>
    </row>
    <row r="4042" spans="1:5">
      <c r="A4042" t="s">
        <v>4</v>
      </c>
      <c r="B4042" s="4" t="s">
        <v>5</v>
      </c>
      <c r="C4042" s="4" t="s">
        <v>8</v>
      </c>
      <c r="D4042" s="4" t="s">
        <v>9</v>
      </c>
      <c r="E4042" s="4" t="s">
        <v>7</v>
      </c>
    </row>
    <row r="4043" spans="1:5">
      <c r="A4043" t="n">
        <v>35264</v>
      </c>
      <c r="B4043" s="18" t="n">
        <v>94</v>
      </c>
      <c r="C4043" s="7" t="n">
        <v>0</v>
      </c>
      <c r="D4043" s="7" t="s">
        <v>21</v>
      </c>
      <c r="E4043" s="7" t="n">
        <v>4</v>
      </c>
    </row>
    <row r="4044" spans="1:5">
      <c r="A4044" t="s">
        <v>4</v>
      </c>
      <c r="B4044" s="4" t="s">
        <v>5</v>
      </c>
      <c r="C4044" s="4" t="s">
        <v>8</v>
      </c>
      <c r="D4044" s="4" t="s">
        <v>9</v>
      </c>
      <c r="E4044" s="4" t="s">
        <v>7</v>
      </c>
    </row>
    <row r="4045" spans="1:5">
      <c r="A4045" t="n">
        <v>35277</v>
      </c>
      <c r="B4045" s="18" t="n">
        <v>94</v>
      </c>
      <c r="C4045" s="7" t="n">
        <v>1</v>
      </c>
      <c r="D4045" s="7" t="s">
        <v>22</v>
      </c>
      <c r="E4045" s="7" t="n">
        <v>1</v>
      </c>
    </row>
    <row r="4046" spans="1:5">
      <c r="A4046" t="s">
        <v>4</v>
      </c>
      <c r="B4046" s="4" t="s">
        <v>5</v>
      </c>
      <c r="C4046" s="4" t="s">
        <v>8</v>
      </c>
      <c r="D4046" s="4" t="s">
        <v>9</v>
      </c>
      <c r="E4046" s="4" t="s">
        <v>7</v>
      </c>
    </row>
    <row r="4047" spans="1:5">
      <c r="A4047" t="n">
        <v>35290</v>
      </c>
      <c r="B4047" s="18" t="n">
        <v>94</v>
      </c>
      <c r="C4047" s="7" t="n">
        <v>1</v>
      </c>
      <c r="D4047" s="7" t="s">
        <v>22</v>
      </c>
      <c r="E4047" s="7" t="n">
        <v>2</v>
      </c>
    </row>
    <row r="4048" spans="1:5">
      <c r="A4048" t="s">
        <v>4</v>
      </c>
      <c r="B4048" s="4" t="s">
        <v>5</v>
      </c>
      <c r="C4048" s="4" t="s">
        <v>8</v>
      </c>
      <c r="D4048" s="4" t="s">
        <v>9</v>
      </c>
      <c r="E4048" s="4" t="s">
        <v>7</v>
      </c>
    </row>
    <row r="4049" spans="1:5">
      <c r="A4049" t="n">
        <v>35303</v>
      </c>
      <c r="B4049" s="18" t="n">
        <v>94</v>
      </c>
      <c r="C4049" s="7" t="n">
        <v>0</v>
      </c>
      <c r="D4049" s="7" t="s">
        <v>22</v>
      </c>
      <c r="E4049" s="7" t="n">
        <v>4</v>
      </c>
    </row>
    <row r="4050" spans="1:5">
      <c r="A4050" t="s">
        <v>4</v>
      </c>
      <c r="B4050" s="4" t="s">
        <v>5</v>
      </c>
      <c r="C4050" s="4" t="s">
        <v>8</v>
      </c>
      <c r="D4050" s="4" t="s">
        <v>9</v>
      </c>
      <c r="E4050" s="4" t="s">
        <v>7</v>
      </c>
    </row>
    <row r="4051" spans="1:5">
      <c r="A4051" t="n">
        <v>35316</v>
      </c>
      <c r="B4051" s="18" t="n">
        <v>94</v>
      </c>
      <c r="C4051" s="7" t="n">
        <v>1</v>
      </c>
      <c r="D4051" s="7" t="s">
        <v>70</v>
      </c>
      <c r="E4051" s="7" t="n">
        <v>1</v>
      </c>
    </row>
    <row r="4052" spans="1:5">
      <c r="A4052" t="s">
        <v>4</v>
      </c>
      <c r="B4052" s="4" t="s">
        <v>5</v>
      </c>
      <c r="C4052" s="4" t="s">
        <v>8</v>
      </c>
      <c r="D4052" s="4" t="s">
        <v>9</v>
      </c>
      <c r="E4052" s="4" t="s">
        <v>7</v>
      </c>
    </row>
    <row r="4053" spans="1:5">
      <c r="A4053" t="n">
        <v>35333</v>
      </c>
      <c r="B4053" s="18" t="n">
        <v>94</v>
      </c>
      <c r="C4053" s="7" t="n">
        <v>1</v>
      </c>
      <c r="D4053" s="7" t="s">
        <v>70</v>
      </c>
      <c r="E4053" s="7" t="n">
        <v>2</v>
      </c>
    </row>
    <row r="4054" spans="1:5">
      <c r="A4054" t="s">
        <v>4</v>
      </c>
      <c r="B4054" s="4" t="s">
        <v>5</v>
      </c>
      <c r="C4054" s="4" t="s">
        <v>8</v>
      </c>
      <c r="D4054" s="4" t="s">
        <v>9</v>
      </c>
      <c r="E4054" s="4" t="s">
        <v>7</v>
      </c>
    </row>
    <row r="4055" spans="1:5">
      <c r="A4055" t="n">
        <v>35350</v>
      </c>
      <c r="B4055" s="18" t="n">
        <v>94</v>
      </c>
      <c r="C4055" s="7" t="n">
        <v>0</v>
      </c>
      <c r="D4055" s="7" t="s">
        <v>70</v>
      </c>
      <c r="E4055" s="7" t="n">
        <v>4</v>
      </c>
    </row>
    <row r="4056" spans="1:5">
      <c r="A4056" t="s">
        <v>4</v>
      </c>
      <c r="B4056" s="4" t="s">
        <v>5</v>
      </c>
      <c r="C4056" s="4" t="s">
        <v>8</v>
      </c>
      <c r="D4056" s="4" t="s">
        <v>9</v>
      </c>
      <c r="E4056" s="4" t="s">
        <v>7</v>
      </c>
    </row>
    <row r="4057" spans="1:5">
      <c r="A4057" t="n">
        <v>35367</v>
      </c>
      <c r="B4057" s="18" t="n">
        <v>94</v>
      </c>
      <c r="C4057" s="7" t="n">
        <v>1</v>
      </c>
      <c r="D4057" s="7" t="s">
        <v>23</v>
      </c>
      <c r="E4057" s="7" t="n">
        <v>1</v>
      </c>
    </row>
    <row r="4058" spans="1:5">
      <c r="A4058" t="s">
        <v>4</v>
      </c>
      <c r="B4058" s="4" t="s">
        <v>5</v>
      </c>
      <c r="C4058" s="4" t="s">
        <v>8</v>
      </c>
      <c r="D4058" s="4" t="s">
        <v>9</v>
      </c>
      <c r="E4058" s="4" t="s">
        <v>7</v>
      </c>
    </row>
    <row r="4059" spans="1:5">
      <c r="A4059" t="n">
        <v>35379</v>
      </c>
      <c r="B4059" s="18" t="n">
        <v>94</v>
      </c>
      <c r="C4059" s="7" t="n">
        <v>1</v>
      </c>
      <c r="D4059" s="7" t="s">
        <v>23</v>
      </c>
      <c r="E4059" s="7" t="n">
        <v>2</v>
      </c>
    </row>
    <row r="4060" spans="1:5">
      <c r="A4060" t="s">
        <v>4</v>
      </c>
      <c r="B4060" s="4" t="s">
        <v>5</v>
      </c>
      <c r="C4060" s="4" t="s">
        <v>8</v>
      </c>
      <c r="D4060" s="4" t="s">
        <v>9</v>
      </c>
      <c r="E4060" s="4" t="s">
        <v>7</v>
      </c>
    </row>
    <row r="4061" spans="1:5">
      <c r="A4061" t="n">
        <v>35391</v>
      </c>
      <c r="B4061" s="18" t="n">
        <v>94</v>
      </c>
      <c r="C4061" s="7" t="n">
        <v>0</v>
      </c>
      <c r="D4061" s="7" t="s">
        <v>23</v>
      </c>
      <c r="E4061" s="7" t="n">
        <v>4</v>
      </c>
    </row>
    <row r="4062" spans="1:5">
      <c r="A4062" t="s">
        <v>4</v>
      </c>
      <c r="B4062" s="4" t="s">
        <v>5</v>
      </c>
      <c r="C4062" s="4" t="s">
        <v>8</v>
      </c>
      <c r="D4062" s="4" t="s">
        <v>9</v>
      </c>
      <c r="E4062" s="4" t="s">
        <v>7</v>
      </c>
    </row>
    <row r="4063" spans="1:5">
      <c r="A4063" t="n">
        <v>35403</v>
      </c>
      <c r="B4063" s="18" t="n">
        <v>94</v>
      </c>
      <c r="C4063" s="7" t="n">
        <v>1</v>
      </c>
      <c r="D4063" s="7" t="s">
        <v>24</v>
      </c>
      <c r="E4063" s="7" t="n">
        <v>1</v>
      </c>
    </row>
    <row r="4064" spans="1:5">
      <c r="A4064" t="s">
        <v>4</v>
      </c>
      <c r="B4064" s="4" t="s">
        <v>5</v>
      </c>
      <c r="C4064" s="4" t="s">
        <v>8</v>
      </c>
      <c r="D4064" s="4" t="s">
        <v>9</v>
      </c>
      <c r="E4064" s="4" t="s">
        <v>7</v>
      </c>
    </row>
    <row r="4065" spans="1:5">
      <c r="A4065" t="n">
        <v>35415</v>
      </c>
      <c r="B4065" s="18" t="n">
        <v>94</v>
      </c>
      <c r="C4065" s="7" t="n">
        <v>1</v>
      </c>
      <c r="D4065" s="7" t="s">
        <v>24</v>
      </c>
      <c r="E4065" s="7" t="n">
        <v>2</v>
      </c>
    </row>
    <row r="4066" spans="1:5">
      <c r="A4066" t="s">
        <v>4</v>
      </c>
      <c r="B4066" s="4" t="s">
        <v>5</v>
      </c>
      <c r="C4066" s="4" t="s">
        <v>8</v>
      </c>
      <c r="D4066" s="4" t="s">
        <v>9</v>
      </c>
      <c r="E4066" s="4" t="s">
        <v>7</v>
      </c>
    </row>
    <row r="4067" spans="1:5">
      <c r="A4067" t="n">
        <v>35427</v>
      </c>
      <c r="B4067" s="18" t="n">
        <v>94</v>
      </c>
      <c r="C4067" s="7" t="n">
        <v>0</v>
      </c>
      <c r="D4067" s="7" t="s">
        <v>24</v>
      </c>
      <c r="E4067" s="7" t="n">
        <v>4</v>
      </c>
    </row>
    <row r="4068" spans="1:5">
      <c r="A4068" t="s">
        <v>4</v>
      </c>
      <c r="B4068" s="4" t="s">
        <v>5</v>
      </c>
      <c r="C4068" s="4" t="s">
        <v>8</v>
      </c>
      <c r="D4068" s="4" t="s">
        <v>9</v>
      </c>
      <c r="E4068" s="4" t="s">
        <v>7</v>
      </c>
    </row>
    <row r="4069" spans="1:5">
      <c r="A4069" t="n">
        <v>35439</v>
      </c>
      <c r="B4069" s="18" t="n">
        <v>94</v>
      </c>
      <c r="C4069" s="7" t="n">
        <v>1</v>
      </c>
      <c r="D4069" s="7" t="s">
        <v>25</v>
      </c>
      <c r="E4069" s="7" t="n">
        <v>1</v>
      </c>
    </row>
    <row r="4070" spans="1:5">
      <c r="A4070" t="s">
        <v>4</v>
      </c>
      <c r="B4070" s="4" t="s">
        <v>5</v>
      </c>
      <c r="C4070" s="4" t="s">
        <v>8</v>
      </c>
      <c r="D4070" s="4" t="s">
        <v>9</v>
      </c>
      <c r="E4070" s="4" t="s">
        <v>7</v>
      </c>
    </row>
    <row r="4071" spans="1:5">
      <c r="A4071" t="n">
        <v>35451</v>
      </c>
      <c r="B4071" s="18" t="n">
        <v>94</v>
      </c>
      <c r="C4071" s="7" t="n">
        <v>1</v>
      </c>
      <c r="D4071" s="7" t="s">
        <v>25</v>
      </c>
      <c r="E4071" s="7" t="n">
        <v>2</v>
      </c>
    </row>
    <row r="4072" spans="1:5">
      <c r="A4072" t="s">
        <v>4</v>
      </c>
      <c r="B4072" s="4" t="s">
        <v>5</v>
      </c>
      <c r="C4072" s="4" t="s">
        <v>8</v>
      </c>
      <c r="D4072" s="4" t="s">
        <v>9</v>
      </c>
      <c r="E4072" s="4" t="s">
        <v>7</v>
      </c>
    </row>
    <row r="4073" spans="1:5">
      <c r="A4073" t="n">
        <v>35463</v>
      </c>
      <c r="B4073" s="18" t="n">
        <v>94</v>
      </c>
      <c r="C4073" s="7" t="n">
        <v>0</v>
      </c>
      <c r="D4073" s="7" t="s">
        <v>25</v>
      </c>
      <c r="E4073" s="7" t="n">
        <v>4</v>
      </c>
    </row>
    <row r="4074" spans="1:5">
      <c r="A4074" t="s">
        <v>4</v>
      </c>
      <c r="B4074" s="4" t="s">
        <v>5</v>
      </c>
      <c r="C4074" s="4" t="s">
        <v>8</v>
      </c>
      <c r="D4074" s="4" t="s">
        <v>9</v>
      </c>
      <c r="E4074" s="4" t="s">
        <v>7</v>
      </c>
    </row>
    <row r="4075" spans="1:5">
      <c r="A4075" t="n">
        <v>35475</v>
      </c>
      <c r="B4075" s="18" t="n">
        <v>94</v>
      </c>
      <c r="C4075" s="7" t="n">
        <v>1</v>
      </c>
      <c r="D4075" s="7" t="s">
        <v>26</v>
      </c>
      <c r="E4075" s="7" t="n">
        <v>1</v>
      </c>
    </row>
    <row r="4076" spans="1:5">
      <c r="A4076" t="s">
        <v>4</v>
      </c>
      <c r="B4076" s="4" t="s">
        <v>5</v>
      </c>
      <c r="C4076" s="4" t="s">
        <v>8</v>
      </c>
      <c r="D4076" s="4" t="s">
        <v>9</v>
      </c>
      <c r="E4076" s="4" t="s">
        <v>7</v>
      </c>
    </row>
    <row r="4077" spans="1:5">
      <c r="A4077" t="n">
        <v>35487</v>
      </c>
      <c r="B4077" s="18" t="n">
        <v>94</v>
      </c>
      <c r="C4077" s="7" t="n">
        <v>1</v>
      </c>
      <c r="D4077" s="7" t="s">
        <v>26</v>
      </c>
      <c r="E4077" s="7" t="n">
        <v>2</v>
      </c>
    </row>
    <row r="4078" spans="1:5">
      <c r="A4078" t="s">
        <v>4</v>
      </c>
      <c r="B4078" s="4" t="s">
        <v>5</v>
      </c>
      <c r="C4078" s="4" t="s">
        <v>8</v>
      </c>
      <c r="D4078" s="4" t="s">
        <v>9</v>
      </c>
      <c r="E4078" s="4" t="s">
        <v>7</v>
      </c>
    </row>
    <row r="4079" spans="1:5">
      <c r="A4079" t="n">
        <v>35499</v>
      </c>
      <c r="B4079" s="18" t="n">
        <v>94</v>
      </c>
      <c r="C4079" s="7" t="n">
        <v>0</v>
      </c>
      <c r="D4079" s="7" t="s">
        <v>26</v>
      </c>
      <c r="E4079" s="7" t="n">
        <v>4</v>
      </c>
    </row>
    <row r="4080" spans="1:5">
      <c r="A4080" t="s">
        <v>4</v>
      </c>
      <c r="B4080" s="4" t="s">
        <v>5</v>
      </c>
      <c r="C4080" s="4" t="s">
        <v>8</v>
      </c>
      <c r="D4080" s="4" t="s">
        <v>9</v>
      </c>
      <c r="E4080" s="4" t="s">
        <v>7</v>
      </c>
    </row>
    <row r="4081" spans="1:5">
      <c r="A4081" t="n">
        <v>35511</v>
      </c>
      <c r="B4081" s="18" t="n">
        <v>94</v>
      </c>
      <c r="C4081" s="7" t="n">
        <v>1</v>
      </c>
      <c r="D4081" s="7" t="s">
        <v>374</v>
      </c>
      <c r="E4081" s="7" t="n">
        <v>1</v>
      </c>
    </row>
    <row r="4082" spans="1:5">
      <c r="A4082" t="s">
        <v>4</v>
      </c>
      <c r="B4082" s="4" t="s">
        <v>5</v>
      </c>
      <c r="C4082" s="4" t="s">
        <v>8</v>
      </c>
      <c r="D4082" s="4" t="s">
        <v>9</v>
      </c>
      <c r="E4082" s="4" t="s">
        <v>7</v>
      </c>
    </row>
    <row r="4083" spans="1:5">
      <c r="A4083" t="n">
        <v>35529</v>
      </c>
      <c r="B4083" s="18" t="n">
        <v>94</v>
      </c>
      <c r="C4083" s="7" t="n">
        <v>1</v>
      </c>
      <c r="D4083" s="7" t="s">
        <v>374</v>
      </c>
      <c r="E4083" s="7" t="n">
        <v>2</v>
      </c>
    </row>
    <row r="4084" spans="1:5">
      <c r="A4084" t="s">
        <v>4</v>
      </c>
      <c r="B4084" s="4" t="s">
        <v>5</v>
      </c>
      <c r="C4084" s="4" t="s">
        <v>8</v>
      </c>
      <c r="D4084" s="4" t="s">
        <v>9</v>
      </c>
      <c r="E4084" s="4" t="s">
        <v>7</v>
      </c>
    </row>
    <row r="4085" spans="1:5">
      <c r="A4085" t="n">
        <v>35547</v>
      </c>
      <c r="B4085" s="18" t="n">
        <v>94</v>
      </c>
      <c r="C4085" s="7" t="n">
        <v>0</v>
      </c>
      <c r="D4085" s="7" t="s">
        <v>374</v>
      </c>
      <c r="E4085" s="7" t="n">
        <v>4</v>
      </c>
    </row>
    <row r="4086" spans="1:5">
      <c r="A4086" t="s">
        <v>4</v>
      </c>
      <c r="B4086" s="4" t="s">
        <v>5</v>
      </c>
      <c r="C4086" s="4" t="s">
        <v>8</v>
      </c>
      <c r="D4086" s="4" t="s">
        <v>9</v>
      </c>
      <c r="E4086" s="4" t="s">
        <v>7</v>
      </c>
    </row>
    <row r="4087" spans="1:5">
      <c r="A4087" t="n">
        <v>35565</v>
      </c>
      <c r="B4087" s="18" t="n">
        <v>94</v>
      </c>
      <c r="C4087" s="7" t="n">
        <v>1</v>
      </c>
      <c r="D4087" s="7" t="s">
        <v>375</v>
      </c>
      <c r="E4087" s="7" t="n">
        <v>1</v>
      </c>
    </row>
    <row r="4088" spans="1:5">
      <c r="A4088" t="s">
        <v>4</v>
      </c>
      <c r="B4088" s="4" t="s">
        <v>5</v>
      </c>
      <c r="C4088" s="4" t="s">
        <v>8</v>
      </c>
      <c r="D4088" s="4" t="s">
        <v>9</v>
      </c>
      <c r="E4088" s="4" t="s">
        <v>7</v>
      </c>
    </row>
    <row r="4089" spans="1:5">
      <c r="A4089" t="n">
        <v>35580</v>
      </c>
      <c r="B4089" s="18" t="n">
        <v>94</v>
      </c>
      <c r="C4089" s="7" t="n">
        <v>1</v>
      </c>
      <c r="D4089" s="7" t="s">
        <v>375</v>
      </c>
      <c r="E4089" s="7" t="n">
        <v>2</v>
      </c>
    </row>
    <row r="4090" spans="1:5">
      <c r="A4090" t="s">
        <v>4</v>
      </c>
      <c r="B4090" s="4" t="s">
        <v>5</v>
      </c>
      <c r="C4090" s="4" t="s">
        <v>8</v>
      </c>
      <c r="D4090" s="4" t="s">
        <v>9</v>
      </c>
      <c r="E4090" s="4" t="s">
        <v>7</v>
      </c>
    </row>
    <row r="4091" spans="1:5">
      <c r="A4091" t="n">
        <v>35595</v>
      </c>
      <c r="B4091" s="18" t="n">
        <v>94</v>
      </c>
      <c r="C4091" s="7" t="n">
        <v>0</v>
      </c>
      <c r="D4091" s="7" t="s">
        <v>375</v>
      </c>
      <c r="E4091" s="7" t="n">
        <v>4</v>
      </c>
    </row>
    <row r="4092" spans="1:5">
      <c r="A4092" t="s">
        <v>4</v>
      </c>
      <c r="B4092" s="4" t="s">
        <v>5</v>
      </c>
      <c r="C4092" s="4" t="s">
        <v>8</v>
      </c>
      <c r="D4092" s="4" t="s">
        <v>9</v>
      </c>
      <c r="E4092" s="4" t="s">
        <v>7</v>
      </c>
    </row>
    <row r="4093" spans="1:5">
      <c r="A4093" t="n">
        <v>35610</v>
      </c>
      <c r="B4093" s="18" t="n">
        <v>94</v>
      </c>
      <c r="C4093" s="7" t="n">
        <v>1</v>
      </c>
      <c r="D4093" s="7" t="s">
        <v>58</v>
      </c>
      <c r="E4093" s="7" t="n">
        <v>1</v>
      </c>
    </row>
    <row r="4094" spans="1:5">
      <c r="A4094" t="s">
        <v>4</v>
      </c>
      <c r="B4094" s="4" t="s">
        <v>5</v>
      </c>
      <c r="C4094" s="4" t="s">
        <v>8</v>
      </c>
      <c r="D4094" s="4" t="s">
        <v>9</v>
      </c>
      <c r="E4094" s="4" t="s">
        <v>7</v>
      </c>
    </row>
    <row r="4095" spans="1:5">
      <c r="A4095" t="n">
        <v>35627</v>
      </c>
      <c r="B4095" s="18" t="n">
        <v>94</v>
      </c>
      <c r="C4095" s="7" t="n">
        <v>1</v>
      </c>
      <c r="D4095" s="7" t="s">
        <v>58</v>
      </c>
      <c r="E4095" s="7" t="n">
        <v>2</v>
      </c>
    </row>
    <row r="4096" spans="1:5">
      <c r="A4096" t="s">
        <v>4</v>
      </c>
      <c r="B4096" s="4" t="s">
        <v>5</v>
      </c>
      <c r="C4096" s="4" t="s">
        <v>8</v>
      </c>
      <c r="D4096" s="4" t="s">
        <v>9</v>
      </c>
      <c r="E4096" s="4" t="s">
        <v>7</v>
      </c>
    </row>
    <row r="4097" spans="1:5">
      <c r="A4097" t="n">
        <v>35644</v>
      </c>
      <c r="B4097" s="18" t="n">
        <v>94</v>
      </c>
      <c r="C4097" s="7" t="n">
        <v>0</v>
      </c>
      <c r="D4097" s="7" t="s">
        <v>58</v>
      </c>
      <c r="E4097" s="7" t="n">
        <v>4</v>
      </c>
    </row>
    <row r="4098" spans="1:5">
      <c r="A4098" t="s">
        <v>4</v>
      </c>
      <c r="B4098" s="4" t="s">
        <v>5</v>
      </c>
      <c r="C4098" s="4" t="s">
        <v>8</v>
      </c>
      <c r="D4098" s="4" t="s">
        <v>9</v>
      </c>
      <c r="E4098" s="4" t="s">
        <v>7</v>
      </c>
    </row>
    <row r="4099" spans="1:5">
      <c r="A4099" t="n">
        <v>35661</v>
      </c>
      <c r="B4099" s="18" t="n">
        <v>94</v>
      </c>
      <c r="C4099" s="7" t="n">
        <v>1</v>
      </c>
      <c r="D4099" s="7" t="s">
        <v>72</v>
      </c>
      <c r="E4099" s="7" t="n">
        <v>1</v>
      </c>
    </row>
    <row r="4100" spans="1:5">
      <c r="A4100" t="s">
        <v>4</v>
      </c>
      <c r="B4100" s="4" t="s">
        <v>5</v>
      </c>
      <c r="C4100" s="4" t="s">
        <v>8</v>
      </c>
      <c r="D4100" s="4" t="s">
        <v>9</v>
      </c>
      <c r="E4100" s="4" t="s">
        <v>7</v>
      </c>
    </row>
    <row r="4101" spans="1:5">
      <c r="A4101" t="n">
        <v>35678</v>
      </c>
      <c r="B4101" s="18" t="n">
        <v>94</v>
      </c>
      <c r="C4101" s="7" t="n">
        <v>1</v>
      </c>
      <c r="D4101" s="7" t="s">
        <v>72</v>
      </c>
      <c r="E4101" s="7" t="n">
        <v>2</v>
      </c>
    </row>
    <row r="4102" spans="1:5">
      <c r="A4102" t="s">
        <v>4</v>
      </c>
      <c r="B4102" s="4" t="s">
        <v>5</v>
      </c>
      <c r="C4102" s="4" t="s">
        <v>8</v>
      </c>
      <c r="D4102" s="4" t="s">
        <v>9</v>
      </c>
      <c r="E4102" s="4" t="s">
        <v>7</v>
      </c>
    </row>
    <row r="4103" spans="1:5">
      <c r="A4103" t="n">
        <v>35695</v>
      </c>
      <c r="B4103" s="18" t="n">
        <v>94</v>
      </c>
      <c r="C4103" s="7" t="n">
        <v>0</v>
      </c>
      <c r="D4103" s="7" t="s">
        <v>72</v>
      </c>
      <c r="E4103" s="7" t="n">
        <v>4</v>
      </c>
    </row>
    <row r="4104" spans="1:5">
      <c r="A4104" t="s">
        <v>4</v>
      </c>
      <c r="B4104" s="4" t="s">
        <v>5</v>
      </c>
      <c r="C4104" s="4" t="s">
        <v>8</v>
      </c>
      <c r="D4104" s="4" t="s">
        <v>9</v>
      </c>
      <c r="E4104" s="4" t="s">
        <v>7</v>
      </c>
    </row>
    <row r="4105" spans="1:5">
      <c r="A4105" t="n">
        <v>35712</v>
      </c>
      <c r="B4105" s="18" t="n">
        <v>94</v>
      </c>
      <c r="C4105" s="7" t="n">
        <v>1</v>
      </c>
      <c r="D4105" s="7" t="s">
        <v>376</v>
      </c>
      <c r="E4105" s="7" t="n">
        <v>1</v>
      </c>
    </row>
    <row r="4106" spans="1:5">
      <c r="A4106" t="s">
        <v>4</v>
      </c>
      <c r="B4106" s="4" t="s">
        <v>5</v>
      </c>
      <c r="C4106" s="4" t="s">
        <v>8</v>
      </c>
      <c r="D4106" s="4" t="s">
        <v>9</v>
      </c>
      <c r="E4106" s="4" t="s">
        <v>7</v>
      </c>
    </row>
    <row r="4107" spans="1:5">
      <c r="A4107" t="n">
        <v>35729</v>
      </c>
      <c r="B4107" s="18" t="n">
        <v>94</v>
      </c>
      <c r="C4107" s="7" t="n">
        <v>1</v>
      </c>
      <c r="D4107" s="7" t="s">
        <v>376</v>
      </c>
      <c r="E4107" s="7" t="n">
        <v>2</v>
      </c>
    </row>
    <row r="4108" spans="1:5">
      <c r="A4108" t="s">
        <v>4</v>
      </c>
      <c r="B4108" s="4" t="s">
        <v>5</v>
      </c>
      <c r="C4108" s="4" t="s">
        <v>8</v>
      </c>
      <c r="D4108" s="4" t="s">
        <v>9</v>
      </c>
      <c r="E4108" s="4" t="s">
        <v>7</v>
      </c>
    </row>
    <row r="4109" spans="1:5">
      <c r="A4109" t="n">
        <v>35746</v>
      </c>
      <c r="B4109" s="18" t="n">
        <v>94</v>
      </c>
      <c r="C4109" s="7" t="n">
        <v>0</v>
      </c>
      <c r="D4109" s="7" t="s">
        <v>376</v>
      </c>
      <c r="E4109" s="7" t="n">
        <v>4</v>
      </c>
    </row>
    <row r="4110" spans="1:5">
      <c r="A4110" t="s">
        <v>4</v>
      </c>
      <c r="B4110" s="4" t="s">
        <v>5</v>
      </c>
      <c r="C4110" s="4" t="s">
        <v>7</v>
      </c>
      <c r="D4110" s="4" t="s">
        <v>9</v>
      </c>
      <c r="E4110" s="4" t="s">
        <v>8</v>
      </c>
      <c r="F4110" s="4" t="s">
        <v>8</v>
      </c>
      <c r="G4110" s="4" t="s">
        <v>8</v>
      </c>
      <c r="H4110" s="4" t="s">
        <v>8</v>
      </c>
      <c r="I4110" s="4" t="s">
        <v>8</v>
      </c>
      <c r="J4110" s="4" t="s">
        <v>13</v>
      </c>
      <c r="K4110" s="4" t="s">
        <v>13</v>
      </c>
      <c r="L4110" s="4" t="s">
        <v>13</v>
      </c>
      <c r="M4110" s="4" t="s">
        <v>13</v>
      </c>
      <c r="N4110" s="4" t="s">
        <v>8</v>
      </c>
    </row>
    <row r="4111" spans="1:5">
      <c r="A4111" t="n">
        <v>35763</v>
      </c>
      <c r="B4111" s="68" t="n">
        <v>34</v>
      </c>
      <c r="C4111" s="7" t="n">
        <v>7036</v>
      </c>
      <c r="D4111" s="7" t="s">
        <v>377</v>
      </c>
      <c r="E4111" s="7" t="n">
        <v>1</v>
      </c>
      <c r="F4111" s="7" t="n">
        <v>0</v>
      </c>
      <c r="G4111" s="7" t="n">
        <v>0</v>
      </c>
      <c r="H4111" s="7" t="n">
        <v>0</v>
      </c>
      <c r="I4111" s="7" t="n">
        <v>0</v>
      </c>
      <c r="J4111" s="7" t="n">
        <v>0</v>
      </c>
      <c r="K4111" s="7" t="n">
        <v>-1</v>
      </c>
      <c r="L4111" s="7" t="n">
        <v>-1</v>
      </c>
      <c r="M4111" s="7" t="n">
        <v>-1</v>
      </c>
      <c r="N4111" s="7" t="n">
        <v>0</v>
      </c>
    </row>
    <row r="4112" spans="1:5">
      <c r="A4112" t="s">
        <v>4</v>
      </c>
      <c r="B4112" s="4" t="s">
        <v>5</v>
      </c>
      <c r="C4112" s="4" t="s">
        <v>8</v>
      </c>
      <c r="D4112" s="4" t="s">
        <v>7</v>
      </c>
      <c r="E4112" s="4" t="s">
        <v>7</v>
      </c>
      <c r="F4112" s="4" t="s">
        <v>7</v>
      </c>
      <c r="G4112" s="4" t="s">
        <v>7</v>
      </c>
      <c r="H4112" s="4" t="s">
        <v>7</v>
      </c>
      <c r="I4112" s="4" t="s">
        <v>9</v>
      </c>
      <c r="J4112" s="4" t="s">
        <v>13</v>
      </c>
      <c r="K4112" s="4" t="s">
        <v>13</v>
      </c>
      <c r="L4112" s="4" t="s">
        <v>13</v>
      </c>
      <c r="M4112" s="4" t="s">
        <v>14</v>
      </c>
      <c r="N4112" s="4" t="s">
        <v>14</v>
      </c>
      <c r="O4112" s="4" t="s">
        <v>13</v>
      </c>
      <c r="P4112" s="4" t="s">
        <v>13</v>
      </c>
      <c r="Q4112" s="4" t="s">
        <v>13</v>
      </c>
      <c r="R4112" s="4" t="s">
        <v>13</v>
      </c>
      <c r="S4112" s="4" t="s">
        <v>8</v>
      </c>
    </row>
    <row r="4113" spans="1:19">
      <c r="A4113" t="n">
        <v>35795</v>
      </c>
      <c r="B4113" s="65" t="n">
        <v>39</v>
      </c>
      <c r="C4113" s="7" t="n">
        <v>12</v>
      </c>
      <c r="D4113" s="7" t="n">
        <v>65533</v>
      </c>
      <c r="E4113" s="7" t="n">
        <v>203</v>
      </c>
      <c r="F4113" s="7" t="n">
        <v>0</v>
      </c>
      <c r="G4113" s="7" t="n">
        <v>7036</v>
      </c>
      <c r="H4113" s="7" t="n">
        <v>3</v>
      </c>
      <c r="I4113" s="7" t="s">
        <v>378</v>
      </c>
      <c r="J4113" s="7" t="n">
        <v>0</v>
      </c>
      <c r="K4113" s="7" t="n">
        <v>-5</v>
      </c>
      <c r="L4113" s="7" t="n">
        <v>0</v>
      </c>
      <c r="M4113" s="7" t="n">
        <v>0</v>
      </c>
      <c r="N4113" s="7" t="n">
        <v>0</v>
      </c>
      <c r="O4113" s="7" t="n">
        <v>0</v>
      </c>
      <c r="P4113" s="7" t="n">
        <v>1</v>
      </c>
      <c r="Q4113" s="7" t="n">
        <v>1</v>
      </c>
      <c r="R4113" s="7" t="n">
        <v>1</v>
      </c>
      <c r="S4113" s="7" t="n">
        <v>255</v>
      </c>
    </row>
    <row r="4114" spans="1:19">
      <c r="A4114" t="s">
        <v>4</v>
      </c>
      <c r="B4114" s="4" t="s">
        <v>5</v>
      </c>
      <c r="C4114" s="4" t="s">
        <v>8</v>
      </c>
      <c r="D4114" s="4" t="s">
        <v>7</v>
      </c>
      <c r="E4114" s="4" t="s">
        <v>7</v>
      </c>
      <c r="F4114" s="4" t="s">
        <v>7</v>
      </c>
      <c r="G4114" s="4" t="s">
        <v>7</v>
      </c>
      <c r="H4114" s="4" t="s">
        <v>7</v>
      </c>
      <c r="I4114" s="4" t="s">
        <v>9</v>
      </c>
      <c r="J4114" s="4" t="s">
        <v>13</v>
      </c>
      <c r="K4114" s="4" t="s">
        <v>13</v>
      </c>
      <c r="L4114" s="4" t="s">
        <v>13</v>
      </c>
      <c r="M4114" s="4" t="s">
        <v>14</v>
      </c>
      <c r="N4114" s="4" t="s">
        <v>14</v>
      </c>
      <c r="O4114" s="4" t="s">
        <v>13</v>
      </c>
      <c r="P4114" s="4" t="s">
        <v>13</v>
      </c>
      <c r="Q4114" s="4" t="s">
        <v>13</v>
      </c>
      <c r="R4114" s="4" t="s">
        <v>13</v>
      </c>
      <c r="S4114" s="4" t="s">
        <v>8</v>
      </c>
    </row>
    <row r="4115" spans="1:19">
      <c r="A4115" t="n">
        <v>35856</v>
      </c>
      <c r="B4115" s="65" t="n">
        <v>39</v>
      </c>
      <c r="C4115" s="7" t="n">
        <v>12</v>
      </c>
      <c r="D4115" s="7" t="n">
        <v>65533</v>
      </c>
      <c r="E4115" s="7" t="n">
        <v>204</v>
      </c>
      <c r="F4115" s="7" t="n">
        <v>0</v>
      </c>
      <c r="G4115" s="7" t="n">
        <v>7036</v>
      </c>
      <c r="H4115" s="7" t="n">
        <v>3</v>
      </c>
      <c r="I4115" s="7" t="s">
        <v>379</v>
      </c>
      <c r="J4115" s="7" t="n">
        <v>0</v>
      </c>
      <c r="K4115" s="7" t="n">
        <v>0</v>
      </c>
      <c r="L4115" s="7" t="n">
        <v>0</v>
      </c>
      <c r="M4115" s="7" t="n">
        <v>0</v>
      </c>
      <c r="N4115" s="7" t="n">
        <v>0</v>
      </c>
      <c r="O4115" s="7" t="n">
        <v>0</v>
      </c>
      <c r="P4115" s="7" t="n">
        <v>1</v>
      </c>
      <c r="Q4115" s="7" t="n">
        <v>1</v>
      </c>
      <c r="R4115" s="7" t="n">
        <v>1</v>
      </c>
      <c r="S4115" s="7" t="n">
        <v>255</v>
      </c>
    </row>
    <row r="4116" spans="1:19">
      <c r="A4116" t="s">
        <v>4</v>
      </c>
      <c r="B4116" s="4" t="s">
        <v>5</v>
      </c>
      <c r="C4116" s="4" t="s">
        <v>8</v>
      </c>
      <c r="D4116" s="4" t="s">
        <v>7</v>
      </c>
      <c r="E4116" s="4" t="s">
        <v>7</v>
      </c>
      <c r="F4116" s="4" t="s">
        <v>7</v>
      </c>
      <c r="G4116" s="4" t="s">
        <v>7</v>
      </c>
      <c r="H4116" s="4" t="s">
        <v>7</v>
      </c>
      <c r="I4116" s="4" t="s">
        <v>9</v>
      </c>
      <c r="J4116" s="4" t="s">
        <v>13</v>
      </c>
      <c r="K4116" s="4" t="s">
        <v>13</v>
      </c>
      <c r="L4116" s="4" t="s">
        <v>13</v>
      </c>
      <c r="M4116" s="4" t="s">
        <v>14</v>
      </c>
      <c r="N4116" s="4" t="s">
        <v>14</v>
      </c>
      <c r="O4116" s="4" t="s">
        <v>13</v>
      </c>
      <c r="P4116" s="4" t="s">
        <v>13</v>
      </c>
      <c r="Q4116" s="4" t="s">
        <v>13</v>
      </c>
      <c r="R4116" s="4" t="s">
        <v>13</v>
      </c>
      <c r="S4116" s="4" t="s">
        <v>8</v>
      </c>
    </row>
    <row r="4117" spans="1:19">
      <c r="A4117" t="n">
        <v>35919</v>
      </c>
      <c r="B4117" s="65" t="n">
        <v>39</v>
      </c>
      <c r="C4117" s="7" t="n">
        <v>12</v>
      </c>
      <c r="D4117" s="7" t="n">
        <v>65533</v>
      </c>
      <c r="E4117" s="7" t="n">
        <v>204</v>
      </c>
      <c r="F4117" s="7" t="n">
        <v>0</v>
      </c>
      <c r="G4117" s="7" t="n">
        <v>7036</v>
      </c>
      <c r="H4117" s="7" t="n">
        <v>3</v>
      </c>
      <c r="I4117" s="7" t="s">
        <v>380</v>
      </c>
      <c r="J4117" s="7" t="n">
        <v>0</v>
      </c>
      <c r="K4117" s="7" t="n">
        <v>0</v>
      </c>
      <c r="L4117" s="7" t="n">
        <v>0</v>
      </c>
      <c r="M4117" s="7" t="n">
        <v>0</v>
      </c>
      <c r="N4117" s="7" t="n">
        <v>0</v>
      </c>
      <c r="O4117" s="7" t="n">
        <v>0</v>
      </c>
      <c r="P4117" s="7" t="n">
        <v>1</v>
      </c>
      <c r="Q4117" s="7" t="n">
        <v>1</v>
      </c>
      <c r="R4117" s="7" t="n">
        <v>1</v>
      </c>
      <c r="S4117" s="7" t="n">
        <v>255</v>
      </c>
    </row>
    <row r="4118" spans="1:19">
      <c r="A4118" t="s">
        <v>4</v>
      </c>
      <c r="B4118" s="4" t="s">
        <v>5</v>
      </c>
      <c r="C4118" s="4" t="s">
        <v>8</v>
      </c>
      <c r="D4118" s="4" t="s">
        <v>7</v>
      </c>
      <c r="E4118" s="4" t="s">
        <v>7</v>
      </c>
      <c r="F4118" s="4" t="s">
        <v>7</v>
      </c>
      <c r="G4118" s="4" t="s">
        <v>7</v>
      </c>
      <c r="H4118" s="4" t="s">
        <v>7</v>
      </c>
      <c r="I4118" s="4" t="s">
        <v>9</v>
      </c>
      <c r="J4118" s="4" t="s">
        <v>13</v>
      </c>
      <c r="K4118" s="4" t="s">
        <v>13</v>
      </c>
      <c r="L4118" s="4" t="s">
        <v>13</v>
      </c>
      <c r="M4118" s="4" t="s">
        <v>14</v>
      </c>
      <c r="N4118" s="4" t="s">
        <v>14</v>
      </c>
      <c r="O4118" s="4" t="s">
        <v>13</v>
      </c>
      <c r="P4118" s="4" t="s">
        <v>13</v>
      </c>
      <c r="Q4118" s="4" t="s">
        <v>13</v>
      </c>
      <c r="R4118" s="4" t="s">
        <v>13</v>
      </c>
      <c r="S4118" s="4" t="s">
        <v>8</v>
      </c>
    </row>
    <row r="4119" spans="1:19">
      <c r="A4119" t="n">
        <v>35982</v>
      </c>
      <c r="B4119" s="65" t="n">
        <v>39</v>
      </c>
      <c r="C4119" s="7" t="n">
        <v>12</v>
      </c>
      <c r="D4119" s="7" t="n">
        <v>65533</v>
      </c>
      <c r="E4119" s="7" t="n">
        <v>205</v>
      </c>
      <c r="F4119" s="7" t="n">
        <v>0</v>
      </c>
      <c r="G4119" s="7" t="n">
        <v>7036</v>
      </c>
      <c r="H4119" s="7" t="n">
        <v>3</v>
      </c>
      <c r="I4119" s="7" t="s">
        <v>379</v>
      </c>
      <c r="J4119" s="7" t="n">
        <v>0</v>
      </c>
      <c r="K4119" s="7" t="n">
        <v>0</v>
      </c>
      <c r="L4119" s="7" t="n">
        <v>0</v>
      </c>
      <c r="M4119" s="7" t="n">
        <v>0</v>
      </c>
      <c r="N4119" s="7" t="n">
        <v>0</v>
      </c>
      <c r="O4119" s="7" t="n">
        <v>0</v>
      </c>
      <c r="P4119" s="7" t="n">
        <v>1</v>
      </c>
      <c r="Q4119" s="7" t="n">
        <v>1</v>
      </c>
      <c r="R4119" s="7" t="n">
        <v>1</v>
      </c>
      <c r="S4119" s="7" t="n">
        <v>255</v>
      </c>
    </row>
    <row r="4120" spans="1:19">
      <c r="A4120" t="s">
        <v>4</v>
      </c>
      <c r="B4120" s="4" t="s">
        <v>5</v>
      </c>
      <c r="C4120" s="4" t="s">
        <v>8</v>
      </c>
      <c r="D4120" s="4" t="s">
        <v>7</v>
      </c>
      <c r="E4120" s="4" t="s">
        <v>7</v>
      </c>
      <c r="F4120" s="4" t="s">
        <v>7</v>
      </c>
      <c r="G4120" s="4" t="s">
        <v>7</v>
      </c>
      <c r="H4120" s="4" t="s">
        <v>7</v>
      </c>
      <c r="I4120" s="4" t="s">
        <v>9</v>
      </c>
      <c r="J4120" s="4" t="s">
        <v>13</v>
      </c>
      <c r="K4120" s="4" t="s">
        <v>13</v>
      </c>
      <c r="L4120" s="4" t="s">
        <v>13</v>
      </c>
      <c r="M4120" s="4" t="s">
        <v>14</v>
      </c>
      <c r="N4120" s="4" t="s">
        <v>14</v>
      </c>
      <c r="O4120" s="4" t="s">
        <v>13</v>
      </c>
      <c r="P4120" s="4" t="s">
        <v>13</v>
      </c>
      <c r="Q4120" s="4" t="s">
        <v>13</v>
      </c>
      <c r="R4120" s="4" t="s">
        <v>13</v>
      </c>
      <c r="S4120" s="4" t="s">
        <v>8</v>
      </c>
    </row>
    <row r="4121" spans="1:19">
      <c r="A4121" t="n">
        <v>36045</v>
      </c>
      <c r="B4121" s="65" t="n">
        <v>39</v>
      </c>
      <c r="C4121" s="7" t="n">
        <v>12</v>
      </c>
      <c r="D4121" s="7" t="n">
        <v>65533</v>
      </c>
      <c r="E4121" s="7" t="n">
        <v>205</v>
      </c>
      <c r="F4121" s="7" t="n">
        <v>0</v>
      </c>
      <c r="G4121" s="7" t="n">
        <v>7036</v>
      </c>
      <c r="H4121" s="7" t="n">
        <v>3</v>
      </c>
      <c r="I4121" s="7" t="s">
        <v>380</v>
      </c>
      <c r="J4121" s="7" t="n">
        <v>0</v>
      </c>
      <c r="K4121" s="7" t="n">
        <v>0</v>
      </c>
      <c r="L4121" s="7" t="n">
        <v>0</v>
      </c>
      <c r="M4121" s="7" t="n">
        <v>0</v>
      </c>
      <c r="N4121" s="7" t="n">
        <v>0</v>
      </c>
      <c r="O4121" s="7" t="n">
        <v>0</v>
      </c>
      <c r="P4121" s="7" t="n">
        <v>1</v>
      </c>
      <c r="Q4121" s="7" t="n">
        <v>1</v>
      </c>
      <c r="R4121" s="7" t="n">
        <v>1</v>
      </c>
      <c r="S4121" s="7" t="n">
        <v>255</v>
      </c>
    </row>
    <row r="4122" spans="1:19">
      <c r="A4122" t="s">
        <v>4</v>
      </c>
      <c r="B4122" s="4" t="s">
        <v>5</v>
      </c>
      <c r="C4122" s="4" t="s">
        <v>8</v>
      </c>
    </row>
    <row r="4123" spans="1:19">
      <c r="A4123" t="n">
        <v>36108</v>
      </c>
      <c r="B4123" s="69" t="n">
        <v>116</v>
      </c>
      <c r="C4123" s="7" t="n">
        <v>1</v>
      </c>
    </row>
    <row r="4124" spans="1:19">
      <c r="A4124" t="s">
        <v>4</v>
      </c>
      <c r="B4124" s="4" t="s">
        <v>5</v>
      </c>
      <c r="C4124" s="4" t="s">
        <v>8</v>
      </c>
      <c r="D4124" s="4" t="s">
        <v>7</v>
      </c>
      <c r="E4124" s="4" t="s">
        <v>7</v>
      </c>
      <c r="F4124" s="4" t="s">
        <v>14</v>
      </c>
    </row>
    <row r="4125" spans="1:19">
      <c r="A4125" t="n">
        <v>36110</v>
      </c>
      <c r="B4125" s="70" t="n">
        <v>84</v>
      </c>
      <c r="C4125" s="7" t="n">
        <v>0</v>
      </c>
      <c r="D4125" s="7" t="n">
        <v>0</v>
      </c>
      <c r="E4125" s="7" t="n">
        <v>0</v>
      </c>
      <c r="F4125" s="7" t="n">
        <v>1056964608</v>
      </c>
    </row>
    <row r="4126" spans="1:19">
      <c r="A4126" t="s">
        <v>4</v>
      </c>
      <c r="B4126" s="4" t="s">
        <v>5</v>
      </c>
      <c r="C4126" s="4" t="s">
        <v>8</v>
      </c>
      <c r="D4126" s="4" t="s">
        <v>7</v>
      </c>
      <c r="E4126" s="4" t="s">
        <v>13</v>
      </c>
    </row>
    <row r="4127" spans="1:19">
      <c r="A4127" t="n">
        <v>36120</v>
      </c>
      <c r="B4127" s="27" t="n">
        <v>58</v>
      </c>
      <c r="C4127" s="7" t="n">
        <v>100</v>
      </c>
      <c r="D4127" s="7" t="n">
        <v>2000</v>
      </c>
      <c r="E4127" s="7" t="n">
        <v>1</v>
      </c>
    </row>
    <row r="4128" spans="1:19">
      <c r="A4128" t="s">
        <v>4</v>
      </c>
      <c r="B4128" s="4" t="s">
        <v>5</v>
      </c>
      <c r="C4128" s="4" t="s">
        <v>8</v>
      </c>
      <c r="D4128" s="4" t="s">
        <v>7</v>
      </c>
      <c r="E4128" s="4" t="s">
        <v>13</v>
      </c>
      <c r="F4128" s="4" t="s">
        <v>7</v>
      </c>
      <c r="G4128" s="4" t="s">
        <v>14</v>
      </c>
      <c r="H4128" s="4" t="s">
        <v>14</v>
      </c>
      <c r="I4128" s="4" t="s">
        <v>7</v>
      </c>
      <c r="J4128" s="4" t="s">
        <v>7</v>
      </c>
      <c r="K4128" s="4" t="s">
        <v>14</v>
      </c>
      <c r="L4128" s="4" t="s">
        <v>14</v>
      </c>
      <c r="M4128" s="4" t="s">
        <v>14</v>
      </c>
      <c r="N4128" s="4" t="s">
        <v>14</v>
      </c>
      <c r="O4128" s="4" t="s">
        <v>9</v>
      </c>
    </row>
    <row r="4129" spans="1:19">
      <c r="A4129" t="n">
        <v>36128</v>
      </c>
      <c r="B4129" s="16" t="n">
        <v>50</v>
      </c>
      <c r="C4129" s="7" t="n">
        <v>0</v>
      </c>
      <c r="D4129" s="7" t="n">
        <v>4525</v>
      </c>
      <c r="E4129" s="7" t="n">
        <v>0.800000011920929</v>
      </c>
      <c r="F4129" s="7" t="n">
        <v>2000</v>
      </c>
      <c r="G4129" s="7" t="n">
        <v>0</v>
      </c>
      <c r="H4129" s="7" t="n">
        <v>0</v>
      </c>
      <c r="I4129" s="7" t="n">
        <v>1</v>
      </c>
      <c r="J4129" s="7" t="n">
        <v>7036</v>
      </c>
      <c r="K4129" s="7" t="n">
        <v>0</v>
      </c>
      <c r="L4129" s="7" t="n">
        <v>0</v>
      </c>
      <c r="M4129" s="7" t="n">
        <v>0</v>
      </c>
      <c r="N4129" s="7" t="n">
        <v>1120403456</v>
      </c>
      <c r="O4129" s="7" t="s">
        <v>15</v>
      </c>
    </row>
    <row r="4130" spans="1:19">
      <c r="A4130" t="s">
        <v>4</v>
      </c>
      <c r="B4130" s="4" t="s">
        <v>5</v>
      </c>
      <c r="C4130" s="4" t="s">
        <v>8</v>
      </c>
      <c r="D4130" s="4" t="s">
        <v>7</v>
      </c>
    </row>
    <row r="4131" spans="1:19">
      <c r="A4131" t="n">
        <v>36167</v>
      </c>
      <c r="B4131" s="27" t="n">
        <v>58</v>
      </c>
      <c r="C4131" s="7" t="n">
        <v>255</v>
      </c>
      <c r="D4131" s="7" t="n">
        <v>0</v>
      </c>
    </row>
    <row r="4132" spans="1:19">
      <c r="A4132" t="s">
        <v>4</v>
      </c>
      <c r="B4132" s="4" t="s">
        <v>5</v>
      </c>
      <c r="C4132" s="4" t="s">
        <v>8</v>
      </c>
      <c r="D4132" s="4" t="s">
        <v>7</v>
      </c>
    </row>
    <row r="4133" spans="1:19">
      <c r="A4133" t="n">
        <v>36171</v>
      </c>
      <c r="B4133" s="31" t="n">
        <v>45</v>
      </c>
      <c r="C4133" s="7" t="n">
        <v>7</v>
      </c>
      <c r="D4133" s="7" t="n">
        <v>255</v>
      </c>
    </row>
    <row r="4134" spans="1:19">
      <c r="A4134" t="s">
        <v>4</v>
      </c>
      <c r="B4134" s="4" t="s">
        <v>5</v>
      </c>
      <c r="C4134" s="4" t="s">
        <v>8</v>
      </c>
      <c r="D4134" s="4" t="s">
        <v>8</v>
      </c>
      <c r="E4134" s="4" t="s">
        <v>13</v>
      </c>
      <c r="F4134" s="4" t="s">
        <v>13</v>
      </c>
      <c r="G4134" s="4" t="s">
        <v>13</v>
      </c>
      <c r="H4134" s="4" t="s">
        <v>7</v>
      </c>
    </row>
    <row r="4135" spans="1:19">
      <c r="A4135" t="n">
        <v>36175</v>
      </c>
      <c r="B4135" s="31" t="n">
        <v>45</v>
      </c>
      <c r="C4135" s="7" t="n">
        <v>2</v>
      </c>
      <c r="D4135" s="7" t="n">
        <v>3</v>
      </c>
      <c r="E4135" s="7" t="n">
        <v>0</v>
      </c>
      <c r="F4135" s="7" t="n">
        <v>9</v>
      </c>
      <c r="G4135" s="7" t="n">
        <v>-238.149993896484</v>
      </c>
      <c r="H4135" s="7" t="n">
        <v>5000</v>
      </c>
    </row>
    <row r="4136" spans="1:19">
      <c r="A4136" t="s">
        <v>4</v>
      </c>
      <c r="B4136" s="4" t="s">
        <v>5</v>
      </c>
      <c r="C4136" s="4" t="s">
        <v>8</v>
      </c>
      <c r="D4136" s="4" t="s">
        <v>8</v>
      </c>
      <c r="E4136" s="4" t="s">
        <v>13</v>
      </c>
      <c r="F4136" s="4" t="s">
        <v>13</v>
      </c>
      <c r="G4136" s="4" t="s">
        <v>13</v>
      </c>
      <c r="H4136" s="4" t="s">
        <v>7</v>
      </c>
      <c r="I4136" s="4" t="s">
        <v>8</v>
      </c>
    </row>
    <row r="4137" spans="1:19">
      <c r="A4137" t="n">
        <v>36192</v>
      </c>
      <c r="B4137" s="31" t="n">
        <v>45</v>
      </c>
      <c r="C4137" s="7" t="n">
        <v>4</v>
      </c>
      <c r="D4137" s="7" t="n">
        <v>3</v>
      </c>
      <c r="E4137" s="7" t="n">
        <v>353.75</v>
      </c>
      <c r="F4137" s="7" t="n">
        <v>175.800003051758</v>
      </c>
      <c r="G4137" s="7" t="n">
        <v>8</v>
      </c>
      <c r="H4137" s="7" t="n">
        <v>5000</v>
      </c>
      <c r="I4137" s="7" t="n">
        <v>1</v>
      </c>
    </row>
    <row r="4138" spans="1:19">
      <c r="A4138" t="s">
        <v>4</v>
      </c>
      <c r="B4138" s="4" t="s">
        <v>5</v>
      </c>
      <c r="C4138" s="4" t="s">
        <v>8</v>
      </c>
      <c r="D4138" s="4" t="s">
        <v>8</v>
      </c>
      <c r="E4138" s="4" t="s">
        <v>13</v>
      </c>
      <c r="F4138" s="4" t="s">
        <v>7</v>
      </c>
    </row>
    <row r="4139" spans="1:19">
      <c r="A4139" t="n">
        <v>36210</v>
      </c>
      <c r="B4139" s="31" t="n">
        <v>45</v>
      </c>
      <c r="C4139" s="7" t="n">
        <v>5</v>
      </c>
      <c r="D4139" s="7" t="n">
        <v>3</v>
      </c>
      <c r="E4139" s="7" t="n">
        <v>85</v>
      </c>
      <c r="F4139" s="7" t="n">
        <v>5000</v>
      </c>
    </row>
    <row r="4140" spans="1:19">
      <c r="A4140" t="s">
        <v>4</v>
      </c>
      <c r="B4140" s="4" t="s">
        <v>5</v>
      </c>
      <c r="C4140" s="4" t="s">
        <v>7</v>
      </c>
      <c r="D4140" s="4" t="s">
        <v>13</v>
      </c>
      <c r="E4140" s="4" t="s">
        <v>13</v>
      </c>
      <c r="F4140" s="4" t="s">
        <v>13</v>
      </c>
      <c r="G4140" s="4" t="s">
        <v>13</v>
      </c>
    </row>
    <row r="4141" spans="1:19">
      <c r="A4141" t="n">
        <v>36219</v>
      </c>
      <c r="B4141" s="71" t="n">
        <v>131</v>
      </c>
      <c r="C4141" s="7" t="n">
        <v>7036</v>
      </c>
      <c r="D4141" s="7" t="n">
        <v>5</v>
      </c>
      <c r="E4141" s="7" t="n">
        <v>0</v>
      </c>
      <c r="F4141" s="7" t="n">
        <v>0</v>
      </c>
      <c r="G4141" s="7" t="n">
        <v>1</v>
      </c>
    </row>
    <row r="4142" spans="1:19">
      <c r="A4142" t="s">
        <v>4</v>
      </c>
      <c r="B4142" s="4" t="s">
        <v>5</v>
      </c>
      <c r="C4142" s="4" t="s">
        <v>7</v>
      </c>
      <c r="D4142" s="4" t="s">
        <v>7</v>
      </c>
      <c r="E4142" s="4" t="s">
        <v>13</v>
      </c>
      <c r="F4142" s="4" t="s">
        <v>13</v>
      </c>
      <c r="G4142" s="4" t="s">
        <v>13</v>
      </c>
      <c r="H4142" s="4" t="s">
        <v>13</v>
      </c>
      <c r="I4142" s="4" t="s">
        <v>8</v>
      </c>
      <c r="J4142" s="4" t="s">
        <v>7</v>
      </c>
    </row>
    <row r="4143" spans="1:19">
      <c r="A4143" t="n">
        <v>36238</v>
      </c>
      <c r="B4143" s="72" t="n">
        <v>55</v>
      </c>
      <c r="C4143" s="7" t="n">
        <v>7036</v>
      </c>
      <c r="D4143" s="7" t="n">
        <v>65534</v>
      </c>
      <c r="E4143" s="7" t="n">
        <v>0</v>
      </c>
      <c r="F4143" s="7" t="n">
        <v>10</v>
      </c>
      <c r="G4143" s="7" t="n">
        <v>450</v>
      </c>
      <c r="H4143" s="7" t="n">
        <v>75</v>
      </c>
      <c r="I4143" s="7" t="n">
        <v>0</v>
      </c>
      <c r="J4143" s="7" t="n">
        <v>0</v>
      </c>
    </row>
    <row r="4144" spans="1:19">
      <c r="A4144" t="s">
        <v>4</v>
      </c>
      <c r="B4144" s="4" t="s">
        <v>5</v>
      </c>
      <c r="C4144" s="4" t="s">
        <v>8</v>
      </c>
      <c r="D4144" s="4" t="s">
        <v>7</v>
      </c>
      <c r="E4144" s="4" t="s">
        <v>13</v>
      </c>
      <c r="F4144" s="4" t="s">
        <v>7</v>
      </c>
      <c r="G4144" s="4" t="s">
        <v>14</v>
      </c>
      <c r="H4144" s="4" t="s">
        <v>14</v>
      </c>
      <c r="I4144" s="4" t="s">
        <v>7</v>
      </c>
      <c r="J4144" s="4" t="s">
        <v>7</v>
      </c>
      <c r="K4144" s="4" t="s">
        <v>14</v>
      </c>
      <c r="L4144" s="4" t="s">
        <v>14</v>
      </c>
      <c r="M4144" s="4" t="s">
        <v>14</v>
      </c>
      <c r="N4144" s="4" t="s">
        <v>14</v>
      </c>
      <c r="O4144" s="4" t="s">
        <v>9</v>
      </c>
    </row>
    <row r="4145" spans="1:15">
      <c r="A4145" t="n">
        <v>36262</v>
      </c>
      <c r="B4145" s="16" t="n">
        <v>50</v>
      </c>
      <c r="C4145" s="7" t="n">
        <v>0</v>
      </c>
      <c r="D4145" s="7" t="n">
        <v>4527</v>
      </c>
      <c r="E4145" s="7" t="n">
        <v>1</v>
      </c>
      <c r="F4145" s="7" t="n">
        <v>200</v>
      </c>
      <c r="G4145" s="7" t="n">
        <v>0</v>
      </c>
      <c r="H4145" s="7" t="n">
        <v>0</v>
      </c>
      <c r="I4145" s="7" t="n">
        <v>1</v>
      </c>
      <c r="J4145" s="7" t="n">
        <v>7036</v>
      </c>
      <c r="K4145" s="7" t="n">
        <v>0</v>
      </c>
      <c r="L4145" s="7" t="n">
        <v>0</v>
      </c>
      <c r="M4145" s="7" t="n">
        <v>0</v>
      </c>
      <c r="N4145" s="7" t="n">
        <v>1120403456</v>
      </c>
      <c r="O4145" s="7" t="s">
        <v>15</v>
      </c>
    </row>
    <row r="4146" spans="1:15">
      <c r="A4146" t="s">
        <v>4</v>
      </c>
      <c r="B4146" s="4" t="s">
        <v>5</v>
      </c>
      <c r="C4146" s="4" t="s">
        <v>7</v>
      </c>
    </row>
    <row r="4147" spans="1:15">
      <c r="A4147" t="n">
        <v>36301</v>
      </c>
      <c r="B4147" s="25" t="n">
        <v>16</v>
      </c>
      <c r="C4147" s="7" t="n">
        <v>4000</v>
      </c>
    </row>
    <row r="4148" spans="1:15">
      <c r="A4148" t="s">
        <v>4</v>
      </c>
      <c r="B4148" s="4" t="s">
        <v>5</v>
      </c>
      <c r="C4148" s="4" t="s">
        <v>8</v>
      </c>
      <c r="D4148" s="4" t="s">
        <v>7</v>
      </c>
      <c r="E4148" s="4" t="s">
        <v>13</v>
      </c>
    </row>
    <row r="4149" spans="1:15">
      <c r="A4149" t="n">
        <v>36304</v>
      </c>
      <c r="B4149" s="27" t="n">
        <v>58</v>
      </c>
      <c r="C4149" s="7" t="n">
        <v>0</v>
      </c>
      <c r="D4149" s="7" t="n">
        <v>2000</v>
      </c>
      <c r="E4149" s="7" t="n">
        <v>1</v>
      </c>
    </row>
    <row r="4150" spans="1:15">
      <c r="A4150" t="s">
        <v>4</v>
      </c>
      <c r="B4150" s="4" t="s">
        <v>5</v>
      </c>
      <c r="C4150" s="4" t="s">
        <v>8</v>
      </c>
      <c r="D4150" s="4" t="s">
        <v>7</v>
      </c>
      <c r="E4150" s="4" t="s">
        <v>7</v>
      </c>
    </row>
    <row r="4151" spans="1:15">
      <c r="A4151" t="n">
        <v>36312</v>
      </c>
      <c r="B4151" s="16" t="n">
        <v>50</v>
      </c>
      <c r="C4151" s="7" t="n">
        <v>1</v>
      </c>
      <c r="D4151" s="7" t="n">
        <v>4525</v>
      </c>
      <c r="E4151" s="7" t="n">
        <v>2000</v>
      </c>
    </row>
    <row r="4152" spans="1:15">
      <c r="A4152" t="s">
        <v>4</v>
      </c>
      <c r="B4152" s="4" t="s">
        <v>5</v>
      </c>
      <c r="C4152" s="4" t="s">
        <v>8</v>
      </c>
      <c r="D4152" s="4" t="s">
        <v>7</v>
      </c>
      <c r="E4152" s="4" t="s">
        <v>7</v>
      </c>
    </row>
    <row r="4153" spans="1:15">
      <c r="A4153" t="n">
        <v>36318</v>
      </c>
      <c r="B4153" s="16" t="n">
        <v>50</v>
      </c>
      <c r="C4153" s="7" t="n">
        <v>1</v>
      </c>
      <c r="D4153" s="7" t="n">
        <v>8150</v>
      </c>
      <c r="E4153" s="7" t="n">
        <v>2000</v>
      </c>
    </row>
    <row r="4154" spans="1:15">
      <c r="A4154" t="s">
        <v>4</v>
      </c>
      <c r="B4154" s="4" t="s">
        <v>5</v>
      </c>
      <c r="C4154" s="4" t="s">
        <v>8</v>
      </c>
      <c r="D4154" s="4" t="s">
        <v>7</v>
      </c>
    </row>
    <row r="4155" spans="1:15">
      <c r="A4155" t="n">
        <v>36324</v>
      </c>
      <c r="B4155" s="27" t="n">
        <v>58</v>
      </c>
      <c r="C4155" s="7" t="n">
        <v>255</v>
      </c>
      <c r="D4155" s="7" t="n">
        <v>0</v>
      </c>
    </row>
    <row r="4156" spans="1:15">
      <c r="A4156" t="s">
        <v>4</v>
      </c>
      <c r="B4156" s="4" t="s">
        <v>5</v>
      </c>
      <c r="C4156" s="4" t="s">
        <v>8</v>
      </c>
      <c r="D4156" s="4" t="s">
        <v>7</v>
      </c>
      <c r="E4156" s="4" t="s">
        <v>7</v>
      </c>
      <c r="F4156" s="4" t="s">
        <v>14</v>
      </c>
    </row>
    <row r="4157" spans="1:15">
      <c r="A4157" t="n">
        <v>36328</v>
      </c>
      <c r="B4157" s="70" t="n">
        <v>84</v>
      </c>
      <c r="C4157" s="7" t="n">
        <v>1</v>
      </c>
      <c r="D4157" s="7" t="n">
        <v>0</v>
      </c>
      <c r="E4157" s="7" t="n">
        <v>0</v>
      </c>
      <c r="F4157" s="7" t="n">
        <v>0</v>
      </c>
    </row>
    <row r="4158" spans="1:15">
      <c r="A4158" t="s">
        <v>4</v>
      </c>
      <c r="B4158" s="4" t="s">
        <v>5</v>
      </c>
      <c r="C4158" s="4" t="s">
        <v>7</v>
      </c>
      <c r="D4158" s="4" t="s">
        <v>8</v>
      </c>
    </row>
    <row r="4159" spans="1:15">
      <c r="A4159" t="n">
        <v>36338</v>
      </c>
      <c r="B4159" s="73" t="n">
        <v>56</v>
      </c>
      <c r="C4159" s="7" t="n">
        <v>7036</v>
      </c>
      <c r="D4159" s="7" t="n">
        <v>1</v>
      </c>
    </row>
    <row r="4160" spans="1:15">
      <c r="A4160" t="s">
        <v>4</v>
      </c>
      <c r="B4160" s="4" t="s">
        <v>5</v>
      </c>
      <c r="C4160" s="4" t="s">
        <v>8</v>
      </c>
    </row>
    <row r="4161" spans="1:15">
      <c r="A4161" t="n">
        <v>36342</v>
      </c>
      <c r="B4161" s="31" t="n">
        <v>45</v>
      </c>
      <c r="C4161" s="7" t="n">
        <v>0</v>
      </c>
    </row>
    <row r="4162" spans="1:15">
      <c r="A4162" t="s">
        <v>4</v>
      </c>
      <c r="B4162" s="4" t="s">
        <v>5</v>
      </c>
      <c r="C4162" s="4" t="s">
        <v>8</v>
      </c>
      <c r="D4162" s="4" t="s">
        <v>7</v>
      </c>
      <c r="E4162" s="4" t="s">
        <v>7</v>
      </c>
    </row>
    <row r="4163" spans="1:15">
      <c r="A4163" t="n">
        <v>36344</v>
      </c>
      <c r="B4163" s="65" t="n">
        <v>39</v>
      </c>
      <c r="C4163" s="7" t="n">
        <v>16</v>
      </c>
      <c r="D4163" s="7" t="n">
        <v>65533</v>
      </c>
      <c r="E4163" s="7" t="n">
        <v>203</v>
      </c>
    </row>
    <row r="4164" spans="1:15">
      <c r="A4164" t="s">
        <v>4</v>
      </c>
      <c r="B4164" s="4" t="s">
        <v>5</v>
      </c>
      <c r="C4164" s="4" t="s">
        <v>8</v>
      </c>
      <c r="D4164" s="4" t="s">
        <v>7</v>
      </c>
      <c r="E4164" s="4" t="s">
        <v>7</v>
      </c>
    </row>
    <row r="4165" spans="1:15">
      <c r="A4165" t="n">
        <v>36350</v>
      </c>
      <c r="B4165" s="65" t="n">
        <v>39</v>
      </c>
      <c r="C4165" s="7" t="n">
        <v>16</v>
      </c>
      <c r="D4165" s="7" t="n">
        <v>65533</v>
      </c>
      <c r="E4165" s="7" t="n">
        <v>204</v>
      </c>
    </row>
    <row r="4166" spans="1:15">
      <c r="A4166" t="s">
        <v>4</v>
      </c>
      <c r="B4166" s="4" t="s">
        <v>5</v>
      </c>
      <c r="C4166" s="4" t="s">
        <v>8</v>
      </c>
      <c r="D4166" s="4" t="s">
        <v>7</v>
      </c>
      <c r="E4166" s="4" t="s">
        <v>7</v>
      </c>
    </row>
    <row r="4167" spans="1:15">
      <c r="A4167" t="n">
        <v>36356</v>
      </c>
      <c r="B4167" s="65" t="n">
        <v>39</v>
      </c>
      <c r="C4167" s="7" t="n">
        <v>16</v>
      </c>
      <c r="D4167" s="7" t="n">
        <v>65533</v>
      </c>
      <c r="E4167" s="7" t="n">
        <v>205</v>
      </c>
    </row>
    <row r="4168" spans="1:15">
      <c r="A4168" t="s">
        <v>4</v>
      </c>
      <c r="B4168" s="4" t="s">
        <v>5</v>
      </c>
      <c r="C4168" s="4" t="s">
        <v>8</v>
      </c>
      <c r="D4168" s="4" t="s">
        <v>8</v>
      </c>
      <c r="E4168" s="4" t="s">
        <v>14</v>
      </c>
      <c r="F4168" s="4" t="s">
        <v>8</v>
      </c>
      <c r="G4168" s="4" t="s">
        <v>8</v>
      </c>
    </row>
    <row r="4169" spans="1:15">
      <c r="A4169" t="n">
        <v>36362</v>
      </c>
      <c r="B4169" s="32" t="n">
        <v>18</v>
      </c>
      <c r="C4169" s="7" t="n">
        <v>6</v>
      </c>
      <c r="D4169" s="7" t="n">
        <v>0</v>
      </c>
      <c r="E4169" s="7" t="n">
        <v>6</v>
      </c>
      <c r="F4169" s="7" t="n">
        <v>19</v>
      </c>
      <c r="G4169" s="7" t="n">
        <v>1</v>
      </c>
    </row>
    <row r="4170" spans="1:15">
      <c r="A4170" t="s">
        <v>4</v>
      </c>
      <c r="B4170" s="4" t="s">
        <v>5</v>
      </c>
      <c r="C4170" s="4" t="s">
        <v>8</v>
      </c>
      <c r="D4170" s="4" t="s">
        <v>9</v>
      </c>
    </row>
    <row r="4171" spans="1:15">
      <c r="A4171" t="n">
        <v>36371</v>
      </c>
      <c r="B4171" s="9" t="n">
        <v>2</v>
      </c>
      <c r="C4171" s="7" t="n">
        <v>10</v>
      </c>
      <c r="D4171" s="7" t="s">
        <v>381</v>
      </c>
    </row>
    <row r="4172" spans="1:15">
      <c r="A4172" t="s">
        <v>4</v>
      </c>
      <c r="B4172" s="4" t="s">
        <v>5</v>
      </c>
      <c r="C4172" s="4" t="s">
        <v>7</v>
      </c>
    </row>
    <row r="4173" spans="1:15">
      <c r="A4173" t="n">
        <v>36389</v>
      </c>
      <c r="B4173" s="25" t="n">
        <v>16</v>
      </c>
      <c r="C4173" s="7" t="n">
        <v>0</v>
      </c>
    </row>
    <row r="4174" spans="1:15">
      <c r="A4174" t="s">
        <v>4</v>
      </c>
      <c r="B4174" s="4" t="s">
        <v>5</v>
      </c>
      <c r="C4174" s="4" t="s">
        <v>8</v>
      </c>
      <c r="D4174" s="4" t="s">
        <v>7</v>
      </c>
      <c r="E4174" s="4" t="s">
        <v>14</v>
      </c>
    </row>
    <row r="4175" spans="1:15">
      <c r="A4175" t="n">
        <v>36392</v>
      </c>
      <c r="B4175" s="74" t="n">
        <v>167</v>
      </c>
      <c r="C4175" s="7" t="n">
        <v>0</v>
      </c>
      <c r="D4175" s="7" t="n">
        <v>0</v>
      </c>
      <c r="E4175" s="7" t="n">
        <v>48</v>
      </c>
    </row>
    <row r="4176" spans="1:15">
      <c r="A4176" t="s">
        <v>4</v>
      </c>
      <c r="B4176" s="4" t="s">
        <v>5</v>
      </c>
      <c r="C4176" s="4" t="s">
        <v>8</v>
      </c>
      <c r="D4176" s="4" t="s">
        <v>7</v>
      </c>
      <c r="E4176" s="4" t="s">
        <v>14</v>
      </c>
    </row>
    <row r="4177" spans="1:7">
      <c r="A4177" t="n">
        <v>36400</v>
      </c>
      <c r="B4177" s="74" t="n">
        <v>167</v>
      </c>
      <c r="C4177" s="7" t="n">
        <v>0</v>
      </c>
      <c r="D4177" s="7" t="n">
        <v>1</v>
      </c>
      <c r="E4177" s="7" t="n">
        <v>16</v>
      </c>
    </row>
    <row r="4178" spans="1:7">
      <c r="A4178" t="s">
        <v>4</v>
      </c>
      <c r="B4178" s="4" t="s">
        <v>5</v>
      </c>
      <c r="C4178" s="4" t="s">
        <v>8</v>
      </c>
      <c r="D4178" s="4" t="s">
        <v>7</v>
      </c>
      <c r="E4178" s="4" t="s">
        <v>14</v>
      </c>
    </row>
    <row r="4179" spans="1:7">
      <c r="A4179" t="n">
        <v>36408</v>
      </c>
      <c r="B4179" s="74" t="n">
        <v>167</v>
      </c>
      <c r="C4179" s="7" t="n">
        <v>0</v>
      </c>
      <c r="D4179" s="7" t="n">
        <v>2</v>
      </c>
      <c r="E4179" s="7" t="n">
        <v>48</v>
      </c>
    </row>
    <row r="4180" spans="1:7">
      <c r="A4180" t="s">
        <v>4</v>
      </c>
      <c r="B4180" s="4" t="s">
        <v>5</v>
      </c>
      <c r="C4180" s="4" t="s">
        <v>8</v>
      </c>
      <c r="D4180" s="4" t="s">
        <v>7</v>
      </c>
      <c r="E4180" s="4" t="s">
        <v>14</v>
      </c>
    </row>
    <row r="4181" spans="1:7">
      <c r="A4181" t="n">
        <v>36416</v>
      </c>
      <c r="B4181" s="74" t="n">
        <v>167</v>
      </c>
      <c r="C4181" s="7" t="n">
        <v>0</v>
      </c>
      <c r="D4181" s="7" t="n">
        <v>3</v>
      </c>
      <c r="E4181" s="7" t="n">
        <v>16</v>
      </c>
    </row>
    <row r="4182" spans="1:7">
      <c r="A4182" t="s">
        <v>4</v>
      </c>
      <c r="B4182" s="4" t="s">
        <v>5</v>
      </c>
      <c r="C4182" s="4" t="s">
        <v>8</v>
      </c>
      <c r="D4182" s="4" t="s">
        <v>7</v>
      </c>
      <c r="E4182" s="4" t="s">
        <v>14</v>
      </c>
    </row>
    <row r="4183" spans="1:7">
      <c r="A4183" t="n">
        <v>36424</v>
      </c>
      <c r="B4183" s="74" t="n">
        <v>167</v>
      </c>
      <c r="C4183" s="7" t="n">
        <v>0</v>
      </c>
      <c r="D4183" s="7" t="n">
        <v>4</v>
      </c>
      <c r="E4183" s="7" t="n">
        <v>16</v>
      </c>
    </row>
    <row r="4184" spans="1:7">
      <c r="A4184" t="s">
        <v>4</v>
      </c>
      <c r="B4184" s="4" t="s">
        <v>5</v>
      </c>
      <c r="C4184" s="4" t="s">
        <v>8</v>
      </c>
      <c r="D4184" s="4" t="s">
        <v>7</v>
      </c>
      <c r="E4184" s="4" t="s">
        <v>14</v>
      </c>
    </row>
    <row r="4185" spans="1:7">
      <c r="A4185" t="n">
        <v>36432</v>
      </c>
      <c r="B4185" s="74" t="n">
        <v>167</v>
      </c>
      <c r="C4185" s="7" t="n">
        <v>0</v>
      </c>
      <c r="D4185" s="7" t="n">
        <v>5</v>
      </c>
      <c r="E4185" s="7" t="n">
        <v>16</v>
      </c>
    </row>
    <row r="4186" spans="1:7">
      <c r="A4186" t="s">
        <v>4</v>
      </c>
      <c r="B4186" s="4" t="s">
        <v>5</v>
      </c>
      <c r="C4186" s="4" t="s">
        <v>8</v>
      </c>
      <c r="D4186" s="4" t="s">
        <v>7</v>
      </c>
      <c r="E4186" s="4" t="s">
        <v>14</v>
      </c>
    </row>
    <row r="4187" spans="1:7">
      <c r="A4187" t="n">
        <v>36440</v>
      </c>
      <c r="B4187" s="74" t="n">
        <v>167</v>
      </c>
      <c r="C4187" s="7" t="n">
        <v>0</v>
      </c>
      <c r="D4187" s="7" t="n">
        <v>6</v>
      </c>
      <c r="E4187" s="7" t="n">
        <v>16</v>
      </c>
    </row>
    <row r="4188" spans="1:7">
      <c r="A4188" t="s">
        <v>4</v>
      </c>
      <c r="B4188" s="4" t="s">
        <v>5</v>
      </c>
      <c r="C4188" s="4" t="s">
        <v>8</v>
      </c>
      <c r="D4188" s="4" t="s">
        <v>7</v>
      </c>
      <c r="E4188" s="4" t="s">
        <v>14</v>
      </c>
    </row>
    <row r="4189" spans="1:7">
      <c r="A4189" t="n">
        <v>36448</v>
      </c>
      <c r="B4189" s="74" t="n">
        <v>167</v>
      </c>
      <c r="C4189" s="7" t="n">
        <v>0</v>
      </c>
      <c r="D4189" s="7" t="n">
        <v>7</v>
      </c>
      <c r="E4189" s="7" t="n">
        <v>16</v>
      </c>
    </row>
    <row r="4190" spans="1:7">
      <c r="A4190" t="s">
        <v>4</v>
      </c>
      <c r="B4190" s="4" t="s">
        <v>5</v>
      </c>
      <c r="C4190" s="4" t="s">
        <v>8</v>
      </c>
      <c r="D4190" s="4" t="s">
        <v>7</v>
      </c>
      <c r="E4190" s="4" t="s">
        <v>14</v>
      </c>
    </row>
    <row r="4191" spans="1:7">
      <c r="A4191" t="n">
        <v>36456</v>
      </c>
      <c r="B4191" s="74" t="n">
        <v>167</v>
      </c>
      <c r="C4191" s="7" t="n">
        <v>0</v>
      </c>
      <c r="D4191" s="7" t="n">
        <v>8</v>
      </c>
      <c r="E4191" s="7" t="n">
        <v>16</v>
      </c>
    </row>
    <row r="4192" spans="1:7">
      <c r="A4192" t="s">
        <v>4</v>
      </c>
      <c r="B4192" s="4" t="s">
        <v>5</v>
      </c>
      <c r="C4192" s="4" t="s">
        <v>8</v>
      </c>
      <c r="D4192" s="4" t="s">
        <v>7</v>
      </c>
      <c r="E4192" s="4" t="s">
        <v>14</v>
      </c>
    </row>
    <row r="4193" spans="1:5">
      <c r="A4193" t="n">
        <v>36464</v>
      </c>
      <c r="B4193" s="74" t="n">
        <v>167</v>
      </c>
      <c r="C4193" s="7" t="n">
        <v>0</v>
      </c>
      <c r="D4193" s="7" t="n">
        <v>9</v>
      </c>
      <c r="E4193" s="7" t="n">
        <v>16</v>
      </c>
    </row>
    <row r="4194" spans="1:5">
      <c r="A4194" t="s">
        <v>4</v>
      </c>
      <c r="B4194" s="4" t="s">
        <v>5</v>
      </c>
      <c r="C4194" s="4" t="s">
        <v>8</v>
      </c>
      <c r="D4194" s="4" t="s">
        <v>7</v>
      </c>
      <c r="E4194" s="4" t="s">
        <v>14</v>
      </c>
    </row>
    <row r="4195" spans="1:5">
      <c r="A4195" t="n">
        <v>36472</v>
      </c>
      <c r="B4195" s="74" t="n">
        <v>167</v>
      </c>
      <c r="C4195" s="7" t="n">
        <v>0</v>
      </c>
      <c r="D4195" s="7" t="n">
        <v>11</v>
      </c>
      <c r="E4195" s="7" t="n">
        <v>48</v>
      </c>
    </row>
    <row r="4196" spans="1:5">
      <c r="A4196" t="s">
        <v>4</v>
      </c>
      <c r="B4196" s="4" t="s">
        <v>5</v>
      </c>
      <c r="C4196" s="4" t="s">
        <v>8</v>
      </c>
    </row>
    <row r="4197" spans="1:5">
      <c r="A4197" t="n">
        <v>36480</v>
      </c>
      <c r="B4197" s="75" t="n">
        <v>117</v>
      </c>
      <c r="C4197" s="7" t="n">
        <v>2</v>
      </c>
    </row>
    <row r="4198" spans="1:5">
      <c r="A4198" t="s">
        <v>4</v>
      </c>
      <c r="B4198" s="4" t="s">
        <v>5</v>
      </c>
      <c r="C4198" s="4" t="s">
        <v>8</v>
      </c>
      <c r="D4198" s="4" t="s">
        <v>8</v>
      </c>
    </row>
    <row r="4199" spans="1:5">
      <c r="A4199" t="n">
        <v>36482</v>
      </c>
      <c r="B4199" s="75" t="n">
        <v>117</v>
      </c>
      <c r="C4199" s="7" t="n">
        <v>0</v>
      </c>
      <c r="D4199" s="7" t="n">
        <v>0</v>
      </c>
    </row>
    <row r="4200" spans="1:5">
      <c r="A4200" t="s">
        <v>4</v>
      </c>
      <c r="B4200" s="4" t="s">
        <v>5</v>
      </c>
      <c r="C4200" s="4" t="s">
        <v>8</v>
      </c>
    </row>
    <row r="4201" spans="1:5">
      <c r="A4201" t="n">
        <v>36485</v>
      </c>
      <c r="B4201" s="75" t="n">
        <v>117</v>
      </c>
      <c r="C4201" s="7" t="n">
        <v>1</v>
      </c>
    </row>
    <row r="4202" spans="1:5">
      <c r="A4202" t="s">
        <v>4</v>
      </c>
      <c r="B4202" s="4" t="s">
        <v>5</v>
      </c>
      <c r="C4202" s="4" t="s">
        <v>8</v>
      </c>
      <c r="D4202" s="4" t="s">
        <v>7</v>
      </c>
      <c r="E4202" s="4" t="s">
        <v>13</v>
      </c>
      <c r="F4202" s="4" t="s">
        <v>7</v>
      </c>
      <c r="G4202" s="4" t="s">
        <v>14</v>
      </c>
      <c r="H4202" s="4" t="s">
        <v>14</v>
      </c>
      <c r="I4202" s="4" t="s">
        <v>7</v>
      </c>
      <c r="J4202" s="4" t="s">
        <v>7</v>
      </c>
      <c r="K4202" s="4" t="s">
        <v>14</v>
      </c>
      <c r="L4202" s="4" t="s">
        <v>14</v>
      </c>
      <c r="M4202" s="4" t="s">
        <v>14</v>
      </c>
      <c r="N4202" s="4" t="s">
        <v>14</v>
      </c>
      <c r="O4202" s="4" t="s">
        <v>9</v>
      </c>
    </row>
    <row r="4203" spans="1:5">
      <c r="A4203" t="n">
        <v>36487</v>
      </c>
      <c r="B4203" s="16" t="n">
        <v>50</v>
      </c>
      <c r="C4203" s="7" t="n">
        <v>0</v>
      </c>
      <c r="D4203" s="7" t="n">
        <v>4525</v>
      </c>
      <c r="E4203" s="7" t="n">
        <v>0.400000005960464</v>
      </c>
      <c r="F4203" s="7" t="n">
        <v>1000</v>
      </c>
      <c r="G4203" s="7" t="n">
        <v>0</v>
      </c>
      <c r="H4203" s="7" t="n">
        <v>0</v>
      </c>
      <c r="I4203" s="7" t="n">
        <v>0</v>
      </c>
      <c r="J4203" s="7" t="n">
        <v>65533</v>
      </c>
      <c r="K4203" s="7" t="n">
        <v>0</v>
      </c>
      <c r="L4203" s="7" t="n">
        <v>0</v>
      </c>
      <c r="M4203" s="7" t="n">
        <v>0</v>
      </c>
      <c r="N4203" s="7" t="n">
        <v>0</v>
      </c>
      <c r="O4203" s="7" t="s">
        <v>15</v>
      </c>
    </row>
    <row r="4204" spans="1:5">
      <c r="A4204" t="s">
        <v>4</v>
      </c>
      <c r="B4204" s="4" t="s">
        <v>5</v>
      </c>
      <c r="C4204" s="4" t="s">
        <v>8</v>
      </c>
      <c r="D4204" s="4" t="s">
        <v>9</v>
      </c>
      <c r="E4204" s="4" t="s">
        <v>8</v>
      </c>
      <c r="F4204" s="4" t="s">
        <v>8</v>
      </c>
      <c r="G4204" s="4" t="s">
        <v>8</v>
      </c>
    </row>
    <row r="4205" spans="1:5">
      <c r="A4205" t="n">
        <v>36526</v>
      </c>
      <c r="B4205" s="76" t="n">
        <v>113</v>
      </c>
      <c r="C4205" s="7" t="n">
        <v>1</v>
      </c>
      <c r="D4205" s="7" t="s">
        <v>382</v>
      </c>
      <c r="E4205" s="7" t="n">
        <v>2</v>
      </c>
      <c r="F4205" s="7" t="n">
        <v>0</v>
      </c>
      <c r="G4205" s="7" t="n">
        <v>0</v>
      </c>
    </row>
    <row r="4206" spans="1:5">
      <c r="A4206" t="s">
        <v>4</v>
      </c>
      <c r="B4206" s="4" t="s">
        <v>5</v>
      </c>
      <c r="C4206" s="4" t="s">
        <v>8</v>
      </c>
    </row>
    <row r="4207" spans="1:5">
      <c r="A4207" t="n">
        <v>36539</v>
      </c>
      <c r="B4207" s="76" t="n">
        <v>113</v>
      </c>
      <c r="C4207" s="7" t="n">
        <v>9</v>
      </c>
    </row>
    <row r="4208" spans="1:5">
      <c r="A4208" t="s">
        <v>4</v>
      </c>
      <c r="B4208" s="4" t="s">
        <v>5</v>
      </c>
      <c r="C4208" s="4" t="s">
        <v>8</v>
      </c>
      <c r="D4208" s="4" t="s">
        <v>7</v>
      </c>
      <c r="E4208" s="4" t="s">
        <v>7</v>
      </c>
    </row>
    <row r="4209" spans="1:15">
      <c r="A4209" t="n">
        <v>36541</v>
      </c>
      <c r="B4209" s="16" t="n">
        <v>50</v>
      </c>
      <c r="C4209" s="7" t="n">
        <v>1</v>
      </c>
      <c r="D4209" s="7" t="n">
        <v>4525</v>
      </c>
      <c r="E4209" s="7" t="n">
        <v>1000</v>
      </c>
    </row>
    <row r="4210" spans="1:15">
      <c r="A4210" t="s">
        <v>4</v>
      </c>
      <c r="B4210" s="4" t="s">
        <v>5</v>
      </c>
      <c r="C4210" s="4" t="s">
        <v>8</v>
      </c>
      <c r="D4210" s="4" t="s">
        <v>7</v>
      </c>
      <c r="E4210" s="4" t="s">
        <v>8</v>
      </c>
    </row>
    <row r="4211" spans="1:15">
      <c r="A4211" t="n">
        <v>36547</v>
      </c>
      <c r="B4211" s="14" t="n">
        <v>49</v>
      </c>
      <c r="C4211" s="7" t="n">
        <v>1</v>
      </c>
      <c r="D4211" s="7" t="n">
        <v>4000</v>
      </c>
      <c r="E4211" s="7" t="n">
        <v>0</v>
      </c>
    </row>
    <row r="4212" spans="1:15">
      <c r="A4212" t="s">
        <v>4</v>
      </c>
      <c r="B4212" s="4" t="s">
        <v>5</v>
      </c>
      <c r="C4212" s="4" t="s">
        <v>8</v>
      </c>
      <c r="D4212" s="4" t="s">
        <v>7</v>
      </c>
    </row>
    <row r="4213" spans="1:15">
      <c r="A4213" t="n">
        <v>36552</v>
      </c>
      <c r="B4213" s="14" t="n">
        <v>49</v>
      </c>
      <c r="C4213" s="7" t="n">
        <v>6</v>
      </c>
      <c r="D4213" s="7" t="n">
        <v>1</v>
      </c>
    </row>
    <row r="4214" spans="1:15">
      <c r="A4214" t="s">
        <v>4</v>
      </c>
      <c r="B4214" s="4" t="s">
        <v>5</v>
      </c>
      <c r="C4214" s="4" t="s">
        <v>8</v>
      </c>
      <c r="D4214" s="4" t="s">
        <v>8</v>
      </c>
    </row>
    <row r="4215" spans="1:15">
      <c r="A4215" t="n">
        <v>36556</v>
      </c>
      <c r="B4215" s="14" t="n">
        <v>49</v>
      </c>
      <c r="C4215" s="7" t="n">
        <v>2</v>
      </c>
      <c r="D4215" s="7" t="n">
        <v>0</v>
      </c>
    </row>
    <row r="4216" spans="1:15">
      <c r="A4216" t="s">
        <v>4</v>
      </c>
      <c r="B4216" s="4" t="s">
        <v>5</v>
      </c>
      <c r="C4216" s="4" t="s">
        <v>8</v>
      </c>
      <c r="D4216" s="4" t="s">
        <v>7</v>
      </c>
      <c r="E4216" s="4" t="s">
        <v>8</v>
      </c>
    </row>
    <row r="4217" spans="1:15">
      <c r="A4217" t="n">
        <v>36559</v>
      </c>
      <c r="B4217" s="65" t="n">
        <v>39</v>
      </c>
      <c r="C4217" s="7" t="n">
        <v>11</v>
      </c>
      <c r="D4217" s="7" t="n">
        <v>65533</v>
      </c>
      <c r="E4217" s="7" t="n">
        <v>203</v>
      </c>
    </row>
    <row r="4218" spans="1:15">
      <c r="A4218" t="s">
        <v>4</v>
      </c>
      <c r="B4218" s="4" t="s">
        <v>5</v>
      </c>
      <c r="C4218" s="4" t="s">
        <v>8</v>
      </c>
      <c r="D4218" s="4" t="s">
        <v>7</v>
      </c>
      <c r="E4218" s="4" t="s">
        <v>8</v>
      </c>
    </row>
    <row r="4219" spans="1:15">
      <c r="A4219" t="n">
        <v>36564</v>
      </c>
      <c r="B4219" s="65" t="n">
        <v>39</v>
      </c>
      <c r="C4219" s="7" t="n">
        <v>11</v>
      </c>
      <c r="D4219" s="7" t="n">
        <v>65533</v>
      </c>
      <c r="E4219" s="7" t="n">
        <v>204</v>
      </c>
    </row>
    <row r="4220" spans="1:15">
      <c r="A4220" t="s">
        <v>4</v>
      </c>
      <c r="B4220" s="4" t="s">
        <v>5</v>
      </c>
      <c r="C4220" s="4" t="s">
        <v>8</v>
      </c>
      <c r="D4220" s="4" t="s">
        <v>7</v>
      </c>
      <c r="E4220" s="4" t="s">
        <v>8</v>
      </c>
    </row>
    <row r="4221" spans="1:15">
      <c r="A4221" t="n">
        <v>36569</v>
      </c>
      <c r="B4221" s="65" t="n">
        <v>39</v>
      </c>
      <c r="C4221" s="7" t="n">
        <v>11</v>
      </c>
      <c r="D4221" s="7" t="n">
        <v>65533</v>
      </c>
      <c r="E4221" s="7" t="n">
        <v>205</v>
      </c>
    </row>
    <row r="4222" spans="1:15">
      <c r="A4222" t="s">
        <v>4</v>
      </c>
      <c r="B4222" s="4" t="s">
        <v>5</v>
      </c>
      <c r="C4222" s="4" t="s">
        <v>7</v>
      </c>
    </row>
    <row r="4223" spans="1:15">
      <c r="A4223" t="n">
        <v>36574</v>
      </c>
      <c r="B4223" s="6" t="n">
        <v>12</v>
      </c>
      <c r="C4223" s="7" t="n">
        <v>6767</v>
      </c>
    </row>
    <row r="4224" spans="1:15">
      <c r="A4224" t="s">
        <v>4</v>
      </c>
      <c r="B4224" s="4" t="s">
        <v>5</v>
      </c>
      <c r="C4224" s="4" t="s">
        <v>7</v>
      </c>
    </row>
    <row r="4225" spans="1:5">
      <c r="A4225" t="n">
        <v>36577</v>
      </c>
      <c r="B4225" s="6" t="n">
        <v>12</v>
      </c>
      <c r="C4225" s="7" t="n">
        <v>6766</v>
      </c>
    </row>
    <row r="4226" spans="1:5">
      <c r="A4226" t="s">
        <v>4</v>
      </c>
      <c r="B4226" s="4" t="s">
        <v>5</v>
      </c>
      <c r="C4226" s="4" t="s">
        <v>14</v>
      </c>
    </row>
    <row r="4227" spans="1:5">
      <c r="A4227" t="n">
        <v>36580</v>
      </c>
      <c r="B4227" s="62" t="n">
        <v>15</v>
      </c>
      <c r="C4227" s="7" t="n">
        <v>2097152</v>
      </c>
    </row>
    <row r="4228" spans="1:5">
      <c r="A4228" t="s">
        <v>4</v>
      </c>
      <c r="B4228" s="4" t="s">
        <v>5</v>
      </c>
      <c r="C4228" s="4" t="s">
        <v>8</v>
      </c>
      <c r="D4228" s="4" t="s">
        <v>7</v>
      </c>
    </row>
    <row r="4229" spans="1:5">
      <c r="A4229" t="n">
        <v>36585</v>
      </c>
      <c r="B4229" s="10" t="n">
        <v>162</v>
      </c>
      <c r="C4229" s="7" t="n">
        <v>1</v>
      </c>
      <c r="D4229" s="7" t="n">
        <v>0</v>
      </c>
    </row>
    <row r="4230" spans="1:5">
      <c r="A4230" t="s">
        <v>4</v>
      </c>
      <c r="B4230" s="4" t="s">
        <v>5</v>
      </c>
    </row>
    <row r="4231" spans="1:5">
      <c r="A4231" t="n">
        <v>36589</v>
      </c>
      <c r="B4231" s="5" t="n">
        <v>1</v>
      </c>
    </row>
    <row r="4232" spans="1:5" s="3" customFormat="1" customHeight="0">
      <c r="A4232" s="3" t="s">
        <v>2</v>
      </c>
      <c r="B4232" s="3" t="s">
        <v>383</v>
      </c>
    </row>
    <row r="4233" spans="1:5">
      <c r="A4233" t="s">
        <v>4</v>
      </c>
      <c r="B4233" s="4" t="s">
        <v>5</v>
      </c>
      <c r="C4233" s="4" t="s">
        <v>8</v>
      </c>
      <c r="D4233" s="4" t="s">
        <v>8</v>
      </c>
      <c r="E4233" s="4" t="s">
        <v>8</v>
      </c>
      <c r="F4233" s="4" t="s">
        <v>8</v>
      </c>
    </row>
    <row r="4234" spans="1:5">
      <c r="A4234" t="n">
        <v>36592</v>
      </c>
      <c r="B4234" s="11" t="n">
        <v>14</v>
      </c>
      <c r="C4234" s="7" t="n">
        <v>2</v>
      </c>
      <c r="D4234" s="7" t="n">
        <v>0</v>
      </c>
      <c r="E4234" s="7" t="n">
        <v>0</v>
      </c>
      <c r="F4234" s="7" t="n">
        <v>0</v>
      </c>
    </row>
    <row r="4235" spans="1:5">
      <c r="A4235" t="s">
        <v>4</v>
      </c>
      <c r="B4235" s="4" t="s">
        <v>5</v>
      </c>
      <c r="C4235" s="4" t="s">
        <v>8</v>
      </c>
      <c r="D4235" s="20" t="s">
        <v>30</v>
      </c>
      <c r="E4235" s="4" t="s">
        <v>5</v>
      </c>
      <c r="F4235" s="4" t="s">
        <v>8</v>
      </c>
      <c r="G4235" s="4" t="s">
        <v>7</v>
      </c>
      <c r="H4235" s="20" t="s">
        <v>32</v>
      </c>
      <c r="I4235" s="4" t="s">
        <v>8</v>
      </c>
      <c r="J4235" s="4" t="s">
        <v>14</v>
      </c>
      <c r="K4235" s="4" t="s">
        <v>8</v>
      </c>
      <c r="L4235" s="4" t="s">
        <v>8</v>
      </c>
      <c r="M4235" s="20" t="s">
        <v>30</v>
      </c>
      <c r="N4235" s="4" t="s">
        <v>5</v>
      </c>
      <c r="O4235" s="4" t="s">
        <v>8</v>
      </c>
      <c r="P4235" s="4" t="s">
        <v>7</v>
      </c>
      <c r="Q4235" s="20" t="s">
        <v>32</v>
      </c>
      <c r="R4235" s="4" t="s">
        <v>8</v>
      </c>
      <c r="S4235" s="4" t="s">
        <v>14</v>
      </c>
      <c r="T4235" s="4" t="s">
        <v>8</v>
      </c>
      <c r="U4235" s="4" t="s">
        <v>8</v>
      </c>
      <c r="V4235" s="4" t="s">
        <v>8</v>
      </c>
      <c r="W4235" s="4" t="s">
        <v>12</v>
      </c>
    </row>
    <row r="4236" spans="1:5">
      <c r="A4236" t="n">
        <v>36597</v>
      </c>
      <c r="B4236" s="12" t="n">
        <v>5</v>
      </c>
      <c r="C4236" s="7" t="n">
        <v>28</v>
      </c>
      <c r="D4236" s="20" t="s">
        <v>3</v>
      </c>
      <c r="E4236" s="10" t="n">
        <v>162</v>
      </c>
      <c r="F4236" s="7" t="n">
        <v>3</v>
      </c>
      <c r="G4236" s="7" t="n">
        <v>12314</v>
      </c>
      <c r="H4236" s="20" t="s">
        <v>3</v>
      </c>
      <c r="I4236" s="7" t="n">
        <v>0</v>
      </c>
      <c r="J4236" s="7" t="n">
        <v>1</v>
      </c>
      <c r="K4236" s="7" t="n">
        <v>2</v>
      </c>
      <c r="L4236" s="7" t="n">
        <v>28</v>
      </c>
      <c r="M4236" s="20" t="s">
        <v>3</v>
      </c>
      <c r="N4236" s="10" t="n">
        <v>162</v>
      </c>
      <c r="O4236" s="7" t="n">
        <v>3</v>
      </c>
      <c r="P4236" s="7" t="n">
        <v>12314</v>
      </c>
      <c r="Q4236" s="20" t="s">
        <v>3</v>
      </c>
      <c r="R4236" s="7" t="n">
        <v>0</v>
      </c>
      <c r="S4236" s="7" t="n">
        <v>2</v>
      </c>
      <c r="T4236" s="7" t="n">
        <v>2</v>
      </c>
      <c r="U4236" s="7" t="n">
        <v>11</v>
      </c>
      <c r="V4236" s="7" t="n">
        <v>1</v>
      </c>
      <c r="W4236" s="13" t="n">
        <f t="normal" ca="1">A4240</f>
        <v>0</v>
      </c>
    </row>
    <row r="4237" spans="1:5">
      <c r="A4237" t="s">
        <v>4</v>
      </c>
      <c r="B4237" s="4" t="s">
        <v>5</v>
      </c>
      <c r="C4237" s="4" t="s">
        <v>8</v>
      </c>
      <c r="D4237" s="4" t="s">
        <v>7</v>
      </c>
      <c r="E4237" s="4" t="s">
        <v>13</v>
      </c>
    </row>
    <row r="4238" spans="1:5">
      <c r="A4238" t="n">
        <v>36626</v>
      </c>
      <c r="B4238" s="27" t="n">
        <v>58</v>
      </c>
      <c r="C4238" s="7" t="n">
        <v>0</v>
      </c>
      <c r="D4238" s="7" t="n">
        <v>0</v>
      </c>
      <c r="E4238" s="7" t="n">
        <v>1</v>
      </c>
    </row>
    <row r="4239" spans="1:5">
      <c r="A4239" t="s">
        <v>4</v>
      </c>
      <c r="B4239" s="4" t="s">
        <v>5</v>
      </c>
      <c r="C4239" s="4" t="s">
        <v>8</v>
      </c>
      <c r="D4239" s="20" t="s">
        <v>30</v>
      </c>
      <c r="E4239" s="4" t="s">
        <v>5</v>
      </c>
      <c r="F4239" s="4" t="s">
        <v>8</v>
      </c>
      <c r="G4239" s="4" t="s">
        <v>7</v>
      </c>
      <c r="H4239" s="20" t="s">
        <v>32</v>
      </c>
      <c r="I4239" s="4" t="s">
        <v>8</v>
      </c>
      <c r="J4239" s="4" t="s">
        <v>14</v>
      </c>
      <c r="K4239" s="4" t="s">
        <v>8</v>
      </c>
      <c r="L4239" s="4" t="s">
        <v>8</v>
      </c>
      <c r="M4239" s="20" t="s">
        <v>30</v>
      </c>
      <c r="N4239" s="4" t="s">
        <v>5</v>
      </c>
      <c r="O4239" s="4" t="s">
        <v>8</v>
      </c>
      <c r="P4239" s="4" t="s">
        <v>7</v>
      </c>
      <c r="Q4239" s="20" t="s">
        <v>32</v>
      </c>
      <c r="R4239" s="4" t="s">
        <v>8</v>
      </c>
      <c r="S4239" s="4" t="s">
        <v>14</v>
      </c>
      <c r="T4239" s="4" t="s">
        <v>8</v>
      </c>
      <c r="U4239" s="4" t="s">
        <v>8</v>
      </c>
      <c r="V4239" s="4" t="s">
        <v>8</v>
      </c>
      <c r="W4239" s="4" t="s">
        <v>12</v>
      </c>
    </row>
    <row r="4240" spans="1:5">
      <c r="A4240" t="n">
        <v>36634</v>
      </c>
      <c r="B4240" s="12" t="n">
        <v>5</v>
      </c>
      <c r="C4240" s="7" t="n">
        <v>28</v>
      </c>
      <c r="D4240" s="20" t="s">
        <v>3</v>
      </c>
      <c r="E4240" s="10" t="n">
        <v>162</v>
      </c>
      <c r="F4240" s="7" t="n">
        <v>3</v>
      </c>
      <c r="G4240" s="7" t="n">
        <v>12314</v>
      </c>
      <c r="H4240" s="20" t="s">
        <v>3</v>
      </c>
      <c r="I4240" s="7" t="n">
        <v>0</v>
      </c>
      <c r="J4240" s="7" t="n">
        <v>1</v>
      </c>
      <c r="K4240" s="7" t="n">
        <v>3</v>
      </c>
      <c r="L4240" s="7" t="n">
        <v>28</v>
      </c>
      <c r="M4240" s="20" t="s">
        <v>3</v>
      </c>
      <c r="N4240" s="10" t="n">
        <v>162</v>
      </c>
      <c r="O4240" s="7" t="n">
        <v>3</v>
      </c>
      <c r="P4240" s="7" t="n">
        <v>12314</v>
      </c>
      <c r="Q4240" s="20" t="s">
        <v>3</v>
      </c>
      <c r="R4240" s="7" t="n">
        <v>0</v>
      </c>
      <c r="S4240" s="7" t="n">
        <v>2</v>
      </c>
      <c r="T4240" s="7" t="n">
        <v>3</v>
      </c>
      <c r="U4240" s="7" t="n">
        <v>9</v>
      </c>
      <c r="V4240" s="7" t="n">
        <v>1</v>
      </c>
      <c r="W4240" s="13" t="n">
        <f t="normal" ca="1">A4250</f>
        <v>0</v>
      </c>
    </row>
    <row r="4241" spans="1:23">
      <c r="A4241" t="s">
        <v>4</v>
      </c>
      <c r="B4241" s="4" t="s">
        <v>5</v>
      </c>
      <c r="C4241" s="4" t="s">
        <v>8</v>
      </c>
      <c r="D4241" s="20" t="s">
        <v>30</v>
      </c>
      <c r="E4241" s="4" t="s">
        <v>5</v>
      </c>
      <c r="F4241" s="4" t="s">
        <v>7</v>
      </c>
      <c r="G4241" s="4" t="s">
        <v>8</v>
      </c>
      <c r="H4241" s="4" t="s">
        <v>8</v>
      </c>
      <c r="I4241" s="4" t="s">
        <v>9</v>
      </c>
      <c r="J4241" s="20" t="s">
        <v>32</v>
      </c>
      <c r="K4241" s="4" t="s">
        <v>8</v>
      </c>
      <c r="L4241" s="4" t="s">
        <v>8</v>
      </c>
      <c r="M4241" s="20" t="s">
        <v>30</v>
      </c>
      <c r="N4241" s="4" t="s">
        <v>5</v>
      </c>
      <c r="O4241" s="4" t="s">
        <v>8</v>
      </c>
      <c r="P4241" s="20" t="s">
        <v>32</v>
      </c>
      <c r="Q4241" s="4" t="s">
        <v>8</v>
      </c>
      <c r="R4241" s="4" t="s">
        <v>14</v>
      </c>
      <c r="S4241" s="4" t="s">
        <v>8</v>
      </c>
      <c r="T4241" s="4" t="s">
        <v>8</v>
      </c>
      <c r="U4241" s="4" t="s">
        <v>8</v>
      </c>
      <c r="V4241" s="20" t="s">
        <v>30</v>
      </c>
      <c r="W4241" s="4" t="s">
        <v>5</v>
      </c>
      <c r="X4241" s="4" t="s">
        <v>8</v>
      </c>
      <c r="Y4241" s="20" t="s">
        <v>32</v>
      </c>
      <c r="Z4241" s="4" t="s">
        <v>8</v>
      </c>
      <c r="AA4241" s="4" t="s">
        <v>14</v>
      </c>
      <c r="AB4241" s="4" t="s">
        <v>8</v>
      </c>
      <c r="AC4241" s="4" t="s">
        <v>8</v>
      </c>
      <c r="AD4241" s="4" t="s">
        <v>8</v>
      </c>
      <c r="AE4241" s="4" t="s">
        <v>12</v>
      </c>
    </row>
    <row r="4242" spans="1:23">
      <c r="A4242" t="n">
        <v>36663</v>
      </c>
      <c r="B4242" s="12" t="n">
        <v>5</v>
      </c>
      <c r="C4242" s="7" t="n">
        <v>28</v>
      </c>
      <c r="D4242" s="20" t="s">
        <v>3</v>
      </c>
      <c r="E4242" s="59" t="n">
        <v>47</v>
      </c>
      <c r="F4242" s="7" t="n">
        <v>61456</v>
      </c>
      <c r="G4242" s="7" t="n">
        <v>2</v>
      </c>
      <c r="H4242" s="7" t="n">
        <v>0</v>
      </c>
      <c r="I4242" s="7" t="s">
        <v>354</v>
      </c>
      <c r="J4242" s="20" t="s">
        <v>3</v>
      </c>
      <c r="K4242" s="7" t="n">
        <v>8</v>
      </c>
      <c r="L4242" s="7" t="n">
        <v>28</v>
      </c>
      <c r="M4242" s="20" t="s">
        <v>3</v>
      </c>
      <c r="N4242" s="53" t="n">
        <v>74</v>
      </c>
      <c r="O4242" s="7" t="n">
        <v>65</v>
      </c>
      <c r="P4242" s="20" t="s">
        <v>3</v>
      </c>
      <c r="Q4242" s="7" t="n">
        <v>0</v>
      </c>
      <c r="R4242" s="7" t="n">
        <v>1</v>
      </c>
      <c r="S4242" s="7" t="n">
        <v>3</v>
      </c>
      <c r="T4242" s="7" t="n">
        <v>9</v>
      </c>
      <c r="U4242" s="7" t="n">
        <v>28</v>
      </c>
      <c r="V4242" s="20" t="s">
        <v>3</v>
      </c>
      <c r="W4242" s="53" t="n">
        <v>74</v>
      </c>
      <c r="X4242" s="7" t="n">
        <v>65</v>
      </c>
      <c r="Y4242" s="20" t="s">
        <v>3</v>
      </c>
      <c r="Z4242" s="7" t="n">
        <v>0</v>
      </c>
      <c r="AA4242" s="7" t="n">
        <v>2</v>
      </c>
      <c r="AB4242" s="7" t="n">
        <v>3</v>
      </c>
      <c r="AC4242" s="7" t="n">
        <v>9</v>
      </c>
      <c r="AD4242" s="7" t="n">
        <v>1</v>
      </c>
      <c r="AE4242" s="13" t="n">
        <f t="normal" ca="1">A4246</f>
        <v>0</v>
      </c>
    </row>
    <row r="4243" spans="1:23">
      <c r="A4243" t="s">
        <v>4</v>
      </c>
      <c r="B4243" s="4" t="s">
        <v>5</v>
      </c>
      <c r="C4243" s="4" t="s">
        <v>7</v>
      </c>
      <c r="D4243" s="4" t="s">
        <v>8</v>
      </c>
      <c r="E4243" s="4" t="s">
        <v>8</v>
      </c>
      <c r="F4243" s="4" t="s">
        <v>9</v>
      </c>
    </row>
    <row r="4244" spans="1:23">
      <c r="A4244" t="n">
        <v>36711</v>
      </c>
      <c r="B4244" s="59" t="n">
        <v>47</v>
      </c>
      <c r="C4244" s="7" t="n">
        <v>61456</v>
      </c>
      <c r="D4244" s="7" t="n">
        <v>0</v>
      </c>
      <c r="E4244" s="7" t="n">
        <v>0</v>
      </c>
      <c r="F4244" s="7" t="s">
        <v>355</v>
      </c>
    </row>
    <row r="4245" spans="1:23">
      <c r="A4245" t="s">
        <v>4</v>
      </c>
      <c r="B4245" s="4" t="s">
        <v>5</v>
      </c>
      <c r="C4245" s="4" t="s">
        <v>8</v>
      </c>
      <c r="D4245" s="4" t="s">
        <v>7</v>
      </c>
      <c r="E4245" s="4" t="s">
        <v>13</v>
      </c>
    </row>
    <row r="4246" spans="1:23">
      <c r="A4246" t="n">
        <v>36724</v>
      </c>
      <c r="B4246" s="27" t="n">
        <v>58</v>
      </c>
      <c r="C4246" s="7" t="n">
        <v>0</v>
      </c>
      <c r="D4246" s="7" t="n">
        <v>300</v>
      </c>
      <c r="E4246" s="7" t="n">
        <v>1</v>
      </c>
    </row>
    <row r="4247" spans="1:23">
      <c r="A4247" t="s">
        <v>4</v>
      </c>
      <c r="B4247" s="4" t="s">
        <v>5</v>
      </c>
      <c r="C4247" s="4" t="s">
        <v>8</v>
      </c>
      <c r="D4247" s="4" t="s">
        <v>7</v>
      </c>
    </row>
    <row r="4248" spans="1:23">
      <c r="A4248" t="n">
        <v>36732</v>
      </c>
      <c r="B4248" s="27" t="n">
        <v>58</v>
      </c>
      <c r="C4248" s="7" t="n">
        <v>255</v>
      </c>
      <c r="D4248" s="7" t="n">
        <v>0</v>
      </c>
    </row>
    <row r="4249" spans="1:23">
      <c r="A4249" t="s">
        <v>4</v>
      </c>
      <c r="B4249" s="4" t="s">
        <v>5</v>
      </c>
      <c r="C4249" s="4" t="s">
        <v>8</v>
      </c>
      <c r="D4249" s="4" t="s">
        <v>8</v>
      </c>
      <c r="E4249" s="4" t="s">
        <v>8</v>
      </c>
      <c r="F4249" s="4" t="s">
        <v>8</v>
      </c>
    </row>
    <row r="4250" spans="1:23">
      <c r="A4250" t="n">
        <v>36736</v>
      </c>
      <c r="B4250" s="11" t="n">
        <v>14</v>
      </c>
      <c r="C4250" s="7" t="n">
        <v>0</v>
      </c>
      <c r="D4250" s="7" t="n">
        <v>0</v>
      </c>
      <c r="E4250" s="7" t="n">
        <v>0</v>
      </c>
      <c r="F4250" s="7" t="n">
        <v>64</v>
      </c>
    </row>
    <row r="4251" spans="1:23">
      <c r="A4251" t="s">
        <v>4</v>
      </c>
      <c r="B4251" s="4" t="s">
        <v>5</v>
      </c>
      <c r="C4251" s="4" t="s">
        <v>8</v>
      </c>
      <c r="D4251" s="4" t="s">
        <v>7</v>
      </c>
    </row>
    <row r="4252" spans="1:23">
      <c r="A4252" t="n">
        <v>36741</v>
      </c>
      <c r="B4252" s="23" t="n">
        <v>22</v>
      </c>
      <c r="C4252" s="7" t="n">
        <v>0</v>
      </c>
      <c r="D4252" s="7" t="n">
        <v>12314</v>
      </c>
    </row>
    <row r="4253" spans="1:23">
      <c r="A4253" t="s">
        <v>4</v>
      </c>
      <c r="B4253" s="4" t="s">
        <v>5</v>
      </c>
      <c r="C4253" s="4" t="s">
        <v>8</v>
      </c>
      <c r="D4253" s="4" t="s">
        <v>7</v>
      </c>
    </row>
    <row r="4254" spans="1:23">
      <c r="A4254" t="n">
        <v>36745</v>
      </c>
      <c r="B4254" s="27" t="n">
        <v>58</v>
      </c>
      <c r="C4254" s="7" t="n">
        <v>5</v>
      </c>
      <c r="D4254" s="7" t="n">
        <v>300</v>
      </c>
    </row>
    <row r="4255" spans="1:23">
      <c r="A4255" t="s">
        <v>4</v>
      </c>
      <c r="B4255" s="4" t="s">
        <v>5</v>
      </c>
      <c r="C4255" s="4" t="s">
        <v>13</v>
      </c>
      <c r="D4255" s="4" t="s">
        <v>7</v>
      </c>
    </row>
    <row r="4256" spans="1:23">
      <c r="A4256" t="n">
        <v>36749</v>
      </c>
      <c r="B4256" s="60" t="n">
        <v>103</v>
      </c>
      <c r="C4256" s="7" t="n">
        <v>0</v>
      </c>
      <c r="D4256" s="7" t="n">
        <v>300</v>
      </c>
    </row>
    <row r="4257" spans="1:31">
      <c r="A4257" t="s">
        <v>4</v>
      </c>
      <c r="B4257" s="4" t="s">
        <v>5</v>
      </c>
      <c r="C4257" s="4" t="s">
        <v>8</v>
      </c>
    </row>
    <row r="4258" spans="1:31">
      <c r="A4258" t="n">
        <v>36756</v>
      </c>
      <c r="B4258" s="61" t="n">
        <v>64</v>
      </c>
      <c r="C4258" s="7" t="n">
        <v>7</v>
      </c>
    </row>
    <row r="4259" spans="1:31">
      <c r="A4259" t="s">
        <v>4</v>
      </c>
      <c r="B4259" s="4" t="s">
        <v>5</v>
      </c>
      <c r="C4259" s="4" t="s">
        <v>8</v>
      </c>
      <c r="D4259" s="4" t="s">
        <v>7</v>
      </c>
    </row>
    <row r="4260" spans="1:31">
      <c r="A4260" t="n">
        <v>36758</v>
      </c>
      <c r="B4260" s="64" t="n">
        <v>72</v>
      </c>
      <c r="C4260" s="7" t="n">
        <v>5</v>
      </c>
      <c r="D4260" s="7" t="n">
        <v>0</v>
      </c>
    </row>
    <row r="4261" spans="1:31">
      <c r="A4261" t="s">
        <v>4</v>
      </c>
      <c r="B4261" s="4" t="s">
        <v>5</v>
      </c>
      <c r="C4261" s="4" t="s">
        <v>8</v>
      </c>
      <c r="D4261" s="20" t="s">
        <v>30</v>
      </c>
      <c r="E4261" s="4" t="s">
        <v>5</v>
      </c>
      <c r="F4261" s="4" t="s">
        <v>8</v>
      </c>
      <c r="G4261" s="4" t="s">
        <v>7</v>
      </c>
      <c r="H4261" s="20" t="s">
        <v>32</v>
      </c>
      <c r="I4261" s="4" t="s">
        <v>8</v>
      </c>
      <c r="J4261" s="4" t="s">
        <v>14</v>
      </c>
      <c r="K4261" s="4" t="s">
        <v>8</v>
      </c>
      <c r="L4261" s="4" t="s">
        <v>8</v>
      </c>
      <c r="M4261" s="4" t="s">
        <v>12</v>
      </c>
    </row>
    <row r="4262" spans="1:31">
      <c r="A4262" t="n">
        <v>36762</v>
      </c>
      <c r="B4262" s="12" t="n">
        <v>5</v>
      </c>
      <c r="C4262" s="7" t="n">
        <v>28</v>
      </c>
      <c r="D4262" s="20" t="s">
        <v>3</v>
      </c>
      <c r="E4262" s="10" t="n">
        <v>162</v>
      </c>
      <c r="F4262" s="7" t="n">
        <v>4</v>
      </c>
      <c r="G4262" s="7" t="n">
        <v>12314</v>
      </c>
      <c r="H4262" s="20" t="s">
        <v>3</v>
      </c>
      <c r="I4262" s="7" t="n">
        <v>0</v>
      </c>
      <c r="J4262" s="7" t="n">
        <v>1</v>
      </c>
      <c r="K4262" s="7" t="n">
        <v>2</v>
      </c>
      <c r="L4262" s="7" t="n">
        <v>1</v>
      </c>
      <c r="M4262" s="13" t="n">
        <f t="normal" ca="1">A4268</f>
        <v>0</v>
      </c>
    </row>
    <row r="4263" spans="1:31">
      <c r="A4263" t="s">
        <v>4</v>
      </c>
      <c r="B4263" s="4" t="s">
        <v>5</v>
      </c>
      <c r="C4263" s="4" t="s">
        <v>8</v>
      </c>
      <c r="D4263" s="4" t="s">
        <v>9</v>
      </c>
    </row>
    <row r="4264" spans="1:31">
      <c r="A4264" t="n">
        <v>36779</v>
      </c>
      <c r="B4264" s="9" t="n">
        <v>2</v>
      </c>
      <c r="C4264" s="7" t="n">
        <v>10</v>
      </c>
      <c r="D4264" s="7" t="s">
        <v>356</v>
      </c>
    </row>
    <row r="4265" spans="1:31">
      <c r="A4265" t="s">
        <v>4</v>
      </c>
      <c r="B4265" s="4" t="s">
        <v>5</v>
      </c>
      <c r="C4265" s="4" t="s">
        <v>7</v>
      </c>
    </row>
    <row r="4266" spans="1:31">
      <c r="A4266" t="n">
        <v>36796</v>
      </c>
      <c r="B4266" s="25" t="n">
        <v>16</v>
      </c>
      <c r="C4266" s="7" t="n">
        <v>0</v>
      </c>
    </row>
    <row r="4267" spans="1:31">
      <c r="A4267" t="s">
        <v>4</v>
      </c>
      <c r="B4267" s="4" t="s">
        <v>5</v>
      </c>
      <c r="C4267" s="4" t="s">
        <v>8</v>
      </c>
      <c r="D4267" s="4" t="s">
        <v>7</v>
      </c>
      <c r="E4267" s="4" t="s">
        <v>8</v>
      </c>
      <c r="F4267" s="4" t="s">
        <v>9</v>
      </c>
    </row>
    <row r="4268" spans="1:31">
      <c r="A4268" t="n">
        <v>36799</v>
      </c>
      <c r="B4268" s="65" t="n">
        <v>39</v>
      </c>
      <c r="C4268" s="7" t="n">
        <v>10</v>
      </c>
      <c r="D4268" s="7" t="n">
        <v>65533</v>
      </c>
      <c r="E4268" s="7" t="n">
        <v>203</v>
      </c>
      <c r="F4268" s="7" t="s">
        <v>357</v>
      </c>
    </row>
    <row r="4269" spans="1:31">
      <c r="A4269" t="s">
        <v>4</v>
      </c>
      <c r="B4269" s="4" t="s">
        <v>5</v>
      </c>
      <c r="C4269" s="4" t="s">
        <v>8</v>
      </c>
      <c r="D4269" s="4" t="s">
        <v>7</v>
      </c>
      <c r="E4269" s="4" t="s">
        <v>8</v>
      </c>
      <c r="F4269" s="4" t="s">
        <v>9</v>
      </c>
    </row>
    <row r="4270" spans="1:31">
      <c r="A4270" t="n">
        <v>36823</v>
      </c>
      <c r="B4270" s="65" t="n">
        <v>39</v>
      </c>
      <c r="C4270" s="7" t="n">
        <v>10</v>
      </c>
      <c r="D4270" s="7" t="n">
        <v>65533</v>
      </c>
      <c r="E4270" s="7" t="n">
        <v>204</v>
      </c>
      <c r="F4270" s="7" t="s">
        <v>358</v>
      </c>
    </row>
    <row r="4271" spans="1:31">
      <c r="A4271" t="s">
        <v>4</v>
      </c>
      <c r="B4271" s="4" t="s">
        <v>5</v>
      </c>
      <c r="C4271" s="4" t="s">
        <v>7</v>
      </c>
      <c r="D4271" s="4" t="s">
        <v>14</v>
      </c>
    </row>
    <row r="4272" spans="1:31">
      <c r="A4272" t="n">
        <v>36847</v>
      </c>
      <c r="B4272" s="30" t="n">
        <v>43</v>
      </c>
      <c r="C4272" s="7" t="n">
        <v>61456</v>
      </c>
      <c r="D4272" s="7" t="n">
        <v>128</v>
      </c>
    </row>
    <row r="4273" spans="1:13">
      <c r="A4273" t="s">
        <v>4</v>
      </c>
      <c r="B4273" s="4" t="s">
        <v>5</v>
      </c>
      <c r="C4273" s="4" t="s">
        <v>7</v>
      </c>
      <c r="D4273" s="4" t="s">
        <v>14</v>
      </c>
    </row>
    <row r="4274" spans="1:13">
      <c r="A4274" t="n">
        <v>36854</v>
      </c>
      <c r="B4274" s="30" t="n">
        <v>43</v>
      </c>
      <c r="C4274" s="7" t="n">
        <v>61456</v>
      </c>
      <c r="D4274" s="7" t="n">
        <v>32</v>
      </c>
    </row>
    <row r="4275" spans="1:13">
      <c r="A4275" t="s">
        <v>4</v>
      </c>
      <c r="B4275" s="4" t="s">
        <v>5</v>
      </c>
      <c r="C4275" s="4" t="s">
        <v>7</v>
      </c>
      <c r="D4275" s="4" t="s">
        <v>9</v>
      </c>
      <c r="E4275" s="4" t="s">
        <v>9</v>
      </c>
      <c r="F4275" s="4" t="s">
        <v>9</v>
      </c>
      <c r="G4275" s="4" t="s">
        <v>8</v>
      </c>
      <c r="H4275" s="4" t="s">
        <v>14</v>
      </c>
      <c r="I4275" s="4" t="s">
        <v>13</v>
      </c>
      <c r="J4275" s="4" t="s">
        <v>13</v>
      </c>
      <c r="K4275" s="4" t="s">
        <v>13</v>
      </c>
      <c r="L4275" s="4" t="s">
        <v>13</v>
      </c>
      <c r="M4275" s="4" t="s">
        <v>13</v>
      </c>
      <c r="N4275" s="4" t="s">
        <v>13</v>
      </c>
      <c r="O4275" s="4" t="s">
        <v>13</v>
      </c>
      <c r="P4275" s="4" t="s">
        <v>9</v>
      </c>
      <c r="Q4275" s="4" t="s">
        <v>9</v>
      </c>
      <c r="R4275" s="4" t="s">
        <v>14</v>
      </c>
      <c r="S4275" s="4" t="s">
        <v>8</v>
      </c>
      <c r="T4275" s="4" t="s">
        <v>14</v>
      </c>
      <c r="U4275" s="4" t="s">
        <v>14</v>
      </c>
      <c r="V4275" s="4" t="s">
        <v>7</v>
      </c>
    </row>
    <row r="4276" spans="1:13">
      <c r="A4276" t="n">
        <v>36861</v>
      </c>
      <c r="B4276" s="66" t="n">
        <v>19</v>
      </c>
      <c r="C4276" s="7" t="n">
        <v>7036</v>
      </c>
      <c r="D4276" s="7" t="s">
        <v>360</v>
      </c>
      <c r="E4276" s="7" t="s">
        <v>361</v>
      </c>
      <c r="F4276" s="7" t="s">
        <v>15</v>
      </c>
      <c r="G4276" s="7" t="n">
        <v>0</v>
      </c>
      <c r="H4276" s="7" t="n">
        <v>33</v>
      </c>
      <c r="I4276" s="7" t="n">
        <v>0</v>
      </c>
      <c r="J4276" s="7" t="n">
        <v>0</v>
      </c>
      <c r="K4276" s="7" t="n">
        <v>0</v>
      </c>
      <c r="L4276" s="7" t="n">
        <v>0</v>
      </c>
      <c r="M4276" s="7" t="n">
        <v>1</v>
      </c>
      <c r="N4276" s="7" t="n">
        <v>1.60000002384186</v>
      </c>
      <c r="O4276" s="7" t="n">
        <v>0.0900000035762787</v>
      </c>
      <c r="P4276" s="7" t="s">
        <v>15</v>
      </c>
      <c r="Q4276" s="7" t="s">
        <v>15</v>
      </c>
      <c r="R4276" s="7" t="n">
        <v>-1</v>
      </c>
      <c r="S4276" s="7" t="n">
        <v>0</v>
      </c>
      <c r="T4276" s="7" t="n">
        <v>0</v>
      </c>
      <c r="U4276" s="7" t="n">
        <v>0</v>
      </c>
      <c r="V4276" s="7" t="n">
        <v>0</v>
      </c>
    </row>
    <row r="4277" spans="1:13">
      <c r="A4277" t="s">
        <v>4</v>
      </c>
      <c r="B4277" s="4" t="s">
        <v>5</v>
      </c>
      <c r="C4277" s="4" t="s">
        <v>7</v>
      </c>
      <c r="D4277" s="4" t="s">
        <v>8</v>
      </c>
      <c r="E4277" s="4" t="s">
        <v>8</v>
      </c>
      <c r="F4277" s="4" t="s">
        <v>9</v>
      </c>
    </row>
    <row r="4278" spans="1:13">
      <c r="A4278" t="n">
        <v>36934</v>
      </c>
      <c r="B4278" s="22" t="n">
        <v>20</v>
      </c>
      <c r="C4278" s="7" t="n">
        <v>7036</v>
      </c>
      <c r="D4278" s="7" t="n">
        <v>3</v>
      </c>
      <c r="E4278" s="7" t="n">
        <v>10</v>
      </c>
      <c r="F4278" s="7" t="s">
        <v>96</v>
      </c>
    </row>
    <row r="4279" spans="1:13">
      <c r="A4279" t="s">
        <v>4</v>
      </c>
      <c r="B4279" s="4" t="s">
        <v>5</v>
      </c>
      <c r="C4279" s="4" t="s">
        <v>7</v>
      </c>
    </row>
    <row r="4280" spans="1:13">
      <c r="A4280" t="n">
        <v>36952</v>
      </c>
      <c r="B4280" s="25" t="n">
        <v>16</v>
      </c>
      <c r="C4280" s="7" t="n">
        <v>0</v>
      </c>
    </row>
    <row r="4281" spans="1:13">
      <c r="A4281" t="s">
        <v>4</v>
      </c>
      <c r="B4281" s="4" t="s">
        <v>5</v>
      </c>
      <c r="C4281" s="4" t="s">
        <v>8</v>
      </c>
      <c r="D4281" s="4" t="s">
        <v>8</v>
      </c>
      <c r="E4281" s="4" t="s">
        <v>8</v>
      </c>
      <c r="F4281" s="4" t="s">
        <v>8</v>
      </c>
    </row>
    <row r="4282" spans="1:13">
      <c r="A4282" t="n">
        <v>36955</v>
      </c>
      <c r="B4282" s="11" t="n">
        <v>14</v>
      </c>
      <c r="C4282" s="7" t="n">
        <v>0</v>
      </c>
      <c r="D4282" s="7" t="n">
        <v>0</v>
      </c>
      <c r="E4282" s="7" t="n">
        <v>32</v>
      </c>
      <c r="F4282" s="7" t="n">
        <v>0</v>
      </c>
    </row>
    <row r="4283" spans="1:13">
      <c r="A4283" t="s">
        <v>4</v>
      </c>
      <c r="B4283" s="4" t="s">
        <v>5</v>
      </c>
      <c r="C4283" s="4" t="s">
        <v>13</v>
      </c>
      <c r="D4283" s="4" t="s">
        <v>13</v>
      </c>
      <c r="E4283" s="4" t="s">
        <v>13</v>
      </c>
      <c r="F4283" s="4" t="s">
        <v>13</v>
      </c>
      <c r="G4283" s="4" t="s">
        <v>13</v>
      </c>
      <c r="H4283" s="4" t="s">
        <v>7</v>
      </c>
    </row>
    <row r="4284" spans="1:13">
      <c r="A4284" t="n">
        <v>36960</v>
      </c>
      <c r="B4284" s="67" t="n">
        <v>71</v>
      </c>
      <c r="C4284" s="7" t="n">
        <v>1</v>
      </c>
      <c r="D4284" s="7" t="n">
        <v>1</v>
      </c>
      <c r="E4284" s="7" t="n">
        <v>1</v>
      </c>
      <c r="F4284" s="7" t="n">
        <v>5</v>
      </c>
      <c r="G4284" s="7" t="n">
        <v>1000</v>
      </c>
      <c r="H4284" s="7" t="n">
        <v>0</v>
      </c>
    </row>
    <row r="4285" spans="1:13">
      <c r="A4285" t="s">
        <v>4</v>
      </c>
      <c r="B4285" s="4" t="s">
        <v>5</v>
      </c>
      <c r="C4285" s="4" t="s">
        <v>7</v>
      </c>
      <c r="D4285" s="4" t="s">
        <v>13</v>
      </c>
      <c r="E4285" s="4" t="s">
        <v>13</v>
      </c>
      <c r="F4285" s="4" t="s">
        <v>13</v>
      </c>
      <c r="G4285" s="4" t="s">
        <v>13</v>
      </c>
    </row>
    <row r="4286" spans="1:13">
      <c r="A4286" t="n">
        <v>36983</v>
      </c>
      <c r="B4286" s="46" t="n">
        <v>46</v>
      </c>
      <c r="C4286" s="7" t="n">
        <v>7036</v>
      </c>
      <c r="D4286" s="7" t="n">
        <v>0</v>
      </c>
      <c r="E4286" s="7" t="n">
        <v>0</v>
      </c>
      <c r="F4286" s="7" t="n">
        <v>-250</v>
      </c>
      <c r="G4286" s="7" t="n">
        <v>0</v>
      </c>
    </row>
    <row r="4287" spans="1:13">
      <c r="A4287" t="s">
        <v>4</v>
      </c>
      <c r="B4287" s="4" t="s">
        <v>5</v>
      </c>
      <c r="C4287" s="4" t="s">
        <v>7</v>
      </c>
      <c r="D4287" s="4" t="s">
        <v>7</v>
      </c>
      <c r="E4287" s="4" t="s">
        <v>7</v>
      </c>
      <c r="F4287" s="4" t="s">
        <v>7</v>
      </c>
      <c r="G4287" s="4" t="s">
        <v>7</v>
      </c>
      <c r="H4287" s="4" t="s">
        <v>7</v>
      </c>
      <c r="I4287" s="4" t="s">
        <v>7</v>
      </c>
    </row>
    <row r="4288" spans="1:13">
      <c r="A4288" t="n">
        <v>37002</v>
      </c>
      <c r="B4288" s="77" t="n">
        <v>132</v>
      </c>
      <c r="C4288" s="7" t="n">
        <v>12</v>
      </c>
      <c r="D4288" s="7" t="n">
        <v>18</v>
      </c>
      <c r="E4288" s="7" t="n">
        <v>65535</v>
      </c>
      <c r="F4288" s="7" t="n">
        <v>12</v>
      </c>
      <c r="G4288" s="7" t="n">
        <v>19</v>
      </c>
      <c r="H4288" s="7" t="n">
        <v>7</v>
      </c>
      <c r="I4288" s="7" t="n">
        <v>1204</v>
      </c>
    </row>
    <row r="4289" spans="1:22">
      <c r="A4289" t="s">
        <v>4</v>
      </c>
      <c r="B4289" s="4" t="s">
        <v>5</v>
      </c>
    </row>
    <row r="4290" spans="1:22">
      <c r="A4290" t="n">
        <v>37017</v>
      </c>
      <c r="B4290" s="78" t="n">
        <v>133</v>
      </c>
    </row>
    <row r="4291" spans="1:22">
      <c r="A4291" t="s">
        <v>4</v>
      </c>
      <c r="B4291" s="4" t="s">
        <v>5</v>
      </c>
      <c r="C4291" s="4" t="s">
        <v>7</v>
      </c>
      <c r="D4291" s="4" t="s">
        <v>9</v>
      </c>
      <c r="E4291" s="4" t="s">
        <v>8</v>
      </c>
      <c r="F4291" s="4" t="s">
        <v>8</v>
      </c>
      <c r="G4291" s="4" t="s">
        <v>8</v>
      </c>
      <c r="H4291" s="4" t="s">
        <v>8</v>
      </c>
      <c r="I4291" s="4" t="s">
        <v>8</v>
      </c>
      <c r="J4291" s="4" t="s">
        <v>13</v>
      </c>
      <c r="K4291" s="4" t="s">
        <v>13</v>
      </c>
      <c r="L4291" s="4" t="s">
        <v>13</v>
      </c>
      <c r="M4291" s="4" t="s">
        <v>13</v>
      </c>
      <c r="N4291" s="4" t="s">
        <v>8</v>
      </c>
    </row>
    <row r="4292" spans="1:22">
      <c r="A4292" t="n">
        <v>37018</v>
      </c>
      <c r="B4292" s="68" t="n">
        <v>34</v>
      </c>
      <c r="C4292" s="7" t="n">
        <v>7036</v>
      </c>
      <c r="D4292" s="7" t="s">
        <v>377</v>
      </c>
      <c r="E4292" s="7" t="n">
        <v>1</v>
      </c>
      <c r="F4292" s="7" t="n">
        <v>0</v>
      </c>
      <c r="G4292" s="7" t="n">
        <v>0</v>
      </c>
      <c r="H4292" s="7" t="n">
        <v>0</v>
      </c>
      <c r="I4292" s="7" t="n">
        <v>0</v>
      </c>
      <c r="J4292" s="7" t="n">
        <v>0</v>
      </c>
      <c r="K4292" s="7" t="n">
        <v>-1</v>
      </c>
      <c r="L4292" s="7" t="n">
        <v>-1</v>
      </c>
      <c r="M4292" s="7" t="n">
        <v>-1</v>
      </c>
      <c r="N4292" s="7" t="n">
        <v>0</v>
      </c>
    </row>
    <row r="4293" spans="1:22">
      <c r="A4293" t="s">
        <v>4</v>
      </c>
      <c r="B4293" s="4" t="s">
        <v>5</v>
      </c>
      <c r="C4293" s="4" t="s">
        <v>8</v>
      </c>
      <c r="D4293" s="4" t="s">
        <v>7</v>
      </c>
      <c r="E4293" s="4" t="s">
        <v>7</v>
      </c>
      <c r="F4293" s="4" t="s">
        <v>7</v>
      </c>
      <c r="G4293" s="4" t="s">
        <v>7</v>
      </c>
      <c r="H4293" s="4" t="s">
        <v>7</v>
      </c>
      <c r="I4293" s="4" t="s">
        <v>9</v>
      </c>
      <c r="J4293" s="4" t="s">
        <v>13</v>
      </c>
      <c r="K4293" s="4" t="s">
        <v>13</v>
      </c>
      <c r="L4293" s="4" t="s">
        <v>13</v>
      </c>
      <c r="M4293" s="4" t="s">
        <v>14</v>
      </c>
      <c r="N4293" s="4" t="s">
        <v>14</v>
      </c>
      <c r="O4293" s="4" t="s">
        <v>13</v>
      </c>
      <c r="P4293" s="4" t="s">
        <v>13</v>
      </c>
      <c r="Q4293" s="4" t="s">
        <v>13</v>
      </c>
      <c r="R4293" s="4" t="s">
        <v>13</v>
      </c>
      <c r="S4293" s="4" t="s">
        <v>8</v>
      </c>
    </row>
    <row r="4294" spans="1:22">
      <c r="A4294" t="n">
        <v>37050</v>
      </c>
      <c r="B4294" s="65" t="n">
        <v>39</v>
      </c>
      <c r="C4294" s="7" t="n">
        <v>12</v>
      </c>
      <c r="D4294" s="7" t="n">
        <v>65533</v>
      </c>
      <c r="E4294" s="7" t="n">
        <v>203</v>
      </c>
      <c r="F4294" s="7" t="n">
        <v>0</v>
      </c>
      <c r="G4294" s="7" t="n">
        <v>7036</v>
      </c>
      <c r="H4294" s="7" t="n">
        <v>3</v>
      </c>
      <c r="I4294" s="7" t="s">
        <v>378</v>
      </c>
      <c r="J4294" s="7" t="n">
        <v>0</v>
      </c>
      <c r="K4294" s="7" t="n">
        <v>-5</v>
      </c>
      <c r="L4294" s="7" t="n">
        <v>0</v>
      </c>
      <c r="M4294" s="7" t="n">
        <v>0</v>
      </c>
      <c r="N4294" s="7" t="n">
        <v>0</v>
      </c>
      <c r="O4294" s="7" t="n">
        <v>0</v>
      </c>
      <c r="P4294" s="7" t="n">
        <v>1</v>
      </c>
      <c r="Q4294" s="7" t="n">
        <v>1</v>
      </c>
      <c r="R4294" s="7" t="n">
        <v>1</v>
      </c>
      <c r="S4294" s="7" t="n">
        <v>255</v>
      </c>
    </row>
    <row r="4295" spans="1:22">
      <c r="A4295" t="s">
        <v>4</v>
      </c>
      <c r="B4295" s="4" t="s">
        <v>5</v>
      </c>
      <c r="C4295" s="4" t="s">
        <v>8</v>
      </c>
      <c r="D4295" s="4" t="s">
        <v>7</v>
      </c>
      <c r="E4295" s="4" t="s">
        <v>7</v>
      </c>
      <c r="F4295" s="4" t="s">
        <v>7</v>
      </c>
      <c r="G4295" s="4" t="s">
        <v>7</v>
      </c>
      <c r="H4295" s="4" t="s">
        <v>7</v>
      </c>
      <c r="I4295" s="4" t="s">
        <v>9</v>
      </c>
      <c r="J4295" s="4" t="s">
        <v>13</v>
      </c>
      <c r="K4295" s="4" t="s">
        <v>13</v>
      </c>
      <c r="L4295" s="4" t="s">
        <v>13</v>
      </c>
      <c r="M4295" s="4" t="s">
        <v>14</v>
      </c>
      <c r="N4295" s="4" t="s">
        <v>14</v>
      </c>
      <c r="O4295" s="4" t="s">
        <v>13</v>
      </c>
      <c r="P4295" s="4" t="s">
        <v>13</v>
      </c>
      <c r="Q4295" s="4" t="s">
        <v>13</v>
      </c>
      <c r="R4295" s="4" t="s">
        <v>13</v>
      </c>
      <c r="S4295" s="4" t="s">
        <v>8</v>
      </c>
    </row>
    <row r="4296" spans="1:22">
      <c r="A4296" t="n">
        <v>37111</v>
      </c>
      <c r="B4296" s="65" t="n">
        <v>39</v>
      </c>
      <c r="C4296" s="7" t="n">
        <v>12</v>
      </c>
      <c r="D4296" s="7" t="n">
        <v>65533</v>
      </c>
      <c r="E4296" s="7" t="n">
        <v>204</v>
      </c>
      <c r="F4296" s="7" t="n">
        <v>0</v>
      </c>
      <c r="G4296" s="7" t="n">
        <v>7036</v>
      </c>
      <c r="H4296" s="7" t="n">
        <v>3</v>
      </c>
      <c r="I4296" s="7" t="s">
        <v>379</v>
      </c>
      <c r="J4296" s="7" t="n">
        <v>0</v>
      </c>
      <c r="K4296" s="7" t="n">
        <v>0</v>
      </c>
      <c r="L4296" s="7" t="n">
        <v>0</v>
      </c>
      <c r="M4296" s="7" t="n">
        <v>0</v>
      </c>
      <c r="N4296" s="7" t="n">
        <v>0</v>
      </c>
      <c r="O4296" s="7" t="n">
        <v>0</v>
      </c>
      <c r="P4296" s="7" t="n">
        <v>1</v>
      </c>
      <c r="Q4296" s="7" t="n">
        <v>1</v>
      </c>
      <c r="R4296" s="7" t="n">
        <v>1</v>
      </c>
      <c r="S4296" s="7" t="n">
        <v>255</v>
      </c>
    </row>
    <row r="4297" spans="1:22">
      <c r="A4297" t="s">
        <v>4</v>
      </c>
      <c r="B4297" s="4" t="s">
        <v>5</v>
      </c>
      <c r="C4297" s="4" t="s">
        <v>8</v>
      </c>
      <c r="D4297" s="4" t="s">
        <v>7</v>
      </c>
      <c r="E4297" s="4" t="s">
        <v>7</v>
      </c>
      <c r="F4297" s="4" t="s">
        <v>7</v>
      </c>
      <c r="G4297" s="4" t="s">
        <v>7</v>
      </c>
      <c r="H4297" s="4" t="s">
        <v>7</v>
      </c>
      <c r="I4297" s="4" t="s">
        <v>9</v>
      </c>
      <c r="J4297" s="4" t="s">
        <v>13</v>
      </c>
      <c r="K4297" s="4" t="s">
        <v>13</v>
      </c>
      <c r="L4297" s="4" t="s">
        <v>13</v>
      </c>
      <c r="M4297" s="4" t="s">
        <v>14</v>
      </c>
      <c r="N4297" s="4" t="s">
        <v>14</v>
      </c>
      <c r="O4297" s="4" t="s">
        <v>13</v>
      </c>
      <c r="P4297" s="4" t="s">
        <v>13</v>
      </c>
      <c r="Q4297" s="4" t="s">
        <v>13</v>
      </c>
      <c r="R4297" s="4" t="s">
        <v>13</v>
      </c>
      <c r="S4297" s="4" t="s">
        <v>8</v>
      </c>
    </row>
    <row r="4298" spans="1:22">
      <c r="A4298" t="n">
        <v>37174</v>
      </c>
      <c r="B4298" s="65" t="n">
        <v>39</v>
      </c>
      <c r="C4298" s="7" t="n">
        <v>12</v>
      </c>
      <c r="D4298" s="7" t="n">
        <v>65533</v>
      </c>
      <c r="E4298" s="7" t="n">
        <v>204</v>
      </c>
      <c r="F4298" s="7" t="n">
        <v>0</v>
      </c>
      <c r="G4298" s="7" t="n">
        <v>7036</v>
      </c>
      <c r="H4298" s="7" t="n">
        <v>3</v>
      </c>
      <c r="I4298" s="7" t="s">
        <v>380</v>
      </c>
      <c r="J4298" s="7" t="n">
        <v>0</v>
      </c>
      <c r="K4298" s="7" t="n">
        <v>0</v>
      </c>
      <c r="L4298" s="7" t="n">
        <v>0</v>
      </c>
      <c r="M4298" s="7" t="n">
        <v>0</v>
      </c>
      <c r="N4298" s="7" t="n">
        <v>0</v>
      </c>
      <c r="O4298" s="7" t="n">
        <v>0</v>
      </c>
      <c r="P4298" s="7" t="n">
        <v>1</v>
      </c>
      <c r="Q4298" s="7" t="n">
        <v>1</v>
      </c>
      <c r="R4298" s="7" t="n">
        <v>1</v>
      </c>
      <c r="S4298" s="7" t="n">
        <v>255</v>
      </c>
    </row>
    <row r="4299" spans="1:22">
      <c r="A4299" t="s">
        <v>4</v>
      </c>
      <c r="B4299" s="4" t="s">
        <v>5</v>
      </c>
      <c r="C4299" s="4" t="s">
        <v>8</v>
      </c>
      <c r="D4299" s="4" t="s">
        <v>8</v>
      </c>
      <c r="E4299" s="4" t="s">
        <v>13</v>
      </c>
      <c r="F4299" s="4" t="s">
        <v>13</v>
      </c>
      <c r="G4299" s="4" t="s">
        <v>13</v>
      </c>
      <c r="H4299" s="4" t="s">
        <v>7</v>
      </c>
    </row>
    <row r="4300" spans="1:22">
      <c r="A4300" t="n">
        <v>37237</v>
      </c>
      <c r="B4300" s="31" t="n">
        <v>45</v>
      </c>
      <c r="C4300" s="7" t="n">
        <v>2</v>
      </c>
      <c r="D4300" s="7" t="n">
        <v>3</v>
      </c>
      <c r="E4300" s="7" t="n">
        <v>0</v>
      </c>
      <c r="F4300" s="7" t="n">
        <v>8.44999980926514</v>
      </c>
      <c r="G4300" s="7" t="n">
        <v>-242.649993896484</v>
      </c>
      <c r="H4300" s="7" t="n">
        <v>0</v>
      </c>
    </row>
    <row r="4301" spans="1:22">
      <c r="A4301" t="s">
        <v>4</v>
      </c>
      <c r="B4301" s="4" t="s">
        <v>5</v>
      </c>
      <c r="C4301" s="4" t="s">
        <v>8</v>
      </c>
      <c r="D4301" s="4" t="s">
        <v>8</v>
      </c>
      <c r="E4301" s="4" t="s">
        <v>13</v>
      </c>
      <c r="F4301" s="4" t="s">
        <v>13</v>
      </c>
      <c r="G4301" s="4" t="s">
        <v>13</v>
      </c>
      <c r="H4301" s="4" t="s">
        <v>7</v>
      </c>
      <c r="I4301" s="4" t="s">
        <v>8</v>
      </c>
    </row>
    <row r="4302" spans="1:22">
      <c r="A4302" t="n">
        <v>37254</v>
      </c>
      <c r="B4302" s="31" t="n">
        <v>45</v>
      </c>
      <c r="C4302" s="7" t="n">
        <v>4</v>
      </c>
      <c r="D4302" s="7" t="n">
        <v>3</v>
      </c>
      <c r="E4302" s="7" t="n">
        <v>5.25</v>
      </c>
      <c r="F4302" s="7" t="n">
        <v>313.799987792969</v>
      </c>
      <c r="G4302" s="7" t="n">
        <v>0</v>
      </c>
      <c r="H4302" s="7" t="n">
        <v>0</v>
      </c>
      <c r="I4302" s="7" t="n">
        <v>0</v>
      </c>
    </row>
    <row r="4303" spans="1:22">
      <c r="A4303" t="s">
        <v>4</v>
      </c>
      <c r="B4303" s="4" t="s">
        <v>5</v>
      </c>
      <c r="C4303" s="4" t="s">
        <v>8</v>
      </c>
      <c r="D4303" s="4" t="s">
        <v>8</v>
      </c>
      <c r="E4303" s="4" t="s">
        <v>13</v>
      </c>
      <c r="F4303" s="4" t="s">
        <v>7</v>
      </c>
    </row>
    <row r="4304" spans="1:22">
      <c r="A4304" t="n">
        <v>37272</v>
      </c>
      <c r="B4304" s="31" t="n">
        <v>45</v>
      </c>
      <c r="C4304" s="7" t="n">
        <v>5</v>
      </c>
      <c r="D4304" s="7" t="n">
        <v>3</v>
      </c>
      <c r="E4304" s="7" t="n">
        <v>107</v>
      </c>
      <c r="F4304" s="7" t="n">
        <v>0</v>
      </c>
    </row>
    <row r="4305" spans="1:19">
      <c r="A4305" t="s">
        <v>4</v>
      </c>
      <c r="B4305" s="4" t="s">
        <v>5</v>
      </c>
      <c r="C4305" s="4" t="s">
        <v>8</v>
      </c>
      <c r="D4305" s="4" t="s">
        <v>8</v>
      </c>
      <c r="E4305" s="4" t="s">
        <v>13</v>
      </c>
      <c r="F4305" s="4" t="s">
        <v>7</v>
      </c>
    </row>
    <row r="4306" spans="1:19">
      <c r="A4306" t="n">
        <v>37281</v>
      </c>
      <c r="B4306" s="31" t="n">
        <v>45</v>
      </c>
      <c r="C4306" s="7" t="n">
        <v>11</v>
      </c>
      <c r="D4306" s="7" t="n">
        <v>3</v>
      </c>
      <c r="E4306" s="7" t="n">
        <v>35</v>
      </c>
      <c r="F4306" s="7" t="n">
        <v>0</v>
      </c>
    </row>
    <row r="4307" spans="1:19">
      <c r="A4307" t="s">
        <v>4</v>
      </c>
      <c r="B4307" s="4" t="s">
        <v>5</v>
      </c>
      <c r="C4307" s="4" t="s">
        <v>8</v>
      </c>
      <c r="D4307" s="4" t="s">
        <v>8</v>
      </c>
      <c r="E4307" s="4" t="s">
        <v>13</v>
      </c>
      <c r="F4307" s="4" t="s">
        <v>13</v>
      </c>
      <c r="G4307" s="4" t="s">
        <v>13</v>
      </c>
      <c r="H4307" s="4" t="s">
        <v>7</v>
      </c>
    </row>
    <row r="4308" spans="1:19">
      <c r="A4308" t="n">
        <v>37290</v>
      </c>
      <c r="B4308" s="31" t="n">
        <v>45</v>
      </c>
      <c r="C4308" s="7" t="n">
        <v>2</v>
      </c>
      <c r="D4308" s="7" t="n">
        <v>3</v>
      </c>
      <c r="E4308" s="7" t="n">
        <v>0</v>
      </c>
      <c r="F4308" s="7" t="n">
        <v>8.44999980926514</v>
      </c>
      <c r="G4308" s="7" t="n">
        <v>-242.649993896484</v>
      </c>
      <c r="H4308" s="7" t="n">
        <v>7000</v>
      </c>
    </row>
    <row r="4309" spans="1:19">
      <c r="A4309" t="s">
        <v>4</v>
      </c>
      <c r="B4309" s="4" t="s">
        <v>5</v>
      </c>
      <c r="C4309" s="4" t="s">
        <v>8</v>
      </c>
      <c r="D4309" s="4" t="s">
        <v>8</v>
      </c>
      <c r="E4309" s="4" t="s">
        <v>13</v>
      </c>
      <c r="F4309" s="4" t="s">
        <v>13</v>
      </c>
      <c r="G4309" s="4" t="s">
        <v>13</v>
      </c>
      <c r="H4309" s="4" t="s">
        <v>7</v>
      </c>
      <c r="I4309" s="4" t="s">
        <v>8</v>
      </c>
    </row>
    <row r="4310" spans="1:19">
      <c r="A4310" t="n">
        <v>37307</v>
      </c>
      <c r="B4310" s="31" t="n">
        <v>45</v>
      </c>
      <c r="C4310" s="7" t="n">
        <v>4</v>
      </c>
      <c r="D4310" s="7" t="n">
        <v>3</v>
      </c>
      <c r="E4310" s="7" t="n">
        <v>12.25</v>
      </c>
      <c r="F4310" s="7" t="n">
        <v>322.649993896484</v>
      </c>
      <c r="G4310" s="7" t="n">
        <v>0</v>
      </c>
      <c r="H4310" s="7" t="n">
        <v>7000</v>
      </c>
      <c r="I4310" s="7" t="n">
        <v>0</v>
      </c>
    </row>
    <row r="4311" spans="1:19">
      <c r="A4311" t="s">
        <v>4</v>
      </c>
      <c r="B4311" s="4" t="s">
        <v>5</v>
      </c>
      <c r="C4311" s="4" t="s">
        <v>8</v>
      </c>
      <c r="D4311" s="4" t="s">
        <v>8</v>
      </c>
      <c r="E4311" s="4" t="s">
        <v>13</v>
      </c>
      <c r="F4311" s="4" t="s">
        <v>7</v>
      </c>
    </row>
    <row r="4312" spans="1:19">
      <c r="A4312" t="n">
        <v>37325</v>
      </c>
      <c r="B4312" s="31" t="n">
        <v>45</v>
      </c>
      <c r="C4312" s="7" t="n">
        <v>5</v>
      </c>
      <c r="D4312" s="7" t="n">
        <v>3</v>
      </c>
      <c r="E4312" s="7" t="n">
        <v>57</v>
      </c>
      <c r="F4312" s="7" t="n">
        <v>7000</v>
      </c>
    </row>
    <row r="4313" spans="1:19">
      <c r="A4313" t="s">
        <v>4</v>
      </c>
      <c r="B4313" s="4" t="s">
        <v>5</v>
      </c>
      <c r="C4313" s="4" t="s">
        <v>8</v>
      </c>
    </row>
    <row r="4314" spans="1:19">
      <c r="A4314" t="n">
        <v>37334</v>
      </c>
      <c r="B4314" s="69" t="n">
        <v>116</v>
      </c>
      <c r="C4314" s="7" t="n">
        <v>1</v>
      </c>
    </row>
    <row r="4315" spans="1:19">
      <c r="A4315" t="s">
        <v>4</v>
      </c>
      <c r="B4315" s="4" t="s">
        <v>5</v>
      </c>
      <c r="C4315" s="4" t="s">
        <v>8</v>
      </c>
      <c r="D4315" s="4" t="s">
        <v>7</v>
      </c>
      <c r="E4315" s="4" t="s">
        <v>7</v>
      </c>
      <c r="F4315" s="4" t="s">
        <v>14</v>
      </c>
    </row>
    <row r="4316" spans="1:19">
      <c r="A4316" t="n">
        <v>37336</v>
      </c>
      <c r="B4316" s="70" t="n">
        <v>84</v>
      </c>
      <c r="C4316" s="7" t="n">
        <v>0</v>
      </c>
      <c r="D4316" s="7" t="n">
        <v>0</v>
      </c>
      <c r="E4316" s="7" t="n">
        <v>0</v>
      </c>
      <c r="F4316" s="7" t="n">
        <v>1056964608</v>
      </c>
    </row>
    <row r="4317" spans="1:19">
      <c r="A4317" t="s">
        <v>4</v>
      </c>
      <c r="B4317" s="4" t="s">
        <v>5</v>
      </c>
      <c r="C4317" s="4" t="s">
        <v>8</v>
      </c>
      <c r="D4317" s="4" t="s">
        <v>7</v>
      </c>
      <c r="E4317" s="4" t="s">
        <v>14</v>
      </c>
      <c r="F4317" s="4" t="s">
        <v>7</v>
      </c>
      <c r="G4317" s="4" t="s">
        <v>14</v>
      </c>
      <c r="H4317" s="4" t="s">
        <v>8</v>
      </c>
    </row>
    <row r="4318" spans="1:19">
      <c r="A4318" t="n">
        <v>37346</v>
      </c>
      <c r="B4318" s="14" t="n">
        <v>49</v>
      </c>
      <c r="C4318" s="7" t="n">
        <v>0</v>
      </c>
      <c r="D4318" s="7" t="n">
        <v>125</v>
      </c>
      <c r="E4318" s="7" t="n">
        <v>1065353216</v>
      </c>
      <c r="F4318" s="7" t="n">
        <v>0</v>
      </c>
      <c r="G4318" s="7" t="n">
        <v>0</v>
      </c>
      <c r="H4318" s="7" t="n">
        <v>0</v>
      </c>
    </row>
    <row r="4319" spans="1:19">
      <c r="A4319" t="s">
        <v>4</v>
      </c>
      <c r="B4319" s="4" t="s">
        <v>5</v>
      </c>
      <c r="C4319" s="4" t="s">
        <v>8</v>
      </c>
      <c r="D4319" s="4" t="s">
        <v>7</v>
      </c>
      <c r="E4319" s="4" t="s">
        <v>13</v>
      </c>
    </row>
    <row r="4320" spans="1:19">
      <c r="A4320" t="n">
        <v>37361</v>
      </c>
      <c r="B4320" s="27" t="n">
        <v>58</v>
      </c>
      <c r="C4320" s="7" t="n">
        <v>100</v>
      </c>
      <c r="D4320" s="7" t="n">
        <v>2000</v>
      </c>
      <c r="E4320" s="7" t="n">
        <v>1</v>
      </c>
    </row>
    <row r="4321" spans="1:9">
      <c r="A4321" t="s">
        <v>4</v>
      </c>
      <c r="B4321" s="4" t="s">
        <v>5</v>
      </c>
      <c r="C4321" s="4" t="s">
        <v>8</v>
      </c>
      <c r="D4321" s="4" t="s">
        <v>7</v>
      </c>
      <c r="E4321" s="4" t="s">
        <v>13</v>
      </c>
      <c r="F4321" s="4" t="s">
        <v>7</v>
      </c>
      <c r="G4321" s="4" t="s">
        <v>14</v>
      </c>
      <c r="H4321" s="4" t="s">
        <v>14</v>
      </c>
      <c r="I4321" s="4" t="s">
        <v>7</v>
      </c>
      <c r="J4321" s="4" t="s">
        <v>7</v>
      </c>
      <c r="K4321" s="4" t="s">
        <v>14</v>
      </c>
      <c r="L4321" s="4" t="s">
        <v>14</v>
      </c>
      <c r="M4321" s="4" t="s">
        <v>14</v>
      </c>
      <c r="N4321" s="4" t="s">
        <v>14</v>
      </c>
      <c r="O4321" s="4" t="s">
        <v>9</v>
      </c>
    </row>
    <row r="4322" spans="1:9">
      <c r="A4322" t="n">
        <v>37369</v>
      </c>
      <c r="B4322" s="16" t="n">
        <v>50</v>
      </c>
      <c r="C4322" s="7" t="n">
        <v>0</v>
      </c>
      <c r="D4322" s="7" t="n">
        <v>4525</v>
      </c>
      <c r="E4322" s="7" t="n">
        <v>0.5</v>
      </c>
      <c r="F4322" s="7" t="n">
        <v>2000</v>
      </c>
      <c r="G4322" s="7" t="n">
        <v>0</v>
      </c>
      <c r="H4322" s="7" t="n">
        <v>0</v>
      </c>
      <c r="I4322" s="7" t="n">
        <v>0</v>
      </c>
      <c r="J4322" s="7" t="n">
        <v>65533</v>
      </c>
      <c r="K4322" s="7" t="n">
        <v>0</v>
      </c>
      <c r="L4322" s="7" t="n">
        <v>0</v>
      </c>
      <c r="M4322" s="7" t="n">
        <v>0</v>
      </c>
      <c r="N4322" s="7" t="n">
        <v>0</v>
      </c>
      <c r="O4322" s="7" t="s">
        <v>15</v>
      </c>
    </row>
    <row r="4323" spans="1:9">
      <c r="A4323" t="s">
        <v>4</v>
      </c>
      <c r="B4323" s="4" t="s">
        <v>5</v>
      </c>
      <c r="C4323" s="4" t="s">
        <v>8</v>
      </c>
      <c r="D4323" s="4" t="s">
        <v>7</v>
      </c>
    </row>
    <row r="4324" spans="1:9">
      <c r="A4324" t="n">
        <v>37408</v>
      </c>
      <c r="B4324" s="27" t="n">
        <v>58</v>
      </c>
      <c r="C4324" s="7" t="n">
        <v>255</v>
      </c>
      <c r="D4324" s="7" t="n">
        <v>0</v>
      </c>
    </row>
    <row r="4325" spans="1:9">
      <c r="A4325" t="s">
        <v>4</v>
      </c>
      <c r="B4325" s="4" t="s">
        <v>5</v>
      </c>
      <c r="C4325" s="4" t="s">
        <v>8</v>
      </c>
      <c r="D4325" s="4" t="s">
        <v>7</v>
      </c>
    </row>
    <row r="4326" spans="1:9">
      <c r="A4326" t="n">
        <v>37412</v>
      </c>
      <c r="B4326" s="31" t="n">
        <v>45</v>
      </c>
      <c r="C4326" s="7" t="n">
        <v>7</v>
      </c>
      <c r="D4326" s="7" t="n">
        <v>255</v>
      </c>
    </row>
    <row r="4327" spans="1:9">
      <c r="A4327" t="s">
        <v>4</v>
      </c>
      <c r="B4327" s="4" t="s">
        <v>5</v>
      </c>
      <c r="C4327" s="4" t="s">
        <v>8</v>
      </c>
      <c r="D4327" s="4" t="s">
        <v>7</v>
      </c>
      <c r="E4327" s="4" t="s">
        <v>13</v>
      </c>
    </row>
    <row r="4328" spans="1:9">
      <c r="A4328" t="n">
        <v>37416</v>
      </c>
      <c r="B4328" s="27" t="n">
        <v>58</v>
      </c>
      <c r="C4328" s="7" t="n">
        <v>0</v>
      </c>
      <c r="D4328" s="7" t="n">
        <v>2000</v>
      </c>
      <c r="E4328" s="7" t="n">
        <v>1</v>
      </c>
    </row>
    <row r="4329" spans="1:9">
      <c r="A4329" t="s">
        <v>4</v>
      </c>
      <c r="B4329" s="4" t="s">
        <v>5</v>
      </c>
      <c r="C4329" s="4" t="s">
        <v>8</v>
      </c>
      <c r="D4329" s="4" t="s">
        <v>7</v>
      </c>
      <c r="E4329" s="4" t="s">
        <v>7</v>
      </c>
    </row>
    <row r="4330" spans="1:9">
      <c r="A4330" t="n">
        <v>37424</v>
      </c>
      <c r="B4330" s="16" t="n">
        <v>50</v>
      </c>
      <c r="C4330" s="7" t="n">
        <v>1</v>
      </c>
      <c r="D4330" s="7" t="n">
        <v>4525</v>
      </c>
      <c r="E4330" s="7" t="n">
        <v>2000</v>
      </c>
    </row>
    <row r="4331" spans="1:9">
      <c r="A4331" t="s">
        <v>4</v>
      </c>
      <c r="B4331" s="4" t="s">
        <v>5</v>
      </c>
      <c r="C4331" s="4" t="s">
        <v>8</v>
      </c>
      <c r="D4331" s="4" t="s">
        <v>7</v>
      </c>
    </row>
    <row r="4332" spans="1:9">
      <c r="A4332" t="n">
        <v>37430</v>
      </c>
      <c r="B4332" s="27" t="n">
        <v>58</v>
      </c>
      <c r="C4332" s="7" t="n">
        <v>255</v>
      </c>
      <c r="D4332" s="7" t="n">
        <v>0</v>
      </c>
    </row>
    <row r="4333" spans="1:9">
      <c r="A4333" t="s">
        <v>4</v>
      </c>
      <c r="B4333" s="4" t="s">
        <v>5</v>
      </c>
      <c r="C4333" s="4" t="s">
        <v>8</v>
      </c>
      <c r="D4333" s="4" t="s">
        <v>7</v>
      </c>
      <c r="E4333" s="4" t="s">
        <v>7</v>
      </c>
      <c r="F4333" s="4" t="s">
        <v>14</v>
      </c>
    </row>
    <row r="4334" spans="1:9">
      <c r="A4334" t="n">
        <v>37434</v>
      </c>
      <c r="B4334" s="70" t="n">
        <v>84</v>
      </c>
      <c r="C4334" s="7" t="n">
        <v>1</v>
      </c>
      <c r="D4334" s="7" t="n">
        <v>0</v>
      </c>
      <c r="E4334" s="7" t="n">
        <v>0</v>
      </c>
      <c r="F4334" s="7" t="n">
        <v>0</v>
      </c>
    </row>
    <row r="4335" spans="1:9">
      <c r="A4335" t="s">
        <v>4</v>
      </c>
      <c r="B4335" s="4" t="s">
        <v>5</v>
      </c>
      <c r="C4335" s="4" t="s">
        <v>8</v>
      </c>
    </row>
    <row r="4336" spans="1:9">
      <c r="A4336" t="n">
        <v>37444</v>
      </c>
      <c r="B4336" s="31" t="n">
        <v>45</v>
      </c>
      <c r="C4336" s="7" t="n">
        <v>0</v>
      </c>
    </row>
    <row r="4337" spans="1:15">
      <c r="A4337" t="s">
        <v>4</v>
      </c>
      <c r="B4337" s="4" t="s">
        <v>5</v>
      </c>
      <c r="C4337" s="4" t="s">
        <v>8</v>
      </c>
      <c r="D4337" s="4" t="s">
        <v>7</v>
      </c>
      <c r="E4337" s="4" t="s">
        <v>7</v>
      </c>
    </row>
    <row r="4338" spans="1:15">
      <c r="A4338" t="n">
        <v>37446</v>
      </c>
      <c r="B4338" s="65" t="n">
        <v>39</v>
      </c>
      <c r="C4338" s="7" t="n">
        <v>16</v>
      </c>
      <c r="D4338" s="7" t="n">
        <v>65533</v>
      </c>
      <c r="E4338" s="7" t="n">
        <v>203</v>
      </c>
    </row>
    <row r="4339" spans="1:15">
      <c r="A4339" t="s">
        <v>4</v>
      </c>
      <c r="B4339" s="4" t="s">
        <v>5</v>
      </c>
      <c r="C4339" s="4" t="s">
        <v>8</v>
      </c>
      <c r="D4339" s="4" t="s">
        <v>7</v>
      </c>
      <c r="E4339" s="4" t="s">
        <v>7</v>
      </c>
    </row>
    <row r="4340" spans="1:15">
      <c r="A4340" t="n">
        <v>37452</v>
      </c>
      <c r="B4340" s="65" t="n">
        <v>39</v>
      </c>
      <c r="C4340" s="7" t="n">
        <v>16</v>
      </c>
      <c r="D4340" s="7" t="n">
        <v>65533</v>
      </c>
      <c r="E4340" s="7" t="n">
        <v>204</v>
      </c>
    </row>
    <row r="4341" spans="1:15">
      <c r="A4341" t="s">
        <v>4</v>
      </c>
      <c r="B4341" s="4" t="s">
        <v>5</v>
      </c>
      <c r="C4341" s="4" t="s">
        <v>8</v>
      </c>
      <c r="D4341" s="4" t="s">
        <v>7</v>
      </c>
      <c r="E4341" s="4" t="s">
        <v>8</v>
      </c>
    </row>
    <row r="4342" spans="1:15">
      <c r="A4342" t="n">
        <v>37458</v>
      </c>
      <c r="B4342" s="65" t="n">
        <v>39</v>
      </c>
      <c r="C4342" s="7" t="n">
        <v>11</v>
      </c>
      <c r="D4342" s="7" t="n">
        <v>65533</v>
      </c>
      <c r="E4342" s="7" t="n">
        <v>203</v>
      </c>
    </row>
    <row r="4343" spans="1:15">
      <c r="A4343" t="s">
        <v>4</v>
      </c>
      <c r="B4343" s="4" t="s">
        <v>5</v>
      </c>
      <c r="C4343" s="4" t="s">
        <v>8</v>
      </c>
      <c r="D4343" s="4" t="s">
        <v>7</v>
      </c>
      <c r="E4343" s="4" t="s">
        <v>8</v>
      </c>
    </row>
    <row r="4344" spans="1:15">
      <c r="A4344" t="n">
        <v>37463</v>
      </c>
      <c r="B4344" s="65" t="n">
        <v>39</v>
      </c>
      <c r="C4344" s="7" t="n">
        <v>11</v>
      </c>
      <c r="D4344" s="7" t="n">
        <v>65533</v>
      </c>
      <c r="E4344" s="7" t="n">
        <v>204</v>
      </c>
    </row>
    <row r="4345" spans="1:15">
      <c r="A4345" t="s">
        <v>4</v>
      </c>
      <c r="B4345" s="4" t="s">
        <v>5</v>
      </c>
      <c r="C4345" s="4" t="s">
        <v>14</v>
      </c>
    </row>
    <row r="4346" spans="1:15">
      <c r="A4346" t="n">
        <v>37468</v>
      </c>
      <c r="B4346" s="62" t="n">
        <v>15</v>
      </c>
      <c r="C4346" s="7" t="n">
        <v>2097152</v>
      </c>
    </row>
    <row r="4347" spans="1:15">
      <c r="A4347" t="s">
        <v>4</v>
      </c>
      <c r="B4347" s="4" t="s">
        <v>5</v>
      </c>
      <c r="C4347" s="4" t="s">
        <v>7</v>
      </c>
      <c r="D4347" s="4" t="s">
        <v>14</v>
      </c>
    </row>
    <row r="4348" spans="1:15">
      <c r="A4348" t="n">
        <v>37473</v>
      </c>
      <c r="B4348" s="43" t="n">
        <v>44</v>
      </c>
      <c r="C4348" s="7" t="n">
        <v>61456</v>
      </c>
      <c r="D4348" s="7" t="n">
        <v>128</v>
      </c>
    </row>
    <row r="4349" spans="1:15">
      <c r="A4349" t="s">
        <v>4</v>
      </c>
      <c r="B4349" s="4" t="s">
        <v>5</v>
      </c>
      <c r="C4349" s="4" t="s">
        <v>7</v>
      </c>
      <c r="D4349" s="4" t="s">
        <v>14</v>
      </c>
    </row>
    <row r="4350" spans="1:15">
      <c r="A4350" t="n">
        <v>37480</v>
      </c>
      <c r="B4350" s="43" t="n">
        <v>44</v>
      </c>
      <c r="C4350" s="7" t="n">
        <v>61456</v>
      </c>
      <c r="D4350" s="7" t="n">
        <v>32</v>
      </c>
    </row>
    <row r="4351" spans="1:15">
      <c r="A4351" t="s">
        <v>4</v>
      </c>
      <c r="B4351" s="4" t="s">
        <v>5</v>
      </c>
      <c r="C4351" s="4" t="s">
        <v>7</v>
      </c>
      <c r="D4351" s="4" t="s">
        <v>14</v>
      </c>
    </row>
    <row r="4352" spans="1:15">
      <c r="A4352" t="n">
        <v>37487</v>
      </c>
      <c r="B4352" s="30" t="n">
        <v>43</v>
      </c>
      <c r="C4352" s="7" t="n">
        <v>7036</v>
      </c>
      <c r="D4352" s="7" t="n">
        <v>1</v>
      </c>
    </row>
    <row r="4353" spans="1:5">
      <c r="A4353" t="s">
        <v>4</v>
      </c>
      <c r="B4353" s="4" t="s">
        <v>5</v>
      </c>
      <c r="C4353" s="4" t="s">
        <v>8</v>
      </c>
      <c r="D4353" s="4" t="s">
        <v>7</v>
      </c>
    </row>
    <row r="4354" spans="1:5">
      <c r="A4354" t="n">
        <v>37494</v>
      </c>
      <c r="B4354" s="10" t="n">
        <v>162</v>
      </c>
      <c r="C4354" s="7" t="n">
        <v>1</v>
      </c>
      <c r="D4354" s="7" t="n">
        <v>0</v>
      </c>
    </row>
    <row r="4355" spans="1:5">
      <c r="A4355" t="s">
        <v>4</v>
      </c>
      <c r="B4355" s="4" t="s">
        <v>5</v>
      </c>
    </row>
    <row r="4356" spans="1:5">
      <c r="A4356" t="n">
        <v>37498</v>
      </c>
      <c r="B4356" s="5" t="n">
        <v>1</v>
      </c>
    </row>
    <row r="4357" spans="1:5" s="3" customFormat="1" customHeight="0">
      <c r="A4357" s="3" t="s">
        <v>2</v>
      </c>
      <c r="B4357" s="3" t="s">
        <v>384</v>
      </c>
    </row>
    <row r="4358" spans="1:5">
      <c r="A4358" t="s">
        <v>4</v>
      </c>
      <c r="B4358" s="4" t="s">
        <v>5</v>
      </c>
      <c r="C4358" s="4" t="s">
        <v>8</v>
      </c>
      <c r="D4358" s="4" t="s">
        <v>8</v>
      </c>
      <c r="E4358" s="4" t="s">
        <v>8</v>
      </c>
      <c r="F4358" s="4" t="s">
        <v>8</v>
      </c>
    </row>
    <row r="4359" spans="1:5">
      <c r="A4359" t="n">
        <v>37500</v>
      </c>
      <c r="B4359" s="11" t="n">
        <v>14</v>
      </c>
      <c r="C4359" s="7" t="n">
        <v>2</v>
      </c>
      <c r="D4359" s="7" t="n">
        <v>0</v>
      </c>
      <c r="E4359" s="7" t="n">
        <v>0</v>
      </c>
      <c r="F4359" s="7" t="n">
        <v>0</v>
      </c>
    </row>
    <row r="4360" spans="1:5">
      <c r="A4360" t="s">
        <v>4</v>
      </c>
      <c r="B4360" s="4" t="s">
        <v>5</v>
      </c>
      <c r="C4360" s="4" t="s">
        <v>8</v>
      </c>
      <c r="D4360" s="20" t="s">
        <v>30</v>
      </c>
      <c r="E4360" s="4" t="s">
        <v>5</v>
      </c>
      <c r="F4360" s="4" t="s">
        <v>8</v>
      </c>
      <c r="G4360" s="4" t="s">
        <v>7</v>
      </c>
      <c r="H4360" s="20" t="s">
        <v>32</v>
      </c>
      <c r="I4360" s="4" t="s">
        <v>8</v>
      </c>
      <c r="J4360" s="4" t="s">
        <v>14</v>
      </c>
      <c r="K4360" s="4" t="s">
        <v>8</v>
      </c>
      <c r="L4360" s="4" t="s">
        <v>8</v>
      </c>
      <c r="M4360" s="20" t="s">
        <v>30</v>
      </c>
      <c r="N4360" s="4" t="s">
        <v>5</v>
      </c>
      <c r="O4360" s="4" t="s">
        <v>8</v>
      </c>
      <c r="P4360" s="4" t="s">
        <v>7</v>
      </c>
      <c r="Q4360" s="20" t="s">
        <v>32</v>
      </c>
      <c r="R4360" s="4" t="s">
        <v>8</v>
      </c>
      <c r="S4360" s="4" t="s">
        <v>14</v>
      </c>
      <c r="T4360" s="4" t="s">
        <v>8</v>
      </c>
      <c r="U4360" s="4" t="s">
        <v>8</v>
      </c>
      <c r="V4360" s="4" t="s">
        <v>8</v>
      </c>
      <c r="W4360" s="4" t="s">
        <v>12</v>
      </c>
    </row>
    <row r="4361" spans="1:5">
      <c r="A4361" t="n">
        <v>37505</v>
      </c>
      <c r="B4361" s="12" t="n">
        <v>5</v>
      </c>
      <c r="C4361" s="7" t="n">
        <v>28</v>
      </c>
      <c r="D4361" s="20" t="s">
        <v>3</v>
      </c>
      <c r="E4361" s="10" t="n">
        <v>162</v>
      </c>
      <c r="F4361" s="7" t="n">
        <v>3</v>
      </c>
      <c r="G4361" s="7" t="n">
        <v>12319</v>
      </c>
      <c r="H4361" s="20" t="s">
        <v>3</v>
      </c>
      <c r="I4361" s="7" t="n">
        <v>0</v>
      </c>
      <c r="J4361" s="7" t="n">
        <v>1</v>
      </c>
      <c r="K4361" s="7" t="n">
        <v>2</v>
      </c>
      <c r="L4361" s="7" t="n">
        <v>28</v>
      </c>
      <c r="M4361" s="20" t="s">
        <v>3</v>
      </c>
      <c r="N4361" s="10" t="n">
        <v>162</v>
      </c>
      <c r="O4361" s="7" t="n">
        <v>3</v>
      </c>
      <c r="P4361" s="7" t="n">
        <v>12319</v>
      </c>
      <c r="Q4361" s="20" t="s">
        <v>3</v>
      </c>
      <c r="R4361" s="7" t="n">
        <v>0</v>
      </c>
      <c r="S4361" s="7" t="n">
        <v>2</v>
      </c>
      <c r="T4361" s="7" t="n">
        <v>2</v>
      </c>
      <c r="U4361" s="7" t="n">
        <v>11</v>
      </c>
      <c r="V4361" s="7" t="n">
        <v>1</v>
      </c>
      <c r="W4361" s="13" t="n">
        <f t="normal" ca="1">A4365</f>
        <v>0</v>
      </c>
    </row>
    <row r="4362" spans="1:5">
      <c r="A4362" t="s">
        <v>4</v>
      </c>
      <c r="B4362" s="4" t="s">
        <v>5</v>
      </c>
      <c r="C4362" s="4" t="s">
        <v>8</v>
      </c>
      <c r="D4362" s="4" t="s">
        <v>7</v>
      </c>
      <c r="E4362" s="4" t="s">
        <v>13</v>
      </c>
    </row>
    <row r="4363" spans="1:5">
      <c r="A4363" t="n">
        <v>37534</v>
      </c>
      <c r="B4363" s="27" t="n">
        <v>58</v>
      </c>
      <c r="C4363" s="7" t="n">
        <v>0</v>
      </c>
      <c r="D4363" s="7" t="n">
        <v>0</v>
      </c>
      <c r="E4363" s="7" t="n">
        <v>1</v>
      </c>
    </row>
    <row r="4364" spans="1:5">
      <c r="A4364" t="s">
        <v>4</v>
      </c>
      <c r="B4364" s="4" t="s">
        <v>5</v>
      </c>
      <c r="C4364" s="4" t="s">
        <v>8</v>
      </c>
      <c r="D4364" s="20" t="s">
        <v>30</v>
      </c>
      <c r="E4364" s="4" t="s">
        <v>5</v>
      </c>
      <c r="F4364" s="4" t="s">
        <v>8</v>
      </c>
      <c r="G4364" s="4" t="s">
        <v>7</v>
      </c>
      <c r="H4364" s="20" t="s">
        <v>32</v>
      </c>
      <c r="I4364" s="4" t="s">
        <v>8</v>
      </c>
      <c r="J4364" s="4" t="s">
        <v>14</v>
      </c>
      <c r="K4364" s="4" t="s">
        <v>8</v>
      </c>
      <c r="L4364" s="4" t="s">
        <v>8</v>
      </c>
      <c r="M4364" s="20" t="s">
        <v>30</v>
      </c>
      <c r="N4364" s="4" t="s">
        <v>5</v>
      </c>
      <c r="O4364" s="4" t="s">
        <v>8</v>
      </c>
      <c r="P4364" s="4" t="s">
        <v>7</v>
      </c>
      <c r="Q4364" s="20" t="s">
        <v>32</v>
      </c>
      <c r="R4364" s="4" t="s">
        <v>8</v>
      </c>
      <c r="S4364" s="4" t="s">
        <v>14</v>
      </c>
      <c r="T4364" s="4" t="s">
        <v>8</v>
      </c>
      <c r="U4364" s="4" t="s">
        <v>8</v>
      </c>
      <c r="V4364" s="4" t="s">
        <v>8</v>
      </c>
      <c r="W4364" s="4" t="s">
        <v>12</v>
      </c>
    </row>
    <row r="4365" spans="1:5">
      <c r="A4365" t="n">
        <v>37542</v>
      </c>
      <c r="B4365" s="12" t="n">
        <v>5</v>
      </c>
      <c r="C4365" s="7" t="n">
        <v>28</v>
      </c>
      <c r="D4365" s="20" t="s">
        <v>3</v>
      </c>
      <c r="E4365" s="10" t="n">
        <v>162</v>
      </c>
      <c r="F4365" s="7" t="n">
        <v>3</v>
      </c>
      <c r="G4365" s="7" t="n">
        <v>12319</v>
      </c>
      <c r="H4365" s="20" t="s">
        <v>3</v>
      </c>
      <c r="I4365" s="7" t="n">
        <v>0</v>
      </c>
      <c r="J4365" s="7" t="n">
        <v>1</v>
      </c>
      <c r="K4365" s="7" t="n">
        <v>3</v>
      </c>
      <c r="L4365" s="7" t="n">
        <v>28</v>
      </c>
      <c r="M4365" s="20" t="s">
        <v>3</v>
      </c>
      <c r="N4365" s="10" t="n">
        <v>162</v>
      </c>
      <c r="O4365" s="7" t="n">
        <v>3</v>
      </c>
      <c r="P4365" s="7" t="n">
        <v>12319</v>
      </c>
      <c r="Q4365" s="20" t="s">
        <v>3</v>
      </c>
      <c r="R4365" s="7" t="n">
        <v>0</v>
      </c>
      <c r="S4365" s="7" t="n">
        <v>2</v>
      </c>
      <c r="T4365" s="7" t="n">
        <v>3</v>
      </c>
      <c r="U4365" s="7" t="n">
        <v>9</v>
      </c>
      <c r="V4365" s="7" t="n">
        <v>1</v>
      </c>
      <c r="W4365" s="13" t="n">
        <f t="normal" ca="1">A4375</f>
        <v>0</v>
      </c>
    </row>
    <row r="4366" spans="1:5">
      <c r="A4366" t="s">
        <v>4</v>
      </c>
      <c r="B4366" s="4" t="s">
        <v>5</v>
      </c>
      <c r="C4366" s="4" t="s">
        <v>8</v>
      </c>
      <c r="D4366" s="20" t="s">
        <v>30</v>
      </c>
      <c r="E4366" s="4" t="s">
        <v>5</v>
      </c>
      <c r="F4366" s="4" t="s">
        <v>7</v>
      </c>
      <c r="G4366" s="4" t="s">
        <v>8</v>
      </c>
      <c r="H4366" s="4" t="s">
        <v>8</v>
      </c>
      <c r="I4366" s="4" t="s">
        <v>9</v>
      </c>
      <c r="J4366" s="20" t="s">
        <v>32</v>
      </c>
      <c r="K4366" s="4" t="s">
        <v>8</v>
      </c>
      <c r="L4366" s="4" t="s">
        <v>8</v>
      </c>
      <c r="M4366" s="20" t="s">
        <v>30</v>
      </c>
      <c r="N4366" s="4" t="s">
        <v>5</v>
      </c>
      <c r="O4366" s="4" t="s">
        <v>8</v>
      </c>
      <c r="P4366" s="20" t="s">
        <v>32</v>
      </c>
      <c r="Q4366" s="4" t="s">
        <v>8</v>
      </c>
      <c r="R4366" s="4" t="s">
        <v>14</v>
      </c>
      <c r="S4366" s="4" t="s">
        <v>8</v>
      </c>
      <c r="T4366" s="4" t="s">
        <v>8</v>
      </c>
      <c r="U4366" s="4" t="s">
        <v>8</v>
      </c>
      <c r="V4366" s="20" t="s">
        <v>30</v>
      </c>
      <c r="W4366" s="4" t="s">
        <v>5</v>
      </c>
      <c r="X4366" s="4" t="s">
        <v>8</v>
      </c>
      <c r="Y4366" s="20" t="s">
        <v>32</v>
      </c>
      <c r="Z4366" s="4" t="s">
        <v>8</v>
      </c>
      <c r="AA4366" s="4" t="s">
        <v>14</v>
      </c>
      <c r="AB4366" s="4" t="s">
        <v>8</v>
      </c>
      <c r="AC4366" s="4" t="s">
        <v>8</v>
      </c>
      <c r="AD4366" s="4" t="s">
        <v>8</v>
      </c>
      <c r="AE4366" s="4" t="s">
        <v>12</v>
      </c>
    </row>
    <row r="4367" spans="1:5">
      <c r="A4367" t="n">
        <v>37571</v>
      </c>
      <c r="B4367" s="12" t="n">
        <v>5</v>
      </c>
      <c r="C4367" s="7" t="n">
        <v>28</v>
      </c>
      <c r="D4367" s="20" t="s">
        <v>3</v>
      </c>
      <c r="E4367" s="59" t="n">
        <v>47</v>
      </c>
      <c r="F4367" s="7" t="n">
        <v>61456</v>
      </c>
      <c r="G4367" s="7" t="n">
        <v>2</v>
      </c>
      <c r="H4367" s="7" t="n">
        <v>0</v>
      </c>
      <c r="I4367" s="7" t="s">
        <v>354</v>
      </c>
      <c r="J4367" s="20" t="s">
        <v>3</v>
      </c>
      <c r="K4367" s="7" t="n">
        <v>8</v>
      </c>
      <c r="L4367" s="7" t="n">
        <v>28</v>
      </c>
      <c r="M4367" s="20" t="s">
        <v>3</v>
      </c>
      <c r="N4367" s="53" t="n">
        <v>74</v>
      </c>
      <c r="O4367" s="7" t="n">
        <v>65</v>
      </c>
      <c r="P4367" s="20" t="s">
        <v>3</v>
      </c>
      <c r="Q4367" s="7" t="n">
        <v>0</v>
      </c>
      <c r="R4367" s="7" t="n">
        <v>1</v>
      </c>
      <c r="S4367" s="7" t="n">
        <v>3</v>
      </c>
      <c r="T4367" s="7" t="n">
        <v>9</v>
      </c>
      <c r="U4367" s="7" t="n">
        <v>28</v>
      </c>
      <c r="V4367" s="20" t="s">
        <v>3</v>
      </c>
      <c r="W4367" s="53" t="n">
        <v>74</v>
      </c>
      <c r="X4367" s="7" t="n">
        <v>65</v>
      </c>
      <c r="Y4367" s="20" t="s">
        <v>3</v>
      </c>
      <c r="Z4367" s="7" t="n">
        <v>0</v>
      </c>
      <c r="AA4367" s="7" t="n">
        <v>2</v>
      </c>
      <c r="AB4367" s="7" t="n">
        <v>3</v>
      </c>
      <c r="AC4367" s="7" t="n">
        <v>9</v>
      </c>
      <c r="AD4367" s="7" t="n">
        <v>1</v>
      </c>
      <c r="AE4367" s="13" t="n">
        <f t="normal" ca="1">A4371</f>
        <v>0</v>
      </c>
    </row>
    <row r="4368" spans="1:5">
      <c r="A4368" t="s">
        <v>4</v>
      </c>
      <c r="B4368" s="4" t="s">
        <v>5</v>
      </c>
      <c r="C4368" s="4" t="s">
        <v>7</v>
      </c>
      <c r="D4368" s="4" t="s">
        <v>8</v>
      </c>
      <c r="E4368" s="4" t="s">
        <v>8</v>
      </c>
      <c r="F4368" s="4" t="s">
        <v>9</v>
      </c>
    </row>
    <row r="4369" spans="1:31">
      <c r="A4369" t="n">
        <v>37619</v>
      </c>
      <c r="B4369" s="59" t="n">
        <v>47</v>
      </c>
      <c r="C4369" s="7" t="n">
        <v>61456</v>
      </c>
      <c r="D4369" s="7" t="n">
        <v>0</v>
      </c>
      <c r="E4369" s="7" t="n">
        <v>0</v>
      </c>
      <c r="F4369" s="7" t="s">
        <v>355</v>
      </c>
    </row>
    <row r="4370" spans="1:31">
      <c r="A4370" t="s">
        <v>4</v>
      </c>
      <c r="B4370" s="4" t="s">
        <v>5</v>
      </c>
      <c r="C4370" s="4" t="s">
        <v>8</v>
      </c>
      <c r="D4370" s="4" t="s">
        <v>7</v>
      </c>
      <c r="E4370" s="4" t="s">
        <v>13</v>
      </c>
    </row>
    <row r="4371" spans="1:31">
      <c r="A4371" t="n">
        <v>37632</v>
      </c>
      <c r="B4371" s="27" t="n">
        <v>58</v>
      </c>
      <c r="C4371" s="7" t="n">
        <v>0</v>
      </c>
      <c r="D4371" s="7" t="n">
        <v>300</v>
      </c>
      <c r="E4371" s="7" t="n">
        <v>1</v>
      </c>
    </row>
    <row r="4372" spans="1:31">
      <c r="A4372" t="s">
        <v>4</v>
      </c>
      <c r="B4372" s="4" t="s">
        <v>5</v>
      </c>
      <c r="C4372" s="4" t="s">
        <v>8</v>
      </c>
      <c r="D4372" s="4" t="s">
        <v>7</v>
      </c>
    </row>
    <row r="4373" spans="1:31">
      <c r="A4373" t="n">
        <v>37640</v>
      </c>
      <c r="B4373" s="27" t="n">
        <v>58</v>
      </c>
      <c r="C4373" s="7" t="n">
        <v>255</v>
      </c>
      <c r="D4373" s="7" t="n">
        <v>0</v>
      </c>
    </row>
    <row r="4374" spans="1:31">
      <c r="A4374" t="s">
        <v>4</v>
      </c>
      <c r="B4374" s="4" t="s">
        <v>5</v>
      </c>
      <c r="C4374" s="4" t="s">
        <v>8</v>
      </c>
      <c r="D4374" s="4" t="s">
        <v>8</v>
      </c>
      <c r="E4374" s="4" t="s">
        <v>8</v>
      </c>
      <c r="F4374" s="4" t="s">
        <v>8</v>
      </c>
    </row>
    <row r="4375" spans="1:31">
      <c r="A4375" t="n">
        <v>37644</v>
      </c>
      <c r="B4375" s="11" t="n">
        <v>14</v>
      </c>
      <c r="C4375" s="7" t="n">
        <v>0</v>
      </c>
      <c r="D4375" s="7" t="n">
        <v>0</v>
      </c>
      <c r="E4375" s="7" t="n">
        <v>0</v>
      </c>
      <c r="F4375" s="7" t="n">
        <v>64</v>
      </c>
    </row>
    <row r="4376" spans="1:31">
      <c r="A4376" t="s">
        <v>4</v>
      </c>
      <c r="B4376" s="4" t="s">
        <v>5</v>
      </c>
      <c r="C4376" s="4" t="s">
        <v>8</v>
      </c>
      <c r="D4376" s="4" t="s">
        <v>7</v>
      </c>
    </row>
    <row r="4377" spans="1:31">
      <c r="A4377" t="n">
        <v>37649</v>
      </c>
      <c r="B4377" s="23" t="n">
        <v>22</v>
      </c>
      <c r="C4377" s="7" t="n">
        <v>0</v>
      </c>
      <c r="D4377" s="7" t="n">
        <v>12319</v>
      </c>
    </row>
    <row r="4378" spans="1:31">
      <c r="A4378" t="s">
        <v>4</v>
      </c>
      <c r="B4378" s="4" t="s">
        <v>5</v>
      </c>
      <c r="C4378" s="4" t="s">
        <v>8</v>
      </c>
      <c r="D4378" s="4" t="s">
        <v>7</v>
      </c>
    </row>
    <row r="4379" spans="1:31">
      <c r="A4379" t="n">
        <v>37653</v>
      </c>
      <c r="B4379" s="27" t="n">
        <v>58</v>
      </c>
      <c r="C4379" s="7" t="n">
        <v>5</v>
      </c>
      <c r="D4379" s="7" t="n">
        <v>300</v>
      </c>
    </row>
    <row r="4380" spans="1:31">
      <c r="A4380" t="s">
        <v>4</v>
      </c>
      <c r="B4380" s="4" t="s">
        <v>5</v>
      </c>
      <c r="C4380" s="4" t="s">
        <v>13</v>
      </c>
      <c r="D4380" s="4" t="s">
        <v>7</v>
      </c>
    </row>
    <row r="4381" spans="1:31">
      <c r="A4381" t="n">
        <v>37657</v>
      </c>
      <c r="B4381" s="60" t="n">
        <v>103</v>
      </c>
      <c r="C4381" s="7" t="n">
        <v>0</v>
      </c>
      <c r="D4381" s="7" t="n">
        <v>300</v>
      </c>
    </row>
    <row r="4382" spans="1:31">
      <c r="A4382" t="s">
        <v>4</v>
      </c>
      <c r="B4382" s="4" t="s">
        <v>5</v>
      </c>
      <c r="C4382" s="4" t="s">
        <v>8</v>
      </c>
    </row>
    <row r="4383" spans="1:31">
      <c r="A4383" t="n">
        <v>37664</v>
      </c>
      <c r="B4383" s="61" t="n">
        <v>64</v>
      </c>
      <c r="C4383" s="7" t="n">
        <v>7</v>
      </c>
    </row>
    <row r="4384" spans="1:31">
      <c r="A4384" t="s">
        <v>4</v>
      </c>
      <c r="B4384" s="4" t="s">
        <v>5</v>
      </c>
      <c r="C4384" s="4" t="s">
        <v>8</v>
      </c>
      <c r="D4384" s="4" t="s">
        <v>7</v>
      </c>
    </row>
    <row r="4385" spans="1:6">
      <c r="A4385" t="n">
        <v>37666</v>
      </c>
      <c r="B4385" s="64" t="n">
        <v>72</v>
      </c>
      <c r="C4385" s="7" t="n">
        <v>5</v>
      </c>
      <c r="D4385" s="7" t="n">
        <v>0</v>
      </c>
    </row>
    <row r="4386" spans="1:6">
      <c r="A4386" t="s">
        <v>4</v>
      </c>
      <c r="B4386" s="4" t="s">
        <v>5</v>
      </c>
      <c r="C4386" s="4" t="s">
        <v>8</v>
      </c>
      <c r="D4386" s="20" t="s">
        <v>30</v>
      </c>
      <c r="E4386" s="4" t="s">
        <v>5</v>
      </c>
      <c r="F4386" s="4" t="s">
        <v>8</v>
      </c>
      <c r="G4386" s="4" t="s">
        <v>7</v>
      </c>
      <c r="H4386" s="20" t="s">
        <v>32</v>
      </c>
      <c r="I4386" s="4" t="s">
        <v>8</v>
      </c>
      <c r="J4386" s="4" t="s">
        <v>14</v>
      </c>
      <c r="K4386" s="4" t="s">
        <v>8</v>
      </c>
      <c r="L4386" s="4" t="s">
        <v>8</v>
      </c>
      <c r="M4386" s="4" t="s">
        <v>12</v>
      </c>
    </row>
    <row r="4387" spans="1:6">
      <c r="A4387" t="n">
        <v>37670</v>
      </c>
      <c r="B4387" s="12" t="n">
        <v>5</v>
      </c>
      <c r="C4387" s="7" t="n">
        <v>28</v>
      </c>
      <c r="D4387" s="20" t="s">
        <v>3</v>
      </c>
      <c r="E4387" s="10" t="n">
        <v>162</v>
      </c>
      <c r="F4387" s="7" t="n">
        <v>4</v>
      </c>
      <c r="G4387" s="7" t="n">
        <v>12319</v>
      </c>
      <c r="H4387" s="20" t="s">
        <v>3</v>
      </c>
      <c r="I4387" s="7" t="n">
        <v>0</v>
      </c>
      <c r="J4387" s="7" t="n">
        <v>1</v>
      </c>
      <c r="K4387" s="7" t="n">
        <v>2</v>
      </c>
      <c r="L4387" s="7" t="n">
        <v>1</v>
      </c>
      <c r="M4387" s="13" t="n">
        <f t="normal" ca="1">A4393</f>
        <v>0</v>
      </c>
    </row>
    <row r="4388" spans="1:6">
      <c r="A4388" t="s">
        <v>4</v>
      </c>
      <c r="B4388" s="4" t="s">
        <v>5</v>
      </c>
      <c r="C4388" s="4" t="s">
        <v>8</v>
      </c>
      <c r="D4388" s="4" t="s">
        <v>9</v>
      </c>
    </row>
    <row r="4389" spans="1:6">
      <c r="A4389" t="n">
        <v>37687</v>
      </c>
      <c r="B4389" s="9" t="n">
        <v>2</v>
      </c>
      <c r="C4389" s="7" t="n">
        <v>10</v>
      </c>
      <c r="D4389" s="7" t="s">
        <v>356</v>
      </c>
    </row>
    <row r="4390" spans="1:6">
      <c r="A4390" t="s">
        <v>4</v>
      </c>
      <c r="B4390" s="4" t="s">
        <v>5</v>
      </c>
      <c r="C4390" s="4" t="s">
        <v>7</v>
      </c>
    </row>
    <row r="4391" spans="1:6">
      <c r="A4391" t="n">
        <v>37704</v>
      </c>
      <c r="B4391" s="25" t="n">
        <v>16</v>
      </c>
      <c r="C4391" s="7" t="n">
        <v>0</v>
      </c>
    </row>
    <row r="4392" spans="1:6">
      <c r="A4392" t="s">
        <v>4</v>
      </c>
      <c r="B4392" s="4" t="s">
        <v>5</v>
      </c>
      <c r="C4392" s="4" t="s">
        <v>8</v>
      </c>
      <c r="D4392" s="4" t="s">
        <v>7</v>
      </c>
      <c r="E4392" s="4" t="s">
        <v>8</v>
      </c>
      <c r="F4392" s="4" t="s">
        <v>9</v>
      </c>
    </row>
    <row r="4393" spans="1:6">
      <c r="A4393" t="n">
        <v>37707</v>
      </c>
      <c r="B4393" s="65" t="n">
        <v>39</v>
      </c>
      <c r="C4393" s="7" t="n">
        <v>10</v>
      </c>
      <c r="D4393" s="7" t="n">
        <v>65533</v>
      </c>
      <c r="E4393" s="7" t="n">
        <v>203</v>
      </c>
      <c r="F4393" s="7" t="s">
        <v>357</v>
      </c>
    </row>
    <row r="4394" spans="1:6">
      <c r="A4394" t="s">
        <v>4</v>
      </c>
      <c r="B4394" s="4" t="s">
        <v>5</v>
      </c>
      <c r="C4394" s="4" t="s">
        <v>8</v>
      </c>
      <c r="D4394" s="4" t="s">
        <v>7</v>
      </c>
      <c r="E4394" s="4" t="s">
        <v>8</v>
      </c>
      <c r="F4394" s="4" t="s">
        <v>9</v>
      </c>
    </row>
    <row r="4395" spans="1:6">
      <c r="A4395" t="n">
        <v>37731</v>
      </c>
      <c r="B4395" s="65" t="n">
        <v>39</v>
      </c>
      <c r="C4395" s="7" t="n">
        <v>10</v>
      </c>
      <c r="D4395" s="7" t="n">
        <v>65533</v>
      </c>
      <c r="E4395" s="7" t="n">
        <v>204</v>
      </c>
      <c r="F4395" s="7" t="s">
        <v>358</v>
      </c>
    </row>
    <row r="4396" spans="1:6">
      <c r="A4396" t="s">
        <v>4</v>
      </c>
      <c r="B4396" s="4" t="s">
        <v>5</v>
      </c>
      <c r="C4396" s="4" t="s">
        <v>8</v>
      </c>
      <c r="D4396" s="4" t="s">
        <v>7</v>
      </c>
      <c r="E4396" s="4" t="s">
        <v>8</v>
      </c>
      <c r="F4396" s="4" t="s">
        <v>9</v>
      </c>
    </row>
    <row r="4397" spans="1:6">
      <c r="A4397" t="n">
        <v>37755</v>
      </c>
      <c r="B4397" s="65" t="n">
        <v>39</v>
      </c>
      <c r="C4397" s="7" t="n">
        <v>10</v>
      </c>
      <c r="D4397" s="7" t="n">
        <v>65533</v>
      </c>
      <c r="E4397" s="7" t="n">
        <v>205</v>
      </c>
      <c r="F4397" s="7" t="s">
        <v>385</v>
      </c>
    </row>
    <row r="4398" spans="1:6">
      <c r="A4398" t="s">
        <v>4</v>
      </c>
      <c r="B4398" s="4" t="s">
        <v>5</v>
      </c>
      <c r="C4398" s="4" t="s">
        <v>7</v>
      </c>
      <c r="D4398" s="4" t="s">
        <v>14</v>
      </c>
    </row>
    <row r="4399" spans="1:6">
      <c r="A4399" t="n">
        <v>37779</v>
      </c>
      <c r="B4399" s="30" t="n">
        <v>43</v>
      </c>
      <c r="C4399" s="7" t="n">
        <v>61456</v>
      </c>
      <c r="D4399" s="7" t="n">
        <v>128</v>
      </c>
    </row>
    <row r="4400" spans="1:6">
      <c r="A4400" t="s">
        <v>4</v>
      </c>
      <c r="B4400" s="4" t="s">
        <v>5</v>
      </c>
      <c r="C4400" s="4" t="s">
        <v>7</v>
      </c>
      <c r="D4400" s="4" t="s">
        <v>14</v>
      </c>
    </row>
    <row r="4401" spans="1:13">
      <c r="A4401" t="n">
        <v>37786</v>
      </c>
      <c r="B4401" s="30" t="n">
        <v>43</v>
      </c>
      <c r="C4401" s="7" t="n">
        <v>61456</v>
      </c>
      <c r="D4401" s="7" t="n">
        <v>32</v>
      </c>
    </row>
    <row r="4402" spans="1:13">
      <c r="A4402" t="s">
        <v>4</v>
      </c>
      <c r="B4402" s="4" t="s">
        <v>5</v>
      </c>
      <c r="C4402" s="4" t="s">
        <v>7</v>
      </c>
      <c r="D4402" s="4" t="s">
        <v>9</v>
      </c>
      <c r="E4402" s="4" t="s">
        <v>9</v>
      </c>
      <c r="F4402" s="4" t="s">
        <v>9</v>
      </c>
      <c r="G4402" s="4" t="s">
        <v>8</v>
      </c>
      <c r="H4402" s="4" t="s">
        <v>14</v>
      </c>
      <c r="I4402" s="4" t="s">
        <v>13</v>
      </c>
      <c r="J4402" s="4" t="s">
        <v>13</v>
      </c>
      <c r="K4402" s="4" t="s">
        <v>13</v>
      </c>
      <c r="L4402" s="4" t="s">
        <v>13</v>
      </c>
      <c r="M4402" s="4" t="s">
        <v>13</v>
      </c>
      <c r="N4402" s="4" t="s">
        <v>13</v>
      </c>
      <c r="O4402" s="4" t="s">
        <v>13</v>
      </c>
      <c r="P4402" s="4" t="s">
        <v>9</v>
      </c>
      <c r="Q4402" s="4" t="s">
        <v>9</v>
      </c>
      <c r="R4402" s="4" t="s">
        <v>14</v>
      </c>
      <c r="S4402" s="4" t="s">
        <v>8</v>
      </c>
      <c r="T4402" s="4" t="s">
        <v>14</v>
      </c>
      <c r="U4402" s="4" t="s">
        <v>14</v>
      </c>
      <c r="V4402" s="4" t="s">
        <v>7</v>
      </c>
    </row>
    <row r="4403" spans="1:13">
      <c r="A4403" t="n">
        <v>37793</v>
      </c>
      <c r="B4403" s="66" t="n">
        <v>19</v>
      </c>
      <c r="C4403" s="7" t="n">
        <v>7036</v>
      </c>
      <c r="D4403" s="7" t="s">
        <v>360</v>
      </c>
      <c r="E4403" s="7" t="s">
        <v>361</v>
      </c>
      <c r="F4403" s="7" t="s">
        <v>15</v>
      </c>
      <c r="G4403" s="7" t="n">
        <v>0</v>
      </c>
      <c r="H4403" s="7" t="n">
        <v>545</v>
      </c>
      <c r="I4403" s="7" t="n">
        <v>0</v>
      </c>
      <c r="J4403" s="7" t="n">
        <v>0</v>
      </c>
      <c r="K4403" s="7" t="n">
        <v>0</v>
      </c>
      <c r="L4403" s="7" t="n">
        <v>0</v>
      </c>
      <c r="M4403" s="7" t="n">
        <v>1</v>
      </c>
      <c r="N4403" s="7" t="n">
        <v>1.60000002384186</v>
      </c>
      <c r="O4403" s="7" t="n">
        <v>0.0900000035762787</v>
      </c>
      <c r="P4403" s="7" t="s">
        <v>15</v>
      </c>
      <c r="Q4403" s="7" t="s">
        <v>15</v>
      </c>
      <c r="R4403" s="7" t="n">
        <v>-1</v>
      </c>
      <c r="S4403" s="7" t="n">
        <v>0</v>
      </c>
      <c r="T4403" s="7" t="n">
        <v>0</v>
      </c>
      <c r="U4403" s="7" t="n">
        <v>0</v>
      </c>
      <c r="V4403" s="7" t="n">
        <v>0</v>
      </c>
    </row>
    <row r="4404" spans="1:13">
      <c r="A4404" t="s">
        <v>4</v>
      </c>
      <c r="B4404" s="4" t="s">
        <v>5</v>
      </c>
      <c r="C4404" s="4" t="s">
        <v>7</v>
      </c>
      <c r="D4404" s="4" t="s">
        <v>8</v>
      </c>
      <c r="E4404" s="4" t="s">
        <v>8</v>
      </c>
      <c r="F4404" s="4" t="s">
        <v>9</v>
      </c>
    </row>
    <row r="4405" spans="1:13">
      <c r="A4405" t="n">
        <v>37866</v>
      </c>
      <c r="B4405" s="22" t="n">
        <v>20</v>
      </c>
      <c r="C4405" s="7" t="n">
        <v>7036</v>
      </c>
      <c r="D4405" s="7" t="n">
        <v>3</v>
      </c>
      <c r="E4405" s="7" t="n">
        <v>10</v>
      </c>
      <c r="F4405" s="7" t="s">
        <v>96</v>
      </c>
    </row>
    <row r="4406" spans="1:13">
      <c r="A4406" t="s">
        <v>4</v>
      </c>
      <c r="B4406" s="4" t="s">
        <v>5</v>
      </c>
      <c r="C4406" s="4" t="s">
        <v>7</v>
      </c>
    </row>
    <row r="4407" spans="1:13">
      <c r="A4407" t="n">
        <v>37884</v>
      </c>
      <c r="B4407" s="25" t="n">
        <v>16</v>
      </c>
      <c r="C4407" s="7" t="n">
        <v>0</v>
      </c>
    </row>
    <row r="4408" spans="1:13">
      <c r="A4408" t="s">
        <v>4</v>
      </c>
      <c r="B4408" s="4" t="s">
        <v>5</v>
      </c>
      <c r="C4408" s="4" t="s">
        <v>8</v>
      </c>
      <c r="D4408" s="4" t="s">
        <v>8</v>
      </c>
      <c r="E4408" s="4" t="s">
        <v>8</v>
      </c>
      <c r="F4408" s="4" t="s">
        <v>8</v>
      </c>
    </row>
    <row r="4409" spans="1:13">
      <c r="A4409" t="n">
        <v>37887</v>
      </c>
      <c r="B4409" s="11" t="n">
        <v>14</v>
      </c>
      <c r="C4409" s="7" t="n">
        <v>0</v>
      </c>
      <c r="D4409" s="7" t="n">
        <v>0</v>
      </c>
      <c r="E4409" s="7" t="n">
        <v>32</v>
      </c>
      <c r="F4409" s="7" t="n">
        <v>0</v>
      </c>
    </row>
    <row r="4410" spans="1:13">
      <c r="A4410" t="s">
        <v>4</v>
      </c>
      <c r="B4410" s="4" t="s">
        <v>5</v>
      </c>
      <c r="C4410" s="4" t="s">
        <v>13</v>
      </c>
      <c r="D4410" s="4" t="s">
        <v>13</v>
      </c>
      <c r="E4410" s="4" t="s">
        <v>13</v>
      </c>
      <c r="F4410" s="4" t="s">
        <v>13</v>
      </c>
      <c r="G4410" s="4" t="s">
        <v>13</v>
      </c>
      <c r="H4410" s="4" t="s">
        <v>7</v>
      </c>
    </row>
    <row r="4411" spans="1:13">
      <c r="A4411" t="n">
        <v>37892</v>
      </c>
      <c r="B4411" s="67" t="n">
        <v>71</v>
      </c>
      <c r="C4411" s="7" t="n">
        <v>1</v>
      </c>
      <c r="D4411" s="7" t="n">
        <v>1</v>
      </c>
      <c r="E4411" s="7" t="n">
        <v>1</v>
      </c>
      <c r="F4411" s="7" t="n">
        <v>5</v>
      </c>
      <c r="G4411" s="7" t="n">
        <v>1000</v>
      </c>
      <c r="H4411" s="7" t="n">
        <v>0</v>
      </c>
    </row>
    <row r="4412" spans="1:13">
      <c r="A4412" t="s">
        <v>4</v>
      </c>
      <c r="B4412" s="4" t="s">
        <v>5</v>
      </c>
      <c r="C4412" s="4" t="s">
        <v>8</v>
      </c>
      <c r="D4412" s="4" t="s">
        <v>9</v>
      </c>
      <c r="E4412" s="4" t="s">
        <v>7</v>
      </c>
    </row>
    <row r="4413" spans="1:13">
      <c r="A4413" t="n">
        <v>37915</v>
      </c>
      <c r="B4413" s="18" t="n">
        <v>94</v>
      </c>
      <c r="C4413" s="7" t="n">
        <v>1</v>
      </c>
      <c r="D4413" s="7" t="s">
        <v>362</v>
      </c>
      <c r="E4413" s="7" t="n">
        <v>1</v>
      </c>
    </row>
    <row r="4414" spans="1:13">
      <c r="A4414" t="s">
        <v>4</v>
      </c>
      <c r="B4414" s="4" t="s">
        <v>5</v>
      </c>
      <c r="C4414" s="4" t="s">
        <v>8</v>
      </c>
      <c r="D4414" s="4" t="s">
        <v>9</v>
      </c>
      <c r="E4414" s="4" t="s">
        <v>7</v>
      </c>
    </row>
    <row r="4415" spans="1:13">
      <c r="A4415" t="n">
        <v>37923</v>
      </c>
      <c r="B4415" s="18" t="n">
        <v>94</v>
      </c>
      <c r="C4415" s="7" t="n">
        <v>1</v>
      </c>
      <c r="D4415" s="7" t="s">
        <v>362</v>
      </c>
      <c r="E4415" s="7" t="n">
        <v>2</v>
      </c>
    </row>
    <row r="4416" spans="1:13">
      <c r="A4416" t="s">
        <v>4</v>
      </c>
      <c r="B4416" s="4" t="s">
        <v>5</v>
      </c>
      <c r="C4416" s="4" t="s">
        <v>8</v>
      </c>
      <c r="D4416" s="4" t="s">
        <v>9</v>
      </c>
      <c r="E4416" s="4" t="s">
        <v>7</v>
      </c>
    </row>
    <row r="4417" spans="1:22">
      <c r="A4417" t="n">
        <v>37931</v>
      </c>
      <c r="B4417" s="18" t="n">
        <v>94</v>
      </c>
      <c r="C4417" s="7" t="n">
        <v>0</v>
      </c>
      <c r="D4417" s="7" t="s">
        <v>362</v>
      </c>
      <c r="E4417" s="7" t="n">
        <v>4</v>
      </c>
    </row>
    <row r="4418" spans="1:22">
      <c r="A4418" t="s">
        <v>4</v>
      </c>
      <c r="B4418" s="4" t="s">
        <v>5</v>
      </c>
      <c r="C4418" s="4" t="s">
        <v>8</v>
      </c>
      <c r="D4418" s="4" t="s">
        <v>9</v>
      </c>
      <c r="E4418" s="4" t="s">
        <v>7</v>
      </c>
    </row>
    <row r="4419" spans="1:22">
      <c r="A4419" t="n">
        <v>37939</v>
      </c>
      <c r="B4419" s="18" t="n">
        <v>94</v>
      </c>
      <c r="C4419" s="7" t="n">
        <v>1</v>
      </c>
      <c r="D4419" s="7" t="s">
        <v>41</v>
      </c>
      <c r="E4419" s="7" t="n">
        <v>1</v>
      </c>
    </row>
    <row r="4420" spans="1:22">
      <c r="A4420" t="s">
        <v>4</v>
      </c>
      <c r="B4420" s="4" t="s">
        <v>5</v>
      </c>
      <c r="C4420" s="4" t="s">
        <v>8</v>
      </c>
      <c r="D4420" s="4" t="s">
        <v>9</v>
      </c>
      <c r="E4420" s="4" t="s">
        <v>7</v>
      </c>
    </row>
    <row r="4421" spans="1:22">
      <c r="A4421" t="n">
        <v>37952</v>
      </c>
      <c r="B4421" s="18" t="n">
        <v>94</v>
      </c>
      <c r="C4421" s="7" t="n">
        <v>1</v>
      </c>
      <c r="D4421" s="7" t="s">
        <v>41</v>
      </c>
      <c r="E4421" s="7" t="n">
        <v>2</v>
      </c>
    </row>
    <row r="4422" spans="1:22">
      <c r="A4422" t="s">
        <v>4</v>
      </c>
      <c r="B4422" s="4" t="s">
        <v>5</v>
      </c>
      <c r="C4422" s="4" t="s">
        <v>8</v>
      </c>
      <c r="D4422" s="4" t="s">
        <v>9</v>
      </c>
      <c r="E4422" s="4" t="s">
        <v>7</v>
      </c>
    </row>
    <row r="4423" spans="1:22">
      <c r="A4423" t="n">
        <v>37965</v>
      </c>
      <c r="B4423" s="18" t="n">
        <v>94</v>
      </c>
      <c r="C4423" s="7" t="n">
        <v>0</v>
      </c>
      <c r="D4423" s="7" t="s">
        <v>41</v>
      </c>
      <c r="E4423" s="7" t="n">
        <v>4</v>
      </c>
    </row>
    <row r="4424" spans="1:22">
      <c r="A4424" t="s">
        <v>4</v>
      </c>
      <c r="B4424" s="4" t="s">
        <v>5</v>
      </c>
      <c r="C4424" s="4" t="s">
        <v>8</v>
      </c>
      <c r="D4424" s="4" t="s">
        <v>9</v>
      </c>
      <c r="E4424" s="4" t="s">
        <v>7</v>
      </c>
    </row>
    <row r="4425" spans="1:22">
      <c r="A4425" t="n">
        <v>37978</v>
      </c>
      <c r="B4425" s="18" t="n">
        <v>94</v>
      </c>
      <c r="C4425" s="7" t="n">
        <v>1</v>
      </c>
      <c r="D4425" s="7" t="s">
        <v>363</v>
      </c>
      <c r="E4425" s="7" t="n">
        <v>1</v>
      </c>
    </row>
    <row r="4426" spans="1:22">
      <c r="A4426" t="s">
        <v>4</v>
      </c>
      <c r="B4426" s="4" t="s">
        <v>5</v>
      </c>
      <c r="C4426" s="4" t="s">
        <v>8</v>
      </c>
      <c r="D4426" s="4" t="s">
        <v>9</v>
      </c>
      <c r="E4426" s="4" t="s">
        <v>7</v>
      </c>
    </row>
    <row r="4427" spans="1:22">
      <c r="A4427" t="n">
        <v>37989</v>
      </c>
      <c r="B4427" s="18" t="n">
        <v>94</v>
      </c>
      <c r="C4427" s="7" t="n">
        <v>1</v>
      </c>
      <c r="D4427" s="7" t="s">
        <v>363</v>
      </c>
      <c r="E4427" s="7" t="n">
        <v>2</v>
      </c>
    </row>
    <row r="4428" spans="1:22">
      <c r="A4428" t="s">
        <v>4</v>
      </c>
      <c r="B4428" s="4" t="s">
        <v>5</v>
      </c>
      <c r="C4428" s="4" t="s">
        <v>8</v>
      </c>
      <c r="D4428" s="4" t="s">
        <v>9</v>
      </c>
      <c r="E4428" s="4" t="s">
        <v>7</v>
      </c>
    </row>
    <row r="4429" spans="1:22">
      <c r="A4429" t="n">
        <v>38000</v>
      </c>
      <c r="B4429" s="18" t="n">
        <v>94</v>
      </c>
      <c r="C4429" s="7" t="n">
        <v>0</v>
      </c>
      <c r="D4429" s="7" t="s">
        <v>363</v>
      </c>
      <c r="E4429" s="7" t="n">
        <v>4</v>
      </c>
    </row>
    <row r="4430" spans="1:22">
      <c r="A4430" t="s">
        <v>4</v>
      </c>
      <c r="B4430" s="4" t="s">
        <v>5</v>
      </c>
      <c r="C4430" s="4" t="s">
        <v>8</v>
      </c>
      <c r="D4430" s="4" t="s">
        <v>9</v>
      </c>
      <c r="E4430" s="4" t="s">
        <v>7</v>
      </c>
    </row>
    <row r="4431" spans="1:22">
      <c r="A4431" t="n">
        <v>38011</v>
      </c>
      <c r="B4431" s="18" t="n">
        <v>94</v>
      </c>
      <c r="C4431" s="7" t="n">
        <v>1</v>
      </c>
      <c r="D4431" s="7" t="s">
        <v>364</v>
      </c>
      <c r="E4431" s="7" t="n">
        <v>1</v>
      </c>
    </row>
    <row r="4432" spans="1:22">
      <c r="A4432" t="s">
        <v>4</v>
      </c>
      <c r="B4432" s="4" t="s">
        <v>5</v>
      </c>
      <c r="C4432" s="4" t="s">
        <v>8</v>
      </c>
      <c r="D4432" s="4" t="s">
        <v>9</v>
      </c>
      <c r="E4432" s="4" t="s">
        <v>7</v>
      </c>
    </row>
    <row r="4433" spans="1:5">
      <c r="A4433" t="n">
        <v>38021</v>
      </c>
      <c r="B4433" s="18" t="n">
        <v>94</v>
      </c>
      <c r="C4433" s="7" t="n">
        <v>1</v>
      </c>
      <c r="D4433" s="7" t="s">
        <v>364</v>
      </c>
      <c r="E4433" s="7" t="n">
        <v>2</v>
      </c>
    </row>
    <row r="4434" spans="1:5">
      <c r="A4434" t="s">
        <v>4</v>
      </c>
      <c r="B4434" s="4" t="s">
        <v>5</v>
      </c>
      <c r="C4434" s="4" t="s">
        <v>8</v>
      </c>
      <c r="D4434" s="4" t="s">
        <v>9</v>
      </c>
      <c r="E4434" s="4" t="s">
        <v>7</v>
      </c>
    </row>
    <row r="4435" spans="1:5">
      <c r="A4435" t="n">
        <v>38031</v>
      </c>
      <c r="B4435" s="18" t="n">
        <v>94</v>
      </c>
      <c r="C4435" s="7" t="n">
        <v>0</v>
      </c>
      <c r="D4435" s="7" t="s">
        <v>364</v>
      </c>
      <c r="E4435" s="7" t="n">
        <v>4</v>
      </c>
    </row>
    <row r="4436" spans="1:5">
      <c r="A4436" t="s">
        <v>4</v>
      </c>
      <c r="B4436" s="4" t="s">
        <v>5</v>
      </c>
      <c r="C4436" s="4" t="s">
        <v>8</v>
      </c>
      <c r="D4436" s="4" t="s">
        <v>9</v>
      </c>
      <c r="E4436" s="4" t="s">
        <v>7</v>
      </c>
    </row>
    <row r="4437" spans="1:5">
      <c r="A4437" t="n">
        <v>38041</v>
      </c>
      <c r="B4437" s="18" t="n">
        <v>94</v>
      </c>
      <c r="C4437" s="7" t="n">
        <v>1</v>
      </c>
      <c r="D4437" s="7" t="s">
        <v>365</v>
      </c>
      <c r="E4437" s="7" t="n">
        <v>1</v>
      </c>
    </row>
    <row r="4438" spans="1:5">
      <c r="A4438" t="s">
        <v>4</v>
      </c>
      <c r="B4438" s="4" t="s">
        <v>5</v>
      </c>
      <c r="C4438" s="4" t="s">
        <v>8</v>
      </c>
      <c r="D4438" s="4" t="s">
        <v>9</v>
      </c>
      <c r="E4438" s="4" t="s">
        <v>7</v>
      </c>
    </row>
    <row r="4439" spans="1:5">
      <c r="A4439" t="n">
        <v>38051</v>
      </c>
      <c r="B4439" s="18" t="n">
        <v>94</v>
      </c>
      <c r="C4439" s="7" t="n">
        <v>1</v>
      </c>
      <c r="D4439" s="7" t="s">
        <v>365</v>
      </c>
      <c r="E4439" s="7" t="n">
        <v>2</v>
      </c>
    </row>
    <row r="4440" spans="1:5">
      <c r="A4440" t="s">
        <v>4</v>
      </c>
      <c r="B4440" s="4" t="s">
        <v>5</v>
      </c>
      <c r="C4440" s="4" t="s">
        <v>8</v>
      </c>
      <c r="D4440" s="4" t="s">
        <v>9</v>
      </c>
      <c r="E4440" s="4" t="s">
        <v>7</v>
      </c>
    </row>
    <row r="4441" spans="1:5">
      <c r="A4441" t="n">
        <v>38061</v>
      </c>
      <c r="B4441" s="18" t="n">
        <v>94</v>
      </c>
      <c r="C4441" s="7" t="n">
        <v>0</v>
      </c>
      <c r="D4441" s="7" t="s">
        <v>365</v>
      </c>
      <c r="E4441" s="7" t="n">
        <v>4</v>
      </c>
    </row>
    <row r="4442" spans="1:5">
      <c r="A4442" t="s">
        <v>4</v>
      </c>
      <c r="B4442" s="4" t="s">
        <v>5</v>
      </c>
      <c r="C4442" s="4" t="s">
        <v>8</v>
      </c>
      <c r="D4442" s="4" t="s">
        <v>9</v>
      </c>
      <c r="E4442" s="4" t="s">
        <v>7</v>
      </c>
    </row>
    <row r="4443" spans="1:5">
      <c r="A4443" t="n">
        <v>38071</v>
      </c>
      <c r="B4443" s="18" t="n">
        <v>94</v>
      </c>
      <c r="C4443" s="7" t="n">
        <v>1</v>
      </c>
      <c r="D4443" s="7" t="s">
        <v>366</v>
      </c>
      <c r="E4443" s="7" t="n">
        <v>1</v>
      </c>
    </row>
    <row r="4444" spans="1:5">
      <c r="A4444" t="s">
        <v>4</v>
      </c>
      <c r="B4444" s="4" t="s">
        <v>5</v>
      </c>
      <c r="C4444" s="4" t="s">
        <v>8</v>
      </c>
      <c r="D4444" s="4" t="s">
        <v>9</v>
      </c>
      <c r="E4444" s="4" t="s">
        <v>7</v>
      </c>
    </row>
    <row r="4445" spans="1:5">
      <c r="A4445" t="n">
        <v>38081</v>
      </c>
      <c r="B4445" s="18" t="n">
        <v>94</v>
      </c>
      <c r="C4445" s="7" t="n">
        <v>1</v>
      </c>
      <c r="D4445" s="7" t="s">
        <v>366</v>
      </c>
      <c r="E4445" s="7" t="n">
        <v>2</v>
      </c>
    </row>
    <row r="4446" spans="1:5">
      <c r="A4446" t="s">
        <v>4</v>
      </c>
      <c r="B4446" s="4" t="s">
        <v>5</v>
      </c>
      <c r="C4446" s="4" t="s">
        <v>8</v>
      </c>
      <c r="D4446" s="4" t="s">
        <v>9</v>
      </c>
      <c r="E4446" s="4" t="s">
        <v>7</v>
      </c>
    </row>
    <row r="4447" spans="1:5">
      <c r="A4447" t="n">
        <v>38091</v>
      </c>
      <c r="B4447" s="18" t="n">
        <v>94</v>
      </c>
      <c r="C4447" s="7" t="n">
        <v>0</v>
      </c>
      <c r="D4447" s="7" t="s">
        <v>366</v>
      </c>
      <c r="E4447" s="7" t="n">
        <v>4</v>
      </c>
    </row>
    <row r="4448" spans="1:5">
      <c r="A4448" t="s">
        <v>4</v>
      </c>
      <c r="B4448" s="4" t="s">
        <v>5</v>
      </c>
      <c r="C4448" s="4" t="s">
        <v>8</v>
      </c>
      <c r="D4448" s="4" t="s">
        <v>9</v>
      </c>
      <c r="E4448" s="4" t="s">
        <v>7</v>
      </c>
    </row>
    <row r="4449" spans="1:5">
      <c r="A4449" t="n">
        <v>38101</v>
      </c>
      <c r="B4449" s="18" t="n">
        <v>94</v>
      </c>
      <c r="C4449" s="7" t="n">
        <v>1</v>
      </c>
      <c r="D4449" s="7" t="s">
        <v>367</v>
      </c>
      <c r="E4449" s="7" t="n">
        <v>1</v>
      </c>
    </row>
    <row r="4450" spans="1:5">
      <c r="A4450" t="s">
        <v>4</v>
      </c>
      <c r="B4450" s="4" t="s">
        <v>5</v>
      </c>
      <c r="C4450" s="4" t="s">
        <v>8</v>
      </c>
      <c r="D4450" s="4" t="s">
        <v>9</v>
      </c>
      <c r="E4450" s="4" t="s">
        <v>7</v>
      </c>
    </row>
    <row r="4451" spans="1:5">
      <c r="A4451" t="n">
        <v>38111</v>
      </c>
      <c r="B4451" s="18" t="n">
        <v>94</v>
      </c>
      <c r="C4451" s="7" t="n">
        <v>1</v>
      </c>
      <c r="D4451" s="7" t="s">
        <v>367</v>
      </c>
      <c r="E4451" s="7" t="n">
        <v>2</v>
      </c>
    </row>
    <row r="4452" spans="1:5">
      <c r="A4452" t="s">
        <v>4</v>
      </c>
      <c r="B4452" s="4" t="s">
        <v>5</v>
      </c>
      <c r="C4452" s="4" t="s">
        <v>8</v>
      </c>
      <c r="D4452" s="4" t="s">
        <v>9</v>
      </c>
      <c r="E4452" s="4" t="s">
        <v>7</v>
      </c>
    </row>
    <row r="4453" spans="1:5">
      <c r="A4453" t="n">
        <v>38121</v>
      </c>
      <c r="B4453" s="18" t="n">
        <v>94</v>
      </c>
      <c r="C4453" s="7" t="n">
        <v>0</v>
      </c>
      <c r="D4453" s="7" t="s">
        <v>367</v>
      </c>
      <c r="E4453" s="7" t="n">
        <v>4</v>
      </c>
    </row>
    <row r="4454" spans="1:5">
      <c r="A4454" t="s">
        <v>4</v>
      </c>
      <c r="B4454" s="4" t="s">
        <v>5</v>
      </c>
      <c r="C4454" s="4" t="s">
        <v>8</v>
      </c>
      <c r="D4454" s="4" t="s">
        <v>9</v>
      </c>
      <c r="E4454" s="4" t="s">
        <v>7</v>
      </c>
    </row>
    <row r="4455" spans="1:5">
      <c r="A4455" t="n">
        <v>38131</v>
      </c>
      <c r="B4455" s="18" t="n">
        <v>94</v>
      </c>
      <c r="C4455" s="7" t="n">
        <v>1</v>
      </c>
      <c r="D4455" s="7" t="s">
        <v>368</v>
      </c>
      <c r="E4455" s="7" t="n">
        <v>1</v>
      </c>
    </row>
    <row r="4456" spans="1:5">
      <c r="A4456" t="s">
        <v>4</v>
      </c>
      <c r="B4456" s="4" t="s">
        <v>5</v>
      </c>
      <c r="C4456" s="4" t="s">
        <v>8</v>
      </c>
      <c r="D4456" s="4" t="s">
        <v>9</v>
      </c>
      <c r="E4456" s="4" t="s">
        <v>7</v>
      </c>
    </row>
    <row r="4457" spans="1:5">
      <c r="A4457" t="n">
        <v>38141</v>
      </c>
      <c r="B4457" s="18" t="n">
        <v>94</v>
      </c>
      <c r="C4457" s="7" t="n">
        <v>1</v>
      </c>
      <c r="D4457" s="7" t="s">
        <v>368</v>
      </c>
      <c r="E4457" s="7" t="n">
        <v>2</v>
      </c>
    </row>
    <row r="4458" spans="1:5">
      <c r="A4458" t="s">
        <v>4</v>
      </c>
      <c r="B4458" s="4" t="s">
        <v>5</v>
      </c>
      <c r="C4458" s="4" t="s">
        <v>8</v>
      </c>
      <c r="D4458" s="4" t="s">
        <v>9</v>
      </c>
      <c r="E4458" s="4" t="s">
        <v>7</v>
      </c>
    </row>
    <row r="4459" spans="1:5">
      <c r="A4459" t="n">
        <v>38151</v>
      </c>
      <c r="B4459" s="18" t="n">
        <v>94</v>
      </c>
      <c r="C4459" s="7" t="n">
        <v>0</v>
      </c>
      <c r="D4459" s="7" t="s">
        <v>368</v>
      </c>
      <c r="E4459" s="7" t="n">
        <v>4</v>
      </c>
    </row>
    <row r="4460" spans="1:5">
      <c r="A4460" t="s">
        <v>4</v>
      </c>
      <c r="B4460" s="4" t="s">
        <v>5</v>
      </c>
      <c r="C4460" s="4" t="s">
        <v>8</v>
      </c>
      <c r="D4460" s="4" t="s">
        <v>9</v>
      </c>
      <c r="E4460" s="4" t="s">
        <v>7</v>
      </c>
    </row>
    <row r="4461" spans="1:5">
      <c r="A4461" t="n">
        <v>38161</v>
      </c>
      <c r="B4461" s="18" t="n">
        <v>94</v>
      </c>
      <c r="C4461" s="7" t="n">
        <v>1</v>
      </c>
      <c r="D4461" s="7" t="s">
        <v>369</v>
      </c>
      <c r="E4461" s="7" t="n">
        <v>1</v>
      </c>
    </row>
    <row r="4462" spans="1:5">
      <c r="A4462" t="s">
        <v>4</v>
      </c>
      <c r="B4462" s="4" t="s">
        <v>5</v>
      </c>
      <c r="C4462" s="4" t="s">
        <v>8</v>
      </c>
      <c r="D4462" s="4" t="s">
        <v>9</v>
      </c>
      <c r="E4462" s="4" t="s">
        <v>7</v>
      </c>
    </row>
    <row r="4463" spans="1:5">
      <c r="A4463" t="n">
        <v>38171</v>
      </c>
      <c r="B4463" s="18" t="n">
        <v>94</v>
      </c>
      <c r="C4463" s="7" t="n">
        <v>1</v>
      </c>
      <c r="D4463" s="7" t="s">
        <v>369</v>
      </c>
      <c r="E4463" s="7" t="n">
        <v>2</v>
      </c>
    </row>
    <row r="4464" spans="1:5">
      <c r="A4464" t="s">
        <v>4</v>
      </c>
      <c r="B4464" s="4" t="s">
        <v>5</v>
      </c>
      <c r="C4464" s="4" t="s">
        <v>8</v>
      </c>
      <c r="D4464" s="4" t="s">
        <v>9</v>
      </c>
      <c r="E4464" s="4" t="s">
        <v>7</v>
      </c>
    </row>
    <row r="4465" spans="1:5">
      <c r="A4465" t="n">
        <v>38181</v>
      </c>
      <c r="B4465" s="18" t="n">
        <v>94</v>
      </c>
      <c r="C4465" s="7" t="n">
        <v>0</v>
      </c>
      <c r="D4465" s="7" t="s">
        <v>369</v>
      </c>
      <c r="E4465" s="7" t="n">
        <v>4</v>
      </c>
    </row>
    <row r="4466" spans="1:5">
      <c r="A4466" t="s">
        <v>4</v>
      </c>
      <c r="B4466" s="4" t="s">
        <v>5</v>
      </c>
      <c r="C4466" s="4" t="s">
        <v>8</v>
      </c>
      <c r="D4466" s="4" t="s">
        <v>9</v>
      </c>
      <c r="E4466" s="4" t="s">
        <v>7</v>
      </c>
    </row>
    <row r="4467" spans="1:5">
      <c r="A4467" t="n">
        <v>38191</v>
      </c>
      <c r="B4467" s="18" t="n">
        <v>94</v>
      </c>
      <c r="C4467" s="7" t="n">
        <v>1</v>
      </c>
      <c r="D4467" s="7" t="s">
        <v>370</v>
      </c>
      <c r="E4467" s="7" t="n">
        <v>1</v>
      </c>
    </row>
    <row r="4468" spans="1:5">
      <c r="A4468" t="s">
        <v>4</v>
      </c>
      <c r="B4468" s="4" t="s">
        <v>5</v>
      </c>
      <c r="C4468" s="4" t="s">
        <v>8</v>
      </c>
      <c r="D4468" s="4" t="s">
        <v>9</v>
      </c>
      <c r="E4468" s="4" t="s">
        <v>7</v>
      </c>
    </row>
    <row r="4469" spans="1:5">
      <c r="A4469" t="n">
        <v>38201</v>
      </c>
      <c r="B4469" s="18" t="n">
        <v>94</v>
      </c>
      <c r="C4469" s="7" t="n">
        <v>1</v>
      </c>
      <c r="D4469" s="7" t="s">
        <v>370</v>
      </c>
      <c r="E4469" s="7" t="n">
        <v>2</v>
      </c>
    </row>
    <row r="4470" spans="1:5">
      <c r="A4470" t="s">
        <v>4</v>
      </c>
      <c r="B4470" s="4" t="s">
        <v>5</v>
      </c>
      <c r="C4470" s="4" t="s">
        <v>8</v>
      </c>
      <c r="D4470" s="4" t="s">
        <v>9</v>
      </c>
      <c r="E4470" s="4" t="s">
        <v>7</v>
      </c>
    </row>
    <row r="4471" spans="1:5">
      <c r="A4471" t="n">
        <v>38211</v>
      </c>
      <c r="B4471" s="18" t="n">
        <v>94</v>
      </c>
      <c r="C4471" s="7" t="n">
        <v>0</v>
      </c>
      <c r="D4471" s="7" t="s">
        <v>370</v>
      </c>
      <c r="E4471" s="7" t="n">
        <v>4</v>
      </c>
    </row>
    <row r="4472" spans="1:5">
      <c r="A4472" t="s">
        <v>4</v>
      </c>
      <c r="B4472" s="4" t="s">
        <v>5</v>
      </c>
      <c r="C4472" s="4" t="s">
        <v>8</v>
      </c>
      <c r="D4472" s="4" t="s">
        <v>9</v>
      </c>
      <c r="E4472" s="4" t="s">
        <v>7</v>
      </c>
    </row>
    <row r="4473" spans="1:5">
      <c r="A4473" t="n">
        <v>38221</v>
      </c>
      <c r="B4473" s="18" t="n">
        <v>94</v>
      </c>
      <c r="C4473" s="7" t="n">
        <v>1</v>
      </c>
      <c r="D4473" s="7" t="s">
        <v>371</v>
      </c>
      <c r="E4473" s="7" t="n">
        <v>1</v>
      </c>
    </row>
    <row r="4474" spans="1:5">
      <c r="A4474" t="s">
        <v>4</v>
      </c>
      <c r="B4474" s="4" t="s">
        <v>5</v>
      </c>
      <c r="C4474" s="4" t="s">
        <v>8</v>
      </c>
      <c r="D4474" s="4" t="s">
        <v>9</v>
      </c>
      <c r="E4474" s="4" t="s">
        <v>7</v>
      </c>
    </row>
    <row r="4475" spans="1:5">
      <c r="A4475" t="n">
        <v>38231</v>
      </c>
      <c r="B4475" s="18" t="n">
        <v>94</v>
      </c>
      <c r="C4475" s="7" t="n">
        <v>1</v>
      </c>
      <c r="D4475" s="7" t="s">
        <v>371</v>
      </c>
      <c r="E4475" s="7" t="n">
        <v>2</v>
      </c>
    </row>
    <row r="4476" spans="1:5">
      <c r="A4476" t="s">
        <v>4</v>
      </c>
      <c r="B4476" s="4" t="s">
        <v>5</v>
      </c>
      <c r="C4476" s="4" t="s">
        <v>8</v>
      </c>
      <c r="D4476" s="4" t="s">
        <v>9</v>
      </c>
      <c r="E4476" s="4" t="s">
        <v>7</v>
      </c>
    </row>
    <row r="4477" spans="1:5">
      <c r="A4477" t="n">
        <v>38241</v>
      </c>
      <c r="B4477" s="18" t="n">
        <v>94</v>
      </c>
      <c r="C4477" s="7" t="n">
        <v>0</v>
      </c>
      <c r="D4477" s="7" t="s">
        <v>371</v>
      </c>
      <c r="E4477" s="7" t="n">
        <v>4</v>
      </c>
    </row>
    <row r="4478" spans="1:5">
      <c r="A4478" t="s">
        <v>4</v>
      </c>
      <c r="B4478" s="4" t="s">
        <v>5</v>
      </c>
      <c r="C4478" s="4" t="s">
        <v>8</v>
      </c>
      <c r="D4478" s="4" t="s">
        <v>9</v>
      </c>
      <c r="E4478" s="4" t="s">
        <v>7</v>
      </c>
    </row>
    <row r="4479" spans="1:5">
      <c r="A4479" t="n">
        <v>38251</v>
      </c>
      <c r="B4479" s="18" t="n">
        <v>94</v>
      </c>
      <c r="C4479" s="7" t="n">
        <v>1</v>
      </c>
      <c r="D4479" s="7" t="s">
        <v>372</v>
      </c>
      <c r="E4479" s="7" t="n">
        <v>1</v>
      </c>
    </row>
    <row r="4480" spans="1:5">
      <c r="A4480" t="s">
        <v>4</v>
      </c>
      <c r="B4480" s="4" t="s">
        <v>5</v>
      </c>
      <c r="C4480" s="4" t="s">
        <v>8</v>
      </c>
      <c r="D4480" s="4" t="s">
        <v>9</v>
      </c>
      <c r="E4480" s="4" t="s">
        <v>7</v>
      </c>
    </row>
    <row r="4481" spans="1:5">
      <c r="A4481" t="n">
        <v>38261</v>
      </c>
      <c r="B4481" s="18" t="n">
        <v>94</v>
      </c>
      <c r="C4481" s="7" t="n">
        <v>1</v>
      </c>
      <c r="D4481" s="7" t="s">
        <v>372</v>
      </c>
      <c r="E4481" s="7" t="n">
        <v>2</v>
      </c>
    </row>
    <row r="4482" spans="1:5">
      <c r="A4482" t="s">
        <v>4</v>
      </c>
      <c r="B4482" s="4" t="s">
        <v>5</v>
      </c>
      <c r="C4482" s="4" t="s">
        <v>8</v>
      </c>
      <c r="D4482" s="4" t="s">
        <v>9</v>
      </c>
      <c r="E4482" s="4" t="s">
        <v>7</v>
      </c>
    </row>
    <row r="4483" spans="1:5">
      <c r="A4483" t="n">
        <v>38271</v>
      </c>
      <c r="B4483" s="18" t="n">
        <v>94</v>
      </c>
      <c r="C4483" s="7" t="n">
        <v>0</v>
      </c>
      <c r="D4483" s="7" t="s">
        <v>372</v>
      </c>
      <c r="E4483" s="7" t="n">
        <v>4</v>
      </c>
    </row>
    <row r="4484" spans="1:5">
      <c r="A4484" t="s">
        <v>4</v>
      </c>
      <c r="B4484" s="4" t="s">
        <v>5</v>
      </c>
      <c r="C4484" s="4" t="s">
        <v>8</v>
      </c>
      <c r="D4484" s="4" t="s">
        <v>9</v>
      </c>
      <c r="E4484" s="4" t="s">
        <v>7</v>
      </c>
    </row>
    <row r="4485" spans="1:5">
      <c r="A4485" t="n">
        <v>38281</v>
      </c>
      <c r="B4485" s="18" t="n">
        <v>94</v>
      </c>
      <c r="C4485" s="7" t="n">
        <v>1</v>
      </c>
      <c r="D4485" s="7" t="s">
        <v>373</v>
      </c>
      <c r="E4485" s="7" t="n">
        <v>1</v>
      </c>
    </row>
    <row r="4486" spans="1:5">
      <c r="A4486" t="s">
        <v>4</v>
      </c>
      <c r="B4486" s="4" t="s">
        <v>5</v>
      </c>
      <c r="C4486" s="4" t="s">
        <v>8</v>
      </c>
      <c r="D4486" s="4" t="s">
        <v>9</v>
      </c>
      <c r="E4486" s="4" t="s">
        <v>7</v>
      </c>
    </row>
    <row r="4487" spans="1:5">
      <c r="A4487" t="n">
        <v>38291</v>
      </c>
      <c r="B4487" s="18" t="n">
        <v>94</v>
      </c>
      <c r="C4487" s="7" t="n">
        <v>1</v>
      </c>
      <c r="D4487" s="7" t="s">
        <v>373</v>
      </c>
      <c r="E4487" s="7" t="n">
        <v>2</v>
      </c>
    </row>
    <row r="4488" spans="1:5">
      <c r="A4488" t="s">
        <v>4</v>
      </c>
      <c r="B4488" s="4" t="s">
        <v>5</v>
      </c>
      <c r="C4488" s="4" t="s">
        <v>8</v>
      </c>
      <c r="D4488" s="4" t="s">
        <v>9</v>
      </c>
      <c r="E4488" s="4" t="s">
        <v>7</v>
      </c>
    </row>
    <row r="4489" spans="1:5">
      <c r="A4489" t="n">
        <v>38301</v>
      </c>
      <c r="B4489" s="18" t="n">
        <v>94</v>
      </c>
      <c r="C4489" s="7" t="n">
        <v>0</v>
      </c>
      <c r="D4489" s="7" t="s">
        <v>373</v>
      </c>
      <c r="E4489" s="7" t="n">
        <v>4</v>
      </c>
    </row>
    <row r="4490" spans="1:5">
      <c r="A4490" t="s">
        <v>4</v>
      </c>
      <c r="B4490" s="4" t="s">
        <v>5</v>
      </c>
      <c r="C4490" s="4" t="s">
        <v>8</v>
      </c>
      <c r="D4490" s="4" t="s">
        <v>9</v>
      </c>
      <c r="E4490" s="4" t="s">
        <v>7</v>
      </c>
    </row>
    <row r="4491" spans="1:5">
      <c r="A4491" t="n">
        <v>38311</v>
      </c>
      <c r="B4491" s="18" t="n">
        <v>94</v>
      </c>
      <c r="C4491" s="7" t="n">
        <v>1</v>
      </c>
      <c r="D4491" s="7" t="s">
        <v>53</v>
      </c>
      <c r="E4491" s="7" t="n">
        <v>1</v>
      </c>
    </row>
    <row r="4492" spans="1:5">
      <c r="A4492" t="s">
        <v>4</v>
      </c>
      <c r="B4492" s="4" t="s">
        <v>5</v>
      </c>
      <c r="C4492" s="4" t="s">
        <v>8</v>
      </c>
      <c r="D4492" s="4" t="s">
        <v>9</v>
      </c>
      <c r="E4492" s="4" t="s">
        <v>7</v>
      </c>
    </row>
    <row r="4493" spans="1:5">
      <c r="A4493" t="n">
        <v>38323</v>
      </c>
      <c r="B4493" s="18" t="n">
        <v>94</v>
      </c>
      <c r="C4493" s="7" t="n">
        <v>1</v>
      </c>
      <c r="D4493" s="7" t="s">
        <v>53</v>
      </c>
      <c r="E4493" s="7" t="n">
        <v>2</v>
      </c>
    </row>
    <row r="4494" spans="1:5">
      <c r="A4494" t="s">
        <v>4</v>
      </c>
      <c r="B4494" s="4" t="s">
        <v>5</v>
      </c>
      <c r="C4494" s="4" t="s">
        <v>8</v>
      </c>
      <c r="D4494" s="4" t="s">
        <v>9</v>
      </c>
      <c r="E4494" s="4" t="s">
        <v>7</v>
      </c>
    </row>
    <row r="4495" spans="1:5">
      <c r="A4495" t="n">
        <v>38335</v>
      </c>
      <c r="B4495" s="18" t="n">
        <v>94</v>
      </c>
      <c r="C4495" s="7" t="n">
        <v>0</v>
      </c>
      <c r="D4495" s="7" t="s">
        <v>53</v>
      </c>
      <c r="E4495" s="7" t="n">
        <v>4</v>
      </c>
    </row>
    <row r="4496" spans="1:5">
      <c r="A4496" t="s">
        <v>4</v>
      </c>
      <c r="B4496" s="4" t="s">
        <v>5</v>
      </c>
      <c r="C4496" s="4" t="s">
        <v>8</v>
      </c>
      <c r="D4496" s="4" t="s">
        <v>9</v>
      </c>
      <c r="E4496" s="4" t="s">
        <v>7</v>
      </c>
    </row>
    <row r="4497" spans="1:5">
      <c r="A4497" t="n">
        <v>38347</v>
      </c>
      <c r="B4497" s="18" t="n">
        <v>94</v>
      </c>
      <c r="C4497" s="7" t="n">
        <v>1</v>
      </c>
      <c r="D4497" s="7" t="s">
        <v>18</v>
      </c>
      <c r="E4497" s="7" t="n">
        <v>1</v>
      </c>
    </row>
    <row r="4498" spans="1:5">
      <c r="A4498" t="s">
        <v>4</v>
      </c>
      <c r="B4498" s="4" t="s">
        <v>5</v>
      </c>
      <c r="C4498" s="4" t="s">
        <v>8</v>
      </c>
      <c r="D4498" s="4" t="s">
        <v>9</v>
      </c>
      <c r="E4498" s="4" t="s">
        <v>7</v>
      </c>
    </row>
    <row r="4499" spans="1:5">
      <c r="A4499" t="n">
        <v>38360</v>
      </c>
      <c r="B4499" s="18" t="n">
        <v>94</v>
      </c>
      <c r="C4499" s="7" t="n">
        <v>1</v>
      </c>
      <c r="D4499" s="7" t="s">
        <v>18</v>
      </c>
      <c r="E4499" s="7" t="n">
        <v>2</v>
      </c>
    </row>
    <row r="4500" spans="1:5">
      <c r="A4500" t="s">
        <v>4</v>
      </c>
      <c r="B4500" s="4" t="s">
        <v>5</v>
      </c>
      <c r="C4500" s="4" t="s">
        <v>8</v>
      </c>
      <c r="D4500" s="4" t="s">
        <v>9</v>
      </c>
      <c r="E4500" s="4" t="s">
        <v>7</v>
      </c>
    </row>
    <row r="4501" spans="1:5">
      <c r="A4501" t="n">
        <v>38373</v>
      </c>
      <c r="B4501" s="18" t="n">
        <v>94</v>
      </c>
      <c r="C4501" s="7" t="n">
        <v>0</v>
      </c>
      <c r="D4501" s="7" t="s">
        <v>18</v>
      </c>
      <c r="E4501" s="7" t="n">
        <v>4</v>
      </c>
    </row>
    <row r="4502" spans="1:5">
      <c r="A4502" t="s">
        <v>4</v>
      </c>
      <c r="B4502" s="4" t="s">
        <v>5</v>
      </c>
      <c r="C4502" s="4" t="s">
        <v>8</v>
      </c>
      <c r="D4502" s="4" t="s">
        <v>9</v>
      </c>
      <c r="E4502" s="4" t="s">
        <v>7</v>
      </c>
    </row>
    <row r="4503" spans="1:5">
      <c r="A4503" t="n">
        <v>38386</v>
      </c>
      <c r="B4503" s="18" t="n">
        <v>94</v>
      </c>
      <c r="C4503" s="7" t="n">
        <v>1</v>
      </c>
      <c r="D4503" s="7" t="s">
        <v>19</v>
      </c>
      <c r="E4503" s="7" t="n">
        <v>1</v>
      </c>
    </row>
    <row r="4504" spans="1:5">
      <c r="A4504" t="s">
        <v>4</v>
      </c>
      <c r="B4504" s="4" t="s">
        <v>5</v>
      </c>
      <c r="C4504" s="4" t="s">
        <v>8</v>
      </c>
      <c r="D4504" s="4" t="s">
        <v>9</v>
      </c>
      <c r="E4504" s="4" t="s">
        <v>7</v>
      </c>
    </row>
    <row r="4505" spans="1:5">
      <c r="A4505" t="n">
        <v>38399</v>
      </c>
      <c r="B4505" s="18" t="n">
        <v>94</v>
      </c>
      <c r="C4505" s="7" t="n">
        <v>1</v>
      </c>
      <c r="D4505" s="7" t="s">
        <v>19</v>
      </c>
      <c r="E4505" s="7" t="n">
        <v>2</v>
      </c>
    </row>
    <row r="4506" spans="1:5">
      <c r="A4506" t="s">
        <v>4</v>
      </c>
      <c r="B4506" s="4" t="s">
        <v>5</v>
      </c>
      <c r="C4506" s="4" t="s">
        <v>8</v>
      </c>
      <c r="D4506" s="4" t="s">
        <v>9</v>
      </c>
      <c r="E4506" s="4" t="s">
        <v>7</v>
      </c>
    </row>
    <row r="4507" spans="1:5">
      <c r="A4507" t="n">
        <v>38412</v>
      </c>
      <c r="B4507" s="18" t="n">
        <v>94</v>
      </c>
      <c r="C4507" s="7" t="n">
        <v>0</v>
      </c>
      <c r="D4507" s="7" t="s">
        <v>19</v>
      </c>
      <c r="E4507" s="7" t="n">
        <v>4</v>
      </c>
    </row>
    <row r="4508" spans="1:5">
      <c r="A4508" t="s">
        <v>4</v>
      </c>
      <c r="B4508" s="4" t="s">
        <v>5</v>
      </c>
      <c r="C4508" s="4" t="s">
        <v>8</v>
      </c>
      <c r="D4508" s="4" t="s">
        <v>9</v>
      </c>
      <c r="E4508" s="4" t="s">
        <v>7</v>
      </c>
    </row>
    <row r="4509" spans="1:5">
      <c r="A4509" t="n">
        <v>38425</v>
      </c>
      <c r="B4509" s="18" t="n">
        <v>94</v>
      </c>
      <c r="C4509" s="7" t="n">
        <v>1</v>
      </c>
      <c r="D4509" s="7" t="s">
        <v>20</v>
      </c>
      <c r="E4509" s="7" t="n">
        <v>1</v>
      </c>
    </row>
    <row r="4510" spans="1:5">
      <c r="A4510" t="s">
        <v>4</v>
      </c>
      <c r="B4510" s="4" t="s">
        <v>5</v>
      </c>
      <c r="C4510" s="4" t="s">
        <v>8</v>
      </c>
      <c r="D4510" s="4" t="s">
        <v>9</v>
      </c>
      <c r="E4510" s="4" t="s">
        <v>7</v>
      </c>
    </row>
    <row r="4511" spans="1:5">
      <c r="A4511" t="n">
        <v>38438</v>
      </c>
      <c r="B4511" s="18" t="n">
        <v>94</v>
      </c>
      <c r="C4511" s="7" t="n">
        <v>1</v>
      </c>
      <c r="D4511" s="7" t="s">
        <v>20</v>
      </c>
      <c r="E4511" s="7" t="n">
        <v>2</v>
      </c>
    </row>
    <row r="4512" spans="1:5">
      <c r="A4512" t="s">
        <v>4</v>
      </c>
      <c r="B4512" s="4" t="s">
        <v>5</v>
      </c>
      <c r="C4512" s="4" t="s">
        <v>8</v>
      </c>
      <c r="D4512" s="4" t="s">
        <v>9</v>
      </c>
      <c r="E4512" s="4" t="s">
        <v>7</v>
      </c>
    </row>
    <row r="4513" spans="1:5">
      <c r="A4513" t="n">
        <v>38451</v>
      </c>
      <c r="B4513" s="18" t="n">
        <v>94</v>
      </c>
      <c r="C4513" s="7" t="n">
        <v>0</v>
      </c>
      <c r="D4513" s="7" t="s">
        <v>20</v>
      </c>
      <c r="E4513" s="7" t="n">
        <v>4</v>
      </c>
    </row>
    <row r="4514" spans="1:5">
      <c r="A4514" t="s">
        <v>4</v>
      </c>
      <c r="B4514" s="4" t="s">
        <v>5</v>
      </c>
      <c r="C4514" s="4" t="s">
        <v>8</v>
      </c>
      <c r="D4514" s="4" t="s">
        <v>9</v>
      </c>
      <c r="E4514" s="4" t="s">
        <v>7</v>
      </c>
    </row>
    <row r="4515" spans="1:5">
      <c r="A4515" t="n">
        <v>38464</v>
      </c>
      <c r="B4515" s="18" t="n">
        <v>94</v>
      </c>
      <c r="C4515" s="7" t="n">
        <v>1</v>
      </c>
      <c r="D4515" s="7" t="s">
        <v>21</v>
      </c>
      <c r="E4515" s="7" t="n">
        <v>1</v>
      </c>
    </row>
    <row r="4516" spans="1:5">
      <c r="A4516" t="s">
        <v>4</v>
      </c>
      <c r="B4516" s="4" t="s">
        <v>5</v>
      </c>
      <c r="C4516" s="4" t="s">
        <v>8</v>
      </c>
      <c r="D4516" s="4" t="s">
        <v>9</v>
      </c>
      <c r="E4516" s="4" t="s">
        <v>7</v>
      </c>
    </row>
    <row r="4517" spans="1:5">
      <c r="A4517" t="n">
        <v>38477</v>
      </c>
      <c r="B4517" s="18" t="n">
        <v>94</v>
      </c>
      <c r="C4517" s="7" t="n">
        <v>1</v>
      </c>
      <c r="D4517" s="7" t="s">
        <v>21</v>
      </c>
      <c r="E4517" s="7" t="n">
        <v>2</v>
      </c>
    </row>
    <row r="4518" spans="1:5">
      <c r="A4518" t="s">
        <v>4</v>
      </c>
      <c r="B4518" s="4" t="s">
        <v>5</v>
      </c>
      <c r="C4518" s="4" t="s">
        <v>8</v>
      </c>
      <c r="D4518" s="4" t="s">
        <v>9</v>
      </c>
      <c r="E4518" s="4" t="s">
        <v>7</v>
      </c>
    </row>
    <row r="4519" spans="1:5">
      <c r="A4519" t="n">
        <v>38490</v>
      </c>
      <c r="B4519" s="18" t="n">
        <v>94</v>
      </c>
      <c r="C4519" s="7" t="n">
        <v>0</v>
      </c>
      <c r="D4519" s="7" t="s">
        <v>21</v>
      </c>
      <c r="E4519" s="7" t="n">
        <v>4</v>
      </c>
    </row>
    <row r="4520" spans="1:5">
      <c r="A4520" t="s">
        <v>4</v>
      </c>
      <c r="B4520" s="4" t="s">
        <v>5</v>
      </c>
      <c r="C4520" s="4" t="s">
        <v>8</v>
      </c>
      <c r="D4520" s="4" t="s">
        <v>9</v>
      </c>
      <c r="E4520" s="4" t="s">
        <v>7</v>
      </c>
    </row>
    <row r="4521" spans="1:5">
      <c r="A4521" t="n">
        <v>38503</v>
      </c>
      <c r="B4521" s="18" t="n">
        <v>94</v>
      </c>
      <c r="C4521" s="7" t="n">
        <v>1</v>
      </c>
      <c r="D4521" s="7" t="s">
        <v>22</v>
      </c>
      <c r="E4521" s="7" t="n">
        <v>1</v>
      </c>
    </row>
    <row r="4522" spans="1:5">
      <c r="A4522" t="s">
        <v>4</v>
      </c>
      <c r="B4522" s="4" t="s">
        <v>5</v>
      </c>
      <c r="C4522" s="4" t="s">
        <v>8</v>
      </c>
      <c r="D4522" s="4" t="s">
        <v>9</v>
      </c>
      <c r="E4522" s="4" t="s">
        <v>7</v>
      </c>
    </row>
    <row r="4523" spans="1:5">
      <c r="A4523" t="n">
        <v>38516</v>
      </c>
      <c r="B4523" s="18" t="n">
        <v>94</v>
      </c>
      <c r="C4523" s="7" t="n">
        <v>1</v>
      </c>
      <c r="D4523" s="7" t="s">
        <v>22</v>
      </c>
      <c r="E4523" s="7" t="n">
        <v>2</v>
      </c>
    </row>
    <row r="4524" spans="1:5">
      <c r="A4524" t="s">
        <v>4</v>
      </c>
      <c r="B4524" s="4" t="s">
        <v>5</v>
      </c>
      <c r="C4524" s="4" t="s">
        <v>8</v>
      </c>
      <c r="D4524" s="4" t="s">
        <v>9</v>
      </c>
      <c r="E4524" s="4" t="s">
        <v>7</v>
      </c>
    </row>
    <row r="4525" spans="1:5">
      <c r="A4525" t="n">
        <v>38529</v>
      </c>
      <c r="B4525" s="18" t="n">
        <v>94</v>
      </c>
      <c r="C4525" s="7" t="n">
        <v>0</v>
      </c>
      <c r="D4525" s="7" t="s">
        <v>22</v>
      </c>
      <c r="E4525" s="7" t="n">
        <v>4</v>
      </c>
    </row>
    <row r="4526" spans="1:5">
      <c r="A4526" t="s">
        <v>4</v>
      </c>
      <c r="B4526" s="4" t="s">
        <v>5</v>
      </c>
      <c r="C4526" s="4" t="s">
        <v>8</v>
      </c>
      <c r="D4526" s="4" t="s">
        <v>9</v>
      </c>
      <c r="E4526" s="4" t="s">
        <v>7</v>
      </c>
    </row>
    <row r="4527" spans="1:5">
      <c r="A4527" t="n">
        <v>38542</v>
      </c>
      <c r="B4527" s="18" t="n">
        <v>94</v>
      </c>
      <c r="C4527" s="7" t="n">
        <v>1</v>
      </c>
      <c r="D4527" s="7" t="s">
        <v>70</v>
      </c>
      <c r="E4527" s="7" t="n">
        <v>1</v>
      </c>
    </row>
    <row r="4528" spans="1:5">
      <c r="A4528" t="s">
        <v>4</v>
      </c>
      <c r="B4528" s="4" t="s">
        <v>5</v>
      </c>
      <c r="C4528" s="4" t="s">
        <v>8</v>
      </c>
      <c r="D4528" s="4" t="s">
        <v>9</v>
      </c>
      <c r="E4528" s="4" t="s">
        <v>7</v>
      </c>
    </row>
    <row r="4529" spans="1:5">
      <c r="A4529" t="n">
        <v>38559</v>
      </c>
      <c r="B4529" s="18" t="n">
        <v>94</v>
      </c>
      <c r="C4529" s="7" t="n">
        <v>1</v>
      </c>
      <c r="D4529" s="7" t="s">
        <v>70</v>
      </c>
      <c r="E4529" s="7" t="n">
        <v>2</v>
      </c>
    </row>
    <row r="4530" spans="1:5">
      <c r="A4530" t="s">
        <v>4</v>
      </c>
      <c r="B4530" s="4" t="s">
        <v>5</v>
      </c>
      <c r="C4530" s="4" t="s">
        <v>8</v>
      </c>
      <c r="D4530" s="4" t="s">
        <v>9</v>
      </c>
      <c r="E4530" s="4" t="s">
        <v>7</v>
      </c>
    </row>
    <row r="4531" spans="1:5">
      <c r="A4531" t="n">
        <v>38576</v>
      </c>
      <c r="B4531" s="18" t="n">
        <v>94</v>
      </c>
      <c r="C4531" s="7" t="n">
        <v>0</v>
      </c>
      <c r="D4531" s="7" t="s">
        <v>70</v>
      </c>
      <c r="E4531" s="7" t="n">
        <v>4</v>
      </c>
    </row>
    <row r="4532" spans="1:5">
      <c r="A4532" t="s">
        <v>4</v>
      </c>
      <c r="B4532" s="4" t="s">
        <v>5</v>
      </c>
      <c r="C4532" s="4" t="s">
        <v>8</v>
      </c>
      <c r="D4532" s="4" t="s">
        <v>9</v>
      </c>
      <c r="E4532" s="4" t="s">
        <v>7</v>
      </c>
    </row>
    <row r="4533" spans="1:5">
      <c r="A4533" t="n">
        <v>38593</v>
      </c>
      <c r="B4533" s="18" t="n">
        <v>94</v>
      </c>
      <c r="C4533" s="7" t="n">
        <v>1</v>
      </c>
      <c r="D4533" s="7" t="s">
        <v>23</v>
      </c>
      <c r="E4533" s="7" t="n">
        <v>1</v>
      </c>
    </row>
    <row r="4534" spans="1:5">
      <c r="A4534" t="s">
        <v>4</v>
      </c>
      <c r="B4534" s="4" t="s">
        <v>5</v>
      </c>
      <c r="C4534" s="4" t="s">
        <v>8</v>
      </c>
      <c r="D4534" s="4" t="s">
        <v>9</v>
      </c>
      <c r="E4534" s="4" t="s">
        <v>7</v>
      </c>
    </row>
    <row r="4535" spans="1:5">
      <c r="A4535" t="n">
        <v>38605</v>
      </c>
      <c r="B4535" s="18" t="n">
        <v>94</v>
      </c>
      <c r="C4535" s="7" t="n">
        <v>1</v>
      </c>
      <c r="D4535" s="7" t="s">
        <v>23</v>
      </c>
      <c r="E4535" s="7" t="n">
        <v>2</v>
      </c>
    </row>
    <row r="4536" spans="1:5">
      <c r="A4536" t="s">
        <v>4</v>
      </c>
      <c r="B4536" s="4" t="s">
        <v>5</v>
      </c>
      <c r="C4536" s="4" t="s">
        <v>8</v>
      </c>
      <c r="D4536" s="4" t="s">
        <v>9</v>
      </c>
      <c r="E4536" s="4" t="s">
        <v>7</v>
      </c>
    </row>
    <row r="4537" spans="1:5">
      <c r="A4537" t="n">
        <v>38617</v>
      </c>
      <c r="B4537" s="18" t="n">
        <v>94</v>
      </c>
      <c r="C4537" s="7" t="n">
        <v>0</v>
      </c>
      <c r="D4537" s="7" t="s">
        <v>23</v>
      </c>
      <c r="E4537" s="7" t="n">
        <v>4</v>
      </c>
    </row>
    <row r="4538" spans="1:5">
      <c r="A4538" t="s">
        <v>4</v>
      </c>
      <c r="B4538" s="4" t="s">
        <v>5</v>
      </c>
      <c r="C4538" s="4" t="s">
        <v>8</v>
      </c>
      <c r="D4538" s="4" t="s">
        <v>9</v>
      </c>
      <c r="E4538" s="4" t="s">
        <v>7</v>
      </c>
    </row>
    <row r="4539" spans="1:5">
      <c r="A4539" t="n">
        <v>38629</v>
      </c>
      <c r="B4539" s="18" t="n">
        <v>94</v>
      </c>
      <c r="C4539" s="7" t="n">
        <v>1</v>
      </c>
      <c r="D4539" s="7" t="s">
        <v>24</v>
      </c>
      <c r="E4539" s="7" t="n">
        <v>1</v>
      </c>
    </row>
    <row r="4540" spans="1:5">
      <c r="A4540" t="s">
        <v>4</v>
      </c>
      <c r="B4540" s="4" t="s">
        <v>5</v>
      </c>
      <c r="C4540" s="4" t="s">
        <v>8</v>
      </c>
      <c r="D4540" s="4" t="s">
        <v>9</v>
      </c>
      <c r="E4540" s="4" t="s">
        <v>7</v>
      </c>
    </row>
    <row r="4541" spans="1:5">
      <c r="A4541" t="n">
        <v>38641</v>
      </c>
      <c r="B4541" s="18" t="n">
        <v>94</v>
      </c>
      <c r="C4541" s="7" t="n">
        <v>1</v>
      </c>
      <c r="D4541" s="7" t="s">
        <v>24</v>
      </c>
      <c r="E4541" s="7" t="n">
        <v>2</v>
      </c>
    </row>
    <row r="4542" spans="1:5">
      <c r="A4542" t="s">
        <v>4</v>
      </c>
      <c r="B4542" s="4" t="s">
        <v>5</v>
      </c>
      <c r="C4542" s="4" t="s">
        <v>8</v>
      </c>
      <c r="D4542" s="4" t="s">
        <v>9</v>
      </c>
      <c r="E4542" s="4" t="s">
        <v>7</v>
      </c>
    </row>
    <row r="4543" spans="1:5">
      <c r="A4543" t="n">
        <v>38653</v>
      </c>
      <c r="B4543" s="18" t="n">
        <v>94</v>
      </c>
      <c r="C4543" s="7" t="n">
        <v>0</v>
      </c>
      <c r="D4543" s="7" t="s">
        <v>24</v>
      </c>
      <c r="E4543" s="7" t="n">
        <v>4</v>
      </c>
    </row>
    <row r="4544" spans="1:5">
      <c r="A4544" t="s">
        <v>4</v>
      </c>
      <c r="B4544" s="4" t="s">
        <v>5</v>
      </c>
      <c r="C4544" s="4" t="s">
        <v>8</v>
      </c>
      <c r="D4544" s="4" t="s">
        <v>9</v>
      </c>
      <c r="E4544" s="4" t="s">
        <v>7</v>
      </c>
    </row>
    <row r="4545" spans="1:5">
      <c r="A4545" t="n">
        <v>38665</v>
      </c>
      <c r="B4545" s="18" t="n">
        <v>94</v>
      </c>
      <c r="C4545" s="7" t="n">
        <v>1</v>
      </c>
      <c r="D4545" s="7" t="s">
        <v>25</v>
      </c>
      <c r="E4545" s="7" t="n">
        <v>1</v>
      </c>
    </row>
    <row r="4546" spans="1:5">
      <c r="A4546" t="s">
        <v>4</v>
      </c>
      <c r="B4546" s="4" t="s">
        <v>5</v>
      </c>
      <c r="C4546" s="4" t="s">
        <v>8</v>
      </c>
      <c r="D4546" s="4" t="s">
        <v>9</v>
      </c>
      <c r="E4546" s="4" t="s">
        <v>7</v>
      </c>
    </row>
    <row r="4547" spans="1:5">
      <c r="A4547" t="n">
        <v>38677</v>
      </c>
      <c r="B4547" s="18" t="n">
        <v>94</v>
      </c>
      <c r="C4547" s="7" t="n">
        <v>1</v>
      </c>
      <c r="D4547" s="7" t="s">
        <v>25</v>
      </c>
      <c r="E4547" s="7" t="n">
        <v>2</v>
      </c>
    </row>
    <row r="4548" spans="1:5">
      <c r="A4548" t="s">
        <v>4</v>
      </c>
      <c r="B4548" s="4" t="s">
        <v>5</v>
      </c>
      <c r="C4548" s="4" t="s">
        <v>8</v>
      </c>
      <c r="D4548" s="4" t="s">
        <v>9</v>
      </c>
      <c r="E4548" s="4" t="s">
        <v>7</v>
      </c>
    </row>
    <row r="4549" spans="1:5">
      <c r="A4549" t="n">
        <v>38689</v>
      </c>
      <c r="B4549" s="18" t="n">
        <v>94</v>
      </c>
      <c r="C4549" s="7" t="n">
        <v>0</v>
      </c>
      <c r="D4549" s="7" t="s">
        <v>25</v>
      </c>
      <c r="E4549" s="7" t="n">
        <v>4</v>
      </c>
    </row>
    <row r="4550" spans="1:5">
      <c r="A4550" t="s">
        <v>4</v>
      </c>
      <c r="B4550" s="4" t="s">
        <v>5</v>
      </c>
      <c r="C4550" s="4" t="s">
        <v>8</v>
      </c>
      <c r="D4550" s="4" t="s">
        <v>9</v>
      </c>
      <c r="E4550" s="4" t="s">
        <v>7</v>
      </c>
    </row>
    <row r="4551" spans="1:5">
      <c r="A4551" t="n">
        <v>38701</v>
      </c>
      <c r="B4551" s="18" t="n">
        <v>94</v>
      </c>
      <c r="C4551" s="7" t="n">
        <v>1</v>
      </c>
      <c r="D4551" s="7" t="s">
        <v>26</v>
      </c>
      <c r="E4551" s="7" t="n">
        <v>1</v>
      </c>
    </row>
    <row r="4552" spans="1:5">
      <c r="A4552" t="s">
        <v>4</v>
      </c>
      <c r="B4552" s="4" t="s">
        <v>5</v>
      </c>
      <c r="C4552" s="4" t="s">
        <v>8</v>
      </c>
      <c r="D4552" s="4" t="s">
        <v>9</v>
      </c>
      <c r="E4552" s="4" t="s">
        <v>7</v>
      </c>
    </row>
    <row r="4553" spans="1:5">
      <c r="A4553" t="n">
        <v>38713</v>
      </c>
      <c r="B4553" s="18" t="n">
        <v>94</v>
      </c>
      <c r="C4553" s="7" t="n">
        <v>1</v>
      </c>
      <c r="D4553" s="7" t="s">
        <v>26</v>
      </c>
      <c r="E4553" s="7" t="n">
        <v>2</v>
      </c>
    </row>
    <row r="4554" spans="1:5">
      <c r="A4554" t="s">
        <v>4</v>
      </c>
      <c r="B4554" s="4" t="s">
        <v>5</v>
      </c>
      <c r="C4554" s="4" t="s">
        <v>8</v>
      </c>
      <c r="D4554" s="4" t="s">
        <v>9</v>
      </c>
      <c r="E4554" s="4" t="s">
        <v>7</v>
      </c>
    </row>
    <row r="4555" spans="1:5">
      <c r="A4555" t="n">
        <v>38725</v>
      </c>
      <c r="B4555" s="18" t="n">
        <v>94</v>
      </c>
      <c r="C4555" s="7" t="n">
        <v>0</v>
      </c>
      <c r="D4555" s="7" t="s">
        <v>26</v>
      </c>
      <c r="E4555" s="7" t="n">
        <v>4</v>
      </c>
    </row>
    <row r="4556" spans="1:5">
      <c r="A4556" t="s">
        <v>4</v>
      </c>
      <c r="B4556" s="4" t="s">
        <v>5</v>
      </c>
      <c r="C4556" s="4" t="s">
        <v>8</v>
      </c>
      <c r="D4556" s="4" t="s">
        <v>9</v>
      </c>
      <c r="E4556" s="4" t="s">
        <v>7</v>
      </c>
    </row>
    <row r="4557" spans="1:5">
      <c r="A4557" t="n">
        <v>38737</v>
      </c>
      <c r="B4557" s="18" t="n">
        <v>94</v>
      </c>
      <c r="C4557" s="7" t="n">
        <v>1</v>
      </c>
      <c r="D4557" s="7" t="s">
        <v>374</v>
      </c>
      <c r="E4557" s="7" t="n">
        <v>1</v>
      </c>
    </row>
    <row r="4558" spans="1:5">
      <c r="A4558" t="s">
        <v>4</v>
      </c>
      <c r="B4558" s="4" t="s">
        <v>5</v>
      </c>
      <c r="C4558" s="4" t="s">
        <v>8</v>
      </c>
      <c r="D4558" s="4" t="s">
        <v>9</v>
      </c>
      <c r="E4558" s="4" t="s">
        <v>7</v>
      </c>
    </row>
    <row r="4559" spans="1:5">
      <c r="A4559" t="n">
        <v>38755</v>
      </c>
      <c r="B4559" s="18" t="n">
        <v>94</v>
      </c>
      <c r="C4559" s="7" t="n">
        <v>1</v>
      </c>
      <c r="D4559" s="7" t="s">
        <v>374</v>
      </c>
      <c r="E4559" s="7" t="n">
        <v>2</v>
      </c>
    </row>
    <row r="4560" spans="1:5">
      <c r="A4560" t="s">
        <v>4</v>
      </c>
      <c r="B4560" s="4" t="s">
        <v>5</v>
      </c>
      <c r="C4560" s="4" t="s">
        <v>8</v>
      </c>
      <c r="D4560" s="4" t="s">
        <v>9</v>
      </c>
      <c r="E4560" s="4" t="s">
        <v>7</v>
      </c>
    </row>
    <row r="4561" spans="1:5">
      <c r="A4561" t="n">
        <v>38773</v>
      </c>
      <c r="B4561" s="18" t="n">
        <v>94</v>
      </c>
      <c r="C4561" s="7" t="n">
        <v>0</v>
      </c>
      <c r="D4561" s="7" t="s">
        <v>374</v>
      </c>
      <c r="E4561" s="7" t="n">
        <v>4</v>
      </c>
    </row>
    <row r="4562" spans="1:5">
      <c r="A4562" t="s">
        <v>4</v>
      </c>
      <c r="B4562" s="4" t="s">
        <v>5</v>
      </c>
      <c r="C4562" s="4" t="s">
        <v>8</v>
      </c>
      <c r="D4562" s="4" t="s">
        <v>9</v>
      </c>
      <c r="E4562" s="4" t="s">
        <v>7</v>
      </c>
    </row>
    <row r="4563" spans="1:5">
      <c r="A4563" t="n">
        <v>38791</v>
      </c>
      <c r="B4563" s="18" t="n">
        <v>94</v>
      </c>
      <c r="C4563" s="7" t="n">
        <v>1</v>
      </c>
      <c r="D4563" s="7" t="s">
        <v>375</v>
      </c>
      <c r="E4563" s="7" t="n">
        <v>1</v>
      </c>
    </row>
    <row r="4564" spans="1:5">
      <c r="A4564" t="s">
        <v>4</v>
      </c>
      <c r="B4564" s="4" t="s">
        <v>5</v>
      </c>
      <c r="C4564" s="4" t="s">
        <v>8</v>
      </c>
      <c r="D4564" s="4" t="s">
        <v>9</v>
      </c>
      <c r="E4564" s="4" t="s">
        <v>7</v>
      </c>
    </row>
    <row r="4565" spans="1:5">
      <c r="A4565" t="n">
        <v>38806</v>
      </c>
      <c r="B4565" s="18" t="n">
        <v>94</v>
      </c>
      <c r="C4565" s="7" t="n">
        <v>1</v>
      </c>
      <c r="D4565" s="7" t="s">
        <v>375</v>
      </c>
      <c r="E4565" s="7" t="n">
        <v>2</v>
      </c>
    </row>
    <row r="4566" spans="1:5">
      <c r="A4566" t="s">
        <v>4</v>
      </c>
      <c r="B4566" s="4" t="s">
        <v>5</v>
      </c>
      <c r="C4566" s="4" t="s">
        <v>8</v>
      </c>
      <c r="D4566" s="4" t="s">
        <v>9</v>
      </c>
      <c r="E4566" s="4" t="s">
        <v>7</v>
      </c>
    </row>
    <row r="4567" spans="1:5">
      <c r="A4567" t="n">
        <v>38821</v>
      </c>
      <c r="B4567" s="18" t="n">
        <v>94</v>
      </c>
      <c r="C4567" s="7" t="n">
        <v>0</v>
      </c>
      <c r="D4567" s="7" t="s">
        <v>375</v>
      </c>
      <c r="E4567" s="7" t="n">
        <v>4</v>
      </c>
    </row>
    <row r="4568" spans="1:5">
      <c r="A4568" t="s">
        <v>4</v>
      </c>
      <c r="B4568" s="4" t="s">
        <v>5</v>
      </c>
      <c r="C4568" s="4" t="s">
        <v>8</v>
      </c>
      <c r="D4568" s="4" t="s">
        <v>9</v>
      </c>
      <c r="E4568" s="4" t="s">
        <v>7</v>
      </c>
    </row>
    <row r="4569" spans="1:5">
      <c r="A4569" t="n">
        <v>38836</v>
      </c>
      <c r="B4569" s="18" t="n">
        <v>94</v>
      </c>
      <c r="C4569" s="7" t="n">
        <v>1</v>
      </c>
      <c r="D4569" s="7" t="s">
        <v>58</v>
      </c>
      <c r="E4569" s="7" t="n">
        <v>1</v>
      </c>
    </row>
    <row r="4570" spans="1:5">
      <c r="A4570" t="s">
        <v>4</v>
      </c>
      <c r="B4570" s="4" t="s">
        <v>5</v>
      </c>
      <c r="C4570" s="4" t="s">
        <v>8</v>
      </c>
      <c r="D4570" s="4" t="s">
        <v>9</v>
      </c>
      <c r="E4570" s="4" t="s">
        <v>7</v>
      </c>
    </row>
    <row r="4571" spans="1:5">
      <c r="A4571" t="n">
        <v>38853</v>
      </c>
      <c r="B4571" s="18" t="n">
        <v>94</v>
      </c>
      <c r="C4571" s="7" t="n">
        <v>1</v>
      </c>
      <c r="D4571" s="7" t="s">
        <v>58</v>
      </c>
      <c r="E4571" s="7" t="n">
        <v>2</v>
      </c>
    </row>
    <row r="4572" spans="1:5">
      <c r="A4572" t="s">
        <v>4</v>
      </c>
      <c r="B4572" s="4" t="s">
        <v>5</v>
      </c>
      <c r="C4572" s="4" t="s">
        <v>8</v>
      </c>
      <c r="D4572" s="4" t="s">
        <v>9</v>
      </c>
      <c r="E4572" s="4" t="s">
        <v>7</v>
      </c>
    </row>
    <row r="4573" spans="1:5">
      <c r="A4573" t="n">
        <v>38870</v>
      </c>
      <c r="B4573" s="18" t="n">
        <v>94</v>
      </c>
      <c r="C4573" s="7" t="n">
        <v>0</v>
      </c>
      <c r="D4573" s="7" t="s">
        <v>58</v>
      </c>
      <c r="E4573" s="7" t="n">
        <v>4</v>
      </c>
    </row>
    <row r="4574" spans="1:5">
      <c r="A4574" t="s">
        <v>4</v>
      </c>
      <c r="B4574" s="4" t="s">
        <v>5</v>
      </c>
      <c r="C4574" s="4" t="s">
        <v>8</v>
      </c>
      <c r="D4574" s="4" t="s">
        <v>9</v>
      </c>
      <c r="E4574" s="4" t="s">
        <v>7</v>
      </c>
    </row>
    <row r="4575" spans="1:5">
      <c r="A4575" t="n">
        <v>38887</v>
      </c>
      <c r="B4575" s="18" t="n">
        <v>94</v>
      </c>
      <c r="C4575" s="7" t="n">
        <v>1</v>
      </c>
      <c r="D4575" s="7" t="s">
        <v>72</v>
      </c>
      <c r="E4575" s="7" t="n">
        <v>1</v>
      </c>
    </row>
    <row r="4576" spans="1:5">
      <c r="A4576" t="s">
        <v>4</v>
      </c>
      <c r="B4576" s="4" t="s">
        <v>5</v>
      </c>
      <c r="C4576" s="4" t="s">
        <v>8</v>
      </c>
      <c r="D4576" s="4" t="s">
        <v>9</v>
      </c>
      <c r="E4576" s="4" t="s">
        <v>7</v>
      </c>
    </row>
    <row r="4577" spans="1:5">
      <c r="A4577" t="n">
        <v>38904</v>
      </c>
      <c r="B4577" s="18" t="n">
        <v>94</v>
      </c>
      <c r="C4577" s="7" t="n">
        <v>1</v>
      </c>
      <c r="D4577" s="7" t="s">
        <v>72</v>
      </c>
      <c r="E4577" s="7" t="n">
        <v>2</v>
      </c>
    </row>
    <row r="4578" spans="1:5">
      <c r="A4578" t="s">
        <v>4</v>
      </c>
      <c r="B4578" s="4" t="s">
        <v>5</v>
      </c>
      <c r="C4578" s="4" t="s">
        <v>8</v>
      </c>
      <c r="D4578" s="4" t="s">
        <v>9</v>
      </c>
      <c r="E4578" s="4" t="s">
        <v>7</v>
      </c>
    </row>
    <row r="4579" spans="1:5">
      <c r="A4579" t="n">
        <v>38921</v>
      </c>
      <c r="B4579" s="18" t="n">
        <v>94</v>
      </c>
      <c r="C4579" s="7" t="n">
        <v>0</v>
      </c>
      <c r="D4579" s="7" t="s">
        <v>72</v>
      </c>
      <c r="E4579" s="7" t="n">
        <v>4</v>
      </c>
    </row>
    <row r="4580" spans="1:5">
      <c r="A4580" t="s">
        <v>4</v>
      </c>
      <c r="B4580" s="4" t="s">
        <v>5</v>
      </c>
      <c r="C4580" s="4" t="s">
        <v>8</v>
      </c>
      <c r="D4580" s="4" t="s">
        <v>9</v>
      </c>
      <c r="E4580" s="4" t="s">
        <v>7</v>
      </c>
    </row>
    <row r="4581" spans="1:5">
      <c r="A4581" t="n">
        <v>38938</v>
      </c>
      <c r="B4581" s="18" t="n">
        <v>94</v>
      </c>
      <c r="C4581" s="7" t="n">
        <v>1</v>
      </c>
      <c r="D4581" s="7" t="s">
        <v>376</v>
      </c>
      <c r="E4581" s="7" t="n">
        <v>1</v>
      </c>
    </row>
    <row r="4582" spans="1:5">
      <c r="A4582" t="s">
        <v>4</v>
      </c>
      <c r="B4582" s="4" t="s">
        <v>5</v>
      </c>
      <c r="C4582" s="4" t="s">
        <v>8</v>
      </c>
      <c r="D4582" s="4" t="s">
        <v>9</v>
      </c>
      <c r="E4582" s="4" t="s">
        <v>7</v>
      </c>
    </row>
    <row r="4583" spans="1:5">
      <c r="A4583" t="n">
        <v>38955</v>
      </c>
      <c r="B4583" s="18" t="n">
        <v>94</v>
      </c>
      <c r="C4583" s="7" t="n">
        <v>1</v>
      </c>
      <c r="D4583" s="7" t="s">
        <v>376</v>
      </c>
      <c r="E4583" s="7" t="n">
        <v>2</v>
      </c>
    </row>
    <row r="4584" spans="1:5">
      <c r="A4584" t="s">
        <v>4</v>
      </c>
      <c r="B4584" s="4" t="s">
        <v>5</v>
      </c>
      <c r="C4584" s="4" t="s">
        <v>8</v>
      </c>
      <c r="D4584" s="4" t="s">
        <v>9</v>
      </c>
      <c r="E4584" s="4" t="s">
        <v>7</v>
      </c>
    </row>
    <row r="4585" spans="1:5">
      <c r="A4585" t="n">
        <v>38972</v>
      </c>
      <c r="B4585" s="18" t="n">
        <v>94</v>
      </c>
      <c r="C4585" s="7" t="n">
        <v>0</v>
      </c>
      <c r="D4585" s="7" t="s">
        <v>376</v>
      </c>
      <c r="E4585" s="7" t="n">
        <v>4</v>
      </c>
    </row>
    <row r="4586" spans="1:5">
      <c r="A4586" t="s">
        <v>4</v>
      </c>
      <c r="B4586" s="4" t="s">
        <v>5</v>
      </c>
      <c r="C4586" s="4" t="s">
        <v>7</v>
      </c>
      <c r="D4586" s="4" t="s">
        <v>13</v>
      </c>
      <c r="E4586" s="4" t="s">
        <v>13</v>
      </c>
      <c r="F4586" s="4" t="s">
        <v>13</v>
      </c>
      <c r="G4586" s="4" t="s">
        <v>13</v>
      </c>
    </row>
    <row r="4587" spans="1:5">
      <c r="A4587" t="n">
        <v>38989</v>
      </c>
      <c r="B4587" s="46" t="n">
        <v>46</v>
      </c>
      <c r="C4587" s="7" t="n">
        <v>7036</v>
      </c>
      <c r="D4587" s="7" t="n">
        <v>0</v>
      </c>
      <c r="E4587" s="7" t="n">
        <v>0</v>
      </c>
      <c r="F4587" s="7" t="n">
        <v>-250</v>
      </c>
      <c r="G4587" s="7" t="n">
        <v>0</v>
      </c>
    </row>
    <row r="4588" spans="1:5">
      <c r="A4588" t="s">
        <v>4</v>
      </c>
      <c r="B4588" s="4" t="s">
        <v>5</v>
      </c>
      <c r="C4588" s="4" t="s">
        <v>8</v>
      </c>
      <c r="D4588" s="4" t="s">
        <v>8</v>
      </c>
      <c r="E4588" s="4" t="s">
        <v>13</v>
      </c>
      <c r="F4588" s="4" t="s">
        <v>13</v>
      </c>
      <c r="G4588" s="4" t="s">
        <v>13</v>
      </c>
      <c r="H4588" s="4" t="s">
        <v>7</v>
      </c>
    </row>
    <row r="4589" spans="1:5">
      <c r="A4589" t="n">
        <v>39008</v>
      </c>
      <c r="B4589" s="31" t="n">
        <v>45</v>
      </c>
      <c r="C4589" s="7" t="n">
        <v>2</v>
      </c>
      <c r="D4589" s="7" t="n">
        <v>3</v>
      </c>
      <c r="E4589" s="7" t="n">
        <v>0</v>
      </c>
      <c r="F4589" s="7" t="n">
        <v>9.10000038146973</v>
      </c>
      <c r="G4589" s="7" t="n">
        <v>-244.399993896484</v>
      </c>
      <c r="H4589" s="7" t="n">
        <v>0</v>
      </c>
    </row>
    <row r="4590" spans="1:5">
      <c r="A4590" t="s">
        <v>4</v>
      </c>
      <c r="B4590" s="4" t="s">
        <v>5</v>
      </c>
      <c r="C4590" s="4" t="s">
        <v>8</v>
      </c>
      <c r="D4590" s="4" t="s">
        <v>8</v>
      </c>
      <c r="E4590" s="4" t="s">
        <v>13</v>
      </c>
      <c r="F4590" s="4" t="s">
        <v>13</v>
      </c>
      <c r="G4590" s="4" t="s">
        <v>13</v>
      </c>
      <c r="H4590" s="4" t="s">
        <v>7</v>
      </c>
      <c r="I4590" s="4" t="s">
        <v>8</v>
      </c>
    </row>
    <row r="4591" spans="1:5">
      <c r="A4591" t="n">
        <v>39025</v>
      </c>
      <c r="B4591" s="31" t="n">
        <v>45</v>
      </c>
      <c r="C4591" s="7" t="n">
        <v>4</v>
      </c>
      <c r="D4591" s="7" t="n">
        <v>3</v>
      </c>
      <c r="E4591" s="7" t="n">
        <v>350.100006103516</v>
      </c>
      <c r="F4591" s="7" t="n">
        <v>323.549987792969</v>
      </c>
      <c r="G4591" s="7" t="n">
        <v>0</v>
      </c>
      <c r="H4591" s="7" t="n">
        <v>0</v>
      </c>
      <c r="I4591" s="7" t="n">
        <v>0</v>
      </c>
    </row>
    <row r="4592" spans="1:5">
      <c r="A4592" t="s">
        <v>4</v>
      </c>
      <c r="B4592" s="4" t="s">
        <v>5</v>
      </c>
      <c r="C4592" s="4" t="s">
        <v>8</v>
      </c>
      <c r="D4592" s="4" t="s">
        <v>8</v>
      </c>
      <c r="E4592" s="4" t="s">
        <v>13</v>
      </c>
      <c r="F4592" s="4" t="s">
        <v>7</v>
      </c>
    </row>
    <row r="4593" spans="1:9">
      <c r="A4593" t="n">
        <v>39043</v>
      </c>
      <c r="B4593" s="31" t="n">
        <v>45</v>
      </c>
      <c r="C4593" s="7" t="n">
        <v>5</v>
      </c>
      <c r="D4593" s="7" t="n">
        <v>3</v>
      </c>
      <c r="E4593" s="7" t="n">
        <v>52.5</v>
      </c>
      <c r="F4593" s="7" t="n">
        <v>0</v>
      </c>
    </row>
    <row r="4594" spans="1:9">
      <c r="A4594" t="s">
        <v>4</v>
      </c>
      <c r="B4594" s="4" t="s">
        <v>5</v>
      </c>
      <c r="C4594" s="4" t="s">
        <v>8</v>
      </c>
      <c r="D4594" s="4" t="s">
        <v>8</v>
      </c>
      <c r="E4594" s="4" t="s">
        <v>13</v>
      </c>
      <c r="F4594" s="4" t="s">
        <v>7</v>
      </c>
    </row>
    <row r="4595" spans="1:9">
      <c r="A4595" t="n">
        <v>39052</v>
      </c>
      <c r="B4595" s="31" t="n">
        <v>45</v>
      </c>
      <c r="C4595" s="7" t="n">
        <v>11</v>
      </c>
      <c r="D4595" s="7" t="n">
        <v>3</v>
      </c>
      <c r="E4595" s="7" t="n">
        <v>35</v>
      </c>
      <c r="F4595" s="7" t="n">
        <v>0</v>
      </c>
    </row>
    <row r="4596" spans="1:9">
      <c r="A4596" t="s">
        <v>4</v>
      </c>
      <c r="B4596" s="4" t="s">
        <v>5</v>
      </c>
      <c r="C4596" s="4" t="s">
        <v>8</v>
      </c>
      <c r="D4596" s="4" t="s">
        <v>8</v>
      </c>
      <c r="E4596" s="4" t="s">
        <v>13</v>
      </c>
      <c r="F4596" s="4" t="s">
        <v>13</v>
      </c>
      <c r="G4596" s="4" t="s">
        <v>13</v>
      </c>
      <c r="H4596" s="4" t="s">
        <v>7</v>
      </c>
    </row>
    <row r="4597" spans="1:9">
      <c r="A4597" t="n">
        <v>39061</v>
      </c>
      <c r="B4597" s="31" t="n">
        <v>45</v>
      </c>
      <c r="C4597" s="7" t="n">
        <v>2</v>
      </c>
      <c r="D4597" s="7" t="n">
        <v>3</v>
      </c>
      <c r="E4597" s="7" t="n">
        <v>0</v>
      </c>
      <c r="F4597" s="7" t="n">
        <v>9.10000038146973</v>
      </c>
      <c r="G4597" s="7" t="n">
        <v>-244.399993896484</v>
      </c>
      <c r="H4597" s="7" t="n">
        <v>4000</v>
      </c>
    </row>
    <row r="4598" spans="1:9">
      <c r="A4598" t="s">
        <v>4</v>
      </c>
      <c r="B4598" s="4" t="s">
        <v>5</v>
      </c>
      <c r="C4598" s="4" t="s">
        <v>8</v>
      </c>
      <c r="D4598" s="4" t="s">
        <v>8</v>
      </c>
      <c r="E4598" s="4" t="s">
        <v>13</v>
      </c>
      <c r="F4598" s="4" t="s">
        <v>13</v>
      </c>
      <c r="G4598" s="4" t="s">
        <v>13</v>
      </c>
      <c r="H4598" s="4" t="s">
        <v>7</v>
      </c>
      <c r="I4598" s="4" t="s">
        <v>8</v>
      </c>
    </row>
    <row r="4599" spans="1:9">
      <c r="A4599" t="n">
        <v>39078</v>
      </c>
      <c r="B4599" s="31" t="n">
        <v>45</v>
      </c>
      <c r="C4599" s="7" t="n">
        <v>4</v>
      </c>
      <c r="D4599" s="7" t="n">
        <v>3</v>
      </c>
      <c r="E4599" s="7" t="n">
        <v>350</v>
      </c>
      <c r="F4599" s="7" t="n">
        <v>314.549987792969</v>
      </c>
      <c r="G4599" s="7" t="n">
        <v>0</v>
      </c>
      <c r="H4599" s="7" t="n">
        <v>4000</v>
      </c>
      <c r="I4599" s="7" t="n">
        <v>1</v>
      </c>
    </row>
    <row r="4600" spans="1:9">
      <c r="A4600" t="s">
        <v>4</v>
      </c>
      <c r="B4600" s="4" t="s">
        <v>5</v>
      </c>
      <c r="C4600" s="4" t="s">
        <v>8</v>
      </c>
      <c r="D4600" s="4" t="s">
        <v>8</v>
      </c>
      <c r="E4600" s="4" t="s">
        <v>13</v>
      </c>
      <c r="F4600" s="4" t="s">
        <v>7</v>
      </c>
    </row>
    <row r="4601" spans="1:9">
      <c r="A4601" t="n">
        <v>39096</v>
      </c>
      <c r="B4601" s="31" t="n">
        <v>45</v>
      </c>
      <c r="C4601" s="7" t="n">
        <v>5</v>
      </c>
      <c r="D4601" s="7" t="n">
        <v>3</v>
      </c>
      <c r="E4601" s="7" t="n">
        <v>62</v>
      </c>
      <c r="F4601" s="7" t="n">
        <v>4000</v>
      </c>
    </row>
    <row r="4602" spans="1:9">
      <c r="A4602" t="s">
        <v>4</v>
      </c>
      <c r="B4602" s="4" t="s">
        <v>5</v>
      </c>
      <c r="C4602" s="4" t="s">
        <v>7</v>
      </c>
      <c r="D4602" s="4" t="s">
        <v>9</v>
      </c>
      <c r="E4602" s="4" t="s">
        <v>8</v>
      </c>
      <c r="F4602" s="4" t="s">
        <v>8</v>
      </c>
      <c r="G4602" s="4" t="s">
        <v>8</v>
      </c>
      <c r="H4602" s="4" t="s">
        <v>8</v>
      </c>
      <c r="I4602" s="4" t="s">
        <v>8</v>
      </c>
      <c r="J4602" s="4" t="s">
        <v>13</v>
      </c>
      <c r="K4602" s="4" t="s">
        <v>13</v>
      </c>
      <c r="L4602" s="4" t="s">
        <v>13</v>
      </c>
      <c r="M4602" s="4" t="s">
        <v>13</v>
      </c>
      <c r="N4602" s="4" t="s">
        <v>8</v>
      </c>
    </row>
    <row r="4603" spans="1:9">
      <c r="A4603" t="n">
        <v>39105</v>
      </c>
      <c r="B4603" s="68" t="n">
        <v>34</v>
      </c>
      <c r="C4603" s="7" t="n">
        <v>7036</v>
      </c>
      <c r="D4603" s="7" t="s">
        <v>377</v>
      </c>
      <c r="E4603" s="7" t="n">
        <v>1</v>
      </c>
      <c r="F4603" s="7" t="n">
        <v>0</v>
      </c>
      <c r="G4603" s="7" t="n">
        <v>0</v>
      </c>
      <c r="H4603" s="7" t="n">
        <v>0</v>
      </c>
      <c r="I4603" s="7" t="n">
        <v>0</v>
      </c>
      <c r="J4603" s="7" t="n">
        <v>0</v>
      </c>
      <c r="K4603" s="7" t="n">
        <v>-1</v>
      </c>
      <c r="L4603" s="7" t="n">
        <v>-1</v>
      </c>
      <c r="M4603" s="7" t="n">
        <v>-1</v>
      </c>
      <c r="N4603" s="7" t="n">
        <v>0</v>
      </c>
    </row>
    <row r="4604" spans="1:9">
      <c r="A4604" t="s">
        <v>4</v>
      </c>
      <c r="B4604" s="4" t="s">
        <v>5</v>
      </c>
      <c r="C4604" s="4" t="s">
        <v>8</v>
      </c>
      <c r="D4604" s="4" t="s">
        <v>7</v>
      </c>
      <c r="E4604" s="4" t="s">
        <v>7</v>
      </c>
      <c r="F4604" s="4" t="s">
        <v>7</v>
      </c>
      <c r="G4604" s="4" t="s">
        <v>7</v>
      </c>
      <c r="H4604" s="4" t="s">
        <v>7</v>
      </c>
      <c r="I4604" s="4" t="s">
        <v>9</v>
      </c>
      <c r="J4604" s="4" t="s">
        <v>13</v>
      </c>
      <c r="K4604" s="4" t="s">
        <v>13</v>
      </c>
      <c r="L4604" s="4" t="s">
        <v>13</v>
      </c>
      <c r="M4604" s="4" t="s">
        <v>14</v>
      </c>
      <c r="N4604" s="4" t="s">
        <v>14</v>
      </c>
      <c r="O4604" s="4" t="s">
        <v>13</v>
      </c>
      <c r="P4604" s="4" t="s">
        <v>13</v>
      </c>
      <c r="Q4604" s="4" t="s">
        <v>13</v>
      </c>
      <c r="R4604" s="4" t="s">
        <v>13</v>
      </c>
      <c r="S4604" s="4" t="s">
        <v>8</v>
      </c>
    </row>
    <row r="4605" spans="1:9">
      <c r="A4605" t="n">
        <v>39137</v>
      </c>
      <c r="B4605" s="65" t="n">
        <v>39</v>
      </c>
      <c r="C4605" s="7" t="n">
        <v>12</v>
      </c>
      <c r="D4605" s="7" t="n">
        <v>65533</v>
      </c>
      <c r="E4605" s="7" t="n">
        <v>203</v>
      </c>
      <c r="F4605" s="7" t="n">
        <v>0</v>
      </c>
      <c r="G4605" s="7" t="n">
        <v>7036</v>
      </c>
      <c r="H4605" s="7" t="n">
        <v>3</v>
      </c>
      <c r="I4605" s="7" t="s">
        <v>378</v>
      </c>
      <c r="J4605" s="7" t="n">
        <v>0</v>
      </c>
      <c r="K4605" s="7" t="n">
        <v>-5</v>
      </c>
      <c r="L4605" s="7" t="n">
        <v>0</v>
      </c>
      <c r="M4605" s="7" t="n">
        <v>0</v>
      </c>
      <c r="N4605" s="7" t="n">
        <v>0</v>
      </c>
      <c r="O4605" s="7" t="n">
        <v>0</v>
      </c>
      <c r="P4605" s="7" t="n">
        <v>1</v>
      </c>
      <c r="Q4605" s="7" t="n">
        <v>1</v>
      </c>
      <c r="R4605" s="7" t="n">
        <v>1</v>
      </c>
      <c r="S4605" s="7" t="n">
        <v>255</v>
      </c>
    </row>
    <row r="4606" spans="1:9">
      <c r="A4606" t="s">
        <v>4</v>
      </c>
      <c r="B4606" s="4" t="s">
        <v>5</v>
      </c>
      <c r="C4606" s="4" t="s">
        <v>8</v>
      </c>
      <c r="D4606" s="4" t="s">
        <v>7</v>
      </c>
      <c r="E4606" s="4" t="s">
        <v>7</v>
      </c>
      <c r="F4606" s="4" t="s">
        <v>7</v>
      </c>
      <c r="G4606" s="4" t="s">
        <v>7</v>
      </c>
      <c r="H4606" s="4" t="s">
        <v>7</v>
      </c>
      <c r="I4606" s="4" t="s">
        <v>9</v>
      </c>
      <c r="J4606" s="4" t="s">
        <v>13</v>
      </c>
      <c r="K4606" s="4" t="s">
        <v>13</v>
      </c>
      <c r="L4606" s="4" t="s">
        <v>13</v>
      </c>
      <c r="M4606" s="4" t="s">
        <v>14</v>
      </c>
      <c r="N4606" s="4" t="s">
        <v>14</v>
      </c>
      <c r="O4606" s="4" t="s">
        <v>13</v>
      </c>
      <c r="P4606" s="4" t="s">
        <v>13</v>
      </c>
      <c r="Q4606" s="4" t="s">
        <v>13</v>
      </c>
      <c r="R4606" s="4" t="s">
        <v>13</v>
      </c>
      <c r="S4606" s="4" t="s">
        <v>8</v>
      </c>
    </row>
    <row r="4607" spans="1:9">
      <c r="A4607" t="n">
        <v>39198</v>
      </c>
      <c r="B4607" s="65" t="n">
        <v>39</v>
      </c>
      <c r="C4607" s="7" t="n">
        <v>12</v>
      </c>
      <c r="D4607" s="7" t="n">
        <v>65533</v>
      </c>
      <c r="E4607" s="7" t="n">
        <v>204</v>
      </c>
      <c r="F4607" s="7" t="n">
        <v>0</v>
      </c>
      <c r="G4607" s="7" t="n">
        <v>7036</v>
      </c>
      <c r="H4607" s="7" t="n">
        <v>3</v>
      </c>
      <c r="I4607" s="7" t="s">
        <v>379</v>
      </c>
      <c r="J4607" s="7" t="n">
        <v>0</v>
      </c>
      <c r="K4607" s="7" t="n">
        <v>0</v>
      </c>
      <c r="L4607" s="7" t="n">
        <v>0</v>
      </c>
      <c r="M4607" s="7" t="n">
        <v>0</v>
      </c>
      <c r="N4607" s="7" t="n">
        <v>0</v>
      </c>
      <c r="O4607" s="7" t="n">
        <v>0</v>
      </c>
      <c r="P4607" s="7" t="n">
        <v>1</v>
      </c>
      <c r="Q4607" s="7" t="n">
        <v>1</v>
      </c>
      <c r="R4607" s="7" t="n">
        <v>1</v>
      </c>
      <c r="S4607" s="7" t="n">
        <v>255</v>
      </c>
    </row>
    <row r="4608" spans="1:9">
      <c r="A4608" t="s">
        <v>4</v>
      </c>
      <c r="B4608" s="4" t="s">
        <v>5</v>
      </c>
      <c r="C4608" s="4" t="s">
        <v>8</v>
      </c>
      <c r="D4608" s="4" t="s">
        <v>7</v>
      </c>
      <c r="E4608" s="4" t="s">
        <v>7</v>
      </c>
      <c r="F4608" s="4" t="s">
        <v>7</v>
      </c>
      <c r="G4608" s="4" t="s">
        <v>7</v>
      </c>
      <c r="H4608" s="4" t="s">
        <v>7</v>
      </c>
      <c r="I4608" s="4" t="s">
        <v>9</v>
      </c>
      <c r="J4608" s="4" t="s">
        <v>13</v>
      </c>
      <c r="K4608" s="4" t="s">
        <v>13</v>
      </c>
      <c r="L4608" s="4" t="s">
        <v>13</v>
      </c>
      <c r="M4608" s="4" t="s">
        <v>14</v>
      </c>
      <c r="N4608" s="4" t="s">
        <v>14</v>
      </c>
      <c r="O4608" s="4" t="s">
        <v>13</v>
      </c>
      <c r="P4608" s="4" t="s">
        <v>13</v>
      </c>
      <c r="Q4608" s="4" t="s">
        <v>13</v>
      </c>
      <c r="R4608" s="4" t="s">
        <v>13</v>
      </c>
      <c r="S4608" s="4" t="s">
        <v>8</v>
      </c>
    </row>
    <row r="4609" spans="1:19">
      <c r="A4609" t="n">
        <v>39261</v>
      </c>
      <c r="B4609" s="65" t="n">
        <v>39</v>
      </c>
      <c r="C4609" s="7" t="n">
        <v>12</v>
      </c>
      <c r="D4609" s="7" t="n">
        <v>65533</v>
      </c>
      <c r="E4609" s="7" t="n">
        <v>204</v>
      </c>
      <c r="F4609" s="7" t="n">
        <v>0</v>
      </c>
      <c r="G4609" s="7" t="n">
        <v>7036</v>
      </c>
      <c r="H4609" s="7" t="n">
        <v>3</v>
      </c>
      <c r="I4609" s="7" t="s">
        <v>380</v>
      </c>
      <c r="J4609" s="7" t="n">
        <v>0</v>
      </c>
      <c r="K4609" s="7" t="n">
        <v>0</v>
      </c>
      <c r="L4609" s="7" t="n">
        <v>0</v>
      </c>
      <c r="M4609" s="7" t="n">
        <v>0</v>
      </c>
      <c r="N4609" s="7" t="n">
        <v>0</v>
      </c>
      <c r="O4609" s="7" t="n">
        <v>0</v>
      </c>
      <c r="P4609" s="7" t="n">
        <v>1</v>
      </c>
      <c r="Q4609" s="7" t="n">
        <v>1</v>
      </c>
      <c r="R4609" s="7" t="n">
        <v>1</v>
      </c>
      <c r="S4609" s="7" t="n">
        <v>255</v>
      </c>
    </row>
    <row r="4610" spans="1:19">
      <c r="A4610" t="s">
        <v>4</v>
      </c>
      <c r="B4610" s="4" t="s">
        <v>5</v>
      </c>
      <c r="C4610" s="4" t="s">
        <v>8</v>
      </c>
      <c r="D4610" s="4" t="s">
        <v>7</v>
      </c>
      <c r="E4610" s="4" t="s">
        <v>7</v>
      </c>
      <c r="F4610" s="4" t="s">
        <v>7</v>
      </c>
      <c r="G4610" s="4" t="s">
        <v>7</v>
      </c>
      <c r="H4610" s="4" t="s">
        <v>7</v>
      </c>
      <c r="I4610" s="4" t="s">
        <v>9</v>
      </c>
      <c r="J4610" s="4" t="s">
        <v>13</v>
      </c>
      <c r="K4610" s="4" t="s">
        <v>13</v>
      </c>
      <c r="L4610" s="4" t="s">
        <v>13</v>
      </c>
      <c r="M4610" s="4" t="s">
        <v>14</v>
      </c>
      <c r="N4610" s="4" t="s">
        <v>14</v>
      </c>
      <c r="O4610" s="4" t="s">
        <v>13</v>
      </c>
      <c r="P4610" s="4" t="s">
        <v>13</v>
      </c>
      <c r="Q4610" s="4" t="s">
        <v>13</v>
      </c>
      <c r="R4610" s="4" t="s">
        <v>13</v>
      </c>
      <c r="S4610" s="4" t="s">
        <v>8</v>
      </c>
    </row>
    <row r="4611" spans="1:19">
      <c r="A4611" t="n">
        <v>39324</v>
      </c>
      <c r="B4611" s="65" t="n">
        <v>39</v>
      </c>
      <c r="C4611" s="7" t="n">
        <v>12</v>
      </c>
      <c r="D4611" s="7" t="n">
        <v>65533</v>
      </c>
      <c r="E4611" s="7" t="n">
        <v>205</v>
      </c>
      <c r="F4611" s="7" t="n">
        <v>0</v>
      </c>
      <c r="G4611" s="7" t="n">
        <v>7036</v>
      </c>
      <c r="H4611" s="7" t="n">
        <v>3</v>
      </c>
      <c r="I4611" s="7" t="s">
        <v>379</v>
      </c>
      <c r="J4611" s="7" t="n">
        <v>0</v>
      </c>
      <c r="K4611" s="7" t="n">
        <v>0</v>
      </c>
      <c r="L4611" s="7" t="n">
        <v>0</v>
      </c>
      <c r="M4611" s="7" t="n">
        <v>0</v>
      </c>
      <c r="N4611" s="7" t="n">
        <v>0</v>
      </c>
      <c r="O4611" s="7" t="n">
        <v>0</v>
      </c>
      <c r="P4611" s="7" t="n">
        <v>1</v>
      </c>
      <c r="Q4611" s="7" t="n">
        <v>1</v>
      </c>
      <c r="R4611" s="7" t="n">
        <v>1</v>
      </c>
      <c r="S4611" s="7" t="n">
        <v>255</v>
      </c>
    </row>
    <row r="4612" spans="1:19">
      <c r="A4612" t="s">
        <v>4</v>
      </c>
      <c r="B4612" s="4" t="s">
        <v>5</v>
      </c>
      <c r="C4612" s="4" t="s">
        <v>8</v>
      </c>
      <c r="D4612" s="4" t="s">
        <v>7</v>
      </c>
      <c r="E4612" s="4" t="s">
        <v>7</v>
      </c>
      <c r="F4612" s="4" t="s">
        <v>7</v>
      </c>
      <c r="G4612" s="4" t="s">
        <v>7</v>
      </c>
      <c r="H4612" s="4" t="s">
        <v>7</v>
      </c>
      <c r="I4612" s="4" t="s">
        <v>9</v>
      </c>
      <c r="J4612" s="4" t="s">
        <v>13</v>
      </c>
      <c r="K4612" s="4" t="s">
        <v>13</v>
      </c>
      <c r="L4612" s="4" t="s">
        <v>13</v>
      </c>
      <c r="M4612" s="4" t="s">
        <v>14</v>
      </c>
      <c r="N4612" s="4" t="s">
        <v>14</v>
      </c>
      <c r="O4612" s="4" t="s">
        <v>13</v>
      </c>
      <c r="P4612" s="4" t="s">
        <v>13</v>
      </c>
      <c r="Q4612" s="4" t="s">
        <v>13</v>
      </c>
      <c r="R4612" s="4" t="s">
        <v>13</v>
      </c>
      <c r="S4612" s="4" t="s">
        <v>8</v>
      </c>
    </row>
    <row r="4613" spans="1:19">
      <c r="A4613" t="n">
        <v>39387</v>
      </c>
      <c r="B4613" s="65" t="n">
        <v>39</v>
      </c>
      <c r="C4613" s="7" t="n">
        <v>12</v>
      </c>
      <c r="D4613" s="7" t="n">
        <v>65533</v>
      </c>
      <c r="E4613" s="7" t="n">
        <v>205</v>
      </c>
      <c r="F4613" s="7" t="n">
        <v>0</v>
      </c>
      <c r="G4613" s="7" t="n">
        <v>7036</v>
      </c>
      <c r="H4613" s="7" t="n">
        <v>3</v>
      </c>
      <c r="I4613" s="7" t="s">
        <v>380</v>
      </c>
      <c r="J4613" s="7" t="n">
        <v>0</v>
      </c>
      <c r="K4613" s="7" t="n">
        <v>0</v>
      </c>
      <c r="L4613" s="7" t="n">
        <v>0</v>
      </c>
      <c r="M4613" s="7" t="n">
        <v>0</v>
      </c>
      <c r="N4613" s="7" t="n">
        <v>0</v>
      </c>
      <c r="O4613" s="7" t="n">
        <v>0</v>
      </c>
      <c r="P4613" s="7" t="n">
        <v>1</v>
      </c>
      <c r="Q4613" s="7" t="n">
        <v>1</v>
      </c>
      <c r="R4613" s="7" t="n">
        <v>1</v>
      </c>
      <c r="S4613" s="7" t="n">
        <v>255</v>
      </c>
    </row>
    <row r="4614" spans="1:19">
      <c r="A4614" t="s">
        <v>4</v>
      </c>
      <c r="B4614" s="4" t="s">
        <v>5</v>
      </c>
      <c r="C4614" s="4" t="s">
        <v>8</v>
      </c>
    </row>
    <row r="4615" spans="1:19">
      <c r="A4615" t="n">
        <v>39450</v>
      </c>
      <c r="B4615" s="69" t="n">
        <v>116</v>
      </c>
      <c r="C4615" s="7" t="n">
        <v>1</v>
      </c>
    </row>
    <row r="4616" spans="1:19">
      <c r="A4616" t="s">
        <v>4</v>
      </c>
      <c r="B4616" s="4" t="s">
        <v>5</v>
      </c>
      <c r="C4616" s="4" t="s">
        <v>8</v>
      </c>
      <c r="D4616" s="4" t="s">
        <v>7</v>
      </c>
      <c r="E4616" s="4" t="s">
        <v>7</v>
      </c>
      <c r="F4616" s="4" t="s">
        <v>14</v>
      </c>
    </row>
    <row r="4617" spans="1:19">
      <c r="A4617" t="n">
        <v>39452</v>
      </c>
      <c r="B4617" s="70" t="n">
        <v>84</v>
      </c>
      <c r="C4617" s="7" t="n">
        <v>0</v>
      </c>
      <c r="D4617" s="7" t="n">
        <v>0</v>
      </c>
      <c r="E4617" s="7" t="n">
        <v>0</v>
      </c>
      <c r="F4617" s="7" t="n">
        <v>1056964608</v>
      </c>
    </row>
    <row r="4618" spans="1:19">
      <c r="A4618" t="s">
        <v>4</v>
      </c>
      <c r="B4618" s="4" t="s">
        <v>5</v>
      </c>
      <c r="C4618" s="4" t="s">
        <v>8</v>
      </c>
      <c r="D4618" s="4" t="s">
        <v>7</v>
      </c>
      <c r="E4618" s="4" t="s">
        <v>13</v>
      </c>
    </row>
    <row r="4619" spans="1:19">
      <c r="A4619" t="n">
        <v>39462</v>
      </c>
      <c r="B4619" s="27" t="n">
        <v>58</v>
      </c>
      <c r="C4619" s="7" t="n">
        <v>100</v>
      </c>
      <c r="D4619" s="7" t="n">
        <v>2000</v>
      </c>
      <c r="E4619" s="7" t="n">
        <v>1</v>
      </c>
    </row>
    <row r="4620" spans="1:19">
      <c r="A4620" t="s">
        <v>4</v>
      </c>
      <c r="B4620" s="4" t="s">
        <v>5</v>
      </c>
      <c r="C4620" s="4" t="s">
        <v>8</v>
      </c>
      <c r="D4620" s="4" t="s">
        <v>7</v>
      </c>
      <c r="E4620" s="4" t="s">
        <v>13</v>
      </c>
      <c r="F4620" s="4" t="s">
        <v>7</v>
      </c>
      <c r="G4620" s="4" t="s">
        <v>14</v>
      </c>
      <c r="H4620" s="4" t="s">
        <v>14</v>
      </c>
      <c r="I4620" s="4" t="s">
        <v>7</v>
      </c>
      <c r="J4620" s="4" t="s">
        <v>7</v>
      </c>
      <c r="K4620" s="4" t="s">
        <v>14</v>
      </c>
      <c r="L4620" s="4" t="s">
        <v>14</v>
      </c>
      <c r="M4620" s="4" t="s">
        <v>14</v>
      </c>
      <c r="N4620" s="4" t="s">
        <v>14</v>
      </c>
      <c r="O4620" s="4" t="s">
        <v>9</v>
      </c>
    </row>
    <row r="4621" spans="1:19">
      <c r="A4621" t="n">
        <v>39470</v>
      </c>
      <c r="B4621" s="16" t="n">
        <v>50</v>
      </c>
      <c r="C4621" s="7" t="n">
        <v>0</v>
      </c>
      <c r="D4621" s="7" t="n">
        <v>4525</v>
      </c>
      <c r="E4621" s="7" t="n">
        <v>0.5</v>
      </c>
      <c r="F4621" s="7" t="n">
        <v>2000</v>
      </c>
      <c r="G4621" s="7" t="n">
        <v>0</v>
      </c>
      <c r="H4621" s="7" t="n">
        <v>0</v>
      </c>
      <c r="I4621" s="7" t="n">
        <v>0</v>
      </c>
      <c r="J4621" s="7" t="n">
        <v>65533</v>
      </c>
      <c r="K4621" s="7" t="n">
        <v>0</v>
      </c>
      <c r="L4621" s="7" t="n">
        <v>0</v>
      </c>
      <c r="M4621" s="7" t="n">
        <v>0</v>
      </c>
      <c r="N4621" s="7" t="n">
        <v>0</v>
      </c>
      <c r="O4621" s="7" t="s">
        <v>15</v>
      </c>
    </row>
    <row r="4622" spans="1:19">
      <c r="A4622" t="s">
        <v>4</v>
      </c>
      <c r="B4622" s="4" t="s">
        <v>5</v>
      </c>
      <c r="C4622" s="4" t="s">
        <v>8</v>
      </c>
      <c r="D4622" s="4" t="s">
        <v>7</v>
      </c>
    </row>
    <row r="4623" spans="1:19">
      <c r="A4623" t="n">
        <v>39509</v>
      </c>
      <c r="B4623" s="27" t="n">
        <v>58</v>
      </c>
      <c r="C4623" s="7" t="n">
        <v>255</v>
      </c>
      <c r="D4623" s="7" t="n">
        <v>0</v>
      </c>
    </row>
    <row r="4624" spans="1:19">
      <c r="A4624" t="s">
        <v>4</v>
      </c>
      <c r="B4624" s="4" t="s">
        <v>5</v>
      </c>
      <c r="C4624" s="4" t="s">
        <v>8</v>
      </c>
      <c r="D4624" s="4" t="s">
        <v>7</v>
      </c>
    </row>
    <row r="4625" spans="1:19">
      <c r="A4625" t="n">
        <v>39513</v>
      </c>
      <c r="B4625" s="31" t="n">
        <v>45</v>
      </c>
      <c r="C4625" s="7" t="n">
        <v>7</v>
      </c>
      <c r="D4625" s="7" t="n">
        <v>255</v>
      </c>
    </row>
    <row r="4626" spans="1:19">
      <c r="A4626" t="s">
        <v>4</v>
      </c>
      <c r="B4626" s="4" t="s">
        <v>5</v>
      </c>
      <c r="C4626" s="4" t="s">
        <v>7</v>
      </c>
      <c r="D4626" s="4" t="s">
        <v>13</v>
      </c>
      <c r="E4626" s="4" t="s">
        <v>13</v>
      </c>
      <c r="F4626" s="4" t="s">
        <v>13</v>
      </c>
      <c r="G4626" s="4" t="s">
        <v>13</v>
      </c>
    </row>
    <row r="4627" spans="1:19">
      <c r="A4627" t="n">
        <v>39517</v>
      </c>
      <c r="B4627" s="71" t="n">
        <v>131</v>
      </c>
      <c r="C4627" s="7" t="n">
        <v>7036</v>
      </c>
      <c r="D4627" s="7" t="n">
        <v>5</v>
      </c>
      <c r="E4627" s="7" t="n">
        <v>0</v>
      </c>
      <c r="F4627" s="7" t="n">
        <v>0</v>
      </c>
      <c r="G4627" s="7" t="n">
        <v>1</v>
      </c>
    </row>
    <row r="4628" spans="1:19">
      <c r="A4628" t="s">
        <v>4</v>
      </c>
      <c r="B4628" s="4" t="s">
        <v>5</v>
      </c>
      <c r="C4628" s="4" t="s">
        <v>7</v>
      </c>
      <c r="D4628" s="4" t="s">
        <v>7</v>
      </c>
      <c r="E4628" s="4" t="s">
        <v>13</v>
      </c>
      <c r="F4628" s="4" t="s">
        <v>13</v>
      </c>
      <c r="G4628" s="4" t="s">
        <v>13</v>
      </c>
      <c r="H4628" s="4" t="s">
        <v>13</v>
      </c>
      <c r="I4628" s="4" t="s">
        <v>8</v>
      </c>
      <c r="J4628" s="4" t="s">
        <v>7</v>
      </c>
    </row>
    <row r="4629" spans="1:19">
      <c r="A4629" t="n">
        <v>39536</v>
      </c>
      <c r="B4629" s="72" t="n">
        <v>55</v>
      </c>
      <c r="C4629" s="7" t="n">
        <v>7036</v>
      </c>
      <c r="D4629" s="7" t="n">
        <v>65534</v>
      </c>
      <c r="E4629" s="7" t="n">
        <v>0</v>
      </c>
      <c r="F4629" s="7" t="n">
        <v>10</v>
      </c>
      <c r="G4629" s="7" t="n">
        <v>450</v>
      </c>
      <c r="H4629" s="7" t="n">
        <v>75</v>
      </c>
      <c r="I4629" s="7" t="n">
        <v>0</v>
      </c>
      <c r="J4629" s="7" t="n">
        <v>0</v>
      </c>
    </row>
    <row r="4630" spans="1:19">
      <c r="A4630" t="s">
        <v>4</v>
      </c>
      <c r="B4630" s="4" t="s">
        <v>5</v>
      </c>
      <c r="C4630" s="4" t="s">
        <v>8</v>
      </c>
      <c r="D4630" s="4" t="s">
        <v>7</v>
      </c>
      <c r="E4630" s="4" t="s">
        <v>13</v>
      </c>
      <c r="F4630" s="4" t="s">
        <v>7</v>
      </c>
      <c r="G4630" s="4" t="s">
        <v>14</v>
      </c>
      <c r="H4630" s="4" t="s">
        <v>14</v>
      </c>
      <c r="I4630" s="4" t="s">
        <v>7</v>
      </c>
      <c r="J4630" s="4" t="s">
        <v>7</v>
      </c>
      <c r="K4630" s="4" t="s">
        <v>14</v>
      </c>
      <c r="L4630" s="4" t="s">
        <v>14</v>
      </c>
      <c r="M4630" s="4" t="s">
        <v>14</v>
      </c>
      <c r="N4630" s="4" t="s">
        <v>14</v>
      </c>
      <c r="O4630" s="4" t="s">
        <v>9</v>
      </c>
    </row>
    <row r="4631" spans="1:19">
      <c r="A4631" t="n">
        <v>39560</v>
      </c>
      <c r="B4631" s="16" t="n">
        <v>50</v>
      </c>
      <c r="C4631" s="7" t="n">
        <v>0</v>
      </c>
      <c r="D4631" s="7" t="n">
        <v>4527</v>
      </c>
      <c r="E4631" s="7" t="n">
        <v>0.800000011920929</v>
      </c>
      <c r="F4631" s="7" t="n">
        <v>400</v>
      </c>
      <c r="G4631" s="7" t="n">
        <v>0</v>
      </c>
      <c r="H4631" s="7" t="n">
        <v>0</v>
      </c>
      <c r="I4631" s="7" t="n">
        <v>0</v>
      </c>
      <c r="J4631" s="7" t="n">
        <v>65533</v>
      </c>
      <c r="K4631" s="7" t="n">
        <v>0</v>
      </c>
      <c r="L4631" s="7" t="n">
        <v>0</v>
      </c>
      <c r="M4631" s="7" t="n">
        <v>0</v>
      </c>
      <c r="N4631" s="7" t="n">
        <v>0</v>
      </c>
      <c r="O4631" s="7" t="s">
        <v>15</v>
      </c>
    </row>
    <row r="4632" spans="1:19">
      <c r="A4632" t="s">
        <v>4</v>
      </c>
      <c r="B4632" s="4" t="s">
        <v>5</v>
      </c>
      <c r="C4632" s="4" t="s">
        <v>8</v>
      </c>
      <c r="D4632" s="4" t="s">
        <v>8</v>
      </c>
      <c r="E4632" s="4" t="s">
        <v>13</v>
      </c>
      <c r="F4632" s="4" t="s">
        <v>13</v>
      </c>
      <c r="G4632" s="4" t="s">
        <v>13</v>
      </c>
      <c r="H4632" s="4" t="s">
        <v>7</v>
      </c>
    </row>
    <row r="4633" spans="1:19">
      <c r="A4633" t="n">
        <v>39599</v>
      </c>
      <c r="B4633" s="31" t="n">
        <v>45</v>
      </c>
      <c r="C4633" s="7" t="n">
        <v>2</v>
      </c>
      <c r="D4633" s="7" t="n">
        <v>3</v>
      </c>
      <c r="E4633" s="7" t="n">
        <v>0</v>
      </c>
      <c r="F4633" s="7" t="n">
        <v>9</v>
      </c>
      <c r="G4633" s="7" t="n">
        <v>-238.149993896484</v>
      </c>
      <c r="H4633" s="7" t="n">
        <v>5000</v>
      </c>
    </row>
    <row r="4634" spans="1:19">
      <c r="A4634" t="s">
        <v>4</v>
      </c>
      <c r="B4634" s="4" t="s">
        <v>5</v>
      </c>
      <c r="C4634" s="4" t="s">
        <v>8</v>
      </c>
      <c r="D4634" s="4" t="s">
        <v>8</v>
      </c>
      <c r="E4634" s="4" t="s">
        <v>13</v>
      </c>
      <c r="F4634" s="4" t="s">
        <v>13</v>
      </c>
      <c r="G4634" s="4" t="s">
        <v>13</v>
      </c>
      <c r="H4634" s="4" t="s">
        <v>7</v>
      </c>
      <c r="I4634" s="4" t="s">
        <v>8</v>
      </c>
    </row>
    <row r="4635" spans="1:19">
      <c r="A4635" t="n">
        <v>39616</v>
      </c>
      <c r="B4635" s="31" t="n">
        <v>45</v>
      </c>
      <c r="C4635" s="7" t="n">
        <v>4</v>
      </c>
      <c r="D4635" s="7" t="n">
        <v>3</v>
      </c>
      <c r="E4635" s="7" t="n">
        <v>353.75</v>
      </c>
      <c r="F4635" s="7" t="n">
        <v>185.199996948242</v>
      </c>
      <c r="G4635" s="7" t="n">
        <v>352</v>
      </c>
      <c r="H4635" s="7" t="n">
        <v>5000</v>
      </c>
      <c r="I4635" s="7" t="n">
        <v>1</v>
      </c>
    </row>
    <row r="4636" spans="1:19">
      <c r="A4636" t="s">
        <v>4</v>
      </c>
      <c r="B4636" s="4" t="s">
        <v>5</v>
      </c>
      <c r="C4636" s="4" t="s">
        <v>8</v>
      </c>
      <c r="D4636" s="4" t="s">
        <v>8</v>
      </c>
      <c r="E4636" s="4" t="s">
        <v>13</v>
      </c>
      <c r="F4636" s="4" t="s">
        <v>7</v>
      </c>
    </row>
    <row r="4637" spans="1:19">
      <c r="A4637" t="n">
        <v>39634</v>
      </c>
      <c r="B4637" s="31" t="n">
        <v>45</v>
      </c>
      <c r="C4637" s="7" t="n">
        <v>5</v>
      </c>
      <c r="D4637" s="7" t="n">
        <v>3</v>
      </c>
      <c r="E4637" s="7" t="n">
        <v>85</v>
      </c>
      <c r="F4637" s="7" t="n">
        <v>5000</v>
      </c>
    </row>
    <row r="4638" spans="1:19">
      <c r="A4638" t="s">
        <v>4</v>
      </c>
      <c r="B4638" s="4" t="s">
        <v>5</v>
      </c>
      <c r="C4638" s="4" t="s">
        <v>7</v>
      </c>
    </row>
    <row r="4639" spans="1:19">
      <c r="A4639" t="n">
        <v>39643</v>
      </c>
      <c r="B4639" s="25" t="n">
        <v>16</v>
      </c>
      <c r="C4639" s="7" t="n">
        <v>4000</v>
      </c>
    </row>
    <row r="4640" spans="1:19">
      <c r="A4640" t="s">
        <v>4</v>
      </c>
      <c r="B4640" s="4" t="s">
        <v>5</v>
      </c>
      <c r="C4640" s="4" t="s">
        <v>8</v>
      </c>
      <c r="D4640" s="4" t="s">
        <v>7</v>
      </c>
      <c r="E4640" s="4" t="s">
        <v>13</v>
      </c>
    </row>
    <row r="4641" spans="1:15">
      <c r="A4641" t="n">
        <v>39646</v>
      </c>
      <c r="B4641" s="27" t="n">
        <v>58</v>
      </c>
      <c r="C4641" s="7" t="n">
        <v>0</v>
      </c>
      <c r="D4641" s="7" t="n">
        <v>2000</v>
      </c>
      <c r="E4641" s="7" t="n">
        <v>1</v>
      </c>
    </row>
    <row r="4642" spans="1:15">
      <c r="A4642" t="s">
        <v>4</v>
      </c>
      <c r="B4642" s="4" t="s">
        <v>5</v>
      </c>
      <c r="C4642" s="4" t="s">
        <v>8</v>
      </c>
      <c r="D4642" s="4" t="s">
        <v>7</v>
      </c>
      <c r="E4642" s="4" t="s">
        <v>7</v>
      </c>
    </row>
    <row r="4643" spans="1:15">
      <c r="A4643" t="n">
        <v>39654</v>
      </c>
      <c r="B4643" s="16" t="n">
        <v>50</v>
      </c>
      <c r="C4643" s="7" t="n">
        <v>1</v>
      </c>
      <c r="D4643" s="7" t="n">
        <v>4525</v>
      </c>
      <c r="E4643" s="7" t="n">
        <v>2000</v>
      </c>
    </row>
    <row r="4644" spans="1:15">
      <c r="A4644" t="s">
        <v>4</v>
      </c>
      <c r="B4644" s="4" t="s">
        <v>5</v>
      </c>
      <c r="C4644" s="4" t="s">
        <v>8</v>
      </c>
      <c r="D4644" s="4" t="s">
        <v>7</v>
      </c>
    </row>
    <row r="4645" spans="1:15">
      <c r="A4645" t="n">
        <v>39660</v>
      </c>
      <c r="B4645" s="27" t="n">
        <v>58</v>
      </c>
      <c r="C4645" s="7" t="n">
        <v>255</v>
      </c>
      <c r="D4645" s="7" t="n">
        <v>0</v>
      </c>
    </row>
    <row r="4646" spans="1:15">
      <c r="A4646" t="s">
        <v>4</v>
      </c>
      <c r="B4646" s="4" t="s">
        <v>5</v>
      </c>
      <c r="C4646" s="4" t="s">
        <v>8</v>
      </c>
      <c r="D4646" s="4" t="s">
        <v>7</v>
      </c>
      <c r="E4646" s="4" t="s">
        <v>7</v>
      </c>
      <c r="F4646" s="4" t="s">
        <v>14</v>
      </c>
    </row>
    <row r="4647" spans="1:15">
      <c r="A4647" t="n">
        <v>39664</v>
      </c>
      <c r="B4647" s="70" t="n">
        <v>84</v>
      </c>
      <c r="C4647" s="7" t="n">
        <v>1</v>
      </c>
      <c r="D4647" s="7" t="n">
        <v>0</v>
      </c>
      <c r="E4647" s="7" t="n">
        <v>0</v>
      </c>
      <c r="F4647" s="7" t="n">
        <v>0</v>
      </c>
    </row>
    <row r="4648" spans="1:15">
      <c r="A4648" t="s">
        <v>4</v>
      </c>
      <c r="B4648" s="4" t="s">
        <v>5</v>
      </c>
      <c r="C4648" s="4" t="s">
        <v>8</v>
      </c>
    </row>
    <row r="4649" spans="1:15">
      <c r="A4649" t="n">
        <v>39674</v>
      </c>
      <c r="B4649" s="31" t="n">
        <v>45</v>
      </c>
      <c r="C4649" s="7" t="n">
        <v>0</v>
      </c>
    </row>
    <row r="4650" spans="1:15">
      <c r="A4650" t="s">
        <v>4</v>
      </c>
      <c r="B4650" s="4" t="s">
        <v>5</v>
      </c>
      <c r="C4650" s="4" t="s">
        <v>7</v>
      </c>
      <c r="D4650" s="4" t="s">
        <v>8</v>
      </c>
    </row>
    <row r="4651" spans="1:15">
      <c r="A4651" t="n">
        <v>39676</v>
      </c>
      <c r="B4651" s="73" t="n">
        <v>56</v>
      </c>
      <c r="C4651" s="7" t="n">
        <v>7036</v>
      </c>
      <c r="D4651" s="7" t="n">
        <v>1</v>
      </c>
    </row>
    <row r="4652" spans="1:15">
      <c r="A4652" t="s">
        <v>4</v>
      </c>
      <c r="B4652" s="4" t="s">
        <v>5</v>
      </c>
      <c r="C4652" s="4" t="s">
        <v>8</v>
      </c>
      <c r="D4652" s="4" t="s">
        <v>7</v>
      </c>
      <c r="E4652" s="4" t="s">
        <v>7</v>
      </c>
    </row>
    <row r="4653" spans="1:15">
      <c r="A4653" t="n">
        <v>39680</v>
      </c>
      <c r="B4653" s="65" t="n">
        <v>39</v>
      </c>
      <c r="C4653" s="7" t="n">
        <v>16</v>
      </c>
      <c r="D4653" s="7" t="n">
        <v>65533</v>
      </c>
      <c r="E4653" s="7" t="n">
        <v>203</v>
      </c>
    </row>
    <row r="4654" spans="1:15">
      <c r="A4654" t="s">
        <v>4</v>
      </c>
      <c r="B4654" s="4" t="s">
        <v>5</v>
      </c>
      <c r="C4654" s="4" t="s">
        <v>8</v>
      </c>
      <c r="D4654" s="4" t="s">
        <v>7</v>
      </c>
      <c r="E4654" s="4" t="s">
        <v>7</v>
      </c>
    </row>
    <row r="4655" spans="1:15">
      <c r="A4655" t="n">
        <v>39686</v>
      </c>
      <c r="B4655" s="65" t="n">
        <v>39</v>
      </c>
      <c r="C4655" s="7" t="n">
        <v>16</v>
      </c>
      <c r="D4655" s="7" t="n">
        <v>65533</v>
      </c>
      <c r="E4655" s="7" t="n">
        <v>204</v>
      </c>
    </row>
    <row r="4656" spans="1:15">
      <c r="A4656" t="s">
        <v>4</v>
      </c>
      <c r="B4656" s="4" t="s">
        <v>5</v>
      </c>
      <c r="C4656" s="4" t="s">
        <v>8</v>
      </c>
      <c r="D4656" s="4" t="s">
        <v>7</v>
      </c>
      <c r="E4656" s="4" t="s">
        <v>7</v>
      </c>
    </row>
    <row r="4657" spans="1:6">
      <c r="A4657" t="n">
        <v>39692</v>
      </c>
      <c r="B4657" s="65" t="n">
        <v>39</v>
      </c>
      <c r="C4657" s="7" t="n">
        <v>16</v>
      </c>
      <c r="D4657" s="7" t="n">
        <v>65533</v>
      </c>
      <c r="E4657" s="7" t="n">
        <v>205</v>
      </c>
    </row>
    <row r="4658" spans="1:6">
      <c r="A4658" t="s">
        <v>4</v>
      </c>
      <c r="B4658" s="4" t="s">
        <v>5</v>
      </c>
      <c r="C4658" s="4" t="s">
        <v>8</v>
      </c>
      <c r="D4658" s="4" t="s">
        <v>8</v>
      </c>
      <c r="E4658" s="4" t="s">
        <v>14</v>
      </c>
      <c r="F4658" s="4" t="s">
        <v>8</v>
      </c>
      <c r="G4658" s="4" t="s">
        <v>8</v>
      </c>
    </row>
    <row r="4659" spans="1:6">
      <c r="A4659" t="n">
        <v>39698</v>
      </c>
      <c r="B4659" s="32" t="n">
        <v>18</v>
      </c>
      <c r="C4659" s="7" t="n">
        <v>6</v>
      </c>
      <c r="D4659" s="7" t="n">
        <v>0</v>
      </c>
      <c r="E4659" s="7" t="n">
        <v>6</v>
      </c>
      <c r="F4659" s="7" t="n">
        <v>19</v>
      </c>
      <c r="G4659" s="7" t="n">
        <v>1</v>
      </c>
    </row>
    <row r="4660" spans="1:6">
      <c r="A4660" t="s">
        <v>4</v>
      </c>
      <c r="B4660" s="4" t="s">
        <v>5</v>
      </c>
      <c r="C4660" s="4" t="s">
        <v>8</v>
      </c>
      <c r="D4660" s="4" t="s">
        <v>9</v>
      </c>
    </row>
    <row r="4661" spans="1:6">
      <c r="A4661" t="n">
        <v>39707</v>
      </c>
      <c r="B4661" s="9" t="n">
        <v>2</v>
      </c>
      <c r="C4661" s="7" t="n">
        <v>10</v>
      </c>
      <c r="D4661" s="7" t="s">
        <v>381</v>
      </c>
    </row>
    <row r="4662" spans="1:6">
      <c r="A4662" t="s">
        <v>4</v>
      </c>
      <c r="B4662" s="4" t="s">
        <v>5</v>
      </c>
      <c r="C4662" s="4" t="s">
        <v>7</v>
      </c>
    </row>
    <row r="4663" spans="1:6">
      <c r="A4663" t="n">
        <v>39725</v>
      </c>
      <c r="B4663" s="25" t="n">
        <v>16</v>
      </c>
      <c r="C4663" s="7" t="n">
        <v>0</v>
      </c>
    </row>
    <row r="4664" spans="1:6">
      <c r="A4664" t="s">
        <v>4</v>
      </c>
      <c r="B4664" s="4" t="s">
        <v>5</v>
      </c>
      <c r="C4664" s="4" t="s">
        <v>8</v>
      </c>
      <c r="D4664" s="4" t="s">
        <v>7</v>
      </c>
      <c r="E4664" s="4" t="s">
        <v>14</v>
      </c>
    </row>
    <row r="4665" spans="1:6">
      <c r="A4665" t="n">
        <v>39728</v>
      </c>
      <c r="B4665" s="74" t="n">
        <v>167</v>
      </c>
      <c r="C4665" s="7" t="n">
        <v>0</v>
      </c>
      <c r="D4665" s="7" t="n">
        <v>0</v>
      </c>
      <c r="E4665" s="7" t="n">
        <v>48</v>
      </c>
    </row>
    <row r="4666" spans="1:6">
      <c r="A4666" t="s">
        <v>4</v>
      </c>
      <c r="B4666" s="4" t="s">
        <v>5</v>
      </c>
      <c r="C4666" s="4" t="s">
        <v>8</v>
      </c>
      <c r="D4666" s="4" t="s">
        <v>7</v>
      </c>
      <c r="E4666" s="4" t="s">
        <v>14</v>
      </c>
    </row>
    <row r="4667" spans="1:6">
      <c r="A4667" t="n">
        <v>39736</v>
      </c>
      <c r="B4667" s="74" t="n">
        <v>167</v>
      </c>
      <c r="C4667" s="7" t="n">
        <v>0</v>
      </c>
      <c r="D4667" s="7" t="n">
        <v>1</v>
      </c>
      <c r="E4667" s="7" t="n">
        <v>48</v>
      </c>
    </row>
    <row r="4668" spans="1:6">
      <c r="A4668" t="s">
        <v>4</v>
      </c>
      <c r="B4668" s="4" t="s">
        <v>5</v>
      </c>
      <c r="C4668" s="4" t="s">
        <v>8</v>
      </c>
      <c r="D4668" s="4" t="s">
        <v>7</v>
      </c>
      <c r="E4668" s="4" t="s">
        <v>14</v>
      </c>
    </row>
    <row r="4669" spans="1:6">
      <c r="A4669" t="n">
        <v>39744</v>
      </c>
      <c r="B4669" s="74" t="n">
        <v>167</v>
      </c>
      <c r="C4669" s="7" t="n">
        <v>0</v>
      </c>
      <c r="D4669" s="7" t="n">
        <v>2</v>
      </c>
      <c r="E4669" s="7" t="n">
        <v>16</v>
      </c>
    </row>
    <row r="4670" spans="1:6">
      <c r="A4670" t="s">
        <v>4</v>
      </c>
      <c r="B4670" s="4" t="s">
        <v>5</v>
      </c>
      <c r="C4670" s="4" t="s">
        <v>8</v>
      </c>
      <c r="D4670" s="4" t="s">
        <v>7</v>
      </c>
      <c r="E4670" s="4" t="s">
        <v>14</v>
      </c>
    </row>
    <row r="4671" spans="1:6">
      <c r="A4671" t="n">
        <v>39752</v>
      </c>
      <c r="B4671" s="74" t="n">
        <v>167</v>
      </c>
      <c r="C4671" s="7" t="n">
        <v>0</v>
      </c>
      <c r="D4671" s="7" t="n">
        <v>3</v>
      </c>
      <c r="E4671" s="7" t="n">
        <v>16</v>
      </c>
    </row>
    <row r="4672" spans="1:6">
      <c r="A4672" t="s">
        <v>4</v>
      </c>
      <c r="B4672" s="4" t="s">
        <v>5</v>
      </c>
      <c r="C4672" s="4" t="s">
        <v>8</v>
      </c>
      <c r="D4672" s="4" t="s">
        <v>7</v>
      </c>
      <c r="E4672" s="4" t="s">
        <v>14</v>
      </c>
    </row>
    <row r="4673" spans="1:7">
      <c r="A4673" t="n">
        <v>39760</v>
      </c>
      <c r="B4673" s="74" t="n">
        <v>167</v>
      </c>
      <c r="C4673" s="7" t="n">
        <v>0</v>
      </c>
      <c r="D4673" s="7" t="n">
        <v>4</v>
      </c>
      <c r="E4673" s="7" t="n">
        <v>16</v>
      </c>
    </row>
    <row r="4674" spans="1:7">
      <c r="A4674" t="s">
        <v>4</v>
      </c>
      <c r="B4674" s="4" t="s">
        <v>5</v>
      </c>
      <c r="C4674" s="4" t="s">
        <v>8</v>
      </c>
      <c r="D4674" s="4" t="s">
        <v>7</v>
      </c>
      <c r="E4674" s="4" t="s">
        <v>14</v>
      </c>
    </row>
    <row r="4675" spans="1:7">
      <c r="A4675" t="n">
        <v>39768</v>
      </c>
      <c r="B4675" s="74" t="n">
        <v>167</v>
      </c>
      <c r="C4675" s="7" t="n">
        <v>0</v>
      </c>
      <c r="D4675" s="7" t="n">
        <v>5</v>
      </c>
      <c r="E4675" s="7" t="n">
        <v>16</v>
      </c>
    </row>
    <row r="4676" spans="1:7">
      <c r="A4676" t="s">
        <v>4</v>
      </c>
      <c r="B4676" s="4" t="s">
        <v>5</v>
      </c>
      <c r="C4676" s="4" t="s">
        <v>8</v>
      </c>
      <c r="D4676" s="4" t="s">
        <v>7</v>
      </c>
      <c r="E4676" s="4" t="s">
        <v>14</v>
      </c>
    </row>
    <row r="4677" spans="1:7">
      <c r="A4677" t="n">
        <v>39776</v>
      </c>
      <c r="B4677" s="74" t="n">
        <v>167</v>
      </c>
      <c r="C4677" s="7" t="n">
        <v>0</v>
      </c>
      <c r="D4677" s="7" t="n">
        <v>6</v>
      </c>
      <c r="E4677" s="7" t="n">
        <v>16</v>
      </c>
    </row>
    <row r="4678" spans="1:7">
      <c r="A4678" t="s">
        <v>4</v>
      </c>
      <c r="B4678" s="4" t="s">
        <v>5</v>
      </c>
      <c r="C4678" s="4" t="s">
        <v>8</v>
      </c>
      <c r="D4678" s="4" t="s">
        <v>7</v>
      </c>
      <c r="E4678" s="4" t="s">
        <v>14</v>
      </c>
    </row>
    <row r="4679" spans="1:7">
      <c r="A4679" t="n">
        <v>39784</v>
      </c>
      <c r="B4679" s="74" t="n">
        <v>167</v>
      </c>
      <c r="C4679" s="7" t="n">
        <v>0</v>
      </c>
      <c r="D4679" s="7" t="n">
        <v>7</v>
      </c>
      <c r="E4679" s="7" t="n">
        <v>16</v>
      </c>
    </row>
    <row r="4680" spans="1:7">
      <c r="A4680" t="s">
        <v>4</v>
      </c>
      <c r="B4680" s="4" t="s">
        <v>5</v>
      </c>
      <c r="C4680" s="4" t="s">
        <v>8</v>
      </c>
      <c r="D4680" s="4" t="s">
        <v>7</v>
      </c>
      <c r="E4680" s="4" t="s">
        <v>14</v>
      </c>
    </row>
    <row r="4681" spans="1:7">
      <c r="A4681" t="n">
        <v>39792</v>
      </c>
      <c r="B4681" s="74" t="n">
        <v>167</v>
      </c>
      <c r="C4681" s="7" t="n">
        <v>0</v>
      </c>
      <c r="D4681" s="7" t="n">
        <v>8</v>
      </c>
      <c r="E4681" s="7" t="n">
        <v>16</v>
      </c>
    </row>
    <row r="4682" spans="1:7">
      <c r="A4682" t="s">
        <v>4</v>
      </c>
      <c r="B4682" s="4" t="s">
        <v>5</v>
      </c>
      <c r="C4682" s="4" t="s">
        <v>8</v>
      </c>
      <c r="D4682" s="4" t="s">
        <v>7</v>
      </c>
      <c r="E4682" s="4" t="s">
        <v>14</v>
      </c>
    </row>
    <row r="4683" spans="1:7">
      <c r="A4683" t="n">
        <v>39800</v>
      </c>
      <c r="B4683" s="74" t="n">
        <v>167</v>
      </c>
      <c r="C4683" s="7" t="n">
        <v>0</v>
      </c>
      <c r="D4683" s="7" t="n">
        <v>9</v>
      </c>
      <c r="E4683" s="7" t="n">
        <v>16</v>
      </c>
    </row>
    <row r="4684" spans="1:7">
      <c r="A4684" t="s">
        <v>4</v>
      </c>
      <c r="B4684" s="4" t="s">
        <v>5</v>
      </c>
      <c r="C4684" s="4" t="s">
        <v>8</v>
      </c>
      <c r="D4684" s="4" t="s">
        <v>7</v>
      </c>
      <c r="E4684" s="4" t="s">
        <v>14</v>
      </c>
    </row>
    <row r="4685" spans="1:7">
      <c r="A4685" t="n">
        <v>39808</v>
      </c>
      <c r="B4685" s="74" t="n">
        <v>167</v>
      </c>
      <c r="C4685" s="7" t="n">
        <v>0</v>
      </c>
      <c r="D4685" s="7" t="n">
        <v>11</v>
      </c>
      <c r="E4685" s="7" t="n">
        <v>16</v>
      </c>
    </row>
    <row r="4686" spans="1:7">
      <c r="A4686" t="s">
        <v>4</v>
      </c>
      <c r="B4686" s="4" t="s">
        <v>5</v>
      </c>
      <c r="C4686" s="4" t="s">
        <v>8</v>
      </c>
    </row>
    <row r="4687" spans="1:7">
      <c r="A4687" t="n">
        <v>39816</v>
      </c>
      <c r="B4687" s="75" t="n">
        <v>117</v>
      </c>
      <c r="C4687" s="7" t="n">
        <v>2</v>
      </c>
    </row>
    <row r="4688" spans="1:7">
      <c r="A4688" t="s">
        <v>4</v>
      </c>
      <c r="B4688" s="4" t="s">
        <v>5</v>
      </c>
      <c r="C4688" s="4" t="s">
        <v>8</v>
      </c>
      <c r="D4688" s="4" t="s">
        <v>8</v>
      </c>
    </row>
    <row r="4689" spans="1:5">
      <c r="A4689" t="n">
        <v>39818</v>
      </c>
      <c r="B4689" s="75" t="n">
        <v>117</v>
      </c>
      <c r="C4689" s="7" t="n">
        <v>0</v>
      </c>
      <c r="D4689" s="7" t="n">
        <v>0</v>
      </c>
    </row>
    <row r="4690" spans="1:5">
      <c r="A4690" t="s">
        <v>4</v>
      </c>
      <c r="B4690" s="4" t="s">
        <v>5</v>
      </c>
      <c r="C4690" s="4" t="s">
        <v>8</v>
      </c>
    </row>
    <row r="4691" spans="1:5">
      <c r="A4691" t="n">
        <v>39821</v>
      </c>
      <c r="B4691" s="75" t="n">
        <v>117</v>
      </c>
      <c r="C4691" s="7" t="n">
        <v>1</v>
      </c>
    </row>
    <row r="4692" spans="1:5">
      <c r="A4692" t="s">
        <v>4</v>
      </c>
      <c r="B4692" s="4" t="s">
        <v>5</v>
      </c>
      <c r="C4692" s="4" t="s">
        <v>8</v>
      </c>
      <c r="D4692" s="4" t="s">
        <v>7</v>
      </c>
      <c r="E4692" s="4" t="s">
        <v>13</v>
      </c>
      <c r="F4692" s="4" t="s">
        <v>7</v>
      </c>
      <c r="G4692" s="4" t="s">
        <v>14</v>
      </c>
      <c r="H4692" s="4" t="s">
        <v>14</v>
      </c>
      <c r="I4692" s="4" t="s">
        <v>7</v>
      </c>
      <c r="J4692" s="4" t="s">
        <v>7</v>
      </c>
      <c r="K4692" s="4" t="s">
        <v>14</v>
      </c>
      <c r="L4692" s="4" t="s">
        <v>14</v>
      </c>
      <c r="M4692" s="4" t="s">
        <v>14</v>
      </c>
      <c r="N4692" s="4" t="s">
        <v>14</v>
      </c>
      <c r="O4692" s="4" t="s">
        <v>9</v>
      </c>
    </row>
    <row r="4693" spans="1:5">
      <c r="A4693" t="n">
        <v>39823</v>
      </c>
      <c r="B4693" s="16" t="n">
        <v>50</v>
      </c>
      <c r="C4693" s="7" t="n">
        <v>0</v>
      </c>
      <c r="D4693" s="7" t="n">
        <v>4525</v>
      </c>
      <c r="E4693" s="7" t="n">
        <v>0.400000005960464</v>
      </c>
      <c r="F4693" s="7" t="n">
        <v>1000</v>
      </c>
      <c r="G4693" s="7" t="n">
        <v>0</v>
      </c>
      <c r="H4693" s="7" t="n">
        <v>0</v>
      </c>
      <c r="I4693" s="7" t="n">
        <v>0</v>
      </c>
      <c r="J4693" s="7" t="n">
        <v>65533</v>
      </c>
      <c r="K4693" s="7" t="n">
        <v>0</v>
      </c>
      <c r="L4693" s="7" t="n">
        <v>0</v>
      </c>
      <c r="M4693" s="7" t="n">
        <v>0</v>
      </c>
      <c r="N4693" s="7" t="n">
        <v>0</v>
      </c>
      <c r="O4693" s="7" t="s">
        <v>15</v>
      </c>
    </row>
    <row r="4694" spans="1:5">
      <c r="A4694" t="s">
        <v>4</v>
      </c>
      <c r="B4694" s="4" t="s">
        <v>5</v>
      </c>
      <c r="C4694" s="4" t="s">
        <v>8</v>
      </c>
      <c r="D4694" s="4" t="s">
        <v>9</v>
      </c>
      <c r="E4694" s="4" t="s">
        <v>8</v>
      </c>
      <c r="F4694" s="4" t="s">
        <v>8</v>
      </c>
      <c r="G4694" s="4" t="s">
        <v>8</v>
      </c>
    </row>
    <row r="4695" spans="1:5">
      <c r="A4695" t="n">
        <v>39862</v>
      </c>
      <c r="B4695" s="76" t="n">
        <v>113</v>
      </c>
      <c r="C4695" s="7" t="n">
        <v>1</v>
      </c>
      <c r="D4695" s="7" t="s">
        <v>386</v>
      </c>
      <c r="E4695" s="7" t="n">
        <v>2</v>
      </c>
      <c r="F4695" s="7" t="n">
        <v>0</v>
      </c>
      <c r="G4695" s="7" t="n">
        <v>0</v>
      </c>
    </row>
    <row r="4696" spans="1:5">
      <c r="A4696" t="s">
        <v>4</v>
      </c>
      <c r="B4696" s="4" t="s">
        <v>5</v>
      </c>
      <c r="C4696" s="4" t="s">
        <v>8</v>
      </c>
    </row>
    <row r="4697" spans="1:5">
      <c r="A4697" t="n">
        <v>39875</v>
      </c>
      <c r="B4697" s="76" t="n">
        <v>113</v>
      </c>
      <c r="C4697" s="7" t="n">
        <v>9</v>
      </c>
    </row>
    <row r="4698" spans="1:5">
      <c r="A4698" t="s">
        <v>4</v>
      </c>
      <c r="B4698" s="4" t="s">
        <v>5</v>
      </c>
      <c r="C4698" s="4" t="s">
        <v>8</v>
      </c>
      <c r="D4698" s="4" t="s">
        <v>7</v>
      </c>
      <c r="E4698" s="4" t="s">
        <v>7</v>
      </c>
    </row>
    <row r="4699" spans="1:5">
      <c r="A4699" t="n">
        <v>39877</v>
      </c>
      <c r="B4699" s="16" t="n">
        <v>50</v>
      </c>
      <c r="C4699" s="7" t="n">
        <v>1</v>
      </c>
      <c r="D4699" s="7" t="n">
        <v>4525</v>
      </c>
      <c r="E4699" s="7" t="n">
        <v>1000</v>
      </c>
    </row>
    <row r="4700" spans="1:5">
      <c r="A4700" t="s">
        <v>4</v>
      </c>
      <c r="B4700" s="4" t="s">
        <v>5</v>
      </c>
      <c r="C4700" s="4" t="s">
        <v>8</v>
      </c>
      <c r="D4700" s="4" t="s">
        <v>7</v>
      </c>
      <c r="E4700" s="4" t="s">
        <v>8</v>
      </c>
    </row>
    <row r="4701" spans="1:5">
      <c r="A4701" t="n">
        <v>39883</v>
      </c>
      <c r="B4701" s="14" t="n">
        <v>49</v>
      </c>
      <c r="C4701" s="7" t="n">
        <v>1</v>
      </c>
      <c r="D4701" s="7" t="n">
        <v>4000</v>
      </c>
      <c r="E4701" s="7" t="n">
        <v>0</v>
      </c>
    </row>
    <row r="4702" spans="1:5">
      <c r="A4702" t="s">
        <v>4</v>
      </c>
      <c r="B4702" s="4" t="s">
        <v>5</v>
      </c>
      <c r="C4702" s="4" t="s">
        <v>8</v>
      </c>
      <c r="D4702" s="4" t="s">
        <v>7</v>
      </c>
      <c r="E4702" s="4" t="s">
        <v>7</v>
      </c>
    </row>
    <row r="4703" spans="1:5">
      <c r="A4703" t="n">
        <v>39888</v>
      </c>
      <c r="B4703" s="16" t="n">
        <v>50</v>
      </c>
      <c r="C4703" s="7" t="n">
        <v>1</v>
      </c>
      <c r="D4703" s="7" t="n">
        <v>8150</v>
      </c>
      <c r="E4703" s="7" t="n">
        <v>2000</v>
      </c>
    </row>
    <row r="4704" spans="1:5">
      <c r="A4704" t="s">
        <v>4</v>
      </c>
      <c r="B4704" s="4" t="s">
        <v>5</v>
      </c>
      <c r="C4704" s="4" t="s">
        <v>8</v>
      </c>
      <c r="D4704" s="4" t="s">
        <v>8</v>
      </c>
    </row>
    <row r="4705" spans="1:15">
      <c r="A4705" t="n">
        <v>39894</v>
      </c>
      <c r="B4705" s="14" t="n">
        <v>49</v>
      </c>
      <c r="C4705" s="7" t="n">
        <v>2</v>
      </c>
      <c r="D4705" s="7" t="n">
        <v>0</v>
      </c>
    </row>
    <row r="4706" spans="1:15">
      <c r="A4706" t="s">
        <v>4</v>
      </c>
      <c r="B4706" s="4" t="s">
        <v>5</v>
      </c>
      <c r="C4706" s="4" t="s">
        <v>8</v>
      </c>
      <c r="D4706" s="4" t="s">
        <v>7</v>
      </c>
      <c r="E4706" s="4" t="s">
        <v>7</v>
      </c>
      <c r="F4706" s="4" t="s">
        <v>7</v>
      </c>
      <c r="G4706" s="4" t="s">
        <v>7</v>
      </c>
      <c r="H4706" s="4" t="s">
        <v>8</v>
      </c>
    </row>
    <row r="4707" spans="1:15">
      <c r="A4707" t="n">
        <v>39897</v>
      </c>
      <c r="B4707" s="37" t="n">
        <v>25</v>
      </c>
      <c r="C4707" s="7" t="n">
        <v>5</v>
      </c>
      <c r="D4707" s="7" t="n">
        <v>65535</v>
      </c>
      <c r="E4707" s="7" t="n">
        <v>500</v>
      </c>
      <c r="F4707" s="7" t="n">
        <v>800</v>
      </c>
      <c r="G4707" s="7" t="n">
        <v>140</v>
      </c>
      <c r="H4707" s="7" t="n">
        <v>0</v>
      </c>
    </row>
    <row r="4708" spans="1:15">
      <c r="A4708" t="s">
        <v>4</v>
      </c>
      <c r="B4708" s="4" t="s">
        <v>5</v>
      </c>
      <c r="C4708" s="4" t="s">
        <v>7</v>
      </c>
      <c r="D4708" s="4" t="s">
        <v>8</v>
      </c>
      <c r="E4708" s="4" t="s">
        <v>74</v>
      </c>
      <c r="F4708" s="4" t="s">
        <v>8</v>
      </c>
      <c r="G4708" s="4" t="s">
        <v>8</v>
      </c>
    </row>
    <row r="4709" spans="1:15">
      <c r="A4709" t="n">
        <v>39908</v>
      </c>
      <c r="B4709" s="44" t="n">
        <v>24</v>
      </c>
      <c r="C4709" s="7" t="n">
        <v>65533</v>
      </c>
      <c r="D4709" s="7" t="n">
        <v>11</v>
      </c>
      <c r="E4709" s="7" t="s">
        <v>387</v>
      </c>
      <c r="F4709" s="7" t="n">
        <v>2</v>
      </c>
      <c r="G4709" s="7" t="n">
        <v>0</v>
      </c>
    </row>
    <row r="4710" spans="1:15">
      <c r="A4710" t="s">
        <v>4</v>
      </c>
      <c r="B4710" s="4" t="s">
        <v>5</v>
      </c>
    </row>
    <row r="4711" spans="1:15">
      <c r="A4711" t="n">
        <v>39988</v>
      </c>
      <c r="B4711" s="41" t="n">
        <v>28</v>
      </c>
    </row>
    <row r="4712" spans="1:15">
      <c r="A4712" t="s">
        <v>4</v>
      </c>
      <c r="B4712" s="4" t="s">
        <v>5</v>
      </c>
      <c r="C4712" s="4" t="s">
        <v>7</v>
      </c>
      <c r="D4712" s="4" t="s">
        <v>8</v>
      </c>
      <c r="E4712" s="4" t="s">
        <v>74</v>
      </c>
      <c r="F4712" s="4" t="s">
        <v>8</v>
      </c>
      <c r="G4712" s="4" t="s">
        <v>8</v>
      </c>
    </row>
    <row r="4713" spans="1:15">
      <c r="A4713" t="n">
        <v>39989</v>
      </c>
      <c r="B4713" s="44" t="n">
        <v>24</v>
      </c>
      <c r="C4713" s="7" t="n">
        <v>65533</v>
      </c>
      <c r="D4713" s="7" t="n">
        <v>11</v>
      </c>
      <c r="E4713" s="7" t="s">
        <v>388</v>
      </c>
      <c r="F4713" s="7" t="n">
        <v>2</v>
      </c>
      <c r="G4713" s="7" t="n">
        <v>0</v>
      </c>
    </row>
    <row r="4714" spans="1:15">
      <c r="A4714" t="s">
        <v>4</v>
      </c>
      <c r="B4714" s="4" t="s">
        <v>5</v>
      </c>
    </row>
    <row r="4715" spans="1:15">
      <c r="A4715" t="n">
        <v>40074</v>
      </c>
      <c r="B4715" s="41" t="n">
        <v>28</v>
      </c>
    </row>
    <row r="4716" spans="1:15">
      <c r="A4716" t="s">
        <v>4</v>
      </c>
      <c r="B4716" s="4" t="s">
        <v>5</v>
      </c>
      <c r="C4716" s="4" t="s">
        <v>8</v>
      </c>
    </row>
    <row r="4717" spans="1:15">
      <c r="A4717" t="n">
        <v>40075</v>
      </c>
      <c r="B4717" s="45" t="n">
        <v>27</v>
      </c>
      <c r="C4717" s="7" t="n">
        <v>0</v>
      </c>
    </row>
    <row r="4718" spans="1:15">
      <c r="A4718" t="s">
        <v>4</v>
      </c>
      <c r="B4718" s="4" t="s">
        <v>5</v>
      </c>
      <c r="C4718" s="4" t="s">
        <v>8</v>
      </c>
    </row>
    <row r="4719" spans="1:15">
      <c r="A4719" t="n">
        <v>40077</v>
      </c>
      <c r="B4719" s="45" t="n">
        <v>27</v>
      </c>
      <c r="C4719" s="7" t="n">
        <v>1</v>
      </c>
    </row>
    <row r="4720" spans="1:15">
      <c r="A4720" t="s">
        <v>4</v>
      </c>
      <c r="B4720" s="4" t="s">
        <v>5</v>
      </c>
      <c r="C4720" s="4" t="s">
        <v>8</v>
      </c>
      <c r="D4720" s="4" t="s">
        <v>7</v>
      </c>
      <c r="E4720" s="4" t="s">
        <v>7</v>
      </c>
      <c r="F4720" s="4" t="s">
        <v>7</v>
      </c>
      <c r="G4720" s="4" t="s">
        <v>7</v>
      </c>
      <c r="H4720" s="4" t="s">
        <v>8</v>
      </c>
    </row>
    <row r="4721" spans="1:8">
      <c r="A4721" t="n">
        <v>40079</v>
      </c>
      <c r="B4721" s="37" t="n">
        <v>25</v>
      </c>
      <c r="C4721" s="7" t="n">
        <v>5</v>
      </c>
      <c r="D4721" s="7" t="n">
        <v>65535</v>
      </c>
      <c r="E4721" s="7" t="n">
        <v>65535</v>
      </c>
      <c r="F4721" s="7" t="n">
        <v>65535</v>
      </c>
      <c r="G4721" s="7" t="n">
        <v>65535</v>
      </c>
      <c r="H4721" s="7" t="n">
        <v>0</v>
      </c>
    </row>
    <row r="4722" spans="1:8">
      <c r="A4722" t="s">
        <v>4</v>
      </c>
      <c r="B4722" s="4" t="s">
        <v>5</v>
      </c>
      <c r="C4722" s="4" t="s">
        <v>8</v>
      </c>
      <c r="D4722" s="4" t="s">
        <v>7</v>
      </c>
      <c r="E4722" s="4" t="s">
        <v>8</v>
      </c>
    </row>
    <row r="4723" spans="1:8">
      <c r="A4723" t="n">
        <v>40090</v>
      </c>
      <c r="B4723" s="65" t="n">
        <v>39</v>
      </c>
      <c r="C4723" s="7" t="n">
        <v>11</v>
      </c>
      <c r="D4723" s="7" t="n">
        <v>65533</v>
      </c>
      <c r="E4723" s="7" t="n">
        <v>203</v>
      </c>
    </row>
    <row r="4724" spans="1:8">
      <c r="A4724" t="s">
        <v>4</v>
      </c>
      <c r="B4724" s="4" t="s">
        <v>5</v>
      </c>
      <c r="C4724" s="4" t="s">
        <v>8</v>
      </c>
      <c r="D4724" s="4" t="s">
        <v>7</v>
      </c>
      <c r="E4724" s="4" t="s">
        <v>8</v>
      </c>
    </row>
    <row r="4725" spans="1:8">
      <c r="A4725" t="n">
        <v>40095</v>
      </c>
      <c r="B4725" s="65" t="n">
        <v>39</v>
      </c>
      <c r="C4725" s="7" t="n">
        <v>11</v>
      </c>
      <c r="D4725" s="7" t="n">
        <v>65533</v>
      </c>
      <c r="E4725" s="7" t="n">
        <v>204</v>
      </c>
    </row>
    <row r="4726" spans="1:8">
      <c r="A4726" t="s">
        <v>4</v>
      </c>
      <c r="B4726" s="4" t="s">
        <v>5</v>
      </c>
      <c r="C4726" s="4" t="s">
        <v>8</v>
      </c>
      <c r="D4726" s="4" t="s">
        <v>7</v>
      </c>
      <c r="E4726" s="4" t="s">
        <v>8</v>
      </c>
    </row>
    <row r="4727" spans="1:8">
      <c r="A4727" t="n">
        <v>40100</v>
      </c>
      <c r="B4727" s="65" t="n">
        <v>39</v>
      </c>
      <c r="C4727" s="7" t="n">
        <v>11</v>
      </c>
      <c r="D4727" s="7" t="n">
        <v>65533</v>
      </c>
      <c r="E4727" s="7" t="n">
        <v>205</v>
      </c>
    </row>
    <row r="4728" spans="1:8">
      <c r="A4728" t="s">
        <v>4</v>
      </c>
      <c r="B4728" s="4" t="s">
        <v>5</v>
      </c>
      <c r="C4728" s="4" t="s">
        <v>7</v>
      </c>
    </row>
    <row r="4729" spans="1:8">
      <c r="A4729" t="n">
        <v>40105</v>
      </c>
      <c r="B4729" s="6" t="n">
        <v>12</v>
      </c>
      <c r="C4729" s="7" t="n">
        <v>6767</v>
      </c>
    </row>
    <row r="4730" spans="1:8">
      <c r="A4730" t="s">
        <v>4</v>
      </c>
      <c r="B4730" s="4" t="s">
        <v>5</v>
      </c>
      <c r="C4730" s="4" t="s">
        <v>7</v>
      </c>
    </row>
    <row r="4731" spans="1:8">
      <c r="A4731" t="n">
        <v>40108</v>
      </c>
      <c r="B4731" s="6" t="n">
        <v>12</v>
      </c>
      <c r="C4731" s="7" t="n">
        <v>6766</v>
      </c>
    </row>
    <row r="4732" spans="1:8">
      <c r="A4732" t="s">
        <v>4</v>
      </c>
      <c r="B4732" s="4" t="s">
        <v>5</v>
      </c>
      <c r="C4732" s="4" t="s">
        <v>14</v>
      </c>
    </row>
    <row r="4733" spans="1:8">
      <c r="A4733" t="n">
        <v>40111</v>
      </c>
      <c r="B4733" s="62" t="n">
        <v>15</v>
      </c>
      <c r="C4733" s="7" t="n">
        <v>2097152</v>
      </c>
    </row>
    <row r="4734" spans="1:8">
      <c r="A4734" t="s">
        <v>4</v>
      </c>
      <c r="B4734" s="4" t="s">
        <v>5</v>
      </c>
      <c r="C4734" s="4" t="s">
        <v>7</v>
      </c>
      <c r="D4734" s="4" t="s">
        <v>14</v>
      </c>
    </row>
    <row r="4735" spans="1:8">
      <c r="A4735" t="n">
        <v>40116</v>
      </c>
      <c r="B4735" s="43" t="n">
        <v>44</v>
      </c>
      <c r="C4735" s="7" t="n">
        <v>61456</v>
      </c>
      <c r="D4735" s="7" t="n">
        <v>128</v>
      </c>
    </row>
    <row r="4736" spans="1:8">
      <c r="A4736" t="s">
        <v>4</v>
      </c>
      <c r="B4736" s="4" t="s">
        <v>5</v>
      </c>
      <c r="C4736" s="4" t="s">
        <v>7</v>
      </c>
      <c r="D4736" s="4" t="s">
        <v>14</v>
      </c>
    </row>
    <row r="4737" spans="1:8">
      <c r="A4737" t="n">
        <v>40123</v>
      </c>
      <c r="B4737" s="43" t="n">
        <v>44</v>
      </c>
      <c r="C4737" s="7" t="n">
        <v>61456</v>
      </c>
      <c r="D4737" s="7" t="n">
        <v>32</v>
      </c>
    </row>
    <row r="4738" spans="1:8">
      <c r="A4738" t="s">
        <v>4</v>
      </c>
      <c r="B4738" s="4" t="s">
        <v>5</v>
      </c>
      <c r="C4738" s="4" t="s">
        <v>7</v>
      </c>
      <c r="D4738" s="4" t="s">
        <v>14</v>
      </c>
    </row>
    <row r="4739" spans="1:8">
      <c r="A4739" t="n">
        <v>40130</v>
      </c>
      <c r="B4739" s="30" t="n">
        <v>43</v>
      </c>
      <c r="C4739" s="7" t="n">
        <v>7036</v>
      </c>
      <c r="D4739" s="7" t="n">
        <v>1</v>
      </c>
    </row>
    <row r="4740" spans="1:8">
      <c r="A4740" t="s">
        <v>4</v>
      </c>
      <c r="B4740" s="4" t="s">
        <v>5</v>
      </c>
      <c r="C4740" s="4" t="s">
        <v>8</v>
      </c>
      <c r="D4740" s="4" t="s">
        <v>7</v>
      </c>
    </row>
    <row r="4741" spans="1:8">
      <c r="A4741" t="n">
        <v>40137</v>
      </c>
      <c r="B4741" s="10" t="n">
        <v>162</v>
      </c>
      <c r="C4741" s="7" t="n">
        <v>1</v>
      </c>
      <c r="D4741" s="7" t="n">
        <v>0</v>
      </c>
    </row>
    <row r="4742" spans="1:8">
      <c r="A4742" t="s">
        <v>4</v>
      </c>
      <c r="B4742" s="4" t="s">
        <v>5</v>
      </c>
    </row>
    <row r="4743" spans="1:8">
      <c r="A4743" t="n">
        <v>40141</v>
      </c>
      <c r="B4743" s="5" t="n">
        <v>1</v>
      </c>
    </row>
    <row r="4744" spans="1:8" s="3" customFormat="1" customHeight="0">
      <c r="A4744" s="3" t="s">
        <v>2</v>
      </c>
      <c r="B4744" s="3" t="s">
        <v>389</v>
      </c>
    </row>
    <row r="4745" spans="1:8">
      <c r="A4745" t="s">
        <v>4</v>
      </c>
      <c r="B4745" s="4" t="s">
        <v>5</v>
      </c>
      <c r="C4745" s="4" t="s">
        <v>8</v>
      </c>
      <c r="D4745" s="4" t="s">
        <v>8</v>
      </c>
      <c r="E4745" s="4" t="s">
        <v>8</v>
      </c>
      <c r="F4745" s="4" t="s">
        <v>8</v>
      </c>
    </row>
    <row r="4746" spans="1:8">
      <c r="A4746" t="n">
        <v>40144</v>
      </c>
      <c r="B4746" s="11" t="n">
        <v>14</v>
      </c>
      <c r="C4746" s="7" t="n">
        <v>2</v>
      </c>
      <c r="D4746" s="7" t="n">
        <v>0</v>
      </c>
      <c r="E4746" s="7" t="n">
        <v>0</v>
      </c>
      <c r="F4746" s="7" t="n">
        <v>0</v>
      </c>
    </row>
    <row r="4747" spans="1:8">
      <c r="A4747" t="s">
        <v>4</v>
      </c>
      <c r="B4747" s="4" t="s">
        <v>5</v>
      </c>
      <c r="C4747" s="4" t="s">
        <v>8</v>
      </c>
      <c r="D4747" s="20" t="s">
        <v>30</v>
      </c>
      <c r="E4747" s="4" t="s">
        <v>5</v>
      </c>
      <c r="F4747" s="4" t="s">
        <v>8</v>
      </c>
      <c r="G4747" s="4" t="s">
        <v>7</v>
      </c>
      <c r="H4747" s="20" t="s">
        <v>32</v>
      </c>
      <c r="I4747" s="4" t="s">
        <v>8</v>
      </c>
      <c r="J4747" s="4" t="s">
        <v>14</v>
      </c>
      <c r="K4747" s="4" t="s">
        <v>8</v>
      </c>
      <c r="L4747" s="4" t="s">
        <v>8</v>
      </c>
      <c r="M4747" s="20" t="s">
        <v>30</v>
      </c>
      <c r="N4747" s="4" t="s">
        <v>5</v>
      </c>
      <c r="O4747" s="4" t="s">
        <v>8</v>
      </c>
      <c r="P4747" s="4" t="s">
        <v>7</v>
      </c>
      <c r="Q4747" s="20" t="s">
        <v>32</v>
      </c>
      <c r="R4747" s="4" t="s">
        <v>8</v>
      </c>
      <c r="S4747" s="4" t="s">
        <v>14</v>
      </c>
      <c r="T4747" s="4" t="s">
        <v>8</v>
      </c>
      <c r="U4747" s="4" t="s">
        <v>8</v>
      </c>
      <c r="V4747" s="4" t="s">
        <v>8</v>
      </c>
      <c r="W4747" s="4" t="s">
        <v>12</v>
      </c>
    </row>
    <row r="4748" spans="1:8">
      <c r="A4748" t="n">
        <v>40149</v>
      </c>
      <c r="B4748" s="12" t="n">
        <v>5</v>
      </c>
      <c r="C4748" s="7" t="n">
        <v>28</v>
      </c>
      <c r="D4748" s="20" t="s">
        <v>3</v>
      </c>
      <c r="E4748" s="10" t="n">
        <v>162</v>
      </c>
      <c r="F4748" s="7" t="n">
        <v>3</v>
      </c>
      <c r="G4748" s="7" t="n">
        <v>12350</v>
      </c>
      <c r="H4748" s="20" t="s">
        <v>3</v>
      </c>
      <c r="I4748" s="7" t="n">
        <v>0</v>
      </c>
      <c r="J4748" s="7" t="n">
        <v>1</v>
      </c>
      <c r="K4748" s="7" t="n">
        <v>2</v>
      </c>
      <c r="L4748" s="7" t="n">
        <v>28</v>
      </c>
      <c r="M4748" s="20" t="s">
        <v>3</v>
      </c>
      <c r="N4748" s="10" t="n">
        <v>162</v>
      </c>
      <c r="O4748" s="7" t="n">
        <v>3</v>
      </c>
      <c r="P4748" s="7" t="n">
        <v>12350</v>
      </c>
      <c r="Q4748" s="20" t="s">
        <v>3</v>
      </c>
      <c r="R4748" s="7" t="n">
        <v>0</v>
      </c>
      <c r="S4748" s="7" t="n">
        <v>2</v>
      </c>
      <c r="T4748" s="7" t="n">
        <v>2</v>
      </c>
      <c r="U4748" s="7" t="n">
        <v>11</v>
      </c>
      <c r="V4748" s="7" t="n">
        <v>1</v>
      </c>
      <c r="W4748" s="13" t="n">
        <f t="normal" ca="1">A4752</f>
        <v>0</v>
      </c>
    </row>
    <row r="4749" spans="1:8">
      <c r="A4749" t="s">
        <v>4</v>
      </c>
      <c r="B4749" s="4" t="s">
        <v>5</v>
      </c>
      <c r="C4749" s="4" t="s">
        <v>8</v>
      </c>
      <c r="D4749" s="4" t="s">
        <v>7</v>
      </c>
      <c r="E4749" s="4" t="s">
        <v>13</v>
      </c>
    </row>
    <row r="4750" spans="1:8">
      <c r="A4750" t="n">
        <v>40178</v>
      </c>
      <c r="B4750" s="27" t="n">
        <v>58</v>
      </c>
      <c r="C4750" s="7" t="n">
        <v>0</v>
      </c>
      <c r="D4750" s="7" t="n">
        <v>0</v>
      </c>
      <c r="E4750" s="7" t="n">
        <v>1</v>
      </c>
    </row>
    <row r="4751" spans="1:8">
      <c r="A4751" t="s">
        <v>4</v>
      </c>
      <c r="B4751" s="4" t="s">
        <v>5</v>
      </c>
      <c r="C4751" s="4" t="s">
        <v>8</v>
      </c>
      <c r="D4751" s="20" t="s">
        <v>30</v>
      </c>
      <c r="E4751" s="4" t="s">
        <v>5</v>
      </c>
      <c r="F4751" s="4" t="s">
        <v>8</v>
      </c>
      <c r="G4751" s="4" t="s">
        <v>7</v>
      </c>
      <c r="H4751" s="20" t="s">
        <v>32</v>
      </c>
      <c r="I4751" s="4" t="s">
        <v>8</v>
      </c>
      <c r="J4751" s="4" t="s">
        <v>14</v>
      </c>
      <c r="K4751" s="4" t="s">
        <v>8</v>
      </c>
      <c r="L4751" s="4" t="s">
        <v>8</v>
      </c>
      <c r="M4751" s="20" t="s">
        <v>30</v>
      </c>
      <c r="N4751" s="4" t="s">
        <v>5</v>
      </c>
      <c r="O4751" s="4" t="s">
        <v>8</v>
      </c>
      <c r="P4751" s="4" t="s">
        <v>7</v>
      </c>
      <c r="Q4751" s="20" t="s">
        <v>32</v>
      </c>
      <c r="R4751" s="4" t="s">
        <v>8</v>
      </c>
      <c r="S4751" s="4" t="s">
        <v>14</v>
      </c>
      <c r="T4751" s="4" t="s">
        <v>8</v>
      </c>
      <c r="U4751" s="4" t="s">
        <v>8</v>
      </c>
      <c r="V4751" s="4" t="s">
        <v>8</v>
      </c>
      <c r="W4751" s="4" t="s">
        <v>12</v>
      </c>
    </row>
    <row r="4752" spans="1:8">
      <c r="A4752" t="n">
        <v>40186</v>
      </c>
      <c r="B4752" s="12" t="n">
        <v>5</v>
      </c>
      <c r="C4752" s="7" t="n">
        <v>28</v>
      </c>
      <c r="D4752" s="20" t="s">
        <v>3</v>
      </c>
      <c r="E4752" s="10" t="n">
        <v>162</v>
      </c>
      <c r="F4752" s="7" t="n">
        <v>3</v>
      </c>
      <c r="G4752" s="7" t="n">
        <v>12350</v>
      </c>
      <c r="H4752" s="20" t="s">
        <v>3</v>
      </c>
      <c r="I4752" s="7" t="n">
        <v>0</v>
      </c>
      <c r="J4752" s="7" t="n">
        <v>1</v>
      </c>
      <c r="K4752" s="7" t="n">
        <v>3</v>
      </c>
      <c r="L4752" s="7" t="n">
        <v>28</v>
      </c>
      <c r="M4752" s="20" t="s">
        <v>3</v>
      </c>
      <c r="N4752" s="10" t="n">
        <v>162</v>
      </c>
      <c r="O4752" s="7" t="n">
        <v>3</v>
      </c>
      <c r="P4752" s="7" t="n">
        <v>12350</v>
      </c>
      <c r="Q4752" s="20" t="s">
        <v>3</v>
      </c>
      <c r="R4752" s="7" t="n">
        <v>0</v>
      </c>
      <c r="S4752" s="7" t="n">
        <v>2</v>
      </c>
      <c r="T4752" s="7" t="n">
        <v>3</v>
      </c>
      <c r="U4752" s="7" t="n">
        <v>9</v>
      </c>
      <c r="V4752" s="7" t="n">
        <v>1</v>
      </c>
      <c r="W4752" s="13" t="n">
        <f t="normal" ca="1">A4762</f>
        <v>0</v>
      </c>
    </row>
    <row r="4753" spans="1:23">
      <c r="A4753" t="s">
        <v>4</v>
      </c>
      <c r="B4753" s="4" t="s">
        <v>5</v>
      </c>
      <c r="C4753" s="4" t="s">
        <v>8</v>
      </c>
      <c r="D4753" s="20" t="s">
        <v>30</v>
      </c>
      <c r="E4753" s="4" t="s">
        <v>5</v>
      </c>
      <c r="F4753" s="4" t="s">
        <v>7</v>
      </c>
      <c r="G4753" s="4" t="s">
        <v>8</v>
      </c>
      <c r="H4753" s="4" t="s">
        <v>8</v>
      </c>
      <c r="I4753" s="4" t="s">
        <v>9</v>
      </c>
      <c r="J4753" s="20" t="s">
        <v>32</v>
      </c>
      <c r="K4753" s="4" t="s">
        <v>8</v>
      </c>
      <c r="L4753" s="4" t="s">
        <v>8</v>
      </c>
      <c r="M4753" s="20" t="s">
        <v>30</v>
      </c>
      <c r="N4753" s="4" t="s">
        <v>5</v>
      </c>
      <c r="O4753" s="4" t="s">
        <v>8</v>
      </c>
      <c r="P4753" s="20" t="s">
        <v>32</v>
      </c>
      <c r="Q4753" s="4" t="s">
        <v>8</v>
      </c>
      <c r="R4753" s="4" t="s">
        <v>14</v>
      </c>
      <c r="S4753" s="4" t="s">
        <v>8</v>
      </c>
      <c r="T4753" s="4" t="s">
        <v>8</v>
      </c>
      <c r="U4753" s="4" t="s">
        <v>8</v>
      </c>
      <c r="V4753" s="20" t="s">
        <v>30</v>
      </c>
      <c r="W4753" s="4" t="s">
        <v>5</v>
      </c>
      <c r="X4753" s="4" t="s">
        <v>8</v>
      </c>
      <c r="Y4753" s="20" t="s">
        <v>32</v>
      </c>
      <c r="Z4753" s="4" t="s">
        <v>8</v>
      </c>
      <c r="AA4753" s="4" t="s">
        <v>14</v>
      </c>
      <c r="AB4753" s="4" t="s">
        <v>8</v>
      </c>
      <c r="AC4753" s="4" t="s">
        <v>8</v>
      </c>
      <c r="AD4753" s="4" t="s">
        <v>8</v>
      </c>
      <c r="AE4753" s="4" t="s">
        <v>12</v>
      </c>
    </row>
    <row r="4754" spans="1:23">
      <c r="A4754" t="n">
        <v>40215</v>
      </c>
      <c r="B4754" s="12" t="n">
        <v>5</v>
      </c>
      <c r="C4754" s="7" t="n">
        <v>28</v>
      </c>
      <c r="D4754" s="20" t="s">
        <v>3</v>
      </c>
      <c r="E4754" s="59" t="n">
        <v>47</v>
      </c>
      <c r="F4754" s="7" t="n">
        <v>61456</v>
      </c>
      <c r="G4754" s="7" t="n">
        <v>2</v>
      </c>
      <c r="H4754" s="7" t="n">
        <v>0</v>
      </c>
      <c r="I4754" s="7" t="s">
        <v>354</v>
      </c>
      <c r="J4754" s="20" t="s">
        <v>3</v>
      </c>
      <c r="K4754" s="7" t="n">
        <v>8</v>
      </c>
      <c r="L4754" s="7" t="n">
        <v>28</v>
      </c>
      <c r="M4754" s="20" t="s">
        <v>3</v>
      </c>
      <c r="N4754" s="53" t="n">
        <v>74</v>
      </c>
      <c r="O4754" s="7" t="n">
        <v>65</v>
      </c>
      <c r="P4754" s="20" t="s">
        <v>3</v>
      </c>
      <c r="Q4754" s="7" t="n">
        <v>0</v>
      </c>
      <c r="R4754" s="7" t="n">
        <v>1</v>
      </c>
      <c r="S4754" s="7" t="n">
        <v>3</v>
      </c>
      <c r="T4754" s="7" t="n">
        <v>9</v>
      </c>
      <c r="U4754" s="7" t="n">
        <v>28</v>
      </c>
      <c r="V4754" s="20" t="s">
        <v>3</v>
      </c>
      <c r="W4754" s="53" t="n">
        <v>74</v>
      </c>
      <c r="X4754" s="7" t="n">
        <v>65</v>
      </c>
      <c r="Y4754" s="20" t="s">
        <v>3</v>
      </c>
      <c r="Z4754" s="7" t="n">
        <v>0</v>
      </c>
      <c r="AA4754" s="7" t="n">
        <v>2</v>
      </c>
      <c r="AB4754" s="7" t="n">
        <v>3</v>
      </c>
      <c r="AC4754" s="7" t="n">
        <v>9</v>
      </c>
      <c r="AD4754" s="7" t="n">
        <v>1</v>
      </c>
      <c r="AE4754" s="13" t="n">
        <f t="normal" ca="1">A4758</f>
        <v>0</v>
      </c>
    </row>
    <row r="4755" spans="1:23">
      <c r="A4755" t="s">
        <v>4</v>
      </c>
      <c r="B4755" s="4" t="s">
        <v>5</v>
      </c>
      <c r="C4755" s="4" t="s">
        <v>7</v>
      </c>
      <c r="D4755" s="4" t="s">
        <v>8</v>
      </c>
      <c r="E4755" s="4" t="s">
        <v>8</v>
      </c>
      <c r="F4755" s="4" t="s">
        <v>9</v>
      </c>
    </row>
    <row r="4756" spans="1:23">
      <c r="A4756" t="n">
        <v>40263</v>
      </c>
      <c r="B4756" s="59" t="n">
        <v>47</v>
      </c>
      <c r="C4756" s="7" t="n">
        <v>61456</v>
      </c>
      <c r="D4756" s="7" t="n">
        <v>0</v>
      </c>
      <c r="E4756" s="7" t="n">
        <v>0</v>
      </c>
      <c r="F4756" s="7" t="s">
        <v>355</v>
      </c>
    </row>
    <row r="4757" spans="1:23">
      <c r="A4757" t="s">
        <v>4</v>
      </c>
      <c r="B4757" s="4" t="s">
        <v>5</v>
      </c>
      <c r="C4757" s="4" t="s">
        <v>8</v>
      </c>
      <c r="D4757" s="4" t="s">
        <v>7</v>
      </c>
      <c r="E4757" s="4" t="s">
        <v>13</v>
      </c>
    </row>
    <row r="4758" spans="1:23">
      <c r="A4758" t="n">
        <v>40276</v>
      </c>
      <c r="B4758" s="27" t="n">
        <v>58</v>
      </c>
      <c r="C4758" s="7" t="n">
        <v>0</v>
      </c>
      <c r="D4758" s="7" t="n">
        <v>300</v>
      </c>
      <c r="E4758" s="7" t="n">
        <v>1</v>
      </c>
    </row>
    <row r="4759" spans="1:23">
      <c r="A4759" t="s">
        <v>4</v>
      </c>
      <c r="B4759" s="4" t="s">
        <v>5</v>
      </c>
      <c r="C4759" s="4" t="s">
        <v>8</v>
      </c>
      <c r="D4759" s="4" t="s">
        <v>7</v>
      </c>
    </row>
    <row r="4760" spans="1:23">
      <c r="A4760" t="n">
        <v>40284</v>
      </c>
      <c r="B4760" s="27" t="n">
        <v>58</v>
      </c>
      <c r="C4760" s="7" t="n">
        <v>255</v>
      </c>
      <c r="D4760" s="7" t="n">
        <v>0</v>
      </c>
    </row>
    <row r="4761" spans="1:23">
      <c r="A4761" t="s">
        <v>4</v>
      </c>
      <c r="B4761" s="4" t="s">
        <v>5</v>
      </c>
      <c r="C4761" s="4" t="s">
        <v>8</v>
      </c>
      <c r="D4761" s="4" t="s">
        <v>8</v>
      </c>
      <c r="E4761" s="4" t="s">
        <v>8</v>
      </c>
      <c r="F4761" s="4" t="s">
        <v>8</v>
      </c>
    </row>
    <row r="4762" spans="1:23">
      <c r="A4762" t="n">
        <v>40288</v>
      </c>
      <c r="B4762" s="11" t="n">
        <v>14</v>
      </c>
      <c r="C4762" s="7" t="n">
        <v>0</v>
      </c>
      <c r="D4762" s="7" t="n">
        <v>0</v>
      </c>
      <c r="E4762" s="7" t="n">
        <v>0</v>
      </c>
      <c r="F4762" s="7" t="n">
        <v>64</v>
      </c>
    </row>
    <row r="4763" spans="1:23">
      <c r="A4763" t="s">
        <v>4</v>
      </c>
      <c r="B4763" s="4" t="s">
        <v>5</v>
      </c>
      <c r="C4763" s="4" t="s">
        <v>8</v>
      </c>
      <c r="D4763" s="4" t="s">
        <v>7</v>
      </c>
    </row>
    <row r="4764" spans="1:23">
      <c r="A4764" t="n">
        <v>40293</v>
      </c>
      <c r="B4764" s="23" t="n">
        <v>22</v>
      </c>
      <c r="C4764" s="7" t="n">
        <v>0</v>
      </c>
      <c r="D4764" s="7" t="n">
        <v>12350</v>
      </c>
    </row>
    <row r="4765" spans="1:23">
      <c r="A4765" t="s">
        <v>4</v>
      </c>
      <c r="B4765" s="4" t="s">
        <v>5</v>
      </c>
      <c r="C4765" s="4" t="s">
        <v>8</v>
      </c>
      <c r="D4765" s="4" t="s">
        <v>7</v>
      </c>
    </row>
    <row r="4766" spans="1:23">
      <c r="A4766" t="n">
        <v>40297</v>
      </c>
      <c r="B4766" s="27" t="n">
        <v>58</v>
      </c>
      <c r="C4766" s="7" t="n">
        <v>5</v>
      </c>
      <c r="D4766" s="7" t="n">
        <v>300</v>
      </c>
    </row>
    <row r="4767" spans="1:23">
      <c r="A4767" t="s">
        <v>4</v>
      </c>
      <c r="B4767" s="4" t="s">
        <v>5</v>
      </c>
      <c r="C4767" s="4" t="s">
        <v>13</v>
      </c>
      <c r="D4767" s="4" t="s">
        <v>7</v>
      </c>
    </row>
    <row r="4768" spans="1:23">
      <c r="A4768" t="n">
        <v>40301</v>
      </c>
      <c r="B4768" s="60" t="n">
        <v>103</v>
      </c>
      <c r="C4768" s="7" t="n">
        <v>0</v>
      </c>
      <c r="D4768" s="7" t="n">
        <v>300</v>
      </c>
    </row>
    <row r="4769" spans="1:31">
      <c r="A4769" t="s">
        <v>4</v>
      </c>
      <c r="B4769" s="4" t="s">
        <v>5</v>
      </c>
      <c r="C4769" s="4" t="s">
        <v>8</v>
      </c>
    </row>
    <row r="4770" spans="1:31">
      <c r="A4770" t="n">
        <v>40308</v>
      </c>
      <c r="B4770" s="61" t="n">
        <v>64</v>
      </c>
      <c r="C4770" s="7" t="n">
        <v>7</v>
      </c>
    </row>
    <row r="4771" spans="1:31">
      <c r="A4771" t="s">
        <v>4</v>
      </c>
      <c r="B4771" s="4" t="s">
        <v>5</v>
      </c>
      <c r="C4771" s="4" t="s">
        <v>8</v>
      </c>
      <c r="D4771" s="4" t="s">
        <v>7</v>
      </c>
    </row>
    <row r="4772" spans="1:31">
      <c r="A4772" t="n">
        <v>40310</v>
      </c>
      <c r="B4772" s="64" t="n">
        <v>72</v>
      </c>
      <c r="C4772" s="7" t="n">
        <v>5</v>
      </c>
      <c r="D4772" s="7" t="n">
        <v>0</v>
      </c>
    </row>
    <row r="4773" spans="1:31">
      <c r="A4773" t="s">
        <v>4</v>
      </c>
      <c r="B4773" s="4" t="s">
        <v>5</v>
      </c>
      <c r="C4773" s="4" t="s">
        <v>8</v>
      </c>
      <c r="D4773" s="20" t="s">
        <v>30</v>
      </c>
      <c r="E4773" s="4" t="s">
        <v>5</v>
      </c>
      <c r="F4773" s="4" t="s">
        <v>8</v>
      </c>
      <c r="G4773" s="4" t="s">
        <v>7</v>
      </c>
      <c r="H4773" s="20" t="s">
        <v>32</v>
      </c>
      <c r="I4773" s="4" t="s">
        <v>8</v>
      </c>
      <c r="J4773" s="4" t="s">
        <v>14</v>
      </c>
      <c r="K4773" s="4" t="s">
        <v>8</v>
      </c>
      <c r="L4773" s="4" t="s">
        <v>8</v>
      </c>
      <c r="M4773" s="4" t="s">
        <v>12</v>
      </c>
    </row>
    <row r="4774" spans="1:31">
      <c r="A4774" t="n">
        <v>40314</v>
      </c>
      <c r="B4774" s="12" t="n">
        <v>5</v>
      </c>
      <c r="C4774" s="7" t="n">
        <v>28</v>
      </c>
      <c r="D4774" s="20" t="s">
        <v>3</v>
      </c>
      <c r="E4774" s="10" t="n">
        <v>162</v>
      </c>
      <c r="F4774" s="7" t="n">
        <v>4</v>
      </c>
      <c r="G4774" s="7" t="n">
        <v>12350</v>
      </c>
      <c r="H4774" s="20" t="s">
        <v>3</v>
      </c>
      <c r="I4774" s="7" t="n">
        <v>0</v>
      </c>
      <c r="J4774" s="7" t="n">
        <v>1</v>
      </c>
      <c r="K4774" s="7" t="n">
        <v>2</v>
      </c>
      <c r="L4774" s="7" t="n">
        <v>1</v>
      </c>
      <c r="M4774" s="13" t="n">
        <f t="normal" ca="1">A4780</f>
        <v>0</v>
      </c>
    </row>
    <row r="4775" spans="1:31">
      <c r="A4775" t="s">
        <v>4</v>
      </c>
      <c r="B4775" s="4" t="s">
        <v>5</v>
      </c>
      <c r="C4775" s="4" t="s">
        <v>8</v>
      </c>
      <c r="D4775" s="4" t="s">
        <v>9</v>
      </c>
    </row>
    <row r="4776" spans="1:31">
      <c r="A4776" t="n">
        <v>40331</v>
      </c>
      <c r="B4776" s="9" t="n">
        <v>2</v>
      </c>
      <c r="C4776" s="7" t="n">
        <v>10</v>
      </c>
      <c r="D4776" s="7" t="s">
        <v>356</v>
      </c>
    </row>
    <row r="4777" spans="1:31">
      <c r="A4777" t="s">
        <v>4</v>
      </c>
      <c r="B4777" s="4" t="s">
        <v>5</v>
      </c>
      <c r="C4777" s="4" t="s">
        <v>7</v>
      </c>
    </row>
    <row r="4778" spans="1:31">
      <c r="A4778" t="n">
        <v>40348</v>
      </c>
      <c r="B4778" s="25" t="n">
        <v>16</v>
      </c>
      <c r="C4778" s="7" t="n">
        <v>0</v>
      </c>
    </row>
    <row r="4779" spans="1:31">
      <c r="A4779" t="s">
        <v>4</v>
      </c>
      <c r="B4779" s="4" t="s">
        <v>5</v>
      </c>
      <c r="C4779" s="4" t="s">
        <v>8</v>
      </c>
      <c r="D4779" s="4" t="s">
        <v>7</v>
      </c>
      <c r="E4779" s="4" t="s">
        <v>8</v>
      </c>
      <c r="F4779" s="4" t="s">
        <v>9</v>
      </c>
    </row>
    <row r="4780" spans="1:31">
      <c r="A4780" t="n">
        <v>40351</v>
      </c>
      <c r="B4780" s="65" t="n">
        <v>39</v>
      </c>
      <c r="C4780" s="7" t="n">
        <v>10</v>
      </c>
      <c r="D4780" s="7" t="n">
        <v>65533</v>
      </c>
      <c r="E4780" s="7" t="n">
        <v>203</v>
      </c>
      <c r="F4780" s="7" t="s">
        <v>357</v>
      </c>
    </row>
    <row r="4781" spans="1:31">
      <c r="A4781" t="s">
        <v>4</v>
      </c>
      <c r="B4781" s="4" t="s">
        <v>5</v>
      </c>
      <c r="C4781" s="4" t="s">
        <v>8</v>
      </c>
      <c r="D4781" s="4" t="s">
        <v>7</v>
      </c>
      <c r="E4781" s="4" t="s">
        <v>8</v>
      </c>
      <c r="F4781" s="4" t="s">
        <v>9</v>
      </c>
    </row>
    <row r="4782" spans="1:31">
      <c r="A4782" t="n">
        <v>40375</v>
      </c>
      <c r="B4782" s="65" t="n">
        <v>39</v>
      </c>
      <c r="C4782" s="7" t="n">
        <v>10</v>
      </c>
      <c r="D4782" s="7" t="n">
        <v>65533</v>
      </c>
      <c r="E4782" s="7" t="n">
        <v>204</v>
      </c>
      <c r="F4782" s="7" t="s">
        <v>358</v>
      </c>
    </row>
    <row r="4783" spans="1:31">
      <c r="A4783" t="s">
        <v>4</v>
      </c>
      <c r="B4783" s="4" t="s">
        <v>5</v>
      </c>
      <c r="C4783" s="4" t="s">
        <v>7</v>
      </c>
      <c r="D4783" s="4" t="s">
        <v>14</v>
      </c>
    </row>
    <row r="4784" spans="1:31">
      <c r="A4784" t="n">
        <v>40399</v>
      </c>
      <c r="B4784" s="30" t="n">
        <v>43</v>
      </c>
      <c r="C4784" s="7" t="n">
        <v>61456</v>
      </c>
      <c r="D4784" s="7" t="n">
        <v>128</v>
      </c>
    </row>
    <row r="4785" spans="1:13">
      <c r="A4785" t="s">
        <v>4</v>
      </c>
      <c r="B4785" s="4" t="s">
        <v>5</v>
      </c>
      <c r="C4785" s="4" t="s">
        <v>7</v>
      </c>
      <c r="D4785" s="4" t="s">
        <v>14</v>
      </c>
    </row>
    <row r="4786" spans="1:13">
      <c r="A4786" t="n">
        <v>40406</v>
      </c>
      <c r="B4786" s="30" t="n">
        <v>43</v>
      </c>
      <c r="C4786" s="7" t="n">
        <v>61456</v>
      </c>
      <c r="D4786" s="7" t="n">
        <v>32</v>
      </c>
    </row>
    <row r="4787" spans="1:13">
      <c r="A4787" t="s">
        <v>4</v>
      </c>
      <c r="B4787" s="4" t="s">
        <v>5</v>
      </c>
      <c r="C4787" s="4" t="s">
        <v>7</v>
      </c>
      <c r="D4787" s="4" t="s">
        <v>9</v>
      </c>
      <c r="E4787" s="4" t="s">
        <v>9</v>
      </c>
      <c r="F4787" s="4" t="s">
        <v>9</v>
      </c>
      <c r="G4787" s="4" t="s">
        <v>8</v>
      </c>
      <c r="H4787" s="4" t="s">
        <v>14</v>
      </c>
      <c r="I4787" s="4" t="s">
        <v>13</v>
      </c>
      <c r="J4787" s="4" t="s">
        <v>13</v>
      </c>
      <c r="K4787" s="4" t="s">
        <v>13</v>
      </c>
      <c r="L4787" s="4" t="s">
        <v>13</v>
      </c>
      <c r="M4787" s="4" t="s">
        <v>13</v>
      </c>
      <c r="N4787" s="4" t="s">
        <v>13</v>
      </c>
      <c r="O4787" s="4" t="s">
        <v>13</v>
      </c>
      <c r="P4787" s="4" t="s">
        <v>9</v>
      </c>
      <c r="Q4787" s="4" t="s">
        <v>9</v>
      </c>
      <c r="R4787" s="4" t="s">
        <v>14</v>
      </c>
      <c r="S4787" s="4" t="s">
        <v>8</v>
      </c>
      <c r="T4787" s="4" t="s">
        <v>14</v>
      </c>
      <c r="U4787" s="4" t="s">
        <v>14</v>
      </c>
      <c r="V4787" s="4" t="s">
        <v>7</v>
      </c>
    </row>
    <row r="4788" spans="1:13">
      <c r="A4788" t="n">
        <v>40413</v>
      </c>
      <c r="B4788" s="66" t="n">
        <v>19</v>
      </c>
      <c r="C4788" s="7" t="n">
        <v>7036</v>
      </c>
      <c r="D4788" s="7" t="s">
        <v>360</v>
      </c>
      <c r="E4788" s="7" t="s">
        <v>361</v>
      </c>
      <c r="F4788" s="7" t="s">
        <v>15</v>
      </c>
      <c r="G4788" s="7" t="n">
        <v>0</v>
      </c>
      <c r="H4788" s="7" t="n">
        <v>33</v>
      </c>
      <c r="I4788" s="7" t="n">
        <v>0</v>
      </c>
      <c r="J4788" s="7" t="n">
        <v>0</v>
      </c>
      <c r="K4788" s="7" t="n">
        <v>0</v>
      </c>
      <c r="L4788" s="7" t="n">
        <v>0</v>
      </c>
      <c r="M4788" s="7" t="n">
        <v>1</v>
      </c>
      <c r="N4788" s="7" t="n">
        <v>1.60000002384186</v>
      </c>
      <c r="O4788" s="7" t="n">
        <v>0.0900000035762787</v>
      </c>
      <c r="P4788" s="7" t="s">
        <v>15</v>
      </c>
      <c r="Q4788" s="7" t="s">
        <v>15</v>
      </c>
      <c r="R4788" s="7" t="n">
        <v>-1</v>
      </c>
      <c r="S4788" s="7" t="n">
        <v>0</v>
      </c>
      <c r="T4788" s="7" t="n">
        <v>0</v>
      </c>
      <c r="U4788" s="7" t="n">
        <v>0</v>
      </c>
      <c r="V4788" s="7" t="n">
        <v>0</v>
      </c>
    </row>
    <row r="4789" spans="1:13">
      <c r="A4789" t="s">
        <v>4</v>
      </c>
      <c r="B4789" s="4" t="s">
        <v>5</v>
      </c>
      <c r="C4789" s="4" t="s">
        <v>7</v>
      </c>
      <c r="D4789" s="4" t="s">
        <v>8</v>
      </c>
      <c r="E4789" s="4" t="s">
        <v>8</v>
      </c>
      <c r="F4789" s="4" t="s">
        <v>9</v>
      </c>
    </row>
    <row r="4790" spans="1:13">
      <c r="A4790" t="n">
        <v>40486</v>
      </c>
      <c r="B4790" s="22" t="n">
        <v>20</v>
      </c>
      <c r="C4790" s="7" t="n">
        <v>7036</v>
      </c>
      <c r="D4790" s="7" t="n">
        <v>3</v>
      </c>
      <c r="E4790" s="7" t="n">
        <v>10</v>
      </c>
      <c r="F4790" s="7" t="s">
        <v>96</v>
      </c>
    </row>
    <row r="4791" spans="1:13">
      <c r="A4791" t="s">
        <v>4</v>
      </c>
      <c r="B4791" s="4" t="s">
        <v>5</v>
      </c>
      <c r="C4791" s="4" t="s">
        <v>7</v>
      </c>
    </row>
    <row r="4792" spans="1:13">
      <c r="A4792" t="n">
        <v>40504</v>
      </c>
      <c r="B4792" s="25" t="n">
        <v>16</v>
      </c>
      <c r="C4792" s="7" t="n">
        <v>0</v>
      </c>
    </row>
    <row r="4793" spans="1:13">
      <c r="A4793" t="s">
        <v>4</v>
      </c>
      <c r="B4793" s="4" t="s">
        <v>5</v>
      </c>
      <c r="C4793" s="4" t="s">
        <v>8</v>
      </c>
      <c r="D4793" s="4" t="s">
        <v>8</v>
      </c>
      <c r="E4793" s="4" t="s">
        <v>8</v>
      </c>
      <c r="F4793" s="4" t="s">
        <v>8</v>
      </c>
    </row>
    <row r="4794" spans="1:13">
      <c r="A4794" t="n">
        <v>40507</v>
      </c>
      <c r="B4794" s="11" t="n">
        <v>14</v>
      </c>
      <c r="C4794" s="7" t="n">
        <v>0</v>
      </c>
      <c r="D4794" s="7" t="n">
        <v>0</v>
      </c>
      <c r="E4794" s="7" t="n">
        <v>32</v>
      </c>
      <c r="F4794" s="7" t="n">
        <v>0</v>
      </c>
    </row>
    <row r="4795" spans="1:13">
      <c r="A4795" t="s">
        <v>4</v>
      </c>
      <c r="B4795" s="4" t="s">
        <v>5</v>
      </c>
      <c r="C4795" s="4" t="s">
        <v>13</v>
      </c>
      <c r="D4795" s="4" t="s">
        <v>13</v>
      </c>
      <c r="E4795" s="4" t="s">
        <v>13</v>
      </c>
      <c r="F4795" s="4" t="s">
        <v>13</v>
      </c>
      <c r="G4795" s="4" t="s">
        <v>13</v>
      </c>
      <c r="H4795" s="4" t="s">
        <v>7</v>
      </c>
    </row>
    <row r="4796" spans="1:13">
      <c r="A4796" t="n">
        <v>40512</v>
      </c>
      <c r="B4796" s="67" t="n">
        <v>71</v>
      </c>
      <c r="C4796" s="7" t="n">
        <v>1</v>
      </c>
      <c r="D4796" s="7" t="n">
        <v>1</v>
      </c>
      <c r="E4796" s="7" t="n">
        <v>1</v>
      </c>
      <c r="F4796" s="7" t="n">
        <v>5</v>
      </c>
      <c r="G4796" s="7" t="n">
        <v>1000</v>
      </c>
      <c r="H4796" s="7" t="n">
        <v>0</v>
      </c>
    </row>
    <row r="4797" spans="1:13">
      <c r="A4797" t="s">
        <v>4</v>
      </c>
      <c r="B4797" s="4" t="s">
        <v>5</v>
      </c>
      <c r="C4797" s="4" t="s">
        <v>7</v>
      </c>
      <c r="D4797" s="4" t="s">
        <v>13</v>
      </c>
      <c r="E4797" s="4" t="s">
        <v>13</v>
      </c>
      <c r="F4797" s="4" t="s">
        <v>13</v>
      </c>
      <c r="G4797" s="4" t="s">
        <v>13</v>
      </c>
    </row>
    <row r="4798" spans="1:13">
      <c r="A4798" t="n">
        <v>40535</v>
      </c>
      <c r="B4798" s="46" t="n">
        <v>46</v>
      </c>
      <c r="C4798" s="7" t="n">
        <v>7036</v>
      </c>
      <c r="D4798" s="7" t="n">
        <v>0</v>
      </c>
      <c r="E4798" s="7" t="n">
        <v>0</v>
      </c>
      <c r="F4798" s="7" t="n">
        <v>-250</v>
      </c>
      <c r="G4798" s="7" t="n">
        <v>0</v>
      </c>
    </row>
    <row r="4799" spans="1:13">
      <c r="A4799" t="s">
        <v>4</v>
      </c>
      <c r="B4799" s="4" t="s">
        <v>5</v>
      </c>
      <c r="C4799" s="4" t="s">
        <v>8</v>
      </c>
      <c r="D4799" s="4" t="s">
        <v>8</v>
      </c>
      <c r="E4799" s="4" t="s">
        <v>13</v>
      </c>
      <c r="F4799" s="4" t="s">
        <v>13</v>
      </c>
      <c r="G4799" s="4" t="s">
        <v>13</v>
      </c>
      <c r="H4799" s="4" t="s">
        <v>7</v>
      </c>
    </row>
    <row r="4800" spans="1:13">
      <c r="A4800" t="n">
        <v>40554</v>
      </c>
      <c r="B4800" s="31" t="n">
        <v>45</v>
      </c>
      <c r="C4800" s="7" t="n">
        <v>2</v>
      </c>
      <c r="D4800" s="7" t="n">
        <v>3</v>
      </c>
      <c r="E4800" s="7" t="n">
        <v>0</v>
      </c>
      <c r="F4800" s="7" t="n">
        <v>8</v>
      </c>
      <c r="G4800" s="7" t="n">
        <v>-250</v>
      </c>
      <c r="H4800" s="7" t="n">
        <v>0</v>
      </c>
    </row>
    <row r="4801" spans="1:22">
      <c r="A4801" t="s">
        <v>4</v>
      </c>
      <c r="B4801" s="4" t="s">
        <v>5</v>
      </c>
      <c r="C4801" s="4" t="s">
        <v>8</v>
      </c>
      <c r="D4801" s="4" t="s">
        <v>8</v>
      </c>
      <c r="E4801" s="4" t="s">
        <v>13</v>
      </c>
      <c r="F4801" s="4" t="s">
        <v>13</v>
      </c>
      <c r="G4801" s="4" t="s">
        <v>13</v>
      </c>
      <c r="H4801" s="4" t="s">
        <v>7</v>
      </c>
      <c r="I4801" s="4" t="s">
        <v>8</v>
      </c>
    </row>
    <row r="4802" spans="1:22">
      <c r="A4802" t="n">
        <v>40571</v>
      </c>
      <c r="B4802" s="31" t="n">
        <v>45</v>
      </c>
      <c r="C4802" s="7" t="n">
        <v>4</v>
      </c>
      <c r="D4802" s="7" t="n">
        <v>3</v>
      </c>
      <c r="E4802" s="7" t="n">
        <v>5</v>
      </c>
      <c r="F4802" s="7" t="n">
        <v>34.5</v>
      </c>
      <c r="G4802" s="7" t="n">
        <v>0</v>
      </c>
      <c r="H4802" s="7" t="n">
        <v>0</v>
      </c>
      <c r="I4802" s="7" t="n">
        <v>0</v>
      </c>
    </row>
    <row r="4803" spans="1:22">
      <c r="A4803" t="s">
        <v>4</v>
      </c>
      <c r="B4803" s="4" t="s">
        <v>5</v>
      </c>
      <c r="C4803" s="4" t="s">
        <v>8</v>
      </c>
      <c r="D4803" s="4" t="s">
        <v>8</v>
      </c>
      <c r="E4803" s="4" t="s">
        <v>13</v>
      </c>
      <c r="F4803" s="4" t="s">
        <v>7</v>
      </c>
    </row>
    <row r="4804" spans="1:22">
      <c r="A4804" t="n">
        <v>40589</v>
      </c>
      <c r="B4804" s="31" t="n">
        <v>45</v>
      </c>
      <c r="C4804" s="7" t="n">
        <v>5</v>
      </c>
      <c r="D4804" s="7" t="n">
        <v>3</v>
      </c>
      <c r="E4804" s="7" t="n">
        <v>105</v>
      </c>
      <c r="F4804" s="7" t="n">
        <v>0</v>
      </c>
    </row>
    <row r="4805" spans="1:22">
      <c r="A4805" t="s">
        <v>4</v>
      </c>
      <c r="B4805" s="4" t="s">
        <v>5</v>
      </c>
      <c r="C4805" s="4" t="s">
        <v>8</v>
      </c>
      <c r="D4805" s="4" t="s">
        <v>8</v>
      </c>
      <c r="E4805" s="4" t="s">
        <v>13</v>
      </c>
      <c r="F4805" s="4" t="s">
        <v>7</v>
      </c>
    </row>
    <row r="4806" spans="1:22">
      <c r="A4806" t="n">
        <v>40598</v>
      </c>
      <c r="B4806" s="31" t="n">
        <v>45</v>
      </c>
      <c r="C4806" s="7" t="n">
        <v>11</v>
      </c>
      <c r="D4806" s="7" t="n">
        <v>3</v>
      </c>
      <c r="E4806" s="7" t="n">
        <v>35</v>
      </c>
      <c r="F4806" s="7" t="n">
        <v>0</v>
      </c>
    </row>
    <row r="4807" spans="1:22">
      <c r="A4807" t="s">
        <v>4</v>
      </c>
      <c r="B4807" s="4" t="s">
        <v>5</v>
      </c>
      <c r="C4807" s="4" t="s">
        <v>7</v>
      </c>
      <c r="D4807" s="4" t="s">
        <v>7</v>
      </c>
      <c r="E4807" s="4" t="s">
        <v>7</v>
      </c>
      <c r="F4807" s="4" t="s">
        <v>7</v>
      </c>
      <c r="G4807" s="4" t="s">
        <v>7</v>
      </c>
      <c r="H4807" s="4" t="s">
        <v>7</v>
      </c>
      <c r="I4807" s="4" t="s">
        <v>7</v>
      </c>
    </row>
    <row r="4808" spans="1:22">
      <c r="A4808" t="n">
        <v>40607</v>
      </c>
      <c r="B4808" s="77" t="n">
        <v>132</v>
      </c>
      <c r="C4808" s="7" t="n">
        <v>12</v>
      </c>
      <c r="D4808" s="7" t="n">
        <v>22</v>
      </c>
      <c r="E4808" s="7" t="n">
        <v>65535</v>
      </c>
      <c r="F4808" s="7" t="n">
        <v>12</v>
      </c>
      <c r="G4808" s="7" t="n">
        <v>23</v>
      </c>
      <c r="H4808" s="7" t="n">
        <v>10</v>
      </c>
      <c r="I4808" s="7" t="n">
        <v>1204</v>
      </c>
    </row>
    <row r="4809" spans="1:22">
      <c r="A4809" t="s">
        <v>4</v>
      </c>
      <c r="B4809" s="4" t="s">
        <v>5</v>
      </c>
    </row>
    <row r="4810" spans="1:22">
      <c r="A4810" t="n">
        <v>40622</v>
      </c>
      <c r="B4810" s="78" t="n">
        <v>133</v>
      </c>
    </row>
    <row r="4811" spans="1:22">
      <c r="A4811" t="s">
        <v>4</v>
      </c>
      <c r="B4811" s="4" t="s">
        <v>5</v>
      </c>
      <c r="C4811" s="4" t="s">
        <v>8</v>
      </c>
      <c r="D4811" s="4" t="s">
        <v>8</v>
      </c>
      <c r="E4811" s="4" t="s">
        <v>13</v>
      </c>
      <c r="F4811" s="4" t="s">
        <v>13</v>
      </c>
      <c r="G4811" s="4" t="s">
        <v>13</v>
      </c>
      <c r="H4811" s="4" t="s">
        <v>7</v>
      </c>
    </row>
    <row r="4812" spans="1:22">
      <c r="A4812" t="n">
        <v>40623</v>
      </c>
      <c r="B4812" s="31" t="n">
        <v>45</v>
      </c>
      <c r="C4812" s="7" t="n">
        <v>2</v>
      </c>
      <c r="D4812" s="7" t="n">
        <v>3</v>
      </c>
      <c r="E4812" s="7" t="n">
        <v>0</v>
      </c>
      <c r="F4812" s="7" t="n">
        <v>8</v>
      </c>
      <c r="G4812" s="7" t="n">
        <v>-245</v>
      </c>
      <c r="H4812" s="7" t="n">
        <v>7000</v>
      </c>
    </row>
    <row r="4813" spans="1:22">
      <c r="A4813" t="s">
        <v>4</v>
      </c>
      <c r="B4813" s="4" t="s">
        <v>5</v>
      </c>
      <c r="C4813" s="4" t="s">
        <v>8</v>
      </c>
      <c r="D4813" s="4" t="s">
        <v>8</v>
      </c>
      <c r="E4813" s="4" t="s">
        <v>13</v>
      </c>
      <c r="F4813" s="4" t="s">
        <v>13</v>
      </c>
      <c r="G4813" s="4" t="s">
        <v>13</v>
      </c>
      <c r="H4813" s="4" t="s">
        <v>7</v>
      </c>
      <c r="I4813" s="4" t="s">
        <v>8</v>
      </c>
    </row>
    <row r="4814" spans="1:22">
      <c r="A4814" t="n">
        <v>40640</v>
      </c>
      <c r="B4814" s="31" t="n">
        <v>45</v>
      </c>
      <c r="C4814" s="7" t="n">
        <v>4</v>
      </c>
      <c r="D4814" s="7" t="n">
        <v>3</v>
      </c>
      <c r="E4814" s="7" t="n">
        <v>5</v>
      </c>
      <c r="F4814" s="7" t="n">
        <v>24.5</v>
      </c>
      <c r="G4814" s="7" t="n">
        <v>0</v>
      </c>
      <c r="H4814" s="7" t="n">
        <v>7000</v>
      </c>
      <c r="I4814" s="7" t="n">
        <v>0</v>
      </c>
    </row>
    <row r="4815" spans="1:22">
      <c r="A4815" t="s">
        <v>4</v>
      </c>
      <c r="B4815" s="4" t="s">
        <v>5</v>
      </c>
      <c r="C4815" s="4" t="s">
        <v>8</v>
      </c>
      <c r="D4815" s="4" t="s">
        <v>8</v>
      </c>
      <c r="E4815" s="4" t="s">
        <v>13</v>
      </c>
      <c r="F4815" s="4" t="s">
        <v>7</v>
      </c>
    </row>
    <row r="4816" spans="1:22">
      <c r="A4816" t="n">
        <v>40658</v>
      </c>
      <c r="B4816" s="31" t="n">
        <v>45</v>
      </c>
      <c r="C4816" s="7" t="n">
        <v>5</v>
      </c>
      <c r="D4816" s="7" t="n">
        <v>3</v>
      </c>
      <c r="E4816" s="7" t="n">
        <v>55</v>
      </c>
      <c r="F4816" s="7" t="n">
        <v>7000</v>
      </c>
    </row>
    <row r="4817" spans="1:9">
      <c r="A4817" t="s">
        <v>4</v>
      </c>
      <c r="B4817" s="4" t="s">
        <v>5</v>
      </c>
      <c r="C4817" s="4" t="s">
        <v>7</v>
      </c>
      <c r="D4817" s="4" t="s">
        <v>9</v>
      </c>
      <c r="E4817" s="4" t="s">
        <v>8</v>
      </c>
      <c r="F4817" s="4" t="s">
        <v>8</v>
      </c>
      <c r="G4817" s="4" t="s">
        <v>8</v>
      </c>
      <c r="H4817" s="4" t="s">
        <v>8</v>
      </c>
      <c r="I4817" s="4" t="s">
        <v>8</v>
      </c>
      <c r="J4817" s="4" t="s">
        <v>13</v>
      </c>
      <c r="K4817" s="4" t="s">
        <v>13</v>
      </c>
      <c r="L4817" s="4" t="s">
        <v>13</v>
      </c>
      <c r="M4817" s="4" t="s">
        <v>13</v>
      </c>
      <c r="N4817" s="4" t="s">
        <v>8</v>
      </c>
    </row>
    <row r="4818" spans="1:9">
      <c r="A4818" t="n">
        <v>40667</v>
      </c>
      <c r="B4818" s="68" t="n">
        <v>34</v>
      </c>
      <c r="C4818" s="7" t="n">
        <v>7036</v>
      </c>
      <c r="D4818" s="7" t="s">
        <v>377</v>
      </c>
      <c r="E4818" s="7" t="n">
        <v>1</v>
      </c>
      <c r="F4818" s="7" t="n">
        <v>0</v>
      </c>
      <c r="G4818" s="7" t="n">
        <v>0</v>
      </c>
      <c r="H4818" s="7" t="n">
        <v>0</v>
      </c>
      <c r="I4818" s="7" t="n">
        <v>0</v>
      </c>
      <c r="J4818" s="7" t="n">
        <v>0</v>
      </c>
      <c r="K4818" s="7" t="n">
        <v>-1</v>
      </c>
      <c r="L4818" s="7" t="n">
        <v>-1</v>
      </c>
      <c r="M4818" s="7" t="n">
        <v>-1</v>
      </c>
      <c r="N4818" s="7" t="n">
        <v>0</v>
      </c>
    </row>
    <row r="4819" spans="1:9">
      <c r="A4819" t="s">
        <v>4</v>
      </c>
      <c r="B4819" s="4" t="s">
        <v>5</v>
      </c>
      <c r="C4819" s="4" t="s">
        <v>8</v>
      </c>
      <c r="D4819" s="4" t="s">
        <v>7</v>
      </c>
      <c r="E4819" s="4" t="s">
        <v>7</v>
      </c>
      <c r="F4819" s="4" t="s">
        <v>7</v>
      </c>
      <c r="G4819" s="4" t="s">
        <v>7</v>
      </c>
      <c r="H4819" s="4" t="s">
        <v>7</v>
      </c>
      <c r="I4819" s="4" t="s">
        <v>9</v>
      </c>
      <c r="J4819" s="4" t="s">
        <v>13</v>
      </c>
      <c r="K4819" s="4" t="s">
        <v>13</v>
      </c>
      <c r="L4819" s="4" t="s">
        <v>13</v>
      </c>
      <c r="M4819" s="4" t="s">
        <v>14</v>
      </c>
      <c r="N4819" s="4" t="s">
        <v>14</v>
      </c>
      <c r="O4819" s="4" t="s">
        <v>13</v>
      </c>
      <c r="P4819" s="4" t="s">
        <v>13</v>
      </c>
      <c r="Q4819" s="4" t="s">
        <v>13</v>
      </c>
      <c r="R4819" s="4" t="s">
        <v>13</v>
      </c>
      <c r="S4819" s="4" t="s">
        <v>8</v>
      </c>
    </row>
    <row r="4820" spans="1:9">
      <c r="A4820" t="n">
        <v>40699</v>
      </c>
      <c r="B4820" s="65" t="n">
        <v>39</v>
      </c>
      <c r="C4820" s="7" t="n">
        <v>12</v>
      </c>
      <c r="D4820" s="7" t="n">
        <v>65533</v>
      </c>
      <c r="E4820" s="7" t="n">
        <v>203</v>
      </c>
      <c r="F4820" s="7" t="n">
        <v>0</v>
      </c>
      <c r="G4820" s="7" t="n">
        <v>7036</v>
      </c>
      <c r="H4820" s="7" t="n">
        <v>3</v>
      </c>
      <c r="I4820" s="7" t="s">
        <v>378</v>
      </c>
      <c r="J4820" s="7" t="n">
        <v>0</v>
      </c>
      <c r="K4820" s="7" t="n">
        <v>-5</v>
      </c>
      <c r="L4820" s="7" t="n">
        <v>0</v>
      </c>
      <c r="M4820" s="7" t="n">
        <v>0</v>
      </c>
      <c r="N4820" s="7" t="n">
        <v>0</v>
      </c>
      <c r="O4820" s="7" t="n">
        <v>0</v>
      </c>
      <c r="P4820" s="7" t="n">
        <v>1</v>
      </c>
      <c r="Q4820" s="7" t="n">
        <v>1</v>
      </c>
      <c r="R4820" s="7" t="n">
        <v>1</v>
      </c>
      <c r="S4820" s="7" t="n">
        <v>255</v>
      </c>
    </row>
    <row r="4821" spans="1:9">
      <c r="A4821" t="s">
        <v>4</v>
      </c>
      <c r="B4821" s="4" t="s">
        <v>5</v>
      </c>
      <c r="C4821" s="4" t="s">
        <v>8</v>
      </c>
      <c r="D4821" s="4" t="s">
        <v>7</v>
      </c>
      <c r="E4821" s="4" t="s">
        <v>7</v>
      </c>
      <c r="F4821" s="4" t="s">
        <v>7</v>
      </c>
      <c r="G4821" s="4" t="s">
        <v>7</v>
      </c>
      <c r="H4821" s="4" t="s">
        <v>7</v>
      </c>
      <c r="I4821" s="4" t="s">
        <v>9</v>
      </c>
      <c r="J4821" s="4" t="s">
        <v>13</v>
      </c>
      <c r="K4821" s="4" t="s">
        <v>13</v>
      </c>
      <c r="L4821" s="4" t="s">
        <v>13</v>
      </c>
      <c r="M4821" s="4" t="s">
        <v>14</v>
      </c>
      <c r="N4821" s="4" t="s">
        <v>14</v>
      </c>
      <c r="O4821" s="4" t="s">
        <v>13</v>
      </c>
      <c r="P4821" s="4" t="s">
        <v>13</v>
      </c>
      <c r="Q4821" s="4" t="s">
        <v>13</v>
      </c>
      <c r="R4821" s="4" t="s">
        <v>13</v>
      </c>
      <c r="S4821" s="4" t="s">
        <v>8</v>
      </c>
    </row>
    <row r="4822" spans="1:9">
      <c r="A4822" t="n">
        <v>40760</v>
      </c>
      <c r="B4822" s="65" t="n">
        <v>39</v>
      </c>
      <c r="C4822" s="7" t="n">
        <v>12</v>
      </c>
      <c r="D4822" s="7" t="n">
        <v>65533</v>
      </c>
      <c r="E4822" s="7" t="n">
        <v>204</v>
      </c>
      <c r="F4822" s="7" t="n">
        <v>0</v>
      </c>
      <c r="G4822" s="7" t="n">
        <v>7036</v>
      </c>
      <c r="H4822" s="7" t="n">
        <v>3</v>
      </c>
      <c r="I4822" s="7" t="s">
        <v>379</v>
      </c>
      <c r="J4822" s="7" t="n">
        <v>0</v>
      </c>
      <c r="K4822" s="7" t="n">
        <v>0</v>
      </c>
      <c r="L4822" s="7" t="n">
        <v>0</v>
      </c>
      <c r="M4822" s="7" t="n">
        <v>0</v>
      </c>
      <c r="N4822" s="7" t="n">
        <v>0</v>
      </c>
      <c r="O4822" s="7" t="n">
        <v>0</v>
      </c>
      <c r="P4822" s="7" t="n">
        <v>1</v>
      </c>
      <c r="Q4822" s="7" t="n">
        <v>1</v>
      </c>
      <c r="R4822" s="7" t="n">
        <v>1</v>
      </c>
      <c r="S4822" s="7" t="n">
        <v>255</v>
      </c>
    </row>
    <row r="4823" spans="1:9">
      <c r="A4823" t="s">
        <v>4</v>
      </c>
      <c r="B4823" s="4" t="s">
        <v>5</v>
      </c>
      <c r="C4823" s="4" t="s">
        <v>8</v>
      </c>
      <c r="D4823" s="4" t="s">
        <v>7</v>
      </c>
      <c r="E4823" s="4" t="s">
        <v>7</v>
      </c>
      <c r="F4823" s="4" t="s">
        <v>7</v>
      </c>
      <c r="G4823" s="4" t="s">
        <v>7</v>
      </c>
      <c r="H4823" s="4" t="s">
        <v>7</v>
      </c>
      <c r="I4823" s="4" t="s">
        <v>9</v>
      </c>
      <c r="J4823" s="4" t="s">
        <v>13</v>
      </c>
      <c r="K4823" s="4" t="s">
        <v>13</v>
      </c>
      <c r="L4823" s="4" t="s">
        <v>13</v>
      </c>
      <c r="M4823" s="4" t="s">
        <v>14</v>
      </c>
      <c r="N4823" s="4" t="s">
        <v>14</v>
      </c>
      <c r="O4823" s="4" t="s">
        <v>13</v>
      </c>
      <c r="P4823" s="4" t="s">
        <v>13</v>
      </c>
      <c r="Q4823" s="4" t="s">
        <v>13</v>
      </c>
      <c r="R4823" s="4" t="s">
        <v>13</v>
      </c>
      <c r="S4823" s="4" t="s">
        <v>8</v>
      </c>
    </row>
    <row r="4824" spans="1:9">
      <c r="A4824" t="n">
        <v>40823</v>
      </c>
      <c r="B4824" s="65" t="n">
        <v>39</v>
      </c>
      <c r="C4824" s="7" t="n">
        <v>12</v>
      </c>
      <c r="D4824" s="7" t="n">
        <v>65533</v>
      </c>
      <c r="E4824" s="7" t="n">
        <v>204</v>
      </c>
      <c r="F4824" s="7" t="n">
        <v>0</v>
      </c>
      <c r="G4824" s="7" t="n">
        <v>7036</v>
      </c>
      <c r="H4824" s="7" t="n">
        <v>3</v>
      </c>
      <c r="I4824" s="7" t="s">
        <v>380</v>
      </c>
      <c r="J4824" s="7" t="n">
        <v>0</v>
      </c>
      <c r="K4824" s="7" t="n">
        <v>0</v>
      </c>
      <c r="L4824" s="7" t="n">
        <v>0</v>
      </c>
      <c r="M4824" s="7" t="n">
        <v>0</v>
      </c>
      <c r="N4824" s="7" t="n">
        <v>0</v>
      </c>
      <c r="O4824" s="7" t="n">
        <v>0</v>
      </c>
      <c r="P4824" s="7" t="n">
        <v>1</v>
      </c>
      <c r="Q4824" s="7" t="n">
        <v>1</v>
      </c>
      <c r="R4824" s="7" t="n">
        <v>1</v>
      </c>
      <c r="S4824" s="7" t="n">
        <v>255</v>
      </c>
    </row>
    <row r="4825" spans="1:9">
      <c r="A4825" t="s">
        <v>4</v>
      </c>
      <c r="B4825" s="4" t="s">
        <v>5</v>
      </c>
      <c r="C4825" s="4" t="s">
        <v>8</v>
      </c>
    </row>
    <row r="4826" spans="1:9">
      <c r="A4826" t="n">
        <v>40886</v>
      </c>
      <c r="B4826" s="69" t="n">
        <v>116</v>
      </c>
      <c r="C4826" s="7" t="n">
        <v>1</v>
      </c>
    </row>
    <row r="4827" spans="1:9">
      <c r="A4827" t="s">
        <v>4</v>
      </c>
      <c r="B4827" s="4" t="s">
        <v>5</v>
      </c>
      <c r="C4827" s="4" t="s">
        <v>8</v>
      </c>
      <c r="D4827" s="4" t="s">
        <v>7</v>
      </c>
      <c r="E4827" s="4" t="s">
        <v>7</v>
      </c>
      <c r="F4827" s="4" t="s">
        <v>14</v>
      </c>
    </row>
    <row r="4828" spans="1:9">
      <c r="A4828" t="n">
        <v>40888</v>
      </c>
      <c r="B4828" s="70" t="n">
        <v>84</v>
      </c>
      <c r="C4828" s="7" t="n">
        <v>0</v>
      </c>
      <c r="D4828" s="7" t="n">
        <v>0</v>
      </c>
      <c r="E4828" s="7" t="n">
        <v>0</v>
      </c>
      <c r="F4828" s="7" t="n">
        <v>1056964608</v>
      </c>
    </row>
    <row r="4829" spans="1:9">
      <c r="A4829" t="s">
        <v>4</v>
      </c>
      <c r="B4829" s="4" t="s">
        <v>5</v>
      </c>
      <c r="C4829" s="4" t="s">
        <v>8</v>
      </c>
      <c r="D4829" s="4" t="s">
        <v>7</v>
      </c>
      <c r="E4829" s="4" t="s">
        <v>14</v>
      </c>
      <c r="F4829" s="4" t="s">
        <v>7</v>
      </c>
      <c r="G4829" s="4" t="s">
        <v>14</v>
      </c>
      <c r="H4829" s="4" t="s">
        <v>8</v>
      </c>
    </row>
    <row r="4830" spans="1:9">
      <c r="A4830" t="n">
        <v>40898</v>
      </c>
      <c r="B4830" s="14" t="n">
        <v>49</v>
      </c>
      <c r="C4830" s="7" t="n">
        <v>0</v>
      </c>
      <c r="D4830" s="7" t="n">
        <v>512</v>
      </c>
      <c r="E4830" s="7" t="n">
        <v>1065353216</v>
      </c>
      <c r="F4830" s="7" t="n">
        <v>0</v>
      </c>
      <c r="G4830" s="7" t="n">
        <v>0</v>
      </c>
      <c r="H4830" s="7" t="n">
        <v>0</v>
      </c>
    </row>
    <row r="4831" spans="1:9">
      <c r="A4831" t="s">
        <v>4</v>
      </c>
      <c r="B4831" s="4" t="s">
        <v>5</v>
      </c>
      <c r="C4831" s="4" t="s">
        <v>8</v>
      </c>
      <c r="D4831" s="4" t="s">
        <v>7</v>
      </c>
      <c r="E4831" s="4" t="s">
        <v>13</v>
      </c>
    </row>
    <row r="4832" spans="1:9">
      <c r="A4832" t="n">
        <v>40913</v>
      </c>
      <c r="B4832" s="27" t="n">
        <v>58</v>
      </c>
      <c r="C4832" s="7" t="n">
        <v>100</v>
      </c>
      <c r="D4832" s="7" t="n">
        <v>2000</v>
      </c>
      <c r="E4832" s="7" t="n">
        <v>1</v>
      </c>
    </row>
    <row r="4833" spans="1:19">
      <c r="A4833" t="s">
        <v>4</v>
      </c>
      <c r="B4833" s="4" t="s">
        <v>5</v>
      </c>
      <c r="C4833" s="4" t="s">
        <v>8</v>
      </c>
      <c r="D4833" s="4" t="s">
        <v>7</v>
      </c>
      <c r="E4833" s="4" t="s">
        <v>13</v>
      </c>
      <c r="F4833" s="4" t="s">
        <v>7</v>
      </c>
      <c r="G4833" s="4" t="s">
        <v>14</v>
      </c>
      <c r="H4833" s="4" t="s">
        <v>14</v>
      </c>
      <c r="I4833" s="4" t="s">
        <v>7</v>
      </c>
      <c r="J4833" s="4" t="s">
        <v>7</v>
      </c>
      <c r="K4833" s="4" t="s">
        <v>14</v>
      </c>
      <c r="L4833" s="4" t="s">
        <v>14</v>
      </c>
      <c r="M4833" s="4" t="s">
        <v>14</v>
      </c>
      <c r="N4833" s="4" t="s">
        <v>14</v>
      </c>
      <c r="O4833" s="4" t="s">
        <v>9</v>
      </c>
    </row>
    <row r="4834" spans="1:19">
      <c r="A4834" t="n">
        <v>40921</v>
      </c>
      <c r="B4834" s="16" t="n">
        <v>50</v>
      </c>
      <c r="C4834" s="7" t="n">
        <v>0</v>
      </c>
      <c r="D4834" s="7" t="n">
        <v>4525</v>
      </c>
      <c r="E4834" s="7" t="n">
        <v>0.5</v>
      </c>
      <c r="F4834" s="7" t="n">
        <v>2000</v>
      </c>
      <c r="G4834" s="7" t="n">
        <v>0</v>
      </c>
      <c r="H4834" s="7" t="n">
        <v>0</v>
      </c>
      <c r="I4834" s="7" t="n">
        <v>0</v>
      </c>
      <c r="J4834" s="7" t="n">
        <v>65533</v>
      </c>
      <c r="K4834" s="7" t="n">
        <v>0</v>
      </c>
      <c r="L4834" s="7" t="n">
        <v>0</v>
      </c>
      <c r="M4834" s="7" t="n">
        <v>0</v>
      </c>
      <c r="N4834" s="7" t="n">
        <v>0</v>
      </c>
      <c r="O4834" s="7" t="s">
        <v>15</v>
      </c>
    </row>
    <row r="4835" spans="1:19">
      <c r="A4835" t="s">
        <v>4</v>
      </c>
      <c r="B4835" s="4" t="s">
        <v>5</v>
      </c>
      <c r="C4835" s="4" t="s">
        <v>8</v>
      </c>
      <c r="D4835" s="4" t="s">
        <v>7</v>
      </c>
    </row>
    <row r="4836" spans="1:19">
      <c r="A4836" t="n">
        <v>40960</v>
      </c>
      <c r="B4836" s="27" t="n">
        <v>58</v>
      </c>
      <c r="C4836" s="7" t="n">
        <v>255</v>
      </c>
      <c r="D4836" s="7" t="n">
        <v>0</v>
      </c>
    </row>
    <row r="4837" spans="1:19">
      <c r="A4837" t="s">
        <v>4</v>
      </c>
      <c r="B4837" s="4" t="s">
        <v>5</v>
      </c>
      <c r="C4837" s="4" t="s">
        <v>8</v>
      </c>
      <c r="D4837" s="4" t="s">
        <v>7</v>
      </c>
    </row>
    <row r="4838" spans="1:19">
      <c r="A4838" t="n">
        <v>40964</v>
      </c>
      <c r="B4838" s="31" t="n">
        <v>45</v>
      </c>
      <c r="C4838" s="7" t="n">
        <v>7</v>
      </c>
      <c r="D4838" s="7" t="n">
        <v>255</v>
      </c>
    </row>
    <row r="4839" spans="1:19">
      <c r="A4839" t="s">
        <v>4</v>
      </c>
      <c r="B4839" s="4" t="s">
        <v>5</v>
      </c>
      <c r="C4839" s="4" t="s">
        <v>8</v>
      </c>
      <c r="D4839" s="4" t="s">
        <v>7</v>
      </c>
      <c r="E4839" s="4" t="s">
        <v>13</v>
      </c>
    </row>
    <row r="4840" spans="1:19">
      <c r="A4840" t="n">
        <v>40968</v>
      </c>
      <c r="B4840" s="27" t="n">
        <v>58</v>
      </c>
      <c r="C4840" s="7" t="n">
        <v>0</v>
      </c>
      <c r="D4840" s="7" t="n">
        <v>2000</v>
      </c>
      <c r="E4840" s="7" t="n">
        <v>1</v>
      </c>
    </row>
    <row r="4841" spans="1:19">
      <c r="A4841" t="s">
        <v>4</v>
      </c>
      <c r="B4841" s="4" t="s">
        <v>5</v>
      </c>
      <c r="C4841" s="4" t="s">
        <v>8</v>
      </c>
      <c r="D4841" s="4" t="s">
        <v>7</v>
      </c>
      <c r="E4841" s="4" t="s">
        <v>7</v>
      </c>
    </row>
    <row r="4842" spans="1:19">
      <c r="A4842" t="n">
        <v>40976</v>
      </c>
      <c r="B4842" s="16" t="n">
        <v>50</v>
      </c>
      <c r="C4842" s="7" t="n">
        <v>1</v>
      </c>
      <c r="D4842" s="7" t="n">
        <v>4525</v>
      </c>
      <c r="E4842" s="7" t="n">
        <v>2000</v>
      </c>
    </row>
    <row r="4843" spans="1:19">
      <c r="A4843" t="s">
        <v>4</v>
      </c>
      <c r="B4843" s="4" t="s">
        <v>5</v>
      </c>
      <c r="C4843" s="4" t="s">
        <v>8</v>
      </c>
      <c r="D4843" s="4" t="s">
        <v>7</v>
      </c>
    </row>
    <row r="4844" spans="1:19">
      <c r="A4844" t="n">
        <v>40982</v>
      </c>
      <c r="B4844" s="27" t="n">
        <v>58</v>
      </c>
      <c r="C4844" s="7" t="n">
        <v>255</v>
      </c>
      <c r="D4844" s="7" t="n">
        <v>0</v>
      </c>
    </row>
    <row r="4845" spans="1:19">
      <c r="A4845" t="s">
        <v>4</v>
      </c>
      <c r="B4845" s="4" t="s">
        <v>5</v>
      </c>
      <c r="C4845" s="4" t="s">
        <v>8</v>
      </c>
      <c r="D4845" s="4" t="s">
        <v>7</v>
      </c>
      <c r="E4845" s="4" t="s">
        <v>7</v>
      </c>
      <c r="F4845" s="4" t="s">
        <v>14</v>
      </c>
    </row>
    <row r="4846" spans="1:19">
      <c r="A4846" t="n">
        <v>40986</v>
      </c>
      <c r="B4846" s="70" t="n">
        <v>84</v>
      </c>
      <c r="C4846" s="7" t="n">
        <v>1</v>
      </c>
      <c r="D4846" s="7" t="n">
        <v>0</v>
      </c>
      <c r="E4846" s="7" t="n">
        <v>0</v>
      </c>
      <c r="F4846" s="7" t="n">
        <v>0</v>
      </c>
    </row>
    <row r="4847" spans="1:19">
      <c r="A4847" t="s">
        <v>4</v>
      </c>
      <c r="B4847" s="4" t="s">
        <v>5</v>
      </c>
      <c r="C4847" s="4" t="s">
        <v>8</v>
      </c>
    </row>
    <row r="4848" spans="1:19">
      <c r="A4848" t="n">
        <v>40996</v>
      </c>
      <c r="B4848" s="31" t="n">
        <v>45</v>
      </c>
      <c r="C4848" s="7" t="n">
        <v>0</v>
      </c>
    </row>
    <row r="4849" spans="1:15">
      <c r="A4849" t="s">
        <v>4</v>
      </c>
      <c r="B4849" s="4" t="s">
        <v>5</v>
      </c>
      <c r="C4849" s="4" t="s">
        <v>8</v>
      </c>
      <c r="D4849" s="4" t="s">
        <v>7</v>
      </c>
      <c r="E4849" s="4" t="s">
        <v>7</v>
      </c>
    </row>
    <row r="4850" spans="1:15">
      <c r="A4850" t="n">
        <v>40998</v>
      </c>
      <c r="B4850" s="65" t="n">
        <v>39</v>
      </c>
      <c r="C4850" s="7" t="n">
        <v>16</v>
      </c>
      <c r="D4850" s="7" t="n">
        <v>65533</v>
      </c>
      <c r="E4850" s="7" t="n">
        <v>203</v>
      </c>
    </row>
    <row r="4851" spans="1:15">
      <c r="A4851" t="s">
        <v>4</v>
      </c>
      <c r="B4851" s="4" t="s">
        <v>5</v>
      </c>
      <c r="C4851" s="4" t="s">
        <v>8</v>
      </c>
      <c r="D4851" s="4" t="s">
        <v>7</v>
      </c>
      <c r="E4851" s="4" t="s">
        <v>7</v>
      </c>
    </row>
    <row r="4852" spans="1:15">
      <c r="A4852" t="n">
        <v>41004</v>
      </c>
      <c r="B4852" s="65" t="n">
        <v>39</v>
      </c>
      <c r="C4852" s="7" t="n">
        <v>16</v>
      </c>
      <c r="D4852" s="7" t="n">
        <v>65533</v>
      </c>
      <c r="E4852" s="7" t="n">
        <v>204</v>
      </c>
    </row>
    <row r="4853" spans="1:15">
      <c r="A4853" t="s">
        <v>4</v>
      </c>
      <c r="B4853" s="4" t="s">
        <v>5</v>
      </c>
      <c r="C4853" s="4" t="s">
        <v>8</v>
      </c>
      <c r="D4853" s="4" t="s">
        <v>7</v>
      </c>
      <c r="E4853" s="4" t="s">
        <v>8</v>
      </c>
    </row>
    <row r="4854" spans="1:15">
      <c r="A4854" t="n">
        <v>41010</v>
      </c>
      <c r="B4854" s="65" t="n">
        <v>39</v>
      </c>
      <c r="C4854" s="7" t="n">
        <v>11</v>
      </c>
      <c r="D4854" s="7" t="n">
        <v>65533</v>
      </c>
      <c r="E4854" s="7" t="n">
        <v>203</v>
      </c>
    </row>
    <row r="4855" spans="1:15">
      <c r="A4855" t="s">
        <v>4</v>
      </c>
      <c r="B4855" s="4" t="s">
        <v>5</v>
      </c>
      <c r="C4855" s="4" t="s">
        <v>8</v>
      </c>
      <c r="D4855" s="4" t="s">
        <v>7</v>
      </c>
      <c r="E4855" s="4" t="s">
        <v>8</v>
      </c>
    </row>
    <row r="4856" spans="1:15">
      <c r="A4856" t="n">
        <v>41015</v>
      </c>
      <c r="B4856" s="65" t="n">
        <v>39</v>
      </c>
      <c r="C4856" s="7" t="n">
        <v>11</v>
      </c>
      <c r="D4856" s="7" t="n">
        <v>65533</v>
      </c>
      <c r="E4856" s="7" t="n">
        <v>204</v>
      </c>
    </row>
    <row r="4857" spans="1:15">
      <c r="A4857" t="s">
        <v>4</v>
      </c>
      <c r="B4857" s="4" t="s">
        <v>5</v>
      </c>
      <c r="C4857" s="4" t="s">
        <v>14</v>
      </c>
    </row>
    <row r="4858" spans="1:15">
      <c r="A4858" t="n">
        <v>41020</v>
      </c>
      <c r="B4858" s="62" t="n">
        <v>15</v>
      </c>
      <c r="C4858" s="7" t="n">
        <v>2097152</v>
      </c>
    </row>
    <row r="4859" spans="1:15">
      <c r="A4859" t="s">
        <v>4</v>
      </c>
      <c r="B4859" s="4" t="s">
        <v>5</v>
      </c>
      <c r="C4859" s="4" t="s">
        <v>7</v>
      </c>
      <c r="D4859" s="4" t="s">
        <v>14</v>
      </c>
    </row>
    <row r="4860" spans="1:15">
      <c r="A4860" t="n">
        <v>41025</v>
      </c>
      <c r="B4860" s="43" t="n">
        <v>44</v>
      </c>
      <c r="C4860" s="7" t="n">
        <v>61456</v>
      </c>
      <c r="D4860" s="7" t="n">
        <v>128</v>
      </c>
    </row>
    <row r="4861" spans="1:15">
      <c r="A4861" t="s">
        <v>4</v>
      </c>
      <c r="B4861" s="4" t="s">
        <v>5</v>
      </c>
      <c r="C4861" s="4" t="s">
        <v>7</v>
      </c>
      <c r="D4861" s="4" t="s">
        <v>14</v>
      </c>
    </row>
    <row r="4862" spans="1:15">
      <c r="A4862" t="n">
        <v>41032</v>
      </c>
      <c r="B4862" s="43" t="n">
        <v>44</v>
      </c>
      <c r="C4862" s="7" t="n">
        <v>61456</v>
      </c>
      <c r="D4862" s="7" t="n">
        <v>32</v>
      </c>
    </row>
    <row r="4863" spans="1:15">
      <c r="A4863" t="s">
        <v>4</v>
      </c>
      <c r="B4863" s="4" t="s">
        <v>5</v>
      </c>
      <c r="C4863" s="4" t="s">
        <v>7</v>
      </c>
      <c r="D4863" s="4" t="s">
        <v>14</v>
      </c>
    </row>
    <row r="4864" spans="1:15">
      <c r="A4864" t="n">
        <v>41039</v>
      </c>
      <c r="B4864" s="30" t="n">
        <v>43</v>
      </c>
      <c r="C4864" s="7" t="n">
        <v>7036</v>
      </c>
      <c r="D4864" s="7" t="n">
        <v>1</v>
      </c>
    </row>
    <row r="4865" spans="1:5">
      <c r="A4865" t="s">
        <v>4</v>
      </c>
      <c r="B4865" s="4" t="s">
        <v>5</v>
      </c>
      <c r="C4865" s="4" t="s">
        <v>8</v>
      </c>
      <c r="D4865" s="4" t="s">
        <v>7</v>
      </c>
    </row>
    <row r="4866" spans="1:5">
      <c r="A4866" t="n">
        <v>41046</v>
      </c>
      <c r="B4866" s="10" t="n">
        <v>162</v>
      </c>
      <c r="C4866" s="7" t="n">
        <v>1</v>
      </c>
      <c r="D4866" s="7" t="n">
        <v>0</v>
      </c>
    </row>
    <row r="4867" spans="1:5">
      <c r="A4867" t="s">
        <v>4</v>
      </c>
      <c r="B4867" s="4" t="s">
        <v>5</v>
      </c>
    </row>
    <row r="4868" spans="1:5">
      <c r="A4868" t="n">
        <v>41050</v>
      </c>
      <c r="B4868" s="5" t="n">
        <v>1</v>
      </c>
    </row>
    <row r="4869" spans="1:5" s="3" customFormat="1" customHeight="0">
      <c r="A4869" s="3" t="s">
        <v>2</v>
      </c>
      <c r="B4869" s="3" t="s">
        <v>390</v>
      </c>
    </row>
    <row r="4870" spans="1:5">
      <c r="A4870" t="s">
        <v>4</v>
      </c>
      <c r="B4870" s="4" t="s">
        <v>5</v>
      </c>
      <c r="C4870" s="4" t="s">
        <v>8</v>
      </c>
      <c r="D4870" s="4" t="s">
        <v>8</v>
      </c>
      <c r="E4870" s="4" t="s">
        <v>8</v>
      </c>
      <c r="F4870" s="4" t="s">
        <v>8</v>
      </c>
    </row>
    <row r="4871" spans="1:5">
      <c r="A4871" t="n">
        <v>41052</v>
      </c>
      <c r="B4871" s="11" t="n">
        <v>14</v>
      </c>
      <c r="C4871" s="7" t="n">
        <v>2</v>
      </c>
      <c r="D4871" s="7" t="n">
        <v>0</v>
      </c>
      <c r="E4871" s="7" t="n">
        <v>0</v>
      </c>
      <c r="F4871" s="7" t="n">
        <v>0</v>
      </c>
    </row>
    <row r="4872" spans="1:5">
      <c r="A4872" t="s">
        <v>4</v>
      </c>
      <c r="B4872" s="4" t="s">
        <v>5</v>
      </c>
      <c r="C4872" s="4" t="s">
        <v>8</v>
      </c>
      <c r="D4872" s="20" t="s">
        <v>30</v>
      </c>
      <c r="E4872" s="4" t="s">
        <v>5</v>
      </c>
      <c r="F4872" s="4" t="s">
        <v>8</v>
      </c>
      <c r="G4872" s="4" t="s">
        <v>7</v>
      </c>
      <c r="H4872" s="20" t="s">
        <v>32</v>
      </c>
      <c r="I4872" s="4" t="s">
        <v>8</v>
      </c>
      <c r="J4872" s="4" t="s">
        <v>14</v>
      </c>
      <c r="K4872" s="4" t="s">
        <v>8</v>
      </c>
      <c r="L4872" s="4" t="s">
        <v>8</v>
      </c>
      <c r="M4872" s="20" t="s">
        <v>30</v>
      </c>
      <c r="N4872" s="4" t="s">
        <v>5</v>
      </c>
      <c r="O4872" s="4" t="s">
        <v>8</v>
      </c>
      <c r="P4872" s="4" t="s">
        <v>7</v>
      </c>
      <c r="Q4872" s="20" t="s">
        <v>32</v>
      </c>
      <c r="R4872" s="4" t="s">
        <v>8</v>
      </c>
      <c r="S4872" s="4" t="s">
        <v>14</v>
      </c>
      <c r="T4872" s="4" t="s">
        <v>8</v>
      </c>
      <c r="U4872" s="4" t="s">
        <v>8</v>
      </c>
      <c r="V4872" s="4" t="s">
        <v>8</v>
      </c>
      <c r="W4872" s="4" t="s">
        <v>12</v>
      </c>
    </row>
    <row r="4873" spans="1:5">
      <c r="A4873" t="n">
        <v>41057</v>
      </c>
      <c r="B4873" s="12" t="n">
        <v>5</v>
      </c>
      <c r="C4873" s="7" t="n">
        <v>28</v>
      </c>
      <c r="D4873" s="20" t="s">
        <v>3</v>
      </c>
      <c r="E4873" s="10" t="n">
        <v>162</v>
      </c>
      <c r="F4873" s="7" t="n">
        <v>3</v>
      </c>
      <c r="G4873" s="7" t="n">
        <v>12371</v>
      </c>
      <c r="H4873" s="20" t="s">
        <v>3</v>
      </c>
      <c r="I4873" s="7" t="n">
        <v>0</v>
      </c>
      <c r="J4873" s="7" t="n">
        <v>1</v>
      </c>
      <c r="K4873" s="7" t="n">
        <v>2</v>
      </c>
      <c r="L4873" s="7" t="n">
        <v>28</v>
      </c>
      <c r="M4873" s="20" t="s">
        <v>3</v>
      </c>
      <c r="N4873" s="10" t="n">
        <v>162</v>
      </c>
      <c r="O4873" s="7" t="n">
        <v>3</v>
      </c>
      <c r="P4873" s="7" t="n">
        <v>12371</v>
      </c>
      <c r="Q4873" s="20" t="s">
        <v>3</v>
      </c>
      <c r="R4873" s="7" t="n">
        <v>0</v>
      </c>
      <c r="S4873" s="7" t="n">
        <v>2</v>
      </c>
      <c r="T4873" s="7" t="n">
        <v>2</v>
      </c>
      <c r="U4873" s="7" t="n">
        <v>11</v>
      </c>
      <c r="V4873" s="7" t="n">
        <v>1</v>
      </c>
      <c r="W4873" s="13" t="n">
        <f t="normal" ca="1">A4877</f>
        <v>0</v>
      </c>
    </row>
    <row r="4874" spans="1:5">
      <c r="A4874" t="s">
        <v>4</v>
      </c>
      <c r="B4874" s="4" t="s">
        <v>5</v>
      </c>
      <c r="C4874" s="4" t="s">
        <v>8</v>
      </c>
      <c r="D4874" s="4" t="s">
        <v>7</v>
      </c>
      <c r="E4874" s="4" t="s">
        <v>13</v>
      </c>
    </row>
    <row r="4875" spans="1:5">
      <c r="A4875" t="n">
        <v>41086</v>
      </c>
      <c r="B4875" s="27" t="n">
        <v>58</v>
      </c>
      <c r="C4875" s="7" t="n">
        <v>0</v>
      </c>
      <c r="D4875" s="7" t="n">
        <v>0</v>
      </c>
      <c r="E4875" s="7" t="n">
        <v>1</v>
      </c>
    </row>
    <row r="4876" spans="1:5">
      <c r="A4876" t="s">
        <v>4</v>
      </c>
      <c r="B4876" s="4" t="s">
        <v>5</v>
      </c>
      <c r="C4876" s="4" t="s">
        <v>8</v>
      </c>
      <c r="D4876" s="20" t="s">
        <v>30</v>
      </c>
      <c r="E4876" s="4" t="s">
        <v>5</v>
      </c>
      <c r="F4876" s="4" t="s">
        <v>8</v>
      </c>
      <c r="G4876" s="4" t="s">
        <v>7</v>
      </c>
      <c r="H4876" s="20" t="s">
        <v>32</v>
      </c>
      <c r="I4876" s="4" t="s">
        <v>8</v>
      </c>
      <c r="J4876" s="4" t="s">
        <v>14</v>
      </c>
      <c r="K4876" s="4" t="s">
        <v>8</v>
      </c>
      <c r="L4876" s="4" t="s">
        <v>8</v>
      </c>
      <c r="M4876" s="20" t="s">
        <v>30</v>
      </c>
      <c r="N4876" s="4" t="s">
        <v>5</v>
      </c>
      <c r="O4876" s="4" t="s">
        <v>8</v>
      </c>
      <c r="P4876" s="4" t="s">
        <v>7</v>
      </c>
      <c r="Q4876" s="20" t="s">
        <v>32</v>
      </c>
      <c r="R4876" s="4" t="s">
        <v>8</v>
      </c>
      <c r="S4876" s="4" t="s">
        <v>14</v>
      </c>
      <c r="T4876" s="4" t="s">
        <v>8</v>
      </c>
      <c r="U4876" s="4" t="s">
        <v>8</v>
      </c>
      <c r="V4876" s="4" t="s">
        <v>8</v>
      </c>
      <c r="W4876" s="4" t="s">
        <v>12</v>
      </c>
    </row>
    <row r="4877" spans="1:5">
      <c r="A4877" t="n">
        <v>41094</v>
      </c>
      <c r="B4877" s="12" t="n">
        <v>5</v>
      </c>
      <c r="C4877" s="7" t="n">
        <v>28</v>
      </c>
      <c r="D4877" s="20" t="s">
        <v>3</v>
      </c>
      <c r="E4877" s="10" t="n">
        <v>162</v>
      </c>
      <c r="F4877" s="7" t="n">
        <v>3</v>
      </c>
      <c r="G4877" s="7" t="n">
        <v>12371</v>
      </c>
      <c r="H4877" s="20" t="s">
        <v>3</v>
      </c>
      <c r="I4877" s="7" t="n">
        <v>0</v>
      </c>
      <c r="J4877" s="7" t="n">
        <v>1</v>
      </c>
      <c r="K4877" s="7" t="n">
        <v>3</v>
      </c>
      <c r="L4877" s="7" t="n">
        <v>28</v>
      </c>
      <c r="M4877" s="20" t="s">
        <v>3</v>
      </c>
      <c r="N4877" s="10" t="n">
        <v>162</v>
      </c>
      <c r="O4877" s="7" t="n">
        <v>3</v>
      </c>
      <c r="P4877" s="7" t="n">
        <v>12371</v>
      </c>
      <c r="Q4877" s="20" t="s">
        <v>3</v>
      </c>
      <c r="R4877" s="7" t="n">
        <v>0</v>
      </c>
      <c r="S4877" s="7" t="n">
        <v>2</v>
      </c>
      <c r="T4877" s="7" t="n">
        <v>3</v>
      </c>
      <c r="U4877" s="7" t="n">
        <v>9</v>
      </c>
      <c r="V4877" s="7" t="n">
        <v>1</v>
      </c>
      <c r="W4877" s="13" t="n">
        <f t="normal" ca="1">A4887</f>
        <v>0</v>
      </c>
    </row>
    <row r="4878" spans="1:5">
      <c r="A4878" t="s">
        <v>4</v>
      </c>
      <c r="B4878" s="4" t="s">
        <v>5</v>
      </c>
      <c r="C4878" s="4" t="s">
        <v>8</v>
      </c>
      <c r="D4878" s="20" t="s">
        <v>30</v>
      </c>
      <c r="E4878" s="4" t="s">
        <v>5</v>
      </c>
      <c r="F4878" s="4" t="s">
        <v>7</v>
      </c>
      <c r="G4878" s="4" t="s">
        <v>8</v>
      </c>
      <c r="H4878" s="4" t="s">
        <v>8</v>
      </c>
      <c r="I4878" s="4" t="s">
        <v>9</v>
      </c>
      <c r="J4878" s="20" t="s">
        <v>32</v>
      </c>
      <c r="K4878" s="4" t="s">
        <v>8</v>
      </c>
      <c r="L4878" s="4" t="s">
        <v>8</v>
      </c>
      <c r="M4878" s="20" t="s">
        <v>30</v>
      </c>
      <c r="N4878" s="4" t="s">
        <v>5</v>
      </c>
      <c r="O4878" s="4" t="s">
        <v>8</v>
      </c>
      <c r="P4878" s="20" t="s">
        <v>32</v>
      </c>
      <c r="Q4878" s="4" t="s">
        <v>8</v>
      </c>
      <c r="R4878" s="4" t="s">
        <v>14</v>
      </c>
      <c r="S4878" s="4" t="s">
        <v>8</v>
      </c>
      <c r="T4878" s="4" t="s">
        <v>8</v>
      </c>
      <c r="U4878" s="4" t="s">
        <v>8</v>
      </c>
      <c r="V4878" s="20" t="s">
        <v>30</v>
      </c>
      <c r="W4878" s="4" t="s">
        <v>5</v>
      </c>
      <c r="X4878" s="4" t="s">
        <v>8</v>
      </c>
      <c r="Y4878" s="20" t="s">
        <v>32</v>
      </c>
      <c r="Z4878" s="4" t="s">
        <v>8</v>
      </c>
      <c r="AA4878" s="4" t="s">
        <v>14</v>
      </c>
      <c r="AB4878" s="4" t="s">
        <v>8</v>
      </c>
      <c r="AC4878" s="4" t="s">
        <v>8</v>
      </c>
      <c r="AD4878" s="4" t="s">
        <v>8</v>
      </c>
      <c r="AE4878" s="4" t="s">
        <v>12</v>
      </c>
    </row>
    <row r="4879" spans="1:5">
      <c r="A4879" t="n">
        <v>41123</v>
      </c>
      <c r="B4879" s="12" t="n">
        <v>5</v>
      </c>
      <c r="C4879" s="7" t="n">
        <v>28</v>
      </c>
      <c r="D4879" s="20" t="s">
        <v>3</v>
      </c>
      <c r="E4879" s="59" t="n">
        <v>47</v>
      </c>
      <c r="F4879" s="7" t="n">
        <v>61456</v>
      </c>
      <c r="G4879" s="7" t="n">
        <v>2</v>
      </c>
      <c r="H4879" s="7" t="n">
        <v>0</v>
      </c>
      <c r="I4879" s="7" t="s">
        <v>354</v>
      </c>
      <c r="J4879" s="20" t="s">
        <v>3</v>
      </c>
      <c r="K4879" s="7" t="n">
        <v>8</v>
      </c>
      <c r="L4879" s="7" t="n">
        <v>28</v>
      </c>
      <c r="M4879" s="20" t="s">
        <v>3</v>
      </c>
      <c r="N4879" s="53" t="n">
        <v>74</v>
      </c>
      <c r="O4879" s="7" t="n">
        <v>65</v>
      </c>
      <c r="P4879" s="20" t="s">
        <v>3</v>
      </c>
      <c r="Q4879" s="7" t="n">
        <v>0</v>
      </c>
      <c r="R4879" s="7" t="n">
        <v>1</v>
      </c>
      <c r="S4879" s="7" t="n">
        <v>3</v>
      </c>
      <c r="T4879" s="7" t="n">
        <v>9</v>
      </c>
      <c r="U4879" s="7" t="n">
        <v>28</v>
      </c>
      <c r="V4879" s="20" t="s">
        <v>3</v>
      </c>
      <c r="W4879" s="53" t="n">
        <v>74</v>
      </c>
      <c r="X4879" s="7" t="n">
        <v>65</v>
      </c>
      <c r="Y4879" s="20" t="s">
        <v>3</v>
      </c>
      <c r="Z4879" s="7" t="n">
        <v>0</v>
      </c>
      <c r="AA4879" s="7" t="n">
        <v>2</v>
      </c>
      <c r="AB4879" s="7" t="n">
        <v>3</v>
      </c>
      <c r="AC4879" s="7" t="n">
        <v>9</v>
      </c>
      <c r="AD4879" s="7" t="n">
        <v>1</v>
      </c>
      <c r="AE4879" s="13" t="n">
        <f t="normal" ca="1">A4883</f>
        <v>0</v>
      </c>
    </row>
    <row r="4880" spans="1:5">
      <c r="A4880" t="s">
        <v>4</v>
      </c>
      <c r="B4880" s="4" t="s">
        <v>5</v>
      </c>
      <c r="C4880" s="4" t="s">
        <v>7</v>
      </c>
      <c r="D4880" s="4" t="s">
        <v>8</v>
      </c>
      <c r="E4880" s="4" t="s">
        <v>8</v>
      </c>
      <c r="F4880" s="4" t="s">
        <v>9</v>
      </c>
    </row>
    <row r="4881" spans="1:31">
      <c r="A4881" t="n">
        <v>41171</v>
      </c>
      <c r="B4881" s="59" t="n">
        <v>47</v>
      </c>
      <c r="C4881" s="7" t="n">
        <v>61456</v>
      </c>
      <c r="D4881" s="7" t="n">
        <v>0</v>
      </c>
      <c r="E4881" s="7" t="n">
        <v>0</v>
      </c>
      <c r="F4881" s="7" t="s">
        <v>355</v>
      </c>
    </row>
    <row r="4882" spans="1:31">
      <c r="A4882" t="s">
        <v>4</v>
      </c>
      <c r="B4882" s="4" t="s">
        <v>5</v>
      </c>
      <c r="C4882" s="4" t="s">
        <v>8</v>
      </c>
      <c r="D4882" s="4" t="s">
        <v>7</v>
      </c>
      <c r="E4882" s="4" t="s">
        <v>13</v>
      </c>
    </row>
    <row r="4883" spans="1:31">
      <c r="A4883" t="n">
        <v>41184</v>
      </c>
      <c r="B4883" s="27" t="n">
        <v>58</v>
      </c>
      <c r="C4883" s="7" t="n">
        <v>0</v>
      </c>
      <c r="D4883" s="7" t="n">
        <v>300</v>
      </c>
      <c r="E4883" s="7" t="n">
        <v>1</v>
      </c>
    </row>
    <row r="4884" spans="1:31">
      <c r="A4884" t="s">
        <v>4</v>
      </c>
      <c r="B4884" s="4" t="s">
        <v>5</v>
      </c>
      <c r="C4884" s="4" t="s">
        <v>8</v>
      </c>
      <c r="D4884" s="4" t="s">
        <v>7</v>
      </c>
    </row>
    <row r="4885" spans="1:31">
      <c r="A4885" t="n">
        <v>41192</v>
      </c>
      <c r="B4885" s="27" t="n">
        <v>58</v>
      </c>
      <c r="C4885" s="7" t="n">
        <v>255</v>
      </c>
      <c r="D4885" s="7" t="n">
        <v>0</v>
      </c>
    </row>
    <row r="4886" spans="1:31">
      <c r="A4886" t="s">
        <v>4</v>
      </c>
      <c r="B4886" s="4" t="s">
        <v>5</v>
      </c>
      <c r="C4886" s="4" t="s">
        <v>8</v>
      </c>
      <c r="D4886" s="4" t="s">
        <v>8</v>
      </c>
      <c r="E4886" s="4" t="s">
        <v>8</v>
      </c>
      <c r="F4886" s="4" t="s">
        <v>8</v>
      </c>
    </row>
    <row r="4887" spans="1:31">
      <c r="A4887" t="n">
        <v>41196</v>
      </c>
      <c r="B4887" s="11" t="n">
        <v>14</v>
      </c>
      <c r="C4887" s="7" t="n">
        <v>0</v>
      </c>
      <c r="D4887" s="7" t="n">
        <v>0</v>
      </c>
      <c r="E4887" s="7" t="n">
        <v>0</v>
      </c>
      <c r="F4887" s="7" t="n">
        <v>64</v>
      </c>
    </row>
    <row r="4888" spans="1:31">
      <c r="A4888" t="s">
        <v>4</v>
      </c>
      <c r="B4888" s="4" t="s">
        <v>5</v>
      </c>
      <c r="C4888" s="4" t="s">
        <v>8</v>
      </c>
      <c r="D4888" s="4" t="s">
        <v>7</v>
      </c>
    </row>
    <row r="4889" spans="1:31">
      <c r="A4889" t="n">
        <v>41201</v>
      </c>
      <c r="B4889" s="23" t="n">
        <v>22</v>
      </c>
      <c r="C4889" s="7" t="n">
        <v>0</v>
      </c>
      <c r="D4889" s="7" t="n">
        <v>12371</v>
      </c>
    </row>
    <row r="4890" spans="1:31">
      <c r="A4890" t="s">
        <v>4</v>
      </c>
      <c r="B4890" s="4" t="s">
        <v>5</v>
      </c>
      <c r="C4890" s="4" t="s">
        <v>8</v>
      </c>
      <c r="D4890" s="4" t="s">
        <v>7</v>
      </c>
    </row>
    <row r="4891" spans="1:31">
      <c r="A4891" t="n">
        <v>41205</v>
      </c>
      <c r="B4891" s="27" t="n">
        <v>58</v>
      </c>
      <c r="C4891" s="7" t="n">
        <v>5</v>
      </c>
      <c r="D4891" s="7" t="n">
        <v>300</v>
      </c>
    </row>
    <row r="4892" spans="1:31">
      <c r="A4892" t="s">
        <v>4</v>
      </c>
      <c r="B4892" s="4" t="s">
        <v>5</v>
      </c>
      <c r="C4892" s="4" t="s">
        <v>13</v>
      </c>
      <c r="D4892" s="4" t="s">
        <v>7</v>
      </c>
    </row>
    <row r="4893" spans="1:31">
      <c r="A4893" t="n">
        <v>41209</v>
      </c>
      <c r="B4893" s="60" t="n">
        <v>103</v>
      </c>
      <c r="C4893" s="7" t="n">
        <v>0</v>
      </c>
      <c r="D4893" s="7" t="n">
        <v>300</v>
      </c>
    </row>
    <row r="4894" spans="1:31">
      <c r="A4894" t="s">
        <v>4</v>
      </c>
      <c r="B4894" s="4" t="s">
        <v>5</v>
      </c>
      <c r="C4894" s="4" t="s">
        <v>8</v>
      </c>
    </row>
    <row r="4895" spans="1:31">
      <c r="A4895" t="n">
        <v>41216</v>
      </c>
      <c r="B4895" s="61" t="n">
        <v>64</v>
      </c>
      <c r="C4895" s="7" t="n">
        <v>7</v>
      </c>
    </row>
    <row r="4896" spans="1:31">
      <c r="A4896" t="s">
        <v>4</v>
      </c>
      <c r="B4896" s="4" t="s">
        <v>5</v>
      </c>
      <c r="C4896" s="4" t="s">
        <v>8</v>
      </c>
      <c r="D4896" s="4" t="s">
        <v>7</v>
      </c>
    </row>
    <row r="4897" spans="1:6">
      <c r="A4897" t="n">
        <v>41218</v>
      </c>
      <c r="B4897" s="64" t="n">
        <v>72</v>
      </c>
      <c r="C4897" s="7" t="n">
        <v>5</v>
      </c>
      <c r="D4897" s="7" t="n">
        <v>0</v>
      </c>
    </row>
    <row r="4898" spans="1:6">
      <c r="A4898" t="s">
        <v>4</v>
      </c>
      <c r="B4898" s="4" t="s">
        <v>5</v>
      </c>
      <c r="C4898" s="4" t="s">
        <v>8</v>
      </c>
      <c r="D4898" s="20" t="s">
        <v>30</v>
      </c>
      <c r="E4898" s="4" t="s">
        <v>5</v>
      </c>
      <c r="F4898" s="4" t="s">
        <v>8</v>
      </c>
      <c r="G4898" s="4" t="s">
        <v>7</v>
      </c>
      <c r="H4898" s="20" t="s">
        <v>32</v>
      </c>
      <c r="I4898" s="4" t="s">
        <v>8</v>
      </c>
      <c r="J4898" s="4" t="s">
        <v>14</v>
      </c>
      <c r="K4898" s="4" t="s">
        <v>8</v>
      </c>
      <c r="L4898" s="4" t="s">
        <v>8</v>
      </c>
      <c r="M4898" s="4" t="s">
        <v>12</v>
      </c>
    </row>
    <row r="4899" spans="1:6">
      <c r="A4899" t="n">
        <v>41222</v>
      </c>
      <c r="B4899" s="12" t="n">
        <v>5</v>
      </c>
      <c r="C4899" s="7" t="n">
        <v>28</v>
      </c>
      <c r="D4899" s="20" t="s">
        <v>3</v>
      </c>
      <c r="E4899" s="10" t="n">
        <v>162</v>
      </c>
      <c r="F4899" s="7" t="n">
        <v>4</v>
      </c>
      <c r="G4899" s="7" t="n">
        <v>12371</v>
      </c>
      <c r="H4899" s="20" t="s">
        <v>3</v>
      </c>
      <c r="I4899" s="7" t="n">
        <v>0</v>
      </c>
      <c r="J4899" s="7" t="n">
        <v>1</v>
      </c>
      <c r="K4899" s="7" t="n">
        <v>2</v>
      </c>
      <c r="L4899" s="7" t="n">
        <v>1</v>
      </c>
      <c r="M4899" s="13" t="n">
        <f t="normal" ca="1">A4905</f>
        <v>0</v>
      </c>
    </row>
    <row r="4900" spans="1:6">
      <c r="A4900" t="s">
        <v>4</v>
      </c>
      <c r="B4900" s="4" t="s">
        <v>5</v>
      </c>
      <c r="C4900" s="4" t="s">
        <v>8</v>
      </c>
      <c r="D4900" s="4" t="s">
        <v>9</v>
      </c>
    </row>
    <row r="4901" spans="1:6">
      <c r="A4901" t="n">
        <v>41239</v>
      </c>
      <c r="B4901" s="9" t="n">
        <v>2</v>
      </c>
      <c r="C4901" s="7" t="n">
        <v>10</v>
      </c>
      <c r="D4901" s="7" t="s">
        <v>356</v>
      </c>
    </row>
    <row r="4902" spans="1:6">
      <c r="A4902" t="s">
        <v>4</v>
      </c>
      <c r="B4902" s="4" t="s">
        <v>5</v>
      </c>
      <c r="C4902" s="4" t="s">
        <v>7</v>
      </c>
    </row>
    <row r="4903" spans="1:6">
      <c r="A4903" t="n">
        <v>41256</v>
      </c>
      <c r="B4903" s="25" t="n">
        <v>16</v>
      </c>
      <c r="C4903" s="7" t="n">
        <v>0</v>
      </c>
    </row>
    <row r="4904" spans="1:6">
      <c r="A4904" t="s">
        <v>4</v>
      </c>
      <c r="B4904" s="4" t="s">
        <v>5</v>
      </c>
      <c r="C4904" s="4" t="s">
        <v>8</v>
      </c>
      <c r="D4904" s="4" t="s">
        <v>7</v>
      </c>
      <c r="E4904" s="4" t="s">
        <v>7</v>
      </c>
      <c r="F4904" s="4" t="s">
        <v>7</v>
      </c>
      <c r="G4904" s="4" t="s">
        <v>7</v>
      </c>
      <c r="H4904" s="4" t="s">
        <v>7</v>
      </c>
      <c r="I4904" s="4" t="s">
        <v>7</v>
      </c>
      <c r="J4904" s="4" t="s">
        <v>7</v>
      </c>
      <c r="K4904" s="4" t="s">
        <v>7</v>
      </c>
      <c r="L4904" s="4" t="s">
        <v>7</v>
      </c>
      <c r="M4904" s="4" t="s">
        <v>7</v>
      </c>
      <c r="N4904" s="4" t="s">
        <v>14</v>
      </c>
      <c r="O4904" s="4" t="s">
        <v>14</v>
      </c>
      <c r="P4904" s="4" t="s">
        <v>14</v>
      </c>
      <c r="Q4904" s="4" t="s">
        <v>14</v>
      </c>
      <c r="R4904" s="4" t="s">
        <v>8</v>
      </c>
      <c r="S4904" s="4" t="s">
        <v>9</v>
      </c>
    </row>
    <row r="4905" spans="1:6">
      <c r="A4905" t="n">
        <v>41259</v>
      </c>
      <c r="B4905" s="79" t="n">
        <v>75</v>
      </c>
      <c r="C4905" s="7" t="n">
        <v>0</v>
      </c>
      <c r="D4905" s="7" t="n">
        <v>0</v>
      </c>
      <c r="E4905" s="7" t="n">
        <v>0</v>
      </c>
      <c r="F4905" s="7" t="n">
        <v>1024</v>
      </c>
      <c r="G4905" s="7" t="n">
        <v>720</v>
      </c>
      <c r="H4905" s="7" t="n">
        <v>0</v>
      </c>
      <c r="I4905" s="7" t="n">
        <v>0</v>
      </c>
      <c r="J4905" s="7" t="n">
        <v>0</v>
      </c>
      <c r="K4905" s="7" t="n">
        <v>0</v>
      </c>
      <c r="L4905" s="7" t="n">
        <v>1024</v>
      </c>
      <c r="M4905" s="7" t="n">
        <v>720</v>
      </c>
      <c r="N4905" s="7" t="n">
        <v>1065353216</v>
      </c>
      <c r="O4905" s="7" t="n">
        <v>1065353216</v>
      </c>
      <c r="P4905" s="7" t="n">
        <v>1065353216</v>
      </c>
      <c r="Q4905" s="7" t="n">
        <v>0</v>
      </c>
      <c r="R4905" s="7" t="n">
        <v>1</v>
      </c>
      <c r="S4905" s="7" t="s">
        <v>391</v>
      </c>
    </row>
    <row r="4906" spans="1:6">
      <c r="A4906" t="s">
        <v>4</v>
      </c>
      <c r="B4906" s="4" t="s">
        <v>5</v>
      </c>
      <c r="C4906" s="4" t="s">
        <v>8</v>
      </c>
      <c r="D4906" s="4" t="s">
        <v>8</v>
      </c>
      <c r="E4906" s="4" t="s">
        <v>8</v>
      </c>
      <c r="F4906" s="4" t="s">
        <v>13</v>
      </c>
      <c r="G4906" s="4" t="s">
        <v>13</v>
      </c>
      <c r="H4906" s="4" t="s">
        <v>13</v>
      </c>
      <c r="I4906" s="4" t="s">
        <v>13</v>
      </c>
      <c r="J4906" s="4" t="s">
        <v>13</v>
      </c>
    </row>
    <row r="4907" spans="1:6">
      <c r="A4907" t="n">
        <v>41307</v>
      </c>
      <c r="B4907" s="80" t="n">
        <v>76</v>
      </c>
      <c r="C4907" s="7" t="n">
        <v>0</v>
      </c>
      <c r="D4907" s="7" t="n">
        <v>9</v>
      </c>
      <c r="E4907" s="7" t="n">
        <v>2</v>
      </c>
      <c r="F4907" s="7" t="n">
        <v>0</v>
      </c>
      <c r="G4907" s="7" t="n">
        <v>0</v>
      </c>
      <c r="H4907" s="7" t="n">
        <v>0</v>
      </c>
      <c r="I4907" s="7" t="n">
        <v>0</v>
      </c>
      <c r="J4907" s="7" t="n">
        <v>0</v>
      </c>
    </row>
    <row r="4908" spans="1:6">
      <c r="A4908" t="s">
        <v>4</v>
      </c>
      <c r="B4908" s="4" t="s">
        <v>5</v>
      </c>
      <c r="C4908" s="4" t="s">
        <v>8</v>
      </c>
      <c r="D4908" s="4" t="s">
        <v>7</v>
      </c>
      <c r="E4908" s="4" t="s">
        <v>8</v>
      </c>
      <c r="F4908" s="4" t="s">
        <v>9</v>
      </c>
    </row>
    <row r="4909" spans="1:6">
      <c r="A4909" t="n">
        <v>41331</v>
      </c>
      <c r="B4909" s="65" t="n">
        <v>39</v>
      </c>
      <c r="C4909" s="7" t="n">
        <v>10</v>
      </c>
      <c r="D4909" s="7" t="n">
        <v>65533</v>
      </c>
      <c r="E4909" s="7" t="n">
        <v>203</v>
      </c>
      <c r="F4909" s="7" t="s">
        <v>357</v>
      </c>
    </row>
    <row r="4910" spans="1:6">
      <c r="A4910" t="s">
        <v>4</v>
      </c>
      <c r="B4910" s="4" t="s">
        <v>5</v>
      </c>
      <c r="C4910" s="4" t="s">
        <v>8</v>
      </c>
      <c r="D4910" s="4" t="s">
        <v>7</v>
      </c>
      <c r="E4910" s="4" t="s">
        <v>8</v>
      </c>
      <c r="F4910" s="4" t="s">
        <v>9</v>
      </c>
    </row>
    <row r="4911" spans="1:6">
      <c r="A4911" t="n">
        <v>41355</v>
      </c>
      <c r="B4911" s="65" t="n">
        <v>39</v>
      </c>
      <c r="C4911" s="7" t="n">
        <v>10</v>
      </c>
      <c r="D4911" s="7" t="n">
        <v>65533</v>
      </c>
      <c r="E4911" s="7" t="n">
        <v>204</v>
      </c>
      <c r="F4911" s="7" t="s">
        <v>358</v>
      </c>
    </row>
    <row r="4912" spans="1:6">
      <c r="A4912" t="s">
        <v>4</v>
      </c>
      <c r="B4912" s="4" t="s">
        <v>5</v>
      </c>
      <c r="C4912" s="4" t="s">
        <v>8</v>
      </c>
      <c r="D4912" s="4" t="s">
        <v>7</v>
      </c>
      <c r="E4912" s="4" t="s">
        <v>8</v>
      </c>
      <c r="F4912" s="4" t="s">
        <v>9</v>
      </c>
    </row>
    <row r="4913" spans="1:19">
      <c r="A4913" t="n">
        <v>41379</v>
      </c>
      <c r="B4913" s="65" t="n">
        <v>39</v>
      </c>
      <c r="C4913" s="7" t="n">
        <v>10</v>
      </c>
      <c r="D4913" s="7" t="n">
        <v>65533</v>
      </c>
      <c r="E4913" s="7" t="n">
        <v>205</v>
      </c>
      <c r="F4913" s="7" t="s">
        <v>385</v>
      </c>
    </row>
    <row r="4914" spans="1:19">
      <c r="A4914" t="s">
        <v>4</v>
      </c>
      <c r="B4914" s="4" t="s">
        <v>5</v>
      </c>
      <c r="C4914" s="4" t="s">
        <v>7</v>
      </c>
      <c r="D4914" s="4" t="s">
        <v>14</v>
      </c>
    </row>
    <row r="4915" spans="1:19">
      <c r="A4915" t="n">
        <v>41403</v>
      </c>
      <c r="B4915" s="30" t="n">
        <v>43</v>
      </c>
      <c r="C4915" s="7" t="n">
        <v>61456</v>
      </c>
      <c r="D4915" s="7" t="n">
        <v>128</v>
      </c>
    </row>
    <row r="4916" spans="1:19">
      <c r="A4916" t="s">
        <v>4</v>
      </c>
      <c r="B4916" s="4" t="s">
        <v>5</v>
      </c>
      <c r="C4916" s="4" t="s">
        <v>7</v>
      </c>
      <c r="D4916" s="4" t="s">
        <v>14</v>
      </c>
    </row>
    <row r="4917" spans="1:19">
      <c r="A4917" t="n">
        <v>41410</v>
      </c>
      <c r="B4917" s="30" t="n">
        <v>43</v>
      </c>
      <c r="C4917" s="7" t="n">
        <v>61456</v>
      </c>
      <c r="D4917" s="7" t="n">
        <v>32</v>
      </c>
    </row>
    <row r="4918" spans="1:19">
      <c r="A4918" t="s">
        <v>4</v>
      </c>
      <c r="B4918" s="4" t="s">
        <v>5</v>
      </c>
      <c r="C4918" s="4" t="s">
        <v>7</v>
      </c>
      <c r="D4918" s="4" t="s">
        <v>9</v>
      </c>
      <c r="E4918" s="4" t="s">
        <v>9</v>
      </c>
      <c r="F4918" s="4" t="s">
        <v>9</v>
      </c>
      <c r="G4918" s="4" t="s">
        <v>8</v>
      </c>
      <c r="H4918" s="4" t="s">
        <v>14</v>
      </c>
      <c r="I4918" s="4" t="s">
        <v>13</v>
      </c>
      <c r="J4918" s="4" t="s">
        <v>13</v>
      </c>
      <c r="K4918" s="4" t="s">
        <v>13</v>
      </c>
      <c r="L4918" s="4" t="s">
        <v>13</v>
      </c>
      <c r="M4918" s="4" t="s">
        <v>13</v>
      </c>
      <c r="N4918" s="4" t="s">
        <v>13</v>
      </c>
      <c r="O4918" s="4" t="s">
        <v>13</v>
      </c>
      <c r="P4918" s="4" t="s">
        <v>9</v>
      </c>
      <c r="Q4918" s="4" t="s">
        <v>9</v>
      </c>
      <c r="R4918" s="4" t="s">
        <v>14</v>
      </c>
      <c r="S4918" s="4" t="s">
        <v>8</v>
      </c>
      <c r="T4918" s="4" t="s">
        <v>14</v>
      </c>
      <c r="U4918" s="4" t="s">
        <v>14</v>
      </c>
      <c r="V4918" s="4" t="s">
        <v>7</v>
      </c>
    </row>
    <row r="4919" spans="1:19">
      <c r="A4919" t="n">
        <v>41417</v>
      </c>
      <c r="B4919" s="66" t="n">
        <v>19</v>
      </c>
      <c r="C4919" s="7" t="n">
        <v>7036</v>
      </c>
      <c r="D4919" s="7" t="s">
        <v>360</v>
      </c>
      <c r="E4919" s="7" t="s">
        <v>361</v>
      </c>
      <c r="F4919" s="7" t="s">
        <v>15</v>
      </c>
      <c r="G4919" s="7" t="n">
        <v>0</v>
      </c>
      <c r="H4919" s="7" t="n">
        <v>545</v>
      </c>
      <c r="I4919" s="7" t="n">
        <v>0</v>
      </c>
      <c r="J4919" s="7" t="n">
        <v>0</v>
      </c>
      <c r="K4919" s="7" t="n">
        <v>0</v>
      </c>
      <c r="L4919" s="7" t="n">
        <v>0</v>
      </c>
      <c r="M4919" s="7" t="n">
        <v>1</v>
      </c>
      <c r="N4919" s="7" t="n">
        <v>1.60000002384186</v>
      </c>
      <c r="O4919" s="7" t="n">
        <v>0.0900000035762787</v>
      </c>
      <c r="P4919" s="7" t="s">
        <v>15</v>
      </c>
      <c r="Q4919" s="7" t="s">
        <v>15</v>
      </c>
      <c r="R4919" s="7" t="n">
        <v>-1</v>
      </c>
      <c r="S4919" s="7" t="n">
        <v>0</v>
      </c>
      <c r="T4919" s="7" t="n">
        <v>0</v>
      </c>
      <c r="U4919" s="7" t="n">
        <v>0</v>
      </c>
      <c r="V4919" s="7" t="n">
        <v>0</v>
      </c>
    </row>
    <row r="4920" spans="1:19">
      <c r="A4920" t="s">
        <v>4</v>
      </c>
      <c r="B4920" s="4" t="s">
        <v>5</v>
      </c>
      <c r="C4920" s="4" t="s">
        <v>7</v>
      </c>
      <c r="D4920" s="4" t="s">
        <v>8</v>
      </c>
      <c r="E4920" s="4" t="s">
        <v>8</v>
      </c>
      <c r="F4920" s="4" t="s">
        <v>9</v>
      </c>
    </row>
    <row r="4921" spans="1:19">
      <c r="A4921" t="n">
        <v>41490</v>
      </c>
      <c r="B4921" s="22" t="n">
        <v>20</v>
      </c>
      <c r="C4921" s="7" t="n">
        <v>7036</v>
      </c>
      <c r="D4921" s="7" t="n">
        <v>3</v>
      </c>
      <c r="E4921" s="7" t="n">
        <v>10</v>
      </c>
      <c r="F4921" s="7" t="s">
        <v>96</v>
      </c>
    </row>
    <row r="4922" spans="1:19">
      <c r="A4922" t="s">
        <v>4</v>
      </c>
      <c r="B4922" s="4" t="s">
        <v>5</v>
      </c>
      <c r="C4922" s="4" t="s">
        <v>7</v>
      </c>
    </row>
    <row r="4923" spans="1:19">
      <c r="A4923" t="n">
        <v>41508</v>
      </c>
      <c r="B4923" s="25" t="n">
        <v>16</v>
      </c>
      <c r="C4923" s="7" t="n">
        <v>0</v>
      </c>
    </row>
    <row r="4924" spans="1:19">
      <c r="A4924" t="s">
        <v>4</v>
      </c>
      <c r="B4924" s="4" t="s">
        <v>5</v>
      </c>
      <c r="C4924" s="4" t="s">
        <v>8</v>
      </c>
      <c r="D4924" s="4" t="s">
        <v>8</v>
      </c>
      <c r="E4924" s="4" t="s">
        <v>8</v>
      </c>
      <c r="F4924" s="4" t="s">
        <v>8</v>
      </c>
    </row>
    <row r="4925" spans="1:19">
      <c r="A4925" t="n">
        <v>41511</v>
      </c>
      <c r="B4925" s="11" t="n">
        <v>14</v>
      </c>
      <c r="C4925" s="7" t="n">
        <v>0</v>
      </c>
      <c r="D4925" s="7" t="n">
        <v>0</v>
      </c>
      <c r="E4925" s="7" t="n">
        <v>32</v>
      </c>
      <c r="F4925" s="7" t="n">
        <v>0</v>
      </c>
    </row>
    <row r="4926" spans="1:19">
      <c r="A4926" t="s">
        <v>4</v>
      </c>
      <c r="B4926" s="4" t="s">
        <v>5</v>
      </c>
      <c r="C4926" s="4" t="s">
        <v>13</v>
      </c>
      <c r="D4926" s="4" t="s">
        <v>13</v>
      </c>
      <c r="E4926" s="4" t="s">
        <v>13</v>
      </c>
      <c r="F4926" s="4" t="s">
        <v>13</v>
      </c>
      <c r="G4926" s="4" t="s">
        <v>13</v>
      </c>
      <c r="H4926" s="4" t="s">
        <v>7</v>
      </c>
    </row>
    <row r="4927" spans="1:19">
      <c r="A4927" t="n">
        <v>41516</v>
      </c>
      <c r="B4927" s="67" t="n">
        <v>71</v>
      </c>
      <c r="C4927" s="7" t="n">
        <v>1</v>
      </c>
      <c r="D4927" s="7" t="n">
        <v>1</v>
      </c>
      <c r="E4927" s="7" t="n">
        <v>1</v>
      </c>
      <c r="F4927" s="7" t="n">
        <v>5</v>
      </c>
      <c r="G4927" s="7" t="n">
        <v>1000</v>
      </c>
      <c r="H4927" s="7" t="n">
        <v>0</v>
      </c>
    </row>
    <row r="4928" spans="1:19">
      <c r="A4928" t="s">
        <v>4</v>
      </c>
      <c r="B4928" s="4" t="s">
        <v>5</v>
      </c>
      <c r="C4928" s="4" t="s">
        <v>8</v>
      </c>
      <c r="D4928" s="4" t="s">
        <v>9</v>
      </c>
      <c r="E4928" s="4" t="s">
        <v>7</v>
      </c>
    </row>
    <row r="4929" spans="1:22">
      <c r="A4929" t="n">
        <v>41539</v>
      </c>
      <c r="B4929" s="18" t="n">
        <v>94</v>
      </c>
      <c r="C4929" s="7" t="n">
        <v>1</v>
      </c>
      <c r="D4929" s="7" t="s">
        <v>362</v>
      </c>
      <c r="E4929" s="7" t="n">
        <v>1</v>
      </c>
    </row>
    <row r="4930" spans="1:22">
      <c r="A4930" t="s">
        <v>4</v>
      </c>
      <c r="B4930" s="4" t="s">
        <v>5</v>
      </c>
      <c r="C4930" s="4" t="s">
        <v>8</v>
      </c>
      <c r="D4930" s="4" t="s">
        <v>9</v>
      </c>
      <c r="E4930" s="4" t="s">
        <v>7</v>
      </c>
    </row>
    <row r="4931" spans="1:22">
      <c r="A4931" t="n">
        <v>41547</v>
      </c>
      <c r="B4931" s="18" t="n">
        <v>94</v>
      </c>
      <c r="C4931" s="7" t="n">
        <v>1</v>
      </c>
      <c r="D4931" s="7" t="s">
        <v>362</v>
      </c>
      <c r="E4931" s="7" t="n">
        <v>2</v>
      </c>
    </row>
    <row r="4932" spans="1:22">
      <c r="A4932" t="s">
        <v>4</v>
      </c>
      <c r="B4932" s="4" t="s">
        <v>5</v>
      </c>
      <c r="C4932" s="4" t="s">
        <v>8</v>
      </c>
      <c r="D4932" s="4" t="s">
        <v>9</v>
      </c>
      <c r="E4932" s="4" t="s">
        <v>7</v>
      </c>
    </row>
    <row r="4933" spans="1:22">
      <c r="A4933" t="n">
        <v>41555</v>
      </c>
      <c r="B4933" s="18" t="n">
        <v>94</v>
      </c>
      <c r="C4933" s="7" t="n">
        <v>0</v>
      </c>
      <c r="D4933" s="7" t="s">
        <v>362</v>
      </c>
      <c r="E4933" s="7" t="n">
        <v>4</v>
      </c>
    </row>
    <row r="4934" spans="1:22">
      <c r="A4934" t="s">
        <v>4</v>
      </c>
      <c r="B4934" s="4" t="s">
        <v>5</v>
      </c>
      <c r="C4934" s="4" t="s">
        <v>8</v>
      </c>
      <c r="D4934" s="4" t="s">
        <v>9</v>
      </c>
      <c r="E4934" s="4" t="s">
        <v>7</v>
      </c>
    </row>
    <row r="4935" spans="1:22">
      <c r="A4935" t="n">
        <v>41563</v>
      </c>
      <c r="B4935" s="18" t="n">
        <v>94</v>
      </c>
      <c r="C4935" s="7" t="n">
        <v>1</v>
      </c>
      <c r="D4935" s="7" t="s">
        <v>41</v>
      </c>
      <c r="E4935" s="7" t="n">
        <v>1</v>
      </c>
    </row>
    <row r="4936" spans="1:22">
      <c r="A4936" t="s">
        <v>4</v>
      </c>
      <c r="B4936" s="4" t="s">
        <v>5</v>
      </c>
      <c r="C4936" s="4" t="s">
        <v>8</v>
      </c>
      <c r="D4936" s="4" t="s">
        <v>9</v>
      </c>
      <c r="E4936" s="4" t="s">
        <v>7</v>
      </c>
    </row>
    <row r="4937" spans="1:22">
      <c r="A4937" t="n">
        <v>41576</v>
      </c>
      <c r="B4937" s="18" t="n">
        <v>94</v>
      </c>
      <c r="C4937" s="7" t="n">
        <v>1</v>
      </c>
      <c r="D4937" s="7" t="s">
        <v>41</v>
      </c>
      <c r="E4937" s="7" t="n">
        <v>2</v>
      </c>
    </row>
    <row r="4938" spans="1:22">
      <c r="A4938" t="s">
        <v>4</v>
      </c>
      <c r="B4938" s="4" t="s">
        <v>5</v>
      </c>
      <c r="C4938" s="4" t="s">
        <v>8</v>
      </c>
      <c r="D4938" s="4" t="s">
        <v>9</v>
      </c>
      <c r="E4938" s="4" t="s">
        <v>7</v>
      </c>
    </row>
    <row r="4939" spans="1:22">
      <c r="A4939" t="n">
        <v>41589</v>
      </c>
      <c r="B4939" s="18" t="n">
        <v>94</v>
      </c>
      <c r="C4939" s="7" t="n">
        <v>0</v>
      </c>
      <c r="D4939" s="7" t="s">
        <v>41</v>
      </c>
      <c r="E4939" s="7" t="n">
        <v>4</v>
      </c>
    </row>
    <row r="4940" spans="1:22">
      <c r="A4940" t="s">
        <v>4</v>
      </c>
      <c r="B4940" s="4" t="s">
        <v>5</v>
      </c>
      <c r="C4940" s="4" t="s">
        <v>8</v>
      </c>
      <c r="D4940" s="4" t="s">
        <v>9</v>
      </c>
      <c r="E4940" s="4" t="s">
        <v>7</v>
      </c>
    </row>
    <row r="4941" spans="1:22">
      <c r="A4941" t="n">
        <v>41602</v>
      </c>
      <c r="B4941" s="18" t="n">
        <v>94</v>
      </c>
      <c r="C4941" s="7" t="n">
        <v>1</v>
      </c>
      <c r="D4941" s="7" t="s">
        <v>363</v>
      </c>
      <c r="E4941" s="7" t="n">
        <v>1</v>
      </c>
    </row>
    <row r="4942" spans="1:22">
      <c r="A4942" t="s">
        <v>4</v>
      </c>
      <c r="B4942" s="4" t="s">
        <v>5</v>
      </c>
      <c r="C4942" s="4" t="s">
        <v>8</v>
      </c>
      <c r="D4942" s="4" t="s">
        <v>9</v>
      </c>
      <c r="E4942" s="4" t="s">
        <v>7</v>
      </c>
    </row>
    <row r="4943" spans="1:22">
      <c r="A4943" t="n">
        <v>41613</v>
      </c>
      <c r="B4943" s="18" t="n">
        <v>94</v>
      </c>
      <c r="C4943" s="7" t="n">
        <v>1</v>
      </c>
      <c r="D4943" s="7" t="s">
        <v>363</v>
      </c>
      <c r="E4943" s="7" t="n">
        <v>2</v>
      </c>
    </row>
    <row r="4944" spans="1:22">
      <c r="A4944" t="s">
        <v>4</v>
      </c>
      <c r="B4944" s="4" t="s">
        <v>5</v>
      </c>
      <c r="C4944" s="4" t="s">
        <v>8</v>
      </c>
      <c r="D4944" s="4" t="s">
        <v>9</v>
      </c>
      <c r="E4944" s="4" t="s">
        <v>7</v>
      </c>
    </row>
    <row r="4945" spans="1:5">
      <c r="A4945" t="n">
        <v>41624</v>
      </c>
      <c r="B4945" s="18" t="n">
        <v>94</v>
      </c>
      <c r="C4945" s="7" t="n">
        <v>0</v>
      </c>
      <c r="D4945" s="7" t="s">
        <v>363</v>
      </c>
      <c r="E4945" s="7" t="n">
        <v>4</v>
      </c>
    </row>
    <row r="4946" spans="1:5">
      <c r="A4946" t="s">
        <v>4</v>
      </c>
      <c r="B4946" s="4" t="s">
        <v>5</v>
      </c>
      <c r="C4946" s="4" t="s">
        <v>8</v>
      </c>
      <c r="D4946" s="4" t="s">
        <v>9</v>
      </c>
      <c r="E4946" s="4" t="s">
        <v>7</v>
      </c>
    </row>
    <row r="4947" spans="1:5">
      <c r="A4947" t="n">
        <v>41635</v>
      </c>
      <c r="B4947" s="18" t="n">
        <v>94</v>
      </c>
      <c r="C4947" s="7" t="n">
        <v>1</v>
      </c>
      <c r="D4947" s="7" t="s">
        <v>364</v>
      </c>
      <c r="E4947" s="7" t="n">
        <v>1</v>
      </c>
    </row>
    <row r="4948" spans="1:5">
      <c r="A4948" t="s">
        <v>4</v>
      </c>
      <c r="B4948" s="4" t="s">
        <v>5</v>
      </c>
      <c r="C4948" s="4" t="s">
        <v>8</v>
      </c>
      <c r="D4948" s="4" t="s">
        <v>9</v>
      </c>
      <c r="E4948" s="4" t="s">
        <v>7</v>
      </c>
    </row>
    <row r="4949" spans="1:5">
      <c r="A4949" t="n">
        <v>41645</v>
      </c>
      <c r="B4949" s="18" t="n">
        <v>94</v>
      </c>
      <c r="C4949" s="7" t="n">
        <v>1</v>
      </c>
      <c r="D4949" s="7" t="s">
        <v>364</v>
      </c>
      <c r="E4949" s="7" t="n">
        <v>2</v>
      </c>
    </row>
    <row r="4950" spans="1:5">
      <c r="A4950" t="s">
        <v>4</v>
      </c>
      <c r="B4950" s="4" t="s">
        <v>5</v>
      </c>
      <c r="C4950" s="4" t="s">
        <v>8</v>
      </c>
      <c r="D4950" s="4" t="s">
        <v>9</v>
      </c>
      <c r="E4950" s="4" t="s">
        <v>7</v>
      </c>
    </row>
    <row r="4951" spans="1:5">
      <c r="A4951" t="n">
        <v>41655</v>
      </c>
      <c r="B4951" s="18" t="n">
        <v>94</v>
      </c>
      <c r="C4951" s="7" t="n">
        <v>0</v>
      </c>
      <c r="D4951" s="7" t="s">
        <v>364</v>
      </c>
      <c r="E4951" s="7" t="n">
        <v>4</v>
      </c>
    </row>
    <row r="4952" spans="1:5">
      <c r="A4952" t="s">
        <v>4</v>
      </c>
      <c r="B4952" s="4" t="s">
        <v>5</v>
      </c>
      <c r="C4952" s="4" t="s">
        <v>8</v>
      </c>
      <c r="D4952" s="4" t="s">
        <v>9</v>
      </c>
      <c r="E4952" s="4" t="s">
        <v>7</v>
      </c>
    </row>
    <row r="4953" spans="1:5">
      <c r="A4953" t="n">
        <v>41665</v>
      </c>
      <c r="B4953" s="18" t="n">
        <v>94</v>
      </c>
      <c r="C4953" s="7" t="n">
        <v>1</v>
      </c>
      <c r="D4953" s="7" t="s">
        <v>365</v>
      </c>
      <c r="E4953" s="7" t="n">
        <v>1</v>
      </c>
    </row>
    <row r="4954" spans="1:5">
      <c r="A4954" t="s">
        <v>4</v>
      </c>
      <c r="B4954" s="4" t="s">
        <v>5</v>
      </c>
      <c r="C4954" s="4" t="s">
        <v>8</v>
      </c>
      <c r="D4954" s="4" t="s">
        <v>9</v>
      </c>
      <c r="E4954" s="4" t="s">
        <v>7</v>
      </c>
    </row>
    <row r="4955" spans="1:5">
      <c r="A4955" t="n">
        <v>41675</v>
      </c>
      <c r="B4955" s="18" t="n">
        <v>94</v>
      </c>
      <c r="C4955" s="7" t="n">
        <v>1</v>
      </c>
      <c r="D4955" s="7" t="s">
        <v>365</v>
      </c>
      <c r="E4955" s="7" t="n">
        <v>2</v>
      </c>
    </row>
    <row r="4956" spans="1:5">
      <c r="A4956" t="s">
        <v>4</v>
      </c>
      <c r="B4956" s="4" t="s">
        <v>5</v>
      </c>
      <c r="C4956" s="4" t="s">
        <v>8</v>
      </c>
      <c r="D4956" s="4" t="s">
        <v>9</v>
      </c>
      <c r="E4956" s="4" t="s">
        <v>7</v>
      </c>
    </row>
    <row r="4957" spans="1:5">
      <c r="A4957" t="n">
        <v>41685</v>
      </c>
      <c r="B4957" s="18" t="n">
        <v>94</v>
      </c>
      <c r="C4957" s="7" t="n">
        <v>0</v>
      </c>
      <c r="D4957" s="7" t="s">
        <v>365</v>
      </c>
      <c r="E4957" s="7" t="n">
        <v>4</v>
      </c>
    </row>
    <row r="4958" spans="1:5">
      <c r="A4958" t="s">
        <v>4</v>
      </c>
      <c r="B4958" s="4" t="s">
        <v>5</v>
      </c>
      <c r="C4958" s="4" t="s">
        <v>8</v>
      </c>
      <c r="D4958" s="4" t="s">
        <v>9</v>
      </c>
      <c r="E4958" s="4" t="s">
        <v>7</v>
      </c>
    </row>
    <row r="4959" spans="1:5">
      <c r="A4959" t="n">
        <v>41695</v>
      </c>
      <c r="B4959" s="18" t="n">
        <v>94</v>
      </c>
      <c r="C4959" s="7" t="n">
        <v>1</v>
      </c>
      <c r="D4959" s="7" t="s">
        <v>366</v>
      </c>
      <c r="E4959" s="7" t="n">
        <v>1</v>
      </c>
    </row>
    <row r="4960" spans="1:5">
      <c r="A4960" t="s">
        <v>4</v>
      </c>
      <c r="B4960" s="4" t="s">
        <v>5</v>
      </c>
      <c r="C4960" s="4" t="s">
        <v>8</v>
      </c>
      <c r="D4960" s="4" t="s">
        <v>9</v>
      </c>
      <c r="E4960" s="4" t="s">
        <v>7</v>
      </c>
    </row>
    <row r="4961" spans="1:5">
      <c r="A4961" t="n">
        <v>41705</v>
      </c>
      <c r="B4961" s="18" t="n">
        <v>94</v>
      </c>
      <c r="C4961" s="7" t="n">
        <v>1</v>
      </c>
      <c r="D4961" s="7" t="s">
        <v>366</v>
      </c>
      <c r="E4961" s="7" t="n">
        <v>2</v>
      </c>
    </row>
    <row r="4962" spans="1:5">
      <c r="A4962" t="s">
        <v>4</v>
      </c>
      <c r="B4962" s="4" t="s">
        <v>5</v>
      </c>
      <c r="C4962" s="4" t="s">
        <v>8</v>
      </c>
      <c r="D4962" s="4" t="s">
        <v>9</v>
      </c>
      <c r="E4962" s="4" t="s">
        <v>7</v>
      </c>
    </row>
    <row r="4963" spans="1:5">
      <c r="A4963" t="n">
        <v>41715</v>
      </c>
      <c r="B4963" s="18" t="n">
        <v>94</v>
      </c>
      <c r="C4963" s="7" t="n">
        <v>0</v>
      </c>
      <c r="D4963" s="7" t="s">
        <v>366</v>
      </c>
      <c r="E4963" s="7" t="n">
        <v>4</v>
      </c>
    </row>
    <row r="4964" spans="1:5">
      <c r="A4964" t="s">
        <v>4</v>
      </c>
      <c r="B4964" s="4" t="s">
        <v>5</v>
      </c>
      <c r="C4964" s="4" t="s">
        <v>8</v>
      </c>
      <c r="D4964" s="4" t="s">
        <v>9</v>
      </c>
      <c r="E4964" s="4" t="s">
        <v>7</v>
      </c>
    </row>
    <row r="4965" spans="1:5">
      <c r="A4965" t="n">
        <v>41725</v>
      </c>
      <c r="B4965" s="18" t="n">
        <v>94</v>
      </c>
      <c r="C4965" s="7" t="n">
        <v>1</v>
      </c>
      <c r="D4965" s="7" t="s">
        <v>367</v>
      </c>
      <c r="E4965" s="7" t="n">
        <v>1</v>
      </c>
    </row>
    <row r="4966" spans="1:5">
      <c r="A4966" t="s">
        <v>4</v>
      </c>
      <c r="B4966" s="4" t="s">
        <v>5</v>
      </c>
      <c r="C4966" s="4" t="s">
        <v>8</v>
      </c>
      <c r="D4966" s="4" t="s">
        <v>9</v>
      </c>
      <c r="E4966" s="4" t="s">
        <v>7</v>
      </c>
    </row>
    <row r="4967" spans="1:5">
      <c r="A4967" t="n">
        <v>41735</v>
      </c>
      <c r="B4967" s="18" t="n">
        <v>94</v>
      </c>
      <c r="C4967" s="7" t="n">
        <v>1</v>
      </c>
      <c r="D4967" s="7" t="s">
        <v>367</v>
      </c>
      <c r="E4967" s="7" t="n">
        <v>2</v>
      </c>
    </row>
    <row r="4968" spans="1:5">
      <c r="A4968" t="s">
        <v>4</v>
      </c>
      <c r="B4968" s="4" t="s">
        <v>5</v>
      </c>
      <c r="C4968" s="4" t="s">
        <v>8</v>
      </c>
      <c r="D4968" s="4" t="s">
        <v>9</v>
      </c>
      <c r="E4968" s="4" t="s">
        <v>7</v>
      </c>
    </row>
    <row r="4969" spans="1:5">
      <c r="A4969" t="n">
        <v>41745</v>
      </c>
      <c r="B4969" s="18" t="n">
        <v>94</v>
      </c>
      <c r="C4969" s="7" t="n">
        <v>0</v>
      </c>
      <c r="D4969" s="7" t="s">
        <v>367</v>
      </c>
      <c r="E4969" s="7" t="n">
        <v>4</v>
      </c>
    </row>
    <row r="4970" spans="1:5">
      <c r="A4970" t="s">
        <v>4</v>
      </c>
      <c r="B4970" s="4" t="s">
        <v>5</v>
      </c>
      <c r="C4970" s="4" t="s">
        <v>8</v>
      </c>
      <c r="D4970" s="4" t="s">
        <v>9</v>
      </c>
      <c r="E4970" s="4" t="s">
        <v>7</v>
      </c>
    </row>
    <row r="4971" spans="1:5">
      <c r="A4971" t="n">
        <v>41755</v>
      </c>
      <c r="B4971" s="18" t="n">
        <v>94</v>
      </c>
      <c r="C4971" s="7" t="n">
        <v>1</v>
      </c>
      <c r="D4971" s="7" t="s">
        <v>368</v>
      </c>
      <c r="E4971" s="7" t="n">
        <v>1</v>
      </c>
    </row>
    <row r="4972" spans="1:5">
      <c r="A4972" t="s">
        <v>4</v>
      </c>
      <c r="B4972" s="4" t="s">
        <v>5</v>
      </c>
      <c r="C4972" s="4" t="s">
        <v>8</v>
      </c>
      <c r="D4972" s="4" t="s">
        <v>9</v>
      </c>
      <c r="E4972" s="4" t="s">
        <v>7</v>
      </c>
    </row>
    <row r="4973" spans="1:5">
      <c r="A4973" t="n">
        <v>41765</v>
      </c>
      <c r="B4973" s="18" t="n">
        <v>94</v>
      </c>
      <c r="C4973" s="7" t="n">
        <v>1</v>
      </c>
      <c r="D4973" s="7" t="s">
        <v>368</v>
      </c>
      <c r="E4973" s="7" t="n">
        <v>2</v>
      </c>
    </row>
    <row r="4974" spans="1:5">
      <c r="A4974" t="s">
        <v>4</v>
      </c>
      <c r="B4974" s="4" t="s">
        <v>5</v>
      </c>
      <c r="C4974" s="4" t="s">
        <v>8</v>
      </c>
      <c r="D4974" s="4" t="s">
        <v>9</v>
      </c>
      <c r="E4974" s="4" t="s">
        <v>7</v>
      </c>
    </row>
    <row r="4975" spans="1:5">
      <c r="A4975" t="n">
        <v>41775</v>
      </c>
      <c r="B4975" s="18" t="n">
        <v>94</v>
      </c>
      <c r="C4975" s="7" t="n">
        <v>0</v>
      </c>
      <c r="D4975" s="7" t="s">
        <v>368</v>
      </c>
      <c r="E4975" s="7" t="n">
        <v>4</v>
      </c>
    </row>
    <row r="4976" spans="1:5">
      <c r="A4976" t="s">
        <v>4</v>
      </c>
      <c r="B4976" s="4" t="s">
        <v>5</v>
      </c>
      <c r="C4976" s="4" t="s">
        <v>8</v>
      </c>
      <c r="D4976" s="4" t="s">
        <v>9</v>
      </c>
      <c r="E4976" s="4" t="s">
        <v>7</v>
      </c>
    </row>
    <row r="4977" spans="1:5">
      <c r="A4977" t="n">
        <v>41785</v>
      </c>
      <c r="B4977" s="18" t="n">
        <v>94</v>
      </c>
      <c r="C4977" s="7" t="n">
        <v>1</v>
      </c>
      <c r="D4977" s="7" t="s">
        <v>369</v>
      </c>
      <c r="E4977" s="7" t="n">
        <v>1</v>
      </c>
    </row>
    <row r="4978" spans="1:5">
      <c r="A4978" t="s">
        <v>4</v>
      </c>
      <c r="B4978" s="4" t="s">
        <v>5</v>
      </c>
      <c r="C4978" s="4" t="s">
        <v>8</v>
      </c>
      <c r="D4978" s="4" t="s">
        <v>9</v>
      </c>
      <c r="E4978" s="4" t="s">
        <v>7</v>
      </c>
    </row>
    <row r="4979" spans="1:5">
      <c r="A4979" t="n">
        <v>41795</v>
      </c>
      <c r="B4979" s="18" t="n">
        <v>94</v>
      </c>
      <c r="C4979" s="7" t="n">
        <v>1</v>
      </c>
      <c r="D4979" s="7" t="s">
        <v>369</v>
      </c>
      <c r="E4979" s="7" t="n">
        <v>2</v>
      </c>
    </row>
    <row r="4980" spans="1:5">
      <c r="A4980" t="s">
        <v>4</v>
      </c>
      <c r="B4980" s="4" t="s">
        <v>5</v>
      </c>
      <c r="C4980" s="4" t="s">
        <v>8</v>
      </c>
      <c r="D4980" s="4" t="s">
        <v>9</v>
      </c>
      <c r="E4980" s="4" t="s">
        <v>7</v>
      </c>
    </row>
    <row r="4981" spans="1:5">
      <c r="A4981" t="n">
        <v>41805</v>
      </c>
      <c r="B4981" s="18" t="n">
        <v>94</v>
      </c>
      <c r="C4981" s="7" t="n">
        <v>0</v>
      </c>
      <c r="D4981" s="7" t="s">
        <v>369</v>
      </c>
      <c r="E4981" s="7" t="n">
        <v>4</v>
      </c>
    </row>
    <row r="4982" spans="1:5">
      <c r="A4982" t="s">
        <v>4</v>
      </c>
      <c r="B4982" s="4" t="s">
        <v>5</v>
      </c>
      <c r="C4982" s="4" t="s">
        <v>8</v>
      </c>
      <c r="D4982" s="4" t="s">
        <v>9</v>
      </c>
      <c r="E4982" s="4" t="s">
        <v>7</v>
      </c>
    </row>
    <row r="4983" spans="1:5">
      <c r="A4983" t="n">
        <v>41815</v>
      </c>
      <c r="B4983" s="18" t="n">
        <v>94</v>
      </c>
      <c r="C4983" s="7" t="n">
        <v>1</v>
      </c>
      <c r="D4983" s="7" t="s">
        <v>370</v>
      </c>
      <c r="E4983" s="7" t="n">
        <v>1</v>
      </c>
    </row>
    <row r="4984" spans="1:5">
      <c r="A4984" t="s">
        <v>4</v>
      </c>
      <c r="B4984" s="4" t="s">
        <v>5</v>
      </c>
      <c r="C4984" s="4" t="s">
        <v>8</v>
      </c>
      <c r="D4984" s="4" t="s">
        <v>9</v>
      </c>
      <c r="E4984" s="4" t="s">
        <v>7</v>
      </c>
    </row>
    <row r="4985" spans="1:5">
      <c r="A4985" t="n">
        <v>41825</v>
      </c>
      <c r="B4985" s="18" t="n">
        <v>94</v>
      </c>
      <c r="C4985" s="7" t="n">
        <v>1</v>
      </c>
      <c r="D4985" s="7" t="s">
        <v>370</v>
      </c>
      <c r="E4985" s="7" t="n">
        <v>2</v>
      </c>
    </row>
    <row r="4986" spans="1:5">
      <c r="A4986" t="s">
        <v>4</v>
      </c>
      <c r="B4986" s="4" t="s">
        <v>5</v>
      </c>
      <c r="C4986" s="4" t="s">
        <v>8</v>
      </c>
      <c r="D4986" s="4" t="s">
        <v>9</v>
      </c>
      <c r="E4986" s="4" t="s">
        <v>7</v>
      </c>
    </row>
    <row r="4987" spans="1:5">
      <c r="A4987" t="n">
        <v>41835</v>
      </c>
      <c r="B4987" s="18" t="n">
        <v>94</v>
      </c>
      <c r="C4987" s="7" t="n">
        <v>0</v>
      </c>
      <c r="D4987" s="7" t="s">
        <v>370</v>
      </c>
      <c r="E4987" s="7" t="n">
        <v>4</v>
      </c>
    </row>
    <row r="4988" spans="1:5">
      <c r="A4988" t="s">
        <v>4</v>
      </c>
      <c r="B4988" s="4" t="s">
        <v>5</v>
      </c>
      <c r="C4988" s="4" t="s">
        <v>8</v>
      </c>
      <c r="D4988" s="4" t="s">
        <v>9</v>
      </c>
      <c r="E4988" s="4" t="s">
        <v>7</v>
      </c>
    </row>
    <row r="4989" spans="1:5">
      <c r="A4989" t="n">
        <v>41845</v>
      </c>
      <c r="B4989" s="18" t="n">
        <v>94</v>
      </c>
      <c r="C4989" s="7" t="n">
        <v>1</v>
      </c>
      <c r="D4989" s="7" t="s">
        <v>371</v>
      </c>
      <c r="E4989" s="7" t="n">
        <v>1</v>
      </c>
    </row>
    <row r="4990" spans="1:5">
      <c r="A4990" t="s">
        <v>4</v>
      </c>
      <c r="B4990" s="4" t="s">
        <v>5</v>
      </c>
      <c r="C4990" s="4" t="s">
        <v>8</v>
      </c>
      <c r="D4990" s="4" t="s">
        <v>9</v>
      </c>
      <c r="E4990" s="4" t="s">
        <v>7</v>
      </c>
    </row>
    <row r="4991" spans="1:5">
      <c r="A4991" t="n">
        <v>41855</v>
      </c>
      <c r="B4991" s="18" t="n">
        <v>94</v>
      </c>
      <c r="C4991" s="7" t="n">
        <v>1</v>
      </c>
      <c r="D4991" s="7" t="s">
        <v>371</v>
      </c>
      <c r="E4991" s="7" t="n">
        <v>2</v>
      </c>
    </row>
    <row r="4992" spans="1:5">
      <c r="A4992" t="s">
        <v>4</v>
      </c>
      <c r="B4992" s="4" t="s">
        <v>5</v>
      </c>
      <c r="C4992" s="4" t="s">
        <v>8</v>
      </c>
      <c r="D4992" s="4" t="s">
        <v>9</v>
      </c>
      <c r="E4992" s="4" t="s">
        <v>7</v>
      </c>
    </row>
    <row r="4993" spans="1:5">
      <c r="A4993" t="n">
        <v>41865</v>
      </c>
      <c r="B4993" s="18" t="n">
        <v>94</v>
      </c>
      <c r="C4993" s="7" t="n">
        <v>0</v>
      </c>
      <c r="D4993" s="7" t="s">
        <v>371</v>
      </c>
      <c r="E4993" s="7" t="n">
        <v>4</v>
      </c>
    </row>
    <row r="4994" spans="1:5">
      <c r="A4994" t="s">
        <v>4</v>
      </c>
      <c r="B4994" s="4" t="s">
        <v>5</v>
      </c>
      <c r="C4994" s="4" t="s">
        <v>8</v>
      </c>
      <c r="D4994" s="4" t="s">
        <v>9</v>
      </c>
      <c r="E4994" s="4" t="s">
        <v>7</v>
      </c>
    </row>
    <row r="4995" spans="1:5">
      <c r="A4995" t="n">
        <v>41875</v>
      </c>
      <c r="B4995" s="18" t="n">
        <v>94</v>
      </c>
      <c r="C4995" s="7" t="n">
        <v>1</v>
      </c>
      <c r="D4995" s="7" t="s">
        <v>372</v>
      </c>
      <c r="E4995" s="7" t="n">
        <v>1</v>
      </c>
    </row>
    <row r="4996" spans="1:5">
      <c r="A4996" t="s">
        <v>4</v>
      </c>
      <c r="B4996" s="4" t="s">
        <v>5</v>
      </c>
      <c r="C4996" s="4" t="s">
        <v>8</v>
      </c>
      <c r="D4996" s="4" t="s">
        <v>9</v>
      </c>
      <c r="E4996" s="4" t="s">
        <v>7</v>
      </c>
    </row>
    <row r="4997" spans="1:5">
      <c r="A4997" t="n">
        <v>41885</v>
      </c>
      <c r="B4997" s="18" t="n">
        <v>94</v>
      </c>
      <c r="C4997" s="7" t="n">
        <v>1</v>
      </c>
      <c r="D4997" s="7" t="s">
        <v>372</v>
      </c>
      <c r="E4997" s="7" t="n">
        <v>2</v>
      </c>
    </row>
    <row r="4998" spans="1:5">
      <c r="A4998" t="s">
        <v>4</v>
      </c>
      <c r="B4998" s="4" t="s">
        <v>5</v>
      </c>
      <c r="C4998" s="4" t="s">
        <v>8</v>
      </c>
      <c r="D4998" s="4" t="s">
        <v>9</v>
      </c>
      <c r="E4998" s="4" t="s">
        <v>7</v>
      </c>
    </row>
    <row r="4999" spans="1:5">
      <c r="A4999" t="n">
        <v>41895</v>
      </c>
      <c r="B4999" s="18" t="n">
        <v>94</v>
      </c>
      <c r="C4999" s="7" t="n">
        <v>0</v>
      </c>
      <c r="D4999" s="7" t="s">
        <v>372</v>
      </c>
      <c r="E4999" s="7" t="n">
        <v>4</v>
      </c>
    </row>
    <row r="5000" spans="1:5">
      <c r="A5000" t="s">
        <v>4</v>
      </c>
      <c r="B5000" s="4" t="s">
        <v>5</v>
      </c>
      <c r="C5000" s="4" t="s">
        <v>8</v>
      </c>
      <c r="D5000" s="4" t="s">
        <v>9</v>
      </c>
      <c r="E5000" s="4" t="s">
        <v>7</v>
      </c>
    </row>
    <row r="5001" spans="1:5">
      <c r="A5001" t="n">
        <v>41905</v>
      </c>
      <c r="B5001" s="18" t="n">
        <v>94</v>
      </c>
      <c r="C5001" s="7" t="n">
        <v>1</v>
      </c>
      <c r="D5001" s="7" t="s">
        <v>373</v>
      </c>
      <c r="E5001" s="7" t="n">
        <v>1</v>
      </c>
    </row>
    <row r="5002" spans="1:5">
      <c r="A5002" t="s">
        <v>4</v>
      </c>
      <c r="B5002" s="4" t="s">
        <v>5</v>
      </c>
      <c r="C5002" s="4" t="s">
        <v>8</v>
      </c>
      <c r="D5002" s="4" t="s">
        <v>9</v>
      </c>
      <c r="E5002" s="4" t="s">
        <v>7</v>
      </c>
    </row>
    <row r="5003" spans="1:5">
      <c r="A5003" t="n">
        <v>41915</v>
      </c>
      <c r="B5003" s="18" t="n">
        <v>94</v>
      </c>
      <c r="C5003" s="7" t="n">
        <v>1</v>
      </c>
      <c r="D5003" s="7" t="s">
        <v>373</v>
      </c>
      <c r="E5003" s="7" t="n">
        <v>2</v>
      </c>
    </row>
    <row r="5004" spans="1:5">
      <c r="A5004" t="s">
        <v>4</v>
      </c>
      <c r="B5004" s="4" t="s">
        <v>5</v>
      </c>
      <c r="C5004" s="4" t="s">
        <v>8</v>
      </c>
      <c r="D5004" s="4" t="s">
        <v>9</v>
      </c>
      <c r="E5004" s="4" t="s">
        <v>7</v>
      </c>
    </row>
    <row r="5005" spans="1:5">
      <c r="A5005" t="n">
        <v>41925</v>
      </c>
      <c r="B5005" s="18" t="n">
        <v>94</v>
      </c>
      <c r="C5005" s="7" t="n">
        <v>0</v>
      </c>
      <c r="D5005" s="7" t="s">
        <v>373</v>
      </c>
      <c r="E5005" s="7" t="n">
        <v>4</v>
      </c>
    </row>
    <row r="5006" spans="1:5">
      <c r="A5006" t="s">
        <v>4</v>
      </c>
      <c r="B5006" s="4" t="s">
        <v>5</v>
      </c>
      <c r="C5006" s="4" t="s">
        <v>8</v>
      </c>
      <c r="D5006" s="4" t="s">
        <v>9</v>
      </c>
      <c r="E5006" s="4" t="s">
        <v>7</v>
      </c>
    </row>
    <row r="5007" spans="1:5">
      <c r="A5007" t="n">
        <v>41935</v>
      </c>
      <c r="B5007" s="18" t="n">
        <v>94</v>
      </c>
      <c r="C5007" s="7" t="n">
        <v>1</v>
      </c>
      <c r="D5007" s="7" t="s">
        <v>53</v>
      </c>
      <c r="E5007" s="7" t="n">
        <v>1</v>
      </c>
    </row>
    <row r="5008" spans="1:5">
      <c r="A5008" t="s">
        <v>4</v>
      </c>
      <c r="B5008" s="4" t="s">
        <v>5</v>
      </c>
      <c r="C5008" s="4" t="s">
        <v>8</v>
      </c>
      <c r="D5008" s="4" t="s">
        <v>9</v>
      </c>
      <c r="E5008" s="4" t="s">
        <v>7</v>
      </c>
    </row>
    <row r="5009" spans="1:5">
      <c r="A5009" t="n">
        <v>41947</v>
      </c>
      <c r="B5009" s="18" t="n">
        <v>94</v>
      </c>
      <c r="C5009" s="7" t="n">
        <v>1</v>
      </c>
      <c r="D5009" s="7" t="s">
        <v>53</v>
      </c>
      <c r="E5009" s="7" t="n">
        <v>2</v>
      </c>
    </row>
    <row r="5010" spans="1:5">
      <c r="A5010" t="s">
        <v>4</v>
      </c>
      <c r="B5010" s="4" t="s">
        <v>5</v>
      </c>
      <c r="C5010" s="4" t="s">
        <v>8</v>
      </c>
      <c r="D5010" s="4" t="s">
        <v>9</v>
      </c>
      <c r="E5010" s="4" t="s">
        <v>7</v>
      </c>
    </row>
    <row r="5011" spans="1:5">
      <c r="A5011" t="n">
        <v>41959</v>
      </c>
      <c r="B5011" s="18" t="n">
        <v>94</v>
      </c>
      <c r="C5011" s="7" t="n">
        <v>0</v>
      </c>
      <c r="D5011" s="7" t="s">
        <v>53</v>
      </c>
      <c r="E5011" s="7" t="n">
        <v>4</v>
      </c>
    </row>
    <row r="5012" spans="1:5">
      <c r="A5012" t="s">
        <v>4</v>
      </c>
      <c r="B5012" s="4" t="s">
        <v>5</v>
      </c>
      <c r="C5012" s="4" t="s">
        <v>8</v>
      </c>
      <c r="D5012" s="4" t="s">
        <v>9</v>
      </c>
      <c r="E5012" s="4" t="s">
        <v>7</v>
      </c>
    </row>
    <row r="5013" spans="1:5">
      <c r="A5013" t="n">
        <v>41971</v>
      </c>
      <c r="B5013" s="18" t="n">
        <v>94</v>
      </c>
      <c r="C5013" s="7" t="n">
        <v>1</v>
      </c>
      <c r="D5013" s="7" t="s">
        <v>18</v>
      </c>
      <c r="E5013" s="7" t="n">
        <v>1</v>
      </c>
    </row>
    <row r="5014" spans="1:5">
      <c r="A5014" t="s">
        <v>4</v>
      </c>
      <c r="B5014" s="4" t="s">
        <v>5</v>
      </c>
      <c r="C5014" s="4" t="s">
        <v>8</v>
      </c>
      <c r="D5014" s="4" t="s">
        <v>9</v>
      </c>
      <c r="E5014" s="4" t="s">
        <v>7</v>
      </c>
    </row>
    <row r="5015" spans="1:5">
      <c r="A5015" t="n">
        <v>41984</v>
      </c>
      <c r="B5015" s="18" t="n">
        <v>94</v>
      </c>
      <c r="C5015" s="7" t="n">
        <v>1</v>
      </c>
      <c r="D5015" s="7" t="s">
        <v>18</v>
      </c>
      <c r="E5015" s="7" t="n">
        <v>2</v>
      </c>
    </row>
    <row r="5016" spans="1:5">
      <c r="A5016" t="s">
        <v>4</v>
      </c>
      <c r="B5016" s="4" t="s">
        <v>5</v>
      </c>
      <c r="C5016" s="4" t="s">
        <v>8</v>
      </c>
      <c r="D5016" s="4" t="s">
        <v>9</v>
      </c>
      <c r="E5016" s="4" t="s">
        <v>7</v>
      </c>
    </row>
    <row r="5017" spans="1:5">
      <c r="A5017" t="n">
        <v>41997</v>
      </c>
      <c r="B5017" s="18" t="n">
        <v>94</v>
      </c>
      <c r="C5017" s="7" t="n">
        <v>0</v>
      </c>
      <c r="D5017" s="7" t="s">
        <v>18</v>
      </c>
      <c r="E5017" s="7" t="n">
        <v>4</v>
      </c>
    </row>
    <row r="5018" spans="1:5">
      <c r="A5018" t="s">
        <v>4</v>
      </c>
      <c r="B5018" s="4" t="s">
        <v>5</v>
      </c>
      <c r="C5018" s="4" t="s">
        <v>8</v>
      </c>
      <c r="D5018" s="4" t="s">
        <v>9</v>
      </c>
      <c r="E5018" s="4" t="s">
        <v>7</v>
      </c>
    </row>
    <row r="5019" spans="1:5">
      <c r="A5019" t="n">
        <v>42010</v>
      </c>
      <c r="B5019" s="18" t="n">
        <v>94</v>
      </c>
      <c r="C5019" s="7" t="n">
        <v>1</v>
      </c>
      <c r="D5019" s="7" t="s">
        <v>19</v>
      </c>
      <c r="E5019" s="7" t="n">
        <v>1</v>
      </c>
    </row>
    <row r="5020" spans="1:5">
      <c r="A5020" t="s">
        <v>4</v>
      </c>
      <c r="B5020" s="4" t="s">
        <v>5</v>
      </c>
      <c r="C5020" s="4" t="s">
        <v>8</v>
      </c>
      <c r="D5020" s="4" t="s">
        <v>9</v>
      </c>
      <c r="E5020" s="4" t="s">
        <v>7</v>
      </c>
    </row>
    <row r="5021" spans="1:5">
      <c r="A5021" t="n">
        <v>42023</v>
      </c>
      <c r="B5021" s="18" t="n">
        <v>94</v>
      </c>
      <c r="C5021" s="7" t="n">
        <v>1</v>
      </c>
      <c r="D5021" s="7" t="s">
        <v>19</v>
      </c>
      <c r="E5021" s="7" t="n">
        <v>2</v>
      </c>
    </row>
    <row r="5022" spans="1:5">
      <c r="A5022" t="s">
        <v>4</v>
      </c>
      <c r="B5022" s="4" t="s">
        <v>5</v>
      </c>
      <c r="C5022" s="4" t="s">
        <v>8</v>
      </c>
      <c r="D5022" s="4" t="s">
        <v>9</v>
      </c>
      <c r="E5022" s="4" t="s">
        <v>7</v>
      </c>
    </row>
    <row r="5023" spans="1:5">
      <c r="A5023" t="n">
        <v>42036</v>
      </c>
      <c r="B5023" s="18" t="n">
        <v>94</v>
      </c>
      <c r="C5023" s="7" t="n">
        <v>0</v>
      </c>
      <c r="D5023" s="7" t="s">
        <v>19</v>
      </c>
      <c r="E5023" s="7" t="n">
        <v>4</v>
      </c>
    </row>
    <row r="5024" spans="1:5">
      <c r="A5024" t="s">
        <v>4</v>
      </c>
      <c r="B5024" s="4" t="s">
        <v>5</v>
      </c>
      <c r="C5024" s="4" t="s">
        <v>8</v>
      </c>
      <c r="D5024" s="4" t="s">
        <v>9</v>
      </c>
      <c r="E5024" s="4" t="s">
        <v>7</v>
      </c>
    </row>
    <row r="5025" spans="1:5">
      <c r="A5025" t="n">
        <v>42049</v>
      </c>
      <c r="B5025" s="18" t="n">
        <v>94</v>
      </c>
      <c r="C5025" s="7" t="n">
        <v>1</v>
      </c>
      <c r="D5025" s="7" t="s">
        <v>20</v>
      </c>
      <c r="E5025" s="7" t="n">
        <v>1</v>
      </c>
    </row>
    <row r="5026" spans="1:5">
      <c r="A5026" t="s">
        <v>4</v>
      </c>
      <c r="B5026" s="4" t="s">
        <v>5</v>
      </c>
      <c r="C5026" s="4" t="s">
        <v>8</v>
      </c>
      <c r="D5026" s="4" t="s">
        <v>9</v>
      </c>
      <c r="E5026" s="4" t="s">
        <v>7</v>
      </c>
    </row>
    <row r="5027" spans="1:5">
      <c r="A5027" t="n">
        <v>42062</v>
      </c>
      <c r="B5027" s="18" t="n">
        <v>94</v>
      </c>
      <c r="C5027" s="7" t="n">
        <v>1</v>
      </c>
      <c r="D5027" s="7" t="s">
        <v>20</v>
      </c>
      <c r="E5027" s="7" t="n">
        <v>2</v>
      </c>
    </row>
    <row r="5028" spans="1:5">
      <c r="A5028" t="s">
        <v>4</v>
      </c>
      <c r="B5028" s="4" t="s">
        <v>5</v>
      </c>
      <c r="C5028" s="4" t="s">
        <v>8</v>
      </c>
      <c r="D5028" s="4" t="s">
        <v>9</v>
      </c>
      <c r="E5028" s="4" t="s">
        <v>7</v>
      </c>
    </row>
    <row r="5029" spans="1:5">
      <c r="A5029" t="n">
        <v>42075</v>
      </c>
      <c r="B5029" s="18" t="n">
        <v>94</v>
      </c>
      <c r="C5029" s="7" t="n">
        <v>0</v>
      </c>
      <c r="D5029" s="7" t="s">
        <v>20</v>
      </c>
      <c r="E5029" s="7" t="n">
        <v>4</v>
      </c>
    </row>
    <row r="5030" spans="1:5">
      <c r="A5030" t="s">
        <v>4</v>
      </c>
      <c r="B5030" s="4" t="s">
        <v>5</v>
      </c>
      <c r="C5030" s="4" t="s">
        <v>8</v>
      </c>
      <c r="D5030" s="4" t="s">
        <v>9</v>
      </c>
      <c r="E5030" s="4" t="s">
        <v>7</v>
      </c>
    </row>
    <row r="5031" spans="1:5">
      <c r="A5031" t="n">
        <v>42088</v>
      </c>
      <c r="B5031" s="18" t="n">
        <v>94</v>
      </c>
      <c r="C5031" s="7" t="n">
        <v>1</v>
      </c>
      <c r="D5031" s="7" t="s">
        <v>21</v>
      </c>
      <c r="E5031" s="7" t="n">
        <v>1</v>
      </c>
    </row>
    <row r="5032" spans="1:5">
      <c r="A5032" t="s">
        <v>4</v>
      </c>
      <c r="B5032" s="4" t="s">
        <v>5</v>
      </c>
      <c r="C5032" s="4" t="s">
        <v>8</v>
      </c>
      <c r="D5032" s="4" t="s">
        <v>9</v>
      </c>
      <c r="E5032" s="4" t="s">
        <v>7</v>
      </c>
    </row>
    <row r="5033" spans="1:5">
      <c r="A5033" t="n">
        <v>42101</v>
      </c>
      <c r="B5033" s="18" t="n">
        <v>94</v>
      </c>
      <c r="C5033" s="7" t="n">
        <v>1</v>
      </c>
      <c r="D5033" s="7" t="s">
        <v>21</v>
      </c>
      <c r="E5033" s="7" t="n">
        <v>2</v>
      </c>
    </row>
    <row r="5034" spans="1:5">
      <c r="A5034" t="s">
        <v>4</v>
      </c>
      <c r="B5034" s="4" t="s">
        <v>5</v>
      </c>
      <c r="C5034" s="4" t="s">
        <v>8</v>
      </c>
      <c r="D5034" s="4" t="s">
        <v>9</v>
      </c>
      <c r="E5034" s="4" t="s">
        <v>7</v>
      </c>
    </row>
    <row r="5035" spans="1:5">
      <c r="A5035" t="n">
        <v>42114</v>
      </c>
      <c r="B5035" s="18" t="n">
        <v>94</v>
      </c>
      <c r="C5035" s="7" t="n">
        <v>0</v>
      </c>
      <c r="D5035" s="7" t="s">
        <v>21</v>
      </c>
      <c r="E5035" s="7" t="n">
        <v>4</v>
      </c>
    </row>
    <row r="5036" spans="1:5">
      <c r="A5036" t="s">
        <v>4</v>
      </c>
      <c r="B5036" s="4" t="s">
        <v>5</v>
      </c>
      <c r="C5036" s="4" t="s">
        <v>8</v>
      </c>
      <c r="D5036" s="4" t="s">
        <v>9</v>
      </c>
      <c r="E5036" s="4" t="s">
        <v>7</v>
      </c>
    </row>
    <row r="5037" spans="1:5">
      <c r="A5037" t="n">
        <v>42127</v>
      </c>
      <c r="B5037" s="18" t="n">
        <v>94</v>
      </c>
      <c r="C5037" s="7" t="n">
        <v>1</v>
      </c>
      <c r="D5037" s="7" t="s">
        <v>22</v>
      </c>
      <c r="E5037" s="7" t="n">
        <v>1</v>
      </c>
    </row>
    <row r="5038" spans="1:5">
      <c r="A5038" t="s">
        <v>4</v>
      </c>
      <c r="B5038" s="4" t="s">
        <v>5</v>
      </c>
      <c r="C5038" s="4" t="s">
        <v>8</v>
      </c>
      <c r="D5038" s="4" t="s">
        <v>9</v>
      </c>
      <c r="E5038" s="4" t="s">
        <v>7</v>
      </c>
    </row>
    <row r="5039" spans="1:5">
      <c r="A5039" t="n">
        <v>42140</v>
      </c>
      <c r="B5039" s="18" t="n">
        <v>94</v>
      </c>
      <c r="C5039" s="7" t="n">
        <v>1</v>
      </c>
      <c r="D5039" s="7" t="s">
        <v>22</v>
      </c>
      <c r="E5039" s="7" t="n">
        <v>2</v>
      </c>
    </row>
    <row r="5040" spans="1:5">
      <c r="A5040" t="s">
        <v>4</v>
      </c>
      <c r="B5040" s="4" t="s">
        <v>5</v>
      </c>
      <c r="C5040" s="4" t="s">
        <v>8</v>
      </c>
      <c r="D5040" s="4" t="s">
        <v>9</v>
      </c>
      <c r="E5040" s="4" t="s">
        <v>7</v>
      </c>
    </row>
    <row r="5041" spans="1:5">
      <c r="A5041" t="n">
        <v>42153</v>
      </c>
      <c r="B5041" s="18" t="n">
        <v>94</v>
      </c>
      <c r="C5041" s="7" t="n">
        <v>0</v>
      </c>
      <c r="D5041" s="7" t="s">
        <v>22</v>
      </c>
      <c r="E5041" s="7" t="n">
        <v>4</v>
      </c>
    </row>
    <row r="5042" spans="1:5">
      <c r="A5042" t="s">
        <v>4</v>
      </c>
      <c r="B5042" s="4" t="s">
        <v>5</v>
      </c>
      <c r="C5042" s="4" t="s">
        <v>8</v>
      </c>
      <c r="D5042" s="4" t="s">
        <v>9</v>
      </c>
      <c r="E5042" s="4" t="s">
        <v>7</v>
      </c>
    </row>
    <row r="5043" spans="1:5">
      <c r="A5043" t="n">
        <v>42166</v>
      </c>
      <c r="B5043" s="18" t="n">
        <v>94</v>
      </c>
      <c r="C5043" s="7" t="n">
        <v>1</v>
      </c>
      <c r="D5043" s="7" t="s">
        <v>70</v>
      </c>
      <c r="E5043" s="7" t="n">
        <v>1</v>
      </c>
    </row>
    <row r="5044" spans="1:5">
      <c r="A5044" t="s">
        <v>4</v>
      </c>
      <c r="B5044" s="4" t="s">
        <v>5</v>
      </c>
      <c r="C5044" s="4" t="s">
        <v>8</v>
      </c>
      <c r="D5044" s="4" t="s">
        <v>9</v>
      </c>
      <c r="E5044" s="4" t="s">
        <v>7</v>
      </c>
    </row>
    <row r="5045" spans="1:5">
      <c r="A5045" t="n">
        <v>42183</v>
      </c>
      <c r="B5045" s="18" t="n">
        <v>94</v>
      </c>
      <c r="C5045" s="7" t="n">
        <v>1</v>
      </c>
      <c r="D5045" s="7" t="s">
        <v>70</v>
      </c>
      <c r="E5045" s="7" t="n">
        <v>2</v>
      </c>
    </row>
    <row r="5046" spans="1:5">
      <c r="A5046" t="s">
        <v>4</v>
      </c>
      <c r="B5046" s="4" t="s">
        <v>5</v>
      </c>
      <c r="C5046" s="4" t="s">
        <v>8</v>
      </c>
      <c r="D5046" s="4" t="s">
        <v>9</v>
      </c>
      <c r="E5046" s="4" t="s">
        <v>7</v>
      </c>
    </row>
    <row r="5047" spans="1:5">
      <c r="A5047" t="n">
        <v>42200</v>
      </c>
      <c r="B5047" s="18" t="n">
        <v>94</v>
      </c>
      <c r="C5047" s="7" t="n">
        <v>0</v>
      </c>
      <c r="D5047" s="7" t="s">
        <v>70</v>
      </c>
      <c r="E5047" s="7" t="n">
        <v>4</v>
      </c>
    </row>
    <row r="5048" spans="1:5">
      <c r="A5048" t="s">
        <v>4</v>
      </c>
      <c r="B5048" s="4" t="s">
        <v>5</v>
      </c>
      <c r="C5048" s="4" t="s">
        <v>8</v>
      </c>
      <c r="D5048" s="4" t="s">
        <v>9</v>
      </c>
      <c r="E5048" s="4" t="s">
        <v>7</v>
      </c>
    </row>
    <row r="5049" spans="1:5">
      <c r="A5049" t="n">
        <v>42217</v>
      </c>
      <c r="B5049" s="18" t="n">
        <v>94</v>
      </c>
      <c r="C5049" s="7" t="n">
        <v>1</v>
      </c>
      <c r="D5049" s="7" t="s">
        <v>23</v>
      </c>
      <c r="E5049" s="7" t="n">
        <v>1</v>
      </c>
    </row>
    <row r="5050" spans="1:5">
      <c r="A5050" t="s">
        <v>4</v>
      </c>
      <c r="B5050" s="4" t="s">
        <v>5</v>
      </c>
      <c r="C5050" s="4" t="s">
        <v>8</v>
      </c>
      <c r="D5050" s="4" t="s">
        <v>9</v>
      </c>
      <c r="E5050" s="4" t="s">
        <v>7</v>
      </c>
    </row>
    <row r="5051" spans="1:5">
      <c r="A5051" t="n">
        <v>42229</v>
      </c>
      <c r="B5051" s="18" t="n">
        <v>94</v>
      </c>
      <c r="C5051" s="7" t="n">
        <v>1</v>
      </c>
      <c r="D5051" s="7" t="s">
        <v>23</v>
      </c>
      <c r="E5051" s="7" t="n">
        <v>2</v>
      </c>
    </row>
    <row r="5052" spans="1:5">
      <c r="A5052" t="s">
        <v>4</v>
      </c>
      <c r="B5052" s="4" t="s">
        <v>5</v>
      </c>
      <c r="C5052" s="4" t="s">
        <v>8</v>
      </c>
      <c r="D5052" s="4" t="s">
        <v>9</v>
      </c>
      <c r="E5052" s="4" t="s">
        <v>7</v>
      </c>
    </row>
    <row r="5053" spans="1:5">
      <c r="A5053" t="n">
        <v>42241</v>
      </c>
      <c r="B5053" s="18" t="n">
        <v>94</v>
      </c>
      <c r="C5053" s="7" t="n">
        <v>0</v>
      </c>
      <c r="D5053" s="7" t="s">
        <v>23</v>
      </c>
      <c r="E5053" s="7" t="n">
        <v>4</v>
      </c>
    </row>
    <row r="5054" spans="1:5">
      <c r="A5054" t="s">
        <v>4</v>
      </c>
      <c r="B5054" s="4" t="s">
        <v>5</v>
      </c>
      <c r="C5054" s="4" t="s">
        <v>8</v>
      </c>
      <c r="D5054" s="4" t="s">
        <v>9</v>
      </c>
      <c r="E5054" s="4" t="s">
        <v>7</v>
      </c>
    </row>
    <row r="5055" spans="1:5">
      <c r="A5055" t="n">
        <v>42253</v>
      </c>
      <c r="B5055" s="18" t="n">
        <v>94</v>
      </c>
      <c r="C5055" s="7" t="n">
        <v>1</v>
      </c>
      <c r="D5055" s="7" t="s">
        <v>24</v>
      </c>
      <c r="E5055" s="7" t="n">
        <v>1</v>
      </c>
    </row>
    <row r="5056" spans="1:5">
      <c r="A5056" t="s">
        <v>4</v>
      </c>
      <c r="B5056" s="4" t="s">
        <v>5</v>
      </c>
      <c r="C5056" s="4" t="s">
        <v>8</v>
      </c>
      <c r="D5056" s="4" t="s">
        <v>9</v>
      </c>
      <c r="E5056" s="4" t="s">
        <v>7</v>
      </c>
    </row>
    <row r="5057" spans="1:5">
      <c r="A5057" t="n">
        <v>42265</v>
      </c>
      <c r="B5057" s="18" t="n">
        <v>94</v>
      </c>
      <c r="C5057" s="7" t="n">
        <v>1</v>
      </c>
      <c r="D5057" s="7" t="s">
        <v>24</v>
      </c>
      <c r="E5057" s="7" t="n">
        <v>2</v>
      </c>
    </row>
    <row r="5058" spans="1:5">
      <c r="A5058" t="s">
        <v>4</v>
      </c>
      <c r="B5058" s="4" t="s">
        <v>5</v>
      </c>
      <c r="C5058" s="4" t="s">
        <v>8</v>
      </c>
      <c r="D5058" s="4" t="s">
        <v>9</v>
      </c>
      <c r="E5058" s="4" t="s">
        <v>7</v>
      </c>
    </row>
    <row r="5059" spans="1:5">
      <c r="A5059" t="n">
        <v>42277</v>
      </c>
      <c r="B5059" s="18" t="n">
        <v>94</v>
      </c>
      <c r="C5059" s="7" t="n">
        <v>0</v>
      </c>
      <c r="D5059" s="7" t="s">
        <v>24</v>
      </c>
      <c r="E5059" s="7" t="n">
        <v>4</v>
      </c>
    </row>
    <row r="5060" spans="1:5">
      <c r="A5060" t="s">
        <v>4</v>
      </c>
      <c r="B5060" s="4" t="s">
        <v>5</v>
      </c>
      <c r="C5060" s="4" t="s">
        <v>8</v>
      </c>
      <c r="D5060" s="4" t="s">
        <v>9</v>
      </c>
      <c r="E5060" s="4" t="s">
        <v>7</v>
      </c>
    </row>
    <row r="5061" spans="1:5">
      <c r="A5061" t="n">
        <v>42289</v>
      </c>
      <c r="B5061" s="18" t="n">
        <v>94</v>
      </c>
      <c r="C5061" s="7" t="n">
        <v>1</v>
      </c>
      <c r="D5061" s="7" t="s">
        <v>25</v>
      </c>
      <c r="E5061" s="7" t="n">
        <v>1</v>
      </c>
    </row>
    <row r="5062" spans="1:5">
      <c r="A5062" t="s">
        <v>4</v>
      </c>
      <c r="B5062" s="4" t="s">
        <v>5</v>
      </c>
      <c r="C5062" s="4" t="s">
        <v>8</v>
      </c>
      <c r="D5062" s="4" t="s">
        <v>9</v>
      </c>
      <c r="E5062" s="4" t="s">
        <v>7</v>
      </c>
    </row>
    <row r="5063" spans="1:5">
      <c r="A5063" t="n">
        <v>42301</v>
      </c>
      <c r="B5063" s="18" t="n">
        <v>94</v>
      </c>
      <c r="C5063" s="7" t="n">
        <v>1</v>
      </c>
      <c r="D5063" s="7" t="s">
        <v>25</v>
      </c>
      <c r="E5063" s="7" t="n">
        <v>2</v>
      </c>
    </row>
    <row r="5064" spans="1:5">
      <c r="A5064" t="s">
        <v>4</v>
      </c>
      <c r="B5064" s="4" t="s">
        <v>5</v>
      </c>
      <c r="C5064" s="4" t="s">
        <v>8</v>
      </c>
      <c r="D5064" s="4" t="s">
        <v>9</v>
      </c>
      <c r="E5064" s="4" t="s">
        <v>7</v>
      </c>
    </row>
    <row r="5065" spans="1:5">
      <c r="A5065" t="n">
        <v>42313</v>
      </c>
      <c r="B5065" s="18" t="n">
        <v>94</v>
      </c>
      <c r="C5065" s="7" t="n">
        <v>0</v>
      </c>
      <c r="D5065" s="7" t="s">
        <v>25</v>
      </c>
      <c r="E5065" s="7" t="n">
        <v>4</v>
      </c>
    </row>
    <row r="5066" spans="1:5">
      <c r="A5066" t="s">
        <v>4</v>
      </c>
      <c r="B5066" s="4" t="s">
        <v>5</v>
      </c>
      <c r="C5066" s="4" t="s">
        <v>8</v>
      </c>
      <c r="D5066" s="4" t="s">
        <v>9</v>
      </c>
      <c r="E5066" s="4" t="s">
        <v>7</v>
      </c>
    </row>
    <row r="5067" spans="1:5">
      <c r="A5067" t="n">
        <v>42325</v>
      </c>
      <c r="B5067" s="18" t="n">
        <v>94</v>
      </c>
      <c r="C5067" s="7" t="n">
        <v>1</v>
      </c>
      <c r="D5067" s="7" t="s">
        <v>26</v>
      </c>
      <c r="E5067" s="7" t="n">
        <v>1</v>
      </c>
    </row>
    <row r="5068" spans="1:5">
      <c r="A5068" t="s">
        <v>4</v>
      </c>
      <c r="B5068" s="4" t="s">
        <v>5</v>
      </c>
      <c r="C5068" s="4" t="s">
        <v>8</v>
      </c>
      <c r="D5068" s="4" t="s">
        <v>9</v>
      </c>
      <c r="E5068" s="4" t="s">
        <v>7</v>
      </c>
    </row>
    <row r="5069" spans="1:5">
      <c r="A5069" t="n">
        <v>42337</v>
      </c>
      <c r="B5069" s="18" t="n">
        <v>94</v>
      </c>
      <c r="C5069" s="7" t="n">
        <v>1</v>
      </c>
      <c r="D5069" s="7" t="s">
        <v>26</v>
      </c>
      <c r="E5069" s="7" t="n">
        <v>2</v>
      </c>
    </row>
    <row r="5070" spans="1:5">
      <c r="A5070" t="s">
        <v>4</v>
      </c>
      <c r="B5070" s="4" t="s">
        <v>5</v>
      </c>
      <c r="C5070" s="4" t="s">
        <v>8</v>
      </c>
      <c r="D5070" s="4" t="s">
        <v>9</v>
      </c>
      <c r="E5070" s="4" t="s">
        <v>7</v>
      </c>
    </row>
    <row r="5071" spans="1:5">
      <c r="A5071" t="n">
        <v>42349</v>
      </c>
      <c r="B5071" s="18" t="n">
        <v>94</v>
      </c>
      <c r="C5071" s="7" t="n">
        <v>0</v>
      </c>
      <c r="D5071" s="7" t="s">
        <v>26</v>
      </c>
      <c r="E5071" s="7" t="n">
        <v>4</v>
      </c>
    </row>
    <row r="5072" spans="1:5">
      <c r="A5072" t="s">
        <v>4</v>
      </c>
      <c r="B5072" s="4" t="s">
        <v>5</v>
      </c>
      <c r="C5072" s="4" t="s">
        <v>8</v>
      </c>
      <c r="D5072" s="4" t="s">
        <v>9</v>
      </c>
      <c r="E5072" s="4" t="s">
        <v>7</v>
      </c>
    </row>
    <row r="5073" spans="1:5">
      <c r="A5073" t="n">
        <v>42361</v>
      </c>
      <c r="B5073" s="18" t="n">
        <v>94</v>
      </c>
      <c r="C5073" s="7" t="n">
        <v>1</v>
      </c>
      <c r="D5073" s="7" t="s">
        <v>374</v>
      </c>
      <c r="E5073" s="7" t="n">
        <v>1</v>
      </c>
    </row>
    <row r="5074" spans="1:5">
      <c r="A5074" t="s">
        <v>4</v>
      </c>
      <c r="B5074" s="4" t="s">
        <v>5</v>
      </c>
      <c r="C5074" s="4" t="s">
        <v>8</v>
      </c>
      <c r="D5074" s="4" t="s">
        <v>9</v>
      </c>
      <c r="E5074" s="4" t="s">
        <v>7</v>
      </c>
    </row>
    <row r="5075" spans="1:5">
      <c r="A5075" t="n">
        <v>42379</v>
      </c>
      <c r="B5075" s="18" t="n">
        <v>94</v>
      </c>
      <c r="C5075" s="7" t="n">
        <v>1</v>
      </c>
      <c r="D5075" s="7" t="s">
        <v>374</v>
      </c>
      <c r="E5075" s="7" t="n">
        <v>2</v>
      </c>
    </row>
    <row r="5076" spans="1:5">
      <c r="A5076" t="s">
        <v>4</v>
      </c>
      <c r="B5076" s="4" t="s">
        <v>5</v>
      </c>
      <c r="C5076" s="4" t="s">
        <v>8</v>
      </c>
      <c r="D5076" s="4" t="s">
        <v>9</v>
      </c>
      <c r="E5076" s="4" t="s">
        <v>7</v>
      </c>
    </row>
    <row r="5077" spans="1:5">
      <c r="A5077" t="n">
        <v>42397</v>
      </c>
      <c r="B5077" s="18" t="n">
        <v>94</v>
      </c>
      <c r="C5077" s="7" t="n">
        <v>0</v>
      </c>
      <c r="D5077" s="7" t="s">
        <v>374</v>
      </c>
      <c r="E5077" s="7" t="n">
        <v>4</v>
      </c>
    </row>
    <row r="5078" spans="1:5">
      <c r="A5078" t="s">
        <v>4</v>
      </c>
      <c r="B5078" s="4" t="s">
        <v>5</v>
      </c>
      <c r="C5078" s="4" t="s">
        <v>8</v>
      </c>
      <c r="D5078" s="4" t="s">
        <v>9</v>
      </c>
      <c r="E5078" s="4" t="s">
        <v>7</v>
      </c>
    </row>
    <row r="5079" spans="1:5">
      <c r="A5079" t="n">
        <v>42415</v>
      </c>
      <c r="B5079" s="18" t="n">
        <v>94</v>
      </c>
      <c r="C5079" s="7" t="n">
        <v>1</v>
      </c>
      <c r="D5079" s="7" t="s">
        <v>375</v>
      </c>
      <c r="E5079" s="7" t="n">
        <v>1</v>
      </c>
    </row>
    <row r="5080" spans="1:5">
      <c r="A5080" t="s">
        <v>4</v>
      </c>
      <c r="B5080" s="4" t="s">
        <v>5</v>
      </c>
      <c r="C5080" s="4" t="s">
        <v>8</v>
      </c>
      <c r="D5080" s="4" t="s">
        <v>9</v>
      </c>
      <c r="E5080" s="4" t="s">
        <v>7</v>
      </c>
    </row>
    <row r="5081" spans="1:5">
      <c r="A5081" t="n">
        <v>42430</v>
      </c>
      <c r="B5081" s="18" t="n">
        <v>94</v>
      </c>
      <c r="C5081" s="7" t="n">
        <v>1</v>
      </c>
      <c r="D5081" s="7" t="s">
        <v>375</v>
      </c>
      <c r="E5081" s="7" t="n">
        <v>2</v>
      </c>
    </row>
    <row r="5082" spans="1:5">
      <c r="A5082" t="s">
        <v>4</v>
      </c>
      <c r="B5082" s="4" t="s">
        <v>5</v>
      </c>
      <c r="C5082" s="4" t="s">
        <v>8</v>
      </c>
      <c r="D5082" s="4" t="s">
        <v>9</v>
      </c>
      <c r="E5082" s="4" t="s">
        <v>7</v>
      </c>
    </row>
    <row r="5083" spans="1:5">
      <c r="A5083" t="n">
        <v>42445</v>
      </c>
      <c r="B5083" s="18" t="n">
        <v>94</v>
      </c>
      <c r="C5083" s="7" t="n">
        <v>0</v>
      </c>
      <c r="D5083" s="7" t="s">
        <v>375</v>
      </c>
      <c r="E5083" s="7" t="n">
        <v>4</v>
      </c>
    </row>
    <row r="5084" spans="1:5">
      <c r="A5084" t="s">
        <v>4</v>
      </c>
      <c r="B5084" s="4" t="s">
        <v>5</v>
      </c>
      <c r="C5084" s="4" t="s">
        <v>8</v>
      </c>
      <c r="D5084" s="4" t="s">
        <v>9</v>
      </c>
      <c r="E5084" s="4" t="s">
        <v>7</v>
      </c>
    </row>
    <row r="5085" spans="1:5">
      <c r="A5085" t="n">
        <v>42460</v>
      </c>
      <c r="B5085" s="18" t="n">
        <v>94</v>
      </c>
      <c r="C5085" s="7" t="n">
        <v>1</v>
      </c>
      <c r="D5085" s="7" t="s">
        <v>58</v>
      </c>
      <c r="E5085" s="7" t="n">
        <v>1</v>
      </c>
    </row>
    <row r="5086" spans="1:5">
      <c r="A5086" t="s">
        <v>4</v>
      </c>
      <c r="B5086" s="4" t="s">
        <v>5</v>
      </c>
      <c r="C5086" s="4" t="s">
        <v>8</v>
      </c>
      <c r="D5086" s="4" t="s">
        <v>9</v>
      </c>
      <c r="E5086" s="4" t="s">
        <v>7</v>
      </c>
    </row>
    <row r="5087" spans="1:5">
      <c r="A5087" t="n">
        <v>42477</v>
      </c>
      <c r="B5087" s="18" t="n">
        <v>94</v>
      </c>
      <c r="C5087" s="7" t="n">
        <v>1</v>
      </c>
      <c r="D5087" s="7" t="s">
        <v>58</v>
      </c>
      <c r="E5087" s="7" t="n">
        <v>2</v>
      </c>
    </row>
    <row r="5088" spans="1:5">
      <c r="A5088" t="s">
        <v>4</v>
      </c>
      <c r="B5088" s="4" t="s">
        <v>5</v>
      </c>
      <c r="C5088" s="4" t="s">
        <v>8</v>
      </c>
      <c r="D5088" s="4" t="s">
        <v>9</v>
      </c>
      <c r="E5088" s="4" t="s">
        <v>7</v>
      </c>
    </row>
    <row r="5089" spans="1:5">
      <c r="A5089" t="n">
        <v>42494</v>
      </c>
      <c r="B5089" s="18" t="n">
        <v>94</v>
      </c>
      <c r="C5089" s="7" t="n">
        <v>0</v>
      </c>
      <c r="D5089" s="7" t="s">
        <v>58</v>
      </c>
      <c r="E5089" s="7" t="n">
        <v>4</v>
      </c>
    </row>
    <row r="5090" spans="1:5">
      <c r="A5090" t="s">
        <v>4</v>
      </c>
      <c r="B5090" s="4" t="s">
        <v>5</v>
      </c>
      <c r="C5090" s="4" t="s">
        <v>8</v>
      </c>
      <c r="D5090" s="4" t="s">
        <v>9</v>
      </c>
      <c r="E5090" s="4" t="s">
        <v>7</v>
      </c>
    </row>
    <row r="5091" spans="1:5">
      <c r="A5091" t="n">
        <v>42511</v>
      </c>
      <c r="B5091" s="18" t="n">
        <v>94</v>
      </c>
      <c r="C5091" s="7" t="n">
        <v>1</v>
      </c>
      <c r="D5091" s="7" t="s">
        <v>72</v>
      </c>
      <c r="E5091" s="7" t="n">
        <v>1</v>
      </c>
    </row>
    <row r="5092" spans="1:5">
      <c r="A5092" t="s">
        <v>4</v>
      </c>
      <c r="B5092" s="4" t="s">
        <v>5</v>
      </c>
      <c r="C5092" s="4" t="s">
        <v>8</v>
      </c>
      <c r="D5092" s="4" t="s">
        <v>9</v>
      </c>
      <c r="E5092" s="4" t="s">
        <v>7</v>
      </c>
    </row>
    <row r="5093" spans="1:5">
      <c r="A5093" t="n">
        <v>42528</v>
      </c>
      <c r="B5093" s="18" t="n">
        <v>94</v>
      </c>
      <c r="C5093" s="7" t="n">
        <v>1</v>
      </c>
      <c r="D5093" s="7" t="s">
        <v>72</v>
      </c>
      <c r="E5093" s="7" t="n">
        <v>2</v>
      </c>
    </row>
    <row r="5094" spans="1:5">
      <c r="A5094" t="s">
        <v>4</v>
      </c>
      <c r="B5094" s="4" t="s">
        <v>5</v>
      </c>
      <c r="C5094" s="4" t="s">
        <v>8</v>
      </c>
      <c r="D5094" s="4" t="s">
        <v>9</v>
      </c>
      <c r="E5094" s="4" t="s">
        <v>7</v>
      </c>
    </row>
    <row r="5095" spans="1:5">
      <c r="A5095" t="n">
        <v>42545</v>
      </c>
      <c r="B5095" s="18" t="n">
        <v>94</v>
      </c>
      <c r="C5095" s="7" t="n">
        <v>0</v>
      </c>
      <c r="D5095" s="7" t="s">
        <v>72</v>
      </c>
      <c r="E5095" s="7" t="n">
        <v>4</v>
      </c>
    </row>
    <row r="5096" spans="1:5">
      <c r="A5096" t="s">
        <v>4</v>
      </c>
      <c r="B5096" s="4" t="s">
        <v>5</v>
      </c>
      <c r="C5096" s="4" t="s">
        <v>8</v>
      </c>
      <c r="D5096" s="4" t="s">
        <v>9</v>
      </c>
      <c r="E5096" s="4" t="s">
        <v>7</v>
      </c>
    </row>
    <row r="5097" spans="1:5">
      <c r="A5097" t="n">
        <v>42562</v>
      </c>
      <c r="B5097" s="18" t="n">
        <v>94</v>
      </c>
      <c r="C5097" s="7" t="n">
        <v>1</v>
      </c>
      <c r="D5097" s="7" t="s">
        <v>376</v>
      </c>
      <c r="E5097" s="7" t="n">
        <v>1</v>
      </c>
    </row>
    <row r="5098" spans="1:5">
      <c r="A5098" t="s">
        <v>4</v>
      </c>
      <c r="B5098" s="4" t="s">
        <v>5</v>
      </c>
      <c r="C5098" s="4" t="s">
        <v>8</v>
      </c>
      <c r="D5098" s="4" t="s">
        <v>9</v>
      </c>
      <c r="E5098" s="4" t="s">
        <v>7</v>
      </c>
    </row>
    <row r="5099" spans="1:5">
      <c r="A5099" t="n">
        <v>42579</v>
      </c>
      <c r="B5099" s="18" t="n">
        <v>94</v>
      </c>
      <c r="C5099" s="7" t="n">
        <v>1</v>
      </c>
      <c r="D5099" s="7" t="s">
        <v>376</v>
      </c>
      <c r="E5099" s="7" t="n">
        <v>2</v>
      </c>
    </row>
    <row r="5100" spans="1:5">
      <c r="A5100" t="s">
        <v>4</v>
      </c>
      <c r="B5100" s="4" t="s">
        <v>5</v>
      </c>
      <c r="C5100" s="4" t="s">
        <v>8</v>
      </c>
      <c r="D5100" s="4" t="s">
        <v>9</v>
      </c>
      <c r="E5100" s="4" t="s">
        <v>7</v>
      </c>
    </row>
    <row r="5101" spans="1:5">
      <c r="A5101" t="n">
        <v>42596</v>
      </c>
      <c r="B5101" s="18" t="n">
        <v>94</v>
      </c>
      <c r="C5101" s="7" t="n">
        <v>0</v>
      </c>
      <c r="D5101" s="7" t="s">
        <v>376</v>
      </c>
      <c r="E5101" s="7" t="n">
        <v>4</v>
      </c>
    </row>
    <row r="5102" spans="1:5">
      <c r="A5102" t="s">
        <v>4</v>
      </c>
      <c r="B5102" s="4" t="s">
        <v>5</v>
      </c>
      <c r="C5102" s="4" t="s">
        <v>7</v>
      </c>
      <c r="D5102" s="4" t="s">
        <v>13</v>
      </c>
      <c r="E5102" s="4" t="s">
        <v>13</v>
      </c>
      <c r="F5102" s="4" t="s">
        <v>13</v>
      </c>
      <c r="G5102" s="4" t="s">
        <v>13</v>
      </c>
    </row>
    <row r="5103" spans="1:5">
      <c r="A5103" t="n">
        <v>42613</v>
      </c>
      <c r="B5103" s="46" t="n">
        <v>46</v>
      </c>
      <c r="C5103" s="7" t="n">
        <v>7036</v>
      </c>
      <c r="D5103" s="7" t="n">
        <v>0</v>
      </c>
      <c r="E5103" s="7" t="n">
        <v>0</v>
      </c>
      <c r="F5103" s="7" t="n">
        <v>-250</v>
      </c>
      <c r="G5103" s="7" t="n">
        <v>0</v>
      </c>
    </row>
    <row r="5104" spans="1:5">
      <c r="A5104" t="s">
        <v>4</v>
      </c>
      <c r="B5104" s="4" t="s">
        <v>5</v>
      </c>
      <c r="C5104" s="4" t="s">
        <v>8</v>
      </c>
      <c r="D5104" s="4" t="s">
        <v>8</v>
      </c>
      <c r="E5104" s="4" t="s">
        <v>13</v>
      </c>
      <c r="F5104" s="4" t="s">
        <v>13</v>
      </c>
      <c r="G5104" s="4" t="s">
        <v>13</v>
      </c>
      <c r="H5104" s="4" t="s">
        <v>7</v>
      </c>
    </row>
    <row r="5105" spans="1:8">
      <c r="A5105" t="n">
        <v>42632</v>
      </c>
      <c r="B5105" s="31" t="n">
        <v>45</v>
      </c>
      <c r="C5105" s="7" t="n">
        <v>2</v>
      </c>
      <c r="D5105" s="7" t="n">
        <v>3</v>
      </c>
      <c r="E5105" s="7" t="n">
        <v>0</v>
      </c>
      <c r="F5105" s="7" t="n">
        <v>9</v>
      </c>
      <c r="G5105" s="7" t="n">
        <v>-228.649993896484</v>
      </c>
      <c r="H5105" s="7" t="n">
        <v>0</v>
      </c>
    </row>
    <row r="5106" spans="1:8">
      <c r="A5106" t="s">
        <v>4</v>
      </c>
      <c r="B5106" s="4" t="s">
        <v>5</v>
      </c>
      <c r="C5106" s="4" t="s">
        <v>8</v>
      </c>
      <c r="D5106" s="4" t="s">
        <v>8</v>
      </c>
      <c r="E5106" s="4" t="s">
        <v>13</v>
      </c>
      <c r="F5106" s="4" t="s">
        <v>13</v>
      </c>
      <c r="G5106" s="4" t="s">
        <v>13</v>
      </c>
      <c r="H5106" s="4" t="s">
        <v>7</v>
      </c>
      <c r="I5106" s="4" t="s">
        <v>8</v>
      </c>
    </row>
    <row r="5107" spans="1:8">
      <c r="A5107" t="n">
        <v>42649</v>
      </c>
      <c r="B5107" s="31" t="n">
        <v>45</v>
      </c>
      <c r="C5107" s="7" t="n">
        <v>4</v>
      </c>
      <c r="D5107" s="7" t="n">
        <v>3</v>
      </c>
      <c r="E5107" s="7" t="n">
        <v>0</v>
      </c>
      <c r="F5107" s="7" t="n">
        <v>17.2000007629395</v>
      </c>
      <c r="G5107" s="7" t="n">
        <v>0</v>
      </c>
      <c r="H5107" s="7" t="n">
        <v>0</v>
      </c>
      <c r="I5107" s="7" t="n">
        <v>0</v>
      </c>
    </row>
    <row r="5108" spans="1:8">
      <c r="A5108" t="s">
        <v>4</v>
      </c>
      <c r="B5108" s="4" t="s">
        <v>5</v>
      </c>
      <c r="C5108" s="4" t="s">
        <v>8</v>
      </c>
      <c r="D5108" s="4" t="s">
        <v>8</v>
      </c>
      <c r="E5108" s="4" t="s">
        <v>13</v>
      </c>
      <c r="F5108" s="4" t="s">
        <v>7</v>
      </c>
    </row>
    <row r="5109" spans="1:8">
      <c r="A5109" t="n">
        <v>42667</v>
      </c>
      <c r="B5109" s="31" t="n">
        <v>45</v>
      </c>
      <c r="C5109" s="7" t="n">
        <v>5</v>
      </c>
      <c r="D5109" s="7" t="n">
        <v>3</v>
      </c>
      <c r="E5109" s="7" t="n">
        <v>42.5</v>
      </c>
      <c r="F5109" s="7" t="n">
        <v>0</v>
      </c>
    </row>
    <row r="5110" spans="1:8">
      <c r="A5110" t="s">
        <v>4</v>
      </c>
      <c r="B5110" s="4" t="s">
        <v>5</v>
      </c>
      <c r="C5110" s="4" t="s">
        <v>8</v>
      </c>
      <c r="D5110" s="4" t="s">
        <v>8</v>
      </c>
      <c r="E5110" s="4" t="s">
        <v>13</v>
      </c>
      <c r="F5110" s="4" t="s">
        <v>7</v>
      </c>
    </row>
    <row r="5111" spans="1:8">
      <c r="A5111" t="n">
        <v>42676</v>
      </c>
      <c r="B5111" s="31" t="n">
        <v>45</v>
      </c>
      <c r="C5111" s="7" t="n">
        <v>11</v>
      </c>
      <c r="D5111" s="7" t="n">
        <v>3</v>
      </c>
      <c r="E5111" s="7" t="n">
        <v>35</v>
      </c>
      <c r="F5111" s="7" t="n">
        <v>0</v>
      </c>
    </row>
    <row r="5112" spans="1:8">
      <c r="A5112" t="s">
        <v>4</v>
      </c>
      <c r="B5112" s="4" t="s">
        <v>5</v>
      </c>
      <c r="C5112" s="4" t="s">
        <v>8</v>
      </c>
      <c r="D5112" s="4" t="s">
        <v>8</v>
      </c>
      <c r="E5112" s="4" t="s">
        <v>13</v>
      </c>
      <c r="F5112" s="4" t="s">
        <v>13</v>
      </c>
      <c r="G5112" s="4" t="s">
        <v>13</v>
      </c>
      <c r="H5112" s="4" t="s">
        <v>7</v>
      </c>
    </row>
    <row r="5113" spans="1:8">
      <c r="A5113" t="n">
        <v>42685</v>
      </c>
      <c r="B5113" s="31" t="n">
        <v>45</v>
      </c>
      <c r="C5113" s="7" t="n">
        <v>2</v>
      </c>
      <c r="D5113" s="7" t="n">
        <v>3</v>
      </c>
      <c r="E5113" s="7" t="n">
        <v>0</v>
      </c>
      <c r="F5113" s="7" t="n">
        <v>9</v>
      </c>
      <c r="G5113" s="7" t="n">
        <v>-239.449996948242</v>
      </c>
      <c r="H5113" s="7" t="n">
        <v>4000</v>
      </c>
    </row>
    <row r="5114" spans="1:8">
      <c r="A5114" t="s">
        <v>4</v>
      </c>
      <c r="B5114" s="4" t="s">
        <v>5</v>
      </c>
      <c r="C5114" s="4" t="s">
        <v>8</v>
      </c>
      <c r="D5114" s="4" t="s">
        <v>8</v>
      </c>
      <c r="E5114" s="4" t="s">
        <v>13</v>
      </c>
      <c r="F5114" s="4" t="s">
        <v>13</v>
      </c>
      <c r="G5114" s="4" t="s">
        <v>13</v>
      </c>
      <c r="H5114" s="4" t="s">
        <v>7</v>
      </c>
      <c r="I5114" s="4" t="s">
        <v>8</v>
      </c>
    </row>
    <row r="5115" spans="1:8">
      <c r="A5115" t="n">
        <v>42702</v>
      </c>
      <c r="B5115" s="31" t="n">
        <v>45</v>
      </c>
      <c r="C5115" s="7" t="n">
        <v>4</v>
      </c>
      <c r="D5115" s="7" t="n">
        <v>3</v>
      </c>
      <c r="E5115" s="7" t="n">
        <v>356.649993896484</v>
      </c>
      <c r="F5115" s="7" t="n">
        <v>27.2000007629395</v>
      </c>
      <c r="G5115" s="7" t="n">
        <v>0</v>
      </c>
      <c r="H5115" s="7" t="n">
        <v>4000</v>
      </c>
      <c r="I5115" s="7" t="n">
        <v>1</v>
      </c>
    </row>
    <row r="5116" spans="1:8">
      <c r="A5116" t="s">
        <v>4</v>
      </c>
      <c r="B5116" s="4" t="s">
        <v>5</v>
      </c>
      <c r="C5116" s="4" t="s">
        <v>8</v>
      </c>
      <c r="D5116" s="4" t="s">
        <v>8</v>
      </c>
      <c r="E5116" s="4" t="s">
        <v>13</v>
      </c>
      <c r="F5116" s="4" t="s">
        <v>7</v>
      </c>
    </row>
    <row r="5117" spans="1:8">
      <c r="A5117" t="n">
        <v>42720</v>
      </c>
      <c r="B5117" s="31" t="n">
        <v>45</v>
      </c>
      <c r="C5117" s="7" t="n">
        <v>5</v>
      </c>
      <c r="D5117" s="7" t="n">
        <v>3</v>
      </c>
      <c r="E5117" s="7" t="n">
        <v>45.5</v>
      </c>
      <c r="F5117" s="7" t="n">
        <v>4000</v>
      </c>
    </row>
    <row r="5118" spans="1:8">
      <c r="A5118" t="s">
        <v>4</v>
      </c>
      <c r="B5118" s="4" t="s">
        <v>5</v>
      </c>
      <c r="C5118" s="4" t="s">
        <v>7</v>
      </c>
      <c r="D5118" s="4" t="s">
        <v>9</v>
      </c>
      <c r="E5118" s="4" t="s">
        <v>8</v>
      </c>
      <c r="F5118" s="4" t="s">
        <v>8</v>
      </c>
      <c r="G5118" s="4" t="s">
        <v>8</v>
      </c>
      <c r="H5118" s="4" t="s">
        <v>8</v>
      </c>
      <c r="I5118" s="4" t="s">
        <v>8</v>
      </c>
      <c r="J5118" s="4" t="s">
        <v>13</v>
      </c>
      <c r="K5118" s="4" t="s">
        <v>13</v>
      </c>
      <c r="L5118" s="4" t="s">
        <v>13</v>
      </c>
      <c r="M5118" s="4" t="s">
        <v>13</v>
      </c>
      <c r="N5118" s="4" t="s">
        <v>8</v>
      </c>
    </row>
    <row r="5119" spans="1:8">
      <c r="A5119" t="n">
        <v>42729</v>
      </c>
      <c r="B5119" s="68" t="n">
        <v>34</v>
      </c>
      <c r="C5119" s="7" t="n">
        <v>7036</v>
      </c>
      <c r="D5119" s="7" t="s">
        <v>377</v>
      </c>
      <c r="E5119" s="7" t="n">
        <v>1</v>
      </c>
      <c r="F5119" s="7" t="n">
        <v>0</v>
      </c>
      <c r="G5119" s="7" t="n">
        <v>0</v>
      </c>
      <c r="H5119" s="7" t="n">
        <v>0</v>
      </c>
      <c r="I5119" s="7" t="n">
        <v>0</v>
      </c>
      <c r="J5119" s="7" t="n">
        <v>0</v>
      </c>
      <c r="K5119" s="7" t="n">
        <v>-1</v>
      </c>
      <c r="L5119" s="7" t="n">
        <v>-1</v>
      </c>
      <c r="M5119" s="7" t="n">
        <v>-1</v>
      </c>
      <c r="N5119" s="7" t="n">
        <v>0</v>
      </c>
    </row>
    <row r="5120" spans="1:8">
      <c r="A5120" t="s">
        <v>4</v>
      </c>
      <c r="B5120" s="4" t="s">
        <v>5</v>
      </c>
      <c r="C5120" s="4" t="s">
        <v>8</v>
      </c>
      <c r="D5120" s="4" t="s">
        <v>7</v>
      </c>
      <c r="E5120" s="4" t="s">
        <v>7</v>
      </c>
      <c r="F5120" s="4" t="s">
        <v>7</v>
      </c>
      <c r="G5120" s="4" t="s">
        <v>7</v>
      </c>
      <c r="H5120" s="4" t="s">
        <v>7</v>
      </c>
      <c r="I5120" s="4" t="s">
        <v>9</v>
      </c>
      <c r="J5120" s="4" t="s">
        <v>13</v>
      </c>
      <c r="K5120" s="4" t="s">
        <v>13</v>
      </c>
      <c r="L5120" s="4" t="s">
        <v>13</v>
      </c>
      <c r="M5120" s="4" t="s">
        <v>14</v>
      </c>
      <c r="N5120" s="4" t="s">
        <v>14</v>
      </c>
      <c r="O5120" s="4" t="s">
        <v>13</v>
      </c>
      <c r="P5120" s="4" t="s">
        <v>13</v>
      </c>
      <c r="Q5120" s="4" t="s">
        <v>13</v>
      </c>
      <c r="R5120" s="4" t="s">
        <v>13</v>
      </c>
      <c r="S5120" s="4" t="s">
        <v>8</v>
      </c>
    </row>
    <row r="5121" spans="1:19">
      <c r="A5121" t="n">
        <v>42761</v>
      </c>
      <c r="B5121" s="65" t="n">
        <v>39</v>
      </c>
      <c r="C5121" s="7" t="n">
        <v>12</v>
      </c>
      <c r="D5121" s="7" t="n">
        <v>65533</v>
      </c>
      <c r="E5121" s="7" t="n">
        <v>203</v>
      </c>
      <c r="F5121" s="7" t="n">
        <v>0</v>
      </c>
      <c r="G5121" s="7" t="n">
        <v>7036</v>
      </c>
      <c r="H5121" s="7" t="n">
        <v>3</v>
      </c>
      <c r="I5121" s="7" t="s">
        <v>378</v>
      </c>
      <c r="J5121" s="7" t="n">
        <v>0</v>
      </c>
      <c r="K5121" s="7" t="n">
        <v>-5</v>
      </c>
      <c r="L5121" s="7" t="n">
        <v>0</v>
      </c>
      <c r="M5121" s="7" t="n">
        <v>0</v>
      </c>
      <c r="N5121" s="7" t="n">
        <v>0</v>
      </c>
      <c r="O5121" s="7" t="n">
        <v>0</v>
      </c>
      <c r="P5121" s="7" t="n">
        <v>1</v>
      </c>
      <c r="Q5121" s="7" t="n">
        <v>1</v>
      </c>
      <c r="R5121" s="7" t="n">
        <v>1</v>
      </c>
      <c r="S5121" s="7" t="n">
        <v>255</v>
      </c>
    </row>
    <row r="5122" spans="1:19">
      <c r="A5122" t="s">
        <v>4</v>
      </c>
      <c r="B5122" s="4" t="s">
        <v>5</v>
      </c>
      <c r="C5122" s="4" t="s">
        <v>8</v>
      </c>
      <c r="D5122" s="4" t="s">
        <v>7</v>
      </c>
      <c r="E5122" s="4" t="s">
        <v>7</v>
      </c>
      <c r="F5122" s="4" t="s">
        <v>7</v>
      </c>
      <c r="G5122" s="4" t="s">
        <v>7</v>
      </c>
      <c r="H5122" s="4" t="s">
        <v>7</v>
      </c>
      <c r="I5122" s="4" t="s">
        <v>9</v>
      </c>
      <c r="J5122" s="4" t="s">
        <v>13</v>
      </c>
      <c r="K5122" s="4" t="s">
        <v>13</v>
      </c>
      <c r="L5122" s="4" t="s">
        <v>13</v>
      </c>
      <c r="M5122" s="4" t="s">
        <v>14</v>
      </c>
      <c r="N5122" s="4" t="s">
        <v>14</v>
      </c>
      <c r="O5122" s="4" t="s">
        <v>13</v>
      </c>
      <c r="P5122" s="4" t="s">
        <v>13</v>
      </c>
      <c r="Q5122" s="4" t="s">
        <v>13</v>
      </c>
      <c r="R5122" s="4" t="s">
        <v>13</v>
      </c>
      <c r="S5122" s="4" t="s">
        <v>8</v>
      </c>
    </row>
    <row r="5123" spans="1:19">
      <c r="A5123" t="n">
        <v>42822</v>
      </c>
      <c r="B5123" s="65" t="n">
        <v>39</v>
      </c>
      <c r="C5123" s="7" t="n">
        <v>12</v>
      </c>
      <c r="D5123" s="7" t="n">
        <v>65533</v>
      </c>
      <c r="E5123" s="7" t="n">
        <v>204</v>
      </c>
      <c r="F5123" s="7" t="n">
        <v>0</v>
      </c>
      <c r="G5123" s="7" t="n">
        <v>7036</v>
      </c>
      <c r="H5123" s="7" t="n">
        <v>3</v>
      </c>
      <c r="I5123" s="7" t="s">
        <v>379</v>
      </c>
      <c r="J5123" s="7" t="n">
        <v>0</v>
      </c>
      <c r="K5123" s="7" t="n">
        <v>0</v>
      </c>
      <c r="L5123" s="7" t="n">
        <v>0</v>
      </c>
      <c r="M5123" s="7" t="n">
        <v>0</v>
      </c>
      <c r="N5123" s="7" t="n">
        <v>0</v>
      </c>
      <c r="O5123" s="7" t="n">
        <v>0</v>
      </c>
      <c r="P5123" s="7" t="n">
        <v>1</v>
      </c>
      <c r="Q5123" s="7" t="n">
        <v>1</v>
      </c>
      <c r="R5123" s="7" t="n">
        <v>1</v>
      </c>
      <c r="S5123" s="7" t="n">
        <v>255</v>
      </c>
    </row>
    <row r="5124" spans="1:19">
      <c r="A5124" t="s">
        <v>4</v>
      </c>
      <c r="B5124" s="4" t="s">
        <v>5</v>
      </c>
      <c r="C5124" s="4" t="s">
        <v>8</v>
      </c>
      <c r="D5124" s="4" t="s">
        <v>7</v>
      </c>
      <c r="E5124" s="4" t="s">
        <v>7</v>
      </c>
      <c r="F5124" s="4" t="s">
        <v>7</v>
      </c>
      <c r="G5124" s="4" t="s">
        <v>7</v>
      </c>
      <c r="H5124" s="4" t="s">
        <v>7</v>
      </c>
      <c r="I5124" s="4" t="s">
        <v>9</v>
      </c>
      <c r="J5124" s="4" t="s">
        <v>13</v>
      </c>
      <c r="K5124" s="4" t="s">
        <v>13</v>
      </c>
      <c r="L5124" s="4" t="s">
        <v>13</v>
      </c>
      <c r="M5124" s="4" t="s">
        <v>14</v>
      </c>
      <c r="N5124" s="4" t="s">
        <v>14</v>
      </c>
      <c r="O5124" s="4" t="s">
        <v>13</v>
      </c>
      <c r="P5124" s="4" t="s">
        <v>13</v>
      </c>
      <c r="Q5124" s="4" t="s">
        <v>13</v>
      </c>
      <c r="R5124" s="4" t="s">
        <v>13</v>
      </c>
      <c r="S5124" s="4" t="s">
        <v>8</v>
      </c>
    </row>
    <row r="5125" spans="1:19">
      <c r="A5125" t="n">
        <v>42885</v>
      </c>
      <c r="B5125" s="65" t="n">
        <v>39</v>
      </c>
      <c r="C5125" s="7" t="n">
        <v>12</v>
      </c>
      <c r="D5125" s="7" t="n">
        <v>65533</v>
      </c>
      <c r="E5125" s="7" t="n">
        <v>204</v>
      </c>
      <c r="F5125" s="7" t="n">
        <v>0</v>
      </c>
      <c r="G5125" s="7" t="n">
        <v>7036</v>
      </c>
      <c r="H5125" s="7" t="n">
        <v>3</v>
      </c>
      <c r="I5125" s="7" t="s">
        <v>380</v>
      </c>
      <c r="J5125" s="7" t="n">
        <v>0</v>
      </c>
      <c r="K5125" s="7" t="n">
        <v>0</v>
      </c>
      <c r="L5125" s="7" t="n">
        <v>0</v>
      </c>
      <c r="M5125" s="7" t="n">
        <v>0</v>
      </c>
      <c r="N5125" s="7" t="n">
        <v>0</v>
      </c>
      <c r="O5125" s="7" t="n">
        <v>0</v>
      </c>
      <c r="P5125" s="7" t="n">
        <v>1</v>
      </c>
      <c r="Q5125" s="7" t="n">
        <v>1</v>
      </c>
      <c r="R5125" s="7" t="n">
        <v>1</v>
      </c>
      <c r="S5125" s="7" t="n">
        <v>255</v>
      </c>
    </row>
    <row r="5126" spans="1:19">
      <c r="A5126" t="s">
        <v>4</v>
      </c>
      <c r="B5126" s="4" t="s">
        <v>5</v>
      </c>
      <c r="C5126" s="4" t="s">
        <v>8</v>
      </c>
      <c r="D5126" s="4" t="s">
        <v>7</v>
      </c>
      <c r="E5126" s="4" t="s">
        <v>7</v>
      </c>
      <c r="F5126" s="4" t="s">
        <v>7</v>
      </c>
      <c r="G5126" s="4" t="s">
        <v>7</v>
      </c>
      <c r="H5126" s="4" t="s">
        <v>7</v>
      </c>
      <c r="I5126" s="4" t="s">
        <v>9</v>
      </c>
      <c r="J5126" s="4" t="s">
        <v>13</v>
      </c>
      <c r="K5126" s="4" t="s">
        <v>13</v>
      </c>
      <c r="L5126" s="4" t="s">
        <v>13</v>
      </c>
      <c r="M5126" s="4" t="s">
        <v>14</v>
      </c>
      <c r="N5126" s="4" t="s">
        <v>14</v>
      </c>
      <c r="O5126" s="4" t="s">
        <v>13</v>
      </c>
      <c r="P5126" s="4" t="s">
        <v>13</v>
      </c>
      <c r="Q5126" s="4" t="s">
        <v>13</v>
      </c>
      <c r="R5126" s="4" t="s">
        <v>13</v>
      </c>
      <c r="S5126" s="4" t="s">
        <v>8</v>
      </c>
    </row>
    <row r="5127" spans="1:19">
      <c r="A5127" t="n">
        <v>42948</v>
      </c>
      <c r="B5127" s="65" t="n">
        <v>39</v>
      </c>
      <c r="C5127" s="7" t="n">
        <v>12</v>
      </c>
      <c r="D5127" s="7" t="n">
        <v>65533</v>
      </c>
      <c r="E5127" s="7" t="n">
        <v>205</v>
      </c>
      <c r="F5127" s="7" t="n">
        <v>0</v>
      </c>
      <c r="G5127" s="7" t="n">
        <v>7036</v>
      </c>
      <c r="H5127" s="7" t="n">
        <v>3</v>
      </c>
      <c r="I5127" s="7" t="s">
        <v>379</v>
      </c>
      <c r="J5127" s="7" t="n">
        <v>0</v>
      </c>
      <c r="K5127" s="7" t="n">
        <v>0</v>
      </c>
      <c r="L5127" s="7" t="n">
        <v>0</v>
      </c>
      <c r="M5127" s="7" t="n">
        <v>0</v>
      </c>
      <c r="N5127" s="7" t="n">
        <v>0</v>
      </c>
      <c r="O5127" s="7" t="n">
        <v>0</v>
      </c>
      <c r="P5127" s="7" t="n">
        <v>1</v>
      </c>
      <c r="Q5127" s="7" t="n">
        <v>1</v>
      </c>
      <c r="R5127" s="7" t="n">
        <v>1</v>
      </c>
      <c r="S5127" s="7" t="n">
        <v>255</v>
      </c>
    </row>
    <row r="5128" spans="1:19">
      <c r="A5128" t="s">
        <v>4</v>
      </c>
      <c r="B5128" s="4" t="s">
        <v>5</v>
      </c>
      <c r="C5128" s="4" t="s">
        <v>8</v>
      </c>
      <c r="D5128" s="4" t="s">
        <v>7</v>
      </c>
      <c r="E5128" s="4" t="s">
        <v>7</v>
      </c>
      <c r="F5128" s="4" t="s">
        <v>7</v>
      </c>
      <c r="G5128" s="4" t="s">
        <v>7</v>
      </c>
      <c r="H5128" s="4" t="s">
        <v>7</v>
      </c>
      <c r="I5128" s="4" t="s">
        <v>9</v>
      </c>
      <c r="J5128" s="4" t="s">
        <v>13</v>
      </c>
      <c r="K5128" s="4" t="s">
        <v>13</v>
      </c>
      <c r="L5128" s="4" t="s">
        <v>13</v>
      </c>
      <c r="M5128" s="4" t="s">
        <v>14</v>
      </c>
      <c r="N5128" s="4" t="s">
        <v>14</v>
      </c>
      <c r="O5128" s="4" t="s">
        <v>13</v>
      </c>
      <c r="P5128" s="4" t="s">
        <v>13</v>
      </c>
      <c r="Q5128" s="4" t="s">
        <v>13</v>
      </c>
      <c r="R5128" s="4" t="s">
        <v>13</v>
      </c>
      <c r="S5128" s="4" t="s">
        <v>8</v>
      </c>
    </row>
    <row r="5129" spans="1:19">
      <c r="A5129" t="n">
        <v>43011</v>
      </c>
      <c r="B5129" s="65" t="n">
        <v>39</v>
      </c>
      <c r="C5129" s="7" t="n">
        <v>12</v>
      </c>
      <c r="D5129" s="7" t="n">
        <v>65533</v>
      </c>
      <c r="E5129" s="7" t="n">
        <v>205</v>
      </c>
      <c r="F5129" s="7" t="n">
        <v>0</v>
      </c>
      <c r="G5129" s="7" t="n">
        <v>7036</v>
      </c>
      <c r="H5129" s="7" t="n">
        <v>3</v>
      </c>
      <c r="I5129" s="7" t="s">
        <v>380</v>
      </c>
      <c r="J5129" s="7" t="n">
        <v>0</v>
      </c>
      <c r="K5129" s="7" t="n">
        <v>0</v>
      </c>
      <c r="L5129" s="7" t="n">
        <v>0</v>
      </c>
      <c r="M5129" s="7" t="n">
        <v>0</v>
      </c>
      <c r="N5129" s="7" t="n">
        <v>0</v>
      </c>
      <c r="O5129" s="7" t="n">
        <v>0</v>
      </c>
      <c r="P5129" s="7" t="n">
        <v>1</v>
      </c>
      <c r="Q5129" s="7" t="n">
        <v>1</v>
      </c>
      <c r="R5129" s="7" t="n">
        <v>1</v>
      </c>
      <c r="S5129" s="7" t="n">
        <v>255</v>
      </c>
    </row>
    <row r="5130" spans="1:19">
      <c r="A5130" t="s">
        <v>4</v>
      </c>
      <c r="B5130" s="4" t="s">
        <v>5</v>
      </c>
      <c r="C5130" s="4" t="s">
        <v>8</v>
      </c>
    </row>
    <row r="5131" spans="1:19">
      <c r="A5131" t="n">
        <v>43074</v>
      </c>
      <c r="B5131" s="69" t="n">
        <v>116</v>
      </c>
      <c r="C5131" s="7" t="n">
        <v>1</v>
      </c>
    </row>
    <row r="5132" spans="1:19">
      <c r="A5132" t="s">
        <v>4</v>
      </c>
      <c r="B5132" s="4" t="s">
        <v>5</v>
      </c>
      <c r="C5132" s="4" t="s">
        <v>8</v>
      </c>
      <c r="D5132" s="4" t="s">
        <v>7</v>
      </c>
      <c r="E5132" s="4" t="s">
        <v>7</v>
      </c>
      <c r="F5132" s="4" t="s">
        <v>14</v>
      </c>
    </row>
    <row r="5133" spans="1:19">
      <c r="A5133" t="n">
        <v>43076</v>
      </c>
      <c r="B5133" s="70" t="n">
        <v>84</v>
      </c>
      <c r="C5133" s="7" t="n">
        <v>0</v>
      </c>
      <c r="D5133" s="7" t="n">
        <v>0</v>
      </c>
      <c r="E5133" s="7" t="n">
        <v>0</v>
      </c>
      <c r="F5133" s="7" t="n">
        <v>1056964608</v>
      </c>
    </row>
    <row r="5134" spans="1:19">
      <c r="A5134" t="s">
        <v>4</v>
      </c>
      <c r="B5134" s="4" t="s">
        <v>5</v>
      </c>
      <c r="C5134" s="4" t="s">
        <v>8</v>
      </c>
      <c r="D5134" s="4" t="s">
        <v>7</v>
      </c>
      <c r="E5134" s="4" t="s">
        <v>13</v>
      </c>
    </row>
    <row r="5135" spans="1:19">
      <c r="A5135" t="n">
        <v>43086</v>
      </c>
      <c r="B5135" s="27" t="n">
        <v>58</v>
      </c>
      <c r="C5135" s="7" t="n">
        <v>100</v>
      </c>
      <c r="D5135" s="7" t="n">
        <v>2000</v>
      </c>
      <c r="E5135" s="7" t="n">
        <v>1</v>
      </c>
    </row>
    <row r="5136" spans="1:19">
      <c r="A5136" t="s">
        <v>4</v>
      </c>
      <c r="B5136" s="4" t="s">
        <v>5</v>
      </c>
      <c r="C5136" s="4" t="s">
        <v>8</v>
      </c>
      <c r="D5136" s="4" t="s">
        <v>7</v>
      </c>
      <c r="E5136" s="4" t="s">
        <v>13</v>
      </c>
      <c r="F5136" s="4" t="s">
        <v>7</v>
      </c>
      <c r="G5136" s="4" t="s">
        <v>14</v>
      </c>
      <c r="H5136" s="4" t="s">
        <v>14</v>
      </c>
      <c r="I5136" s="4" t="s">
        <v>7</v>
      </c>
      <c r="J5136" s="4" t="s">
        <v>7</v>
      </c>
      <c r="K5136" s="4" t="s">
        <v>14</v>
      </c>
      <c r="L5136" s="4" t="s">
        <v>14</v>
      </c>
      <c r="M5136" s="4" t="s">
        <v>14</v>
      </c>
      <c r="N5136" s="4" t="s">
        <v>14</v>
      </c>
      <c r="O5136" s="4" t="s">
        <v>9</v>
      </c>
    </row>
    <row r="5137" spans="1:19">
      <c r="A5137" t="n">
        <v>43094</v>
      </c>
      <c r="B5137" s="16" t="n">
        <v>50</v>
      </c>
      <c r="C5137" s="7" t="n">
        <v>0</v>
      </c>
      <c r="D5137" s="7" t="n">
        <v>4525</v>
      </c>
      <c r="E5137" s="7" t="n">
        <v>0.5</v>
      </c>
      <c r="F5137" s="7" t="n">
        <v>2000</v>
      </c>
      <c r="G5137" s="7" t="n">
        <v>0</v>
      </c>
      <c r="H5137" s="7" t="n">
        <v>0</v>
      </c>
      <c r="I5137" s="7" t="n">
        <v>0</v>
      </c>
      <c r="J5137" s="7" t="n">
        <v>65533</v>
      </c>
      <c r="K5137" s="7" t="n">
        <v>0</v>
      </c>
      <c r="L5137" s="7" t="n">
        <v>0</v>
      </c>
      <c r="M5137" s="7" t="n">
        <v>0</v>
      </c>
      <c r="N5137" s="7" t="n">
        <v>0</v>
      </c>
      <c r="O5137" s="7" t="s">
        <v>15</v>
      </c>
    </row>
    <row r="5138" spans="1:19">
      <c r="A5138" t="s">
        <v>4</v>
      </c>
      <c r="B5138" s="4" t="s">
        <v>5</v>
      </c>
      <c r="C5138" s="4" t="s">
        <v>8</v>
      </c>
      <c r="D5138" s="4" t="s">
        <v>7</v>
      </c>
    </row>
    <row r="5139" spans="1:19">
      <c r="A5139" t="n">
        <v>43133</v>
      </c>
      <c r="B5139" s="27" t="n">
        <v>58</v>
      </c>
      <c r="C5139" s="7" t="n">
        <v>255</v>
      </c>
      <c r="D5139" s="7" t="n">
        <v>0</v>
      </c>
    </row>
    <row r="5140" spans="1:19">
      <c r="A5140" t="s">
        <v>4</v>
      </c>
      <c r="B5140" s="4" t="s">
        <v>5</v>
      </c>
      <c r="C5140" s="4" t="s">
        <v>8</v>
      </c>
      <c r="D5140" s="4" t="s">
        <v>7</v>
      </c>
    </row>
    <row r="5141" spans="1:19">
      <c r="A5141" t="n">
        <v>43137</v>
      </c>
      <c r="B5141" s="31" t="n">
        <v>45</v>
      </c>
      <c r="C5141" s="7" t="n">
        <v>7</v>
      </c>
      <c r="D5141" s="7" t="n">
        <v>255</v>
      </c>
    </row>
    <row r="5142" spans="1:19">
      <c r="A5142" t="s">
        <v>4</v>
      </c>
      <c r="B5142" s="4" t="s">
        <v>5</v>
      </c>
      <c r="C5142" s="4" t="s">
        <v>8</v>
      </c>
      <c r="D5142" s="4" t="s">
        <v>8</v>
      </c>
      <c r="E5142" s="4" t="s">
        <v>13</v>
      </c>
      <c r="F5142" s="4" t="s">
        <v>13</v>
      </c>
      <c r="G5142" s="4" t="s">
        <v>13</v>
      </c>
      <c r="H5142" s="4" t="s">
        <v>7</v>
      </c>
    </row>
    <row r="5143" spans="1:19">
      <c r="A5143" t="n">
        <v>43141</v>
      </c>
      <c r="B5143" s="31" t="n">
        <v>45</v>
      </c>
      <c r="C5143" s="7" t="n">
        <v>2</v>
      </c>
      <c r="D5143" s="7" t="n">
        <v>3</v>
      </c>
      <c r="E5143" s="7" t="n">
        <v>0</v>
      </c>
      <c r="F5143" s="7" t="n">
        <v>9</v>
      </c>
      <c r="G5143" s="7" t="n">
        <v>-238.149993896484</v>
      </c>
      <c r="H5143" s="7" t="n">
        <v>5000</v>
      </c>
    </row>
    <row r="5144" spans="1:19">
      <c r="A5144" t="s">
        <v>4</v>
      </c>
      <c r="B5144" s="4" t="s">
        <v>5</v>
      </c>
      <c r="C5144" s="4" t="s">
        <v>8</v>
      </c>
      <c r="D5144" s="4" t="s">
        <v>8</v>
      </c>
      <c r="E5144" s="4" t="s">
        <v>13</v>
      </c>
      <c r="F5144" s="4" t="s">
        <v>13</v>
      </c>
      <c r="G5144" s="4" t="s">
        <v>13</v>
      </c>
      <c r="H5144" s="4" t="s">
        <v>7</v>
      </c>
      <c r="I5144" s="4" t="s">
        <v>8</v>
      </c>
    </row>
    <row r="5145" spans="1:19">
      <c r="A5145" t="n">
        <v>43158</v>
      </c>
      <c r="B5145" s="31" t="n">
        <v>45</v>
      </c>
      <c r="C5145" s="7" t="n">
        <v>4</v>
      </c>
      <c r="D5145" s="7" t="n">
        <v>3</v>
      </c>
      <c r="E5145" s="7" t="n">
        <v>353.75</v>
      </c>
      <c r="F5145" s="7" t="n">
        <v>175.800003051758</v>
      </c>
      <c r="G5145" s="7" t="n">
        <v>8</v>
      </c>
      <c r="H5145" s="7" t="n">
        <v>5000</v>
      </c>
      <c r="I5145" s="7" t="n">
        <v>1</v>
      </c>
    </row>
    <row r="5146" spans="1:19">
      <c r="A5146" t="s">
        <v>4</v>
      </c>
      <c r="B5146" s="4" t="s">
        <v>5</v>
      </c>
      <c r="C5146" s="4" t="s">
        <v>8</v>
      </c>
      <c r="D5146" s="4" t="s">
        <v>8</v>
      </c>
      <c r="E5146" s="4" t="s">
        <v>13</v>
      </c>
      <c r="F5146" s="4" t="s">
        <v>7</v>
      </c>
    </row>
    <row r="5147" spans="1:19">
      <c r="A5147" t="n">
        <v>43176</v>
      </c>
      <c r="B5147" s="31" t="n">
        <v>45</v>
      </c>
      <c r="C5147" s="7" t="n">
        <v>5</v>
      </c>
      <c r="D5147" s="7" t="n">
        <v>3</v>
      </c>
      <c r="E5147" s="7" t="n">
        <v>85</v>
      </c>
      <c r="F5147" s="7" t="n">
        <v>5000</v>
      </c>
    </row>
    <row r="5148" spans="1:19">
      <c r="A5148" t="s">
        <v>4</v>
      </c>
      <c r="B5148" s="4" t="s">
        <v>5</v>
      </c>
      <c r="C5148" s="4" t="s">
        <v>7</v>
      </c>
      <c r="D5148" s="4" t="s">
        <v>13</v>
      </c>
      <c r="E5148" s="4" t="s">
        <v>13</v>
      </c>
      <c r="F5148" s="4" t="s">
        <v>13</v>
      </c>
      <c r="G5148" s="4" t="s">
        <v>13</v>
      </c>
    </row>
    <row r="5149" spans="1:19">
      <c r="A5149" t="n">
        <v>43185</v>
      </c>
      <c r="B5149" s="71" t="n">
        <v>131</v>
      </c>
      <c r="C5149" s="7" t="n">
        <v>7036</v>
      </c>
      <c r="D5149" s="7" t="n">
        <v>5</v>
      </c>
      <c r="E5149" s="7" t="n">
        <v>0</v>
      </c>
      <c r="F5149" s="7" t="n">
        <v>0</v>
      </c>
      <c r="G5149" s="7" t="n">
        <v>1</v>
      </c>
    </row>
    <row r="5150" spans="1:19">
      <c r="A5150" t="s">
        <v>4</v>
      </c>
      <c r="B5150" s="4" t="s">
        <v>5</v>
      </c>
      <c r="C5150" s="4" t="s">
        <v>7</v>
      </c>
      <c r="D5150" s="4" t="s">
        <v>7</v>
      </c>
      <c r="E5150" s="4" t="s">
        <v>13</v>
      </c>
      <c r="F5150" s="4" t="s">
        <v>13</v>
      </c>
      <c r="G5150" s="4" t="s">
        <v>13</v>
      </c>
      <c r="H5150" s="4" t="s">
        <v>13</v>
      </c>
      <c r="I5150" s="4" t="s">
        <v>8</v>
      </c>
      <c r="J5150" s="4" t="s">
        <v>7</v>
      </c>
    </row>
    <row r="5151" spans="1:19">
      <c r="A5151" t="n">
        <v>43204</v>
      </c>
      <c r="B5151" s="72" t="n">
        <v>55</v>
      </c>
      <c r="C5151" s="7" t="n">
        <v>7036</v>
      </c>
      <c r="D5151" s="7" t="n">
        <v>65534</v>
      </c>
      <c r="E5151" s="7" t="n">
        <v>0</v>
      </c>
      <c r="F5151" s="7" t="n">
        <v>10</v>
      </c>
      <c r="G5151" s="7" t="n">
        <v>450</v>
      </c>
      <c r="H5151" s="7" t="n">
        <v>75</v>
      </c>
      <c r="I5151" s="7" t="n">
        <v>0</v>
      </c>
      <c r="J5151" s="7" t="n">
        <v>0</v>
      </c>
    </row>
    <row r="5152" spans="1:19">
      <c r="A5152" t="s">
        <v>4</v>
      </c>
      <c r="B5152" s="4" t="s">
        <v>5</v>
      </c>
      <c r="C5152" s="4" t="s">
        <v>8</v>
      </c>
      <c r="D5152" s="4" t="s">
        <v>7</v>
      </c>
      <c r="E5152" s="4" t="s">
        <v>13</v>
      </c>
      <c r="F5152" s="4" t="s">
        <v>7</v>
      </c>
      <c r="G5152" s="4" t="s">
        <v>14</v>
      </c>
      <c r="H5152" s="4" t="s">
        <v>14</v>
      </c>
      <c r="I5152" s="4" t="s">
        <v>7</v>
      </c>
      <c r="J5152" s="4" t="s">
        <v>7</v>
      </c>
      <c r="K5152" s="4" t="s">
        <v>14</v>
      </c>
      <c r="L5152" s="4" t="s">
        <v>14</v>
      </c>
      <c r="M5152" s="4" t="s">
        <v>14</v>
      </c>
      <c r="N5152" s="4" t="s">
        <v>14</v>
      </c>
      <c r="O5152" s="4" t="s">
        <v>9</v>
      </c>
    </row>
    <row r="5153" spans="1:15">
      <c r="A5153" t="n">
        <v>43228</v>
      </c>
      <c r="B5153" s="16" t="n">
        <v>50</v>
      </c>
      <c r="C5153" s="7" t="n">
        <v>0</v>
      </c>
      <c r="D5153" s="7" t="n">
        <v>4527</v>
      </c>
      <c r="E5153" s="7" t="n">
        <v>1</v>
      </c>
      <c r="F5153" s="7" t="n">
        <v>500</v>
      </c>
      <c r="G5153" s="7" t="n">
        <v>0</v>
      </c>
      <c r="H5153" s="7" t="n">
        <v>0</v>
      </c>
      <c r="I5153" s="7" t="n">
        <v>0</v>
      </c>
      <c r="J5153" s="7" t="n">
        <v>65533</v>
      </c>
      <c r="K5153" s="7" t="n">
        <v>0</v>
      </c>
      <c r="L5153" s="7" t="n">
        <v>0</v>
      </c>
      <c r="M5153" s="7" t="n">
        <v>0</v>
      </c>
      <c r="N5153" s="7" t="n">
        <v>0</v>
      </c>
      <c r="O5153" s="7" t="s">
        <v>15</v>
      </c>
    </row>
    <row r="5154" spans="1:15">
      <c r="A5154" t="s">
        <v>4</v>
      </c>
      <c r="B5154" s="4" t="s">
        <v>5</v>
      </c>
      <c r="C5154" s="4" t="s">
        <v>7</v>
      </c>
    </row>
    <row r="5155" spans="1:15">
      <c r="A5155" t="n">
        <v>43267</v>
      </c>
      <c r="B5155" s="25" t="n">
        <v>16</v>
      </c>
      <c r="C5155" s="7" t="n">
        <v>4000</v>
      </c>
    </row>
    <row r="5156" spans="1:15">
      <c r="A5156" t="s">
        <v>4</v>
      </c>
      <c r="B5156" s="4" t="s">
        <v>5</v>
      </c>
      <c r="C5156" s="4" t="s">
        <v>8</v>
      </c>
      <c r="D5156" s="4" t="s">
        <v>7</v>
      </c>
      <c r="E5156" s="4" t="s">
        <v>13</v>
      </c>
    </row>
    <row r="5157" spans="1:15">
      <c r="A5157" t="n">
        <v>43270</v>
      </c>
      <c r="B5157" s="27" t="n">
        <v>58</v>
      </c>
      <c r="C5157" s="7" t="n">
        <v>0</v>
      </c>
      <c r="D5157" s="7" t="n">
        <v>2000</v>
      </c>
      <c r="E5157" s="7" t="n">
        <v>1</v>
      </c>
    </row>
    <row r="5158" spans="1:15">
      <c r="A5158" t="s">
        <v>4</v>
      </c>
      <c r="B5158" s="4" t="s">
        <v>5</v>
      </c>
      <c r="C5158" s="4" t="s">
        <v>8</v>
      </c>
      <c r="D5158" s="4" t="s">
        <v>7</v>
      </c>
      <c r="E5158" s="4" t="s">
        <v>7</v>
      </c>
    </row>
    <row r="5159" spans="1:15">
      <c r="A5159" t="n">
        <v>43278</v>
      </c>
      <c r="B5159" s="16" t="n">
        <v>50</v>
      </c>
      <c r="C5159" s="7" t="n">
        <v>1</v>
      </c>
      <c r="D5159" s="7" t="n">
        <v>8150</v>
      </c>
      <c r="E5159" s="7" t="n">
        <v>1000</v>
      </c>
    </row>
    <row r="5160" spans="1:15">
      <c r="A5160" t="s">
        <v>4</v>
      </c>
      <c r="B5160" s="4" t="s">
        <v>5</v>
      </c>
      <c r="C5160" s="4" t="s">
        <v>8</v>
      </c>
      <c r="D5160" s="4" t="s">
        <v>7</v>
      </c>
      <c r="E5160" s="4" t="s">
        <v>7</v>
      </c>
    </row>
    <row r="5161" spans="1:15">
      <c r="A5161" t="n">
        <v>43284</v>
      </c>
      <c r="B5161" s="16" t="n">
        <v>50</v>
      </c>
      <c r="C5161" s="7" t="n">
        <v>1</v>
      </c>
      <c r="D5161" s="7" t="n">
        <v>4525</v>
      </c>
      <c r="E5161" s="7" t="n">
        <v>1500</v>
      </c>
    </row>
    <row r="5162" spans="1:15">
      <c r="A5162" t="s">
        <v>4</v>
      </c>
      <c r="B5162" s="4" t="s">
        <v>5</v>
      </c>
      <c r="C5162" s="4" t="s">
        <v>8</v>
      </c>
      <c r="D5162" s="4" t="s">
        <v>7</v>
      </c>
    </row>
    <row r="5163" spans="1:15">
      <c r="A5163" t="n">
        <v>43290</v>
      </c>
      <c r="B5163" s="27" t="n">
        <v>58</v>
      </c>
      <c r="C5163" s="7" t="n">
        <v>255</v>
      </c>
      <c r="D5163" s="7" t="n">
        <v>0</v>
      </c>
    </row>
    <row r="5164" spans="1:15">
      <c r="A5164" t="s">
        <v>4</v>
      </c>
      <c r="B5164" s="4" t="s">
        <v>5</v>
      </c>
      <c r="C5164" s="4" t="s">
        <v>8</v>
      </c>
      <c r="D5164" s="4" t="s">
        <v>7</v>
      </c>
      <c r="E5164" s="4" t="s">
        <v>7</v>
      </c>
      <c r="F5164" s="4" t="s">
        <v>14</v>
      </c>
    </row>
    <row r="5165" spans="1:15">
      <c r="A5165" t="n">
        <v>43294</v>
      </c>
      <c r="B5165" s="70" t="n">
        <v>84</v>
      </c>
      <c r="C5165" s="7" t="n">
        <v>1</v>
      </c>
      <c r="D5165" s="7" t="n">
        <v>0</v>
      </c>
      <c r="E5165" s="7" t="n">
        <v>0</v>
      </c>
      <c r="F5165" s="7" t="n">
        <v>0</v>
      </c>
    </row>
    <row r="5166" spans="1:15">
      <c r="A5166" t="s">
        <v>4</v>
      </c>
      <c r="B5166" s="4" t="s">
        <v>5</v>
      </c>
      <c r="C5166" s="4" t="s">
        <v>7</v>
      </c>
      <c r="D5166" s="4" t="s">
        <v>8</v>
      </c>
    </row>
    <row r="5167" spans="1:15">
      <c r="A5167" t="n">
        <v>43304</v>
      </c>
      <c r="B5167" s="73" t="n">
        <v>56</v>
      </c>
      <c r="C5167" s="7" t="n">
        <v>7036</v>
      </c>
      <c r="D5167" s="7" t="n">
        <v>1</v>
      </c>
    </row>
    <row r="5168" spans="1:15">
      <c r="A5168" t="s">
        <v>4</v>
      </c>
      <c r="B5168" s="4" t="s">
        <v>5</v>
      </c>
      <c r="C5168" s="4" t="s">
        <v>8</v>
      </c>
    </row>
    <row r="5169" spans="1:15">
      <c r="A5169" t="n">
        <v>43308</v>
      </c>
      <c r="B5169" s="31" t="n">
        <v>45</v>
      </c>
      <c r="C5169" s="7" t="n">
        <v>0</v>
      </c>
    </row>
    <row r="5170" spans="1:15">
      <c r="A5170" t="s">
        <v>4</v>
      </c>
      <c r="B5170" s="4" t="s">
        <v>5</v>
      </c>
      <c r="C5170" s="4" t="s">
        <v>8</v>
      </c>
      <c r="D5170" s="4" t="s">
        <v>7</v>
      </c>
      <c r="E5170" s="4" t="s">
        <v>7</v>
      </c>
    </row>
    <row r="5171" spans="1:15">
      <c r="A5171" t="n">
        <v>43310</v>
      </c>
      <c r="B5171" s="65" t="n">
        <v>39</v>
      </c>
      <c r="C5171" s="7" t="n">
        <v>16</v>
      </c>
      <c r="D5171" s="7" t="n">
        <v>65533</v>
      </c>
      <c r="E5171" s="7" t="n">
        <v>203</v>
      </c>
    </row>
    <row r="5172" spans="1:15">
      <c r="A5172" t="s">
        <v>4</v>
      </c>
      <c r="B5172" s="4" t="s">
        <v>5</v>
      </c>
      <c r="C5172" s="4" t="s">
        <v>8</v>
      </c>
      <c r="D5172" s="4" t="s">
        <v>7</v>
      </c>
      <c r="E5172" s="4" t="s">
        <v>7</v>
      </c>
    </row>
    <row r="5173" spans="1:15">
      <c r="A5173" t="n">
        <v>43316</v>
      </c>
      <c r="B5173" s="65" t="n">
        <v>39</v>
      </c>
      <c r="C5173" s="7" t="n">
        <v>16</v>
      </c>
      <c r="D5173" s="7" t="n">
        <v>65533</v>
      </c>
      <c r="E5173" s="7" t="n">
        <v>204</v>
      </c>
    </row>
    <row r="5174" spans="1:15">
      <c r="A5174" t="s">
        <v>4</v>
      </c>
      <c r="B5174" s="4" t="s">
        <v>5</v>
      </c>
      <c r="C5174" s="4" t="s">
        <v>8</v>
      </c>
      <c r="D5174" s="4" t="s">
        <v>7</v>
      </c>
      <c r="E5174" s="4" t="s">
        <v>7</v>
      </c>
    </row>
    <row r="5175" spans="1:15">
      <c r="A5175" t="n">
        <v>43322</v>
      </c>
      <c r="B5175" s="65" t="n">
        <v>39</v>
      </c>
      <c r="C5175" s="7" t="n">
        <v>16</v>
      </c>
      <c r="D5175" s="7" t="n">
        <v>65533</v>
      </c>
      <c r="E5175" s="7" t="n">
        <v>205</v>
      </c>
    </row>
    <row r="5176" spans="1:15">
      <c r="A5176" t="s">
        <v>4</v>
      </c>
      <c r="B5176" s="4" t="s">
        <v>5</v>
      </c>
      <c r="C5176" s="4" t="s">
        <v>8</v>
      </c>
      <c r="D5176" s="4" t="s">
        <v>7</v>
      </c>
      <c r="E5176" s="4" t="s">
        <v>13</v>
      </c>
      <c r="F5176" s="4" t="s">
        <v>7</v>
      </c>
      <c r="G5176" s="4" t="s">
        <v>14</v>
      </c>
      <c r="H5176" s="4" t="s">
        <v>14</v>
      </c>
      <c r="I5176" s="4" t="s">
        <v>7</v>
      </c>
      <c r="J5176" s="4" t="s">
        <v>7</v>
      </c>
      <c r="K5176" s="4" t="s">
        <v>14</v>
      </c>
      <c r="L5176" s="4" t="s">
        <v>14</v>
      </c>
      <c r="M5176" s="4" t="s">
        <v>14</v>
      </c>
      <c r="N5176" s="4" t="s">
        <v>14</v>
      </c>
      <c r="O5176" s="4" t="s">
        <v>9</v>
      </c>
    </row>
    <row r="5177" spans="1:15">
      <c r="A5177" t="n">
        <v>43328</v>
      </c>
      <c r="B5177" s="16" t="n">
        <v>50</v>
      </c>
      <c r="C5177" s="7" t="n">
        <v>0</v>
      </c>
      <c r="D5177" s="7" t="n">
        <v>4525</v>
      </c>
      <c r="E5177" s="7" t="n">
        <v>0.400000005960464</v>
      </c>
      <c r="F5177" s="7" t="n">
        <v>1000</v>
      </c>
      <c r="G5177" s="7" t="n">
        <v>0</v>
      </c>
      <c r="H5177" s="7" t="n">
        <v>0</v>
      </c>
      <c r="I5177" s="7" t="n">
        <v>0</v>
      </c>
      <c r="J5177" s="7" t="n">
        <v>65533</v>
      </c>
      <c r="K5177" s="7" t="n">
        <v>0</v>
      </c>
      <c r="L5177" s="7" t="n">
        <v>0</v>
      </c>
      <c r="M5177" s="7" t="n">
        <v>0</v>
      </c>
      <c r="N5177" s="7" t="n">
        <v>0</v>
      </c>
      <c r="O5177" s="7" t="s">
        <v>15</v>
      </c>
    </row>
    <row r="5178" spans="1:15">
      <c r="A5178" t="s">
        <v>4</v>
      </c>
      <c r="B5178" s="4" t="s">
        <v>5</v>
      </c>
      <c r="C5178" s="4" t="s">
        <v>8</v>
      </c>
      <c r="D5178" s="4" t="s">
        <v>9</v>
      </c>
      <c r="E5178" s="4" t="s">
        <v>8</v>
      </c>
      <c r="F5178" s="4" t="s">
        <v>8</v>
      </c>
      <c r="G5178" s="4" t="s">
        <v>8</v>
      </c>
    </row>
    <row r="5179" spans="1:15">
      <c r="A5179" t="n">
        <v>43367</v>
      </c>
      <c r="B5179" s="76" t="n">
        <v>113</v>
      </c>
      <c r="C5179" s="7" t="n">
        <v>1</v>
      </c>
      <c r="D5179" s="7" t="s">
        <v>392</v>
      </c>
      <c r="E5179" s="7" t="n">
        <v>2</v>
      </c>
      <c r="F5179" s="7" t="n">
        <v>0</v>
      </c>
      <c r="G5179" s="7" t="n">
        <v>0</v>
      </c>
    </row>
    <row r="5180" spans="1:15">
      <c r="A5180" t="s">
        <v>4</v>
      </c>
      <c r="B5180" s="4" t="s">
        <v>5</v>
      </c>
      <c r="C5180" s="4" t="s">
        <v>8</v>
      </c>
    </row>
    <row r="5181" spans="1:15">
      <c r="A5181" t="n">
        <v>43380</v>
      </c>
      <c r="B5181" s="76" t="n">
        <v>113</v>
      </c>
      <c r="C5181" s="7" t="n">
        <v>9</v>
      </c>
    </row>
    <row r="5182" spans="1:15">
      <c r="A5182" t="s">
        <v>4</v>
      </c>
      <c r="B5182" s="4" t="s">
        <v>5</v>
      </c>
      <c r="C5182" s="4" t="s">
        <v>8</v>
      </c>
      <c r="D5182" s="4" t="s">
        <v>7</v>
      </c>
      <c r="E5182" s="4" t="s">
        <v>7</v>
      </c>
    </row>
    <row r="5183" spans="1:15">
      <c r="A5183" t="n">
        <v>43382</v>
      </c>
      <c r="B5183" s="16" t="n">
        <v>50</v>
      </c>
      <c r="C5183" s="7" t="n">
        <v>1</v>
      </c>
      <c r="D5183" s="7" t="n">
        <v>4525</v>
      </c>
      <c r="E5183" s="7" t="n">
        <v>1000</v>
      </c>
    </row>
    <row r="5184" spans="1:15">
      <c r="A5184" t="s">
        <v>4</v>
      </c>
      <c r="B5184" s="4" t="s">
        <v>5</v>
      </c>
      <c r="C5184" s="4" t="s">
        <v>8</v>
      </c>
      <c r="D5184" s="4" t="s">
        <v>7</v>
      </c>
      <c r="E5184" s="4" t="s">
        <v>8</v>
      </c>
    </row>
    <row r="5185" spans="1:15">
      <c r="A5185" t="n">
        <v>43388</v>
      </c>
      <c r="B5185" s="14" t="n">
        <v>49</v>
      </c>
      <c r="C5185" s="7" t="n">
        <v>1</v>
      </c>
      <c r="D5185" s="7" t="n">
        <v>4000</v>
      </c>
      <c r="E5185" s="7" t="n">
        <v>0</v>
      </c>
    </row>
    <row r="5186" spans="1:15">
      <c r="A5186" t="s">
        <v>4</v>
      </c>
      <c r="B5186" s="4" t="s">
        <v>5</v>
      </c>
      <c r="C5186" s="4" t="s">
        <v>8</v>
      </c>
      <c r="D5186" s="4" t="s">
        <v>8</v>
      </c>
    </row>
    <row r="5187" spans="1:15">
      <c r="A5187" t="n">
        <v>43393</v>
      </c>
      <c r="B5187" s="14" t="n">
        <v>49</v>
      </c>
      <c r="C5187" s="7" t="n">
        <v>2</v>
      </c>
      <c r="D5187" s="7" t="n">
        <v>0</v>
      </c>
    </row>
    <row r="5188" spans="1:15">
      <c r="A5188" t="s">
        <v>4</v>
      </c>
      <c r="B5188" s="4" t="s">
        <v>5</v>
      </c>
      <c r="C5188" s="4" t="s">
        <v>8</v>
      </c>
      <c r="D5188" s="4" t="s">
        <v>8</v>
      </c>
      <c r="E5188" s="4" t="s">
        <v>8</v>
      </c>
      <c r="F5188" s="4" t="s">
        <v>13</v>
      </c>
      <c r="G5188" s="4" t="s">
        <v>13</v>
      </c>
      <c r="H5188" s="4" t="s">
        <v>13</v>
      </c>
      <c r="I5188" s="4" t="s">
        <v>13</v>
      </c>
      <c r="J5188" s="4" t="s">
        <v>13</v>
      </c>
    </row>
    <row r="5189" spans="1:15">
      <c r="A5189" t="n">
        <v>43396</v>
      </c>
      <c r="B5189" s="80" t="n">
        <v>76</v>
      </c>
      <c r="C5189" s="7" t="n">
        <v>0</v>
      </c>
      <c r="D5189" s="7" t="n">
        <v>3</v>
      </c>
      <c r="E5189" s="7" t="n">
        <v>0</v>
      </c>
      <c r="F5189" s="7" t="n">
        <v>1</v>
      </c>
      <c r="G5189" s="7" t="n">
        <v>1</v>
      </c>
      <c r="H5189" s="7" t="n">
        <v>1</v>
      </c>
      <c r="I5189" s="7" t="n">
        <v>1</v>
      </c>
      <c r="J5189" s="7" t="n">
        <v>1000</v>
      </c>
    </row>
    <row r="5190" spans="1:15">
      <c r="A5190" t="s">
        <v>4</v>
      </c>
      <c r="B5190" s="4" t="s">
        <v>5</v>
      </c>
      <c r="C5190" s="4" t="s">
        <v>8</v>
      </c>
      <c r="D5190" s="4" t="s">
        <v>8</v>
      </c>
    </row>
    <row r="5191" spans="1:15">
      <c r="A5191" t="n">
        <v>43420</v>
      </c>
      <c r="B5191" s="81" t="n">
        <v>77</v>
      </c>
      <c r="C5191" s="7" t="n">
        <v>0</v>
      </c>
      <c r="D5191" s="7" t="n">
        <v>3</v>
      </c>
    </row>
    <row r="5192" spans="1:15">
      <c r="A5192" t="s">
        <v>4</v>
      </c>
      <c r="B5192" s="4" t="s">
        <v>5</v>
      </c>
      <c r="C5192" s="4" t="s">
        <v>7</v>
      </c>
    </row>
    <row r="5193" spans="1:15">
      <c r="A5193" t="n">
        <v>43423</v>
      </c>
      <c r="B5193" s="25" t="n">
        <v>16</v>
      </c>
      <c r="C5193" s="7" t="n">
        <v>2500</v>
      </c>
    </row>
    <row r="5194" spans="1:15">
      <c r="A5194" t="s">
        <v>4</v>
      </c>
      <c r="B5194" s="4" t="s">
        <v>5</v>
      </c>
      <c r="C5194" s="4" t="s">
        <v>8</v>
      </c>
      <c r="D5194" s="4" t="s">
        <v>8</v>
      </c>
      <c r="E5194" s="4" t="s">
        <v>8</v>
      </c>
      <c r="F5194" s="4" t="s">
        <v>13</v>
      </c>
      <c r="G5194" s="4" t="s">
        <v>13</v>
      </c>
      <c r="H5194" s="4" t="s">
        <v>13</v>
      </c>
      <c r="I5194" s="4" t="s">
        <v>13</v>
      </c>
      <c r="J5194" s="4" t="s">
        <v>13</v>
      </c>
    </row>
    <row r="5195" spans="1:15">
      <c r="A5195" t="n">
        <v>43426</v>
      </c>
      <c r="B5195" s="80" t="n">
        <v>76</v>
      </c>
      <c r="C5195" s="7" t="n">
        <v>0</v>
      </c>
      <c r="D5195" s="7" t="n">
        <v>3</v>
      </c>
      <c r="E5195" s="7" t="n">
        <v>0</v>
      </c>
      <c r="F5195" s="7" t="n">
        <v>1</v>
      </c>
      <c r="G5195" s="7" t="n">
        <v>1</v>
      </c>
      <c r="H5195" s="7" t="n">
        <v>1</v>
      </c>
      <c r="I5195" s="7" t="n">
        <v>0</v>
      </c>
      <c r="J5195" s="7" t="n">
        <v>1000</v>
      </c>
    </row>
    <row r="5196" spans="1:15">
      <c r="A5196" t="s">
        <v>4</v>
      </c>
      <c r="B5196" s="4" t="s">
        <v>5</v>
      </c>
      <c r="C5196" s="4" t="s">
        <v>8</v>
      </c>
      <c r="D5196" s="4" t="s">
        <v>8</v>
      </c>
    </row>
    <row r="5197" spans="1:15">
      <c r="A5197" t="n">
        <v>43450</v>
      </c>
      <c r="B5197" s="81" t="n">
        <v>77</v>
      </c>
      <c r="C5197" s="7" t="n">
        <v>0</v>
      </c>
      <c r="D5197" s="7" t="n">
        <v>3</v>
      </c>
    </row>
    <row r="5198" spans="1:15">
      <c r="A5198" t="s">
        <v>4</v>
      </c>
      <c r="B5198" s="4" t="s">
        <v>5</v>
      </c>
      <c r="C5198" s="4" t="s">
        <v>8</v>
      </c>
    </row>
    <row r="5199" spans="1:15">
      <c r="A5199" t="n">
        <v>43453</v>
      </c>
      <c r="B5199" s="82" t="n">
        <v>78</v>
      </c>
      <c r="C5199" s="7" t="n">
        <v>255</v>
      </c>
    </row>
    <row r="5200" spans="1:15">
      <c r="A5200" t="s">
        <v>4</v>
      </c>
      <c r="B5200" s="4" t="s">
        <v>5</v>
      </c>
      <c r="C5200" s="4" t="s">
        <v>8</v>
      </c>
      <c r="D5200" s="4" t="s">
        <v>7</v>
      </c>
      <c r="E5200" s="4" t="s">
        <v>8</v>
      </c>
    </row>
    <row r="5201" spans="1:10">
      <c r="A5201" t="n">
        <v>43455</v>
      </c>
      <c r="B5201" s="65" t="n">
        <v>39</v>
      </c>
      <c r="C5201" s="7" t="n">
        <v>11</v>
      </c>
      <c r="D5201" s="7" t="n">
        <v>65533</v>
      </c>
      <c r="E5201" s="7" t="n">
        <v>203</v>
      </c>
    </row>
    <row r="5202" spans="1:10">
      <c r="A5202" t="s">
        <v>4</v>
      </c>
      <c r="B5202" s="4" t="s">
        <v>5</v>
      </c>
      <c r="C5202" s="4" t="s">
        <v>8</v>
      </c>
      <c r="D5202" s="4" t="s">
        <v>7</v>
      </c>
      <c r="E5202" s="4" t="s">
        <v>8</v>
      </c>
    </row>
    <row r="5203" spans="1:10">
      <c r="A5203" t="n">
        <v>43460</v>
      </c>
      <c r="B5203" s="65" t="n">
        <v>39</v>
      </c>
      <c r="C5203" s="7" t="n">
        <v>11</v>
      </c>
      <c r="D5203" s="7" t="n">
        <v>65533</v>
      </c>
      <c r="E5203" s="7" t="n">
        <v>204</v>
      </c>
    </row>
    <row r="5204" spans="1:10">
      <c r="A5204" t="s">
        <v>4</v>
      </c>
      <c r="B5204" s="4" t="s">
        <v>5</v>
      </c>
      <c r="C5204" s="4" t="s">
        <v>8</v>
      </c>
      <c r="D5204" s="4" t="s">
        <v>7</v>
      </c>
      <c r="E5204" s="4" t="s">
        <v>8</v>
      </c>
    </row>
    <row r="5205" spans="1:10">
      <c r="A5205" t="n">
        <v>43465</v>
      </c>
      <c r="B5205" s="65" t="n">
        <v>39</v>
      </c>
      <c r="C5205" s="7" t="n">
        <v>11</v>
      </c>
      <c r="D5205" s="7" t="n">
        <v>65533</v>
      </c>
      <c r="E5205" s="7" t="n">
        <v>205</v>
      </c>
    </row>
    <row r="5206" spans="1:10">
      <c r="A5206" t="s">
        <v>4</v>
      </c>
      <c r="B5206" s="4" t="s">
        <v>5</v>
      </c>
      <c r="C5206" s="4" t="s">
        <v>7</v>
      </c>
    </row>
    <row r="5207" spans="1:10">
      <c r="A5207" t="n">
        <v>43470</v>
      </c>
      <c r="B5207" s="6" t="n">
        <v>12</v>
      </c>
      <c r="C5207" s="7" t="n">
        <v>6767</v>
      </c>
    </row>
    <row r="5208" spans="1:10">
      <c r="A5208" t="s">
        <v>4</v>
      </c>
      <c r="B5208" s="4" t="s">
        <v>5</v>
      </c>
      <c r="C5208" s="4" t="s">
        <v>14</v>
      </c>
    </row>
    <row r="5209" spans="1:10">
      <c r="A5209" t="n">
        <v>43473</v>
      </c>
      <c r="B5209" s="62" t="n">
        <v>15</v>
      </c>
      <c r="C5209" s="7" t="n">
        <v>2097152</v>
      </c>
    </row>
    <row r="5210" spans="1:10">
      <c r="A5210" t="s">
        <v>4</v>
      </c>
      <c r="B5210" s="4" t="s">
        <v>5</v>
      </c>
      <c r="C5210" s="4" t="s">
        <v>7</v>
      </c>
      <c r="D5210" s="4" t="s">
        <v>14</v>
      </c>
    </row>
    <row r="5211" spans="1:10">
      <c r="A5211" t="n">
        <v>43478</v>
      </c>
      <c r="B5211" s="43" t="n">
        <v>44</v>
      </c>
      <c r="C5211" s="7" t="n">
        <v>61456</v>
      </c>
      <c r="D5211" s="7" t="n">
        <v>128</v>
      </c>
    </row>
    <row r="5212" spans="1:10">
      <c r="A5212" t="s">
        <v>4</v>
      </c>
      <c r="B5212" s="4" t="s">
        <v>5</v>
      </c>
      <c r="C5212" s="4" t="s">
        <v>7</v>
      </c>
      <c r="D5212" s="4" t="s">
        <v>14</v>
      </c>
    </row>
    <row r="5213" spans="1:10">
      <c r="A5213" t="n">
        <v>43485</v>
      </c>
      <c r="B5213" s="43" t="n">
        <v>44</v>
      </c>
      <c r="C5213" s="7" t="n">
        <v>61456</v>
      </c>
      <c r="D5213" s="7" t="n">
        <v>32</v>
      </c>
    </row>
    <row r="5214" spans="1:10">
      <c r="A5214" t="s">
        <v>4</v>
      </c>
      <c r="B5214" s="4" t="s">
        <v>5</v>
      </c>
      <c r="C5214" s="4" t="s">
        <v>7</v>
      </c>
      <c r="D5214" s="4" t="s">
        <v>14</v>
      </c>
    </row>
    <row r="5215" spans="1:10">
      <c r="A5215" t="n">
        <v>43492</v>
      </c>
      <c r="B5215" s="30" t="n">
        <v>43</v>
      </c>
      <c r="C5215" s="7" t="n">
        <v>7036</v>
      </c>
      <c r="D5215" s="7" t="n">
        <v>1</v>
      </c>
    </row>
    <row r="5216" spans="1:10">
      <c r="A5216" t="s">
        <v>4</v>
      </c>
      <c r="B5216" s="4" t="s">
        <v>5</v>
      </c>
      <c r="C5216" s="4" t="s">
        <v>8</v>
      </c>
      <c r="D5216" s="4" t="s">
        <v>7</v>
      </c>
    </row>
    <row r="5217" spans="1:5">
      <c r="A5217" t="n">
        <v>43499</v>
      </c>
      <c r="B5217" s="10" t="n">
        <v>162</v>
      </c>
      <c r="C5217" s="7" t="n">
        <v>1</v>
      </c>
      <c r="D5217" s="7" t="n">
        <v>0</v>
      </c>
    </row>
    <row r="5218" spans="1:5">
      <c r="A5218" t="s">
        <v>4</v>
      </c>
      <c r="B5218" s="4" t="s">
        <v>5</v>
      </c>
    </row>
    <row r="5219" spans="1:5">
      <c r="A5219" t="n">
        <v>43503</v>
      </c>
      <c r="B5219" s="5" t="n">
        <v>1</v>
      </c>
    </row>
    <row r="5220" spans="1:5" s="3" customFormat="1" customHeight="0">
      <c r="A5220" s="3" t="s">
        <v>2</v>
      </c>
      <c r="B5220" s="3" t="s">
        <v>393</v>
      </c>
    </row>
    <row r="5221" spans="1:5">
      <c r="A5221" t="s">
        <v>4</v>
      </c>
      <c r="B5221" s="4" t="s">
        <v>5</v>
      </c>
      <c r="C5221" s="4" t="s">
        <v>8</v>
      </c>
      <c r="D5221" s="4" t="s">
        <v>8</v>
      </c>
      <c r="E5221" s="4" t="s">
        <v>8</v>
      </c>
      <c r="F5221" s="4" t="s">
        <v>8</v>
      </c>
    </row>
    <row r="5222" spans="1:5">
      <c r="A5222" t="n">
        <v>43504</v>
      </c>
      <c r="B5222" s="11" t="n">
        <v>14</v>
      </c>
      <c r="C5222" s="7" t="n">
        <v>2</v>
      </c>
      <c r="D5222" s="7" t="n">
        <v>0</v>
      </c>
      <c r="E5222" s="7" t="n">
        <v>0</v>
      </c>
      <c r="F5222" s="7" t="n">
        <v>0</v>
      </c>
    </row>
    <row r="5223" spans="1:5">
      <c r="A5223" t="s">
        <v>4</v>
      </c>
      <c r="B5223" s="4" t="s">
        <v>5</v>
      </c>
      <c r="C5223" s="4" t="s">
        <v>8</v>
      </c>
      <c r="D5223" s="20" t="s">
        <v>30</v>
      </c>
      <c r="E5223" s="4" t="s">
        <v>5</v>
      </c>
      <c r="F5223" s="4" t="s">
        <v>8</v>
      </c>
      <c r="G5223" s="4" t="s">
        <v>7</v>
      </c>
      <c r="H5223" s="20" t="s">
        <v>32</v>
      </c>
      <c r="I5223" s="4" t="s">
        <v>8</v>
      </c>
      <c r="J5223" s="4" t="s">
        <v>14</v>
      </c>
      <c r="K5223" s="4" t="s">
        <v>8</v>
      </c>
      <c r="L5223" s="4" t="s">
        <v>8</v>
      </c>
      <c r="M5223" s="20" t="s">
        <v>30</v>
      </c>
      <c r="N5223" s="4" t="s">
        <v>5</v>
      </c>
      <c r="O5223" s="4" t="s">
        <v>8</v>
      </c>
      <c r="P5223" s="4" t="s">
        <v>7</v>
      </c>
      <c r="Q5223" s="20" t="s">
        <v>32</v>
      </c>
      <c r="R5223" s="4" t="s">
        <v>8</v>
      </c>
      <c r="S5223" s="4" t="s">
        <v>14</v>
      </c>
      <c r="T5223" s="4" t="s">
        <v>8</v>
      </c>
      <c r="U5223" s="4" t="s">
        <v>8</v>
      </c>
      <c r="V5223" s="4" t="s">
        <v>8</v>
      </c>
      <c r="W5223" s="4" t="s">
        <v>12</v>
      </c>
    </row>
    <row r="5224" spans="1:5">
      <c r="A5224" t="n">
        <v>43509</v>
      </c>
      <c r="B5224" s="12" t="n">
        <v>5</v>
      </c>
      <c r="C5224" s="7" t="n">
        <v>28</v>
      </c>
      <c r="D5224" s="20" t="s">
        <v>3</v>
      </c>
      <c r="E5224" s="10" t="n">
        <v>162</v>
      </c>
      <c r="F5224" s="7" t="n">
        <v>3</v>
      </c>
      <c r="G5224" s="7" t="n">
        <v>12387</v>
      </c>
      <c r="H5224" s="20" t="s">
        <v>3</v>
      </c>
      <c r="I5224" s="7" t="n">
        <v>0</v>
      </c>
      <c r="J5224" s="7" t="n">
        <v>1</v>
      </c>
      <c r="K5224" s="7" t="n">
        <v>2</v>
      </c>
      <c r="L5224" s="7" t="n">
        <v>28</v>
      </c>
      <c r="M5224" s="20" t="s">
        <v>3</v>
      </c>
      <c r="N5224" s="10" t="n">
        <v>162</v>
      </c>
      <c r="O5224" s="7" t="n">
        <v>3</v>
      </c>
      <c r="P5224" s="7" t="n">
        <v>12387</v>
      </c>
      <c r="Q5224" s="20" t="s">
        <v>3</v>
      </c>
      <c r="R5224" s="7" t="n">
        <v>0</v>
      </c>
      <c r="S5224" s="7" t="n">
        <v>2</v>
      </c>
      <c r="T5224" s="7" t="n">
        <v>2</v>
      </c>
      <c r="U5224" s="7" t="n">
        <v>11</v>
      </c>
      <c r="V5224" s="7" t="n">
        <v>1</v>
      </c>
      <c r="W5224" s="13" t="n">
        <f t="normal" ca="1">A5228</f>
        <v>0</v>
      </c>
    </row>
    <row r="5225" spans="1:5">
      <c r="A5225" t="s">
        <v>4</v>
      </c>
      <c r="B5225" s="4" t="s">
        <v>5</v>
      </c>
      <c r="C5225" s="4" t="s">
        <v>8</v>
      </c>
      <c r="D5225" s="4" t="s">
        <v>7</v>
      </c>
      <c r="E5225" s="4" t="s">
        <v>13</v>
      </c>
    </row>
    <row r="5226" spans="1:5">
      <c r="A5226" t="n">
        <v>43538</v>
      </c>
      <c r="B5226" s="27" t="n">
        <v>58</v>
      </c>
      <c r="C5226" s="7" t="n">
        <v>0</v>
      </c>
      <c r="D5226" s="7" t="n">
        <v>0</v>
      </c>
      <c r="E5226" s="7" t="n">
        <v>1</v>
      </c>
    </row>
    <row r="5227" spans="1:5">
      <c r="A5227" t="s">
        <v>4</v>
      </c>
      <c r="B5227" s="4" t="s">
        <v>5</v>
      </c>
      <c r="C5227" s="4" t="s">
        <v>8</v>
      </c>
      <c r="D5227" s="20" t="s">
        <v>30</v>
      </c>
      <c r="E5227" s="4" t="s">
        <v>5</v>
      </c>
      <c r="F5227" s="4" t="s">
        <v>8</v>
      </c>
      <c r="G5227" s="4" t="s">
        <v>7</v>
      </c>
      <c r="H5227" s="20" t="s">
        <v>32</v>
      </c>
      <c r="I5227" s="4" t="s">
        <v>8</v>
      </c>
      <c r="J5227" s="4" t="s">
        <v>14</v>
      </c>
      <c r="K5227" s="4" t="s">
        <v>8</v>
      </c>
      <c r="L5227" s="4" t="s">
        <v>8</v>
      </c>
      <c r="M5227" s="20" t="s">
        <v>30</v>
      </c>
      <c r="N5227" s="4" t="s">
        <v>5</v>
      </c>
      <c r="O5227" s="4" t="s">
        <v>8</v>
      </c>
      <c r="P5227" s="4" t="s">
        <v>7</v>
      </c>
      <c r="Q5227" s="20" t="s">
        <v>32</v>
      </c>
      <c r="R5227" s="4" t="s">
        <v>8</v>
      </c>
      <c r="S5227" s="4" t="s">
        <v>14</v>
      </c>
      <c r="T5227" s="4" t="s">
        <v>8</v>
      </c>
      <c r="U5227" s="4" t="s">
        <v>8</v>
      </c>
      <c r="V5227" s="4" t="s">
        <v>8</v>
      </c>
      <c r="W5227" s="4" t="s">
        <v>12</v>
      </c>
    </row>
    <row r="5228" spans="1:5">
      <c r="A5228" t="n">
        <v>43546</v>
      </c>
      <c r="B5228" s="12" t="n">
        <v>5</v>
      </c>
      <c r="C5228" s="7" t="n">
        <v>28</v>
      </c>
      <c r="D5228" s="20" t="s">
        <v>3</v>
      </c>
      <c r="E5228" s="10" t="n">
        <v>162</v>
      </c>
      <c r="F5228" s="7" t="n">
        <v>3</v>
      </c>
      <c r="G5228" s="7" t="n">
        <v>12387</v>
      </c>
      <c r="H5228" s="20" t="s">
        <v>3</v>
      </c>
      <c r="I5228" s="7" t="n">
        <v>0</v>
      </c>
      <c r="J5228" s="7" t="n">
        <v>1</v>
      </c>
      <c r="K5228" s="7" t="n">
        <v>3</v>
      </c>
      <c r="L5228" s="7" t="n">
        <v>28</v>
      </c>
      <c r="M5228" s="20" t="s">
        <v>3</v>
      </c>
      <c r="N5228" s="10" t="n">
        <v>162</v>
      </c>
      <c r="O5228" s="7" t="n">
        <v>3</v>
      </c>
      <c r="P5228" s="7" t="n">
        <v>12387</v>
      </c>
      <c r="Q5228" s="20" t="s">
        <v>3</v>
      </c>
      <c r="R5228" s="7" t="n">
        <v>0</v>
      </c>
      <c r="S5228" s="7" t="n">
        <v>2</v>
      </c>
      <c r="T5228" s="7" t="n">
        <v>3</v>
      </c>
      <c r="U5228" s="7" t="n">
        <v>9</v>
      </c>
      <c r="V5228" s="7" t="n">
        <v>1</v>
      </c>
      <c r="W5228" s="13" t="n">
        <f t="normal" ca="1">A5238</f>
        <v>0</v>
      </c>
    </row>
    <row r="5229" spans="1:5">
      <c r="A5229" t="s">
        <v>4</v>
      </c>
      <c r="B5229" s="4" t="s">
        <v>5</v>
      </c>
      <c r="C5229" s="4" t="s">
        <v>8</v>
      </c>
      <c r="D5229" s="20" t="s">
        <v>30</v>
      </c>
      <c r="E5229" s="4" t="s">
        <v>5</v>
      </c>
      <c r="F5229" s="4" t="s">
        <v>7</v>
      </c>
      <c r="G5229" s="4" t="s">
        <v>8</v>
      </c>
      <c r="H5229" s="4" t="s">
        <v>8</v>
      </c>
      <c r="I5229" s="4" t="s">
        <v>9</v>
      </c>
      <c r="J5229" s="20" t="s">
        <v>32</v>
      </c>
      <c r="K5229" s="4" t="s">
        <v>8</v>
      </c>
      <c r="L5229" s="4" t="s">
        <v>8</v>
      </c>
      <c r="M5229" s="20" t="s">
        <v>30</v>
      </c>
      <c r="N5229" s="4" t="s">
        <v>5</v>
      </c>
      <c r="O5229" s="4" t="s">
        <v>8</v>
      </c>
      <c r="P5229" s="20" t="s">
        <v>32</v>
      </c>
      <c r="Q5229" s="4" t="s">
        <v>8</v>
      </c>
      <c r="R5229" s="4" t="s">
        <v>14</v>
      </c>
      <c r="S5229" s="4" t="s">
        <v>8</v>
      </c>
      <c r="T5229" s="4" t="s">
        <v>8</v>
      </c>
      <c r="U5229" s="4" t="s">
        <v>8</v>
      </c>
      <c r="V5229" s="20" t="s">
        <v>30</v>
      </c>
      <c r="W5229" s="4" t="s">
        <v>5</v>
      </c>
      <c r="X5229" s="4" t="s">
        <v>8</v>
      </c>
      <c r="Y5229" s="20" t="s">
        <v>32</v>
      </c>
      <c r="Z5229" s="4" t="s">
        <v>8</v>
      </c>
      <c r="AA5229" s="4" t="s">
        <v>14</v>
      </c>
      <c r="AB5229" s="4" t="s">
        <v>8</v>
      </c>
      <c r="AC5229" s="4" t="s">
        <v>8</v>
      </c>
      <c r="AD5229" s="4" t="s">
        <v>8</v>
      </c>
      <c r="AE5229" s="4" t="s">
        <v>12</v>
      </c>
    </row>
    <row r="5230" spans="1:5">
      <c r="A5230" t="n">
        <v>43575</v>
      </c>
      <c r="B5230" s="12" t="n">
        <v>5</v>
      </c>
      <c r="C5230" s="7" t="n">
        <v>28</v>
      </c>
      <c r="D5230" s="20" t="s">
        <v>3</v>
      </c>
      <c r="E5230" s="59" t="n">
        <v>47</v>
      </c>
      <c r="F5230" s="7" t="n">
        <v>61456</v>
      </c>
      <c r="G5230" s="7" t="n">
        <v>2</v>
      </c>
      <c r="H5230" s="7" t="n">
        <v>0</v>
      </c>
      <c r="I5230" s="7" t="s">
        <v>354</v>
      </c>
      <c r="J5230" s="20" t="s">
        <v>3</v>
      </c>
      <c r="K5230" s="7" t="n">
        <v>8</v>
      </c>
      <c r="L5230" s="7" t="n">
        <v>28</v>
      </c>
      <c r="M5230" s="20" t="s">
        <v>3</v>
      </c>
      <c r="N5230" s="53" t="n">
        <v>74</v>
      </c>
      <c r="O5230" s="7" t="n">
        <v>65</v>
      </c>
      <c r="P5230" s="20" t="s">
        <v>3</v>
      </c>
      <c r="Q5230" s="7" t="n">
        <v>0</v>
      </c>
      <c r="R5230" s="7" t="n">
        <v>1</v>
      </c>
      <c r="S5230" s="7" t="n">
        <v>3</v>
      </c>
      <c r="T5230" s="7" t="n">
        <v>9</v>
      </c>
      <c r="U5230" s="7" t="n">
        <v>28</v>
      </c>
      <c r="V5230" s="20" t="s">
        <v>3</v>
      </c>
      <c r="W5230" s="53" t="n">
        <v>74</v>
      </c>
      <c r="X5230" s="7" t="n">
        <v>65</v>
      </c>
      <c r="Y5230" s="20" t="s">
        <v>3</v>
      </c>
      <c r="Z5230" s="7" t="n">
        <v>0</v>
      </c>
      <c r="AA5230" s="7" t="n">
        <v>2</v>
      </c>
      <c r="AB5230" s="7" t="n">
        <v>3</v>
      </c>
      <c r="AC5230" s="7" t="n">
        <v>9</v>
      </c>
      <c r="AD5230" s="7" t="n">
        <v>1</v>
      </c>
      <c r="AE5230" s="13" t="n">
        <f t="normal" ca="1">A5234</f>
        <v>0</v>
      </c>
    </row>
    <row r="5231" spans="1:5">
      <c r="A5231" t="s">
        <v>4</v>
      </c>
      <c r="B5231" s="4" t="s">
        <v>5</v>
      </c>
      <c r="C5231" s="4" t="s">
        <v>7</v>
      </c>
      <c r="D5231" s="4" t="s">
        <v>8</v>
      </c>
      <c r="E5231" s="4" t="s">
        <v>8</v>
      </c>
      <c r="F5231" s="4" t="s">
        <v>9</v>
      </c>
    </row>
    <row r="5232" spans="1:5">
      <c r="A5232" t="n">
        <v>43623</v>
      </c>
      <c r="B5232" s="59" t="n">
        <v>47</v>
      </c>
      <c r="C5232" s="7" t="n">
        <v>61456</v>
      </c>
      <c r="D5232" s="7" t="n">
        <v>0</v>
      </c>
      <c r="E5232" s="7" t="n">
        <v>0</v>
      </c>
      <c r="F5232" s="7" t="s">
        <v>355</v>
      </c>
    </row>
    <row r="5233" spans="1:31">
      <c r="A5233" t="s">
        <v>4</v>
      </c>
      <c r="B5233" s="4" t="s">
        <v>5</v>
      </c>
      <c r="C5233" s="4" t="s">
        <v>8</v>
      </c>
      <c r="D5233" s="4" t="s">
        <v>7</v>
      </c>
      <c r="E5233" s="4" t="s">
        <v>13</v>
      </c>
    </row>
    <row r="5234" spans="1:31">
      <c r="A5234" t="n">
        <v>43636</v>
      </c>
      <c r="B5234" s="27" t="n">
        <v>58</v>
      </c>
      <c r="C5234" s="7" t="n">
        <v>0</v>
      </c>
      <c r="D5234" s="7" t="n">
        <v>300</v>
      </c>
      <c r="E5234" s="7" t="n">
        <v>1</v>
      </c>
    </row>
    <row r="5235" spans="1:31">
      <c r="A5235" t="s">
        <v>4</v>
      </c>
      <c r="B5235" s="4" t="s">
        <v>5</v>
      </c>
      <c r="C5235" s="4" t="s">
        <v>8</v>
      </c>
      <c r="D5235" s="4" t="s">
        <v>7</v>
      </c>
    </row>
    <row r="5236" spans="1:31">
      <c r="A5236" t="n">
        <v>43644</v>
      </c>
      <c r="B5236" s="27" t="n">
        <v>58</v>
      </c>
      <c r="C5236" s="7" t="n">
        <v>255</v>
      </c>
      <c r="D5236" s="7" t="n">
        <v>0</v>
      </c>
    </row>
    <row r="5237" spans="1:31">
      <c r="A5237" t="s">
        <v>4</v>
      </c>
      <c r="B5237" s="4" t="s">
        <v>5</v>
      </c>
      <c r="C5237" s="4" t="s">
        <v>8</v>
      </c>
      <c r="D5237" s="4" t="s">
        <v>8</v>
      </c>
      <c r="E5237" s="4" t="s">
        <v>8</v>
      </c>
      <c r="F5237" s="4" t="s">
        <v>8</v>
      </c>
    </row>
    <row r="5238" spans="1:31">
      <c r="A5238" t="n">
        <v>43648</v>
      </c>
      <c r="B5238" s="11" t="n">
        <v>14</v>
      </c>
      <c r="C5238" s="7" t="n">
        <v>0</v>
      </c>
      <c r="D5238" s="7" t="n">
        <v>0</v>
      </c>
      <c r="E5238" s="7" t="n">
        <v>0</v>
      </c>
      <c r="F5238" s="7" t="n">
        <v>64</v>
      </c>
    </row>
    <row r="5239" spans="1:31">
      <c r="A5239" t="s">
        <v>4</v>
      </c>
      <c r="B5239" s="4" t="s">
        <v>5</v>
      </c>
      <c r="C5239" s="4" t="s">
        <v>8</v>
      </c>
      <c r="D5239" s="4" t="s">
        <v>7</v>
      </c>
    </row>
    <row r="5240" spans="1:31">
      <c r="A5240" t="n">
        <v>43653</v>
      </c>
      <c r="B5240" s="23" t="n">
        <v>22</v>
      </c>
      <c r="C5240" s="7" t="n">
        <v>0</v>
      </c>
      <c r="D5240" s="7" t="n">
        <v>12387</v>
      </c>
    </row>
    <row r="5241" spans="1:31">
      <c r="A5241" t="s">
        <v>4</v>
      </c>
      <c r="B5241" s="4" t="s">
        <v>5</v>
      </c>
      <c r="C5241" s="4" t="s">
        <v>8</v>
      </c>
      <c r="D5241" s="4" t="s">
        <v>7</v>
      </c>
    </row>
    <row r="5242" spans="1:31">
      <c r="A5242" t="n">
        <v>43657</v>
      </c>
      <c r="B5242" s="27" t="n">
        <v>58</v>
      </c>
      <c r="C5242" s="7" t="n">
        <v>5</v>
      </c>
      <c r="D5242" s="7" t="n">
        <v>300</v>
      </c>
    </row>
    <row r="5243" spans="1:31">
      <c r="A5243" t="s">
        <v>4</v>
      </c>
      <c r="B5243" s="4" t="s">
        <v>5</v>
      </c>
      <c r="C5243" s="4" t="s">
        <v>13</v>
      </c>
      <c r="D5243" s="4" t="s">
        <v>7</v>
      </c>
    </row>
    <row r="5244" spans="1:31">
      <c r="A5244" t="n">
        <v>43661</v>
      </c>
      <c r="B5244" s="60" t="n">
        <v>103</v>
      </c>
      <c r="C5244" s="7" t="n">
        <v>0</v>
      </c>
      <c r="D5244" s="7" t="n">
        <v>300</v>
      </c>
    </row>
    <row r="5245" spans="1:31">
      <c r="A5245" t="s">
        <v>4</v>
      </c>
      <c r="B5245" s="4" t="s">
        <v>5</v>
      </c>
      <c r="C5245" s="4" t="s">
        <v>8</v>
      </c>
    </row>
    <row r="5246" spans="1:31">
      <c r="A5246" t="n">
        <v>43668</v>
      </c>
      <c r="B5246" s="61" t="n">
        <v>64</v>
      </c>
      <c r="C5246" s="7" t="n">
        <v>7</v>
      </c>
    </row>
    <row r="5247" spans="1:31">
      <c r="A5247" t="s">
        <v>4</v>
      </c>
      <c r="B5247" s="4" t="s">
        <v>5</v>
      </c>
      <c r="C5247" s="4" t="s">
        <v>8</v>
      </c>
      <c r="D5247" s="4" t="s">
        <v>7</v>
      </c>
    </row>
    <row r="5248" spans="1:31">
      <c r="A5248" t="n">
        <v>43670</v>
      </c>
      <c r="B5248" s="64" t="n">
        <v>72</v>
      </c>
      <c r="C5248" s="7" t="n">
        <v>5</v>
      </c>
      <c r="D5248" s="7" t="n">
        <v>0</v>
      </c>
    </row>
    <row r="5249" spans="1:6">
      <c r="A5249" t="s">
        <v>4</v>
      </c>
      <c r="B5249" s="4" t="s">
        <v>5</v>
      </c>
      <c r="C5249" s="4" t="s">
        <v>8</v>
      </c>
      <c r="D5249" s="20" t="s">
        <v>30</v>
      </c>
      <c r="E5249" s="4" t="s">
        <v>5</v>
      </c>
      <c r="F5249" s="4" t="s">
        <v>8</v>
      </c>
      <c r="G5249" s="4" t="s">
        <v>7</v>
      </c>
      <c r="H5249" s="20" t="s">
        <v>32</v>
      </c>
      <c r="I5249" s="4" t="s">
        <v>8</v>
      </c>
      <c r="J5249" s="4" t="s">
        <v>14</v>
      </c>
      <c r="K5249" s="4" t="s">
        <v>8</v>
      </c>
      <c r="L5249" s="4" t="s">
        <v>8</v>
      </c>
      <c r="M5249" s="4" t="s">
        <v>12</v>
      </c>
    </row>
    <row r="5250" spans="1:6">
      <c r="A5250" t="n">
        <v>43674</v>
      </c>
      <c r="B5250" s="12" t="n">
        <v>5</v>
      </c>
      <c r="C5250" s="7" t="n">
        <v>28</v>
      </c>
      <c r="D5250" s="20" t="s">
        <v>3</v>
      </c>
      <c r="E5250" s="10" t="n">
        <v>162</v>
      </c>
      <c r="F5250" s="7" t="n">
        <v>4</v>
      </c>
      <c r="G5250" s="7" t="n">
        <v>12387</v>
      </c>
      <c r="H5250" s="20" t="s">
        <v>3</v>
      </c>
      <c r="I5250" s="7" t="n">
        <v>0</v>
      </c>
      <c r="J5250" s="7" t="n">
        <v>1</v>
      </c>
      <c r="K5250" s="7" t="n">
        <v>2</v>
      </c>
      <c r="L5250" s="7" t="n">
        <v>1</v>
      </c>
      <c r="M5250" s="13" t="n">
        <f t="normal" ca="1">A5256</f>
        <v>0</v>
      </c>
    </row>
    <row r="5251" spans="1:6">
      <c r="A5251" t="s">
        <v>4</v>
      </c>
      <c r="B5251" s="4" t="s">
        <v>5</v>
      </c>
      <c r="C5251" s="4" t="s">
        <v>8</v>
      </c>
      <c r="D5251" s="4" t="s">
        <v>9</v>
      </c>
    </row>
    <row r="5252" spans="1:6">
      <c r="A5252" t="n">
        <v>43691</v>
      </c>
      <c r="B5252" s="9" t="n">
        <v>2</v>
      </c>
      <c r="C5252" s="7" t="n">
        <v>10</v>
      </c>
      <c r="D5252" s="7" t="s">
        <v>356</v>
      </c>
    </row>
    <row r="5253" spans="1:6">
      <c r="A5253" t="s">
        <v>4</v>
      </c>
      <c r="B5253" s="4" t="s">
        <v>5</v>
      </c>
      <c r="C5253" s="4" t="s">
        <v>7</v>
      </c>
    </row>
    <row r="5254" spans="1:6">
      <c r="A5254" t="n">
        <v>43708</v>
      </c>
      <c r="B5254" s="25" t="n">
        <v>16</v>
      </c>
      <c r="C5254" s="7" t="n">
        <v>0</v>
      </c>
    </row>
    <row r="5255" spans="1:6">
      <c r="A5255" t="s">
        <v>4</v>
      </c>
      <c r="B5255" s="4" t="s">
        <v>5</v>
      </c>
      <c r="C5255" s="4" t="s">
        <v>8</v>
      </c>
      <c r="D5255" s="4" t="s">
        <v>7</v>
      </c>
      <c r="E5255" s="4" t="s">
        <v>8</v>
      </c>
      <c r="F5255" s="4" t="s">
        <v>9</v>
      </c>
    </row>
    <row r="5256" spans="1:6">
      <c r="A5256" t="n">
        <v>43711</v>
      </c>
      <c r="B5256" s="65" t="n">
        <v>39</v>
      </c>
      <c r="C5256" s="7" t="n">
        <v>10</v>
      </c>
      <c r="D5256" s="7" t="n">
        <v>65533</v>
      </c>
      <c r="E5256" s="7" t="n">
        <v>203</v>
      </c>
      <c r="F5256" s="7" t="s">
        <v>357</v>
      </c>
    </row>
    <row r="5257" spans="1:6">
      <c r="A5257" t="s">
        <v>4</v>
      </c>
      <c r="B5257" s="4" t="s">
        <v>5</v>
      </c>
      <c r="C5257" s="4" t="s">
        <v>8</v>
      </c>
      <c r="D5257" s="4" t="s">
        <v>7</v>
      </c>
      <c r="E5257" s="4" t="s">
        <v>8</v>
      </c>
      <c r="F5257" s="4" t="s">
        <v>9</v>
      </c>
    </row>
    <row r="5258" spans="1:6">
      <c r="A5258" t="n">
        <v>43735</v>
      </c>
      <c r="B5258" s="65" t="n">
        <v>39</v>
      </c>
      <c r="C5258" s="7" t="n">
        <v>10</v>
      </c>
      <c r="D5258" s="7" t="n">
        <v>65533</v>
      </c>
      <c r="E5258" s="7" t="n">
        <v>204</v>
      </c>
      <c r="F5258" s="7" t="s">
        <v>358</v>
      </c>
    </row>
    <row r="5259" spans="1:6">
      <c r="A5259" t="s">
        <v>4</v>
      </c>
      <c r="B5259" s="4" t="s">
        <v>5</v>
      </c>
      <c r="C5259" s="4" t="s">
        <v>7</v>
      </c>
      <c r="D5259" s="4" t="s">
        <v>14</v>
      </c>
    </row>
    <row r="5260" spans="1:6">
      <c r="A5260" t="n">
        <v>43759</v>
      </c>
      <c r="B5260" s="30" t="n">
        <v>43</v>
      </c>
      <c r="C5260" s="7" t="n">
        <v>61456</v>
      </c>
      <c r="D5260" s="7" t="n">
        <v>128</v>
      </c>
    </row>
    <row r="5261" spans="1:6">
      <c r="A5261" t="s">
        <v>4</v>
      </c>
      <c r="B5261" s="4" t="s">
        <v>5</v>
      </c>
      <c r="C5261" s="4" t="s">
        <v>7</v>
      </c>
      <c r="D5261" s="4" t="s">
        <v>14</v>
      </c>
    </row>
    <row r="5262" spans="1:6">
      <c r="A5262" t="n">
        <v>43766</v>
      </c>
      <c r="B5262" s="30" t="n">
        <v>43</v>
      </c>
      <c r="C5262" s="7" t="n">
        <v>61456</v>
      </c>
      <c r="D5262" s="7" t="n">
        <v>32</v>
      </c>
    </row>
    <row r="5263" spans="1:6">
      <c r="A5263" t="s">
        <v>4</v>
      </c>
      <c r="B5263" s="4" t="s">
        <v>5</v>
      </c>
      <c r="C5263" s="4" t="s">
        <v>7</v>
      </c>
      <c r="D5263" s="4" t="s">
        <v>9</v>
      </c>
      <c r="E5263" s="4" t="s">
        <v>9</v>
      </c>
      <c r="F5263" s="4" t="s">
        <v>9</v>
      </c>
      <c r="G5263" s="4" t="s">
        <v>8</v>
      </c>
      <c r="H5263" s="4" t="s">
        <v>14</v>
      </c>
      <c r="I5263" s="4" t="s">
        <v>13</v>
      </c>
      <c r="J5263" s="4" t="s">
        <v>13</v>
      </c>
      <c r="K5263" s="4" t="s">
        <v>13</v>
      </c>
      <c r="L5263" s="4" t="s">
        <v>13</v>
      </c>
      <c r="M5263" s="4" t="s">
        <v>13</v>
      </c>
      <c r="N5263" s="4" t="s">
        <v>13</v>
      </c>
      <c r="O5263" s="4" t="s">
        <v>13</v>
      </c>
      <c r="P5263" s="4" t="s">
        <v>9</v>
      </c>
      <c r="Q5263" s="4" t="s">
        <v>9</v>
      </c>
      <c r="R5263" s="4" t="s">
        <v>14</v>
      </c>
      <c r="S5263" s="4" t="s">
        <v>8</v>
      </c>
      <c r="T5263" s="4" t="s">
        <v>14</v>
      </c>
      <c r="U5263" s="4" t="s">
        <v>14</v>
      </c>
      <c r="V5263" s="4" t="s">
        <v>7</v>
      </c>
    </row>
    <row r="5264" spans="1:6">
      <c r="A5264" t="n">
        <v>43773</v>
      </c>
      <c r="B5264" s="66" t="n">
        <v>19</v>
      </c>
      <c r="C5264" s="7" t="n">
        <v>7036</v>
      </c>
      <c r="D5264" s="7" t="s">
        <v>360</v>
      </c>
      <c r="E5264" s="7" t="s">
        <v>361</v>
      </c>
      <c r="F5264" s="7" t="s">
        <v>15</v>
      </c>
      <c r="G5264" s="7" t="n">
        <v>0</v>
      </c>
      <c r="H5264" s="7" t="n">
        <v>33</v>
      </c>
      <c r="I5264" s="7" t="n">
        <v>0</v>
      </c>
      <c r="J5264" s="7" t="n">
        <v>0</v>
      </c>
      <c r="K5264" s="7" t="n">
        <v>0</v>
      </c>
      <c r="L5264" s="7" t="n">
        <v>0</v>
      </c>
      <c r="M5264" s="7" t="n">
        <v>1</v>
      </c>
      <c r="N5264" s="7" t="n">
        <v>1.60000002384186</v>
      </c>
      <c r="O5264" s="7" t="n">
        <v>0.0900000035762787</v>
      </c>
      <c r="P5264" s="7" t="s">
        <v>15</v>
      </c>
      <c r="Q5264" s="7" t="s">
        <v>15</v>
      </c>
      <c r="R5264" s="7" t="n">
        <v>-1</v>
      </c>
      <c r="S5264" s="7" t="n">
        <v>0</v>
      </c>
      <c r="T5264" s="7" t="n">
        <v>0</v>
      </c>
      <c r="U5264" s="7" t="n">
        <v>0</v>
      </c>
      <c r="V5264" s="7" t="n">
        <v>0</v>
      </c>
    </row>
    <row r="5265" spans="1:22">
      <c r="A5265" t="s">
        <v>4</v>
      </c>
      <c r="B5265" s="4" t="s">
        <v>5</v>
      </c>
      <c r="C5265" s="4" t="s">
        <v>7</v>
      </c>
      <c r="D5265" s="4" t="s">
        <v>8</v>
      </c>
      <c r="E5265" s="4" t="s">
        <v>8</v>
      </c>
      <c r="F5265" s="4" t="s">
        <v>9</v>
      </c>
    </row>
    <row r="5266" spans="1:22">
      <c r="A5266" t="n">
        <v>43846</v>
      </c>
      <c r="B5266" s="22" t="n">
        <v>20</v>
      </c>
      <c r="C5266" s="7" t="n">
        <v>7036</v>
      </c>
      <c r="D5266" s="7" t="n">
        <v>3</v>
      </c>
      <c r="E5266" s="7" t="n">
        <v>10</v>
      </c>
      <c r="F5266" s="7" t="s">
        <v>96</v>
      </c>
    </row>
    <row r="5267" spans="1:22">
      <c r="A5267" t="s">
        <v>4</v>
      </c>
      <c r="B5267" s="4" t="s">
        <v>5</v>
      </c>
      <c r="C5267" s="4" t="s">
        <v>7</v>
      </c>
    </row>
    <row r="5268" spans="1:22">
      <c r="A5268" t="n">
        <v>43864</v>
      </c>
      <c r="B5268" s="25" t="n">
        <v>16</v>
      </c>
      <c r="C5268" s="7" t="n">
        <v>0</v>
      </c>
    </row>
    <row r="5269" spans="1:22">
      <c r="A5269" t="s">
        <v>4</v>
      </c>
      <c r="B5269" s="4" t="s">
        <v>5</v>
      </c>
      <c r="C5269" s="4" t="s">
        <v>8</v>
      </c>
      <c r="D5269" s="4" t="s">
        <v>8</v>
      </c>
      <c r="E5269" s="4" t="s">
        <v>8</v>
      </c>
      <c r="F5269" s="4" t="s">
        <v>8</v>
      </c>
    </row>
    <row r="5270" spans="1:22">
      <c r="A5270" t="n">
        <v>43867</v>
      </c>
      <c r="B5270" s="11" t="n">
        <v>14</v>
      </c>
      <c r="C5270" s="7" t="n">
        <v>0</v>
      </c>
      <c r="D5270" s="7" t="n">
        <v>0</v>
      </c>
      <c r="E5270" s="7" t="n">
        <v>32</v>
      </c>
      <c r="F5270" s="7" t="n">
        <v>0</v>
      </c>
    </row>
    <row r="5271" spans="1:22">
      <c r="A5271" t="s">
        <v>4</v>
      </c>
      <c r="B5271" s="4" t="s">
        <v>5</v>
      </c>
      <c r="C5271" s="4" t="s">
        <v>13</v>
      </c>
      <c r="D5271" s="4" t="s">
        <v>13</v>
      </c>
      <c r="E5271" s="4" t="s">
        <v>13</v>
      </c>
      <c r="F5271" s="4" t="s">
        <v>13</v>
      </c>
      <c r="G5271" s="4" t="s">
        <v>13</v>
      </c>
      <c r="H5271" s="4" t="s">
        <v>7</v>
      </c>
    </row>
    <row r="5272" spans="1:22">
      <c r="A5272" t="n">
        <v>43872</v>
      </c>
      <c r="B5272" s="67" t="n">
        <v>71</v>
      </c>
      <c r="C5272" s="7" t="n">
        <v>1</v>
      </c>
      <c r="D5272" s="7" t="n">
        <v>1</v>
      </c>
      <c r="E5272" s="7" t="n">
        <v>1</v>
      </c>
      <c r="F5272" s="7" t="n">
        <v>5</v>
      </c>
      <c r="G5272" s="7" t="n">
        <v>1000</v>
      </c>
      <c r="H5272" s="7" t="n">
        <v>0</v>
      </c>
    </row>
    <row r="5273" spans="1:22">
      <c r="A5273" t="s">
        <v>4</v>
      </c>
      <c r="B5273" s="4" t="s">
        <v>5</v>
      </c>
      <c r="C5273" s="4" t="s">
        <v>7</v>
      </c>
      <c r="D5273" s="4" t="s">
        <v>13</v>
      </c>
      <c r="E5273" s="4" t="s">
        <v>13</v>
      </c>
      <c r="F5273" s="4" t="s">
        <v>13</v>
      </c>
      <c r="G5273" s="4" t="s">
        <v>13</v>
      </c>
    </row>
    <row r="5274" spans="1:22">
      <c r="A5274" t="n">
        <v>43895</v>
      </c>
      <c r="B5274" s="46" t="n">
        <v>46</v>
      </c>
      <c r="C5274" s="7" t="n">
        <v>7036</v>
      </c>
      <c r="D5274" s="7" t="n">
        <v>0</v>
      </c>
      <c r="E5274" s="7" t="n">
        <v>0</v>
      </c>
      <c r="F5274" s="7" t="n">
        <v>-250</v>
      </c>
      <c r="G5274" s="7" t="n">
        <v>0</v>
      </c>
    </row>
    <row r="5275" spans="1:22">
      <c r="A5275" t="s">
        <v>4</v>
      </c>
      <c r="B5275" s="4" t="s">
        <v>5</v>
      </c>
      <c r="C5275" s="4" t="s">
        <v>8</v>
      </c>
      <c r="D5275" s="4" t="s">
        <v>8</v>
      </c>
      <c r="E5275" s="4" t="s">
        <v>13</v>
      </c>
      <c r="F5275" s="4" t="s">
        <v>13</v>
      </c>
      <c r="G5275" s="4" t="s">
        <v>13</v>
      </c>
      <c r="H5275" s="4" t="s">
        <v>7</v>
      </c>
    </row>
    <row r="5276" spans="1:22">
      <c r="A5276" t="n">
        <v>43914</v>
      </c>
      <c r="B5276" s="31" t="n">
        <v>45</v>
      </c>
      <c r="C5276" s="7" t="n">
        <v>2</v>
      </c>
      <c r="D5276" s="7" t="n">
        <v>3</v>
      </c>
      <c r="E5276" s="7" t="n">
        <v>0</v>
      </c>
      <c r="F5276" s="7" t="n">
        <v>8</v>
      </c>
      <c r="G5276" s="7" t="n">
        <v>-250</v>
      </c>
      <c r="H5276" s="7" t="n">
        <v>0</v>
      </c>
    </row>
    <row r="5277" spans="1:22">
      <c r="A5277" t="s">
        <v>4</v>
      </c>
      <c r="B5277" s="4" t="s">
        <v>5</v>
      </c>
      <c r="C5277" s="4" t="s">
        <v>8</v>
      </c>
      <c r="D5277" s="4" t="s">
        <v>8</v>
      </c>
      <c r="E5277" s="4" t="s">
        <v>13</v>
      </c>
      <c r="F5277" s="4" t="s">
        <v>13</v>
      </c>
      <c r="G5277" s="4" t="s">
        <v>13</v>
      </c>
      <c r="H5277" s="4" t="s">
        <v>7</v>
      </c>
      <c r="I5277" s="4" t="s">
        <v>8</v>
      </c>
    </row>
    <row r="5278" spans="1:22">
      <c r="A5278" t="n">
        <v>43931</v>
      </c>
      <c r="B5278" s="31" t="n">
        <v>45</v>
      </c>
      <c r="C5278" s="7" t="n">
        <v>4</v>
      </c>
      <c r="D5278" s="7" t="n">
        <v>3</v>
      </c>
      <c r="E5278" s="7" t="n">
        <v>5</v>
      </c>
      <c r="F5278" s="7" t="n">
        <v>34.5</v>
      </c>
      <c r="G5278" s="7" t="n">
        <v>0</v>
      </c>
      <c r="H5278" s="7" t="n">
        <v>0</v>
      </c>
      <c r="I5278" s="7" t="n">
        <v>0</v>
      </c>
    </row>
    <row r="5279" spans="1:22">
      <c r="A5279" t="s">
        <v>4</v>
      </c>
      <c r="B5279" s="4" t="s">
        <v>5</v>
      </c>
      <c r="C5279" s="4" t="s">
        <v>8</v>
      </c>
      <c r="D5279" s="4" t="s">
        <v>8</v>
      </c>
      <c r="E5279" s="4" t="s">
        <v>13</v>
      </c>
      <c r="F5279" s="4" t="s">
        <v>7</v>
      </c>
    </row>
    <row r="5280" spans="1:22">
      <c r="A5280" t="n">
        <v>43949</v>
      </c>
      <c r="B5280" s="31" t="n">
        <v>45</v>
      </c>
      <c r="C5280" s="7" t="n">
        <v>5</v>
      </c>
      <c r="D5280" s="7" t="n">
        <v>3</v>
      </c>
      <c r="E5280" s="7" t="n">
        <v>105</v>
      </c>
      <c r="F5280" s="7" t="n">
        <v>0</v>
      </c>
    </row>
    <row r="5281" spans="1:9">
      <c r="A5281" t="s">
        <v>4</v>
      </c>
      <c r="B5281" s="4" t="s">
        <v>5</v>
      </c>
      <c r="C5281" s="4" t="s">
        <v>8</v>
      </c>
      <c r="D5281" s="4" t="s">
        <v>8</v>
      </c>
      <c r="E5281" s="4" t="s">
        <v>13</v>
      </c>
      <c r="F5281" s="4" t="s">
        <v>7</v>
      </c>
    </row>
    <row r="5282" spans="1:9">
      <c r="A5282" t="n">
        <v>43958</v>
      </c>
      <c r="B5282" s="31" t="n">
        <v>45</v>
      </c>
      <c r="C5282" s="7" t="n">
        <v>11</v>
      </c>
      <c r="D5282" s="7" t="n">
        <v>3</v>
      </c>
      <c r="E5282" s="7" t="n">
        <v>35</v>
      </c>
      <c r="F5282" s="7" t="n">
        <v>0</v>
      </c>
    </row>
    <row r="5283" spans="1:9">
      <c r="A5283" t="s">
        <v>4</v>
      </c>
      <c r="B5283" s="4" t="s">
        <v>5</v>
      </c>
      <c r="C5283" s="4" t="s">
        <v>8</v>
      </c>
      <c r="D5283" s="4" t="s">
        <v>8</v>
      </c>
      <c r="E5283" s="4" t="s">
        <v>13</v>
      </c>
      <c r="F5283" s="4" t="s">
        <v>13</v>
      </c>
      <c r="G5283" s="4" t="s">
        <v>13</v>
      </c>
      <c r="H5283" s="4" t="s">
        <v>7</v>
      </c>
    </row>
    <row r="5284" spans="1:9">
      <c r="A5284" t="n">
        <v>43967</v>
      </c>
      <c r="B5284" s="31" t="n">
        <v>45</v>
      </c>
      <c r="C5284" s="7" t="n">
        <v>2</v>
      </c>
      <c r="D5284" s="7" t="n">
        <v>3</v>
      </c>
      <c r="E5284" s="7" t="n">
        <v>0</v>
      </c>
      <c r="F5284" s="7" t="n">
        <v>8</v>
      </c>
      <c r="G5284" s="7" t="n">
        <v>-245</v>
      </c>
      <c r="H5284" s="7" t="n">
        <v>7000</v>
      </c>
    </row>
    <row r="5285" spans="1:9">
      <c r="A5285" t="s">
        <v>4</v>
      </c>
      <c r="B5285" s="4" t="s">
        <v>5</v>
      </c>
      <c r="C5285" s="4" t="s">
        <v>8</v>
      </c>
      <c r="D5285" s="4" t="s">
        <v>8</v>
      </c>
      <c r="E5285" s="4" t="s">
        <v>13</v>
      </c>
      <c r="F5285" s="4" t="s">
        <v>13</v>
      </c>
      <c r="G5285" s="4" t="s">
        <v>13</v>
      </c>
      <c r="H5285" s="4" t="s">
        <v>7</v>
      </c>
      <c r="I5285" s="4" t="s">
        <v>8</v>
      </c>
    </row>
    <row r="5286" spans="1:9">
      <c r="A5286" t="n">
        <v>43984</v>
      </c>
      <c r="B5286" s="31" t="n">
        <v>45</v>
      </c>
      <c r="C5286" s="7" t="n">
        <v>4</v>
      </c>
      <c r="D5286" s="7" t="n">
        <v>3</v>
      </c>
      <c r="E5286" s="7" t="n">
        <v>5</v>
      </c>
      <c r="F5286" s="7" t="n">
        <v>24.5</v>
      </c>
      <c r="G5286" s="7" t="n">
        <v>0</v>
      </c>
      <c r="H5286" s="7" t="n">
        <v>7000</v>
      </c>
      <c r="I5286" s="7" t="n">
        <v>0</v>
      </c>
    </row>
    <row r="5287" spans="1:9">
      <c r="A5287" t="s">
        <v>4</v>
      </c>
      <c r="B5287" s="4" t="s">
        <v>5</v>
      </c>
      <c r="C5287" s="4" t="s">
        <v>8</v>
      </c>
      <c r="D5287" s="4" t="s">
        <v>8</v>
      </c>
      <c r="E5287" s="4" t="s">
        <v>13</v>
      </c>
      <c r="F5287" s="4" t="s">
        <v>7</v>
      </c>
    </row>
    <row r="5288" spans="1:9">
      <c r="A5288" t="n">
        <v>44002</v>
      </c>
      <c r="B5288" s="31" t="n">
        <v>45</v>
      </c>
      <c r="C5288" s="7" t="n">
        <v>5</v>
      </c>
      <c r="D5288" s="7" t="n">
        <v>3</v>
      </c>
      <c r="E5288" s="7" t="n">
        <v>55</v>
      </c>
      <c r="F5288" s="7" t="n">
        <v>7000</v>
      </c>
    </row>
    <row r="5289" spans="1:9">
      <c r="A5289" t="s">
        <v>4</v>
      </c>
      <c r="B5289" s="4" t="s">
        <v>5</v>
      </c>
      <c r="C5289" s="4" t="s">
        <v>7</v>
      </c>
      <c r="D5289" s="4" t="s">
        <v>14</v>
      </c>
    </row>
    <row r="5290" spans="1:9">
      <c r="A5290" t="n">
        <v>44011</v>
      </c>
      <c r="B5290" s="30" t="n">
        <v>43</v>
      </c>
      <c r="C5290" s="7" t="n">
        <v>61456</v>
      </c>
      <c r="D5290" s="7" t="n">
        <v>1</v>
      </c>
    </row>
    <row r="5291" spans="1:9">
      <c r="A5291" t="s">
        <v>4</v>
      </c>
      <c r="B5291" s="4" t="s">
        <v>5</v>
      </c>
      <c r="C5291" s="4" t="s">
        <v>7</v>
      </c>
      <c r="D5291" s="4" t="s">
        <v>9</v>
      </c>
      <c r="E5291" s="4" t="s">
        <v>8</v>
      </c>
      <c r="F5291" s="4" t="s">
        <v>8</v>
      </c>
      <c r="G5291" s="4" t="s">
        <v>8</v>
      </c>
      <c r="H5291" s="4" t="s">
        <v>8</v>
      </c>
      <c r="I5291" s="4" t="s">
        <v>8</v>
      </c>
      <c r="J5291" s="4" t="s">
        <v>13</v>
      </c>
      <c r="K5291" s="4" t="s">
        <v>13</v>
      </c>
      <c r="L5291" s="4" t="s">
        <v>13</v>
      </c>
      <c r="M5291" s="4" t="s">
        <v>13</v>
      </c>
      <c r="N5291" s="4" t="s">
        <v>8</v>
      </c>
    </row>
    <row r="5292" spans="1:9">
      <c r="A5292" t="n">
        <v>44018</v>
      </c>
      <c r="B5292" s="68" t="n">
        <v>34</v>
      </c>
      <c r="C5292" s="7" t="n">
        <v>7036</v>
      </c>
      <c r="D5292" s="7" t="s">
        <v>377</v>
      </c>
      <c r="E5292" s="7" t="n">
        <v>1</v>
      </c>
      <c r="F5292" s="7" t="n">
        <v>0</v>
      </c>
      <c r="G5292" s="7" t="n">
        <v>0</v>
      </c>
      <c r="H5292" s="7" t="n">
        <v>0</v>
      </c>
      <c r="I5292" s="7" t="n">
        <v>0</v>
      </c>
      <c r="J5292" s="7" t="n">
        <v>0</v>
      </c>
      <c r="K5292" s="7" t="n">
        <v>-1</v>
      </c>
      <c r="L5292" s="7" t="n">
        <v>-1</v>
      </c>
      <c r="M5292" s="7" t="n">
        <v>-1</v>
      </c>
      <c r="N5292" s="7" t="n">
        <v>0</v>
      </c>
    </row>
    <row r="5293" spans="1:9">
      <c r="A5293" t="s">
        <v>4</v>
      </c>
      <c r="B5293" s="4" t="s">
        <v>5</v>
      </c>
      <c r="C5293" s="4" t="s">
        <v>8</v>
      </c>
      <c r="D5293" s="4" t="s">
        <v>7</v>
      </c>
      <c r="E5293" s="4" t="s">
        <v>7</v>
      </c>
      <c r="F5293" s="4" t="s">
        <v>7</v>
      </c>
      <c r="G5293" s="4" t="s">
        <v>7</v>
      </c>
      <c r="H5293" s="4" t="s">
        <v>7</v>
      </c>
      <c r="I5293" s="4" t="s">
        <v>9</v>
      </c>
      <c r="J5293" s="4" t="s">
        <v>13</v>
      </c>
      <c r="K5293" s="4" t="s">
        <v>13</v>
      </c>
      <c r="L5293" s="4" t="s">
        <v>13</v>
      </c>
      <c r="M5293" s="4" t="s">
        <v>14</v>
      </c>
      <c r="N5293" s="4" t="s">
        <v>14</v>
      </c>
      <c r="O5293" s="4" t="s">
        <v>13</v>
      </c>
      <c r="P5293" s="4" t="s">
        <v>13</v>
      </c>
      <c r="Q5293" s="4" t="s">
        <v>13</v>
      </c>
      <c r="R5293" s="4" t="s">
        <v>13</v>
      </c>
      <c r="S5293" s="4" t="s">
        <v>8</v>
      </c>
    </row>
    <row r="5294" spans="1:9">
      <c r="A5294" t="n">
        <v>44050</v>
      </c>
      <c r="B5294" s="65" t="n">
        <v>39</v>
      </c>
      <c r="C5294" s="7" t="n">
        <v>12</v>
      </c>
      <c r="D5294" s="7" t="n">
        <v>65533</v>
      </c>
      <c r="E5294" s="7" t="n">
        <v>203</v>
      </c>
      <c r="F5294" s="7" t="n">
        <v>0</v>
      </c>
      <c r="G5294" s="7" t="n">
        <v>7036</v>
      </c>
      <c r="H5294" s="7" t="n">
        <v>3</v>
      </c>
      <c r="I5294" s="7" t="s">
        <v>378</v>
      </c>
      <c r="J5294" s="7" t="n">
        <v>0</v>
      </c>
      <c r="K5294" s="7" t="n">
        <v>-5</v>
      </c>
      <c r="L5294" s="7" t="n">
        <v>0</v>
      </c>
      <c r="M5294" s="7" t="n">
        <v>0</v>
      </c>
      <c r="N5294" s="7" t="n">
        <v>0</v>
      </c>
      <c r="O5294" s="7" t="n">
        <v>0</v>
      </c>
      <c r="P5294" s="7" t="n">
        <v>1</v>
      </c>
      <c r="Q5294" s="7" t="n">
        <v>1</v>
      </c>
      <c r="R5294" s="7" t="n">
        <v>1</v>
      </c>
      <c r="S5294" s="7" t="n">
        <v>255</v>
      </c>
    </row>
    <row r="5295" spans="1:9">
      <c r="A5295" t="s">
        <v>4</v>
      </c>
      <c r="B5295" s="4" t="s">
        <v>5</v>
      </c>
      <c r="C5295" s="4" t="s">
        <v>8</v>
      </c>
      <c r="D5295" s="4" t="s">
        <v>7</v>
      </c>
      <c r="E5295" s="4" t="s">
        <v>7</v>
      </c>
      <c r="F5295" s="4" t="s">
        <v>7</v>
      </c>
      <c r="G5295" s="4" t="s">
        <v>7</v>
      </c>
      <c r="H5295" s="4" t="s">
        <v>7</v>
      </c>
      <c r="I5295" s="4" t="s">
        <v>9</v>
      </c>
      <c r="J5295" s="4" t="s">
        <v>13</v>
      </c>
      <c r="K5295" s="4" t="s">
        <v>13</v>
      </c>
      <c r="L5295" s="4" t="s">
        <v>13</v>
      </c>
      <c r="M5295" s="4" t="s">
        <v>14</v>
      </c>
      <c r="N5295" s="4" t="s">
        <v>14</v>
      </c>
      <c r="O5295" s="4" t="s">
        <v>13</v>
      </c>
      <c r="P5295" s="4" t="s">
        <v>13</v>
      </c>
      <c r="Q5295" s="4" t="s">
        <v>13</v>
      </c>
      <c r="R5295" s="4" t="s">
        <v>13</v>
      </c>
      <c r="S5295" s="4" t="s">
        <v>8</v>
      </c>
    </row>
    <row r="5296" spans="1:9">
      <c r="A5296" t="n">
        <v>44111</v>
      </c>
      <c r="B5296" s="65" t="n">
        <v>39</v>
      </c>
      <c r="C5296" s="7" t="n">
        <v>12</v>
      </c>
      <c r="D5296" s="7" t="n">
        <v>65533</v>
      </c>
      <c r="E5296" s="7" t="n">
        <v>204</v>
      </c>
      <c r="F5296" s="7" t="n">
        <v>0</v>
      </c>
      <c r="G5296" s="7" t="n">
        <v>7036</v>
      </c>
      <c r="H5296" s="7" t="n">
        <v>3</v>
      </c>
      <c r="I5296" s="7" t="s">
        <v>379</v>
      </c>
      <c r="J5296" s="7" t="n">
        <v>0</v>
      </c>
      <c r="K5296" s="7" t="n">
        <v>0</v>
      </c>
      <c r="L5296" s="7" t="n">
        <v>0</v>
      </c>
      <c r="M5296" s="7" t="n">
        <v>0</v>
      </c>
      <c r="N5296" s="7" t="n">
        <v>0</v>
      </c>
      <c r="O5296" s="7" t="n">
        <v>0</v>
      </c>
      <c r="P5296" s="7" t="n">
        <v>1</v>
      </c>
      <c r="Q5296" s="7" t="n">
        <v>1</v>
      </c>
      <c r="R5296" s="7" t="n">
        <v>1</v>
      </c>
      <c r="S5296" s="7" t="n">
        <v>255</v>
      </c>
    </row>
    <row r="5297" spans="1:19">
      <c r="A5297" t="s">
        <v>4</v>
      </c>
      <c r="B5297" s="4" t="s">
        <v>5</v>
      </c>
      <c r="C5297" s="4" t="s">
        <v>8</v>
      </c>
      <c r="D5297" s="4" t="s">
        <v>7</v>
      </c>
      <c r="E5297" s="4" t="s">
        <v>7</v>
      </c>
      <c r="F5297" s="4" t="s">
        <v>7</v>
      </c>
      <c r="G5297" s="4" t="s">
        <v>7</v>
      </c>
      <c r="H5297" s="4" t="s">
        <v>7</v>
      </c>
      <c r="I5297" s="4" t="s">
        <v>9</v>
      </c>
      <c r="J5297" s="4" t="s">
        <v>13</v>
      </c>
      <c r="K5297" s="4" t="s">
        <v>13</v>
      </c>
      <c r="L5297" s="4" t="s">
        <v>13</v>
      </c>
      <c r="M5297" s="4" t="s">
        <v>14</v>
      </c>
      <c r="N5297" s="4" t="s">
        <v>14</v>
      </c>
      <c r="O5297" s="4" t="s">
        <v>13</v>
      </c>
      <c r="P5297" s="4" t="s">
        <v>13</v>
      </c>
      <c r="Q5297" s="4" t="s">
        <v>13</v>
      </c>
      <c r="R5297" s="4" t="s">
        <v>13</v>
      </c>
      <c r="S5297" s="4" t="s">
        <v>8</v>
      </c>
    </row>
    <row r="5298" spans="1:19">
      <c r="A5298" t="n">
        <v>44174</v>
      </c>
      <c r="B5298" s="65" t="n">
        <v>39</v>
      </c>
      <c r="C5298" s="7" t="n">
        <v>12</v>
      </c>
      <c r="D5298" s="7" t="n">
        <v>65533</v>
      </c>
      <c r="E5298" s="7" t="n">
        <v>204</v>
      </c>
      <c r="F5298" s="7" t="n">
        <v>0</v>
      </c>
      <c r="G5298" s="7" t="n">
        <v>7036</v>
      </c>
      <c r="H5298" s="7" t="n">
        <v>3</v>
      </c>
      <c r="I5298" s="7" t="s">
        <v>380</v>
      </c>
      <c r="J5298" s="7" t="n">
        <v>0</v>
      </c>
      <c r="K5298" s="7" t="n">
        <v>0</v>
      </c>
      <c r="L5298" s="7" t="n">
        <v>0</v>
      </c>
      <c r="M5298" s="7" t="n">
        <v>0</v>
      </c>
      <c r="N5298" s="7" t="n">
        <v>0</v>
      </c>
      <c r="O5298" s="7" t="n">
        <v>0</v>
      </c>
      <c r="P5298" s="7" t="n">
        <v>1</v>
      </c>
      <c r="Q5298" s="7" t="n">
        <v>1</v>
      </c>
      <c r="R5298" s="7" t="n">
        <v>1</v>
      </c>
      <c r="S5298" s="7" t="n">
        <v>255</v>
      </c>
    </row>
    <row r="5299" spans="1:19">
      <c r="A5299" t="s">
        <v>4</v>
      </c>
      <c r="B5299" s="4" t="s">
        <v>5</v>
      </c>
      <c r="C5299" s="4" t="s">
        <v>8</v>
      </c>
    </row>
    <row r="5300" spans="1:19">
      <c r="A5300" t="n">
        <v>44237</v>
      </c>
      <c r="B5300" s="69" t="n">
        <v>116</v>
      </c>
      <c r="C5300" s="7" t="n">
        <v>1</v>
      </c>
    </row>
    <row r="5301" spans="1:19">
      <c r="A5301" t="s">
        <v>4</v>
      </c>
      <c r="B5301" s="4" t="s">
        <v>5</v>
      </c>
      <c r="C5301" s="4" t="s">
        <v>8</v>
      </c>
      <c r="D5301" s="4" t="s">
        <v>7</v>
      </c>
      <c r="E5301" s="4" t="s">
        <v>7</v>
      </c>
      <c r="F5301" s="4" t="s">
        <v>14</v>
      </c>
    </row>
    <row r="5302" spans="1:19">
      <c r="A5302" t="n">
        <v>44239</v>
      </c>
      <c r="B5302" s="70" t="n">
        <v>84</v>
      </c>
      <c r="C5302" s="7" t="n">
        <v>0</v>
      </c>
      <c r="D5302" s="7" t="n">
        <v>0</v>
      </c>
      <c r="E5302" s="7" t="n">
        <v>0</v>
      </c>
      <c r="F5302" s="7" t="n">
        <v>1056964608</v>
      </c>
    </row>
    <row r="5303" spans="1:19">
      <c r="A5303" t="s">
        <v>4</v>
      </c>
      <c r="B5303" s="4" t="s">
        <v>5</v>
      </c>
      <c r="C5303" s="4" t="s">
        <v>8</v>
      </c>
      <c r="D5303" s="4" t="s">
        <v>7</v>
      </c>
      <c r="E5303" s="4" t="s">
        <v>13</v>
      </c>
    </row>
    <row r="5304" spans="1:19">
      <c r="A5304" t="n">
        <v>44249</v>
      </c>
      <c r="B5304" s="27" t="n">
        <v>58</v>
      </c>
      <c r="C5304" s="7" t="n">
        <v>100</v>
      </c>
      <c r="D5304" s="7" t="n">
        <v>2000</v>
      </c>
      <c r="E5304" s="7" t="n">
        <v>1</v>
      </c>
    </row>
    <row r="5305" spans="1:19">
      <c r="A5305" t="s">
        <v>4</v>
      </c>
      <c r="B5305" s="4" t="s">
        <v>5</v>
      </c>
      <c r="C5305" s="4" t="s">
        <v>8</v>
      </c>
      <c r="D5305" s="4" t="s">
        <v>7</v>
      </c>
      <c r="E5305" s="4" t="s">
        <v>13</v>
      </c>
      <c r="F5305" s="4" t="s">
        <v>7</v>
      </c>
      <c r="G5305" s="4" t="s">
        <v>14</v>
      </c>
      <c r="H5305" s="4" t="s">
        <v>14</v>
      </c>
      <c r="I5305" s="4" t="s">
        <v>7</v>
      </c>
      <c r="J5305" s="4" t="s">
        <v>7</v>
      </c>
      <c r="K5305" s="4" t="s">
        <v>14</v>
      </c>
      <c r="L5305" s="4" t="s">
        <v>14</v>
      </c>
      <c r="M5305" s="4" t="s">
        <v>14</v>
      </c>
      <c r="N5305" s="4" t="s">
        <v>14</v>
      </c>
      <c r="O5305" s="4" t="s">
        <v>9</v>
      </c>
    </row>
    <row r="5306" spans="1:19">
      <c r="A5306" t="n">
        <v>44257</v>
      </c>
      <c r="B5306" s="16" t="n">
        <v>50</v>
      </c>
      <c r="C5306" s="7" t="n">
        <v>0</v>
      </c>
      <c r="D5306" s="7" t="n">
        <v>4525</v>
      </c>
      <c r="E5306" s="7" t="n">
        <v>0.5</v>
      </c>
      <c r="F5306" s="7" t="n">
        <v>2000</v>
      </c>
      <c r="G5306" s="7" t="n">
        <v>0</v>
      </c>
      <c r="H5306" s="7" t="n">
        <v>0</v>
      </c>
      <c r="I5306" s="7" t="n">
        <v>1</v>
      </c>
      <c r="J5306" s="7" t="n">
        <v>7036</v>
      </c>
      <c r="K5306" s="7" t="n">
        <v>0</v>
      </c>
      <c r="L5306" s="7" t="n">
        <v>0</v>
      </c>
      <c r="M5306" s="7" t="n">
        <v>0</v>
      </c>
      <c r="N5306" s="7" t="n">
        <v>1106247680</v>
      </c>
      <c r="O5306" s="7" t="s">
        <v>15</v>
      </c>
    </row>
    <row r="5307" spans="1:19">
      <c r="A5307" t="s">
        <v>4</v>
      </c>
      <c r="B5307" s="4" t="s">
        <v>5</v>
      </c>
      <c r="C5307" s="4" t="s">
        <v>8</v>
      </c>
      <c r="D5307" s="4" t="s">
        <v>7</v>
      </c>
    </row>
    <row r="5308" spans="1:19">
      <c r="A5308" t="n">
        <v>44296</v>
      </c>
      <c r="B5308" s="27" t="n">
        <v>58</v>
      </c>
      <c r="C5308" s="7" t="n">
        <v>255</v>
      </c>
      <c r="D5308" s="7" t="n">
        <v>0</v>
      </c>
    </row>
    <row r="5309" spans="1:19">
      <c r="A5309" t="s">
        <v>4</v>
      </c>
      <c r="B5309" s="4" t="s">
        <v>5</v>
      </c>
      <c r="C5309" s="4" t="s">
        <v>8</v>
      </c>
      <c r="D5309" s="4" t="s">
        <v>7</v>
      </c>
    </row>
    <row r="5310" spans="1:19">
      <c r="A5310" t="n">
        <v>44300</v>
      </c>
      <c r="B5310" s="31" t="n">
        <v>45</v>
      </c>
      <c r="C5310" s="7" t="n">
        <v>7</v>
      </c>
      <c r="D5310" s="7" t="n">
        <v>255</v>
      </c>
    </row>
    <row r="5311" spans="1:19">
      <c r="A5311" t="s">
        <v>4</v>
      </c>
      <c r="B5311" s="4" t="s">
        <v>5</v>
      </c>
      <c r="C5311" s="4" t="s">
        <v>8</v>
      </c>
      <c r="D5311" s="4" t="s">
        <v>7</v>
      </c>
      <c r="E5311" s="4" t="s">
        <v>13</v>
      </c>
    </row>
    <row r="5312" spans="1:19">
      <c r="A5312" t="n">
        <v>44304</v>
      </c>
      <c r="B5312" s="27" t="n">
        <v>58</v>
      </c>
      <c r="C5312" s="7" t="n">
        <v>0</v>
      </c>
      <c r="D5312" s="7" t="n">
        <v>2000</v>
      </c>
      <c r="E5312" s="7" t="n">
        <v>1</v>
      </c>
    </row>
    <row r="5313" spans="1:19">
      <c r="A5313" t="s">
        <v>4</v>
      </c>
      <c r="B5313" s="4" t="s">
        <v>5</v>
      </c>
      <c r="C5313" s="4" t="s">
        <v>8</v>
      </c>
      <c r="D5313" s="4" t="s">
        <v>7</v>
      </c>
      <c r="E5313" s="4" t="s">
        <v>7</v>
      </c>
    </row>
    <row r="5314" spans="1:19">
      <c r="A5314" t="n">
        <v>44312</v>
      </c>
      <c r="B5314" s="16" t="n">
        <v>50</v>
      </c>
      <c r="C5314" s="7" t="n">
        <v>1</v>
      </c>
      <c r="D5314" s="7" t="n">
        <v>4525</v>
      </c>
      <c r="E5314" s="7" t="n">
        <v>2000</v>
      </c>
    </row>
    <row r="5315" spans="1:19">
      <c r="A5315" t="s">
        <v>4</v>
      </c>
      <c r="B5315" s="4" t="s">
        <v>5</v>
      </c>
      <c r="C5315" s="4" t="s">
        <v>8</v>
      </c>
      <c r="D5315" s="4" t="s">
        <v>7</v>
      </c>
    </row>
    <row r="5316" spans="1:19">
      <c r="A5316" t="n">
        <v>44318</v>
      </c>
      <c r="B5316" s="27" t="n">
        <v>58</v>
      </c>
      <c r="C5316" s="7" t="n">
        <v>255</v>
      </c>
      <c r="D5316" s="7" t="n">
        <v>0</v>
      </c>
    </row>
    <row r="5317" spans="1:19">
      <c r="A5317" t="s">
        <v>4</v>
      </c>
      <c r="B5317" s="4" t="s">
        <v>5</v>
      </c>
      <c r="C5317" s="4" t="s">
        <v>8</v>
      </c>
      <c r="D5317" s="4" t="s">
        <v>7</v>
      </c>
      <c r="E5317" s="4" t="s">
        <v>7</v>
      </c>
      <c r="F5317" s="4" t="s">
        <v>14</v>
      </c>
    </row>
    <row r="5318" spans="1:19">
      <c r="A5318" t="n">
        <v>44322</v>
      </c>
      <c r="B5318" s="70" t="n">
        <v>84</v>
      </c>
      <c r="C5318" s="7" t="n">
        <v>1</v>
      </c>
      <c r="D5318" s="7" t="n">
        <v>0</v>
      </c>
      <c r="E5318" s="7" t="n">
        <v>0</v>
      </c>
      <c r="F5318" s="7" t="n">
        <v>0</v>
      </c>
    </row>
    <row r="5319" spans="1:19">
      <c r="A5319" t="s">
        <v>4</v>
      </c>
      <c r="B5319" s="4" t="s">
        <v>5</v>
      </c>
      <c r="C5319" s="4" t="s">
        <v>8</v>
      </c>
    </row>
    <row r="5320" spans="1:19">
      <c r="A5320" t="n">
        <v>44332</v>
      </c>
      <c r="B5320" s="31" t="n">
        <v>45</v>
      </c>
      <c r="C5320" s="7" t="n">
        <v>0</v>
      </c>
    </row>
    <row r="5321" spans="1:19">
      <c r="A5321" t="s">
        <v>4</v>
      </c>
      <c r="B5321" s="4" t="s">
        <v>5</v>
      </c>
      <c r="C5321" s="4" t="s">
        <v>8</v>
      </c>
      <c r="D5321" s="4" t="s">
        <v>7</v>
      </c>
      <c r="E5321" s="4" t="s">
        <v>7</v>
      </c>
    </row>
    <row r="5322" spans="1:19">
      <c r="A5322" t="n">
        <v>44334</v>
      </c>
      <c r="B5322" s="65" t="n">
        <v>39</v>
      </c>
      <c r="C5322" s="7" t="n">
        <v>16</v>
      </c>
      <c r="D5322" s="7" t="n">
        <v>65533</v>
      </c>
      <c r="E5322" s="7" t="n">
        <v>203</v>
      </c>
    </row>
    <row r="5323" spans="1:19">
      <c r="A5323" t="s">
        <v>4</v>
      </c>
      <c r="B5323" s="4" t="s">
        <v>5</v>
      </c>
      <c r="C5323" s="4" t="s">
        <v>8</v>
      </c>
      <c r="D5323" s="4" t="s">
        <v>7</v>
      </c>
      <c r="E5323" s="4" t="s">
        <v>7</v>
      </c>
    </row>
    <row r="5324" spans="1:19">
      <c r="A5324" t="n">
        <v>44340</v>
      </c>
      <c r="B5324" s="65" t="n">
        <v>39</v>
      </c>
      <c r="C5324" s="7" t="n">
        <v>16</v>
      </c>
      <c r="D5324" s="7" t="n">
        <v>65533</v>
      </c>
      <c r="E5324" s="7" t="n">
        <v>204</v>
      </c>
    </row>
    <row r="5325" spans="1:19">
      <c r="A5325" t="s">
        <v>4</v>
      </c>
      <c r="B5325" s="4" t="s">
        <v>5</v>
      </c>
      <c r="C5325" s="4" t="s">
        <v>8</v>
      </c>
      <c r="D5325" s="4" t="s">
        <v>7</v>
      </c>
      <c r="E5325" s="4" t="s">
        <v>8</v>
      </c>
    </row>
    <row r="5326" spans="1:19">
      <c r="A5326" t="n">
        <v>44346</v>
      </c>
      <c r="B5326" s="65" t="n">
        <v>39</v>
      </c>
      <c r="C5326" s="7" t="n">
        <v>11</v>
      </c>
      <c r="D5326" s="7" t="n">
        <v>65533</v>
      </c>
      <c r="E5326" s="7" t="n">
        <v>203</v>
      </c>
    </row>
    <row r="5327" spans="1:19">
      <c r="A5327" t="s">
        <v>4</v>
      </c>
      <c r="B5327" s="4" t="s">
        <v>5</v>
      </c>
      <c r="C5327" s="4" t="s">
        <v>8</v>
      </c>
      <c r="D5327" s="4" t="s">
        <v>7</v>
      </c>
      <c r="E5327" s="4" t="s">
        <v>8</v>
      </c>
    </row>
    <row r="5328" spans="1:19">
      <c r="A5328" t="n">
        <v>44351</v>
      </c>
      <c r="B5328" s="65" t="n">
        <v>39</v>
      </c>
      <c r="C5328" s="7" t="n">
        <v>11</v>
      </c>
      <c r="D5328" s="7" t="n">
        <v>65533</v>
      </c>
      <c r="E5328" s="7" t="n">
        <v>204</v>
      </c>
    </row>
    <row r="5329" spans="1:6">
      <c r="A5329" t="s">
        <v>4</v>
      </c>
      <c r="B5329" s="4" t="s">
        <v>5</v>
      </c>
      <c r="C5329" s="4" t="s">
        <v>14</v>
      </c>
    </row>
    <row r="5330" spans="1:6">
      <c r="A5330" t="n">
        <v>44356</v>
      </c>
      <c r="B5330" s="62" t="n">
        <v>15</v>
      </c>
      <c r="C5330" s="7" t="n">
        <v>2097152</v>
      </c>
    </row>
    <row r="5331" spans="1:6">
      <c r="A5331" t="s">
        <v>4</v>
      </c>
      <c r="B5331" s="4" t="s">
        <v>5</v>
      </c>
      <c r="C5331" s="4" t="s">
        <v>7</v>
      </c>
      <c r="D5331" s="4" t="s">
        <v>14</v>
      </c>
    </row>
    <row r="5332" spans="1:6">
      <c r="A5332" t="n">
        <v>44361</v>
      </c>
      <c r="B5332" s="43" t="n">
        <v>44</v>
      </c>
      <c r="C5332" s="7" t="n">
        <v>61456</v>
      </c>
      <c r="D5332" s="7" t="n">
        <v>128</v>
      </c>
    </row>
    <row r="5333" spans="1:6">
      <c r="A5333" t="s">
        <v>4</v>
      </c>
      <c r="B5333" s="4" t="s">
        <v>5</v>
      </c>
      <c r="C5333" s="4" t="s">
        <v>7</v>
      </c>
      <c r="D5333" s="4" t="s">
        <v>14</v>
      </c>
    </row>
    <row r="5334" spans="1:6">
      <c r="A5334" t="n">
        <v>44368</v>
      </c>
      <c r="B5334" s="43" t="n">
        <v>44</v>
      </c>
      <c r="C5334" s="7" t="n">
        <v>61456</v>
      </c>
      <c r="D5334" s="7" t="n">
        <v>32</v>
      </c>
    </row>
    <row r="5335" spans="1:6">
      <c r="A5335" t="s">
        <v>4</v>
      </c>
      <c r="B5335" s="4" t="s">
        <v>5</v>
      </c>
      <c r="C5335" s="4" t="s">
        <v>7</v>
      </c>
      <c r="D5335" s="4" t="s">
        <v>14</v>
      </c>
    </row>
    <row r="5336" spans="1:6">
      <c r="A5336" t="n">
        <v>44375</v>
      </c>
      <c r="B5336" s="30" t="n">
        <v>43</v>
      </c>
      <c r="C5336" s="7" t="n">
        <v>7036</v>
      </c>
      <c r="D5336" s="7" t="n">
        <v>1</v>
      </c>
    </row>
    <row r="5337" spans="1:6">
      <c r="A5337" t="s">
        <v>4</v>
      </c>
      <c r="B5337" s="4" t="s">
        <v>5</v>
      </c>
      <c r="C5337" s="4" t="s">
        <v>8</v>
      </c>
      <c r="D5337" s="4" t="s">
        <v>7</v>
      </c>
    </row>
    <row r="5338" spans="1:6">
      <c r="A5338" t="n">
        <v>44382</v>
      </c>
      <c r="B5338" s="10" t="n">
        <v>162</v>
      </c>
      <c r="C5338" s="7" t="n">
        <v>1</v>
      </c>
      <c r="D5338" s="7" t="n">
        <v>0</v>
      </c>
    </row>
    <row r="5339" spans="1:6">
      <c r="A5339" t="s">
        <v>4</v>
      </c>
      <c r="B5339" s="4" t="s">
        <v>5</v>
      </c>
    </row>
    <row r="5340" spans="1:6">
      <c r="A5340" t="n">
        <v>44386</v>
      </c>
      <c r="B5340" s="5" t="n">
        <v>1</v>
      </c>
    </row>
    <row r="5341" spans="1:6" s="3" customFormat="1" customHeight="0">
      <c r="A5341" s="3" t="s">
        <v>2</v>
      </c>
      <c r="B5341" s="3" t="s">
        <v>394</v>
      </c>
    </row>
    <row r="5342" spans="1:6">
      <c r="A5342" t="s">
        <v>4</v>
      </c>
      <c r="B5342" s="4" t="s">
        <v>5</v>
      </c>
      <c r="C5342" s="4" t="s">
        <v>8</v>
      </c>
      <c r="D5342" s="4" t="s">
        <v>8</v>
      </c>
      <c r="E5342" s="4" t="s">
        <v>8</v>
      </c>
      <c r="F5342" s="4" t="s">
        <v>8</v>
      </c>
    </row>
    <row r="5343" spans="1:6">
      <c r="A5343" t="n">
        <v>44388</v>
      </c>
      <c r="B5343" s="11" t="n">
        <v>14</v>
      </c>
      <c r="C5343" s="7" t="n">
        <v>2</v>
      </c>
      <c r="D5343" s="7" t="n">
        <v>0</v>
      </c>
      <c r="E5343" s="7" t="n">
        <v>0</v>
      </c>
      <c r="F5343" s="7" t="n">
        <v>0</v>
      </c>
    </row>
    <row r="5344" spans="1:6">
      <c r="A5344" t="s">
        <v>4</v>
      </c>
      <c r="B5344" s="4" t="s">
        <v>5</v>
      </c>
      <c r="C5344" s="4" t="s">
        <v>8</v>
      </c>
      <c r="D5344" s="20" t="s">
        <v>30</v>
      </c>
      <c r="E5344" s="4" t="s">
        <v>5</v>
      </c>
      <c r="F5344" s="4" t="s">
        <v>8</v>
      </c>
      <c r="G5344" s="4" t="s">
        <v>7</v>
      </c>
      <c r="H5344" s="20" t="s">
        <v>32</v>
      </c>
      <c r="I5344" s="4" t="s">
        <v>8</v>
      </c>
      <c r="J5344" s="4" t="s">
        <v>14</v>
      </c>
      <c r="K5344" s="4" t="s">
        <v>8</v>
      </c>
      <c r="L5344" s="4" t="s">
        <v>8</v>
      </c>
      <c r="M5344" s="20" t="s">
        <v>30</v>
      </c>
      <c r="N5344" s="4" t="s">
        <v>5</v>
      </c>
      <c r="O5344" s="4" t="s">
        <v>8</v>
      </c>
      <c r="P5344" s="4" t="s">
        <v>7</v>
      </c>
      <c r="Q5344" s="20" t="s">
        <v>32</v>
      </c>
      <c r="R5344" s="4" t="s">
        <v>8</v>
      </c>
      <c r="S5344" s="4" t="s">
        <v>14</v>
      </c>
      <c r="T5344" s="4" t="s">
        <v>8</v>
      </c>
      <c r="U5344" s="4" t="s">
        <v>8</v>
      </c>
      <c r="V5344" s="4" t="s">
        <v>8</v>
      </c>
      <c r="W5344" s="4" t="s">
        <v>12</v>
      </c>
    </row>
    <row r="5345" spans="1:23">
      <c r="A5345" t="n">
        <v>44393</v>
      </c>
      <c r="B5345" s="12" t="n">
        <v>5</v>
      </c>
      <c r="C5345" s="7" t="n">
        <v>28</v>
      </c>
      <c r="D5345" s="20" t="s">
        <v>3</v>
      </c>
      <c r="E5345" s="10" t="n">
        <v>162</v>
      </c>
      <c r="F5345" s="7" t="n">
        <v>3</v>
      </c>
      <c r="G5345" s="7" t="n">
        <v>12394</v>
      </c>
      <c r="H5345" s="20" t="s">
        <v>3</v>
      </c>
      <c r="I5345" s="7" t="n">
        <v>0</v>
      </c>
      <c r="J5345" s="7" t="n">
        <v>1</v>
      </c>
      <c r="K5345" s="7" t="n">
        <v>2</v>
      </c>
      <c r="L5345" s="7" t="n">
        <v>28</v>
      </c>
      <c r="M5345" s="20" t="s">
        <v>3</v>
      </c>
      <c r="N5345" s="10" t="n">
        <v>162</v>
      </c>
      <c r="O5345" s="7" t="n">
        <v>3</v>
      </c>
      <c r="P5345" s="7" t="n">
        <v>12394</v>
      </c>
      <c r="Q5345" s="20" t="s">
        <v>3</v>
      </c>
      <c r="R5345" s="7" t="n">
        <v>0</v>
      </c>
      <c r="S5345" s="7" t="n">
        <v>2</v>
      </c>
      <c r="T5345" s="7" t="n">
        <v>2</v>
      </c>
      <c r="U5345" s="7" t="n">
        <v>11</v>
      </c>
      <c r="V5345" s="7" t="n">
        <v>1</v>
      </c>
      <c r="W5345" s="13" t="n">
        <f t="normal" ca="1">A5349</f>
        <v>0</v>
      </c>
    </row>
    <row r="5346" spans="1:23">
      <c r="A5346" t="s">
        <v>4</v>
      </c>
      <c r="B5346" s="4" t="s">
        <v>5</v>
      </c>
      <c r="C5346" s="4" t="s">
        <v>8</v>
      </c>
      <c r="D5346" s="4" t="s">
        <v>7</v>
      </c>
      <c r="E5346" s="4" t="s">
        <v>13</v>
      </c>
    </row>
    <row r="5347" spans="1:23">
      <c r="A5347" t="n">
        <v>44422</v>
      </c>
      <c r="B5347" s="27" t="n">
        <v>58</v>
      </c>
      <c r="C5347" s="7" t="n">
        <v>0</v>
      </c>
      <c r="D5347" s="7" t="n">
        <v>0</v>
      </c>
      <c r="E5347" s="7" t="n">
        <v>1</v>
      </c>
    </row>
    <row r="5348" spans="1:23">
      <c r="A5348" t="s">
        <v>4</v>
      </c>
      <c r="B5348" s="4" t="s">
        <v>5</v>
      </c>
      <c r="C5348" s="4" t="s">
        <v>8</v>
      </c>
      <c r="D5348" s="20" t="s">
        <v>30</v>
      </c>
      <c r="E5348" s="4" t="s">
        <v>5</v>
      </c>
      <c r="F5348" s="4" t="s">
        <v>8</v>
      </c>
      <c r="G5348" s="4" t="s">
        <v>7</v>
      </c>
      <c r="H5348" s="20" t="s">
        <v>32</v>
      </c>
      <c r="I5348" s="4" t="s">
        <v>8</v>
      </c>
      <c r="J5348" s="4" t="s">
        <v>14</v>
      </c>
      <c r="K5348" s="4" t="s">
        <v>8</v>
      </c>
      <c r="L5348" s="4" t="s">
        <v>8</v>
      </c>
      <c r="M5348" s="20" t="s">
        <v>30</v>
      </c>
      <c r="N5348" s="4" t="s">
        <v>5</v>
      </c>
      <c r="O5348" s="4" t="s">
        <v>8</v>
      </c>
      <c r="P5348" s="4" t="s">
        <v>7</v>
      </c>
      <c r="Q5348" s="20" t="s">
        <v>32</v>
      </c>
      <c r="R5348" s="4" t="s">
        <v>8</v>
      </c>
      <c r="S5348" s="4" t="s">
        <v>14</v>
      </c>
      <c r="T5348" s="4" t="s">
        <v>8</v>
      </c>
      <c r="U5348" s="4" t="s">
        <v>8</v>
      </c>
      <c r="V5348" s="4" t="s">
        <v>8</v>
      </c>
      <c r="W5348" s="4" t="s">
        <v>12</v>
      </c>
    </row>
    <row r="5349" spans="1:23">
      <c r="A5349" t="n">
        <v>44430</v>
      </c>
      <c r="B5349" s="12" t="n">
        <v>5</v>
      </c>
      <c r="C5349" s="7" t="n">
        <v>28</v>
      </c>
      <c r="D5349" s="20" t="s">
        <v>3</v>
      </c>
      <c r="E5349" s="10" t="n">
        <v>162</v>
      </c>
      <c r="F5349" s="7" t="n">
        <v>3</v>
      </c>
      <c r="G5349" s="7" t="n">
        <v>12394</v>
      </c>
      <c r="H5349" s="20" t="s">
        <v>3</v>
      </c>
      <c r="I5349" s="7" t="n">
        <v>0</v>
      </c>
      <c r="J5349" s="7" t="n">
        <v>1</v>
      </c>
      <c r="K5349" s="7" t="n">
        <v>3</v>
      </c>
      <c r="L5349" s="7" t="n">
        <v>28</v>
      </c>
      <c r="M5349" s="20" t="s">
        <v>3</v>
      </c>
      <c r="N5349" s="10" t="n">
        <v>162</v>
      </c>
      <c r="O5349" s="7" t="n">
        <v>3</v>
      </c>
      <c r="P5349" s="7" t="n">
        <v>12394</v>
      </c>
      <c r="Q5349" s="20" t="s">
        <v>3</v>
      </c>
      <c r="R5349" s="7" t="n">
        <v>0</v>
      </c>
      <c r="S5349" s="7" t="n">
        <v>2</v>
      </c>
      <c r="T5349" s="7" t="n">
        <v>3</v>
      </c>
      <c r="U5349" s="7" t="n">
        <v>9</v>
      </c>
      <c r="V5349" s="7" t="n">
        <v>1</v>
      </c>
      <c r="W5349" s="13" t="n">
        <f t="normal" ca="1">A5359</f>
        <v>0</v>
      </c>
    </row>
    <row r="5350" spans="1:23">
      <c r="A5350" t="s">
        <v>4</v>
      </c>
      <c r="B5350" s="4" t="s">
        <v>5</v>
      </c>
      <c r="C5350" s="4" t="s">
        <v>8</v>
      </c>
      <c r="D5350" s="20" t="s">
        <v>30</v>
      </c>
      <c r="E5350" s="4" t="s">
        <v>5</v>
      </c>
      <c r="F5350" s="4" t="s">
        <v>7</v>
      </c>
      <c r="G5350" s="4" t="s">
        <v>8</v>
      </c>
      <c r="H5350" s="4" t="s">
        <v>8</v>
      </c>
      <c r="I5350" s="4" t="s">
        <v>9</v>
      </c>
      <c r="J5350" s="20" t="s">
        <v>32</v>
      </c>
      <c r="K5350" s="4" t="s">
        <v>8</v>
      </c>
      <c r="L5350" s="4" t="s">
        <v>8</v>
      </c>
      <c r="M5350" s="20" t="s">
        <v>30</v>
      </c>
      <c r="N5350" s="4" t="s">
        <v>5</v>
      </c>
      <c r="O5350" s="4" t="s">
        <v>8</v>
      </c>
      <c r="P5350" s="20" t="s">
        <v>32</v>
      </c>
      <c r="Q5350" s="4" t="s">
        <v>8</v>
      </c>
      <c r="R5350" s="4" t="s">
        <v>14</v>
      </c>
      <c r="S5350" s="4" t="s">
        <v>8</v>
      </c>
      <c r="T5350" s="4" t="s">
        <v>8</v>
      </c>
      <c r="U5350" s="4" t="s">
        <v>8</v>
      </c>
      <c r="V5350" s="20" t="s">
        <v>30</v>
      </c>
      <c r="W5350" s="4" t="s">
        <v>5</v>
      </c>
      <c r="X5350" s="4" t="s">
        <v>8</v>
      </c>
      <c r="Y5350" s="20" t="s">
        <v>32</v>
      </c>
      <c r="Z5350" s="4" t="s">
        <v>8</v>
      </c>
      <c r="AA5350" s="4" t="s">
        <v>14</v>
      </c>
      <c r="AB5350" s="4" t="s">
        <v>8</v>
      </c>
      <c r="AC5350" s="4" t="s">
        <v>8</v>
      </c>
      <c r="AD5350" s="4" t="s">
        <v>8</v>
      </c>
      <c r="AE5350" s="4" t="s">
        <v>12</v>
      </c>
    </row>
    <row r="5351" spans="1:23">
      <c r="A5351" t="n">
        <v>44459</v>
      </c>
      <c r="B5351" s="12" t="n">
        <v>5</v>
      </c>
      <c r="C5351" s="7" t="n">
        <v>28</v>
      </c>
      <c r="D5351" s="20" t="s">
        <v>3</v>
      </c>
      <c r="E5351" s="59" t="n">
        <v>47</v>
      </c>
      <c r="F5351" s="7" t="n">
        <v>61456</v>
      </c>
      <c r="G5351" s="7" t="n">
        <v>2</v>
      </c>
      <c r="H5351" s="7" t="n">
        <v>0</v>
      </c>
      <c r="I5351" s="7" t="s">
        <v>354</v>
      </c>
      <c r="J5351" s="20" t="s">
        <v>3</v>
      </c>
      <c r="K5351" s="7" t="n">
        <v>8</v>
      </c>
      <c r="L5351" s="7" t="n">
        <v>28</v>
      </c>
      <c r="M5351" s="20" t="s">
        <v>3</v>
      </c>
      <c r="N5351" s="53" t="n">
        <v>74</v>
      </c>
      <c r="O5351" s="7" t="n">
        <v>65</v>
      </c>
      <c r="P5351" s="20" t="s">
        <v>3</v>
      </c>
      <c r="Q5351" s="7" t="n">
        <v>0</v>
      </c>
      <c r="R5351" s="7" t="n">
        <v>1</v>
      </c>
      <c r="S5351" s="7" t="n">
        <v>3</v>
      </c>
      <c r="T5351" s="7" t="n">
        <v>9</v>
      </c>
      <c r="U5351" s="7" t="n">
        <v>28</v>
      </c>
      <c r="V5351" s="20" t="s">
        <v>3</v>
      </c>
      <c r="W5351" s="53" t="n">
        <v>74</v>
      </c>
      <c r="X5351" s="7" t="n">
        <v>65</v>
      </c>
      <c r="Y5351" s="20" t="s">
        <v>3</v>
      </c>
      <c r="Z5351" s="7" t="n">
        <v>0</v>
      </c>
      <c r="AA5351" s="7" t="n">
        <v>2</v>
      </c>
      <c r="AB5351" s="7" t="n">
        <v>3</v>
      </c>
      <c r="AC5351" s="7" t="n">
        <v>9</v>
      </c>
      <c r="AD5351" s="7" t="n">
        <v>1</v>
      </c>
      <c r="AE5351" s="13" t="n">
        <f t="normal" ca="1">A5355</f>
        <v>0</v>
      </c>
    </row>
    <row r="5352" spans="1:23">
      <c r="A5352" t="s">
        <v>4</v>
      </c>
      <c r="B5352" s="4" t="s">
        <v>5</v>
      </c>
      <c r="C5352" s="4" t="s">
        <v>7</v>
      </c>
      <c r="D5352" s="4" t="s">
        <v>8</v>
      </c>
      <c r="E5352" s="4" t="s">
        <v>8</v>
      </c>
      <c r="F5352" s="4" t="s">
        <v>9</v>
      </c>
    </row>
    <row r="5353" spans="1:23">
      <c r="A5353" t="n">
        <v>44507</v>
      </c>
      <c r="B5353" s="59" t="n">
        <v>47</v>
      </c>
      <c r="C5353" s="7" t="n">
        <v>61456</v>
      </c>
      <c r="D5353" s="7" t="n">
        <v>0</v>
      </c>
      <c r="E5353" s="7" t="n">
        <v>0</v>
      </c>
      <c r="F5353" s="7" t="s">
        <v>355</v>
      </c>
    </row>
    <row r="5354" spans="1:23">
      <c r="A5354" t="s">
        <v>4</v>
      </c>
      <c r="B5354" s="4" t="s">
        <v>5</v>
      </c>
      <c r="C5354" s="4" t="s">
        <v>8</v>
      </c>
      <c r="D5354" s="4" t="s">
        <v>7</v>
      </c>
      <c r="E5354" s="4" t="s">
        <v>13</v>
      </c>
    </row>
    <row r="5355" spans="1:23">
      <c r="A5355" t="n">
        <v>44520</v>
      </c>
      <c r="B5355" s="27" t="n">
        <v>58</v>
      </c>
      <c r="C5355" s="7" t="n">
        <v>0</v>
      </c>
      <c r="D5355" s="7" t="n">
        <v>300</v>
      </c>
      <c r="E5355" s="7" t="n">
        <v>1</v>
      </c>
    </row>
    <row r="5356" spans="1:23">
      <c r="A5356" t="s">
        <v>4</v>
      </c>
      <c r="B5356" s="4" t="s">
        <v>5</v>
      </c>
      <c r="C5356" s="4" t="s">
        <v>8</v>
      </c>
      <c r="D5356" s="4" t="s">
        <v>7</v>
      </c>
    </row>
    <row r="5357" spans="1:23">
      <c r="A5357" t="n">
        <v>44528</v>
      </c>
      <c r="B5357" s="27" t="n">
        <v>58</v>
      </c>
      <c r="C5357" s="7" t="n">
        <v>255</v>
      </c>
      <c r="D5357" s="7" t="n">
        <v>0</v>
      </c>
    </row>
    <row r="5358" spans="1:23">
      <c r="A5358" t="s">
        <v>4</v>
      </c>
      <c r="B5358" s="4" t="s">
        <v>5</v>
      </c>
      <c r="C5358" s="4" t="s">
        <v>8</v>
      </c>
      <c r="D5358" s="4" t="s">
        <v>8</v>
      </c>
      <c r="E5358" s="4" t="s">
        <v>8</v>
      </c>
      <c r="F5358" s="4" t="s">
        <v>8</v>
      </c>
    </row>
    <row r="5359" spans="1:23">
      <c r="A5359" t="n">
        <v>44532</v>
      </c>
      <c r="B5359" s="11" t="n">
        <v>14</v>
      </c>
      <c r="C5359" s="7" t="n">
        <v>0</v>
      </c>
      <c r="D5359" s="7" t="n">
        <v>0</v>
      </c>
      <c r="E5359" s="7" t="n">
        <v>0</v>
      </c>
      <c r="F5359" s="7" t="n">
        <v>64</v>
      </c>
    </row>
    <row r="5360" spans="1:23">
      <c r="A5360" t="s">
        <v>4</v>
      </c>
      <c r="B5360" s="4" t="s">
        <v>5</v>
      </c>
      <c r="C5360" s="4" t="s">
        <v>8</v>
      </c>
      <c r="D5360" s="4" t="s">
        <v>7</v>
      </c>
    </row>
    <row r="5361" spans="1:31">
      <c r="A5361" t="n">
        <v>44537</v>
      </c>
      <c r="B5361" s="23" t="n">
        <v>22</v>
      </c>
      <c r="C5361" s="7" t="n">
        <v>0</v>
      </c>
      <c r="D5361" s="7" t="n">
        <v>12394</v>
      </c>
    </row>
    <row r="5362" spans="1:31">
      <c r="A5362" t="s">
        <v>4</v>
      </c>
      <c r="B5362" s="4" t="s">
        <v>5</v>
      </c>
      <c r="C5362" s="4" t="s">
        <v>8</v>
      </c>
      <c r="D5362" s="4" t="s">
        <v>7</v>
      </c>
    </row>
    <row r="5363" spans="1:31">
      <c r="A5363" t="n">
        <v>44541</v>
      </c>
      <c r="B5363" s="27" t="n">
        <v>58</v>
      </c>
      <c r="C5363" s="7" t="n">
        <v>5</v>
      </c>
      <c r="D5363" s="7" t="n">
        <v>300</v>
      </c>
    </row>
    <row r="5364" spans="1:31">
      <c r="A5364" t="s">
        <v>4</v>
      </c>
      <c r="B5364" s="4" t="s">
        <v>5</v>
      </c>
      <c r="C5364" s="4" t="s">
        <v>13</v>
      </c>
      <c r="D5364" s="4" t="s">
        <v>7</v>
      </c>
    </row>
    <row r="5365" spans="1:31">
      <c r="A5365" t="n">
        <v>44545</v>
      </c>
      <c r="B5365" s="60" t="n">
        <v>103</v>
      </c>
      <c r="C5365" s="7" t="n">
        <v>0</v>
      </c>
      <c r="D5365" s="7" t="n">
        <v>300</v>
      </c>
    </row>
    <row r="5366" spans="1:31">
      <c r="A5366" t="s">
        <v>4</v>
      </c>
      <c r="B5366" s="4" t="s">
        <v>5</v>
      </c>
      <c r="C5366" s="4" t="s">
        <v>8</v>
      </c>
    </row>
    <row r="5367" spans="1:31">
      <c r="A5367" t="n">
        <v>44552</v>
      </c>
      <c r="B5367" s="61" t="n">
        <v>64</v>
      </c>
      <c r="C5367" s="7" t="n">
        <v>7</v>
      </c>
    </row>
    <row r="5368" spans="1:31">
      <c r="A5368" t="s">
        <v>4</v>
      </c>
      <c r="B5368" s="4" t="s">
        <v>5</v>
      </c>
      <c r="C5368" s="4" t="s">
        <v>8</v>
      </c>
      <c r="D5368" s="4" t="s">
        <v>7</v>
      </c>
    </row>
    <row r="5369" spans="1:31">
      <c r="A5369" t="n">
        <v>44554</v>
      </c>
      <c r="B5369" s="64" t="n">
        <v>72</v>
      </c>
      <c r="C5369" s="7" t="n">
        <v>5</v>
      </c>
      <c r="D5369" s="7" t="n">
        <v>0</v>
      </c>
    </row>
    <row r="5370" spans="1:31">
      <c r="A5370" t="s">
        <v>4</v>
      </c>
      <c r="B5370" s="4" t="s">
        <v>5</v>
      </c>
      <c r="C5370" s="4" t="s">
        <v>8</v>
      </c>
      <c r="D5370" s="20" t="s">
        <v>30</v>
      </c>
      <c r="E5370" s="4" t="s">
        <v>5</v>
      </c>
      <c r="F5370" s="4" t="s">
        <v>8</v>
      </c>
      <c r="G5370" s="4" t="s">
        <v>7</v>
      </c>
      <c r="H5370" s="20" t="s">
        <v>32</v>
      </c>
      <c r="I5370" s="4" t="s">
        <v>8</v>
      </c>
      <c r="J5370" s="4" t="s">
        <v>14</v>
      </c>
      <c r="K5370" s="4" t="s">
        <v>8</v>
      </c>
      <c r="L5370" s="4" t="s">
        <v>8</v>
      </c>
      <c r="M5370" s="4" t="s">
        <v>12</v>
      </c>
    </row>
    <row r="5371" spans="1:31">
      <c r="A5371" t="n">
        <v>44558</v>
      </c>
      <c r="B5371" s="12" t="n">
        <v>5</v>
      </c>
      <c r="C5371" s="7" t="n">
        <v>28</v>
      </c>
      <c r="D5371" s="20" t="s">
        <v>3</v>
      </c>
      <c r="E5371" s="10" t="n">
        <v>162</v>
      </c>
      <c r="F5371" s="7" t="n">
        <v>4</v>
      </c>
      <c r="G5371" s="7" t="n">
        <v>12394</v>
      </c>
      <c r="H5371" s="20" t="s">
        <v>3</v>
      </c>
      <c r="I5371" s="7" t="n">
        <v>0</v>
      </c>
      <c r="J5371" s="7" t="n">
        <v>1</v>
      </c>
      <c r="K5371" s="7" t="n">
        <v>2</v>
      </c>
      <c r="L5371" s="7" t="n">
        <v>1</v>
      </c>
      <c r="M5371" s="13" t="n">
        <f t="normal" ca="1">A5377</f>
        <v>0</v>
      </c>
    </row>
    <row r="5372" spans="1:31">
      <c r="A5372" t="s">
        <v>4</v>
      </c>
      <c r="B5372" s="4" t="s">
        <v>5</v>
      </c>
      <c r="C5372" s="4" t="s">
        <v>8</v>
      </c>
      <c r="D5372" s="4" t="s">
        <v>9</v>
      </c>
    </row>
    <row r="5373" spans="1:31">
      <c r="A5373" t="n">
        <v>44575</v>
      </c>
      <c r="B5373" s="9" t="n">
        <v>2</v>
      </c>
      <c r="C5373" s="7" t="n">
        <v>10</v>
      </c>
      <c r="D5373" s="7" t="s">
        <v>356</v>
      </c>
    </row>
    <row r="5374" spans="1:31">
      <c r="A5374" t="s">
        <v>4</v>
      </c>
      <c r="B5374" s="4" t="s">
        <v>5</v>
      </c>
      <c r="C5374" s="4" t="s">
        <v>7</v>
      </c>
    </row>
    <row r="5375" spans="1:31">
      <c r="A5375" t="n">
        <v>44592</v>
      </c>
      <c r="B5375" s="25" t="n">
        <v>16</v>
      </c>
      <c r="C5375" s="7" t="n">
        <v>0</v>
      </c>
    </row>
    <row r="5376" spans="1:31">
      <c r="A5376" t="s">
        <v>4</v>
      </c>
      <c r="B5376" s="4" t="s">
        <v>5</v>
      </c>
      <c r="C5376" s="4" t="s">
        <v>8</v>
      </c>
      <c r="D5376" s="4" t="s">
        <v>7</v>
      </c>
      <c r="E5376" s="4" t="s">
        <v>8</v>
      </c>
      <c r="F5376" s="4" t="s">
        <v>9</v>
      </c>
    </row>
    <row r="5377" spans="1:13">
      <c r="A5377" t="n">
        <v>44595</v>
      </c>
      <c r="B5377" s="65" t="n">
        <v>39</v>
      </c>
      <c r="C5377" s="7" t="n">
        <v>10</v>
      </c>
      <c r="D5377" s="7" t="n">
        <v>65533</v>
      </c>
      <c r="E5377" s="7" t="n">
        <v>203</v>
      </c>
      <c r="F5377" s="7" t="s">
        <v>357</v>
      </c>
    </row>
    <row r="5378" spans="1:13">
      <c r="A5378" t="s">
        <v>4</v>
      </c>
      <c r="B5378" s="4" t="s">
        <v>5</v>
      </c>
      <c r="C5378" s="4" t="s">
        <v>8</v>
      </c>
      <c r="D5378" s="4" t="s">
        <v>7</v>
      </c>
      <c r="E5378" s="4" t="s">
        <v>8</v>
      </c>
      <c r="F5378" s="4" t="s">
        <v>9</v>
      </c>
    </row>
    <row r="5379" spans="1:13">
      <c r="A5379" t="n">
        <v>44619</v>
      </c>
      <c r="B5379" s="65" t="n">
        <v>39</v>
      </c>
      <c r="C5379" s="7" t="n">
        <v>10</v>
      </c>
      <c r="D5379" s="7" t="n">
        <v>65533</v>
      </c>
      <c r="E5379" s="7" t="n">
        <v>204</v>
      </c>
      <c r="F5379" s="7" t="s">
        <v>358</v>
      </c>
    </row>
    <row r="5380" spans="1:13">
      <c r="A5380" t="s">
        <v>4</v>
      </c>
      <c r="B5380" s="4" t="s">
        <v>5</v>
      </c>
      <c r="C5380" s="4" t="s">
        <v>7</v>
      </c>
      <c r="D5380" s="4" t="s">
        <v>14</v>
      </c>
    </row>
    <row r="5381" spans="1:13">
      <c r="A5381" t="n">
        <v>44643</v>
      </c>
      <c r="B5381" s="30" t="n">
        <v>43</v>
      </c>
      <c r="C5381" s="7" t="n">
        <v>61456</v>
      </c>
      <c r="D5381" s="7" t="n">
        <v>128</v>
      </c>
    </row>
    <row r="5382" spans="1:13">
      <c r="A5382" t="s">
        <v>4</v>
      </c>
      <c r="B5382" s="4" t="s">
        <v>5</v>
      </c>
      <c r="C5382" s="4" t="s">
        <v>7</v>
      </c>
      <c r="D5382" s="4" t="s">
        <v>14</v>
      </c>
    </row>
    <row r="5383" spans="1:13">
      <c r="A5383" t="n">
        <v>44650</v>
      </c>
      <c r="B5383" s="30" t="n">
        <v>43</v>
      </c>
      <c r="C5383" s="7" t="n">
        <v>61456</v>
      </c>
      <c r="D5383" s="7" t="n">
        <v>32</v>
      </c>
    </row>
    <row r="5384" spans="1:13">
      <c r="A5384" t="s">
        <v>4</v>
      </c>
      <c r="B5384" s="4" t="s">
        <v>5</v>
      </c>
      <c r="C5384" s="4" t="s">
        <v>7</v>
      </c>
      <c r="D5384" s="4" t="s">
        <v>9</v>
      </c>
      <c r="E5384" s="4" t="s">
        <v>9</v>
      </c>
      <c r="F5384" s="4" t="s">
        <v>9</v>
      </c>
      <c r="G5384" s="4" t="s">
        <v>8</v>
      </c>
      <c r="H5384" s="4" t="s">
        <v>14</v>
      </c>
      <c r="I5384" s="4" t="s">
        <v>13</v>
      </c>
      <c r="J5384" s="4" t="s">
        <v>13</v>
      </c>
      <c r="K5384" s="4" t="s">
        <v>13</v>
      </c>
      <c r="L5384" s="4" t="s">
        <v>13</v>
      </c>
      <c r="M5384" s="4" t="s">
        <v>13</v>
      </c>
      <c r="N5384" s="4" t="s">
        <v>13</v>
      </c>
      <c r="O5384" s="4" t="s">
        <v>13</v>
      </c>
      <c r="P5384" s="4" t="s">
        <v>9</v>
      </c>
      <c r="Q5384" s="4" t="s">
        <v>9</v>
      </c>
      <c r="R5384" s="4" t="s">
        <v>14</v>
      </c>
      <c r="S5384" s="4" t="s">
        <v>8</v>
      </c>
      <c r="T5384" s="4" t="s">
        <v>14</v>
      </c>
      <c r="U5384" s="4" t="s">
        <v>14</v>
      </c>
      <c r="V5384" s="4" t="s">
        <v>7</v>
      </c>
    </row>
    <row r="5385" spans="1:13">
      <c r="A5385" t="n">
        <v>44657</v>
      </c>
      <c r="B5385" s="66" t="n">
        <v>19</v>
      </c>
      <c r="C5385" s="7" t="n">
        <v>7036</v>
      </c>
      <c r="D5385" s="7" t="s">
        <v>360</v>
      </c>
      <c r="E5385" s="7" t="s">
        <v>361</v>
      </c>
      <c r="F5385" s="7" t="s">
        <v>15</v>
      </c>
      <c r="G5385" s="7" t="n">
        <v>0</v>
      </c>
      <c r="H5385" s="7" t="n">
        <v>33</v>
      </c>
      <c r="I5385" s="7" t="n">
        <v>0</v>
      </c>
      <c r="J5385" s="7" t="n">
        <v>0</v>
      </c>
      <c r="K5385" s="7" t="n">
        <v>0</v>
      </c>
      <c r="L5385" s="7" t="n">
        <v>0</v>
      </c>
      <c r="M5385" s="7" t="n">
        <v>1</v>
      </c>
      <c r="N5385" s="7" t="n">
        <v>1.60000002384186</v>
      </c>
      <c r="O5385" s="7" t="n">
        <v>0.0900000035762787</v>
      </c>
      <c r="P5385" s="7" t="s">
        <v>15</v>
      </c>
      <c r="Q5385" s="7" t="s">
        <v>15</v>
      </c>
      <c r="R5385" s="7" t="n">
        <v>-1</v>
      </c>
      <c r="S5385" s="7" t="n">
        <v>0</v>
      </c>
      <c r="T5385" s="7" t="n">
        <v>0</v>
      </c>
      <c r="U5385" s="7" t="n">
        <v>0</v>
      </c>
      <c r="V5385" s="7" t="n">
        <v>0</v>
      </c>
    </row>
    <row r="5386" spans="1:13">
      <c r="A5386" t="s">
        <v>4</v>
      </c>
      <c r="B5386" s="4" t="s">
        <v>5</v>
      </c>
      <c r="C5386" s="4" t="s">
        <v>7</v>
      </c>
      <c r="D5386" s="4" t="s">
        <v>8</v>
      </c>
      <c r="E5386" s="4" t="s">
        <v>8</v>
      </c>
      <c r="F5386" s="4" t="s">
        <v>9</v>
      </c>
    </row>
    <row r="5387" spans="1:13">
      <c r="A5387" t="n">
        <v>44730</v>
      </c>
      <c r="B5387" s="22" t="n">
        <v>20</v>
      </c>
      <c r="C5387" s="7" t="n">
        <v>7036</v>
      </c>
      <c r="D5387" s="7" t="n">
        <v>3</v>
      </c>
      <c r="E5387" s="7" t="n">
        <v>10</v>
      </c>
      <c r="F5387" s="7" t="s">
        <v>96</v>
      </c>
    </row>
    <row r="5388" spans="1:13">
      <c r="A5388" t="s">
        <v>4</v>
      </c>
      <c r="B5388" s="4" t="s">
        <v>5</v>
      </c>
      <c r="C5388" s="4" t="s">
        <v>7</v>
      </c>
    </row>
    <row r="5389" spans="1:13">
      <c r="A5389" t="n">
        <v>44748</v>
      </c>
      <c r="B5389" s="25" t="n">
        <v>16</v>
      </c>
      <c r="C5389" s="7" t="n">
        <v>0</v>
      </c>
    </row>
    <row r="5390" spans="1:13">
      <c r="A5390" t="s">
        <v>4</v>
      </c>
      <c r="B5390" s="4" t="s">
        <v>5</v>
      </c>
      <c r="C5390" s="4" t="s">
        <v>8</v>
      </c>
      <c r="D5390" s="4" t="s">
        <v>8</v>
      </c>
      <c r="E5390" s="4" t="s">
        <v>8</v>
      </c>
      <c r="F5390" s="4" t="s">
        <v>8</v>
      </c>
    </row>
    <row r="5391" spans="1:13">
      <c r="A5391" t="n">
        <v>44751</v>
      </c>
      <c r="B5391" s="11" t="n">
        <v>14</v>
      </c>
      <c r="C5391" s="7" t="n">
        <v>0</v>
      </c>
      <c r="D5391" s="7" t="n">
        <v>0</v>
      </c>
      <c r="E5391" s="7" t="n">
        <v>32</v>
      </c>
      <c r="F5391" s="7" t="n">
        <v>0</v>
      </c>
    </row>
    <row r="5392" spans="1:13">
      <c r="A5392" t="s">
        <v>4</v>
      </c>
      <c r="B5392" s="4" t="s">
        <v>5</v>
      </c>
      <c r="C5392" s="4" t="s">
        <v>13</v>
      </c>
      <c r="D5392" s="4" t="s">
        <v>13</v>
      </c>
      <c r="E5392" s="4" t="s">
        <v>13</v>
      </c>
      <c r="F5392" s="4" t="s">
        <v>13</v>
      </c>
      <c r="G5392" s="4" t="s">
        <v>13</v>
      </c>
      <c r="H5392" s="4" t="s">
        <v>7</v>
      </c>
    </row>
    <row r="5393" spans="1:22">
      <c r="A5393" t="n">
        <v>44756</v>
      </c>
      <c r="B5393" s="67" t="n">
        <v>71</v>
      </c>
      <c r="C5393" s="7" t="n">
        <v>1</v>
      </c>
      <c r="D5393" s="7" t="n">
        <v>1</v>
      </c>
      <c r="E5393" s="7" t="n">
        <v>1</v>
      </c>
      <c r="F5393" s="7" t="n">
        <v>5</v>
      </c>
      <c r="G5393" s="7" t="n">
        <v>1000</v>
      </c>
      <c r="H5393" s="7" t="n">
        <v>0</v>
      </c>
    </row>
    <row r="5394" spans="1:22">
      <c r="A5394" t="s">
        <v>4</v>
      </c>
      <c r="B5394" s="4" t="s">
        <v>5</v>
      </c>
      <c r="C5394" s="4" t="s">
        <v>7</v>
      </c>
      <c r="D5394" s="4" t="s">
        <v>13</v>
      </c>
      <c r="E5394" s="4" t="s">
        <v>13</v>
      </c>
      <c r="F5394" s="4" t="s">
        <v>13</v>
      </c>
      <c r="G5394" s="4" t="s">
        <v>13</v>
      </c>
    </row>
    <row r="5395" spans="1:22">
      <c r="A5395" t="n">
        <v>44779</v>
      </c>
      <c r="B5395" s="46" t="n">
        <v>46</v>
      </c>
      <c r="C5395" s="7" t="n">
        <v>7036</v>
      </c>
      <c r="D5395" s="7" t="n">
        <v>0</v>
      </c>
      <c r="E5395" s="7" t="n">
        <v>0</v>
      </c>
      <c r="F5395" s="7" t="n">
        <v>-250</v>
      </c>
      <c r="G5395" s="7" t="n">
        <v>0</v>
      </c>
    </row>
    <row r="5396" spans="1:22">
      <c r="A5396" t="s">
        <v>4</v>
      </c>
      <c r="B5396" s="4" t="s">
        <v>5</v>
      </c>
      <c r="C5396" s="4" t="s">
        <v>7</v>
      </c>
      <c r="D5396" s="4" t="s">
        <v>7</v>
      </c>
      <c r="E5396" s="4" t="s">
        <v>7</v>
      </c>
      <c r="F5396" s="4" t="s">
        <v>7</v>
      </c>
      <c r="G5396" s="4" t="s">
        <v>7</v>
      </c>
      <c r="H5396" s="4" t="s">
        <v>7</v>
      </c>
      <c r="I5396" s="4" t="s">
        <v>7</v>
      </c>
    </row>
    <row r="5397" spans="1:22">
      <c r="A5397" t="n">
        <v>44798</v>
      </c>
      <c r="B5397" s="77" t="n">
        <v>132</v>
      </c>
      <c r="C5397" s="7" t="n">
        <v>12</v>
      </c>
      <c r="D5397" s="7" t="n">
        <v>26</v>
      </c>
      <c r="E5397" s="7" t="n">
        <v>65535</v>
      </c>
      <c r="F5397" s="7" t="n">
        <v>12</v>
      </c>
      <c r="G5397" s="7" t="n">
        <v>27</v>
      </c>
      <c r="H5397" s="7" t="n">
        <v>13</v>
      </c>
      <c r="I5397" s="7" t="n">
        <v>1204</v>
      </c>
    </row>
    <row r="5398" spans="1:22">
      <c r="A5398" t="s">
        <v>4</v>
      </c>
      <c r="B5398" s="4" t="s">
        <v>5</v>
      </c>
    </row>
    <row r="5399" spans="1:22">
      <c r="A5399" t="n">
        <v>44813</v>
      </c>
      <c r="B5399" s="78" t="n">
        <v>133</v>
      </c>
    </row>
    <row r="5400" spans="1:22">
      <c r="A5400" t="s">
        <v>4</v>
      </c>
      <c r="B5400" s="4" t="s">
        <v>5</v>
      </c>
      <c r="C5400" s="4" t="s">
        <v>7</v>
      </c>
      <c r="D5400" s="4" t="s">
        <v>9</v>
      </c>
      <c r="E5400" s="4" t="s">
        <v>8</v>
      </c>
      <c r="F5400" s="4" t="s">
        <v>8</v>
      </c>
      <c r="G5400" s="4" t="s">
        <v>8</v>
      </c>
      <c r="H5400" s="4" t="s">
        <v>8</v>
      </c>
      <c r="I5400" s="4" t="s">
        <v>8</v>
      </c>
      <c r="J5400" s="4" t="s">
        <v>13</v>
      </c>
      <c r="K5400" s="4" t="s">
        <v>13</v>
      </c>
      <c r="L5400" s="4" t="s">
        <v>13</v>
      </c>
      <c r="M5400" s="4" t="s">
        <v>13</v>
      </c>
      <c r="N5400" s="4" t="s">
        <v>8</v>
      </c>
    </row>
    <row r="5401" spans="1:22">
      <c r="A5401" t="n">
        <v>44814</v>
      </c>
      <c r="B5401" s="68" t="n">
        <v>34</v>
      </c>
      <c r="C5401" s="7" t="n">
        <v>7036</v>
      </c>
      <c r="D5401" s="7" t="s">
        <v>377</v>
      </c>
      <c r="E5401" s="7" t="n">
        <v>1</v>
      </c>
      <c r="F5401" s="7" t="n">
        <v>0</v>
      </c>
      <c r="G5401" s="7" t="n">
        <v>0</v>
      </c>
      <c r="H5401" s="7" t="n">
        <v>0</v>
      </c>
      <c r="I5401" s="7" t="n">
        <v>0</v>
      </c>
      <c r="J5401" s="7" t="n">
        <v>0</v>
      </c>
      <c r="K5401" s="7" t="n">
        <v>-1</v>
      </c>
      <c r="L5401" s="7" t="n">
        <v>-1</v>
      </c>
      <c r="M5401" s="7" t="n">
        <v>-1</v>
      </c>
      <c r="N5401" s="7" t="n">
        <v>0</v>
      </c>
    </row>
    <row r="5402" spans="1:22">
      <c r="A5402" t="s">
        <v>4</v>
      </c>
      <c r="B5402" s="4" t="s">
        <v>5</v>
      </c>
      <c r="C5402" s="4" t="s">
        <v>8</v>
      </c>
      <c r="D5402" s="4" t="s">
        <v>7</v>
      </c>
      <c r="E5402" s="4" t="s">
        <v>7</v>
      </c>
      <c r="F5402" s="4" t="s">
        <v>7</v>
      </c>
      <c r="G5402" s="4" t="s">
        <v>7</v>
      </c>
      <c r="H5402" s="4" t="s">
        <v>7</v>
      </c>
      <c r="I5402" s="4" t="s">
        <v>9</v>
      </c>
      <c r="J5402" s="4" t="s">
        <v>13</v>
      </c>
      <c r="K5402" s="4" t="s">
        <v>13</v>
      </c>
      <c r="L5402" s="4" t="s">
        <v>13</v>
      </c>
      <c r="M5402" s="4" t="s">
        <v>14</v>
      </c>
      <c r="N5402" s="4" t="s">
        <v>14</v>
      </c>
      <c r="O5402" s="4" t="s">
        <v>13</v>
      </c>
      <c r="P5402" s="4" t="s">
        <v>13</v>
      </c>
      <c r="Q5402" s="4" t="s">
        <v>13</v>
      </c>
      <c r="R5402" s="4" t="s">
        <v>13</v>
      </c>
      <c r="S5402" s="4" t="s">
        <v>8</v>
      </c>
    </row>
    <row r="5403" spans="1:22">
      <c r="A5403" t="n">
        <v>44846</v>
      </c>
      <c r="B5403" s="65" t="n">
        <v>39</v>
      </c>
      <c r="C5403" s="7" t="n">
        <v>12</v>
      </c>
      <c r="D5403" s="7" t="n">
        <v>65533</v>
      </c>
      <c r="E5403" s="7" t="n">
        <v>203</v>
      </c>
      <c r="F5403" s="7" t="n">
        <v>0</v>
      </c>
      <c r="G5403" s="7" t="n">
        <v>7036</v>
      </c>
      <c r="H5403" s="7" t="n">
        <v>3</v>
      </c>
      <c r="I5403" s="7" t="s">
        <v>378</v>
      </c>
      <c r="J5403" s="7" t="n">
        <v>0</v>
      </c>
      <c r="K5403" s="7" t="n">
        <v>-5</v>
      </c>
      <c r="L5403" s="7" t="n">
        <v>0</v>
      </c>
      <c r="M5403" s="7" t="n">
        <v>0</v>
      </c>
      <c r="N5403" s="7" t="n">
        <v>0</v>
      </c>
      <c r="O5403" s="7" t="n">
        <v>0</v>
      </c>
      <c r="P5403" s="7" t="n">
        <v>1</v>
      </c>
      <c r="Q5403" s="7" t="n">
        <v>1</v>
      </c>
      <c r="R5403" s="7" t="n">
        <v>1</v>
      </c>
      <c r="S5403" s="7" t="n">
        <v>255</v>
      </c>
    </row>
    <row r="5404" spans="1:22">
      <c r="A5404" t="s">
        <v>4</v>
      </c>
      <c r="B5404" s="4" t="s">
        <v>5</v>
      </c>
      <c r="C5404" s="4" t="s">
        <v>8</v>
      </c>
      <c r="D5404" s="4" t="s">
        <v>7</v>
      </c>
      <c r="E5404" s="4" t="s">
        <v>7</v>
      </c>
      <c r="F5404" s="4" t="s">
        <v>7</v>
      </c>
      <c r="G5404" s="4" t="s">
        <v>7</v>
      </c>
      <c r="H5404" s="4" t="s">
        <v>7</v>
      </c>
      <c r="I5404" s="4" t="s">
        <v>9</v>
      </c>
      <c r="J5404" s="4" t="s">
        <v>13</v>
      </c>
      <c r="K5404" s="4" t="s">
        <v>13</v>
      </c>
      <c r="L5404" s="4" t="s">
        <v>13</v>
      </c>
      <c r="M5404" s="4" t="s">
        <v>14</v>
      </c>
      <c r="N5404" s="4" t="s">
        <v>14</v>
      </c>
      <c r="O5404" s="4" t="s">
        <v>13</v>
      </c>
      <c r="P5404" s="4" t="s">
        <v>13</v>
      </c>
      <c r="Q5404" s="4" t="s">
        <v>13</v>
      </c>
      <c r="R5404" s="4" t="s">
        <v>13</v>
      </c>
      <c r="S5404" s="4" t="s">
        <v>8</v>
      </c>
    </row>
    <row r="5405" spans="1:22">
      <c r="A5405" t="n">
        <v>44907</v>
      </c>
      <c r="B5405" s="65" t="n">
        <v>39</v>
      </c>
      <c r="C5405" s="7" t="n">
        <v>12</v>
      </c>
      <c r="D5405" s="7" t="n">
        <v>65533</v>
      </c>
      <c r="E5405" s="7" t="n">
        <v>204</v>
      </c>
      <c r="F5405" s="7" t="n">
        <v>0</v>
      </c>
      <c r="G5405" s="7" t="n">
        <v>7036</v>
      </c>
      <c r="H5405" s="7" t="n">
        <v>3</v>
      </c>
      <c r="I5405" s="7" t="s">
        <v>379</v>
      </c>
      <c r="J5405" s="7" t="n">
        <v>0</v>
      </c>
      <c r="K5405" s="7" t="n">
        <v>0</v>
      </c>
      <c r="L5405" s="7" t="n">
        <v>0</v>
      </c>
      <c r="M5405" s="7" t="n">
        <v>0</v>
      </c>
      <c r="N5405" s="7" t="n">
        <v>0</v>
      </c>
      <c r="O5405" s="7" t="n">
        <v>0</v>
      </c>
      <c r="P5405" s="7" t="n">
        <v>1</v>
      </c>
      <c r="Q5405" s="7" t="n">
        <v>1</v>
      </c>
      <c r="R5405" s="7" t="n">
        <v>1</v>
      </c>
      <c r="S5405" s="7" t="n">
        <v>255</v>
      </c>
    </row>
    <row r="5406" spans="1:22">
      <c r="A5406" t="s">
        <v>4</v>
      </c>
      <c r="B5406" s="4" t="s">
        <v>5</v>
      </c>
      <c r="C5406" s="4" t="s">
        <v>8</v>
      </c>
      <c r="D5406" s="4" t="s">
        <v>7</v>
      </c>
      <c r="E5406" s="4" t="s">
        <v>7</v>
      </c>
      <c r="F5406" s="4" t="s">
        <v>7</v>
      </c>
      <c r="G5406" s="4" t="s">
        <v>7</v>
      </c>
      <c r="H5406" s="4" t="s">
        <v>7</v>
      </c>
      <c r="I5406" s="4" t="s">
        <v>9</v>
      </c>
      <c r="J5406" s="4" t="s">
        <v>13</v>
      </c>
      <c r="K5406" s="4" t="s">
        <v>13</v>
      </c>
      <c r="L5406" s="4" t="s">
        <v>13</v>
      </c>
      <c r="M5406" s="4" t="s">
        <v>14</v>
      </c>
      <c r="N5406" s="4" t="s">
        <v>14</v>
      </c>
      <c r="O5406" s="4" t="s">
        <v>13</v>
      </c>
      <c r="P5406" s="4" t="s">
        <v>13</v>
      </c>
      <c r="Q5406" s="4" t="s">
        <v>13</v>
      </c>
      <c r="R5406" s="4" t="s">
        <v>13</v>
      </c>
      <c r="S5406" s="4" t="s">
        <v>8</v>
      </c>
    </row>
    <row r="5407" spans="1:22">
      <c r="A5407" t="n">
        <v>44970</v>
      </c>
      <c r="B5407" s="65" t="n">
        <v>39</v>
      </c>
      <c r="C5407" s="7" t="n">
        <v>12</v>
      </c>
      <c r="D5407" s="7" t="n">
        <v>65533</v>
      </c>
      <c r="E5407" s="7" t="n">
        <v>204</v>
      </c>
      <c r="F5407" s="7" t="n">
        <v>0</v>
      </c>
      <c r="G5407" s="7" t="n">
        <v>7036</v>
      </c>
      <c r="H5407" s="7" t="n">
        <v>3</v>
      </c>
      <c r="I5407" s="7" t="s">
        <v>380</v>
      </c>
      <c r="J5407" s="7" t="n">
        <v>0</v>
      </c>
      <c r="K5407" s="7" t="n">
        <v>0</v>
      </c>
      <c r="L5407" s="7" t="n">
        <v>0</v>
      </c>
      <c r="M5407" s="7" t="n">
        <v>0</v>
      </c>
      <c r="N5407" s="7" t="n">
        <v>0</v>
      </c>
      <c r="O5407" s="7" t="n">
        <v>0</v>
      </c>
      <c r="P5407" s="7" t="n">
        <v>1</v>
      </c>
      <c r="Q5407" s="7" t="n">
        <v>1</v>
      </c>
      <c r="R5407" s="7" t="n">
        <v>1</v>
      </c>
      <c r="S5407" s="7" t="n">
        <v>255</v>
      </c>
    </row>
    <row r="5408" spans="1:22">
      <c r="A5408" t="s">
        <v>4</v>
      </c>
      <c r="B5408" s="4" t="s">
        <v>5</v>
      </c>
      <c r="C5408" s="4" t="s">
        <v>8</v>
      </c>
      <c r="D5408" s="4" t="s">
        <v>8</v>
      </c>
      <c r="E5408" s="4" t="s">
        <v>13</v>
      </c>
      <c r="F5408" s="4" t="s">
        <v>13</v>
      </c>
      <c r="G5408" s="4" t="s">
        <v>13</v>
      </c>
      <c r="H5408" s="4" t="s">
        <v>7</v>
      </c>
    </row>
    <row r="5409" spans="1:19">
      <c r="A5409" t="n">
        <v>45033</v>
      </c>
      <c r="B5409" s="31" t="n">
        <v>45</v>
      </c>
      <c r="C5409" s="7" t="n">
        <v>2</v>
      </c>
      <c r="D5409" s="7" t="n">
        <v>3</v>
      </c>
      <c r="E5409" s="7" t="n">
        <v>0</v>
      </c>
      <c r="F5409" s="7" t="n">
        <v>8.44999980926514</v>
      </c>
      <c r="G5409" s="7" t="n">
        <v>-242.649993896484</v>
      </c>
      <c r="H5409" s="7" t="n">
        <v>0</v>
      </c>
    </row>
    <row r="5410" spans="1:19">
      <c r="A5410" t="s">
        <v>4</v>
      </c>
      <c r="B5410" s="4" t="s">
        <v>5</v>
      </c>
      <c r="C5410" s="4" t="s">
        <v>8</v>
      </c>
      <c r="D5410" s="4" t="s">
        <v>8</v>
      </c>
      <c r="E5410" s="4" t="s">
        <v>13</v>
      </c>
      <c r="F5410" s="4" t="s">
        <v>13</v>
      </c>
      <c r="G5410" s="4" t="s">
        <v>13</v>
      </c>
      <c r="H5410" s="4" t="s">
        <v>7</v>
      </c>
      <c r="I5410" s="4" t="s">
        <v>8</v>
      </c>
    </row>
    <row r="5411" spans="1:19">
      <c r="A5411" t="n">
        <v>45050</v>
      </c>
      <c r="B5411" s="31" t="n">
        <v>45</v>
      </c>
      <c r="C5411" s="7" t="n">
        <v>4</v>
      </c>
      <c r="D5411" s="7" t="n">
        <v>3</v>
      </c>
      <c r="E5411" s="7" t="n">
        <v>5.25</v>
      </c>
      <c r="F5411" s="7" t="n">
        <v>313.799987792969</v>
      </c>
      <c r="G5411" s="7" t="n">
        <v>0</v>
      </c>
      <c r="H5411" s="7" t="n">
        <v>0</v>
      </c>
      <c r="I5411" s="7" t="n">
        <v>0</v>
      </c>
    </row>
    <row r="5412" spans="1:19">
      <c r="A5412" t="s">
        <v>4</v>
      </c>
      <c r="B5412" s="4" t="s">
        <v>5</v>
      </c>
      <c r="C5412" s="4" t="s">
        <v>8</v>
      </c>
      <c r="D5412" s="4" t="s">
        <v>8</v>
      </c>
      <c r="E5412" s="4" t="s">
        <v>13</v>
      </c>
      <c r="F5412" s="4" t="s">
        <v>7</v>
      </c>
    </row>
    <row r="5413" spans="1:19">
      <c r="A5413" t="n">
        <v>45068</v>
      </c>
      <c r="B5413" s="31" t="n">
        <v>45</v>
      </c>
      <c r="C5413" s="7" t="n">
        <v>5</v>
      </c>
      <c r="D5413" s="7" t="n">
        <v>3</v>
      </c>
      <c r="E5413" s="7" t="n">
        <v>107</v>
      </c>
      <c r="F5413" s="7" t="n">
        <v>0</v>
      </c>
    </row>
    <row r="5414" spans="1:19">
      <c r="A5414" t="s">
        <v>4</v>
      </c>
      <c r="B5414" s="4" t="s">
        <v>5</v>
      </c>
      <c r="C5414" s="4" t="s">
        <v>8</v>
      </c>
      <c r="D5414" s="4" t="s">
        <v>8</v>
      </c>
      <c r="E5414" s="4" t="s">
        <v>13</v>
      </c>
      <c r="F5414" s="4" t="s">
        <v>7</v>
      </c>
    </row>
    <row r="5415" spans="1:19">
      <c r="A5415" t="n">
        <v>45077</v>
      </c>
      <c r="B5415" s="31" t="n">
        <v>45</v>
      </c>
      <c r="C5415" s="7" t="n">
        <v>11</v>
      </c>
      <c r="D5415" s="7" t="n">
        <v>3</v>
      </c>
      <c r="E5415" s="7" t="n">
        <v>35</v>
      </c>
      <c r="F5415" s="7" t="n">
        <v>0</v>
      </c>
    </row>
    <row r="5416" spans="1:19">
      <c r="A5416" t="s">
        <v>4</v>
      </c>
      <c r="B5416" s="4" t="s">
        <v>5</v>
      </c>
      <c r="C5416" s="4" t="s">
        <v>8</v>
      </c>
      <c r="D5416" s="4" t="s">
        <v>8</v>
      </c>
      <c r="E5416" s="4" t="s">
        <v>13</v>
      </c>
      <c r="F5416" s="4" t="s">
        <v>13</v>
      </c>
      <c r="G5416" s="4" t="s">
        <v>13</v>
      </c>
      <c r="H5416" s="4" t="s">
        <v>7</v>
      </c>
    </row>
    <row r="5417" spans="1:19">
      <c r="A5417" t="n">
        <v>45086</v>
      </c>
      <c r="B5417" s="31" t="n">
        <v>45</v>
      </c>
      <c r="C5417" s="7" t="n">
        <v>2</v>
      </c>
      <c r="D5417" s="7" t="n">
        <v>3</v>
      </c>
      <c r="E5417" s="7" t="n">
        <v>0</v>
      </c>
      <c r="F5417" s="7" t="n">
        <v>8.44999980926514</v>
      </c>
      <c r="G5417" s="7" t="n">
        <v>-242.649993896484</v>
      </c>
      <c r="H5417" s="7" t="n">
        <v>7000</v>
      </c>
    </row>
    <row r="5418" spans="1:19">
      <c r="A5418" t="s">
        <v>4</v>
      </c>
      <c r="B5418" s="4" t="s">
        <v>5</v>
      </c>
      <c r="C5418" s="4" t="s">
        <v>8</v>
      </c>
      <c r="D5418" s="4" t="s">
        <v>8</v>
      </c>
      <c r="E5418" s="4" t="s">
        <v>13</v>
      </c>
      <c r="F5418" s="4" t="s">
        <v>13</v>
      </c>
      <c r="G5418" s="4" t="s">
        <v>13</v>
      </c>
      <c r="H5418" s="4" t="s">
        <v>7</v>
      </c>
      <c r="I5418" s="4" t="s">
        <v>8</v>
      </c>
    </row>
    <row r="5419" spans="1:19">
      <c r="A5419" t="n">
        <v>45103</v>
      </c>
      <c r="B5419" s="31" t="n">
        <v>45</v>
      </c>
      <c r="C5419" s="7" t="n">
        <v>4</v>
      </c>
      <c r="D5419" s="7" t="n">
        <v>3</v>
      </c>
      <c r="E5419" s="7" t="n">
        <v>12.25</v>
      </c>
      <c r="F5419" s="7" t="n">
        <v>322.649993896484</v>
      </c>
      <c r="G5419" s="7" t="n">
        <v>0</v>
      </c>
      <c r="H5419" s="7" t="n">
        <v>7000</v>
      </c>
      <c r="I5419" s="7" t="n">
        <v>0</v>
      </c>
    </row>
    <row r="5420" spans="1:19">
      <c r="A5420" t="s">
        <v>4</v>
      </c>
      <c r="B5420" s="4" t="s">
        <v>5</v>
      </c>
      <c r="C5420" s="4" t="s">
        <v>8</v>
      </c>
      <c r="D5420" s="4" t="s">
        <v>8</v>
      </c>
      <c r="E5420" s="4" t="s">
        <v>13</v>
      </c>
      <c r="F5420" s="4" t="s">
        <v>7</v>
      </c>
    </row>
    <row r="5421" spans="1:19">
      <c r="A5421" t="n">
        <v>45121</v>
      </c>
      <c r="B5421" s="31" t="n">
        <v>45</v>
      </c>
      <c r="C5421" s="7" t="n">
        <v>5</v>
      </c>
      <c r="D5421" s="7" t="n">
        <v>3</v>
      </c>
      <c r="E5421" s="7" t="n">
        <v>57</v>
      </c>
      <c r="F5421" s="7" t="n">
        <v>7000</v>
      </c>
    </row>
    <row r="5422" spans="1:19">
      <c r="A5422" t="s">
        <v>4</v>
      </c>
      <c r="B5422" s="4" t="s">
        <v>5</v>
      </c>
      <c r="C5422" s="4" t="s">
        <v>8</v>
      </c>
    </row>
    <row r="5423" spans="1:19">
      <c r="A5423" t="n">
        <v>45130</v>
      </c>
      <c r="B5423" s="69" t="n">
        <v>116</v>
      </c>
      <c r="C5423" s="7" t="n">
        <v>1</v>
      </c>
    </row>
    <row r="5424" spans="1:19">
      <c r="A5424" t="s">
        <v>4</v>
      </c>
      <c r="B5424" s="4" t="s">
        <v>5</v>
      </c>
      <c r="C5424" s="4" t="s">
        <v>8</v>
      </c>
      <c r="D5424" s="4" t="s">
        <v>7</v>
      </c>
      <c r="E5424" s="4" t="s">
        <v>7</v>
      </c>
      <c r="F5424" s="4" t="s">
        <v>14</v>
      </c>
    </row>
    <row r="5425" spans="1:9">
      <c r="A5425" t="n">
        <v>45132</v>
      </c>
      <c r="B5425" s="70" t="n">
        <v>84</v>
      </c>
      <c r="C5425" s="7" t="n">
        <v>0</v>
      </c>
      <c r="D5425" s="7" t="n">
        <v>0</v>
      </c>
      <c r="E5425" s="7" t="n">
        <v>0</v>
      </c>
      <c r="F5425" s="7" t="n">
        <v>1056964608</v>
      </c>
    </row>
    <row r="5426" spans="1:9">
      <c r="A5426" t="s">
        <v>4</v>
      </c>
      <c r="B5426" s="4" t="s">
        <v>5</v>
      </c>
      <c r="C5426" s="4" t="s">
        <v>8</v>
      </c>
      <c r="D5426" s="4" t="s">
        <v>7</v>
      </c>
      <c r="E5426" s="4" t="s">
        <v>14</v>
      </c>
      <c r="F5426" s="4" t="s">
        <v>7</v>
      </c>
      <c r="G5426" s="4" t="s">
        <v>14</v>
      </c>
      <c r="H5426" s="4" t="s">
        <v>8</v>
      </c>
    </row>
    <row r="5427" spans="1:9">
      <c r="A5427" t="n">
        <v>45142</v>
      </c>
      <c r="B5427" s="14" t="n">
        <v>49</v>
      </c>
      <c r="C5427" s="7" t="n">
        <v>0</v>
      </c>
      <c r="D5427" s="7" t="n">
        <v>126</v>
      </c>
      <c r="E5427" s="7" t="n">
        <v>1065353216</v>
      </c>
      <c r="F5427" s="7" t="n">
        <v>0</v>
      </c>
      <c r="G5427" s="7" t="n">
        <v>0</v>
      </c>
      <c r="H5427" s="7" t="n">
        <v>0</v>
      </c>
    </row>
    <row r="5428" spans="1:9">
      <c r="A5428" t="s">
        <v>4</v>
      </c>
      <c r="B5428" s="4" t="s">
        <v>5</v>
      </c>
      <c r="C5428" s="4" t="s">
        <v>8</v>
      </c>
      <c r="D5428" s="4" t="s">
        <v>7</v>
      </c>
      <c r="E5428" s="4" t="s">
        <v>13</v>
      </c>
    </row>
    <row r="5429" spans="1:9">
      <c r="A5429" t="n">
        <v>45157</v>
      </c>
      <c r="B5429" s="27" t="n">
        <v>58</v>
      </c>
      <c r="C5429" s="7" t="n">
        <v>100</v>
      </c>
      <c r="D5429" s="7" t="n">
        <v>2000</v>
      </c>
      <c r="E5429" s="7" t="n">
        <v>1</v>
      </c>
    </row>
    <row r="5430" spans="1:9">
      <c r="A5430" t="s">
        <v>4</v>
      </c>
      <c r="B5430" s="4" t="s">
        <v>5</v>
      </c>
      <c r="C5430" s="4" t="s">
        <v>8</v>
      </c>
      <c r="D5430" s="4" t="s">
        <v>7</v>
      </c>
      <c r="E5430" s="4" t="s">
        <v>13</v>
      </c>
      <c r="F5430" s="4" t="s">
        <v>7</v>
      </c>
      <c r="G5430" s="4" t="s">
        <v>14</v>
      </c>
      <c r="H5430" s="4" t="s">
        <v>14</v>
      </c>
      <c r="I5430" s="4" t="s">
        <v>7</v>
      </c>
      <c r="J5430" s="4" t="s">
        <v>7</v>
      </c>
      <c r="K5430" s="4" t="s">
        <v>14</v>
      </c>
      <c r="L5430" s="4" t="s">
        <v>14</v>
      </c>
      <c r="M5430" s="4" t="s">
        <v>14</v>
      </c>
      <c r="N5430" s="4" t="s">
        <v>14</v>
      </c>
      <c r="O5430" s="4" t="s">
        <v>9</v>
      </c>
    </row>
    <row r="5431" spans="1:9">
      <c r="A5431" t="n">
        <v>45165</v>
      </c>
      <c r="B5431" s="16" t="n">
        <v>50</v>
      </c>
      <c r="C5431" s="7" t="n">
        <v>0</v>
      </c>
      <c r="D5431" s="7" t="n">
        <v>4525</v>
      </c>
      <c r="E5431" s="7" t="n">
        <v>0.5</v>
      </c>
      <c r="F5431" s="7" t="n">
        <v>2000</v>
      </c>
      <c r="G5431" s="7" t="n">
        <v>0</v>
      </c>
      <c r="H5431" s="7" t="n">
        <v>0</v>
      </c>
      <c r="I5431" s="7" t="n">
        <v>0</v>
      </c>
      <c r="J5431" s="7" t="n">
        <v>65533</v>
      </c>
      <c r="K5431" s="7" t="n">
        <v>0</v>
      </c>
      <c r="L5431" s="7" t="n">
        <v>0</v>
      </c>
      <c r="M5431" s="7" t="n">
        <v>0</v>
      </c>
      <c r="N5431" s="7" t="n">
        <v>0</v>
      </c>
      <c r="O5431" s="7" t="s">
        <v>15</v>
      </c>
    </row>
    <row r="5432" spans="1:9">
      <c r="A5432" t="s">
        <v>4</v>
      </c>
      <c r="B5432" s="4" t="s">
        <v>5</v>
      </c>
      <c r="C5432" s="4" t="s">
        <v>8</v>
      </c>
      <c r="D5432" s="4" t="s">
        <v>7</v>
      </c>
    </row>
    <row r="5433" spans="1:9">
      <c r="A5433" t="n">
        <v>45204</v>
      </c>
      <c r="B5433" s="27" t="n">
        <v>58</v>
      </c>
      <c r="C5433" s="7" t="n">
        <v>255</v>
      </c>
      <c r="D5433" s="7" t="n">
        <v>0</v>
      </c>
    </row>
    <row r="5434" spans="1:9">
      <c r="A5434" t="s">
        <v>4</v>
      </c>
      <c r="B5434" s="4" t="s">
        <v>5</v>
      </c>
      <c r="C5434" s="4" t="s">
        <v>8</v>
      </c>
      <c r="D5434" s="4" t="s">
        <v>7</v>
      </c>
    </row>
    <row r="5435" spans="1:9">
      <c r="A5435" t="n">
        <v>45208</v>
      </c>
      <c r="B5435" s="31" t="n">
        <v>45</v>
      </c>
      <c r="C5435" s="7" t="n">
        <v>7</v>
      </c>
      <c r="D5435" s="7" t="n">
        <v>255</v>
      </c>
    </row>
    <row r="5436" spans="1:9">
      <c r="A5436" t="s">
        <v>4</v>
      </c>
      <c r="B5436" s="4" t="s">
        <v>5</v>
      </c>
      <c r="C5436" s="4" t="s">
        <v>8</v>
      </c>
      <c r="D5436" s="4" t="s">
        <v>7</v>
      </c>
      <c r="E5436" s="4" t="s">
        <v>13</v>
      </c>
    </row>
    <row r="5437" spans="1:9">
      <c r="A5437" t="n">
        <v>45212</v>
      </c>
      <c r="B5437" s="27" t="n">
        <v>58</v>
      </c>
      <c r="C5437" s="7" t="n">
        <v>0</v>
      </c>
      <c r="D5437" s="7" t="n">
        <v>2000</v>
      </c>
      <c r="E5437" s="7" t="n">
        <v>1</v>
      </c>
    </row>
    <row r="5438" spans="1:9">
      <c r="A5438" t="s">
        <v>4</v>
      </c>
      <c r="B5438" s="4" t="s">
        <v>5</v>
      </c>
      <c r="C5438" s="4" t="s">
        <v>8</v>
      </c>
      <c r="D5438" s="4" t="s">
        <v>7</v>
      </c>
      <c r="E5438" s="4" t="s">
        <v>7</v>
      </c>
    </row>
    <row r="5439" spans="1:9">
      <c r="A5439" t="n">
        <v>45220</v>
      </c>
      <c r="B5439" s="16" t="n">
        <v>50</v>
      </c>
      <c r="C5439" s="7" t="n">
        <v>1</v>
      </c>
      <c r="D5439" s="7" t="n">
        <v>4525</v>
      </c>
      <c r="E5439" s="7" t="n">
        <v>2000</v>
      </c>
    </row>
    <row r="5440" spans="1:9">
      <c r="A5440" t="s">
        <v>4</v>
      </c>
      <c r="B5440" s="4" t="s">
        <v>5</v>
      </c>
      <c r="C5440" s="4" t="s">
        <v>8</v>
      </c>
      <c r="D5440" s="4" t="s">
        <v>7</v>
      </c>
    </row>
    <row r="5441" spans="1:15">
      <c r="A5441" t="n">
        <v>45226</v>
      </c>
      <c r="B5441" s="27" t="n">
        <v>58</v>
      </c>
      <c r="C5441" s="7" t="n">
        <v>255</v>
      </c>
      <c r="D5441" s="7" t="n">
        <v>0</v>
      </c>
    </row>
    <row r="5442" spans="1:15">
      <c r="A5442" t="s">
        <v>4</v>
      </c>
      <c r="B5442" s="4" t="s">
        <v>5</v>
      </c>
      <c r="C5442" s="4" t="s">
        <v>8</v>
      </c>
      <c r="D5442" s="4" t="s">
        <v>7</v>
      </c>
      <c r="E5442" s="4" t="s">
        <v>7</v>
      </c>
      <c r="F5442" s="4" t="s">
        <v>14</v>
      </c>
    </row>
    <row r="5443" spans="1:15">
      <c r="A5443" t="n">
        <v>45230</v>
      </c>
      <c r="B5443" s="70" t="n">
        <v>84</v>
      </c>
      <c r="C5443" s="7" t="n">
        <v>1</v>
      </c>
      <c r="D5443" s="7" t="n">
        <v>0</v>
      </c>
      <c r="E5443" s="7" t="n">
        <v>0</v>
      </c>
      <c r="F5443" s="7" t="n">
        <v>0</v>
      </c>
    </row>
    <row r="5444" spans="1:15">
      <c r="A5444" t="s">
        <v>4</v>
      </c>
      <c r="B5444" s="4" t="s">
        <v>5</v>
      </c>
      <c r="C5444" s="4" t="s">
        <v>8</v>
      </c>
    </row>
    <row r="5445" spans="1:15">
      <c r="A5445" t="n">
        <v>45240</v>
      </c>
      <c r="B5445" s="31" t="n">
        <v>45</v>
      </c>
      <c r="C5445" s="7" t="n">
        <v>0</v>
      </c>
    </row>
    <row r="5446" spans="1:15">
      <c r="A5446" t="s">
        <v>4</v>
      </c>
      <c r="B5446" s="4" t="s">
        <v>5</v>
      </c>
      <c r="C5446" s="4" t="s">
        <v>8</v>
      </c>
      <c r="D5446" s="4" t="s">
        <v>7</v>
      </c>
      <c r="E5446" s="4" t="s">
        <v>7</v>
      </c>
    </row>
    <row r="5447" spans="1:15">
      <c r="A5447" t="n">
        <v>45242</v>
      </c>
      <c r="B5447" s="65" t="n">
        <v>39</v>
      </c>
      <c r="C5447" s="7" t="n">
        <v>16</v>
      </c>
      <c r="D5447" s="7" t="n">
        <v>65533</v>
      </c>
      <c r="E5447" s="7" t="n">
        <v>203</v>
      </c>
    </row>
    <row r="5448" spans="1:15">
      <c r="A5448" t="s">
        <v>4</v>
      </c>
      <c r="B5448" s="4" t="s">
        <v>5</v>
      </c>
      <c r="C5448" s="4" t="s">
        <v>8</v>
      </c>
      <c r="D5448" s="4" t="s">
        <v>7</v>
      </c>
      <c r="E5448" s="4" t="s">
        <v>7</v>
      </c>
    </row>
    <row r="5449" spans="1:15">
      <c r="A5449" t="n">
        <v>45248</v>
      </c>
      <c r="B5449" s="65" t="n">
        <v>39</v>
      </c>
      <c r="C5449" s="7" t="n">
        <v>16</v>
      </c>
      <c r="D5449" s="7" t="n">
        <v>65533</v>
      </c>
      <c r="E5449" s="7" t="n">
        <v>204</v>
      </c>
    </row>
    <row r="5450" spans="1:15">
      <c r="A5450" t="s">
        <v>4</v>
      </c>
      <c r="B5450" s="4" t="s">
        <v>5</v>
      </c>
      <c r="C5450" s="4" t="s">
        <v>8</v>
      </c>
      <c r="D5450" s="4" t="s">
        <v>7</v>
      </c>
      <c r="E5450" s="4" t="s">
        <v>8</v>
      </c>
    </row>
    <row r="5451" spans="1:15">
      <c r="A5451" t="n">
        <v>45254</v>
      </c>
      <c r="B5451" s="65" t="n">
        <v>39</v>
      </c>
      <c r="C5451" s="7" t="n">
        <v>11</v>
      </c>
      <c r="D5451" s="7" t="n">
        <v>65533</v>
      </c>
      <c r="E5451" s="7" t="n">
        <v>203</v>
      </c>
    </row>
    <row r="5452" spans="1:15">
      <c r="A5452" t="s">
        <v>4</v>
      </c>
      <c r="B5452" s="4" t="s">
        <v>5</v>
      </c>
      <c r="C5452" s="4" t="s">
        <v>8</v>
      </c>
      <c r="D5452" s="4" t="s">
        <v>7</v>
      </c>
      <c r="E5452" s="4" t="s">
        <v>8</v>
      </c>
    </row>
    <row r="5453" spans="1:15">
      <c r="A5453" t="n">
        <v>45259</v>
      </c>
      <c r="B5453" s="65" t="n">
        <v>39</v>
      </c>
      <c r="C5453" s="7" t="n">
        <v>11</v>
      </c>
      <c r="D5453" s="7" t="n">
        <v>65533</v>
      </c>
      <c r="E5453" s="7" t="n">
        <v>204</v>
      </c>
    </row>
    <row r="5454" spans="1:15">
      <c r="A5454" t="s">
        <v>4</v>
      </c>
      <c r="B5454" s="4" t="s">
        <v>5</v>
      </c>
      <c r="C5454" s="4" t="s">
        <v>14</v>
      </c>
    </row>
    <row r="5455" spans="1:15">
      <c r="A5455" t="n">
        <v>45264</v>
      </c>
      <c r="B5455" s="62" t="n">
        <v>15</v>
      </c>
      <c r="C5455" s="7" t="n">
        <v>2097152</v>
      </c>
    </row>
    <row r="5456" spans="1:15">
      <c r="A5456" t="s">
        <v>4</v>
      </c>
      <c r="B5456" s="4" t="s">
        <v>5</v>
      </c>
      <c r="C5456" s="4" t="s">
        <v>7</v>
      </c>
      <c r="D5456" s="4" t="s">
        <v>14</v>
      </c>
    </row>
    <row r="5457" spans="1:6">
      <c r="A5457" t="n">
        <v>45269</v>
      </c>
      <c r="B5457" s="43" t="n">
        <v>44</v>
      </c>
      <c r="C5457" s="7" t="n">
        <v>61456</v>
      </c>
      <c r="D5457" s="7" t="n">
        <v>128</v>
      </c>
    </row>
    <row r="5458" spans="1:6">
      <c r="A5458" t="s">
        <v>4</v>
      </c>
      <c r="B5458" s="4" t="s">
        <v>5</v>
      </c>
      <c r="C5458" s="4" t="s">
        <v>7</v>
      </c>
      <c r="D5458" s="4" t="s">
        <v>14</v>
      </c>
    </row>
    <row r="5459" spans="1:6">
      <c r="A5459" t="n">
        <v>45276</v>
      </c>
      <c r="B5459" s="43" t="n">
        <v>44</v>
      </c>
      <c r="C5459" s="7" t="n">
        <v>61456</v>
      </c>
      <c r="D5459" s="7" t="n">
        <v>32</v>
      </c>
    </row>
    <row r="5460" spans="1:6">
      <c r="A5460" t="s">
        <v>4</v>
      </c>
      <c r="B5460" s="4" t="s">
        <v>5</v>
      </c>
      <c r="C5460" s="4" t="s">
        <v>7</v>
      </c>
      <c r="D5460" s="4" t="s">
        <v>14</v>
      </c>
    </row>
    <row r="5461" spans="1:6">
      <c r="A5461" t="n">
        <v>45283</v>
      </c>
      <c r="B5461" s="30" t="n">
        <v>43</v>
      </c>
      <c r="C5461" s="7" t="n">
        <v>7036</v>
      </c>
      <c r="D5461" s="7" t="n">
        <v>1</v>
      </c>
    </row>
    <row r="5462" spans="1:6">
      <c r="A5462" t="s">
        <v>4</v>
      </c>
      <c r="B5462" s="4" t="s">
        <v>5</v>
      </c>
      <c r="C5462" s="4" t="s">
        <v>8</v>
      </c>
      <c r="D5462" s="4" t="s">
        <v>7</v>
      </c>
    </row>
    <row r="5463" spans="1:6">
      <c r="A5463" t="n">
        <v>45290</v>
      </c>
      <c r="B5463" s="10" t="n">
        <v>162</v>
      </c>
      <c r="C5463" s="7" t="n">
        <v>1</v>
      </c>
      <c r="D5463" s="7" t="n">
        <v>0</v>
      </c>
    </row>
    <row r="5464" spans="1:6">
      <c r="A5464" t="s">
        <v>4</v>
      </c>
      <c r="B5464" s="4" t="s">
        <v>5</v>
      </c>
    </row>
    <row r="5465" spans="1:6">
      <c r="A5465" t="n">
        <v>45294</v>
      </c>
      <c r="B5465" s="5" t="n">
        <v>1</v>
      </c>
    </row>
    <row r="5466" spans="1:6" s="3" customFormat="1" customHeight="0">
      <c r="A5466" s="3" t="s">
        <v>2</v>
      </c>
      <c r="B5466" s="3" t="s">
        <v>395</v>
      </c>
    </row>
    <row r="5467" spans="1:6">
      <c r="A5467" t="s">
        <v>4</v>
      </c>
      <c r="B5467" s="4" t="s">
        <v>5</v>
      </c>
      <c r="C5467" s="4" t="s">
        <v>8</v>
      </c>
      <c r="D5467" s="4" t="s">
        <v>8</v>
      </c>
      <c r="E5467" s="4" t="s">
        <v>8</v>
      </c>
      <c r="F5467" s="4" t="s">
        <v>8</v>
      </c>
    </row>
    <row r="5468" spans="1:6">
      <c r="A5468" t="n">
        <v>45296</v>
      </c>
      <c r="B5468" s="11" t="n">
        <v>14</v>
      </c>
      <c r="C5468" s="7" t="n">
        <v>2</v>
      </c>
      <c r="D5468" s="7" t="n">
        <v>0</v>
      </c>
      <c r="E5468" s="7" t="n">
        <v>0</v>
      </c>
      <c r="F5468" s="7" t="n">
        <v>0</v>
      </c>
    </row>
    <row r="5469" spans="1:6">
      <c r="A5469" t="s">
        <v>4</v>
      </c>
      <c r="B5469" s="4" t="s">
        <v>5</v>
      </c>
      <c r="C5469" s="4" t="s">
        <v>8</v>
      </c>
      <c r="D5469" s="20" t="s">
        <v>30</v>
      </c>
      <c r="E5469" s="4" t="s">
        <v>5</v>
      </c>
      <c r="F5469" s="4" t="s">
        <v>8</v>
      </c>
      <c r="G5469" s="4" t="s">
        <v>7</v>
      </c>
      <c r="H5469" s="20" t="s">
        <v>32</v>
      </c>
      <c r="I5469" s="4" t="s">
        <v>8</v>
      </c>
      <c r="J5469" s="4" t="s">
        <v>14</v>
      </c>
      <c r="K5469" s="4" t="s">
        <v>8</v>
      </c>
      <c r="L5469" s="4" t="s">
        <v>8</v>
      </c>
      <c r="M5469" s="20" t="s">
        <v>30</v>
      </c>
      <c r="N5469" s="4" t="s">
        <v>5</v>
      </c>
      <c r="O5469" s="4" t="s">
        <v>8</v>
      </c>
      <c r="P5469" s="4" t="s">
        <v>7</v>
      </c>
      <c r="Q5469" s="20" t="s">
        <v>32</v>
      </c>
      <c r="R5469" s="4" t="s">
        <v>8</v>
      </c>
      <c r="S5469" s="4" t="s">
        <v>14</v>
      </c>
      <c r="T5469" s="4" t="s">
        <v>8</v>
      </c>
      <c r="U5469" s="4" t="s">
        <v>8</v>
      </c>
      <c r="V5469" s="4" t="s">
        <v>8</v>
      </c>
      <c r="W5469" s="4" t="s">
        <v>12</v>
      </c>
    </row>
    <row r="5470" spans="1:6">
      <c r="A5470" t="n">
        <v>45301</v>
      </c>
      <c r="B5470" s="12" t="n">
        <v>5</v>
      </c>
      <c r="C5470" s="7" t="n">
        <v>28</v>
      </c>
      <c r="D5470" s="20" t="s">
        <v>3</v>
      </c>
      <c r="E5470" s="10" t="n">
        <v>162</v>
      </c>
      <c r="F5470" s="7" t="n">
        <v>3</v>
      </c>
      <c r="G5470" s="7" t="n">
        <v>12445</v>
      </c>
      <c r="H5470" s="20" t="s">
        <v>3</v>
      </c>
      <c r="I5470" s="7" t="n">
        <v>0</v>
      </c>
      <c r="J5470" s="7" t="n">
        <v>1</v>
      </c>
      <c r="K5470" s="7" t="n">
        <v>2</v>
      </c>
      <c r="L5470" s="7" t="n">
        <v>28</v>
      </c>
      <c r="M5470" s="20" t="s">
        <v>3</v>
      </c>
      <c r="N5470" s="10" t="n">
        <v>162</v>
      </c>
      <c r="O5470" s="7" t="n">
        <v>3</v>
      </c>
      <c r="P5470" s="7" t="n">
        <v>12445</v>
      </c>
      <c r="Q5470" s="20" t="s">
        <v>3</v>
      </c>
      <c r="R5470" s="7" t="n">
        <v>0</v>
      </c>
      <c r="S5470" s="7" t="n">
        <v>2</v>
      </c>
      <c r="T5470" s="7" t="n">
        <v>2</v>
      </c>
      <c r="U5470" s="7" t="n">
        <v>11</v>
      </c>
      <c r="V5470" s="7" t="n">
        <v>1</v>
      </c>
      <c r="W5470" s="13" t="n">
        <f t="normal" ca="1">A5474</f>
        <v>0</v>
      </c>
    </row>
    <row r="5471" spans="1:6">
      <c r="A5471" t="s">
        <v>4</v>
      </c>
      <c r="B5471" s="4" t="s">
        <v>5</v>
      </c>
      <c r="C5471" s="4" t="s">
        <v>8</v>
      </c>
      <c r="D5471" s="4" t="s">
        <v>7</v>
      </c>
      <c r="E5471" s="4" t="s">
        <v>13</v>
      </c>
    </row>
    <row r="5472" spans="1:6">
      <c r="A5472" t="n">
        <v>45330</v>
      </c>
      <c r="B5472" s="27" t="n">
        <v>58</v>
      </c>
      <c r="C5472" s="7" t="n">
        <v>0</v>
      </c>
      <c r="D5472" s="7" t="n">
        <v>0</v>
      </c>
      <c r="E5472" s="7" t="n">
        <v>1</v>
      </c>
    </row>
    <row r="5473" spans="1:23">
      <c r="A5473" t="s">
        <v>4</v>
      </c>
      <c r="B5473" s="4" t="s">
        <v>5</v>
      </c>
      <c r="C5473" s="4" t="s">
        <v>8</v>
      </c>
      <c r="D5473" s="20" t="s">
        <v>30</v>
      </c>
      <c r="E5473" s="4" t="s">
        <v>5</v>
      </c>
      <c r="F5473" s="4" t="s">
        <v>8</v>
      </c>
      <c r="G5473" s="4" t="s">
        <v>7</v>
      </c>
      <c r="H5473" s="20" t="s">
        <v>32</v>
      </c>
      <c r="I5473" s="4" t="s">
        <v>8</v>
      </c>
      <c r="J5473" s="4" t="s">
        <v>14</v>
      </c>
      <c r="K5473" s="4" t="s">
        <v>8</v>
      </c>
      <c r="L5473" s="4" t="s">
        <v>8</v>
      </c>
      <c r="M5473" s="20" t="s">
        <v>30</v>
      </c>
      <c r="N5473" s="4" t="s">
        <v>5</v>
      </c>
      <c r="O5473" s="4" t="s">
        <v>8</v>
      </c>
      <c r="P5473" s="4" t="s">
        <v>7</v>
      </c>
      <c r="Q5473" s="20" t="s">
        <v>32</v>
      </c>
      <c r="R5473" s="4" t="s">
        <v>8</v>
      </c>
      <c r="S5473" s="4" t="s">
        <v>14</v>
      </c>
      <c r="T5473" s="4" t="s">
        <v>8</v>
      </c>
      <c r="U5473" s="4" t="s">
        <v>8</v>
      </c>
      <c r="V5473" s="4" t="s">
        <v>8</v>
      </c>
      <c r="W5473" s="4" t="s">
        <v>12</v>
      </c>
    </row>
    <row r="5474" spans="1:23">
      <c r="A5474" t="n">
        <v>45338</v>
      </c>
      <c r="B5474" s="12" t="n">
        <v>5</v>
      </c>
      <c r="C5474" s="7" t="n">
        <v>28</v>
      </c>
      <c r="D5474" s="20" t="s">
        <v>3</v>
      </c>
      <c r="E5474" s="10" t="n">
        <v>162</v>
      </c>
      <c r="F5474" s="7" t="n">
        <v>3</v>
      </c>
      <c r="G5474" s="7" t="n">
        <v>12445</v>
      </c>
      <c r="H5474" s="20" t="s">
        <v>3</v>
      </c>
      <c r="I5474" s="7" t="n">
        <v>0</v>
      </c>
      <c r="J5474" s="7" t="n">
        <v>1</v>
      </c>
      <c r="K5474" s="7" t="n">
        <v>3</v>
      </c>
      <c r="L5474" s="7" t="n">
        <v>28</v>
      </c>
      <c r="M5474" s="20" t="s">
        <v>3</v>
      </c>
      <c r="N5474" s="10" t="n">
        <v>162</v>
      </c>
      <c r="O5474" s="7" t="n">
        <v>3</v>
      </c>
      <c r="P5474" s="7" t="n">
        <v>12445</v>
      </c>
      <c r="Q5474" s="20" t="s">
        <v>3</v>
      </c>
      <c r="R5474" s="7" t="n">
        <v>0</v>
      </c>
      <c r="S5474" s="7" t="n">
        <v>2</v>
      </c>
      <c r="T5474" s="7" t="n">
        <v>3</v>
      </c>
      <c r="U5474" s="7" t="n">
        <v>9</v>
      </c>
      <c r="V5474" s="7" t="n">
        <v>1</v>
      </c>
      <c r="W5474" s="13" t="n">
        <f t="normal" ca="1">A5484</f>
        <v>0</v>
      </c>
    </row>
    <row r="5475" spans="1:23">
      <c r="A5475" t="s">
        <v>4</v>
      </c>
      <c r="B5475" s="4" t="s">
        <v>5</v>
      </c>
      <c r="C5475" s="4" t="s">
        <v>8</v>
      </c>
      <c r="D5475" s="20" t="s">
        <v>30</v>
      </c>
      <c r="E5475" s="4" t="s">
        <v>5</v>
      </c>
      <c r="F5475" s="4" t="s">
        <v>7</v>
      </c>
      <c r="G5475" s="4" t="s">
        <v>8</v>
      </c>
      <c r="H5475" s="4" t="s">
        <v>8</v>
      </c>
      <c r="I5475" s="4" t="s">
        <v>9</v>
      </c>
      <c r="J5475" s="20" t="s">
        <v>32</v>
      </c>
      <c r="K5475" s="4" t="s">
        <v>8</v>
      </c>
      <c r="L5475" s="4" t="s">
        <v>8</v>
      </c>
      <c r="M5475" s="20" t="s">
        <v>30</v>
      </c>
      <c r="N5475" s="4" t="s">
        <v>5</v>
      </c>
      <c r="O5475" s="4" t="s">
        <v>8</v>
      </c>
      <c r="P5475" s="20" t="s">
        <v>32</v>
      </c>
      <c r="Q5475" s="4" t="s">
        <v>8</v>
      </c>
      <c r="R5475" s="4" t="s">
        <v>14</v>
      </c>
      <c r="S5475" s="4" t="s">
        <v>8</v>
      </c>
      <c r="T5475" s="4" t="s">
        <v>8</v>
      </c>
      <c r="U5475" s="4" t="s">
        <v>8</v>
      </c>
      <c r="V5475" s="20" t="s">
        <v>30</v>
      </c>
      <c r="W5475" s="4" t="s">
        <v>5</v>
      </c>
      <c r="X5475" s="4" t="s">
        <v>8</v>
      </c>
      <c r="Y5475" s="20" t="s">
        <v>32</v>
      </c>
      <c r="Z5475" s="4" t="s">
        <v>8</v>
      </c>
      <c r="AA5475" s="4" t="s">
        <v>14</v>
      </c>
      <c r="AB5475" s="4" t="s">
        <v>8</v>
      </c>
      <c r="AC5475" s="4" t="s">
        <v>8</v>
      </c>
      <c r="AD5475" s="4" t="s">
        <v>8</v>
      </c>
      <c r="AE5475" s="4" t="s">
        <v>12</v>
      </c>
    </row>
    <row r="5476" spans="1:23">
      <c r="A5476" t="n">
        <v>45367</v>
      </c>
      <c r="B5476" s="12" t="n">
        <v>5</v>
      </c>
      <c r="C5476" s="7" t="n">
        <v>28</v>
      </c>
      <c r="D5476" s="20" t="s">
        <v>3</v>
      </c>
      <c r="E5476" s="59" t="n">
        <v>47</v>
      </c>
      <c r="F5476" s="7" t="n">
        <v>61456</v>
      </c>
      <c r="G5476" s="7" t="n">
        <v>2</v>
      </c>
      <c r="H5476" s="7" t="n">
        <v>0</v>
      </c>
      <c r="I5476" s="7" t="s">
        <v>354</v>
      </c>
      <c r="J5476" s="20" t="s">
        <v>3</v>
      </c>
      <c r="K5476" s="7" t="n">
        <v>8</v>
      </c>
      <c r="L5476" s="7" t="n">
        <v>28</v>
      </c>
      <c r="M5476" s="20" t="s">
        <v>3</v>
      </c>
      <c r="N5476" s="53" t="n">
        <v>74</v>
      </c>
      <c r="O5476" s="7" t="n">
        <v>65</v>
      </c>
      <c r="P5476" s="20" t="s">
        <v>3</v>
      </c>
      <c r="Q5476" s="7" t="n">
        <v>0</v>
      </c>
      <c r="R5476" s="7" t="n">
        <v>1</v>
      </c>
      <c r="S5476" s="7" t="n">
        <v>3</v>
      </c>
      <c r="T5476" s="7" t="n">
        <v>9</v>
      </c>
      <c r="U5476" s="7" t="n">
        <v>28</v>
      </c>
      <c r="V5476" s="20" t="s">
        <v>3</v>
      </c>
      <c r="W5476" s="53" t="n">
        <v>74</v>
      </c>
      <c r="X5476" s="7" t="n">
        <v>65</v>
      </c>
      <c r="Y5476" s="20" t="s">
        <v>3</v>
      </c>
      <c r="Z5476" s="7" t="n">
        <v>0</v>
      </c>
      <c r="AA5476" s="7" t="n">
        <v>2</v>
      </c>
      <c r="AB5476" s="7" t="n">
        <v>3</v>
      </c>
      <c r="AC5476" s="7" t="n">
        <v>9</v>
      </c>
      <c r="AD5476" s="7" t="n">
        <v>1</v>
      </c>
      <c r="AE5476" s="13" t="n">
        <f t="normal" ca="1">A5480</f>
        <v>0</v>
      </c>
    </row>
    <row r="5477" spans="1:23">
      <c r="A5477" t="s">
        <v>4</v>
      </c>
      <c r="B5477" s="4" t="s">
        <v>5</v>
      </c>
      <c r="C5477" s="4" t="s">
        <v>7</v>
      </c>
      <c r="D5477" s="4" t="s">
        <v>8</v>
      </c>
      <c r="E5477" s="4" t="s">
        <v>8</v>
      </c>
      <c r="F5477" s="4" t="s">
        <v>9</v>
      </c>
    </row>
    <row r="5478" spans="1:23">
      <c r="A5478" t="n">
        <v>45415</v>
      </c>
      <c r="B5478" s="59" t="n">
        <v>47</v>
      </c>
      <c r="C5478" s="7" t="n">
        <v>61456</v>
      </c>
      <c r="D5478" s="7" t="n">
        <v>0</v>
      </c>
      <c r="E5478" s="7" t="n">
        <v>0</v>
      </c>
      <c r="F5478" s="7" t="s">
        <v>355</v>
      </c>
    </row>
    <row r="5479" spans="1:23">
      <c r="A5479" t="s">
        <v>4</v>
      </c>
      <c r="B5479" s="4" t="s">
        <v>5</v>
      </c>
      <c r="C5479" s="4" t="s">
        <v>8</v>
      </c>
      <c r="D5479" s="4" t="s">
        <v>7</v>
      </c>
      <c r="E5479" s="4" t="s">
        <v>13</v>
      </c>
    </row>
    <row r="5480" spans="1:23">
      <c r="A5480" t="n">
        <v>45428</v>
      </c>
      <c r="B5480" s="27" t="n">
        <v>58</v>
      </c>
      <c r="C5480" s="7" t="n">
        <v>0</v>
      </c>
      <c r="D5480" s="7" t="n">
        <v>300</v>
      </c>
      <c r="E5480" s="7" t="n">
        <v>1</v>
      </c>
    </row>
    <row r="5481" spans="1:23">
      <c r="A5481" t="s">
        <v>4</v>
      </c>
      <c r="B5481" s="4" t="s">
        <v>5</v>
      </c>
      <c r="C5481" s="4" t="s">
        <v>8</v>
      </c>
      <c r="D5481" s="4" t="s">
        <v>7</v>
      </c>
    </row>
    <row r="5482" spans="1:23">
      <c r="A5482" t="n">
        <v>45436</v>
      </c>
      <c r="B5482" s="27" t="n">
        <v>58</v>
      </c>
      <c r="C5482" s="7" t="n">
        <v>255</v>
      </c>
      <c r="D5482" s="7" t="n">
        <v>0</v>
      </c>
    </row>
    <row r="5483" spans="1:23">
      <c r="A5483" t="s">
        <v>4</v>
      </c>
      <c r="B5483" s="4" t="s">
        <v>5</v>
      </c>
      <c r="C5483" s="4" t="s">
        <v>8</v>
      </c>
      <c r="D5483" s="4" t="s">
        <v>8</v>
      </c>
      <c r="E5483" s="4" t="s">
        <v>8</v>
      </c>
      <c r="F5483" s="4" t="s">
        <v>8</v>
      </c>
    </row>
    <row r="5484" spans="1:23">
      <c r="A5484" t="n">
        <v>45440</v>
      </c>
      <c r="B5484" s="11" t="n">
        <v>14</v>
      </c>
      <c r="C5484" s="7" t="n">
        <v>0</v>
      </c>
      <c r="D5484" s="7" t="n">
        <v>0</v>
      </c>
      <c r="E5484" s="7" t="n">
        <v>0</v>
      </c>
      <c r="F5484" s="7" t="n">
        <v>64</v>
      </c>
    </row>
    <row r="5485" spans="1:23">
      <c r="A5485" t="s">
        <v>4</v>
      </c>
      <c r="B5485" s="4" t="s">
        <v>5</v>
      </c>
      <c r="C5485" s="4" t="s">
        <v>8</v>
      </c>
      <c r="D5485" s="4" t="s">
        <v>7</v>
      </c>
    </row>
    <row r="5486" spans="1:23">
      <c r="A5486" t="n">
        <v>45445</v>
      </c>
      <c r="B5486" s="23" t="n">
        <v>22</v>
      </c>
      <c r="C5486" s="7" t="n">
        <v>0</v>
      </c>
      <c r="D5486" s="7" t="n">
        <v>12445</v>
      </c>
    </row>
    <row r="5487" spans="1:23">
      <c r="A5487" t="s">
        <v>4</v>
      </c>
      <c r="B5487" s="4" t="s">
        <v>5</v>
      </c>
      <c r="C5487" s="4" t="s">
        <v>8</v>
      </c>
      <c r="D5487" s="4" t="s">
        <v>7</v>
      </c>
    </row>
    <row r="5488" spans="1:23">
      <c r="A5488" t="n">
        <v>45449</v>
      </c>
      <c r="B5488" s="27" t="n">
        <v>58</v>
      </c>
      <c r="C5488" s="7" t="n">
        <v>5</v>
      </c>
      <c r="D5488" s="7" t="n">
        <v>300</v>
      </c>
    </row>
    <row r="5489" spans="1:31">
      <c r="A5489" t="s">
        <v>4</v>
      </c>
      <c r="B5489" s="4" t="s">
        <v>5</v>
      </c>
      <c r="C5489" s="4" t="s">
        <v>13</v>
      </c>
      <c r="D5489" s="4" t="s">
        <v>7</v>
      </c>
    </row>
    <row r="5490" spans="1:31">
      <c r="A5490" t="n">
        <v>45453</v>
      </c>
      <c r="B5490" s="60" t="n">
        <v>103</v>
      </c>
      <c r="C5490" s="7" t="n">
        <v>0</v>
      </c>
      <c r="D5490" s="7" t="n">
        <v>300</v>
      </c>
    </row>
    <row r="5491" spans="1:31">
      <c r="A5491" t="s">
        <v>4</v>
      </c>
      <c r="B5491" s="4" t="s">
        <v>5</v>
      </c>
      <c r="C5491" s="4" t="s">
        <v>8</v>
      </c>
    </row>
    <row r="5492" spans="1:31">
      <c r="A5492" t="n">
        <v>45460</v>
      </c>
      <c r="B5492" s="61" t="n">
        <v>64</v>
      </c>
      <c r="C5492" s="7" t="n">
        <v>7</v>
      </c>
    </row>
    <row r="5493" spans="1:31">
      <c r="A5493" t="s">
        <v>4</v>
      </c>
      <c r="B5493" s="4" t="s">
        <v>5</v>
      </c>
      <c r="C5493" s="4" t="s">
        <v>8</v>
      </c>
      <c r="D5493" s="4" t="s">
        <v>7</v>
      </c>
    </row>
    <row r="5494" spans="1:31">
      <c r="A5494" t="n">
        <v>45462</v>
      </c>
      <c r="B5494" s="64" t="n">
        <v>72</v>
      </c>
      <c r="C5494" s="7" t="n">
        <v>5</v>
      </c>
      <c r="D5494" s="7" t="n">
        <v>0</v>
      </c>
    </row>
    <row r="5495" spans="1:31">
      <c r="A5495" t="s">
        <v>4</v>
      </c>
      <c r="B5495" s="4" t="s">
        <v>5</v>
      </c>
      <c r="C5495" s="4" t="s">
        <v>8</v>
      </c>
      <c r="D5495" s="20" t="s">
        <v>30</v>
      </c>
      <c r="E5495" s="4" t="s">
        <v>5</v>
      </c>
      <c r="F5495" s="4" t="s">
        <v>8</v>
      </c>
      <c r="G5495" s="4" t="s">
        <v>7</v>
      </c>
      <c r="H5495" s="20" t="s">
        <v>32</v>
      </c>
      <c r="I5495" s="4" t="s">
        <v>8</v>
      </c>
      <c r="J5495" s="4" t="s">
        <v>14</v>
      </c>
      <c r="K5495" s="4" t="s">
        <v>8</v>
      </c>
      <c r="L5495" s="4" t="s">
        <v>8</v>
      </c>
      <c r="M5495" s="4" t="s">
        <v>12</v>
      </c>
    </row>
    <row r="5496" spans="1:31">
      <c r="A5496" t="n">
        <v>45466</v>
      </c>
      <c r="B5496" s="12" t="n">
        <v>5</v>
      </c>
      <c r="C5496" s="7" t="n">
        <v>28</v>
      </c>
      <c r="D5496" s="20" t="s">
        <v>3</v>
      </c>
      <c r="E5496" s="10" t="n">
        <v>162</v>
      </c>
      <c r="F5496" s="7" t="n">
        <v>4</v>
      </c>
      <c r="G5496" s="7" t="n">
        <v>12445</v>
      </c>
      <c r="H5496" s="20" t="s">
        <v>3</v>
      </c>
      <c r="I5496" s="7" t="n">
        <v>0</v>
      </c>
      <c r="J5496" s="7" t="n">
        <v>1</v>
      </c>
      <c r="K5496" s="7" t="n">
        <v>2</v>
      </c>
      <c r="L5496" s="7" t="n">
        <v>1</v>
      </c>
      <c r="M5496" s="13" t="n">
        <f t="normal" ca="1">A5502</f>
        <v>0</v>
      </c>
    </row>
    <row r="5497" spans="1:31">
      <c r="A5497" t="s">
        <v>4</v>
      </c>
      <c r="B5497" s="4" t="s">
        <v>5</v>
      </c>
      <c r="C5497" s="4" t="s">
        <v>8</v>
      </c>
      <c r="D5497" s="4" t="s">
        <v>9</v>
      </c>
    </row>
    <row r="5498" spans="1:31">
      <c r="A5498" t="n">
        <v>45483</v>
      </c>
      <c r="B5498" s="9" t="n">
        <v>2</v>
      </c>
      <c r="C5498" s="7" t="n">
        <v>10</v>
      </c>
      <c r="D5498" s="7" t="s">
        <v>356</v>
      </c>
    </row>
    <row r="5499" spans="1:31">
      <c r="A5499" t="s">
        <v>4</v>
      </c>
      <c r="B5499" s="4" t="s">
        <v>5</v>
      </c>
      <c r="C5499" s="4" t="s">
        <v>7</v>
      </c>
    </row>
    <row r="5500" spans="1:31">
      <c r="A5500" t="n">
        <v>45500</v>
      </c>
      <c r="B5500" s="25" t="n">
        <v>16</v>
      </c>
      <c r="C5500" s="7" t="n">
        <v>0</v>
      </c>
    </row>
    <row r="5501" spans="1:31">
      <c r="A5501" t="s">
        <v>4</v>
      </c>
      <c r="B5501" s="4" t="s">
        <v>5</v>
      </c>
      <c r="C5501" s="4" t="s">
        <v>8</v>
      </c>
      <c r="D5501" s="4" t="s">
        <v>7</v>
      </c>
      <c r="E5501" s="4" t="s">
        <v>8</v>
      </c>
      <c r="F5501" s="4" t="s">
        <v>9</v>
      </c>
    </row>
    <row r="5502" spans="1:31">
      <c r="A5502" t="n">
        <v>45503</v>
      </c>
      <c r="B5502" s="65" t="n">
        <v>39</v>
      </c>
      <c r="C5502" s="7" t="n">
        <v>10</v>
      </c>
      <c r="D5502" s="7" t="n">
        <v>65533</v>
      </c>
      <c r="E5502" s="7" t="n">
        <v>203</v>
      </c>
      <c r="F5502" s="7" t="s">
        <v>357</v>
      </c>
    </row>
    <row r="5503" spans="1:31">
      <c r="A5503" t="s">
        <v>4</v>
      </c>
      <c r="B5503" s="4" t="s">
        <v>5</v>
      </c>
      <c r="C5503" s="4" t="s">
        <v>8</v>
      </c>
      <c r="D5503" s="4" t="s">
        <v>7</v>
      </c>
      <c r="E5503" s="4" t="s">
        <v>8</v>
      </c>
      <c r="F5503" s="4" t="s">
        <v>9</v>
      </c>
    </row>
    <row r="5504" spans="1:31">
      <c r="A5504" t="n">
        <v>45527</v>
      </c>
      <c r="B5504" s="65" t="n">
        <v>39</v>
      </c>
      <c r="C5504" s="7" t="n">
        <v>10</v>
      </c>
      <c r="D5504" s="7" t="n">
        <v>65533</v>
      </c>
      <c r="E5504" s="7" t="n">
        <v>204</v>
      </c>
      <c r="F5504" s="7" t="s">
        <v>358</v>
      </c>
    </row>
    <row r="5505" spans="1:13">
      <c r="A5505" t="s">
        <v>4</v>
      </c>
      <c r="B5505" s="4" t="s">
        <v>5</v>
      </c>
      <c r="C5505" s="4" t="s">
        <v>7</v>
      </c>
      <c r="D5505" s="4" t="s">
        <v>14</v>
      </c>
    </row>
    <row r="5506" spans="1:13">
      <c r="A5506" t="n">
        <v>45551</v>
      </c>
      <c r="B5506" s="30" t="n">
        <v>43</v>
      </c>
      <c r="C5506" s="7" t="n">
        <v>61456</v>
      </c>
      <c r="D5506" s="7" t="n">
        <v>128</v>
      </c>
    </row>
    <row r="5507" spans="1:13">
      <c r="A5507" t="s">
        <v>4</v>
      </c>
      <c r="B5507" s="4" t="s">
        <v>5</v>
      </c>
      <c r="C5507" s="4" t="s">
        <v>7</v>
      </c>
      <c r="D5507" s="4" t="s">
        <v>14</v>
      </c>
    </row>
    <row r="5508" spans="1:13">
      <c r="A5508" t="n">
        <v>45558</v>
      </c>
      <c r="B5508" s="30" t="n">
        <v>43</v>
      </c>
      <c r="C5508" s="7" t="n">
        <v>61456</v>
      </c>
      <c r="D5508" s="7" t="n">
        <v>32</v>
      </c>
    </row>
    <row r="5509" spans="1:13">
      <c r="A5509" t="s">
        <v>4</v>
      </c>
      <c r="B5509" s="4" t="s">
        <v>5</v>
      </c>
      <c r="C5509" s="4" t="s">
        <v>7</v>
      </c>
      <c r="D5509" s="4" t="s">
        <v>9</v>
      </c>
      <c r="E5509" s="4" t="s">
        <v>9</v>
      </c>
      <c r="F5509" s="4" t="s">
        <v>9</v>
      </c>
      <c r="G5509" s="4" t="s">
        <v>8</v>
      </c>
      <c r="H5509" s="4" t="s">
        <v>14</v>
      </c>
      <c r="I5509" s="4" t="s">
        <v>13</v>
      </c>
      <c r="J5509" s="4" t="s">
        <v>13</v>
      </c>
      <c r="K5509" s="4" t="s">
        <v>13</v>
      </c>
      <c r="L5509" s="4" t="s">
        <v>13</v>
      </c>
      <c r="M5509" s="4" t="s">
        <v>13</v>
      </c>
      <c r="N5509" s="4" t="s">
        <v>13</v>
      </c>
      <c r="O5509" s="4" t="s">
        <v>13</v>
      </c>
      <c r="P5509" s="4" t="s">
        <v>9</v>
      </c>
      <c r="Q5509" s="4" t="s">
        <v>9</v>
      </c>
      <c r="R5509" s="4" t="s">
        <v>14</v>
      </c>
      <c r="S5509" s="4" t="s">
        <v>8</v>
      </c>
      <c r="T5509" s="4" t="s">
        <v>14</v>
      </c>
      <c r="U5509" s="4" t="s">
        <v>14</v>
      </c>
      <c r="V5509" s="4" t="s">
        <v>7</v>
      </c>
    </row>
    <row r="5510" spans="1:13">
      <c r="A5510" t="n">
        <v>45565</v>
      </c>
      <c r="B5510" s="66" t="n">
        <v>19</v>
      </c>
      <c r="C5510" s="7" t="n">
        <v>7036</v>
      </c>
      <c r="D5510" s="7" t="s">
        <v>360</v>
      </c>
      <c r="E5510" s="7" t="s">
        <v>361</v>
      </c>
      <c r="F5510" s="7" t="s">
        <v>15</v>
      </c>
      <c r="G5510" s="7" t="n">
        <v>0</v>
      </c>
      <c r="H5510" s="7" t="n">
        <v>33</v>
      </c>
      <c r="I5510" s="7" t="n">
        <v>0</v>
      </c>
      <c r="J5510" s="7" t="n">
        <v>0</v>
      </c>
      <c r="K5510" s="7" t="n">
        <v>0</v>
      </c>
      <c r="L5510" s="7" t="n">
        <v>0</v>
      </c>
      <c r="M5510" s="7" t="n">
        <v>1</v>
      </c>
      <c r="N5510" s="7" t="n">
        <v>1.60000002384186</v>
      </c>
      <c r="O5510" s="7" t="n">
        <v>0.0900000035762787</v>
      </c>
      <c r="P5510" s="7" t="s">
        <v>15</v>
      </c>
      <c r="Q5510" s="7" t="s">
        <v>15</v>
      </c>
      <c r="R5510" s="7" t="n">
        <v>-1</v>
      </c>
      <c r="S5510" s="7" t="n">
        <v>0</v>
      </c>
      <c r="T5510" s="7" t="n">
        <v>0</v>
      </c>
      <c r="U5510" s="7" t="n">
        <v>0</v>
      </c>
      <c r="V5510" s="7" t="n">
        <v>0</v>
      </c>
    </row>
    <row r="5511" spans="1:13">
      <c r="A5511" t="s">
        <v>4</v>
      </c>
      <c r="B5511" s="4" t="s">
        <v>5</v>
      </c>
      <c r="C5511" s="4" t="s">
        <v>7</v>
      </c>
      <c r="D5511" s="4" t="s">
        <v>8</v>
      </c>
      <c r="E5511" s="4" t="s">
        <v>8</v>
      </c>
      <c r="F5511" s="4" t="s">
        <v>9</v>
      </c>
    </row>
    <row r="5512" spans="1:13">
      <c r="A5512" t="n">
        <v>45638</v>
      </c>
      <c r="B5512" s="22" t="n">
        <v>20</v>
      </c>
      <c r="C5512" s="7" t="n">
        <v>7036</v>
      </c>
      <c r="D5512" s="7" t="n">
        <v>3</v>
      </c>
      <c r="E5512" s="7" t="n">
        <v>10</v>
      </c>
      <c r="F5512" s="7" t="s">
        <v>96</v>
      </c>
    </row>
    <row r="5513" spans="1:13">
      <c r="A5513" t="s">
        <v>4</v>
      </c>
      <c r="B5513" s="4" t="s">
        <v>5</v>
      </c>
      <c r="C5513" s="4" t="s">
        <v>7</v>
      </c>
    </row>
    <row r="5514" spans="1:13">
      <c r="A5514" t="n">
        <v>45656</v>
      </c>
      <c r="B5514" s="25" t="n">
        <v>16</v>
      </c>
      <c r="C5514" s="7" t="n">
        <v>0</v>
      </c>
    </row>
    <row r="5515" spans="1:13">
      <c r="A5515" t="s">
        <v>4</v>
      </c>
      <c r="B5515" s="4" t="s">
        <v>5</v>
      </c>
      <c r="C5515" s="4" t="s">
        <v>8</v>
      </c>
      <c r="D5515" s="4" t="s">
        <v>8</v>
      </c>
      <c r="E5515" s="4" t="s">
        <v>8</v>
      </c>
      <c r="F5515" s="4" t="s">
        <v>8</v>
      </c>
    </row>
    <row r="5516" spans="1:13">
      <c r="A5516" t="n">
        <v>45659</v>
      </c>
      <c r="B5516" s="11" t="n">
        <v>14</v>
      </c>
      <c r="C5516" s="7" t="n">
        <v>0</v>
      </c>
      <c r="D5516" s="7" t="n">
        <v>0</v>
      </c>
      <c r="E5516" s="7" t="n">
        <v>32</v>
      </c>
      <c r="F5516" s="7" t="n">
        <v>0</v>
      </c>
    </row>
    <row r="5517" spans="1:13">
      <c r="A5517" t="s">
        <v>4</v>
      </c>
      <c r="B5517" s="4" t="s">
        <v>5</v>
      </c>
      <c r="C5517" s="4" t="s">
        <v>13</v>
      </c>
      <c r="D5517" s="4" t="s">
        <v>13</v>
      </c>
      <c r="E5517" s="4" t="s">
        <v>13</v>
      </c>
      <c r="F5517" s="4" t="s">
        <v>13</v>
      </c>
      <c r="G5517" s="4" t="s">
        <v>13</v>
      </c>
      <c r="H5517" s="4" t="s">
        <v>7</v>
      </c>
    </row>
    <row r="5518" spans="1:13">
      <c r="A5518" t="n">
        <v>45664</v>
      </c>
      <c r="B5518" s="67" t="n">
        <v>71</v>
      </c>
      <c r="C5518" s="7" t="n">
        <v>1</v>
      </c>
      <c r="D5518" s="7" t="n">
        <v>1</v>
      </c>
      <c r="E5518" s="7" t="n">
        <v>1</v>
      </c>
      <c r="F5518" s="7" t="n">
        <v>5</v>
      </c>
      <c r="G5518" s="7" t="n">
        <v>1000</v>
      </c>
      <c r="H5518" s="7" t="n">
        <v>0</v>
      </c>
    </row>
    <row r="5519" spans="1:13">
      <c r="A5519" t="s">
        <v>4</v>
      </c>
      <c r="B5519" s="4" t="s">
        <v>5</v>
      </c>
      <c r="C5519" s="4" t="s">
        <v>7</v>
      </c>
      <c r="D5519" s="4" t="s">
        <v>13</v>
      </c>
      <c r="E5519" s="4" t="s">
        <v>13</v>
      </c>
      <c r="F5519" s="4" t="s">
        <v>13</v>
      </c>
      <c r="G5519" s="4" t="s">
        <v>13</v>
      </c>
    </row>
    <row r="5520" spans="1:13">
      <c r="A5520" t="n">
        <v>45687</v>
      </c>
      <c r="B5520" s="46" t="n">
        <v>46</v>
      </c>
      <c r="C5520" s="7" t="n">
        <v>7036</v>
      </c>
      <c r="D5520" s="7" t="n">
        <v>0</v>
      </c>
      <c r="E5520" s="7" t="n">
        <v>0</v>
      </c>
      <c r="F5520" s="7" t="n">
        <v>-250</v>
      </c>
      <c r="G5520" s="7" t="n">
        <v>0</v>
      </c>
    </row>
    <row r="5521" spans="1:22">
      <c r="A5521" t="s">
        <v>4</v>
      </c>
      <c r="B5521" s="4" t="s">
        <v>5</v>
      </c>
      <c r="C5521" s="4" t="s">
        <v>7</v>
      </c>
      <c r="D5521" s="4" t="s">
        <v>7</v>
      </c>
      <c r="E5521" s="4" t="s">
        <v>7</v>
      </c>
      <c r="F5521" s="4" t="s">
        <v>7</v>
      </c>
      <c r="G5521" s="4" t="s">
        <v>7</v>
      </c>
      <c r="H5521" s="4" t="s">
        <v>7</v>
      </c>
      <c r="I5521" s="4" t="s">
        <v>7</v>
      </c>
    </row>
    <row r="5522" spans="1:22">
      <c r="A5522" t="n">
        <v>45706</v>
      </c>
      <c r="B5522" s="77" t="n">
        <v>132</v>
      </c>
      <c r="C5522" s="7" t="n">
        <v>12</v>
      </c>
      <c r="D5522" s="7" t="n">
        <v>27</v>
      </c>
      <c r="E5522" s="7" t="n">
        <v>65535</v>
      </c>
      <c r="F5522" s="7" t="n">
        <v>12</v>
      </c>
      <c r="G5522" s="7" t="n">
        <v>30</v>
      </c>
      <c r="H5522" s="7" t="n">
        <v>14</v>
      </c>
      <c r="I5522" s="7" t="n">
        <v>1204</v>
      </c>
    </row>
    <row r="5523" spans="1:22">
      <c r="A5523" t="s">
        <v>4</v>
      </c>
      <c r="B5523" s="4" t="s">
        <v>5</v>
      </c>
    </row>
    <row r="5524" spans="1:22">
      <c r="A5524" t="n">
        <v>45721</v>
      </c>
      <c r="B5524" s="78" t="n">
        <v>133</v>
      </c>
    </row>
    <row r="5525" spans="1:22">
      <c r="A5525" t="s">
        <v>4</v>
      </c>
      <c r="B5525" s="4" t="s">
        <v>5</v>
      </c>
      <c r="C5525" s="4" t="s">
        <v>7</v>
      </c>
      <c r="D5525" s="4" t="s">
        <v>9</v>
      </c>
      <c r="E5525" s="4" t="s">
        <v>8</v>
      </c>
      <c r="F5525" s="4" t="s">
        <v>8</v>
      </c>
      <c r="G5525" s="4" t="s">
        <v>8</v>
      </c>
      <c r="H5525" s="4" t="s">
        <v>8</v>
      </c>
      <c r="I5525" s="4" t="s">
        <v>8</v>
      </c>
      <c r="J5525" s="4" t="s">
        <v>13</v>
      </c>
      <c r="K5525" s="4" t="s">
        <v>13</v>
      </c>
      <c r="L5525" s="4" t="s">
        <v>13</v>
      </c>
      <c r="M5525" s="4" t="s">
        <v>13</v>
      </c>
      <c r="N5525" s="4" t="s">
        <v>8</v>
      </c>
    </row>
    <row r="5526" spans="1:22">
      <c r="A5526" t="n">
        <v>45722</v>
      </c>
      <c r="B5526" s="68" t="n">
        <v>34</v>
      </c>
      <c r="C5526" s="7" t="n">
        <v>7036</v>
      </c>
      <c r="D5526" s="7" t="s">
        <v>377</v>
      </c>
      <c r="E5526" s="7" t="n">
        <v>1</v>
      </c>
      <c r="F5526" s="7" t="n">
        <v>0</v>
      </c>
      <c r="G5526" s="7" t="n">
        <v>0</v>
      </c>
      <c r="H5526" s="7" t="n">
        <v>0</v>
      </c>
      <c r="I5526" s="7" t="n">
        <v>0</v>
      </c>
      <c r="J5526" s="7" t="n">
        <v>0</v>
      </c>
      <c r="K5526" s="7" t="n">
        <v>-1</v>
      </c>
      <c r="L5526" s="7" t="n">
        <v>-1</v>
      </c>
      <c r="M5526" s="7" t="n">
        <v>-1</v>
      </c>
      <c r="N5526" s="7" t="n">
        <v>0</v>
      </c>
    </row>
    <row r="5527" spans="1:22">
      <c r="A5527" t="s">
        <v>4</v>
      </c>
      <c r="B5527" s="4" t="s">
        <v>5</v>
      </c>
      <c r="C5527" s="4" t="s">
        <v>8</v>
      </c>
      <c r="D5527" s="4" t="s">
        <v>7</v>
      </c>
      <c r="E5527" s="4" t="s">
        <v>7</v>
      </c>
      <c r="F5527" s="4" t="s">
        <v>7</v>
      </c>
      <c r="G5527" s="4" t="s">
        <v>7</v>
      </c>
      <c r="H5527" s="4" t="s">
        <v>7</v>
      </c>
      <c r="I5527" s="4" t="s">
        <v>9</v>
      </c>
      <c r="J5527" s="4" t="s">
        <v>13</v>
      </c>
      <c r="K5527" s="4" t="s">
        <v>13</v>
      </c>
      <c r="L5527" s="4" t="s">
        <v>13</v>
      </c>
      <c r="M5527" s="4" t="s">
        <v>14</v>
      </c>
      <c r="N5527" s="4" t="s">
        <v>14</v>
      </c>
      <c r="O5527" s="4" t="s">
        <v>13</v>
      </c>
      <c r="P5527" s="4" t="s">
        <v>13</v>
      </c>
      <c r="Q5527" s="4" t="s">
        <v>13</v>
      </c>
      <c r="R5527" s="4" t="s">
        <v>13</v>
      </c>
      <c r="S5527" s="4" t="s">
        <v>8</v>
      </c>
    </row>
    <row r="5528" spans="1:22">
      <c r="A5528" t="n">
        <v>45754</v>
      </c>
      <c r="B5528" s="65" t="n">
        <v>39</v>
      </c>
      <c r="C5528" s="7" t="n">
        <v>12</v>
      </c>
      <c r="D5528" s="7" t="n">
        <v>65533</v>
      </c>
      <c r="E5528" s="7" t="n">
        <v>203</v>
      </c>
      <c r="F5528" s="7" t="n">
        <v>0</v>
      </c>
      <c r="G5528" s="7" t="n">
        <v>7036</v>
      </c>
      <c r="H5528" s="7" t="n">
        <v>3</v>
      </c>
      <c r="I5528" s="7" t="s">
        <v>378</v>
      </c>
      <c r="J5528" s="7" t="n">
        <v>0</v>
      </c>
      <c r="K5528" s="7" t="n">
        <v>-5</v>
      </c>
      <c r="L5528" s="7" t="n">
        <v>0</v>
      </c>
      <c r="M5528" s="7" t="n">
        <v>0</v>
      </c>
      <c r="N5528" s="7" t="n">
        <v>0</v>
      </c>
      <c r="O5528" s="7" t="n">
        <v>0</v>
      </c>
      <c r="P5528" s="7" t="n">
        <v>1</v>
      </c>
      <c r="Q5528" s="7" t="n">
        <v>1</v>
      </c>
      <c r="R5528" s="7" t="n">
        <v>1</v>
      </c>
      <c r="S5528" s="7" t="n">
        <v>255</v>
      </c>
    </row>
    <row r="5529" spans="1:22">
      <c r="A5529" t="s">
        <v>4</v>
      </c>
      <c r="B5529" s="4" t="s">
        <v>5</v>
      </c>
      <c r="C5529" s="4" t="s">
        <v>8</v>
      </c>
      <c r="D5529" s="4" t="s">
        <v>7</v>
      </c>
      <c r="E5529" s="4" t="s">
        <v>7</v>
      </c>
      <c r="F5529" s="4" t="s">
        <v>7</v>
      </c>
      <c r="G5529" s="4" t="s">
        <v>7</v>
      </c>
      <c r="H5529" s="4" t="s">
        <v>7</v>
      </c>
      <c r="I5529" s="4" t="s">
        <v>9</v>
      </c>
      <c r="J5529" s="4" t="s">
        <v>13</v>
      </c>
      <c r="K5529" s="4" t="s">
        <v>13</v>
      </c>
      <c r="L5529" s="4" t="s">
        <v>13</v>
      </c>
      <c r="M5529" s="4" t="s">
        <v>14</v>
      </c>
      <c r="N5529" s="4" t="s">
        <v>14</v>
      </c>
      <c r="O5529" s="4" t="s">
        <v>13</v>
      </c>
      <c r="P5529" s="4" t="s">
        <v>13</v>
      </c>
      <c r="Q5529" s="4" t="s">
        <v>13</v>
      </c>
      <c r="R5529" s="4" t="s">
        <v>13</v>
      </c>
      <c r="S5529" s="4" t="s">
        <v>8</v>
      </c>
    </row>
    <row r="5530" spans="1:22">
      <c r="A5530" t="n">
        <v>45815</v>
      </c>
      <c r="B5530" s="65" t="n">
        <v>39</v>
      </c>
      <c r="C5530" s="7" t="n">
        <v>12</v>
      </c>
      <c r="D5530" s="7" t="n">
        <v>65533</v>
      </c>
      <c r="E5530" s="7" t="n">
        <v>204</v>
      </c>
      <c r="F5530" s="7" t="n">
        <v>0</v>
      </c>
      <c r="G5530" s="7" t="n">
        <v>7036</v>
      </c>
      <c r="H5530" s="7" t="n">
        <v>3</v>
      </c>
      <c r="I5530" s="7" t="s">
        <v>379</v>
      </c>
      <c r="J5530" s="7" t="n">
        <v>0</v>
      </c>
      <c r="K5530" s="7" t="n">
        <v>0</v>
      </c>
      <c r="L5530" s="7" t="n">
        <v>0</v>
      </c>
      <c r="M5530" s="7" t="n">
        <v>0</v>
      </c>
      <c r="N5530" s="7" t="n">
        <v>0</v>
      </c>
      <c r="O5530" s="7" t="n">
        <v>0</v>
      </c>
      <c r="P5530" s="7" t="n">
        <v>1</v>
      </c>
      <c r="Q5530" s="7" t="n">
        <v>1</v>
      </c>
      <c r="R5530" s="7" t="n">
        <v>1</v>
      </c>
      <c r="S5530" s="7" t="n">
        <v>255</v>
      </c>
    </row>
    <row r="5531" spans="1:22">
      <c r="A5531" t="s">
        <v>4</v>
      </c>
      <c r="B5531" s="4" t="s">
        <v>5</v>
      </c>
      <c r="C5531" s="4" t="s">
        <v>8</v>
      </c>
      <c r="D5531" s="4" t="s">
        <v>7</v>
      </c>
      <c r="E5531" s="4" t="s">
        <v>7</v>
      </c>
      <c r="F5531" s="4" t="s">
        <v>7</v>
      </c>
      <c r="G5531" s="4" t="s">
        <v>7</v>
      </c>
      <c r="H5531" s="4" t="s">
        <v>7</v>
      </c>
      <c r="I5531" s="4" t="s">
        <v>9</v>
      </c>
      <c r="J5531" s="4" t="s">
        <v>13</v>
      </c>
      <c r="K5531" s="4" t="s">
        <v>13</v>
      </c>
      <c r="L5531" s="4" t="s">
        <v>13</v>
      </c>
      <c r="M5531" s="4" t="s">
        <v>14</v>
      </c>
      <c r="N5531" s="4" t="s">
        <v>14</v>
      </c>
      <c r="O5531" s="4" t="s">
        <v>13</v>
      </c>
      <c r="P5531" s="4" t="s">
        <v>13</v>
      </c>
      <c r="Q5531" s="4" t="s">
        <v>13</v>
      </c>
      <c r="R5531" s="4" t="s">
        <v>13</v>
      </c>
      <c r="S5531" s="4" t="s">
        <v>8</v>
      </c>
    </row>
    <row r="5532" spans="1:22">
      <c r="A5532" t="n">
        <v>45878</v>
      </c>
      <c r="B5532" s="65" t="n">
        <v>39</v>
      </c>
      <c r="C5532" s="7" t="n">
        <v>12</v>
      </c>
      <c r="D5532" s="7" t="n">
        <v>65533</v>
      </c>
      <c r="E5532" s="7" t="n">
        <v>204</v>
      </c>
      <c r="F5532" s="7" t="n">
        <v>0</v>
      </c>
      <c r="G5532" s="7" t="n">
        <v>7036</v>
      </c>
      <c r="H5532" s="7" t="n">
        <v>3</v>
      </c>
      <c r="I5532" s="7" t="s">
        <v>380</v>
      </c>
      <c r="J5532" s="7" t="n">
        <v>0</v>
      </c>
      <c r="K5532" s="7" t="n">
        <v>0</v>
      </c>
      <c r="L5532" s="7" t="n">
        <v>0</v>
      </c>
      <c r="M5532" s="7" t="n">
        <v>0</v>
      </c>
      <c r="N5532" s="7" t="n">
        <v>0</v>
      </c>
      <c r="O5532" s="7" t="n">
        <v>0</v>
      </c>
      <c r="P5532" s="7" t="n">
        <v>1</v>
      </c>
      <c r="Q5532" s="7" t="n">
        <v>1</v>
      </c>
      <c r="R5532" s="7" t="n">
        <v>1</v>
      </c>
      <c r="S5532" s="7" t="n">
        <v>255</v>
      </c>
    </row>
    <row r="5533" spans="1:22">
      <c r="A5533" t="s">
        <v>4</v>
      </c>
      <c r="B5533" s="4" t="s">
        <v>5</v>
      </c>
      <c r="C5533" s="4" t="s">
        <v>8</v>
      </c>
    </row>
    <row r="5534" spans="1:22">
      <c r="A5534" t="n">
        <v>45941</v>
      </c>
      <c r="B5534" s="69" t="n">
        <v>116</v>
      </c>
      <c r="C5534" s="7" t="n">
        <v>1</v>
      </c>
    </row>
    <row r="5535" spans="1:22">
      <c r="A5535" t="s">
        <v>4</v>
      </c>
      <c r="B5535" s="4" t="s">
        <v>5</v>
      </c>
      <c r="C5535" s="4" t="s">
        <v>8</v>
      </c>
      <c r="D5535" s="4" t="s">
        <v>7</v>
      </c>
      <c r="E5535" s="4" t="s">
        <v>7</v>
      </c>
      <c r="F5535" s="4" t="s">
        <v>14</v>
      </c>
    </row>
    <row r="5536" spans="1:22">
      <c r="A5536" t="n">
        <v>45943</v>
      </c>
      <c r="B5536" s="70" t="n">
        <v>84</v>
      </c>
      <c r="C5536" s="7" t="n">
        <v>0</v>
      </c>
      <c r="D5536" s="7" t="n">
        <v>0</v>
      </c>
      <c r="E5536" s="7" t="n">
        <v>0</v>
      </c>
      <c r="F5536" s="7" t="n">
        <v>1056964608</v>
      </c>
    </row>
    <row r="5537" spans="1:19">
      <c r="A5537" t="s">
        <v>4</v>
      </c>
      <c r="B5537" s="4" t="s">
        <v>5</v>
      </c>
      <c r="C5537" s="4" t="s">
        <v>8</v>
      </c>
      <c r="D5537" s="4" t="s">
        <v>8</v>
      </c>
      <c r="E5537" s="4" t="s">
        <v>13</v>
      </c>
      <c r="F5537" s="4" t="s">
        <v>13</v>
      </c>
      <c r="G5537" s="4" t="s">
        <v>13</v>
      </c>
      <c r="H5537" s="4" t="s">
        <v>7</v>
      </c>
    </row>
    <row r="5538" spans="1:19">
      <c r="A5538" t="n">
        <v>45953</v>
      </c>
      <c r="B5538" s="31" t="n">
        <v>45</v>
      </c>
      <c r="C5538" s="7" t="n">
        <v>2</v>
      </c>
      <c r="D5538" s="7" t="n">
        <v>3</v>
      </c>
      <c r="E5538" s="7" t="n">
        <v>0</v>
      </c>
      <c r="F5538" s="7" t="n">
        <v>8</v>
      </c>
      <c r="G5538" s="7" t="n">
        <v>-250</v>
      </c>
      <c r="H5538" s="7" t="n">
        <v>0</v>
      </c>
    </row>
    <row r="5539" spans="1:19">
      <c r="A5539" t="s">
        <v>4</v>
      </c>
      <c r="B5539" s="4" t="s">
        <v>5</v>
      </c>
      <c r="C5539" s="4" t="s">
        <v>8</v>
      </c>
      <c r="D5539" s="4" t="s">
        <v>8</v>
      </c>
      <c r="E5539" s="4" t="s">
        <v>13</v>
      </c>
      <c r="F5539" s="4" t="s">
        <v>13</v>
      </c>
      <c r="G5539" s="4" t="s">
        <v>13</v>
      </c>
      <c r="H5539" s="4" t="s">
        <v>7</v>
      </c>
      <c r="I5539" s="4" t="s">
        <v>8</v>
      </c>
    </row>
    <row r="5540" spans="1:19">
      <c r="A5540" t="n">
        <v>45970</v>
      </c>
      <c r="B5540" s="31" t="n">
        <v>45</v>
      </c>
      <c r="C5540" s="7" t="n">
        <v>4</v>
      </c>
      <c r="D5540" s="7" t="n">
        <v>3</v>
      </c>
      <c r="E5540" s="7" t="n">
        <v>5</v>
      </c>
      <c r="F5540" s="7" t="n">
        <v>34.5</v>
      </c>
      <c r="G5540" s="7" t="n">
        <v>0</v>
      </c>
      <c r="H5540" s="7" t="n">
        <v>0</v>
      </c>
      <c r="I5540" s="7" t="n">
        <v>0</v>
      </c>
    </row>
    <row r="5541" spans="1:19">
      <c r="A5541" t="s">
        <v>4</v>
      </c>
      <c r="B5541" s="4" t="s">
        <v>5</v>
      </c>
      <c r="C5541" s="4" t="s">
        <v>8</v>
      </c>
      <c r="D5541" s="4" t="s">
        <v>8</v>
      </c>
      <c r="E5541" s="4" t="s">
        <v>13</v>
      </c>
      <c r="F5541" s="4" t="s">
        <v>7</v>
      </c>
    </row>
    <row r="5542" spans="1:19">
      <c r="A5542" t="n">
        <v>45988</v>
      </c>
      <c r="B5542" s="31" t="n">
        <v>45</v>
      </c>
      <c r="C5542" s="7" t="n">
        <v>5</v>
      </c>
      <c r="D5542" s="7" t="n">
        <v>3</v>
      </c>
      <c r="E5542" s="7" t="n">
        <v>105</v>
      </c>
      <c r="F5542" s="7" t="n">
        <v>0</v>
      </c>
    </row>
    <row r="5543" spans="1:19">
      <c r="A5543" t="s">
        <v>4</v>
      </c>
      <c r="B5543" s="4" t="s">
        <v>5</v>
      </c>
      <c r="C5543" s="4" t="s">
        <v>8</v>
      </c>
      <c r="D5543" s="4" t="s">
        <v>8</v>
      </c>
      <c r="E5543" s="4" t="s">
        <v>13</v>
      </c>
      <c r="F5543" s="4" t="s">
        <v>7</v>
      </c>
    </row>
    <row r="5544" spans="1:19">
      <c r="A5544" t="n">
        <v>45997</v>
      </c>
      <c r="B5544" s="31" t="n">
        <v>45</v>
      </c>
      <c r="C5544" s="7" t="n">
        <v>11</v>
      </c>
      <c r="D5544" s="7" t="n">
        <v>3</v>
      </c>
      <c r="E5544" s="7" t="n">
        <v>35</v>
      </c>
      <c r="F5544" s="7" t="n">
        <v>0</v>
      </c>
    </row>
    <row r="5545" spans="1:19">
      <c r="A5545" t="s">
        <v>4</v>
      </c>
      <c r="B5545" s="4" t="s">
        <v>5</v>
      </c>
      <c r="C5545" s="4" t="s">
        <v>8</v>
      </c>
      <c r="D5545" s="4" t="s">
        <v>8</v>
      </c>
      <c r="E5545" s="4" t="s">
        <v>13</v>
      </c>
      <c r="F5545" s="4" t="s">
        <v>13</v>
      </c>
      <c r="G5545" s="4" t="s">
        <v>13</v>
      </c>
      <c r="H5545" s="4" t="s">
        <v>7</v>
      </c>
    </row>
    <row r="5546" spans="1:19">
      <c r="A5546" t="n">
        <v>46006</v>
      </c>
      <c r="B5546" s="31" t="n">
        <v>45</v>
      </c>
      <c r="C5546" s="7" t="n">
        <v>2</v>
      </c>
      <c r="D5546" s="7" t="n">
        <v>3</v>
      </c>
      <c r="E5546" s="7" t="n">
        <v>0</v>
      </c>
      <c r="F5546" s="7" t="n">
        <v>8</v>
      </c>
      <c r="G5546" s="7" t="n">
        <v>-245</v>
      </c>
      <c r="H5546" s="7" t="n">
        <v>10000</v>
      </c>
    </row>
    <row r="5547" spans="1:19">
      <c r="A5547" t="s">
        <v>4</v>
      </c>
      <c r="B5547" s="4" t="s">
        <v>5</v>
      </c>
      <c r="C5547" s="4" t="s">
        <v>8</v>
      </c>
      <c r="D5547" s="4" t="s">
        <v>8</v>
      </c>
      <c r="E5547" s="4" t="s">
        <v>13</v>
      </c>
      <c r="F5547" s="4" t="s">
        <v>13</v>
      </c>
      <c r="G5547" s="4" t="s">
        <v>13</v>
      </c>
      <c r="H5547" s="4" t="s">
        <v>7</v>
      </c>
      <c r="I5547" s="4" t="s">
        <v>8</v>
      </c>
    </row>
    <row r="5548" spans="1:19">
      <c r="A5548" t="n">
        <v>46023</v>
      </c>
      <c r="B5548" s="31" t="n">
        <v>45</v>
      </c>
      <c r="C5548" s="7" t="n">
        <v>4</v>
      </c>
      <c r="D5548" s="7" t="n">
        <v>3</v>
      </c>
      <c r="E5548" s="7" t="n">
        <v>5</v>
      </c>
      <c r="F5548" s="7" t="n">
        <v>24.5</v>
      </c>
      <c r="G5548" s="7" t="n">
        <v>0</v>
      </c>
      <c r="H5548" s="7" t="n">
        <v>10000</v>
      </c>
      <c r="I5548" s="7" t="n">
        <v>0</v>
      </c>
    </row>
    <row r="5549" spans="1:19">
      <c r="A5549" t="s">
        <v>4</v>
      </c>
      <c r="B5549" s="4" t="s">
        <v>5</v>
      </c>
      <c r="C5549" s="4" t="s">
        <v>8</v>
      </c>
      <c r="D5549" s="4" t="s">
        <v>8</v>
      </c>
      <c r="E5549" s="4" t="s">
        <v>13</v>
      </c>
      <c r="F5549" s="4" t="s">
        <v>7</v>
      </c>
    </row>
    <row r="5550" spans="1:19">
      <c r="A5550" t="n">
        <v>46041</v>
      </c>
      <c r="B5550" s="31" t="n">
        <v>45</v>
      </c>
      <c r="C5550" s="7" t="n">
        <v>5</v>
      </c>
      <c r="D5550" s="7" t="n">
        <v>3</v>
      </c>
      <c r="E5550" s="7" t="n">
        <v>55</v>
      </c>
      <c r="F5550" s="7" t="n">
        <v>10000</v>
      </c>
    </row>
    <row r="5551" spans="1:19">
      <c r="A5551" t="s">
        <v>4</v>
      </c>
      <c r="B5551" s="4" t="s">
        <v>5</v>
      </c>
      <c r="C5551" s="4" t="s">
        <v>8</v>
      </c>
      <c r="D5551" s="4" t="s">
        <v>7</v>
      </c>
      <c r="E5551" s="4" t="s">
        <v>14</v>
      </c>
      <c r="F5551" s="4" t="s">
        <v>7</v>
      </c>
      <c r="G5551" s="4" t="s">
        <v>14</v>
      </c>
      <c r="H5551" s="4" t="s">
        <v>8</v>
      </c>
    </row>
    <row r="5552" spans="1:19">
      <c r="A5552" t="n">
        <v>46050</v>
      </c>
      <c r="B5552" s="14" t="n">
        <v>49</v>
      </c>
      <c r="C5552" s="7" t="n">
        <v>0</v>
      </c>
      <c r="D5552" s="7" t="n">
        <v>535</v>
      </c>
      <c r="E5552" s="7" t="n">
        <v>1065353216</v>
      </c>
      <c r="F5552" s="7" t="n">
        <v>0</v>
      </c>
      <c r="G5552" s="7" t="n">
        <v>0</v>
      </c>
      <c r="H5552" s="7" t="n">
        <v>0</v>
      </c>
    </row>
    <row r="5553" spans="1:9">
      <c r="A5553" t="s">
        <v>4</v>
      </c>
      <c r="B5553" s="4" t="s">
        <v>5</v>
      </c>
      <c r="C5553" s="4" t="s">
        <v>8</v>
      </c>
      <c r="D5553" s="4" t="s">
        <v>7</v>
      </c>
      <c r="E5553" s="4" t="s">
        <v>13</v>
      </c>
      <c r="F5553" s="4" t="s">
        <v>7</v>
      </c>
      <c r="G5553" s="4" t="s">
        <v>14</v>
      </c>
      <c r="H5553" s="4" t="s">
        <v>14</v>
      </c>
      <c r="I5553" s="4" t="s">
        <v>7</v>
      </c>
      <c r="J5553" s="4" t="s">
        <v>7</v>
      </c>
      <c r="K5553" s="4" t="s">
        <v>14</v>
      </c>
      <c r="L5553" s="4" t="s">
        <v>14</v>
      </c>
      <c r="M5553" s="4" t="s">
        <v>14</v>
      </c>
      <c r="N5553" s="4" t="s">
        <v>14</v>
      </c>
      <c r="O5553" s="4" t="s">
        <v>9</v>
      </c>
    </row>
    <row r="5554" spans="1:9">
      <c r="A5554" t="n">
        <v>46065</v>
      </c>
      <c r="B5554" s="16" t="n">
        <v>50</v>
      </c>
      <c r="C5554" s="7" t="n">
        <v>0</v>
      </c>
      <c r="D5554" s="7" t="n">
        <v>4525</v>
      </c>
      <c r="E5554" s="7" t="n">
        <v>0.400000005960464</v>
      </c>
      <c r="F5554" s="7" t="n">
        <v>2000</v>
      </c>
      <c r="G5554" s="7" t="n">
        <v>0</v>
      </c>
      <c r="H5554" s="7" t="n">
        <v>0</v>
      </c>
      <c r="I5554" s="7" t="n">
        <v>0</v>
      </c>
      <c r="J5554" s="7" t="n">
        <v>65533</v>
      </c>
      <c r="K5554" s="7" t="n">
        <v>0</v>
      </c>
      <c r="L5554" s="7" t="n">
        <v>0</v>
      </c>
      <c r="M5554" s="7" t="n">
        <v>0</v>
      </c>
      <c r="N5554" s="7" t="n">
        <v>0</v>
      </c>
      <c r="O5554" s="7" t="s">
        <v>15</v>
      </c>
    </row>
    <row r="5555" spans="1:9">
      <c r="A5555" t="s">
        <v>4</v>
      </c>
      <c r="B5555" s="4" t="s">
        <v>5</v>
      </c>
      <c r="C5555" s="4" t="s">
        <v>8</v>
      </c>
      <c r="D5555" s="4" t="s">
        <v>7</v>
      </c>
      <c r="E5555" s="4" t="s">
        <v>13</v>
      </c>
    </row>
    <row r="5556" spans="1:9">
      <c r="A5556" t="n">
        <v>46104</v>
      </c>
      <c r="B5556" s="27" t="n">
        <v>58</v>
      </c>
      <c r="C5556" s="7" t="n">
        <v>100</v>
      </c>
      <c r="D5556" s="7" t="n">
        <v>2000</v>
      </c>
      <c r="E5556" s="7" t="n">
        <v>1</v>
      </c>
    </row>
    <row r="5557" spans="1:9">
      <c r="A5557" t="s">
        <v>4</v>
      </c>
      <c r="B5557" s="4" t="s">
        <v>5</v>
      </c>
      <c r="C5557" s="4" t="s">
        <v>8</v>
      </c>
      <c r="D5557" s="4" t="s">
        <v>7</v>
      </c>
    </row>
    <row r="5558" spans="1:9">
      <c r="A5558" t="n">
        <v>46112</v>
      </c>
      <c r="B5558" s="27" t="n">
        <v>58</v>
      </c>
      <c r="C5558" s="7" t="n">
        <v>255</v>
      </c>
      <c r="D5558" s="7" t="n">
        <v>0</v>
      </c>
    </row>
    <row r="5559" spans="1:9">
      <c r="A5559" t="s">
        <v>4</v>
      </c>
      <c r="B5559" s="4" t="s">
        <v>5</v>
      </c>
      <c r="C5559" s="4" t="s">
        <v>8</v>
      </c>
      <c r="D5559" s="4" t="s">
        <v>7</v>
      </c>
    </row>
    <row r="5560" spans="1:9">
      <c r="A5560" t="n">
        <v>46116</v>
      </c>
      <c r="B5560" s="31" t="n">
        <v>45</v>
      </c>
      <c r="C5560" s="7" t="n">
        <v>7</v>
      </c>
      <c r="D5560" s="7" t="n">
        <v>255</v>
      </c>
    </row>
    <row r="5561" spans="1:9">
      <c r="A5561" t="s">
        <v>4</v>
      </c>
      <c r="B5561" s="4" t="s">
        <v>5</v>
      </c>
      <c r="C5561" s="4" t="s">
        <v>8</v>
      </c>
      <c r="D5561" s="4" t="s">
        <v>7</v>
      </c>
      <c r="E5561" s="4" t="s">
        <v>7</v>
      </c>
    </row>
    <row r="5562" spans="1:9">
      <c r="A5562" t="n">
        <v>46120</v>
      </c>
      <c r="B5562" s="16" t="n">
        <v>50</v>
      </c>
      <c r="C5562" s="7" t="n">
        <v>1</v>
      </c>
      <c r="D5562" s="7" t="n">
        <v>4525</v>
      </c>
      <c r="E5562" s="7" t="n">
        <v>2000</v>
      </c>
    </row>
    <row r="5563" spans="1:9">
      <c r="A5563" t="s">
        <v>4</v>
      </c>
      <c r="B5563" s="4" t="s">
        <v>5</v>
      </c>
      <c r="C5563" s="4" t="s">
        <v>8</v>
      </c>
      <c r="D5563" s="4" t="s">
        <v>7</v>
      </c>
      <c r="E5563" s="4" t="s">
        <v>13</v>
      </c>
    </row>
    <row r="5564" spans="1:9">
      <c r="A5564" t="n">
        <v>46126</v>
      </c>
      <c r="B5564" s="27" t="n">
        <v>58</v>
      </c>
      <c r="C5564" s="7" t="n">
        <v>0</v>
      </c>
      <c r="D5564" s="7" t="n">
        <v>2000</v>
      </c>
      <c r="E5564" s="7" t="n">
        <v>1</v>
      </c>
    </row>
    <row r="5565" spans="1:9">
      <c r="A5565" t="s">
        <v>4</v>
      </c>
      <c r="B5565" s="4" t="s">
        <v>5</v>
      </c>
      <c r="C5565" s="4" t="s">
        <v>8</v>
      </c>
      <c r="D5565" s="4" t="s">
        <v>7</v>
      </c>
    </row>
    <row r="5566" spans="1:9">
      <c r="A5566" t="n">
        <v>46134</v>
      </c>
      <c r="B5566" s="27" t="n">
        <v>58</v>
      </c>
      <c r="C5566" s="7" t="n">
        <v>255</v>
      </c>
      <c r="D5566" s="7" t="n">
        <v>0</v>
      </c>
    </row>
    <row r="5567" spans="1:9">
      <c r="A5567" t="s">
        <v>4</v>
      </c>
      <c r="B5567" s="4" t="s">
        <v>5</v>
      </c>
      <c r="C5567" s="4" t="s">
        <v>8</v>
      </c>
      <c r="D5567" s="4" t="s">
        <v>7</v>
      </c>
      <c r="E5567" s="4" t="s">
        <v>7</v>
      </c>
      <c r="F5567" s="4" t="s">
        <v>14</v>
      </c>
    </row>
    <row r="5568" spans="1:9">
      <c r="A5568" t="n">
        <v>46138</v>
      </c>
      <c r="B5568" s="70" t="n">
        <v>84</v>
      </c>
      <c r="C5568" s="7" t="n">
        <v>1</v>
      </c>
      <c r="D5568" s="7" t="n">
        <v>0</v>
      </c>
      <c r="E5568" s="7" t="n">
        <v>0</v>
      </c>
      <c r="F5568" s="7" t="n">
        <v>0</v>
      </c>
    </row>
    <row r="5569" spans="1:15">
      <c r="A5569" t="s">
        <v>4</v>
      </c>
      <c r="B5569" s="4" t="s">
        <v>5</v>
      </c>
      <c r="C5569" s="4" t="s">
        <v>8</v>
      </c>
    </row>
    <row r="5570" spans="1:15">
      <c r="A5570" t="n">
        <v>46148</v>
      </c>
      <c r="B5570" s="31" t="n">
        <v>45</v>
      </c>
      <c r="C5570" s="7" t="n">
        <v>0</v>
      </c>
    </row>
    <row r="5571" spans="1:15">
      <c r="A5571" t="s">
        <v>4</v>
      </c>
      <c r="B5571" s="4" t="s">
        <v>5</v>
      </c>
      <c r="C5571" s="4" t="s">
        <v>8</v>
      </c>
      <c r="D5571" s="4" t="s">
        <v>7</v>
      </c>
      <c r="E5571" s="4" t="s">
        <v>7</v>
      </c>
    </row>
    <row r="5572" spans="1:15">
      <c r="A5572" t="n">
        <v>46150</v>
      </c>
      <c r="B5572" s="65" t="n">
        <v>39</v>
      </c>
      <c r="C5572" s="7" t="n">
        <v>16</v>
      </c>
      <c r="D5572" s="7" t="n">
        <v>65533</v>
      </c>
      <c r="E5572" s="7" t="n">
        <v>203</v>
      </c>
    </row>
    <row r="5573" spans="1:15">
      <c r="A5573" t="s">
        <v>4</v>
      </c>
      <c r="B5573" s="4" t="s">
        <v>5</v>
      </c>
      <c r="C5573" s="4" t="s">
        <v>8</v>
      </c>
      <c r="D5573" s="4" t="s">
        <v>7</v>
      </c>
      <c r="E5573" s="4" t="s">
        <v>7</v>
      </c>
    </row>
    <row r="5574" spans="1:15">
      <c r="A5574" t="n">
        <v>46156</v>
      </c>
      <c r="B5574" s="65" t="n">
        <v>39</v>
      </c>
      <c r="C5574" s="7" t="n">
        <v>16</v>
      </c>
      <c r="D5574" s="7" t="n">
        <v>65533</v>
      </c>
      <c r="E5574" s="7" t="n">
        <v>204</v>
      </c>
    </row>
    <row r="5575" spans="1:15">
      <c r="A5575" t="s">
        <v>4</v>
      </c>
      <c r="B5575" s="4" t="s">
        <v>5</v>
      </c>
      <c r="C5575" s="4" t="s">
        <v>8</v>
      </c>
      <c r="D5575" s="4" t="s">
        <v>7</v>
      </c>
      <c r="E5575" s="4" t="s">
        <v>8</v>
      </c>
    </row>
    <row r="5576" spans="1:15">
      <c r="A5576" t="n">
        <v>46162</v>
      </c>
      <c r="B5576" s="65" t="n">
        <v>39</v>
      </c>
      <c r="C5576" s="7" t="n">
        <v>11</v>
      </c>
      <c r="D5576" s="7" t="n">
        <v>65533</v>
      </c>
      <c r="E5576" s="7" t="n">
        <v>203</v>
      </c>
    </row>
    <row r="5577" spans="1:15">
      <c r="A5577" t="s">
        <v>4</v>
      </c>
      <c r="B5577" s="4" t="s">
        <v>5</v>
      </c>
      <c r="C5577" s="4" t="s">
        <v>8</v>
      </c>
      <c r="D5577" s="4" t="s">
        <v>7</v>
      </c>
      <c r="E5577" s="4" t="s">
        <v>8</v>
      </c>
    </row>
    <row r="5578" spans="1:15">
      <c r="A5578" t="n">
        <v>46167</v>
      </c>
      <c r="B5578" s="65" t="n">
        <v>39</v>
      </c>
      <c r="C5578" s="7" t="n">
        <v>11</v>
      </c>
      <c r="D5578" s="7" t="n">
        <v>65533</v>
      </c>
      <c r="E5578" s="7" t="n">
        <v>204</v>
      </c>
    </row>
    <row r="5579" spans="1:15">
      <c r="A5579" t="s">
        <v>4</v>
      </c>
      <c r="B5579" s="4" t="s">
        <v>5</v>
      </c>
      <c r="C5579" s="4" t="s">
        <v>14</v>
      </c>
    </row>
    <row r="5580" spans="1:15">
      <c r="A5580" t="n">
        <v>46172</v>
      </c>
      <c r="B5580" s="62" t="n">
        <v>15</v>
      </c>
      <c r="C5580" s="7" t="n">
        <v>2097152</v>
      </c>
    </row>
    <row r="5581" spans="1:15">
      <c r="A5581" t="s">
        <v>4</v>
      </c>
      <c r="B5581" s="4" t="s">
        <v>5</v>
      </c>
      <c r="C5581" s="4" t="s">
        <v>7</v>
      </c>
      <c r="D5581" s="4" t="s">
        <v>14</v>
      </c>
    </row>
    <row r="5582" spans="1:15">
      <c r="A5582" t="n">
        <v>46177</v>
      </c>
      <c r="B5582" s="43" t="n">
        <v>44</v>
      </c>
      <c r="C5582" s="7" t="n">
        <v>61456</v>
      </c>
      <c r="D5582" s="7" t="n">
        <v>128</v>
      </c>
    </row>
    <row r="5583" spans="1:15">
      <c r="A5583" t="s">
        <v>4</v>
      </c>
      <c r="B5583" s="4" t="s">
        <v>5</v>
      </c>
      <c r="C5583" s="4" t="s">
        <v>7</v>
      </c>
      <c r="D5583" s="4" t="s">
        <v>14</v>
      </c>
    </row>
    <row r="5584" spans="1:15">
      <c r="A5584" t="n">
        <v>46184</v>
      </c>
      <c r="B5584" s="43" t="n">
        <v>44</v>
      </c>
      <c r="C5584" s="7" t="n">
        <v>61456</v>
      </c>
      <c r="D5584" s="7" t="n">
        <v>32</v>
      </c>
    </row>
    <row r="5585" spans="1:5">
      <c r="A5585" t="s">
        <v>4</v>
      </c>
      <c r="B5585" s="4" t="s">
        <v>5</v>
      </c>
      <c r="C5585" s="4" t="s">
        <v>7</v>
      </c>
      <c r="D5585" s="4" t="s">
        <v>14</v>
      </c>
    </row>
    <row r="5586" spans="1:5">
      <c r="A5586" t="n">
        <v>46191</v>
      </c>
      <c r="B5586" s="30" t="n">
        <v>43</v>
      </c>
      <c r="C5586" s="7" t="n">
        <v>7036</v>
      </c>
      <c r="D5586" s="7" t="n">
        <v>1</v>
      </c>
    </row>
    <row r="5587" spans="1:5">
      <c r="A5587" t="s">
        <v>4</v>
      </c>
      <c r="B5587" s="4" t="s">
        <v>5</v>
      </c>
      <c r="C5587" s="4" t="s">
        <v>8</v>
      </c>
      <c r="D5587" s="4" t="s">
        <v>7</v>
      </c>
    </row>
    <row r="5588" spans="1:5">
      <c r="A5588" t="n">
        <v>46198</v>
      </c>
      <c r="B5588" s="10" t="n">
        <v>162</v>
      </c>
      <c r="C5588" s="7" t="n">
        <v>1</v>
      </c>
      <c r="D5588" s="7" t="n">
        <v>0</v>
      </c>
    </row>
    <row r="5589" spans="1:5">
      <c r="A5589" t="s">
        <v>4</v>
      </c>
      <c r="B5589" s="4" t="s">
        <v>5</v>
      </c>
    </row>
    <row r="5590" spans="1:5">
      <c r="A5590" t="n">
        <v>46202</v>
      </c>
      <c r="B5590" s="5" t="n">
        <v>1</v>
      </c>
    </row>
    <row r="5591" spans="1:5" s="3" customFormat="1" customHeight="0">
      <c r="A5591" s="3" t="s">
        <v>2</v>
      </c>
      <c r="B5591" s="3" t="s">
        <v>396</v>
      </c>
    </row>
    <row r="5592" spans="1:5">
      <c r="A5592" t="s">
        <v>4</v>
      </c>
      <c r="B5592" s="4" t="s">
        <v>5</v>
      </c>
      <c r="C5592" s="4" t="s">
        <v>8</v>
      </c>
      <c r="D5592" s="4" t="s">
        <v>8</v>
      </c>
      <c r="E5592" s="4" t="s">
        <v>8</v>
      </c>
      <c r="F5592" s="4" t="s">
        <v>8</v>
      </c>
    </row>
    <row r="5593" spans="1:5">
      <c r="A5593" t="n">
        <v>46204</v>
      </c>
      <c r="B5593" s="11" t="n">
        <v>14</v>
      </c>
      <c r="C5593" s="7" t="n">
        <v>2</v>
      </c>
      <c r="D5593" s="7" t="n">
        <v>0</v>
      </c>
      <c r="E5593" s="7" t="n">
        <v>0</v>
      </c>
      <c r="F5593" s="7" t="n">
        <v>0</v>
      </c>
    </row>
    <row r="5594" spans="1:5">
      <c r="A5594" t="s">
        <v>4</v>
      </c>
      <c r="B5594" s="4" t="s">
        <v>5</v>
      </c>
      <c r="C5594" s="4" t="s">
        <v>8</v>
      </c>
      <c r="D5594" s="20" t="s">
        <v>30</v>
      </c>
      <c r="E5594" s="4" t="s">
        <v>5</v>
      </c>
      <c r="F5594" s="4" t="s">
        <v>8</v>
      </c>
      <c r="G5594" s="4" t="s">
        <v>7</v>
      </c>
      <c r="H5594" s="20" t="s">
        <v>32</v>
      </c>
      <c r="I5594" s="4" t="s">
        <v>8</v>
      </c>
      <c r="J5594" s="4" t="s">
        <v>14</v>
      </c>
      <c r="K5594" s="4" t="s">
        <v>8</v>
      </c>
      <c r="L5594" s="4" t="s">
        <v>8</v>
      </c>
      <c r="M5594" s="20" t="s">
        <v>30</v>
      </c>
      <c r="N5594" s="4" t="s">
        <v>5</v>
      </c>
      <c r="O5594" s="4" t="s">
        <v>8</v>
      </c>
      <c r="P5594" s="4" t="s">
        <v>7</v>
      </c>
      <c r="Q5594" s="20" t="s">
        <v>32</v>
      </c>
      <c r="R5594" s="4" t="s">
        <v>8</v>
      </c>
      <c r="S5594" s="4" t="s">
        <v>14</v>
      </c>
      <c r="T5594" s="4" t="s">
        <v>8</v>
      </c>
      <c r="U5594" s="4" t="s">
        <v>8</v>
      </c>
      <c r="V5594" s="4" t="s">
        <v>8</v>
      </c>
      <c r="W5594" s="4" t="s">
        <v>12</v>
      </c>
    </row>
    <row r="5595" spans="1:5">
      <c r="A5595" t="n">
        <v>46209</v>
      </c>
      <c r="B5595" s="12" t="n">
        <v>5</v>
      </c>
      <c r="C5595" s="7" t="n">
        <v>28</v>
      </c>
      <c r="D5595" s="20" t="s">
        <v>3</v>
      </c>
      <c r="E5595" s="10" t="n">
        <v>162</v>
      </c>
      <c r="F5595" s="7" t="n">
        <v>3</v>
      </c>
      <c r="G5595" s="7" t="n">
        <v>12449</v>
      </c>
      <c r="H5595" s="20" t="s">
        <v>3</v>
      </c>
      <c r="I5595" s="7" t="n">
        <v>0</v>
      </c>
      <c r="J5595" s="7" t="n">
        <v>1</v>
      </c>
      <c r="K5595" s="7" t="n">
        <v>2</v>
      </c>
      <c r="L5595" s="7" t="n">
        <v>28</v>
      </c>
      <c r="M5595" s="20" t="s">
        <v>3</v>
      </c>
      <c r="N5595" s="10" t="n">
        <v>162</v>
      </c>
      <c r="O5595" s="7" t="n">
        <v>3</v>
      </c>
      <c r="P5595" s="7" t="n">
        <v>12449</v>
      </c>
      <c r="Q5595" s="20" t="s">
        <v>3</v>
      </c>
      <c r="R5595" s="7" t="n">
        <v>0</v>
      </c>
      <c r="S5595" s="7" t="n">
        <v>2</v>
      </c>
      <c r="T5595" s="7" t="n">
        <v>2</v>
      </c>
      <c r="U5595" s="7" t="n">
        <v>11</v>
      </c>
      <c r="V5595" s="7" t="n">
        <v>1</v>
      </c>
      <c r="W5595" s="13" t="n">
        <f t="normal" ca="1">A5599</f>
        <v>0</v>
      </c>
    </row>
    <row r="5596" spans="1:5">
      <c r="A5596" t="s">
        <v>4</v>
      </c>
      <c r="B5596" s="4" t="s">
        <v>5</v>
      </c>
      <c r="C5596" s="4" t="s">
        <v>8</v>
      </c>
      <c r="D5596" s="4" t="s">
        <v>7</v>
      </c>
      <c r="E5596" s="4" t="s">
        <v>13</v>
      </c>
    </row>
    <row r="5597" spans="1:5">
      <c r="A5597" t="n">
        <v>46238</v>
      </c>
      <c r="B5597" s="27" t="n">
        <v>58</v>
      </c>
      <c r="C5597" s="7" t="n">
        <v>0</v>
      </c>
      <c r="D5597" s="7" t="n">
        <v>0</v>
      </c>
      <c r="E5597" s="7" t="n">
        <v>1</v>
      </c>
    </row>
    <row r="5598" spans="1:5">
      <c r="A5598" t="s">
        <v>4</v>
      </c>
      <c r="B5598" s="4" t="s">
        <v>5</v>
      </c>
      <c r="C5598" s="4" t="s">
        <v>8</v>
      </c>
      <c r="D5598" s="20" t="s">
        <v>30</v>
      </c>
      <c r="E5598" s="4" t="s">
        <v>5</v>
      </c>
      <c r="F5598" s="4" t="s">
        <v>8</v>
      </c>
      <c r="G5598" s="4" t="s">
        <v>7</v>
      </c>
      <c r="H5598" s="20" t="s">
        <v>32</v>
      </c>
      <c r="I5598" s="4" t="s">
        <v>8</v>
      </c>
      <c r="J5598" s="4" t="s">
        <v>14</v>
      </c>
      <c r="K5598" s="4" t="s">
        <v>8</v>
      </c>
      <c r="L5598" s="4" t="s">
        <v>8</v>
      </c>
      <c r="M5598" s="20" t="s">
        <v>30</v>
      </c>
      <c r="N5598" s="4" t="s">
        <v>5</v>
      </c>
      <c r="O5598" s="4" t="s">
        <v>8</v>
      </c>
      <c r="P5598" s="4" t="s">
        <v>7</v>
      </c>
      <c r="Q5598" s="20" t="s">
        <v>32</v>
      </c>
      <c r="R5598" s="4" t="s">
        <v>8</v>
      </c>
      <c r="S5598" s="4" t="s">
        <v>14</v>
      </c>
      <c r="T5598" s="4" t="s">
        <v>8</v>
      </c>
      <c r="U5598" s="4" t="s">
        <v>8</v>
      </c>
      <c r="V5598" s="4" t="s">
        <v>8</v>
      </c>
      <c r="W5598" s="4" t="s">
        <v>12</v>
      </c>
    </row>
    <row r="5599" spans="1:5">
      <c r="A5599" t="n">
        <v>46246</v>
      </c>
      <c r="B5599" s="12" t="n">
        <v>5</v>
      </c>
      <c r="C5599" s="7" t="n">
        <v>28</v>
      </c>
      <c r="D5599" s="20" t="s">
        <v>3</v>
      </c>
      <c r="E5599" s="10" t="n">
        <v>162</v>
      </c>
      <c r="F5599" s="7" t="n">
        <v>3</v>
      </c>
      <c r="G5599" s="7" t="n">
        <v>12449</v>
      </c>
      <c r="H5599" s="20" t="s">
        <v>3</v>
      </c>
      <c r="I5599" s="7" t="n">
        <v>0</v>
      </c>
      <c r="J5599" s="7" t="n">
        <v>1</v>
      </c>
      <c r="K5599" s="7" t="n">
        <v>3</v>
      </c>
      <c r="L5599" s="7" t="n">
        <v>28</v>
      </c>
      <c r="M5599" s="20" t="s">
        <v>3</v>
      </c>
      <c r="N5599" s="10" t="n">
        <v>162</v>
      </c>
      <c r="O5599" s="7" t="n">
        <v>3</v>
      </c>
      <c r="P5599" s="7" t="n">
        <v>12449</v>
      </c>
      <c r="Q5599" s="20" t="s">
        <v>3</v>
      </c>
      <c r="R5599" s="7" t="n">
        <v>0</v>
      </c>
      <c r="S5599" s="7" t="n">
        <v>2</v>
      </c>
      <c r="T5599" s="7" t="n">
        <v>3</v>
      </c>
      <c r="U5599" s="7" t="n">
        <v>9</v>
      </c>
      <c r="V5599" s="7" t="n">
        <v>1</v>
      </c>
      <c r="W5599" s="13" t="n">
        <f t="normal" ca="1">A5609</f>
        <v>0</v>
      </c>
    </row>
    <row r="5600" spans="1:5">
      <c r="A5600" t="s">
        <v>4</v>
      </c>
      <c r="B5600" s="4" t="s">
        <v>5</v>
      </c>
      <c r="C5600" s="4" t="s">
        <v>8</v>
      </c>
      <c r="D5600" s="20" t="s">
        <v>30</v>
      </c>
      <c r="E5600" s="4" t="s">
        <v>5</v>
      </c>
      <c r="F5600" s="4" t="s">
        <v>7</v>
      </c>
      <c r="G5600" s="4" t="s">
        <v>8</v>
      </c>
      <c r="H5600" s="4" t="s">
        <v>8</v>
      </c>
      <c r="I5600" s="4" t="s">
        <v>9</v>
      </c>
      <c r="J5600" s="20" t="s">
        <v>32</v>
      </c>
      <c r="K5600" s="4" t="s">
        <v>8</v>
      </c>
      <c r="L5600" s="4" t="s">
        <v>8</v>
      </c>
      <c r="M5600" s="20" t="s">
        <v>30</v>
      </c>
      <c r="N5600" s="4" t="s">
        <v>5</v>
      </c>
      <c r="O5600" s="4" t="s">
        <v>8</v>
      </c>
      <c r="P5600" s="20" t="s">
        <v>32</v>
      </c>
      <c r="Q5600" s="4" t="s">
        <v>8</v>
      </c>
      <c r="R5600" s="4" t="s">
        <v>14</v>
      </c>
      <c r="S5600" s="4" t="s">
        <v>8</v>
      </c>
      <c r="T5600" s="4" t="s">
        <v>8</v>
      </c>
      <c r="U5600" s="4" t="s">
        <v>8</v>
      </c>
      <c r="V5600" s="20" t="s">
        <v>30</v>
      </c>
      <c r="W5600" s="4" t="s">
        <v>5</v>
      </c>
      <c r="X5600" s="4" t="s">
        <v>8</v>
      </c>
      <c r="Y5600" s="20" t="s">
        <v>32</v>
      </c>
      <c r="Z5600" s="4" t="s">
        <v>8</v>
      </c>
      <c r="AA5600" s="4" t="s">
        <v>14</v>
      </c>
      <c r="AB5600" s="4" t="s">
        <v>8</v>
      </c>
      <c r="AC5600" s="4" t="s">
        <v>8</v>
      </c>
      <c r="AD5600" s="4" t="s">
        <v>8</v>
      </c>
      <c r="AE5600" s="4" t="s">
        <v>12</v>
      </c>
    </row>
    <row r="5601" spans="1:31">
      <c r="A5601" t="n">
        <v>46275</v>
      </c>
      <c r="B5601" s="12" t="n">
        <v>5</v>
      </c>
      <c r="C5601" s="7" t="n">
        <v>28</v>
      </c>
      <c r="D5601" s="20" t="s">
        <v>3</v>
      </c>
      <c r="E5601" s="59" t="n">
        <v>47</v>
      </c>
      <c r="F5601" s="7" t="n">
        <v>61456</v>
      </c>
      <c r="G5601" s="7" t="n">
        <v>2</v>
      </c>
      <c r="H5601" s="7" t="n">
        <v>0</v>
      </c>
      <c r="I5601" s="7" t="s">
        <v>354</v>
      </c>
      <c r="J5601" s="20" t="s">
        <v>3</v>
      </c>
      <c r="K5601" s="7" t="n">
        <v>8</v>
      </c>
      <c r="L5601" s="7" t="n">
        <v>28</v>
      </c>
      <c r="M5601" s="20" t="s">
        <v>3</v>
      </c>
      <c r="N5601" s="53" t="n">
        <v>74</v>
      </c>
      <c r="O5601" s="7" t="n">
        <v>65</v>
      </c>
      <c r="P5601" s="20" t="s">
        <v>3</v>
      </c>
      <c r="Q5601" s="7" t="n">
        <v>0</v>
      </c>
      <c r="R5601" s="7" t="n">
        <v>1</v>
      </c>
      <c r="S5601" s="7" t="n">
        <v>3</v>
      </c>
      <c r="T5601" s="7" t="n">
        <v>9</v>
      </c>
      <c r="U5601" s="7" t="n">
        <v>28</v>
      </c>
      <c r="V5601" s="20" t="s">
        <v>3</v>
      </c>
      <c r="W5601" s="53" t="n">
        <v>74</v>
      </c>
      <c r="X5601" s="7" t="n">
        <v>65</v>
      </c>
      <c r="Y5601" s="20" t="s">
        <v>3</v>
      </c>
      <c r="Z5601" s="7" t="n">
        <v>0</v>
      </c>
      <c r="AA5601" s="7" t="n">
        <v>2</v>
      </c>
      <c r="AB5601" s="7" t="n">
        <v>3</v>
      </c>
      <c r="AC5601" s="7" t="n">
        <v>9</v>
      </c>
      <c r="AD5601" s="7" t="n">
        <v>1</v>
      </c>
      <c r="AE5601" s="13" t="n">
        <f t="normal" ca="1">A5605</f>
        <v>0</v>
      </c>
    </row>
    <row r="5602" spans="1:31">
      <c r="A5602" t="s">
        <v>4</v>
      </c>
      <c r="B5602" s="4" t="s">
        <v>5</v>
      </c>
      <c r="C5602" s="4" t="s">
        <v>7</v>
      </c>
      <c r="D5602" s="4" t="s">
        <v>8</v>
      </c>
      <c r="E5602" s="4" t="s">
        <v>8</v>
      </c>
      <c r="F5602" s="4" t="s">
        <v>9</v>
      </c>
    </row>
    <row r="5603" spans="1:31">
      <c r="A5603" t="n">
        <v>46323</v>
      </c>
      <c r="B5603" s="59" t="n">
        <v>47</v>
      </c>
      <c r="C5603" s="7" t="n">
        <v>61456</v>
      </c>
      <c r="D5603" s="7" t="n">
        <v>0</v>
      </c>
      <c r="E5603" s="7" t="n">
        <v>0</v>
      </c>
      <c r="F5603" s="7" t="s">
        <v>355</v>
      </c>
    </row>
    <row r="5604" spans="1:31">
      <c r="A5604" t="s">
        <v>4</v>
      </c>
      <c r="B5604" s="4" t="s">
        <v>5</v>
      </c>
      <c r="C5604" s="4" t="s">
        <v>8</v>
      </c>
      <c r="D5604" s="4" t="s">
        <v>7</v>
      </c>
      <c r="E5604" s="4" t="s">
        <v>13</v>
      </c>
    </row>
    <row r="5605" spans="1:31">
      <c r="A5605" t="n">
        <v>46336</v>
      </c>
      <c r="B5605" s="27" t="n">
        <v>58</v>
      </c>
      <c r="C5605" s="7" t="n">
        <v>0</v>
      </c>
      <c r="D5605" s="7" t="n">
        <v>300</v>
      </c>
      <c r="E5605" s="7" t="n">
        <v>1</v>
      </c>
    </row>
    <row r="5606" spans="1:31">
      <c r="A5606" t="s">
        <v>4</v>
      </c>
      <c r="B5606" s="4" t="s">
        <v>5</v>
      </c>
      <c r="C5606" s="4" t="s">
        <v>8</v>
      </c>
      <c r="D5606" s="4" t="s">
        <v>7</v>
      </c>
    </row>
    <row r="5607" spans="1:31">
      <c r="A5607" t="n">
        <v>46344</v>
      </c>
      <c r="B5607" s="27" t="n">
        <v>58</v>
      </c>
      <c r="C5607" s="7" t="n">
        <v>255</v>
      </c>
      <c r="D5607" s="7" t="n">
        <v>0</v>
      </c>
    </row>
    <row r="5608" spans="1:31">
      <c r="A5608" t="s">
        <v>4</v>
      </c>
      <c r="B5608" s="4" t="s">
        <v>5</v>
      </c>
      <c r="C5608" s="4" t="s">
        <v>8</v>
      </c>
      <c r="D5608" s="4" t="s">
        <v>8</v>
      </c>
      <c r="E5608" s="4" t="s">
        <v>8</v>
      </c>
      <c r="F5608" s="4" t="s">
        <v>8</v>
      </c>
    </row>
    <row r="5609" spans="1:31">
      <c r="A5609" t="n">
        <v>46348</v>
      </c>
      <c r="B5609" s="11" t="n">
        <v>14</v>
      </c>
      <c r="C5609" s="7" t="n">
        <v>0</v>
      </c>
      <c r="D5609" s="7" t="n">
        <v>0</v>
      </c>
      <c r="E5609" s="7" t="n">
        <v>0</v>
      </c>
      <c r="F5609" s="7" t="n">
        <v>64</v>
      </c>
    </row>
    <row r="5610" spans="1:31">
      <c r="A5610" t="s">
        <v>4</v>
      </c>
      <c r="B5610" s="4" t="s">
        <v>5</v>
      </c>
      <c r="C5610" s="4" t="s">
        <v>8</v>
      </c>
      <c r="D5610" s="4" t="s">
        <v>7</v>
      </c>
    </row>
    <row r="5611" spans="1:31">
      <c r="A5611" t="n">
        <v>46353</v>
      </c>
      <c r="B5611" s="23" t="n">
        <v>22</v>
      </c>
      <c r="C5611" s="7" t="n">
        <v>0</v>
      </c>
      <c r="D5611" s="7" t="n">
        <v>12449</v>
      </c>
    </row>
    <row r="5612" spans="1:31">
      <c r="A5612" t="s">
        <v>4</v>
      </c>
      <c r="B5612" s="4" t="s">
        <v>5</v>
      </c>
      <c r="C5612" s="4" t="s">
        <v>8</v>
      </c>
      <c r="D5612" s="4" t="s">
        <v>7</v>
      </c>
    </row>
    <row r="5613" spans="1:31">
      <c r="A5613" t="n">
        <v>46357</v>
      </c>
      <c r="B5613" s="27" t="n">
        <v>58</v>
      </c>
      <c r="C5613" s="7" t="n">
        <v>5</v>
      </c>
      <c r="D5613" s="7" t="n">
        <v>300</v>
      </c>
    </row>
    <row r="5614" spans="1:31">
      <c r="A5614" t="s">
        <v>4</v>
      </c>
      <c r="B5614" s="4" t="s">
        <v>5</v>
      </c>
      <c r="C5614" s="4" t="s">
        <v>13</v>
      </c>
      <c r="D5614" s="4" t="s">
        <v>7</v>
      </c>
    </row>
    <row r="5615" spans="1:31">
      <c r="A5615" t="n">
        <v>46361</v>
      </c>
      <c r="B5615" s="60" t="n">
        <v>103</v>
      </c>
      <c r="C5615" s="7" t="n">
        <v>0</v>
      </c>
      <c r="D5615" s="7" t="n">
        <v>300</v>
      </c>
    </row>
    <row r="5616" spans="1:31">
      <c r="A5616" t="s">
        <v>4</v>
      </c>
      <c r="B5616" s="4" t="s">
        <v>5</v>
      </c>
      <c r="C5616" s="4" t="s">
        <v>8</v>
      </c>
    </row>
    <row r="5617" spans="1:31">
      <c r="A5617" t="n">
        <v>46368</v>
      </c>
      <c r="B5617" s="61" t="n">
        <v>64</v>
      </c>
      <c r="C5617" s="7" t="n">
        <v>7</v>
      </c>
    </row>
    <row r="5618" spans="1:31">
      <c r="A5618" t="s">
        <v>4</v>
      </c>
      <c r="B5618" s="4" t="s">
        <v>5</v>
      </c>
      <c r="C5618" s="4" t="s">
        <v>8</v>
      </c>
      <c r="D5618" s="4" t="s">
        <v>7</v>
      </c>
    </row>
    <row r="5619" spans="1:31">
      <c r="A5619" t="n">
        <v>46370</v>
      </c>
      <c r="B5619" s="64" t="n">
        <v>72</v>
      </c>
      <c r="C5619" s="7" t="n">
        <v>5</v>
      </c>
      <c r="D5619" s="7" t="n">
        <v>0</v>
      </c>
    </row>
    <row r="5620" spans="1:31">
      <c r="A5620" t="s">
        <v>4</v>
      </c>
      <c r="B5620" s="4" t="s">
        <v>5</v>
      </c>
      <c r="C5620" s="4" t="s">
        <v>8</v>
      </c>
      <c r="D5620" s="20" t="s">
        <v>30</v>
      </c>
      <c r="E5620" s="4" t="s">
        <v>5</v>
      </c>
      <c r="F5620" s="4" t="s">
        <v>8</v>
      </c>
      <c r="G5620" s="4" t="s">
        <v>7</v>
      </c>
      <c r="H5620" s="20" t="s">
        <v>32</v>
      </c>
      <c r="I5620" s="4" t="s">
        <v>8</v>
      </c>
      <c r="J5620" s="4" t="s">
        <v>14</v>
      </c>
      <c r="K5620" s="4" t="s">
        <v>8</v>
      </c>
      <c r="L5620" s="4" t="s">
        <v>8</v>
      </c>
      <c r="M5620" s="4" t="s">
        <v>12</v>
      </c>
    </row>
    <row r="5621" spans="1:31">
      <c r="A5621" t="n">
        <v>46374</v>
      </c>
      <c r="B5621" s="12" t="n">
        <v>5</v>
      </c>
      <c r="C5621" s="7" t="n">
        <v>28</v>
      </c>
      <c r="D5621" s="20" t="s">
        <v>3</v>
      </c>
      <c r="E5621" s="10" t="n">
        <v>162</v>
      </c>
      <c r="F5621" s="7" t="n">
        <v>4</v>
      </c>
      <c r="G5621" s="7" t="n">
        <v>12449</v>
      </c>
      <c r="H5621" s="20" t="s">
        <v>3</v>
      </c>
      <c r="I5621" s="7" t="n">
        <v>0</v>
      </c>
      <c r="J5621" s="7" t="n">
        <v>1</v>
      </c>
      <c r="K5621" s="7" t="n">
        <v>2</v>
      </c>
      <c r="L5621" s="7" t="n">
        <v>1</v>
      </c>
      <c r="M5621" s="13" t="n">
        <f t="normal" ca="1">A5627</f>
        <v>0</v>
      </c>
    </row>
    <row r="5622" spans="1:31">
      <c r="A5622" t="s">
        <v>4</v>
      </c>
      <c r="B5622" s="4" t="s">
        <v>5</v>
      </c>
      <c r="C5622" s="4" t="s">
        <v>8</v>
      </c>
      <c r="D5622" s="4" t="s">
        <v>9</v>
      </c>
    </row>
    <row r="5623" spans="1:31">
      <c r="A5623" t="n">
        <v>46391</v>
      </c>
      <c r="B5623" s="9" t="n">
        <v>2</v>
      </c>
      <c r="C5623" s="7" t="n">
        <v>10</v>
      </c>
      <c r="D5623" s="7" t="s">
        <v>356</v>
      </c>
    </row>
    <row r="5624" spans="1:31">
      <c r="A5624" t="s">
        <v>4</v>
      </c>
      <c r="B5624" s="4" t="s">
        <v>5</v>
      </c>
      <c r="C5624" s="4" t="s">
        <v>7</v>
      </c>
    </row>
    <row r="5625" spans="1:31">
      <c r="A5625" t="n">
        <v>46408</v>
      </c>
      <c r="B5625" s="25" t="n">
        <v>16</v>
      </c>
      <c r="C5625" s="7" t="n">
        <v>0</v>
      </c>
    </row>
    <row r="5626" spans="1:31">
      <c r="A5626" t="s">
        <v>4</v>
      </c>
      <c r="B5626" s="4" t="s">
        <v>5</v>
      </c>
      <c r="C5626" s="4" t="s">
        <v>7</v>
      </c>
    </row>
    <row r="5627" spans="1:31">
      <c r="A5627" t="n">
        <v>46411</v>
      </c>
      <c r="B5627" s="83" t="n">
        <v>143</v>
      </c>
      <c r="C5627" s="7" t="n">
        <v>52</v>
      </c>
    </row>
    <row r="5628" spans="1:31">
      <c r="A5628" t="s">
        <v>4</v>
      </c>
      <c r="B5628" s="4" t="s">
        <v>5</v>
      </c>
      <c r="C5628" s="4" t="s">
        <v>8</v>
      </c>
      <c r="D5628" s="4" t="s">
        <v>7</v>
      </c>
      <c r="E5628" s="4" t="s">
        <v>7</v>
      </c>
      <c r="F5628" s="4" t="s">
        <v>7</v>
      </c>
      <c r="G5628" s="4" t="s">
        <v>7</v>
      </c>
      <c r="H5628" s="4" t="s">
        <v>7</v>
      </c>
      <c r="I5628" s="4" t="s">
        <v>7</v>
      </c>
      <c r="J5628" s="4" t="s">
        <v>7</v>
      </c>
      <c r="K5628" s="4" t="s">
        <v>7</v>
      </c>
      <c r="L5628" s="4" t="s">
        <v>7</v>
      </c>
      <c r="M5628" s="4" t="s">
        <v>7</v>
      </c>
      <c r="N5628" s="4" t="s">
        <v>14</v>
      </c>
      <c r="O5628" s="4" t="s">
        <v>14</v>
      </c>
      <c r="P5628" s="4" t="s">
        <v>14</v>
      </c>
      <c r="Q5628" s="4" t="s">
        <v>14</v>
      </c>
      <c r="R5628" s="4" t="s">
        <v>8</v>
      </c>
      <c r="S5628" s="4" t="s">
        <v>9</v>
      </c>
    </row>
    <row r="5629" spans="1:31">
      <c r="A5629" t="n">
        <v>46414</v>
      </c>
      <c r="B5629" s="79" t="n">
        <v>75</v>
      </c>
      <c r="C5629" s="7" t="n">
        <v>1</v>
      </c>
      <c r="D5629" s="7" t="n">
        <v>0</v>
      </c>
      <c r="E5629" s="7" t="n">
        <v>0</v>
      </c>
      <c r="F5629" s="7" t="n">
        <v>1024</v>
      </c>
      <c r="G5629" s="7" t="n">
        <v>720</v>
      </c>
      <c r="H5629" s="7" t="n">
        <v>226</v>
      </c>
      <c r="I5629" s="7" t="n">
        <v>40</v>
      </c>
      <c r="J5629" s="7" t="n">
        <v>0</v>
      </c>
      <c r="K5629" s="7" t="n">
        <v>0</v>
      </c>
      <c r="L5629" s="7" t="n">
        <v>1024</v>
      </c>
      <c r="M5629" s="7" t="n">
        <v>720</v>
      </c>
      <c r="N5629" s="7" t="n">
        <v>1065353216</v>
      </c>
      <c r="O5629" s="7" t="n">
        <v>1065353216</v>
      </c>
      <c r="P5629" s="7" t="n">
        <v>1065353216</v>
      </c>
      <c r="Q5629" s="7" t="n">
        <v>0</v>
      </c>
      <c r="R5629" s="7" t="n">
        <v>1</v>
      </c>
      <c r="S5629" s="7" t="s">
        <v>397</v>
      </c>
    </row>
    <row r="5630" spans="1:31">
      <c r="A5630" t="s">
        <v>4</v>
      </c>
      <c r="B5630" s="4" t="s">
        <v>5</v>
      </c>
      <c r="C5630" s="4" t="s">
        <v>8</v>
      </c>
      <c r="D5630" s="4" t="s">
        <v>7</v>
      </c>
      <c r="E5630" s="4" t="s">
        <v>8</v>
      </c>
      <c r="F5630" s="4" t="s">
        <v>9</v>
      </c>
    </row>
    <row r="5631" spans="1:31">
      <c r="A5631" t="n">
        <v>46468</v>
      </c>
      <c r="B5631" s="65" t="n">
        <v>39</v>
      </c>
      <c r="C5631" s="7" t="n">
        <v>10</v>
      </c>
      <c r="D5631" s="7" t="n">
        <v>65533</v>
      </c>
      <c r="E5631" s="7" t="n">
        <v>203</v>
      </c>
      <c r="F5631" s="7" t="s">
        <v>357</v>
      </c>
    </row>
    <row r="5632" spans="1:31">
      <c r="A5632" t="s">
        <v>4</v>
      </c>
      <c r="B5632" s="4" t="s">
        <v>5</v>
      </c>
      <c r="C5632" s="4" t="s">
        <v>8</v>
      </c>
      <c r="D5632" s="4" t="s">
        <v>7</v>
      </c>
      <c r="E5632" s="4" t="s">
        <v>8</v>
      </c>
      <c r="F5632" s="4" t="s">
        <v>9</v>
      </c>
    </row>
    <row r="5633" spans="1:19">
      <c r="A5633" t="n">
        <v>46492</v>
      </c>
      <c r="B5633" s="65" t="n">
        <v>39</v>
      </c>
      <c r="C5633" s="7" t="n">
        <v>10</v>
      </c>
      <c r="D5633" s="7" t="n">
        <v>65533</v>
      </c>
      <c r="E5633" s="7" t="n">
        <v>204</v>
      </c>
      <c r="F5633" s="7" t="s">
        <v>358</v>
      </c>
    </row>
    <row r="5634" spans="1:19">
      <c r="A5634" t="s">
        <v>4</v>
      </c>
      <c r="B5634" s="4" t="s">
        <v>5</v>
      </c>
      <c r="C5634" s="4" t="s">
        <v>8</v>
      </c>
      <c r="D5634" s="4" t="s">
        <v>7</v>
      </c>
      <c r="E5634" s="4" t="s">
        <v>8</v>
      </c>
      <c r="F5634" s="4" t="s">
        <v>9</v>
      </c>
    </row>
    <row r="5635" spans="1:19">
      <c r="A5635" t="n">
        <v>46516</v>
      </c>
      <c r="B5635" s="65" t="n">
        <v>39</v>
      </c>
      <c r="C5635" s="7" t="n">
        <v>10</v>
      </c>
      <c r="D5635" s="7" t="n">
        <v>65533</v>
      </c>
      <c r="E5635" s="7" t="n">
        <v>205</v>
      </c>
      <c r="F5635" s="7" t="s">
        <v>385</v>
      </c>
    </row>
    <row r="5636" spans="1:19">
      <c r="A5636" t="s">
        <v>4</v>
      </c>
      <c r="B5636" s="4" t="s">
        <v>5</v>
      </c>
      <c r="C5636" s="4" t="s">
        <v>7</v>
      </c>
      <c r="D5636" s="4" t="s">
        <v>14</v>
      </c>
    </row>
    <row r="5637" spans="1:19">
      <c r="A5637" t="n">
        <v>46540</v>
      </c>
      <c r="B5637" s="30" t="n">
        <v>43</v>
      </c>
      <c r="C5637" s="7" t="n">
        <v>61456</v>
      </c>
      <c r="D5637" s="7" t="n">
        <v>128</v>
      </c>
    </row>
    <row r="5638" spans="1:19">
      <c r="A5638" t="s">
        <v>4</v>
      </c>
      <c r="B5638" s="4" t="s">
        <v>5</v>
      </c>
      <c r="C5638" s="4" t="s">
        <v>7</v>
      </c>
      <c r="D5638" s="4" t="s">
        <v>14</v>
      </c>
    </row>
    <row r="5639" spans="1:19">
      <c r="A5639" t="n">
        <v>46547</v>
      </c>
      <c r="B5639" s="30" t="n">
        <v>43</v>
      </c>
      <c r="C5639" s="7" t="n">
        <v>61456</v>
      </c>
      <c r="D5639" s="7" t="n">
        <v>32</v>
      </c>
    </row>
    <row r="5640" spans="1:19">
      <c r="A5640" t="s">
        <v>4</v>
      </c>
      <c r="B5640" s="4" t="s">
        <v>5</v>
      </c>
      <c r="C5640" s="4" t="s">
        <v>7</v>
      </c>
      <c r="D5640" s="4" t="s">
        <v>9</v>
      </c>
      <c r="E5640" s="4" t="s">
        <v>9</v>
      </c>
      <c r="F5640" s="4" t="s">
        <v>9</v>
      </c>
      <c r="G5640" s="4" t="s">
        <v>8</v>
      </c>
      <c r="H5640" s="4" t="s">
        <v>14</v>
      </c>
      <c r="I5640" s="4" t="s">
        <v>13</v>
      </c>
      <c r="J5640" s="4" t="s">
        <v>13</v>
      </c>
      <c r="K5640" s="4" t="s">
        <v>13</v>
      </c>
      <c r="L5640" s="4" t="s">
        <v>13</v>
      </c>
      <c r="M5640" s="4" t="s">
        <v>13</v>
      </c>
      <c r="N5640" s="4" t="s">
        <v>13</v>
      </c>
      <c r="O5640" s="4" t="s">
        <v>13</v>
      </c>
      <c r="P5640" s="4" t="s">
        <v>9</v>
      </c>
      <c r="Q5640" s="4" t="s">
        <v>9</v>
      </c>
      <c r="R5640" s="4" t="s">
        <v>14</v>
      </c>
      <c r="S5640" s="4" t="s">
        <v>8</v>
      </c>
      <c r="T5640" s="4" t="s">
        <v>14</v>
      </c>
      <c r="U5640" s="4" t="s">
        <v>14</v>
      </c>
      <c r="V5640" s="4" t="s">
        <v>7</v>
      </c>
    </row>
    <row r="5641" spans="1:19">
      <c r="A5641" t="n">
        <v>46554</v>
      </c>
      <c r="B5641" s="66" t="n">
        <v>19</v>
      </c>
      <c r="C5641" s="7" t="n">
        <v>7036</v>
      </c>
      <c r="D5641" s="7" t="s">
        <v>360</v>
      </c>
      <c r="E5641" s="7" t="s">
        <v>361</v>
      </c>
      <c r="F5641" s="7" t="s">
        <v>15</v>
      </c>
      <c r="G5641" s="7" t="n">
        <v>0</v>
      </c>
      <c r="H5641" s="7" t="n">
        <v>545</v>
      </c>
      <c r="I5641" s="7" t="n">
        <v>0</v>
      </c>
      <c r="J5641" s="7" t="n">
        <v>0</v>
      </c>
      <c r="K5641" s="7" t="n">
        <v>0</v>
      </c>
      <c r="L5641" s="7" t="n">
        <v>0</v>
      </c>
      <c r="M5641" s="7" t="n">
        <v>1</v>
      </c>
      <c r="N5641" s="7" t="n">
        <v>1.60000002384186</v>
      </c>
      <c r="O5641" s="7" t="n">
        <v>0.0900000035762787</v>
      </c>
      <c r="P5641" s="7" t="s">
        <v>15</v>
      </c>
      <c r="Q5641" s="7" t="s">
        <v>15</v>
      </c>
      <c r="R5641" s="7" t="n">
        <v>-1</v>
      </c>
      <c r="S5641" s="7" t="n">
        <v>0</v>
      </c>
      <c r="T5641" s="7" t="n">
        <v>0</v>
      </c>
      <c r="U5641" s="7" t="n">
        <v>0</v>
      </c>
      <c r="V5641" s="7" t="n">
        <v>0</v>
      </c>
    </row>
    <row r="5642" spans="1:19">
      <c r="A5642" t="s">
        <v>4</v>
      </c>
      <c r="B5642" s="4" t="s">
        <v>5</v>
      </c>
      <c r="C5642" s="4" t="s">
        <v>7</v>
      </c>
      <c r="D5642" s="4" t="s">
        <v>8</v>
      </c>
      <c r="E5642" s="4" t="s">
        <v>8</v>
      </c>
      <c r="F5642" s="4" t="s">
        <v>9</v>
      </c>
    </row>
    <row r="5643" spans="1:19">
      <c r="A5643" t="n">
        <v>46627</v>
      </c>
      <c r="B5643" s="22" t="n">
        <v>20</v>
      </c>
      <c r="C5643" s="7" t="n">
        <v>7036</v>
      </c>
      <c r="D5643" s="7" t="n">
        <v>3</v>
      </c>
      <c r="E5643" s="7" t="n">
        <v>10</v>
      </c>
      <c r="F5643" s="7" t="s">
        <v>96</v>
      </c>
    </row>
    <row r="5644" spans="1:19">
      <c r="A5644" t="s">
        <v>4</v>
      </c>
      <c r="B5644" s="4" t="s">
        <v>5</v>
      </c>
      <c r="C5644" s="4" t="s">
        <v>7</v>
      </c>
    </row>
    <row r="5645" spans="1:19">
      <c r="A5645" t="n">
        <v>46645</v>
      </c>
      <c r="B5645" s="25" t="n">
        <v>16</v>
      </c>
      <c r="C5645" s="7" t="n">
        <v>0</v>
      </c>
    </row>
    <row r="5646" spans="1:19">
      <c r="A5646" t="s">
        <v>4</v>
      </c>
      <c r="B5646" s="4" t="s">
        <v>5</v>
      </c>
      <c r="C5646" s="4" t="s">
        <v>8</v>
      </c>
      <c r="D5646" s="4" t="s">
        <v>8</v>
      </c>
      <c r="E5646" s="4" t="s">
        <v>8</v>
      </c>
      <c r="F5646" s="4" t="s">
        <v>8</v>
      </c>
    </row>
    <row r="5647" spans="1:19">
      <c r="A5647" t="n">
        <v>46648</v>
      </c>
      <c r="B5647" s="11" t="n">
        <v>14</v>
      </c>
      <c r="C5647" s="7" t="n">
        <v>0</v>
      </c>
      <c r="D5647" s="7" t="n">
        <v>0</v>
      </c>
      <c r="E5647" s="7" t="n">
        <v>32</v>
      </c>
      <c r="F5647" s="7" t="n">
        <v>0</v>
      </c>
    </row>
    <row r="5648" spans="1:19">
      <c r="A5648" t="s">
        <v>4</v>
      </c>
      <c r="B5648" s="4" t="s">
        <v>5</v>
      </c>
      <c r="C5648" s="4" t="s">
        <v>13</v>
      </c>
      <c r="D5648" s="4" t="s">
        <v>13</v>
      </c>
      <c r="E5648" s="4" t="s">
        <v>13</v>
      </c>
      <c r="F5648" s="4" t="s">
        <v>13</v>
      </c>
      <c r="G5648" s="4" t="s">
        <v>13</v>
      </c>
      <c r="H5648" s="4" t="s">
        <v>7</v>
      </c>
    </row>
    <row r="5649" spans="1:22">
      <c r="A5649" t="n">
        <v>46653</v>
      </c>
      <c r="B5649" s="67" t="n">
        <v>71</v>
      </c>
      <c r="C5649" s="7" t="n">
        <v>1</v>
      </c>
      <c r="D5649" s="7" t="n">
        <v>1</v>
      </c>
      <c r="E5649" s="7" t="n">
        <v>1</v>
      </c>
      <c r="F5649" s="7" t="n">
        <v>5</v>
      </c>
      <c r="G5649" s="7" t="n">
        <v>1000</v>
      </c>
      <c r="H5649" s="7" t="n">
        <v>0</v>
      </c>
    </row>
    <row r="5650" spans="1:22">
      <c r="A5650" t="s">
        <v>4</v>
      </c>
      <c r="B5650" s="4" t="s">
        <v>5</v>
      </c>
      <c r="C5650" s="4" t="s">
        <v>8</v>
      </c>
      <c r="D5650" s="4" t="s">
        <v>7</v>
      </c>
      <c r="E5650" s="4" t="s">
        <v>14</v>
      </c>
      <c r="F5650" s="4" t="s">
        <v>7</v>
      </c>
    </row>
    <row r="5651" spans="1:22">
      <c r="A5651" t="n">
        <v>46676</v>
      </c>
      <c r="B5651" s="16" t="n">
        <v>50</v>
      </c>
      <c r="C5651" s="7" t="n">
        <v>3</v>
      </c>
      <c r="D5651" s="7" t="n">
        <v>8150</v>
      </c>
      <c r="E5651" s="7" t="n">
        <v>0</v>
      </c>
      <c r="F5651" s="7" t="n">
        <v>0</v>
      </c>
    </row>
    <row r="5652" spans="1:22">
      <c r="A5652" t="s">
        <v>4</v>
      </c>
      <c r="B5652" s="4" t="s">
        <v>5</v>
      </c>
      <c r="C5652" s="4" t="s">
        <v>8</v>
      </c>
      <c r="D5652" s="4" t="s">
        <v>9</v>
      </c>
      <c r="E5652" s="4" t="s">
        <v>7</v>
      </c>
    </row>
    <row r="5653" spans="1:22">
      <c r="A5653" t="n">
        <v>46686</v>
      </c>
      <c r="B5653" s="18" t="n">
        <v>94</v>
      </c>
      <c r="C5653" s="7" t="n">
        <v>1</v>
      </c>
      <c r="D5653" s="7" t="s">
        <v>362</v>
      </c>
      <c r="E5653" s="7" t="n">
        <v>1</v>
      </c>
    </row>
    <row r="5654" spans="1:22">
      <c r="A5654" t="s">
        <v>4</v>
      </c>
      <c r="B5654" s="4" t="s">
        <v>5</v>
      </c>
      <c r="C5654" s="4" t="s">
        <v>8</v>
      </c>
      <c r="D5654" s="4" t="s">
        <v>9</v>
      </c>
      <c r="E5654" s="4" t="s">
        <v>7</v>
      </c>
    </row>
    <row r="5655" spans="1:22">
      <c r="A5655" t="n">
        <v>46694</v>
      </c>
      <c r="B5655" s="18" t="n">
        <v>94</v>
      </c>
      <c r="C5655" s="7" t="n">
        <v>1</v>
      </c>
      <c r="D5655" s="7" t="s">
        <v>362</v>
      </c>
      <c r="E5655" s="7" t="n">
        <v>2</v>
      </c>
    </row>
    <row r="5656" spans="1:22">
      <c r="A5656" t="s">
        <v>4</v>
      </c>
      <c r="B5656" s="4" t="s">
        <v>5</v>
      </c>
      <c r="C5656" s="4" t="s">
        <v>8</v>
      </c>
      <c r="D5656" s="4" t="s">
        <v>9</v>
      </c>
      <c r="E5656" s="4" t="s">
        <v>7</v>
      </c>
    </row>
    <row r="5657" spans="1:22">
      <c r="A5657" t="n">
        <v>46702</v>
      </c>
      <c r="B5657" s="18" t="n">
        <v>94</v>
      </c>
      <c r="C5657" s="7" t="n">
        <v>0</v>
      </c>
      <c r="D5657" s="7" t="s">
        <v>362</v>
      </c>
      <c r="E5657" s="7" t="n">
        <v>4</v>
      </c>
    </row>
    <row r="5658" spans="1:22">
      <c r="A5658" t="s">
        <v>4</v>
      </c>
      <c r="B5658" s="4" t="s">
        <v>5</v>
      </c>
      <c r="C5658" s="4" t="s">
        <v>8</v>
      </c>
      <c r="D5658" s="4" t="s">
        <v>9</v>
      </c>
      <c r="E5658" s="4" t="s">
        <v>7</v>
      </c>
    </row>
    <row r="5659" spans="1:22">
      <c r="A5659" t="n">
        <v>46710</v>
      </c>
      <c r="B5659" s="18" t="n">
        <v>94</v>
      </c>
      <c r="C5659" s="7" t="n">
        <v>1</v>
      </c>
      <c r="D5659" s="7" t="s">
        <v>41</v>
      </c>
      <c r="E5659" s="7" t="n">
        <v>1</v>
      </c>
    </row>
    <row r="5660" spans="1:22">
      <c r="A5660" t="s">
        <v>4</v>
      </c>
      <c r="B5660" s="4" t="s">
        <v>5</v>
      </c>
      <c r="C5660" s="4" t="s">
        <v>8</v>
      </c>
      <c r="D5660" s="4" t="s">
        <v>9</v>
      </c>
      <c r="E5660" s="4" t="s">
        <v>7</v>
      </c>
    </row>
    <row r="5661" spans="1:22">
      <c r="A5661" t="n">
        <v>46723</v>
      </c>
      <c r="B5661" s="18" t="n">
        <v>94</v>
      </c>
      <c r="C5661" s="7" t="n">
        <v>1</v>
      </c>
      <c r="D5661" s="7" t="s">
        <v>41</v>
      </c>
      <c r="E5661" s="7" t="n">
        <v>2</v>
      </c>
    </row>
    <row r="5662" spans="1:22">
      <c r="A5662" t="s">
        <v>4</v>
      </c>
      <c r="B5662" s="4" t="s">
        <v>5</v>
      </c>
      <c r="C5662" s="4" t="s">
        <v>8</v>
      </c>
      <c r="D5662" s="4" t="s">
        <v>9</v>
      </c>
      <c r="E5662" s="4" t="s">
        <v>7</v>
      </c>
    </row>
    <row r="5663" spans="1:22">
      <c r="A5663" t="n">
        <v>46736</v>
      </c>
      <c r="B5663" s="18" t="n">
        <v>94</v>
      </c>
      <c r="C5663" s="7" t="n">
        <v>0</v>
      </c>
      <c r="D5663" s="7" t="s">
        <v>41</v>
      </c>
      <c r="E5663" s="7" t="n">
        <v>4</v>
      </c>
    </row>
    <row r="5664" spans="1:22">
      <c r="A5664" t="s">
        <v>4</v>
      </c>
      <c r="B5664" s="4" t="s">
        <v>5</v>
      </c>
      <c r="C5664" s="4" t="s">
        <v>8</v>
      </c>
      <c r="D5664" s="4" t="s">
        <v>9</v>
      </c>
      <c r="E5664" s="4" t="s">
        <v>7</v>
      </c>
    </row>
    <row r="5665" spans="1:8">
      <c r="A5665" t="n">
        <v>46749</v>
      </c>
      <c r="B5665" s="18" t="n">
        <v>94</v>
      </c>
      <c r="C5665" s="7" t="n">
        <v>1</v>
      </c>
      <c r="D5665" s="7" t="s">
        <v>363</v>
      </c>
      <c r="E5665" s="7" t="n">
        <v>1</v>
      </c>
    </row>
    <row r="5666" spans="1:8">
      <c r="A5666" t="s">
        <v>4</v>
      </c>
      <c r="B5666" s="4" t="s">
        <v>5</v>
      </c>
      <c r="C5666" s="4" t="s">
        <v>8</v>
      </c>
      <c r="D5666" s="4" t="s">
        <v>9</v>
      </c>
      <c r="E5666" s="4" t="s">
        <v>7</v>
      </c>
    </row>
    <row r="5667" spans="1:8">
      <c r="A5667" t="n">
        <v>46760</v>
      </c>
      <c r="B5667" s="18" t="n">
        <v>94</v>
      </c>
      <c r="C5667" s="7" t="n">
        <v>1</v>
      </c>
      <c r="D5667" s="7" t="s">
        <v>363</v>
      </c>
      <c r="E5667" s="7" t="n">
        <v>2</v>
      </c>
    </row>
    <row r="5668" spans="1:8">
      <c r="A5668" t="s">
        <v>4</v>
      </c>
      <c r="B5668" s="4" t="s">
        <v>5</v>
      </c>
      <c r="C5668" s="4" t="s">
        <v>8</v>
      </c>
      <c r="D5668" s="4" t="s">
        <v>9</v>
      </c>
      <c r="E5668" s="4" t="s">
        <v>7</v>
      </c>
    </row>
    <row r="5669" spans="1:8">
      <c r="A5669" t="n">
        <v>46771</v>
      </c>
      <c r="B5669" s="18" t="n">
        <v>94</v>
      </c>
      <c r="C5669" s="7" t="n">
        <v>0</v>
      </c>
      <c r="D5669" s="7" t="s">
        <v>363</v>
      </c>
      <c r="E5669" s="7" t="n">
        <v>4</v>
      </c>
    </row>
    <row r="5670" spans="1:8">
      <c r="A5670" t="s">
        <v>4</v>
      </c>
      <c r="B5670" s="4" t="s">
        <v>5</v>
      </c>
      <c r="C5670" s="4" t="s">
        <v>8</v>
      </c>
      <c r="D5670" s="4" t="s">
        <v>9</v>
      </c>
      <c r="E5670" s="4" t="s">
        <v>7</v>
      </c>
    </row>
    <row r="5671" spans="1:8">
      <c r="A5671" t="n">
        <v>46782</v>
      </c>
      <c r="B5671" s="18" t="n">
        <v>94</v>
      </c>
      <c r="C5671" s="7" t="n">
        <v>1</v>
      </c>
      <c r="D5671" s="7" t="s">
        <v>364</v>
      </c>
      <c r="E5671" s="7" t="n">
        <v>1</v>
      </c>
    </row>
    <row r="5672" spans="1:8">
      <c r="A5672" t="s">
        <v>4</v>
      </c>
      <c r="B5672" s="4" t="s">
        <v>5</v>
      </c>
      <c r="C5672" s="4" t="s">
        <v>8</v>
      </c>
      <c r="D5672" s="4" t="s">
        <v>9</v>
      </c>
      <c r="E5672" s="4" t="s">
        <v>7</v>
      </c>
    </row>
    <row r="5673" spans="1:8">
      <c r="A5673" t="n">
        <v>46792</v>
      </c>
      <c r="B5673" s="18" t="n">
        <v>94</v>
      </c>
      <c r="C5673" s="7" t="n">
        <v>1</v>
      </c>
      <c r="D5673" s="7" t="s">
        <v>364</v>
      </c>
      <c r="E5673" s="7" t="n">
        <v>2</v>
      </c>
    </row>
    <row r="5674" spans="1:8">
      <c r="A5674" t="s">
        <v>4</v>
      </c>
      <c r="B5674" s="4" t="s">
        <v>5</v>
      </c>
      <c r="C5674" s="4" t="s">
        <v>8</v>
      </c>
      <c r="D5674" s="4" t="s">
        <v>9</v>
      </c>
      <c r="E5674" s="4" t="s">
        <v>7</v>
      </c>
    </row>
    <row r="5675" spans="1:8">
      <c r="A5675" t="n">
        <v>46802</v>
      </c>
      <c r="B5675" s="18" t="n">
        <v>94</v>
      </c>
      <c r="C5675" s="7" t="n">
        <v>0</v>
      </c>
      <c r="D5675" s="7" t="s">
        <v>364</v>
      </c>
      <c r="E5675" s="7" t="n">
        <v>4</v>
      </c>
    </row>
    <row r="5676" spans="1:8">
      <c r="A5676" t="s">
        <v>4</v>
      </c>
      <c r="B5676" s="4" t="s">
        <v>5</v>
      </c>
      <c r="C5676" s="4" t="s">
        <v>8</v>
      </c>
      <c r="D5676" s="4" t="s">
        <v>9</v>
      </c>
      <c r="E5676" s="4" t="s">
        <v>7</v>
      </c>
    </row>
    <row r="5677" spans="1:8">
      <c r="A5677" t="n">
        <v>46812</v>
      </c>
      <c r="B5677" s="18" t="n">
        <v>94</v>
      </c>
      <c r="C5677" s="7" t="n">
        <v>1</v>
      </c>
      <c r="D5677" s="7" t="s">
        <v>365</v>
      </c>
      <c r="E5677" s="7" t="n">
        <v>1</v>
      </c>
    </row>
    <row r="5678" spans="1:8">
      <c r="A5678" t="s">
        <v>4</v>
      </c>
      <c r="B5678" s="4" t="s">
        <v>5</v>
      </c>
      <c r="C5678" s="4" t="s">
        <v>8</v>
      </c>
      <c r="D5678" s="4" t="s">
        <v>9</v>
      </c>
      <c r="E5678" s="4" t="s">
        <v>7</v>
      </c>
    </row>
    <row r="5679" spans="1:8">
      <c r="A5679" t="n">
        <v>46822</v>
      </c>
      <c r="B5679" s="18" t="n">
        <v>94</v>
      </c>
      <c r="C5679" s="7" t="n">
        <v>1</v>
      </c>
      <c r="D5679" s="7" t="s">
        <v>365</v>
      </c>
      <c r="E5679" s="7" t="n">
        <v>2</v>
      </c>
    </row>
    <row r="5680" spans="1:8">
      <c r="A5680" t="s">
        <v>4</v>
      </c>
      <c r="B5680" s="4" t="s">
        <v>5</v>
      </c>
      <c r="C5680" s="4" t="s">
        <v>8</v>
      </c>
      <c r="D5680" s="4" t="s">
        <v>9</v>
      </c>
      <c r="E5680" s="4" t="s">
        <v>7</v>
      </c>
    </row>
    <row r="5681" spans="1:5">
      <c r="A5681" t="n">
        <v>46832</v>
      </c>
      <c r="B5681" s="18" t="n">
        <v>94</v>
      </c>
      <c r="C5681" s="7" t="n">
        <v>0</v>
      </c>
      <c r="D5681" s="7" t="s">
        <v>365</v>
      </c>
      <c r="E5681" s="7" t="n">
        <v>4</v>
      </c>
    </row>
    <row r="5682" spans="1:5">
      <c r="A5682" t="s">
        <v>4</v>
      </c>
      <c r="B5682" s="4" t="s">
        <v>5</v>
      </c>
      <c r="C5682" s="4" t="s">
        <v>8</v>
      </c>
      <c r="D5682" s="4" t="s">
        <v>9</v>
      </c>
      <c r="E5682" s="4" t="s">
        <v>7</v>
      </c>
    </row>
    <row r="5683" spans="1:5">
      <c r="A5683" t="n">
        <v>46842</v>
      </c>
      <c r="B5683" s="18" t="n">
        <v>94</v>
      </c>
      <c r="C5683" s="7" t="n">
        <v>1</v>
      </c>
      <c r="D5683" s="7" t="s">
        <v>366</v>
      </c>
      <c r="E5683" s="7" t="n">
        <v>1</v>
      </c>
    </row>
    <row r="5684" spans="1:5">
      <c r="A5684" t="s">
        <v>4</v>
      </c>
      <c r="B5684" s="4" t="s">
        <v>5</v>
      </c>
      <c r="C5684" s="4" t="s">
        <v>8</v>
      </c>
      <c r="D5684" s="4" t="s">
        <v>9</v>
      </c>
      <c r="E5684" s="4" t="s">
        <v>7</v>
      </c>
    </row>
    <row r="5685" spans="1:5">
      <c r="A5685" t="n">
        <v>46852</v>
      </c>
      <c r="B5685" s="18" t="n">
        <v>94</v>
      </c>
      <c r="C5685" s="7" t="n">
        <v>1</v>
      </c>
      <c r="D5685" s="7" t="s">
        <v>366</v>
      </c>
      <c r="E5685" s="7" t="n">
        <v>2</v>
      </c>
    </row>
    <row r="5686" spans="1:5">
      <c r="A5686" t="s">
        <v>4</v>
      </c>
      <c r="B5686" s="4" t="s">
        <v>5</v>
      </c>
      <c r="C5686" s="4" t="s">
        <v>8</v>
      </c>
      <c r="D5686" s="4" t="s">
        <v>9</v>
      </c>
      <c r="E5686" s="4" t="s">
        <v>7</v>
      </c>
    </row>
    <row r="5687" spans="1:5">
      <c r="A5687" t="n">
        <v>46862</v>
      </c>
      <c r="B5687" s="18" t="n">
        <v>94</v>
      </c>
      <c r="C5687" s="7" t="n">
        <v>0</v>
      </c>
      <c r="D5687" s="7" t="s">
        <v>366</v>
      </c>
      <c r="E5687" s="7" t="n">
        <v>4</v>
      </c>
    </row>
    <row r="5688" spans="1:5">
      <c r="A5688" t="s">
        <v>4</v>
      </c>
      <c r="B5688" s="4" t="s">
        <v>5</v>
      </c>
      <c r="C5688" s="4" t="s">
        <v>8</v>
      </c>
      <c r="D5688" s="4" t="s">
        <v>9</v>
      </c>
      <c r="E5688" s="4" t="s">
        <v>7</v>
      </c>
    </row>
    <row r="5689" spans="1:5">
      <c r="A5689" t="n">
        <v>46872</v>
      </c>
      <c r="B5689" s="18" t="n">
        <v>94</v>
      </c>
      <c r="C5689" s="7" t="n">
        <v>1</v>
      </c>
      <c r="D5689" s="7" t="s">
        <v>367</v>
      </c>
      <c r="E5689" s="7" t="n">
        <v>1</v>
      </c>
    </row>
    <row r="5690" spans="1:5">
      <c r="A5690" t="s">
        <v>4</v>
      </c>
      <c r="B5690" s="4" t="s">
        <v>5</v>
      </c>
      <c r="C5690" s="4" t="s">
        <v>8</v>
      </c>
      <c r="D5690" s="4" t="s">
        <v>9</v>
      </c>
      <c r="E5690" s="4" t="s">
        <v>7</v>
      </c>
    </row>
    <row r="5691" spans="1:5">
      <c r="A5691" t="n">
        <v>46882</v>
      </c>
      <c r="B5691" s="18" t="n">
        <v>94</v>
      </c>
      <c r="C5691" s="7" t="n">
        <v>1</v>
      </c>
      <c r="D5691" s="7" t="s">
        <v>367</v>
      </c>
      <c r="E5691" s="7" t="n">
        <v>2</v>
      </c>
    </row>
    <row r="5692" spans="1:5">
      <c r="A5692" t="s">
        <v>4</v>
      </c>
      <c r="B5692" s="4" t="s">
        <v>5</v>
      </c>
      <c r="C5692" s="4" t="s">
        <v>8</v>
      </c>
      <c r="D5692" s="4" t="s">
        <v>9</v>
      </c>
      <c r="E5692" s="4" t="s">
        <v>7</v>
      </c>
    </row>
    <row r="5693" spans="1:5">
      <c r="A5693" t="n">
        <v>46892</v>
      </c>
      <c r="B5693" s="18" t="n">
        <v>94</v>
      </c>
      <c r="C5693" s="7" t="n">
        <v>0</v>
      </c>
      <c r="D5693" s="7" t="s">
        <v>367</v>
      </c>
      <c r="E5693" s="7" t="n">
        <v>4</v>
      </c>
    </row>
    <row r="5694" spans="1:5">
      <c r="A5694" t="s">
        <v>4</v>
      </c>
      <c r="B5694" s="4" t="s">
        <v>5</v>
      </c>
      <c r="C5694" s="4" t="s">
        <v>8</v>
      </c>
      <c r="D5694" s="4" t="s">
        <v>9</v>
      </c>
      <c r="E5694" s="4" t="s">
        <v>7</v>
      </c>
    </row>
    <row r="5695" spans="1:5">
      <c r="A5695" t="n">
        <v>46902</v>
      </c>
      <c r="B5695" s="18" t="n">
        <v>94</v>
      </c>
      <c r="C5695" s="7" t="n">
        <v>1</v>
      </c>
      <c r="D5695" s="7" t="s">
        <v>368</v>
      </c>
      <c r="E5695" s="7" t="n">
        <v>1</v>
      </c>
    </row>
    <row r="5696" spans="1:5">
      <c r="A5696" t="s">
        <v>4</v>
      </c>
      <c r="B5696" s="4" t="s">
        <v>5</v>
      </c>
      <c r="C5696" s="4" t="s">
        <v>8</v>
      </c>
      <c r="D5696" s="4" t="s">
        <v>9</v>
      </c>
      <c r="E5696" s="4" t="s">
        <v>7</v>
      </c>
    </row>
    <row r="5697" spans="1:5">
      <c r="A5697" t="n">
        <v>46912</v>
      </c>
      <c r="B5697" s="18" t="n">
        <v>94</v>
      </c>
      <c r="C5697" s="7" t="n">
        <v>1</v>
      </c>
      <c r="D5697" s="7" t="s">
        <v>368</v>
      </c>
      <c r="E5697" s="7" t="n">
        <v>2</v>
      </c>
    </row>
    <row r="5698" spans="1:5">
      <c r="A5698" t="s">
        <v>4</v>
      </c>
      <c r="B5698" s="4" t="s">
        <v>5</v>
      </c>
      <c r="C5698" s="4" t="s">
        <v>8</v>
      </c>
      <c r="D5698" s="4" t="s">
        <v>9</v>
      </c>
      <c r="E5698" s="4" t="s">
        <v>7</v>
      </c>
    </row>
    <row r="5699" spans="1:5">
      <c r="A5699" t="n">
        <v>46922</v>
      </c>
      <c r="B5699" s="18" t="n">
        <v>94</v>
      </c>
      <c r="C5699" s="7" t="n">
        <v>0</v>
      </c>
      <c r="D5699" s="7" t="s">
        <v>368</v>
      </c>
      <c r="E5699" s="7" t="n">
        <v>4</v>
      </c>
    </row>
    <row r="5700" spans="1:5">
      <c r="A5700" t="s">
        <v>4</v>
      </c>
      <c r="B5700" s="4" t="s">
        <v>5</v>
      </c>
      <c r="C5700" s="4" t="s">
        <v>8</v>
      </c>
      <c r="D5700" s="4" t="s">
        <v>9</v>
      </c>
      <c r="E5700" s="4" t="s">
        <v>7</v>
      </c>
    </row>
    <row r="5701" spans="1:5">
      <c r="A5701" t="n">
        <v>46932</v>
      </c>
      <c r="B5701" s="18" t="n">
        <v>94</v>
      </c>
      <c r="C5701" s="7" t="n">
        <v>1</v>
      </c>
      <c r="D5701" s="7" t="s">
        <v>369</v>
      </c>
      <c r="E5701" s="7" t="n">
        <v>1</v>
      </c>
    </row>
    <row r="5702" spans="1:5">
      <c r="A5702" t="s">
        <v>4</v>
      </c>
      <c r="B5702" s="4" t="s">
        <v>5</v>
      </c>
      <c r="C5702" s="4" t="s">
        <v>8</v>
      </c>
      <c r="D5702" s="4" t="s">
        <v>9</v>
      </c>
      <c r="E5702" s="4" t="s">
        <v>7</v>
      </c>
    </row>
    <row r="5703" spans="1:5">
      <c r="A5703" t="n">
        <v>46942</v>
      </c>
      <c r="B5703" s="18" t="n">
        <v>94</v>
      </c>
      <c r="C5703" s="7" t="n">
        <v>1</v>
      </c>
      <c r="D5703" s="7" t="s">
        <v>369</v>
      </c>
      <c r="E5703" s="7" t="n">
        <v>2</v>
      </c>
    </row>
    <row r="5704" spans="1:5">
      <c r="A5704" t="s">
        <v>4</v>
      </c>
      <c r="B5704" s="4" t="s">
        <v>5</v>
      </c>
      <c r="C5704" s="4" t="s">
        <v>8</v>
      </c>
      <c r="D5704" s="4" t="s">
        <v>9</v>
      </c>
      <c r="E5704" s="4" t="s">
        <v>7</v>
      </c>
    </row>
    <row r="5705" spans="1:5">
      <c r="A5705" t="n">
        <v>46952</v>
      </c>
      <c r="B5705" s="18" t="n">
        <v>94</v>
      </c>
      <c r="C5705" s="7" t="n">
        <v>0</v>
      </c>
      <c r="D5705" s="7" t="s">
        <v>369</v>
      </c>
      <c r="E5705" s="7" t="n">
        <v>4</v>
      </c>
    </row>
    <row r="5706" spans="1:5">
      <c r="A5706" t="s">
        <v>4</v>
      </c>
      <c r="B5706" s="4" t="s">
        <v>5</v>
      </c>
      <c r="C5706" s="4" t="s">
        <v>8</v>
      </c>
      <c r="D5706" s="4" t="s">
        <v>9</v>
      </c>
      <c r="E5706" s="4" t="s">
        <v>7</v>
      </c>
    </row>
    <row r="5707" spans="1:5">
      <c r="A5707" t="n">
        <v>46962</v>
      </c>
      <c r="B5707" s="18" t="n">
        <v>94</v>
      </c>
      <c r="C5707" s="7" t="n">
        <v>1</v>
      </c>
      <c r="D5707" s="7" t="s">
        <v>370</v>
      </c>
      <c r="E5707" s="7" t="n">
        <v>1</v>
      </c>
    </row>
    <row r="5708" spans="1:5">
      <c r="A5708" t="s">
        <v>4</v>
      </c>
      <c r="B5708" s="4" t="s">
        <v>5</v>
      </c>
      <c r="C5708" s="4" t="s">
        <v>8</v>
      </c>
      <c r="D5708" s="4" t="s">
        <v>9</v>
      </c>
      <c r="E5708" s="4" t="s">
        <v>7</v>
      </c>
    </row>
    <row r="5709" spans="1:5">
      <c r="A5709" t="n">
        <v>46972</v>
      </c>
      <c r="B5709" s="18" t="n">
        <v>94</v>
      </c>
      <c r="C5709" s="7" t="n">
        <v>1</v>
      </c>
      <c r="D5709" s="7" t="s">
        <v>370</v>
      </c>
      <c r="E5709" s="7" t="n">
        <v>2</v>
      </c>
    </row>
    <row r="5710" spans="1:5">
      <c r="A5710" t="s">
        <v>4</v>
      </c>
      <c r="B5710" s="4" t="s">
        <v>5</v>
      </c>
      <c r="C5710" s="4" t="s">
        <v>8</v>
      </c>
      <c r="D5710" s="4" t="s">
        <v>9</v>
      </c>
      <c r="E5710" s="4" t="s">
        <v>7</v>
      </c>
    </row>
    <row r="5711" spans="1:5">
      <c r="A5711" t="n">
        <v>46982</v>
      </c>
      <c r="B5711" s="18" t="n">
        <v>94</v>
      </c>
      <c r="C5711" s="7" t="n">
        <v>0</v>
      </c>
      <c r="D5711" s="7" t="s">
        <v>370</v>
      </c>
      <c r="E5711" s="7" t="n">
        <v>4</v>
      </c>
    </row>
    <row r="5712" spans="1:5">
      <c r="A5712" t="s">
        <v>4</v>
      </c>
      <c r="B5712" s="4" t="s">
        <v>5</v>
      </c>
      <c r="C5712" s="4" t="s">
        <v>8</v>
      </c>
      <c r="D5712" s="4" t="s">
        <v>9</v>
      </c>
      <c r="E5712" s="4" t="s">
        <v>7</v>
      </c>
    </row>
    <row r="5713" spans="1:5">
      <c r="A5713" t="n">
        <v>46992</v>
      </c>
      <c r="B5713" s="18" t="n">
        <v>94</v>
      </c>
      <c r="C5713" s="7" t="n">
        <v>1</v>
      </c>
      <c r="D5713" s="7" t="s">
        <v>371</v>
      </c>
      <c r="E5713" s="7" t="n">
        <v>1</v>
      </c>
    </row>
    <row r="5714" spans="1:5">
      <c r="A5714" t="s">
        <v>4</v>
      </c>
      <c r="B5714" s="4" t="s">
        <v>5</v>
      </c>
      <c r="C5714" s="4" t="s">
        <v>8</v>
      </c>
      <c r="D5714" s="4" t="s">
        <v>9</v>
      </c>
      <c r="E5714" s="4" t="s">
        <v>7</v>
      </c>
    </row>
    <row r="5715" spans="1:5">
      <c r="A5715" t="n">
        <v>47002</v>
      </c>
      <c r="B5715" s="18" t="n">
        <v>94</v>
      </c>
      <c r="C5715" s="7" t="n">
        <v>1</v>
      </c>
      <c r="D5715" s="7" t="s">
        <v>371</v>
      </c>
      <c r="E5715" s="7" t="n">
        <v>2</v>
      </c>
    </row>
    <row r="5716" spans="1:5">
      <c r="A5716" t="s">
        <v>4</v>
      </c>
      <c r="B5716" s="4" t="s">
        <v>5</v>
      </c>
      <c r="C5716" s="4" t="s">
        <v>8</v>
      </c>
      <c r="D5716" s="4" t="s">
        <v>9</v>
      </c>
      <c r="E5716" s="4" t="s">
        <v>7</v>
      </c>
    </row>
    <row r="5717" spans="1:5">
      <c r="A5717" t="n">
        <v>47012</v>
      </c>
      <c r="B5717" s="18" t="n">
        <v>94</v>
      </c>
      <c r="C5717" s="7" t="n">
        <v>0</v>
      </c>
      <c r="D5717" s="7" t="s">
        <v>371</v>
      </c>
      <c r="E5717" s="7" t="n">
        <v>4</v>
      </c>
    </row>
    <row r="5718" spans="1:5">
      <c r="A5718" t="s">
        <v>4</v>
      </c>
      <c r="B5718" s="4" t="s">
        <v>5</v>
      </c>
      <c r="C5718" s="4" t="s">
        <v>8</v>
      </c>
      <c r="D5718" s="4" t="s">
        <v>9</v>
      </c>
      <c r="E5718" s="4" t="s">
        <v>7</v>
      </c>
    </row>
    <row r="5719" spans="1:5">
      <c r="A5719" t="n">
        <v>47022</v>
      </c>
      <c r="B5719" s="18" t="n">
        <v>94</v>
      </c>
      <c r="C5719" s="7" t="n">
        <v>1</v>
      </c>
      <c r="D5719" s="7" t="s">
        <v>372</v>
      </c>
      <c r="E5719" s="7" t="n">
        <v>1</v>
      </c>
    </row>
    <row r="5720" spans="1:5">
      <c r="A5720" t="s">
        <v>4</v>
      </c>
      <c r="B5720" s="4" t="s">
        <v>5</v>
      </c>
      <c r="C5720" s="4" t="s">
        <v>8</v>
      </c>
      <c r="D5720" s="4" t="s">
        <v>9</v>
      </c>
      <c r="E5720" s="4" t="s">
        <v>7</v>
      </c>
    </row>
    <row r="5721" spans="1:5">
      <c r="A5721" t="n">
        <v>47032</v>
      </c>
      <c r="B5721" s="18" t="n">
        <v>94</v>
      </c>
      <c r="C5721" s="7" t="n">
        <v>1</v>
      </c>
      <c r="D5721" s="7" t="s">
        <v>372</v>
      </c>
      <c r="E5721" s="7" t="n">
        <v>2</v>
      </c>
    </row>
    <row r="5722" spans="1:5">
      <c r="A5722" t="s">
        <v>4</v>
      </c>
      <c r="B5722" s="4" t="s">
        <v>5</v>
      </c>
      <c r="C5722" s="4" t="s">
        <v>8</v>
      </c>
      <c r="D5722" s="4" t="s">
        <v>9</v>
      </c>
      <c r="E5722" s="4" t="s">
        <v>7</v>
      </c>
    </row>
    <row r="5723" spans="1:5">
      <c r="A5723" t="n">
        <v>47042</v>
      </c>
      <c r="B5723" s="18" t="n">
        <v>94</v>
      </c>
      <c r="C5723" s="7" t="n">
        <v>0</v>
      </c>
      <c r="D5723" s="7" t="s">
        <v>372</v>
      </c>
      <c r="E5723" s="7" t="n">
        <v>4</v>
      </c>
    </row>
    <row r="5724" spans="1:5">
      <c r="A5724" t="s">
        <v>4</v>
      </c>
      <c r="B5724" s="4" t="s">
        <v>5</v>
      </c>
      <c r="C5724" s="4" t="s">
        <v>8</v>
      </c>
      <c r="D5724" s="4" t="s">
        <v>9</v>
      </c>
      <c r="E5724" s="4" t="s">
        <v>7</v>
      </c>
    </row>
    <row r="5725" spans="1:5">
      <c r="A5725" t="n">
        <v>47052</v>
      </c>
      <c r="B5725" s="18" t="n">
        <v>94</v>
      </c>
      <c r="C5725" s="7" t="n">
        <v>1</v>
      </c>
      <c r="D5725" s="7" t="s">
        <v>373</v>
      </c>
      <c r="E5725" s="7" t="n">
        <v>1</v>
      </c>
    </row>
    <row r="5726" spans="1:5">
      <c r="A5726" t="s">
        <v>4</v>
      </c>
      <c r="B5726" s="4" t="s">
        <v>5</v>
      </c>
      <c r="C5726" s="4" t="s">
        <v>8</v>
      </c>
      <c r="D5726" s="4" t="s">
        <v>9</v>
      </c>
      <c r="E5726" s="4" t="s">
        <v>7</v>
      </c>
    </row>
    <row r="5727" spans="1:5">
      <c r="A5727" t="n">
        <v>47062</v>
      </c>
      <c r="B5727" s="18" t="n">
        <v>94</v>
      </c>
      <c r="C5727" s="7" t="n">
        <v>1</v>
      </c>
      <c r="D5727" s="7" t="s">
        <v>373</v>
      </c>
      <c r="E5727" s="7" t="n">
        <v>2</v>
      </c>
    </row>
    <row r="5728" spans="1:5">
      <c r="A5728" t="s">
        <v>4</v>
      </c>
      <c r="B5728" s="4" t="s">
        <v>5</v>
      </c>
      <c r="C5728" s="4" t="s">
        <v>8</v>
      </c>
      <c r="D5728" s="4" t="s">
        <v>9</v>
      </c>
      <c r="E5728" s="4" t="s">
        <v>7</v>
      </c>
    </row>
    <row r="5729" spans="1:5">
      <c r="A5729" t="n">
        <v>47072</v>
      </c>
      <c r="B5729" s="18" t="n">
        <v>94</v>
      </c>
      <c r="C5729" s="7" t="n">
        <v>0</v>
      </c>
      <c r="D5729" s="7" t="s">
        <v>373</v>
      </c>
      <c r="E5729" s="7" t="n">
        <v>4</v>
      </c>
    </row>
    <row r="5730" spans="1:5">
      <c r="A5730" t="s">
        <v>4</v>
      </c>
      <c r="B5730" s="4" t="s">
        <v>5</v>
      </c>
      <c r="C5730" s="4" t="s">
        <v>8</v>
      </c>
      <c r="D5730" s="4" t="s">
        <v>9</v>
      </c>
      <c r="E5730" s="4" t="s">
        <v>7</v>
      </c>
    </row>
    <row r="5731" spans="1:5">
      <c r="A5731" t="n">
        <v>47082</v>
      </c>
      <c r="B5731" s="18" t="n">
        <v>94</v>
      </c>
      <c r="C5731" s="7" t="n">
        <v>1</v>
      </c>
      <c r="D5731" s="7" t="s">
        <v>53</v>
      </c>
      <c r="E5731" s="7" t="n">
        <v>1</v>
      </c>
    </row>
    <row r="5732" spans="1:5">
      <c r="A5732" t="s">
        <v>4</v>
      </c>
      <c r="B5732" s="4" t="s">
        <v>5</v>
      </c>
      <c r="C5732" s="4" t="s">
        <v>8</v>
      </c>
      <c r="D5732" s="4" t="s">
        <v>9</v>
      </c>
      <c r="E5732" s="4" t="s">
        <v>7</v>
      </c>
    </row>
    <row r="5733" spans="1:5">
      <c r="A5733" t="n">
        <v>47094</v>
      </c>
      <c r="B5733" s="18" t="n">
        <v>94</v>
      </c>
      <c r="C5733" s="7" t="n">
        <v>1</v>
      </c>
      <c r="D5733" s="7" t="s">
        <v>53</v>
      </c>
      <c r="E5733" s="7" t="n">
        <v>2</v>
      </c>
    </row>
    <row r="5734" spans="1:5">
      <c r="A5734" t="s">
        <v>4</v>
      </c>
      <c r="B5734" s="4" t="s">
        <v>5</v>
      </c>
      <c r="C5734" s="4" t="s">
        <v>8</v>
      </c>
      <c r="D5734" s="4" t="s">
        <v>9</v>
      </c>
      <c r="E5734" s="4" t="s">
        <v>7</v>
      </c>
    </row>
    <row r="5735" spans="1:5">
      <c r="A5735" t="n">
        <v>47106</v>
      </c>
      <c r="B5735" s="18" t="n">
        <v>94</v>
      </c>
      <c r="C5735" s="7" t="n">
        <v>0</v>
      </c>
      <c r="D5735" s="7" t="s">
        <v>53</v>
      </c>
      <c r="E5735" s="7" t="n">
        <v>4</v>
      </c>
    </row>
    <row r="5736" spans="1:5">
      <c r="A5736" t="s">
        <v>4</v>
      </c>
      <c r="B5736" s="4" t="s">
        <v>5</v>
      </c>
      <c r="C5736" s="4" t="s">
        <v>8</v>
      </c>
      <c r="D5736" s="4" t="s">
        <v>9</v>
      </c>
      <c r="E5736" s="4" t="s">
        <v>7</v>
      </c>
    </row>
    <row r="5737" spans="1:5">
      <c r="A5737" t="n">
        <v>47118</v>
      </c>
      <c r="B5737" s="18" t="n">
        <v>94</v>
      </c>
      <c r="C5737" s="7" t="n">
        <v>1</v>
      </c>
      <c r="D5737" s="7" t="s">
        <v>18</v>
      </c>
      <c r="E5737" s="7" t="n">
        <v>1</v>
      </c>
    </row>
    <row r="5738" spans="1:5">
      <c r="A5738" t="s">
        <v>4</v>
      </c>
      <c r="B5738" s="4" t="s">
        <v>5</v>
      </c>
      <c r="C5738" s="4" t="s">
        <v>8</v>
      </c>
      <c r="D5738" s="4" t="s">
        <v>9</v>
      </c>
      <c r="E5738" s="4" t="s">
        <v>7</v>
      </c>
    </row>
    <row r="5739" spans="1:5">
      <c r="A5739" t="n">
        <v>47131</v>
      </c>
      <c r="B5739" s="18" t="n">
        <v>94</v>
      </c>
      <c r="C5739" s="7" t="n">
        <v>1</v>
      </c>
      <c r="D5739" s="7" t="s">
        <v>18</v>
      </c>
      <c r="E5739" s="7" t="n">
        <v>2</v>
      </c>
    </row>
    <row r="5740" spans="1:5">
      <c r="A5740" t="s">
        <v>4</v>
      </c>
      <c r="B5740" s="4" t="s">
        <v>5</v>
      </c>
      <c r="C5740" s="4" t="s">
        <v>8</v>
      </c>
      <c r="D5740" s="4" t="s">
        <v>9</v>
      </c>
      <c r="E5740" s="4" t="s">
        <v>7</v>
      </c>
    </row>
    <row r="5741" spans="1:5">
      <c r="A5741" t="n">
        <v>47144</v>
      </c>
      <c r="B5741" s="18" t="n">
        <v>94</v>
      </c>
      <c r="C5741" s="7" t="n">
        <v>0</v>
      </c>
      <c r="D5741" s="7" t="s">
        <v>18</v>
      </c>
      <c r="E5741" s="7" t="n">
        <v>4</v>
      </c>
    </row>
    <row r="5742" spans="1:5">
      <c r="A5742" t="s">
        <v>4</v>
      </c>
      <c r="B5742" s="4" t="s">
        <v>5</v>
      </c>
      <c r="C5742" s="4" t="s">
        <v>8</v>
      </c>
      <c r="D5742" s="4" t="s">
        <v>9</v>
      </c>
      <c r="E5742" s="4" t="s">
        <v>7</v>
      </c>
    </row>
    <row r="5743" spans="1:5">
      <c r="A5743" t="n">
        <v>47157</v>
      </c>
      <c r="B5743" s="18" t="n">
        <v>94</v>
      </c>
      <c r="C5743" s="7" t="n">
        <v>1</v>
      </c>
      <c r="D5743" s="7" t="s">
        <v>19</v>
      </c>
      <c r="E5743" s="7" t="n">
        <v>1</v>
      </c>
    </row>
    <row r="5744" spans="1:5">
      <c r="A5744" t="s">
        <v>4</v>
      </c>
      <c r="B5744" s="4" t="s">
        <v>5</v>
      </c>
      <c r="C5744" s="4" t="s">
        <v>8</v>
      </c>
      <c r="D5744" s="4" t="s">
        <v>9</v>
      </c>
      <c r="E5744" s="4" t="s">
        <v>7</v>
      </c>
    </row>
    <row r="5745" spans="1:5">
      <c r="A5745" t="n">
        <v>47170</v>
      </c>
      <c r="B5745" s="18" t="n">
        <v>94</v>
      </c>
      <c r="C5745" s="7" t="n">
        <v>1</v>
      </c>
      <c r="D5745" s="7" t="s">
        <v>19</v>
      </c>
      <c r="E5745" s="7" t="n">
        <v>2</v>
      </c>
    </row>
    <row r="5746" spans="1:5">
      <c r="A5746" t="s">
        <v>4</v>
      </c>
      <c r="B5746" s="4" t="s">
        <v>5</v>
      </c>
      <c r="C5746" s="4" t="s">
        <v>8</v>
      </c>
      <c r="D5746" s="4" t="s">
        <v>9</v>
      </c>
      <c r="E5746" s="4" t="s">
        <v>7</v>
      </c>
    </row>
    <row r="5747" spans="1:5">
      <c r="A5747" t="n">
        <v>47183</v>
      </c>
      <c r="B5747" s="18" t="n">
        <v>94</v>
      </c>
      <c r="C5747" s="7" t="n">
        <v>0</v>
      </c>
      <c r="D5747" s="7" t="s">
        <v>19</v>
      </c>
      <c r="E5747" s="7" t="n">
        <v>4</v>
      </c>
    </row>
    <row r="5748" spans="1:5">
      <c r="A5748" t="s">
        <v>4</v>
      </c>
      <c r="B5748" s="4" t="s">
        <v>5</v>
      </c>
      <c r="C5748" s="4" t="s">
        <v>8</v>
      </c>
      <c r="D5748" s="4" t="s">
        <v>9</v>
      </c>
      <c r="E5748" s="4" t="s">
        <v>7</v>
      </c>
    </row>
    <row r="5749" spans="1:5">
      <c r="A5749" t="n">
        <v>47196</v>
      </c>
      <c r="B5749" s="18" t="n">
        <v>94</v>
      </c>
      <c r="C5749" s="7" t="n">
        <v>1</v>
      </c>
      <c r="D5749" s="7" t="s">
        <v>20</v>
      </c>
      <c r="E5749" s="7" t="n">
        <v>1</v>
      </c>
    </row>
    <row r="5750" spans="1:5">
      <c r="A5750" t="s">
        <v>4</v>
      </c>
      <c r="B5750" s="4" t="s">
        <v>5</v>
      </c>
      <c r="C5750" s="4" t="s">
        <v>8</v>
      </c>
      <c r="D5750" s="4" t="s">
        <v>9</v>
      </c>
      <c r="E5750" s="4" t="s">
        <v>7</v>
      </c>
    </row>
    <row r="5751" spans="1:5">
      <c r="A5751" t="n">
        <v>47209</v>
      </c>
      <c r="B5751" s="18" t="n">
        <v>94</v>
      </c>
      <c r="C5751" s="7" t="n">
        <v>1</v>
      </c>
      <c r="D5751" s="7" t="s">
        <v>20</v>
      </c>
      <c r="E5751" s="7" t="n">
        <v>2</v>
      </c>
    </row>
    <row r="5752" spans="1:5">
      <c r="A5752" t="s">
        <v>4</v>
      </c>
      <c r="B5752" s="4" t="s">
        <v>5</v>
      </c>
      <c r="C5752" s="4" t="s">
        <v>8</v>
      </c>
      <c r="D5752" s="4" t="s">
        <v>9</v>
      </c>
      <c r="E5752" s="4" t="s">
        <v>7</v>
      </c>
    </row>
    <row r="5753" spans="1:5">
      <c r="A5753" t="n">
        <v>47222</v>
      </c>
      <c r="B5753" s="18" t="n">
        <v>94</v>
      </c>
      <c r="C5753" s="7" t="n">
        <v>0</v>
      </c>
      <c r="D5753" s="7" t="s">
        <v>20</v>
      </c>
      <c r="E5753" s="7" t="n">
        <v>4</v>
      </c>
    </row>
    <row r="5754" spans="1:5">
      <c r="A5754" t="s">
        <v>4</v>
      </c>
      <c r="B5754" s="4" t="s">
        <v>5</v>
      </c>
      <c r="C5754" s="4" t="s">
        <v>8</v>
      </c>
      <c r="D5754" s="4" t="s">
        <v>9</v>
      </c>
      <c r="E5754" s="4" t="s">
        <v>7</v>
      </c>
    </row>
    <row r="5755" spans="1:5">
      <c r="A5755" t="n">
        <v>47235</v>
      </c>
      <c r="B5755" s="18" t="n">
        <v>94</v>
      </c>
      <c r="C5755" s="7" t="n">
        <v>1</v>
      </c>
      <c r="D5755" s="7" t="s">
        <v>21</v>
      </c>
      <c r="E5755" s="7" t="n">
        <v>1</v>
      </c>
    </row>
    <row r="5756" spans="1:5">
      <c r="A5756" t="s">
        <v>4</v>
      </c>
      <c r="B5756" s="4" t="s">
        <v>5</v>
      </c>
      <c r="C5756" s="4" t="s">
        <v>8</v>
      </c>
      <c r="D5756" s="4" t="s">
        <v>9</v>
      </c>
      <c r="E5756" s="4" t="s">
        <v>7</v>
      </c>
    </row>
    <row r="5757" spans="1:5">
      <c r="A5757" t="n">
        <v>47248</v>
      </c>
      <c r="B5757" s="18" t="n">
        <v>94</v>
      </c>
      <c r="C5757" s="7" t="n">
        <v>1</v>
      </c>
      <c r="D5757" s="7" t="s">
        <v>21</v>
      </c>
      <c r="E5757" s="7" t="n">
        <v>2</v>
      </c>
    </row>
    <row r="5758" spans="1:5">
      <c r="A5758" t="s">
        <v>4</v>
      </c>
      <c r="B5758" s="4" t="s">
        <v>5</v>
      </c>
      <c r="C5758" s="4" t="s">
        <v>8</v>
      </c>
      <c r="D5758" s="4" t="s">
        <v>9</v>
      </c>
      <c r="E5758" s="4" t="s">
        <v>7</v>
      </c>
    </row>
    <row r="5759" spans="1:5">
      <c r="A5759" t="n">
        <v>47261</v>
      </c>
      <c r="B5759" s="18" t="n">
        <v>94</v>
      </c>
      <c r="C5759" s="7" t="n">
        <v>0</v>
      </c>
      <c r="D5759" s="7" t="s">
        <v>21</v>
      </c>
      <c r="E5759" s="7" t="n">
        <v>4</v>
      </c>
    </row>
    <row r="5760" spans="1:5">
      <c r="A5760" t="s">
        <v>4</v>
      </c>
      <c r="B5760" s="4" t="s">
        <v>5</v>
      </c>
      <c r="C5760" s="4" t="s">
        <v>8</v>
      </c>
      <c r="D5760" s="4" t="s">
        <v>9</v>
      </c>
      <c r="E5760" s="4" t="s">
        <v>7</v>
      </c>
    </row>
    <row r="5761" spans="1:5">
      <c r="A5761" t="n">
        <v>47274</v>
      </c>
      <c r="B5761" s="18" t="n">
        <v>94</v>
      </c>
      <c r="C5761" s="7" t="n">
        <v>1</v>
      </c>
      <c r="D5761" s="7" t="s">
        <v>22</v>
      </c>
      <c r="E5761" s="7" t="n">
        <v>1</v>
      </c>
    </row>
    <row r="5762" spans="1:5">
      <c r="A5762" t="s">
        <v>4</v>
      </c>
      <c r="B5762" s="4" t="s">
        <v>5</v>
      </c>
      <c r="C5762" s="4" t="s">
        <v>8</v>
      </c>
      <c r="D5762" s="4" t="s">
        <v>9</v>
      </c>
      <c r="E5762" s="4" t="s">
        <v>7</v>
      </c>
    </row>
    <row r="5763" spans="1:5">
      <c r="A5763" t="n">
        <v>47287</v>
      </c>
      <c r="B5763" s="18" t="n">
        <v>94</v>
      </c>
      <c r="C5763" s="7" t="n">
        <v>1</v>
      </c>
      <c r="D5763" s="7" t="s">
        <v>22</v>
      </c>
      <c r="E5763" s="7" t="n">
        <v>2</v>
      </c>
    </row>
    <row r="5764" spans="1:5">
      <c r="A5764" t="s">
        <v>4</v>
      </c>
      <c r="B5764" s="4" t="s">
        <v>5</v>
      </c>
      <c r="C5764" s="4" t="s">
        <v>8</v>
      </c>
      <c r="D5764" s="4" t="s">
        <v>9</v>
      </c>
      <c r="E5764" s="4" t="s">
        <v>7</v>
      </c>
    </row>
    <row r="5765" spans="1:5">
      <c r="A5765" t="n">
        <v>47300</v>
      </c>
      <c r="B5765" s="18" t="n">
        <v>94</v>
      </c>
      <c r="C5765" s="7" t="n">
        <v>0</v>
      </c>
      <c r="D5765" s="7" t="s">
        <v>22</v>
      </c>
      <c r="E5765" s="7" t="n">
        <v>4</v>
      </c>
    </row>
    <row r="5766" spans="1:5">
      <c r="A5766" t="s">
        <v>4</v>
      </c>
      <c r="B5766" s="4" t="s">
        <v>5</v>
      </c>
      <c r="C5766" s="4" t="s">
        <v>8</v>
      </c>
      <c r="D5766" s="4" t="s">
        <v>9</v>
      </c>
      <c r="E5766" s="4" t="s">
        <v>7</v>
      </c>
    </row>
    <row r="5767" spans="1:5">
      <c r="A5767" t="n">
        <v>47313</v>
      </c>
      <c r="B5767" s="18" t="n">
        <v>94</v>
      </c>
      <c r="C5767" s="7" t="n">
        <v>1</v>
      </c>
      <c r="D5767" s="7" t="s">
        <v>70</v>
      </c>
      <c r="E5767" s="7" t="n">
        <v>1</v>
      </c>
    </row>
    <row r="5768" spans="1:5">
      <c r="A5768" t="s">
        <v>4</v>
      </c>
      <c r="B5768" s="4" t="s">
        <v>5</v>
      </c>
      <c r="C5768" s="4" t="s">
        <v>8</v>
      </c>
      <c r="D5768" s="4" t="s">
        <v>9</v>
      </c>
      <c r="E5768" s="4" t="s">
        <v>7</v>
      </c>
    </row>
    <row r="5769" spans="1:5">
      <c r="A5769" t="n">
        <v>47330</v>
      </c>
      <c r="B5769" s="18" t="n">
        <v>94</v>
      </c>
      <c r="C5769" s="7" t="n">
        <v>1</v>
      </c>
      <c r="D5769" s="7" t="s">
        <v>70</v>
      </c>
      <c r="E5769" s="7" t="n">
        <v>2</v>
      </c>
    </row>
    <row r="5770" spans="1:5">
      <c r="A5770" t="s">
        <v>4</v>
      </c>
      <c r="B5770" s="4" t="s">
        <v>5</v>
      </c>
      <c r="C5770" s="4" t="s">
        <v>8</v>
      </c>
      <c r="D5770" s="4" t="s">
        <v>9</v>
      </c>
      <c r="E5770" s="4" t="s">
        <v>7</v>
      </c>
    </row>
    <row r="5771" spans="1:5">
      <c r="A5771" t="n">
        <v>47347</v>
      </c>
      <c r="B5771" s="18" t="n">
        <v>94</v>
      </c>
      <c r="C5771" s="7" t="n">
        <v>0</v>
      </c>
      <c r="D5771" s="7" t="s">
        <v>70</v>
      </c>
      <c r="E5771" s="7" t="n">
        <v>4</v>
      </c>
    </row>
    <row r="5772" spans="1:5">
      <c r="A5772" t="s">
        <v>4</v>
      </c>
      <c r="B5772" s="4" t="s">
        <v>5</v>
      </c>
      <c r="C5772" s="4" t="s">
        <v>8</v>
      </c>
      <c r="D5772" s="4" t="s">
        <v>9</v>
      </c>
      <c r="E5772" s="4" t="s">
        <v>7</v>
      </c>
    </row>
    <row r="5773" spans="1:5">
      <c r="A5773" t="n">
        <v>47364</v>
      </c>
      <c r="B5773" s="18" t="n">
        <v>94</v>
      </c>
      <c r="C5773" s="7" t="n">
        <v>1</v>
      </c>
      <c r="D5773" s="7" t="s">
        <v>23</v>
      </c>
      <c r="E5773" s="7" t="n">
        <v>1</v>
      </c>
    </row>
    <row r="5774" spans="1:5">
      <c r="A5774" t="s">
        <v>4</v>
      </c>
      <c r="B5774" s="4" t="s">
        <v>5</v>
      </c>
      <c r="C5774" s="4" t="s">
        <v>8</v>
      </c>
      <c r="D5774" s="4" t="s">
        <v>9</v>
      </c>
      <c r="E5774" s="4" t="s">
        <v>7</v>
      </c>
    </row>
    <row r="5775" spans="1:5">
      <c r="A5775" t="n">
        <v>47376</v>
      </c>
      <c r="B5775" s="18" t="n">
        <v>94</v>
      </c>
      <c r="C5775" s="7" t="n">
        <v>1</v>
      </c>
      <c r="D5775" s="7" t="s">
        <v>23</v>
      </c>
      <c r="E5775" s="7" t="n">
        <v>2</v>
      </c>
    </row>
    <row r="5776" spans="1:5">
      <c r="A5776" t="s">
        <v>4</v>
      </c>
      <c r="B5776" s="4" t="s">
        <v>5</v>
      </c>
      <c r="C5776" s="4" t="s">
        <v>8</v>
      </c>
      <c r="D5776" s="4" t="s">
        <v>9</v>
      </c>
      <c r="E5776" s="4" t="s">
        <v>7</v>
      </c>
    </row>
    <row r="5777" spans="1:5">
      <c r="A5777" t="n">
        <v>47388</v>
      </c>
      <c r="B5777" s="18" t="n">
        <v>94</v>
      </c>
      <c r="C5777" s="7" t="n">
        <v>0</v>
      </c>
      <c r="D5777" s="7" t="s">
        <v>23</v>
      </c>
      <c r="E5777" s="7" t="n">
        <v>4</v>
      </c>
    </row>
    <row r="5778" spans="1:5">
      <c r="A5778" t="s">
        <v>4</v>
      </c>
      <c r="B5778" s="4" t="s">
        <v>5</v>
      </c>
      <c r="C5778" s="4" t="s">
        <v>8</v>
      </c>
      <c r="D5778" s="4" t="s">
        <v>9</v>
      </c>
      <c r="E5778" s="4" t="s">
        <v>7</v>
      </c>
    </row>
    <row r="5779" spans="1:5">
      <c r="A5779" t="n">
        <v>47400</v>
      </c>
      <c r="B5779" s="18" t="n">
        <v>94</v>
      </c>
      <c r="C5779" s="7" t="n">
        <v>1</v>
      </c>
      <c r="D5779" s="7" t="s">
        <v>24</v>
      </c>
      <c r="E5779" s="7" t="n">
        <v>1</v>
      </c>
    </row>
    <row r="5780" spans="1:5">
      <c r="A5780" t="s">
        <v>4</v>
      </c>
      <c r="B5780" s="4" t="s">
        <v>5</v>
      </c>
      <c r="C5780" s="4" t="s">
        <v>8</v>
      </c>
      <c r="D5780" s="4" t="s">
        <v>9</v>
      </c>
      <c r="E5780" s="4" t="s">
        <v>7</v>
      </c>
    </row>
    <row r="5781" spans="1:5">
      <c r="A5781" t="n">
        <v>47412</v>
      </c>
      <c r="B5781" s="18" t="n">
        <v>94</v>
      </c>
      <c r="C5781" s="7" t="n">
        <v>1</v>
      </c>
      <c r="D5781" s="7" t="s">
        <v>24</v>
      </c>
      <c r="E5781" s="7" t="n">
        <v>2</v>
      </c>
    </row>
    <row r="5782" spans="1:5">
      <c r="A5782" t="s">
        <v>4</v>
      </c>
      <c r="B5782" s="4" t="s">
        <v>5</v>
      </c>
      <c r="C5782" s="4" t="s">
        <v>8</v>
      </c>
      <c r="D5782" s="4" t="s">
        <v>9</v>
      </c>
      <c r="E5782" s="4" t="s">
        <v>7</v>
      </c>
    </row>
    <row r="5783" spans="1:5">
      <c r="A5783" t="n">
        <v>47424</v>
      </c>
      <c r="B5783" s="18" t="n">
        <v>94</v>
      </c>
      <c r="C5783" s="7" t="n">
        <v>0</v>
      </c>
      <c r="D5783" s="7" t="s">
        <v>24</v>
      </c>
      <c r="E5783" s="7" t="n">
        <v>4</v>
      </c>
    </row>
    <row r="5784" spans="1:5">
      <c r="A5784" t="s">
        <v>4</v>
      </c>
      <c r="B5784" s="4" t="s">
        <v>5</v>
      </c>
      <c r="C5784" s="4" t="s">
        <v>8</v>
      </c>
      <c r="D5784" s="4" t="s">
        <v>9</v>
      </c>
      <c r="E5784" s="4" t="s">
        <v>7</v>
      </c>
    </row>
    <row r="5785" spans="1:5">
      <c r="A5785" t="n">
        <v>47436</v>
      </c>
      <c r="B5785" s="18" t="n">
        <v>94</v>
      </c>
      <c r="C5785" s="7" t="n">
        <v>1</v>
      </c>
      <c r="D5785" s="7" t="s">
        <v>25</v>
      </c>
      <c r="E5785" s="7" t="n">
        <v>1</v>
      </c>
    </row>
    <row r="5786" spans="1:5">
      <c r="A5786" t="s">
        <v>4</v>
      </c>
      <c r="B5786" s="4" t="s">
        <v>5</v>
      </c>
      <c r="C5786" s="4" t="s">
        <v>8</v>
      </c>
      <c r="D5786" s="4" t="s">
        <v>9</v>
      </c>
      <c r="E5786" s="4" t="s">
        <v>7</v>
      </c>
    </row>
    <row r="5787" spans="1:5">
      <c r="A5787" t="n">
        <v>47448</v>
      </c>
      <c r="B5787" s="18" t="n">
        <v>94</v>
      </c>
      <c r="C5787" s="7" t="n">
        <v>1</v>
      </c>
      <c r="D5787" s="7" t="s">
        <v>25</v>
      </c>
      <c r="E5787" s="7" t="n">
        <v>2</v>
      </c>
    </row>
    <row r="5788" spans="1:5">
      <c r="A5788" t="s">
        <v>4</v>
      </c>
      <c r="B5788" s="4" t="s">
        <v>5</v>
      </c>
      <c r="C5788" s="4" t="s">
        <v>8</v>
      </c>
      <c r="D5788" s="4" t="s">
        <v>9</v>
      </c>
      <c r="E5788" s="4" t="s">
        <v>7</v>
      </c>
    </row>
    <row r="5789" spans="1:5">
      <c r="A5789" t="n">
        <v>47460</v>
      </c>
      <c r="B5789" s="18" t="n">
        <v>94</v>
      </c>
      <c r="C5789" s="7" t="n">
        <v>0</v>
      </c>
      <c r="D5789" s="7" t="s">
        <v>25</v>
      </c>
      <c r="E5789" s="7" t="n">
        <v>4</v>
      </c>
    </row>
    <row r="5790" spans="1:5">
      <c r="A5790" t="s">
        <v>4</v>
      </c>
      <c r="B5790" s="4" t="s">
        <v>5</v>
      </c>
      <c r="C5790" s="4" t="s">
        <v>8</v>
      </c>
      <c r="D5790" s="4" t="s">
        <v>9</v>
      </c>
      <c r="E5790" s="4" t="s">
        <v>7</v>
      </c>
    </row>
    <row r="5791" spans="1:5">
      <c r="A5791" t="n">
        <v>47472</v>
      </c>
      <c r="B5791" s="18" t="n">
        <v>94</v>
      </c>
      <c r="C5791" s="7" t="n">
        <v>1</v>
      </c>
      <c r="D5791" s="7" t="s">
        <v>26</v>
      </c>
      <c r="E5791" s="7" t="n">
        <v>1</v>
      </c>
    </row>
    <row r="5792" spans="1:5">
      <c r="A5792" t="s">
        <v>4</v>
      </c>
      <c r="B5792" s="4" t="s">
        <v>5</v>
      </c>
      <c r="C5792" s="4" t="s">
        <v>8</v>
      </c>
      <c r="D5792" s="4" t="s">
        <v>9</v>
      </c>
      <c r="E5792" s="4" t="s">
        <v>7</v>
      </c>
    </row>
    <row r="5793" spans="1:5">
      <c r="A5793" t="n">
        <v>47484</v>
      </c>
      <c r="B5793" s="18" t="n">
        <v>94</v>
      </c>
      <c r="C5793" s="7" t="n">
        <v>1</v>
      </c>
      <c r="D5793" s="7" t="s">
        <v>26</v>
      </c>
      <c r="E5793" s="7" t="n">
        <v>2</v>
      </c>
    </row>
    <row r="5794" spans="1:5">
      <c r="A5794" t="s">
        <v>4</v>
      </c>
      <c r="B5794" s="4" t="s">
        <v>5</v>
      </c>
      <c r="C5794" s="4" t="s">
        <v>8</v>
      </c>
      <c r="D5794" s="4" t="s">
        <v>9</v>
      </c>
      <c r="E5794" s="4" t="s">
        <v>7</v>
      </c>
    </row>
    <row r="5795" spans="1:5">
      <c r="A5795" t="n">
        <v>47496</v>
      </c>
      <c r="B5795" s="18" t="n">
        <v>94</v>
      </c>
      <c r="C5795" s="7" t="n">
        <v>0</v>
      </c>
      <c r="D5795" s="7" t="s">
        <v>26</v>
      </c>
      <c r="E5795" s="7" t="n">
        <v>4</v>
      </c>
    </row>
    <row r="5796" spans="1:5">
      <c r="A5796" t="s">
        <v>4</v>
      </c>
      <c r="B5796" s="4" t="s">
        <v>5</v>
      </c>
      <c r="C5796" s="4" t="s">
        <v>8</v>
      </c>
      <c r="D5796" s="4" t="s">
        <v>9</v>
      </c>
      <c r="E5796" s="4" t="s">
        <v>7</v>
      </c>
    </row>
    <row r="5797" spans="1:5">
      <c r="A5797" t="n">
        <v>47508</v>
      </c>
      <c r="B5797" s="18" t="n">
        <v>94</v>
      </c>
      <c r="C5797" s="7" t="n">
        <v>1</v>
      </c>
      <c r="D5797" s="7" t="s">
        <v>374</v>
      </c>
      <c r="E5797" s="7" t="n">
        <v>1</v>
      </c>
    </row>
    <row r="5798" spans="1:5">
      <c r="A5798" t="s">
        <v>4</v>
      </c>
      <c r="B5798" s="4" t="s">
        <v>5</v>
      </c>
      <c r="C5798" s="4" t="s">
        <v>8</v>
      </c>
      <c r="D5798" s="4" t="s">
        <v>9</v>
      </c>
      <c r="E5798" s="4" t="s">
        <v>7</v>
      </c>
    </row>
    <row r="5799" spans="1:5">
      <c r="A5799" t="n">
        <v>47526</v>
      </c>
      <c r="B5799" s="18" t="n">
        <v>94</v>
      </c>
      <c r="C5799" s="7" t="n">
        <v>1</v>
      </c>
      <c r="D5799" s="7" t="s">
        <v>374</v>
      </c>
      <c r="E5799" s="7" t="n">
        <v>2</v>
      </c>
    </row>
    <row r="5800" spans="1:5">
      <c r="A5800" t="s">
        <v>4</v>
      </c>
      <c r="B5800" s="4" t="s">
        <v>5</v>
      </c>
      <c r="C5800" s="4" t="s">
        <v>8</v>
      </c>
      <c r="D5800" s="4" t="s">
        <v>9</v>
      </c>
      <c r="E5800" s="4" t="s">
        <v>7</v>
      </c>
    </row>
    <row r="5801" spans="1:5">
      <c r="A5801" t="n">
        <v>47544</v>
      </c>
      <c r="B5801" s="18" t="n">
        <v>94</v>
      </c>
      <c r="C5801" s="7" t="n">
        <v>0</v>
      </c>
      <c r="D5801" s="7" t="s">
        <v>374</v>
      </c>
      <c r="E5801" s="7" t="n">
        <v>4</v>
      </c>
    </row>
    <row r="5802" spans="1:5">
      <c r="A5802" t="s">
        <v>4</v>
      </c>
      <c r="B5802" s="4" t="s">
        <v>5</v>
      </c>
      <c r="C5802" s="4" t="s">
        <v>8</v>
      </c>
      <c r="D5802" s="4" t="s">
        <v>9</v>
      </c>
      <c r="E5802" s="4" t="s">
        <v>7</v>
      </c>
    </row>
    <row r="5803" spans="1:5">
      <c r="A5803" t="n">
        <v>47562</v>
      </c>
      <c r="B5803" s="18" t="n">
        <v>94</v>
      </c>
      <c r="C5803" s="7" t="n">
        <v>1</v>
      </c>
      <c r="D5803" s="7" t="s">
        <v>375</v>
      </c>
      <c r="E5803" s="7" t="n">
        <v>1</v>
      </c>
    </row>
    <row r="5804" spans="1:5">
      <c r="A5804" t="s">
        <v>4</v>
      </c>
      <c r="B5804" s="4" t="s">
        <v>5</v>
      </c>
      <c r="C5804" s="4" t="s">
        <v>8</v>
      </c>
      <c r="D5804" s="4" t="s">
        <v>9</v>
      </c>
      <c r="E5804" s="4" t="s">
        <v>7</v>
      </c>
    </row>
    <row r="5805" spans="1:5">
      <c r="A5805" t="n">
        <v>47577</v>
      </c>
      <c r="B5805" s="18" t="n">
        <v>94</v>
      </c>
      <c r="C5805" s="7" t="n">
        <v>1</v>
      </c>
      <c r="D5805" s="7" t="s">
        <v>375</v>
      </c>
      <c r="E5805" s="7" t="n">
        <v>2</v>
      </c>
    </row>
    <row r="5806" spans="1:5">
      <c r="A5806" t="s">
        <v>4</v>
      </c>
      <c r="B5806" s="4" t="s">
        <v>5</v>
      </c>
      <c r="C5806" s="4" t="s">
        <v>8</v>
      </c>
      <c r="D5806" s="4" t="s">
        <v>9</v>
      </c>
      <c r="E5806" s="4" t="s">
        <v>7</v>
      </c>
    </row>
    <row r="5807" spans="1:5">
      <c r="A5807" t="n">
        <v>47592</v>
      </c>
      <c r="B5807" s="18" t="n">
        <v>94</v>
      </c>
      <c r="C5807" s="7" t="n">
        <v>0</v>
      </c>
      <c r="D5807" s="7" t="s">
        <v>375</v>
      </c>
      <c r="E5807" s="7" t="n">
        <v>4</v>
      </c>
    </row>
    <row r="5808" spans="1:5">
      <c r="A5808" t="s">
        <v>4</v>
      </c>
      <c r="B5808" s="4" t="s">
        <v>5</v>
      </c>
      <c r="C5808" s="4" t="s">
        <v>8</v>
      </c>
      <c r="D5808" s="4" t="s">
        <v>9</v>
      </c>
      <c r="E5808" s="4" t="s">
        <v>7</v>
      </c>
    </row>
    <row r="5809" spans="1:5">
      <c r="A5809" t="n">
        <v>47607</v>
      </c>
      <c r="B5809" s="18" t="n">
        <v>94</v>
      </c>
      <c r="C5809" s="7" t="n">
        <v>1</v>
      </c>
      <c r="D5809" s="7" t="s">
        <v>58</v>
      </c>
      <c r="E5809" s="7" t="n">
        <v>1</v>
      </c>
    </row>
    <row r="5810" spans="1:5">
      <c r="A5810" t="s">
        <v>4</v>
      </c>
      <c r="B5810" s="4" t="s">
        <v>5</v>
      </c>
      <c r="C5810" s="4" t="s">
        <v>8</v>
      </c>
      <c r="D5810" s="4" t="s">
        <v>9</v>
      </c>
      <c r="E5810" s="4" t="s">
        <v>7</v>
      </c>
    </row>
    <row r="5811" spans="1:5">
      <c r="A5811" t="n">
        <v>47624</v>
      </c>
      <c r="B5811" s="18" t="n">
        <v>94</v>
      </c>
      <c r="C5811" s="7" t="n">
        <v>1</v>
      </c>
      <c r="D5811" s="7" t="s">
        <v>58</v>
      </c>
      <c r="E5811" s="7" t="n">
        <v>2</v>
      </c>
    </row>
    <row r="5812" spans="1:5">
      <c r="A5812" t="s">
        <v>4</v>
      </c>
      <c r="B5812" s="4" t="s">
        <v>5</v>
      </c>
      <c r="C5812" s="4" t="s">
        <v>8</v>
      </c>
      <c r="D5812" s="4" t="s">
        <v>9</v>
      </c>
      <c r="E5812" s="4" t="s">
        <v>7</v>
      </c>
    </row>
    <row r="5813" spans="1:5">
      <c r="A5813" t="n">
        <v>47641</v>
      </c>
      <c r="B5813" s="18" t="n">
        <v>94</v>
      </c>
      <c r="C5813" s="7" t="n">
        <v>0</v>
      </c>
      <c r="D5813" s="7" t="s">
        <v>58</v>
      </c>
      <c r="E5813" s="7" t="n">
        <v>4</v>
      </c>
    </row>
    <row r="5814" spans="1:5">
      <c r="A5814" t="s">
        <v>4</v>
      </c>
      <c r="B5814" s="4" t="s">
        <v>5</v>
      </c>
      <c r="C5814" s="4" t="s">
        <v>8</v>
      </c>
      <c r="D5814" s="4" t="s">
        <v>9</v>
      </c>
      <c r="E5814" s="4" t="s">
        <v>7</v>
      </c>
    </row>
    <row r="5815" spans="1:5">
      <c r="A5815" t="n">
        <v>47658</v>
      </c>
      <c r="B5815" s="18" t="n">
        <v>94</v>
      </c>
      <c r="C5815" s="7" t="n">
        <v>1</v>
      </c>
      <c r="D5815" s="7" t="s">
        <v>72</v>
      </c>
      <c r="E5815" s="7" t="n">
        <v>1</v>
      </c>
    </row>
    <row r="5816" spans="1:5">
      <c r="A5816" t="s">
        <v>4</v>
      </c>
      <c r="B5816" s="4" t="s">
        <v>5</v>
      </c>
      <c r="C5816" s="4" t="s">
        <v>8</v>
      </c>
      <c r="D5816" s="4" t="s">
        <v>9</v>
      </c>
      <c r="E5816" s="4" t="s">
        <v>7</v>
      </c>
    </row>
    <row r="5817" spans="1:5">
      <c r="A5817" t="n">
        <v>47675</v>
      </c>
      <c r="B5817" s="18" t="n">
        <v>94</v>
      </c>
      <c r="C5817" s="7" t="n">
        <v>1</v>
      </c>
      <c r="D5817" s="7" t="s">
        <v>72</v>
      </c>
      <c r="E5817" s="7" t="n">
        <v>2</v>
      </c>
    </row>
    <row r="5818" spans="1:5">
      <c r="A5818" t="s">
        <v>4</v>
      </c>
      <c r="B5818" s="4" t="s">
        <v>5</v>
      </c>
      <c r="C5818" s="4" t="s">
        <v>8</v>
      </c>
      <c r="D5818" s="4" t="s">
        <v>9</v>
      </c>
      <c r="E5818" s="4" t="s">
        <v>7</v>
      </c>
    </row>
    <row r="5819" spans="1:5">
      <c r="A5819" t="n">
        <v>47692</v>
      </c>
      <c r="B5819" s="18" t="n">
        <v>94</v>
      </c>
      <c r="C5819" s="7" t="n">
        <v>0</v>
      </c>
      <c r="D5819" s="7" t="s">
        <v>72</v>
      </c>
      <c r="E5819" s="7" t="n">
        <v>4</v>
      </c>
    </row>
    <row r="5820" spans="1:5">
      <c r="A5820" t="s">
        <v>4</v>
      </c>
      <c r="B5820" s="4" t="s">
        <v>5</v>
      </c>
      <c r="C5820" s="4" t="s">
        <v>8</v>
      </c>
      <c r="D5820" s="4" t="s">
        <v>9</v>
      </c>
      <c r="E5820" s="4" t="s">
        <v>7</v>
      </c>
    </row>
    <row r="5821" spans="1:5">
      <c r="A5821" t="n">
        <v>47709</v>
      </c>
      <c r="B5821" s="18" t="n">
        <v>94</v>
      </c>
      <c r="C5821" s="7" t="n">
        <v>1</v>
      </c>
      <c r="D5821" s="7" t="s">
        <v>376</v>
      </c>
      <c r="E5821" s="7" t="n">
        <v>1</v>
      </c>
    </row>
    <row r="5822" spans="1:5">
      <c r="A5822" t="s">
        <v>4</v>
      </c>
      <c r="B5822" s="4" t="s">
        <v>5</v>
      </c>
      <c r="C5822" s="4" t="s">
        <v>8</v>
      </c>
      <c r="D5822" s="4" t="s">
        <v>9</v>
      </c>
      <c r="E5822" s="4" t="s">
        <v>7</v>
      </c>
    </row>
    <row r="5823" spans="1:5">
      <c r="A5823" t="n">
        <v>47726</v>
      </c>
      <c r="B5823" s="18" t="n">
        <v>94</v>
      </c>
      <c r="C5823" s="7" t="n">
        <v>1</v>
      </c>
      <c r="D5823" s="7" t="s">
        <v>376</v>
      </c>
      <c r="E5823" s="7" t="n">
        <v>2</v>
      </c>
    </row>
    <row r="5824" spans="1:5">
      <c r="A5824" t="s">
        <v>4</v>
      </c>
      <c r="B5824" s="4" t="s">
        <v>5</v>
      </c>
      <c r="C5824" s="4" t="s">
        <v>8</v>
      </c>
      <c r="D5824" s="4" t="s">
        <v>9</v>
      </c>
      <c r="E5824" s="4" t="s">
        <v>7</v>
      </c>
    </row>
    <row r="5825" spans="1:5">
      <c r="A5825" t="n">
        <v>47743</v>
      </c>
      <c r="B5825" s="18" t="n">
        <v>94</v>
      </c>
      <c r="C5825" s="7" t="n">
        <v>0</v>
      </c>
      <c r="D5825" s="7" t="s">
        <v>376</v>
      </c>
      <c r="E5825" s="7" t="n">
        <v>4</v>
      </c>
    </row>
    <row r="5826" spans="1:5">
      <c r="A5826" t="s">
        <v>4</v>
      </c>
      <c r="B5826" s="4" t="s">
        <v>5</v>
      </c>
      <c r="C5826" s="4" t="s">
        <v>7</v>
      </c>
      <c r="D5826" s="4" t="s">
        <v>13</v>
      </c>
      <c r="E5826" s="4" t="s">
        <v>13</v>
      </c>
      <c r="F5826" s="4" t="s">
        <v>13</v>
      </c>
      <c r="G5826" s="4" t="s">
        <v>13</v>
      </c>
    </row>
    <row r="5827" spans="1:5">
      <c r="A5827" t="n">
        <v>47760</v>
      </c>
      <c r="B5827" s="46" t="n">
        <v>46</v>
      </c>
      <c r="C5827" s="7" t="n">
        <v>7036</v>
      </c>
      <c r="D5827" s="7" t="n">
        <v>0</v>
      </c>
      <c r="E5827" s="7" t="n">
        <v>0</v>
      </c>
      <c r="F5827" s="7" t="n">
        <v>-250</v>
      </c>
      <c r="G5827" s="7" t="n">
        <v>0</v>
      </c>
    </row>
    <row r="5828" spans="1:5">
      <c r="A5828" t="s">
        <v>4</v>
      </c>
      <c r="B5828" s="4" t="s">
        <v>5</v>
      </c>
      <c r="C5828" s="4" t="s">
        <v>8</v>
      </c>
      <c r="D5828" s="4" t="s">
        <v>8</v>
      </c>
      <c r="E5828" s="4" t="s">
        <v>13</v>
      </c>
      <c r="F5828" s="4" t="s">
        <v>13</v>
      </c>
      <c r="G5828" s="4" t="s">
        <v>13</v>
      </c>
      <c r="H5828" s="4" t="s">
        <v>7</v>
      </c>
    </row>
    <row r="5829" spans="1:5">
      <c r="A5829" t="n">
        <v>47779</v>
      </c>
      <c r="B5829" s="31" t="n">
        <v>45</v>
      </c>
      <c r="C5829" s="7" t="n">
        <v>2</v>
      </c>
      <c r="D5829" s="7" t="n">
        <v>3</v>
      </c>
      <c r="E5829" s="7" t="n">
        <v>0</v>
      </c>
      <c r="F5829" s="7" t="n">
        <v>9.10000038146973</v>
      </c>
      <c r="G5829" s="7" t="n">
        <v>-244.399993896484</v>
      </c>
      <c r="H5829" s="7" t="n">
        <v>0</v>
      </c>
    </row>
    <row r="5830" spans="1:5">
      <c r="A5830" t="s">
        <v>4</v>
      </c>
      <c r="B5830" s="4" t="s">
        <v>5</v>
      </c>
      <c r="C5830" s="4" t="s">
        <v>8</v>
      </c>
      <c r="D5830" s="4" t="s">
        <v>8</v>
      </c>
      <c r="E5830" s="4" t="s">
        <v>13</v>
      </c>
      <c r="F5830" s="4" t="s">
        <v>13</v>
      </c>
      <c r="G5830" s="4" t="s">
        <v>13</v>
      </c>
      <c r="H5830" s="4" t="s">
        <v>7</v>
      </c>
      <c r="I5830" s="4" t="s">
        <v>8</v>
      </c>
    </row>
    <row r="5831" spans="1:5">
      <c r="A5831" t="n">
        <v>47796</v>
      </c>
      <c r="B5831" s="31" t="n">
        <v>45</v>
      </c>
      <c r="C5831" s="7" t="n">
        <v>4</v>
      </c>
      <c r="D5831" s="7" t="n">
        <v>3</v>
      </c>
      <c r="E5831" s="7" t="n">
        <v>350.100006103516</v>
      </c>
      <c r="F5831" s="7" t="n">
        <v>323.549987792969</v>
      </c>
      <c r="G5831" s="7" t="n">
        <v>0</v>
      </c>
      <c r="H5831" s="7" t="n">
        <v>0</v>
      </c>
      <c r="I5831" s="7" t="n">
        <v>0</v>
      </c>
    </row>
    <row r="5832" spans="1:5">
      <c r="A5832" t="s">
        <v>4</v>
      </c>
      <c r="B5832" s="4" t="s">
        <v>5</v>
      </c>
      <c r="C5832" s="4" t="s">
        <v>8</v>
      </c>
      <c r="D5832" s="4" t="s">
        <v>8</v>
      </c>
      <c r="E5832" s="4" t="s">
        <v>13</v>
      </c>
      <c r="F5832" s="4" t="s">
        <v>7</v>
      </c>
    </row>
    <row r="5833" spans="1:5">
      <c r="A5833" t="n">
        <v>47814</v>
      </c>
      <c r="B5833" s="31" t="n">
        <v>45</v>
      </c>
      <c r="C5833" s="7" t="n">
        <v>5</v>
      </c>
      <c r="D5833" s="7" t="n">
        <v>3</v>
      </c>
      <c r="E5833" s="7" t="n">
        <v>52.5</v>
      </c>
      <c r="F5833" s="7" t="n">
        <v>0</v>
      </c>
    </row>
    <row r="5834" spans="1:5">
      <c r="A5834" t="s">
        <v>4</v>
      </c>
      <c r="B5834" s="4" t="s">
        <v>5</v>
      </c>
      <c r="C5834" s="4" t="s">
        <v>8</v>
      </c>
      <c r="D5834" s="4" t="s">
        <v>8</v>
      </c>
      <c r="E5834" s="4" t="s">
        <v>13</v>
      </c>
      <c r="F5834" s="4" t="s">
        <v>7</v>
      </c>
    </row>
    <row r="5835" spans="1:5">
      <c r="A5835" t="n">
        <v>47823</v>
      </c>
      <c r="B5835" s="31" t="n">
        <v>45</v>
      </c>
      <c r="C5835" s="7" t="n">
        <v>11</v>
      </c>
      <c r="D5835" s="7" t="n">
        <v>3</v>
      </c>
      <c r="E5835" s="7" t="n">
        <v>35</v>
      </c>
      <c r="F5835" s="7" t="n">
        <v>0</v>
      </c>
    </row>
    <row r="5836" spans="1:5">
      <c r="A5836" t="s">
        <v>4</v>
      </c>
      <c r="B5836" s="4" t="s">
        <v>5</v>
      </c>
      <c r="C5836" s="4" t="s">
        <v>8</v>
      </c>
      <c r="D5836" s="4" t="s">
        <v>8</v>
      </c>
      <c r="E5836" s="4" t="s">
        <v>13</v>
      </c>
      <c r="F5836" s="4" t="s">
        <v>13</v>
      </c>
      <c r="G5836" s="4" t="s">
        <v>13</v>
      </c>
      <c r="H5836" s="4" t="s">
        <v>7</v>
      </c>
    </row>
    <row r="5837" spans="1:5">
      <c r="A5837" t="n">
        <v>47832</v>
      </c>
      <c r="B5837" s="31" t="n">
        <v>45</v>
      </c>
      <c r="C5837" s="7" t="n">
        <v>2</v>
      </c>
      <c r="D5837" s="7" t="n">
        <v>3</v>
      </c>
      <c r="E5837" s="7" t="n">
        <v>0</v>
      </c>
      <c r="F5837" s="7" t="n">
        <v>9.10000038146973</v>
      </c>
      <c r="G5837" s="7" t="n">
        <v>-244.399993896484</v>
      </c>
      <c r="H5837" s="7" t="n">
        <v>4000</v>
      </c>
    </row>
    <row r="5838" spans="1:5">
      <c r="A5838" t="s">
        <v>4</v>
      </c>
      <c r="B5838" s="4" t="s">
        <v>5</v>
      </c>
      <c r="C5838" s="4" t="s">
        <v>8</v>
      </c>
      <c r="D5838" s="4" t="s">
        <v>8</v>
      </c>
      <c r="E5838" s="4" t="s">
        <v>13</v>
      </c>
      <c r="F5838" s="4" t="s">
        <v>13</v>
      </c>
      <c r="G5838" s="4" t="s">
        <v>13</v>
      </c>
      <c r="H5838" s="4" t="s">
        <v>7</v>
      </c>
      <c r="I5838" s="4" t="s">
        <v>8</v>
      </c>
    </row>
    <row r="5839" spans="1:5">
      <c r="A5839" t="n">
        <v>47849</v>
      </c>
      <c r="B5839" s="31" t="n">
        <v>45</v>
      </c>
      <c r="C5839" s="7" t="n">
        <v>4</v>
      </c>
      <c r="D5839" s="7" t="n">
        <v>3</v>
      </c>
      <c r="E5839" s="7" t="n">
        <v>350</v>
      </c>
      <c r="F5839" s="7" t="n">
        <v>314.549987792969</v>
      </c>
      <c r="G5839" s="7" t="n">
        <v>0</v>
      </c>
      <c r="H5839" s="7" t="n">
        <v>4000</v>
      </c>
      <c r="I5839" s="7" t="n">
        <v>1</v>
      </c>
    </row>
    <row r="5840" spans="1:5">
      <c r="A5840" t="s">
        <v>4</v>
      </c>
      <c r="B5840" s="4" t="s">
        <v>5</v>
      </c>
      <c r="C5840" s="4" t="s">
        <v>8</v>
      </c>
      <c r="D5840" s="4" t="s">
        <v>8</v>
      </c>
      <c r="E5840" s="4" t="s">
        <v>13</v>
      </c>
      <c r="F5840" s="4" t="s">
        <v>7</v>
      </c>
    </row>
    <row r="5841" spans="1:9">
      <c r="A5841" t="n">
        <v>47867</v>
      </c>
      <c r="B5841" s="31" t="n">
        <v>45</v>
      </c>
      <c r="C5841" s="7" t="n">
        <v>5</v>
      </c>
      <c r="D5841" s="7" t="n">
        <v>3</v>
      </c>
      <c r="E5841" s="7" t="n">
        <v>62</v>
      </c>
      <c r="F5841" s="7" t="n">
        <v>4000</v>
      </c>
    </row>
    <row r="5842" spans="1:9">
      <c r="A5842" t="s">
        <v>4</v>
      </c>
      <c r="B5842" s="4" t="s">
        <v>5</v>
      </c>
      <c r="C5842" s="4" t="s">
        <v>7</v>
      </c>
      <c r="D5842" s="4" t="s">
        <v>9</v>
      </c>
      <c r="E5842" s="4" t="s">
        <v>8</v>
      </c>
      <c r="F5842" s="4" t="s">
        <v>8</v>
      </c>
      <c r="G5842" s="4" t="s">
        <v>8</v>
      </c>
      <c r="H5842" s="4" t="s">
        <v>8</v>
      </c>
      <c r="I5842" s="4" t="s">
        <v>8</v>
      </c>
      <c r="J5842" s="4" t="s">
        <v>13</v>
      </c>
      <c r="K5842" s="4" t="s">
        <v>13</v>
      </c>
      <c r="L5842" s="4" t="s">
        <v>13</v>
      </c>
      <c r="M5842" s="4" t="s">
        <v>13</v>
      </c>
      <c r="N5842" s="4" t="s">
        <v>8</v>
      </c>
    </row>
    <row r="5843" spans="1:9">
      <c r="A5843" t="n">
        <v>47876</v>
      </c>
      <c r="B5843" s="68" t="n">
        <v>34</v>
      </c>
      <c r="C5843" s="7" t="n">
        <v>7036</v>
      </c>
      <c r="D5843" s="7" t="s">
        <v>377</v>
      </c>
      <c r="E5843" s="7" t="n">
        <v>1</v>
      </c>
      <c r="F5843" s="7" t="n">
        <v>0</v>
      </c>
      <c r="G5843" s="7" t="n">
        <v>0</v>
      </c>
      <c r="H5843" s="7" t="n">
        <v>0</v>
      </c>
      <c r="I5843" s="7" t="n">
        <v>0</v>
      </c>
      <c r="J5843" s="7" t="n">
        <v>0</v>
      </c>
      <c r="K5843" s="7" t="n">
        <v>-1</v>
      </c>
      <c r="L5843" s="7" t="n">
        <v>-1</v>
      </c>
      <c r="M5843" s="7" t="n">
        <v>-1</v>
      </c>
      <c r="N5843" s="7" t="n">
        <v>0</v>
      </c>
    </row>
    <row r="5844" spans="1:9">
      <c r="A5844" t="s">
        <v>4</v>
      </c>
      <c r="B5844" s="4" t="s">
        <v>5</v>
      </c>
      <c r="C5844" s="4" t="s">
        <v>8</v>
      </c>
      <c r="D5844" s="4" t="s">
        <v>7</v>
      </c>
      <c r="E5844" s="4" t="s">
        <v>7</v>
      </c>
      <c r="F5844" s="4" t="s">
        <v>7</v>
      </c>
      <c r="G5844" s="4" t="s">
        <v>7</v>
      </c>
      <c r="H5844" s="4" t="s">
        <v>7</v>
      </c>
      <c r="I5844" s="4" t="s">
        <v>9</v>
      </c>
      <c r="J5844" s="4" t="s">
        <v>13</v>
      </c>
      <c r="K5844" s="4" t="s">
        <v>13</v>
      </c>
      <c r="L5844" s="4" t="s">
        <v>13</v>
      </c>
      <c r="M5844" s="4" t="s">
        <v>14</v>
      </c>
      <c r="N5844" s="4" t="s">
        <v>14</v>
      </c>
      <c r="O5844" s="4" t="s">
        <v>13</v>
      </c>
      <c r="P5844" s="4" t="s">
        <v>13</v>
      </c>
      <c r="Q5844" s="4" t="s">
        <v>13</v>
      </c>
      <c r="R5844" s="4" t="s">
        <v>13</v>
      </c>
      <c r="S5844" s="4" t="s">
        <v>8</v>
      </c>
    </row>
    <row r="5845" spans="1:9">
      <c r="A5845" t="n">
        <v>47908</v>
      </c>
      <c r="B5845" s="65" t="n">
        <v>39</v>
      </c>
      <c r="C5845" s="7" t="n">
        <v>12</v>
      </c>
      <c r="D5845" s="7" t="n">
        <v>65533</v>
      </c>
      <c r="E5845" s="7" t="n">
        <v>203</v>
      </c>
      <c r="F5845" s="7" t="n">
        <v>0</v>
      </c>
      <c r="G5845" s="7" t="n">
        <v>7036</v>
      </c>
      <c r="H5845" s="7" t="n">
        <v>3</v>
      </c>
      <c r="I5845" s="7" t="s">
        <v>378</v>
      </c>
      <c r="J5845" s="7" t="n">
        <v>0</v>
      </c>
      <c r="K5845" s="7" t="n">
        <v>-5</v>
      </c>
      <c r="L5845" s="7" t="n">
        <v>0</v>
      </c>
      <c r="M5845" s="7" t="n">
        <v>0</v>
      </c>
      <c r="N5845" s="7" t="n">
        <v>0</v>
      </c>
      <c r="O5845" s="7" t="n">
        <v>0</v>
      </c>
      <c r="P5845" s="7" t="n">
        <v>1</v>
      </c>
      <c r="Q5845" s="7" t="n">
        <v>1</v>
      </c>
      <c r="R5845" s="7" t="n">
        <v>1</v>
      </c>
      <c r="S5845" s="7" t="n">
        <v>255</v>
      </c>
    </row>
    <row r="5846" spans="1:9">
      <c r="A5846" t="s">
        <v>4</v>
      </c>
      <c r="B5846" s="4" t="s">
        <v>5</v>
      </c>
      <c r="C5846" s="4" t="s">
        <v>8</v>
      </c>
      <c r="D5846" s="4" t="s">
        <v>7</v>
      </c>
      <c r="E5846" s="4" t="s">
        <v>7</v>
      </c>
      <c r="F5846" s="4" t="s">
        <v>7</v>
      </c>
      <c r="G5846" s="4" t="s">
        <v>7</v>
      </c>
      <c r="H5846" s="4" t="s">
        <v>7</v>
      </c>
      <c r="I5846" s="4" t="s">
        <v>9</v>
      </c>
      <c r="J5846" s="4" t="s">
        <v>13</v>
      </c>
      <c r="K5846" s="4" t="s">
        <v>13</v>
      </c>
      <c r="L5846" s="4" t="s">
        <v>13</v>
      </c>
      <c r="M5846" s="4" t="s">
        <v>14</v>
      </c>
      <c r="N5846" s="4" t="s">
        <v>14</v>
      </c>
      <c r="O5846" s="4" t="s">
        <v>13</v>
      </c>
      <c r="P5846" s="4" t="s">
        <v>13</v>
      </c>
      <c r="Q5846" s="4" t="s">
        <v>13</v>
      </c>
      <c r="R5846" s="4" t="s">
        <v>13</v>
      </c>
      <c r="S5846" s="4" t="s">
        <v>8</v>
      </c>
    </row>
    <row r="5847" spans="1:9">
      <c r="A5847" t="n">
        <v>47969</v>
      </c>
      <c r="B5847" s="65" t="n">
        <v>39</v>
      </c>
      <c r="C5847" s="7" t="n">
        <v>12</v>
      </c>
      <c r="D5847" s="7" t="n">
        <v>65533</v>
      </c>
      <c r="E5847" s="7" t="n">
        <v>204</v>
      </c>
      <c r="F5847" s="7" t="n">
        <v>0</v>
      </c>
      <c r="G5847" s="7" t="n">
        <v>7036</v>
      </c>
      <c r="H5847" s="7" t="n">
        <v>3</v>
      </c>
      <c r="I5847" s="7" t="s">
        <v>379</v>
      </c>
      <c r="J5847" s="7" t="n">
        <v>0</v>
      </c>
      <c r="K5847" s="7" t="n">
        <v>0</v>
      </c>
      <c r="L5847" s="7" t="n">
        <v>0</v>
      </c>
      <c r="M5847" s="7" t="n">
        <v>0</v>
      </c>
      <c r="N5847" s="7" t="n">
        <v>0</v>
      </c>
      <c r="O5847" s="7" t="n">
        <v>0</v>
      </c>
      <c r="P5847" s="7" t="n">
        <v>1</v>
      </c>
      <c r="Q5847" s="7" t="n">
        <v>1</v>
      </c>
      <c r="R5847" s="7" t="n">
        <v>1</v>
      </c>
      <c r="S5847" s="7" t="n">
        <v>255</v>
      </c>
    </row>
    <row r="5848" spans="1:9">
      <c r="A5848" t="s">
        <v>4</v>
      </c>
      <c r="B5848" s="4" t="s">
        <v>5</v>
      </c>
      <c r="C5848" s="4" t="s">
        <v>8</v>
      </c>
      <c r="D5848" s="4" t="s">
        <v>7</v>
      </c>
      <c r="E5848" s="4" t="s">
        <v>7</v>
      </c>
      <c r="F5848" s="4" t="s">
        <v>7</v>
      </c>
      <c r="G5848" s="4" t="s">
        <v>7</v>
      </c>
      <c r="H5848" s="4" t="s">
        <v>7</v>
      </c>
      <c r="I5848" s="4" t="s">
        <v>9</v>
      </c>
      <c r="J5848" s="4" t="s">
        <v>13</v>
      </c>
      <c r="K5848" s="4" t="s">
        <v>13</v>
      </c>
      <c r="L5848" s="4" t="s">
        <v>13</v>
      </c>
      <c r="M5848" s="4" t="s">
        <v>14</v>
      </c>
      <c r="N5848" s="4" t="s">
        <v>14</v>
      </c>
      <c r="O5848" s="4" t="s">
        <v>13</v>
      </c>
      <c r="P5848" s="4" t="s">
        <v>13</v>
      </c>
      <c r="Q5848" s="4" t="s">
        <v>13</v>
      </c>
      <c r="R5848" s="4" t="s">
        <v>13</v>
      </c>
      <c r="S5848" s="4" t="s">
        <v>8</v>
      </c>
    </row>
    <row r="5849" spans="1:9">
      <c r="A5849" t="n">
        <v>48032</v>
      </c>
      <c r="B5849" s="65" t="n">
        <v>39</v>
      </c>
      <c r="C5849" s="7" t="n">
        <v>12</v>
      </c>
      <c r="D5849" s="7" t="n">
        <v>65533</v>
      </c>
      <c r="E5849" s="7" t="n">
        <v>204</v>
      </c>
      <c r="F5849" s="7" t="n">
        <v>0</v>
      </c>
      <c r="G5849" s="7" t="n">
        <v>7036</v>
      </c>
      <c r="H5849" s="7" t="n">
        <v>3</v>
      </c>
      <c r="I5849" s="7" t="s">
        <v>380</v>
      </c>
      <c r="J5849" s="7" t="n">
        <v>0</v>
      </c>
      <c r="K5849" s="7" t="n">
        <v>0</v>
      </c>
      <c r="L5849" s="7" t="n">
        <v>0</v>
      </c>
      <c r="M5849" s="7" t="n">
        <v>0</v>
      </c>
      <c r="N5849" s="7" t="n">
        <v>0</v>
      </c>
      <c r="O5849" s="7" t="n">
        <v>0</v>
      </c>
      <c r="P5849" s="7" t="n">
        <v>1</v>
      </c>
      <c r="Q5849" s="7" t="n">
        <v>1</v>
      </c>
      <c r="R5849" s="7" t="n">
        <v>1</v>
      </c>
      <c r="S5849" s="7" t="n">
        <v>255</v>
      </c>
    </row>
    <row r="5850" spans="1:9">
      <c r="A5850" t="s">
        <v>4</v>
      </c>
      <c r="B5850" s="4" t="s">
        <v>5</v>
      </c>
      <c r="C5850" s="4" t="s">
        <v>8</v>
      </c>
      <c r="D5850" s="4" t="s">
        <v>7</v>
      </c>
      <c r="E5850" s="4" t="s">
        <v>7</v>
      </c>
      <c r="F5850" s="4" t="s">
        <v>7</v>
      </c>
      <c r="G5850" s="4" t="s">
        <v>7</v>
      </c>
      <c r="H5850" s="4" t="s">
        <v>7</v>
      </c>
      <c r="I5850" s="4" t="s">
        <v>9</v>
      </c>
      <c r="J5850" s="4" t="s">
        <v>13</v>
      </c>
      <c r="K5850" s="4" t="s">
        <v>13</v>
      </c>
      <c r="L5850" s="4" t="s">
        <v>13</v>
      </c>
      <c r="M5850" s="4" t="s">
        <v>14</v>
      </c>
      <c r="N5850" s="4" t="s">
        <v>14</v>
      </c>
      <c r="O5850" s="4" t="s">
        <v>13</v>
      </c>
      <c r="P5850" s="4" t="s">
        <v>13</v>
      </c>
      <c r="Q5850" s="4" t="s">
        <v>13</v>
      </c>
      <c r="R5850" s="4" t="s">
        <v>13</v>
      </c>
      <c r="S5850" s="4" t="s">
        <v>8</v>
      </c>
    </row>
    <row r="5851" spans="1:9">
      <c r="A5851" t="n">
        <v>48095</v>
      </c>
      <c r="B5851" s="65" t="n">
        <v>39</v>
      </c>
      <c r="C5851" s="7" t="n">
        <v>12</v>
      </c>
      <c r="D5851" s="7" t="n">
        <v>65533</v>
      </c>
      <c r="E5851" s="7" t="n">
        <v>205</v>
      </c>
      <c r="F5851" s="7" t="n">
        <v>0</v>
      </c>
      <c r="G5851" s="7" t="n">
        <v>7036</v>
      </c>
      <c r="H5851" s="7" t="n">
        <v>3</v>
      </c>
      <c r="I5851" s="7" t="s">
        <v>379</v>
      </c>
      <c r="J5851" s="7" t="n">
        <v>0</v>
      </c>
      <c r="K5851" s="7" t="n">
        <v>0</v>
      </c>
      <c r="L5851" s="7" t="n">
        <v>0</v>
      </c>
      <c r="M5851" s="7" t="n">
        <v>0</v>
      </c>
      <c r="N5851" s="7" t="n">
        <v>0</v>
      </c>
      <c r="O5851" s="7" t="n">
        <v>0</v>
      </c>
      <c r="P5851" s="7" t="n">
        <v>1</v>
      </c>
      <c r="Q5851" s="7" t="n">
        <v>1</v>
      </c>
      <c r="R5851" s="7" t="n">
        <v>1</v>
      </c>
      <c r="S5851" s="7" t="n">
        <v>255</v>
      </c>
    </row>
    <row r="5852" spans="1:9">
      <c r="A5852" t="s">
        <v>4</v>
      </c>
      <c r="B5852" s="4" t="s">
        <v>5</v>
      </c>
      <c r="C5852" s="4" t="s">
        <v>8</v>
      </c>
      <c r="D5852" s="4" t="s">
        <v>7</v>
      </c>
      <c r="E5852" s="4" t="s">
        <v>7</v>
      </c>
      <c r="F5852" s="4" t="s">
        <v>7</v>
      </c>
      <c r="G5852" s="4" t="s">
        <v>7</v>
      </c>
      <c r="H5852" s="4" t="s">
        <v>7</v>
      </c>
      <c r="I5852" s="4" t="s">
        <v>9</v>
      </c>
      <c r="J5852" s="4" t="s">
        <v>13</v>
      </c>
      <c r="K5852" s="4" t="s">
        <v>13</v>
      </c>
      <c r="L5852" s="4" t="s">
        <v>13</v>
      </c>
      <c r="M5852" s="4" t="s">
        <v>14</v>
      </c>
      <c r="N5852" s="4" t="s">
        <v>14</v>
      </c>
      <c r="O5852" s="4" t="s">
        <v>13</v>
      </c>
      <c r="P5852" s="4" t="s">
        <v>13</v>
      </c>
      <c r="Q5852" s="4" t="s">
        <v>13</v>
      </c>
      <c r="R5852" s="4" t="s">
        <v>13</v>
      </c>
      <c r="S5852" s="4" t="s">
        <v>8</v>
      </c>
    </row>
    <row r="5853" spans="1:9">
      <c r="A5853" t="n">
        <v>48158</v>
      </c>
      <c r="B5853" s="65" t="n">
        <v>39</v>
      </c>
      <c r="C5853" s="7" t="n">
        <v>12</v>
      </c>
      <c r="D5853" s="7" t="n">
        <v>65533</v>
      </c>
      <c r="E5853" s="7" t="n">
        <v>205</v>
      </c>
      <c r="F5853" s="7" t="n">
        <v>0</v>
      </c>
      <c r="G5853" s="7" t="n">
        <v>7036</v>
      </c>
      <c r="H5853" s="7" t="n">
        <v>3</v>
      </c>
      <c r="I5853" s="7" t="s">
        <v>380</v>
      </c>
      <c r="J5853" s="7" t="n">
        <v>0</v>
      </c>
      <c r="K5853" s="7" t="n">
        <v>0</v>
      </c>
      <c r="L5853" s="7" t="n">
        <v>0</v>
      </c>
      <c r="M5853" s="7" t="n">
        <v>0</v>
      </c>
      <c r="N5853" s="7" t="n">
        <v>0</v>
      </c>
      <c r="O5853" s="7" t="n">
        <v>0</v>
      </c>
      <c r="P5853" s="7" t="n">
        <v>1</v>
      </c>
      <c r="Q5853" s="7" t="n">
        <v>1</v>
      </c>
      <c r="R5853" s="7" t="n">
        <v>1</v>
      </c>
      <c r="S5853" s="7" t="n">
        <v>255</v>
      </c>
    </row>
    <row r="5854" spans="1:9">
      <c r="A5854" t="s">
        <v>4</v>
      </c>
      <c r="B5854" s="4" t="s">
        <v>5</v>
      </c>
      <c r="C5854" s="4" t="s">
        <v>8</v>
      </c>
    </row>
    <row r="5855" spans="1:9">
      <c r="A5855" t="n">
        <v>48221</v>
      </c>
      <c r="B5855" s="69" t="n">
        <v>116</v>
      </c>
      <c r="C5855" s="7" t="n">
        <v>1</v>
      </c>
    </row>
    <row r="5856" spans="1:9">
      <c r="A5856" t="s">
        <v>4</v>
      </c>
      <c r="B5856" s="4" t="s">
        <v>5</v>
      </c>
      <c r="C5856" s="4" t="s">
        <v>8</v>
      </c>
      <c r="D5856" s="4" t="s">
        <v>7</v>
      </c>
      <c r="E5856" s="4" t="s">
        <v>7</v>
      </c>
      <c r="F5856" s="4" t="s">
        <v>14</v>
      </c>
    </row>
    <row r="5857" spans="1:19">
      <c r="A5857" t="n">
        <v>48223</v>
      </c>
      <c r="B5857" s="70" t="n">
        <v>84</v>
      </c>
      <c r="C5857" s="7" t="n">
        <v>0</v>
      </c>
      <c r="D5857" s="7" t="n">
        <v>0</v>
      </c>
      <c r="E5857" s="7" t="n">
        <v>0</v>
      </c>
      <c r="F5857" s="7" t="n">
        <v>1056964608</v>
      </c>
    </row>
    <row r="5858" spans="1:19">
      <c r="A5858" t="s">
        <v>4</v>
      </c>
      <c r="B5858" s="4" t="s">
        <v>5</v>
      </c>
      <c r="C5858" s="4" t="s">
        <v>8</v>
      </c>
      <c r="D5858" s="4" t="s">
        <v>7</v>
      </c>
      <c r="E5858" s="4" t="s">
        <v>13</v>
      </c>
      <c r="F5858" s="4" t="s">
        <v>7</v>
      </c>
      <c r="G5858" s="4" t="s">
        <v>14</v>
      </c>
      <c r="H5858" s="4" t="s">
        <v>14</v>
      </c>
      <c r="I5858" s="4" t="s">
        <v>7</v>
      </c>
      <c r="J5858" s="4" t="s">
        <v>7</v>
      </c>
      <c r="K5858" s="4" t="s">
        <v>14</v>
      </c>
      <c r="L5858" s="4" t="s">
        <v>14</v>
      </c>
      <c r="M5858" s="4" t="s">
        <v>14</v>
      </c>
      <c r="N5858" s="4" t="s">
        <v>14</v>
      </c>
      <c r="O5858" s="4" t="s">
        <v>9</v>
      </c>
    </row>
    <row r="5859" spans="1:19">
      <c r="A5859" t="n">
        <v>48233</v>
      </c>
      <c r="B5859" s="16" t="n">
        <v>50</v>
      </c>
      <c r="C5859" s="7" t="n">
        <v>0</v>
      </c>
      <c r="D5859" s="7" t="n">
        <v>4525</v>
      </c>
      <c r="E5859" s="7" t="n">
        <v>0.600000023841858</v>
      </c>
      <c r="F5859" s="7" t="n">
        <v>2000</v>
      </c>
      <c r="G5859" s="7" t="n">
        <v>0</v>
      </c>
      <c r="H5859" s="7" t="n">
        <v>0</v>
      </c>
      <c r="I5859" s="7" t="n">
        <v>1</v>
      </c>
      <c r="J5859" s="7" t="n">
        <v>7036</v>
      </c>
      <c r="K5859" s="7" t="n">
        <v>0</v>
      </c>
      <c r="L5859" s="7" t="n">
        <v>0</v>
      </c>
      <c r="M5859" s="7" t="n">
        <v>0</v>
      </c>
      <c r="N5859" s="7" t="n">
        <v>1112014848</v>
      </c>
      <c r="O5859" s="7" t="s">
        <v>15</v>
      </c>
    </row>
    <row r="5860" spans="1:19">
      <c r="A5860" t="s">
        <v>4</v>
      </c>
      <c r="B5860" s="4" t="s">
        <v>5</v>
      </c>
      <c r="C5860" s="4" t="s">
        <v>8</v>
      </c>
      <c r="D5860" s="4" t="s">
        <v>7</v>
      </c>
      <c r="E5860" s="4" t="s">
        <v>13</v>
      </c>
    </row>
    <row r="5861" spans="1:19">
      <c r="A5861" t="n">
        <v>48272</v>
      </c>
      <c r="B5861" s="27" t="n">
        <v>58</v>
      </c>
      <c r="C5861" s="7" t="n">
        <v>100</v>
      </c>
      <c r="D5861" s="7" t="n">
        <v>2000</v>
      </c>
      <c r="E5861" s="7" t="n">
        <v>1</v>
      </c>
    </row>
    <row r="5862" spans="1:19">
      <c r="A5862" t="s">
        <v>4</v>
      </c>
      <c r="B5862" s="4" t="s">
        <v>5</v>
      </c>
      <c r="C5862" s="4" t="s">
        <v>8</v>
      </c>
      <c r="D5862" s="4" t="s">
        <v>7</v>
      </c>
    </row>
    <row r="5863" spans="1:19">
      <c r="A5863" t="n">
        <v>48280</v>
      </c>
      <c r="B5863" s="27" t="n">
        <v>58</v>
      </c>
      <c r="C5863" s="7" t="n">
        <v>255</v>
      </c>
      <c r="D5863" s="7" t="n">
        <v>0</v>
      </c>
    </row>
    <row r="5864" spans="1:19">
      <c r="A5864" t="s">
        <v>4</v>
      </c>
      <c r="B5864" s="4" t="s">
        <v>5</v>
      </c>
      <c r="C5864" s="4" t="s">
        <v>8</v>
      </c>
      <c r="D5864" s="4" t="s">
        <v>7</v>
      </c>
    </row>
    <row r="5865" spans="1:19">
      <c r="A5865" t="n">
        <v>48284</v>
      </c>
      <c r="B5865" s="31" t="n">
        <v>45</v>
      </c>
      <c r="C5865" s="7" t="n">
        <v>7</v>
      </c>
      <c r="D5865" s="7" t="n">
        <v>255</v>
      </c>
    </row>
    <row r="5866" spans="1:19">
      <c r="A5866" t="s">
        <v>4</v>
      </c>
      <c r="B5866" s="4" t="s">
        <v>5</v>
      </c>
      <c r="C5866" s="4" t="s">
        <v>7</v>
      </c>
      <c r="D5866" s="4" t="s">
        <v>13</v>
      </c>
      <c r="E5866" s="4" t="s">
        <v>13</v>
      </c>
      <c r="F5866" s="4" t="s">
        <v>13</v>
      </c>
      <c r="G5866" s="4" t="s">
        <v>13</v>
      </c>
    </row>
    <row r="5867" spans="1:19">
      <c r="A5867" t="n">
        <v>48288</v>
      </c>
      <c r="B5867" s="71" t="n">
        <v>131</v>
      </c>
      <c r="C5867" s="7" t="n">
        <v>7036</v>
      </c>
      <c r="D5867" s="7" t="n">
        <v>5</v>
      </c>
      <c r="E5867" s="7" t="n">
        <v>0</v>
      </c>
      <c r="F5867" s="7" t="n">
        <v>0</v>
      </c>
      <c r="G5867" s="7" t="n">
        <v>1</v>
      </c>
    </row>
    <row r="5868" spans="1:19">
      <c r="A5868" t="s">
        <v>4</v>
      </c>
      <c r="B5868" s="4" t="s">
        <v>5</v>
      </c>
      <c r="C5868" s="4" t="s">
        <v>7</v>
      </c>
      <c r="D5868" s="4" t="s">
        <v>7</v>
      </c>
      <c r="E5868" s="4" t="s">
        <v>13</v>
      </c>
      <c r="F5868" s="4" t="s">
        <v>13</v>
      </c>
      <c r="G5868" s="4" t="s">
        <v>13</v>
      </c>
      <c r="H5868" s="4" t="s">
        <v>13</v>
      </c>
      <c r="I5868" s="4" t="s">
        <v>8</v>
      </c>
      <c r="J5868" s="4" t="s">
        <v>7</v>
      </c>
    </row>
    <row r="5869" spans="1:19">
      <c r="A5869" t="n">
        <v>48307</v>
      </c>
      <c r="B5869" s="72" t="n">
        <v>55</v>
      </c>
      <c r="C5869" s="7" t="n">
        <v>7036</v>
      </c>
      <c r="D5869" s="7" t="n">
        <v>65534</v>
      </c>
      <c r="E5869" s="7" t="n">
        <v>0</v>
      </c>
      <c r="F5869" s="7" t="n">
        <v>10</v>
      </c>
      <c r="G5869" s="7" t="n">
        <v>450</v>
      </c>
      <c r="H5869" s="7" t="n">
        <v>75</v>
      </c>
      <c r="I5869" s="7" t="n">
        <v>0</v>
      </c>
      <c r="J5869" s="7" t="n">
        <v>0</v>
      </c>
    </row>
    <row r="5870" spans="1:19">
      <c r="A5870" t="s">
        <v>4</v>
      </c>
      <c r="B5870" s="4" t="s">
        <v>5</v>
      </c>
      <c r="C5870" s="4" t="s">
        <v>8</v>
      </c>
      <c r="D5870" s="4" t="s">
        <v>8</v>
      </c>
      <c r="E5870" s="4" t="s">
        <v>13</v>
      </c>
      <c r="F5870" s="4" t="s">
        <v>13</v>
      </c>
      <c r="G5870" s="4" t="s">
        <v>13</v>
      </c>
      <c r="H5870" s="4" t="s">
        <v>7</v>
      </c>
    </row>
    <row r="5871" spans="1:19">
      <c r="A5871" t="n">
        <v>48331</v>
      </c>
      <c r="B5871" s="31" t="n">
        <v>45</v>
      </c>
      <c r="C5871" s="7" t="n">
        <v>2</v>
      </c>
      <c r="D5871" s="7" t="n">
        <v>3</v>
      </c>
      <c r="E5871" s="7" t="n">
        <v>0</v>
      </c>
      <c r="F5871" s="7" t="n">
        <v>9</v>
      </c>
      <c r="G5871" s="7" t="n">
        <v>-238.149993896484</v>
      </c>
      <c r="H5871" s="7" t="n">
        <v>5000</v>
      </c>
    </row>
    <row r="5872" spans="1:19">
      <c r="A5872" t="s">
        <v>4</v>
      </c>
      <c r="B5872" s="4" t="s">
        <v>5</v>
      </c>
      <c r="C5872" s="4" t="s">
        <v>8</v>
      </c>
      <c r="D5872" s="4" t="s">
        <v>8</v>
      </c>
      <c r="E5872" s="4" t="s">
        <v>13</v>
      </c>
      <c r="F5872" s="4" t="s">
        <v>13</v>
      </c>
      <c r="G5872" s="4" t="s">
        <v>13</v>
      </c>
      <c r="H5872" s="4" t="s">
        <v>7</v>
      </c>
      <c r="I5872" s="4" t="s">
        <v>8</v>
      </c>
    </row>
    <row r="5873" spans="1:15">
      <c r="A5873" t="n">
        <v>48348</v>
      </c>
      <c r="B5873" s="31" t="n">
        <v>45</v>
      </c>
      <c r="C5873" s="7" t="n">
        <v>4</v>
      </c>
      <c r="D5873" s="7" t="n">
        <v>3</v>
      </c>
      <c r="E5873" s="7" t="n">
        <v>353.75</v>
      </c>
      <c r="F5873" s="7" t="n">
        <v>185.199996948242</v>
      </c>
      <c r="G5873" s="7" t="n">
        <v>352</v>
      </c>
      <c r="H5873" s="7" t="n">
        <v>5000</v>
      </c>
      <c r="I5873" s="7" t="n">
        <v>1</v>
      </c>
    </row>
    <row r="5874" spans="1:15">
      <c r="A5874" t="s">
        <v>4</v>
      </c>
      <c r="B5874" s="4" t="s">
        <v>5</v>
      </c>
      <c r="C5874" s="4" t="s">
        <v>8</v>
      </c>
      <c r="D5874" s="4" t="s">
        <v>8</v>
      </c>
      <c r="E5874" s="4" t="s">
        <v>13</v>
      </c>
      <c r="F5874" s="4" t="s">
        <v>7</v>
      </c>
    </row>
    <row r="5875" spans="1:15">
      <c r="A5875" t="n">
        <v>48366</v>
      </c>
      <c r="B5875" s="31" t="n">
        <v>45</v>
      </c>
      <c r="C5875" s="7" t="n">
        <v>5</v>
      </c>
      <c r="D5875" s="7" t="n">
        <v>3</v>
      </c>
      <c r="E5875" s="7" t="n">
        <v>85</v>
      </c>
      <c r="F5875" s="7" t="n">
        <v>5000</v>
      </c>
    </row>
    <row r="5876" spans="1:15">
      <c r="A5876" t="s">
        <v>4</v>
      </c>
      <c r="B5876" s="4" t="s">
        <v>5</v>
      </c>
      <c r="C5876" s="4" t="s">
        <v>8</v>
      </c>
      <c r="D5876" s="4" t="s">
        <v>7</v>
      </c>
      <c r="E5876" s="4" t="s">
        <v>13</v>
      </c>
      <c r="F5876" s="4" t="s">
        <v>7</v>
      </c>
      <c r="G5876" s="4" t="s">
        <v>14</v>
      </c>
      <c r="H5876" s="4" t="s">
        <v>14</v>
      </c>
      <c r="I5876" s="4" t="s">
        <v>7</v>
      </c>
      <c r="J5876" s="4" t="s">
        <v>7</v>
      </c>
      <c r="K5876" s="4" t="s">
        <v>14</v>
      </c>
      <c r="L5876" s="4" t="s">
        <v>14</v>
      </c>
      <c r="M5876" s="4" t="s">
        <v>14</v>
      </c>
      <c r="N5876" s="4" t="s">
        <v>14</v>
      </c>
      <c r="O5876" s="4" t="s">
        <v>9</v>
      </c>
    </row>
    <row r="5877" spans="1:15">
      <c r="A5877" t="n">
        <v>48375</v>
      </c>
      <c r="B5877" s="16" t="n">
        <v>50</v>
      </c>
      <c r="C5877" s="7" t="n">
        <v>0</v>
      </c>
      <c r="D5877" s="7" t="n">
        <v>4527</v>
      </c>
      <c r="E5877" s="7" t="n">
        <v>0.800000011920929</v>
      </c>
      <c r="F5877" s="7" t="n">
        <v>500</v>
      </c>
      <c r="G5877" s="7" t="n">
        <v>0</v>
      </c>
      <c r="H5877" s="7" t="n">
        <v>0</v>
      </c>
      <c r="I5877" s="7" t="n">
        <v>0</v>
      </c>
      <c r="J5877" s="7" t="n">
        <v>65533</v>
      </c>
      <c r="K5877" s="7" t="n">
        <v>0</v>
      </c>
      <c r="L5877" s="7" t="n">
        <v>0</v>
      </c>
      <c r="M5877" s="7" t="n">
        <v>0</v>
      </c>
      <c r="N5877" s="7" t="n">
        <v>0</v>
      </c>
      <c r="O5877" s="7" t="s">
        <v>15</v>
      </c>
    </row>
    <row r="5878" spans="1:15">
      <c r="A5878" t="s">
        <v>4</v>
      </c>
      <c r="B5878" s="4" t="s">
        <v>5</v>
      </c>
      <c r="C5878" s="4" t="s">
        <v>7</v>
      </c>
    </row>
    <row r="5879" spans="1:15">
      <c r="A5879" t="n">
        <v>48414</v>
      </c>
      <c r="B5879" s="25" t="n">
        <v>16</v>
      </c>
      <c r="C5879" s="7" t="n">
        <v>1000</v>
      </c>
    </row>
    <row r="5880" spans="1:15">
      <c r="A5880" t="s">
        <v>4</v>
      </c>
      <c r="B5880" s="4" t="s">
        <v>5</v>
      </c>
      <c r="C5880" s="4" t="s">
        <v>7</v>
      </c>
    </row>
    <row r="5881" spans="1:15">
      <c r="A5881" t="n">
        <v>48417</v>
      </c>
      <c r="B5881" s="25" t="n">
        <v>16</v>
      </c>
      <c r="C5881" s="7" t="n">
        <v>3000</v>
      </c>
    </row>
    <row r="5882" spans="1:15">
      <c r="A5882" t="s">
        <v>4</v>
      </c>
      <c r="B5882" s="4" t="s">
        <v>5</v>
      </c>
      <c r="C5882" s="4" t="s">
        <v>8</v>
      </c>
      <c r="D5882" s="4" t="s">
        <v>13</v>
      </c>
      <c r="E5882" s="4" t="s">
        <v>7</v>
      </c>
      <c r="F5882" s="4" t="s">
        <v>8</v>
      </c>
    </row>
    <row r="5883" spans="1:15">
      <c r="A5883" t="n">
        <v>48420</v>
      </c>
      <c r="B5883" s="14" t="n">
        <v>49</v>
      </c>
      <c r="C5883" s="7" t="n">
        <v>3</v>
      </c>
      <c r="D5883" s="7" t="n">
        <v>0.699999988079071</v>
      </c>
      <c r="E5883" s="7" t="n">
        <v>2000</v>
      </c>
      <c r="F5883" s="7" t="n">
        <v>0</v>
      </c>
    </row>
    <row r="5884" spans="1:15">
      <c r="A5884" t="s">
        <v>4</v>
      </c>
      <c r="B5884" s="4" t="s">
        <v>5</v>
      </c>
      <c r="C5884" s="4" t="s">
        <v>8</v>
      </c>
      <c r="D5884" s="4" t="s">
        <v>7</v>
      </c>
      <c r="E5884" s="4" t="s">
        <v>7</v>
      </c>
    </row>
    <row r="5885" spans="1:15">
      <c r="A5885" t="n">
        <v>48429</v>
      </c>
      <c r="B5885" s="16" t="n">
        <v>50</v>
      </c>
      <c r="C5885" s="7" t="n">
        <v>1</v>
      </c>
      <c r="D5885" s="7" t="n">
        <v>4525</v>
      </c>
      <c r="E5885" s="7" t="n">
        <v>2000</v>
      </c>
    </row>
    <row r="5886" spans="1:15">
      <c r="A5886" t="s">
        <v>4</v>
      </c>
      <c r="B5886" s="4" t="s">
        <v>5</v>
      </c>
      <c r="C5886" s="4" t="s">
        <v>8</v>
      </c>
      <c r="D5886" s="4" t="s">
        <v>7</v>
      </c>
      <c r="E5886" s="4" t="s">
        <v>13</v>
      </c>
    </row>
    <row r="5887" spans="1:15">
      <c r="A5887" t="n">
        <v>48435</v>
      </c>
      <c r="B5887" s="27" t="n">
        <v>58</v>
      </c>
      <c r="C5887" s="7" t="n">
        <v>0</v>
      </c>
      <c r="D5887" s="7" t="n">
        <v>2000</v>
      </c>
      <c r="E5887" s="7" t="n">
        <v>1</v>
      </c>
    </row>
    <row r="5888" spans="1:15">
      <c r="A5888" t="s">
        <v>4</v>
      </c>
      <c r="B5888" s="4" t="s">
        <v>5</v>
      </c>
      <c r="C5888" s="4" t="s">
        <v>8</v>
      </c>
      <c r="D5888" s="4" t="s">
        <v>7</v>
      </c>
    </row>
    <row r="5889" spans="1:15">
      <c r="A5889" t="n">
        <v>48443</v>
      </c>
      <c r="B5889" s="27" t="n">
        <v>58</v>
      </c>
      <c r="C5889" s="7" t="n">
        <v>255</v>
      </c>
      <c r="D5889" s="7" t="n">
        <v>0</v>
      </c>
    </row>
    <row r="5890" spans="1:15">
      <c r="A5890" t="s">
        <v>4</v>
      </c>
      <c r="B5890" s="4" t="s">
        <v>5</v>
      </c>
      <c r="C5890" s="4" t="s">
        <v>8</v>
      </c>
      <c r="D5890" s="4" t="s">
        <v>7</v>
      </c>
      <c r="E5890" s="4" t="s">
        <v>7</v>
      </c>
      <c r="F5890" s="4" t="s">
        <v>14</v>
      </c>
    </row>
    <row r="5891" spans="1:15">
      <c r="A5891" t="n">
        <v>48447</v>
      </c>
      <c r="B5891" s="70" t="n">
        <v>84</v>
      </c>
      <c r="C5891" s="7" t="n">
        <v>1</v>
      </c>
      <c r="D5891" s="7" t="n">
        <v>0</v>
      </c>
      <c r="E5891" s="7" t="n">
        <v>0</v>
      </c>
      <c r="F5891" s="7" t="n">
        <v>0</v>
      </c>
    </row>
    <row r="5892" spans="1:15">
      <c r="A5892" t="s">
        <v>4</v>
      </c>
      <c r="B5892" s="4" t="s">
        <v>5</v>
      </c>
      <c r="C5892" s="4" t="s">
        <v>8</v>
      </c>
    </row>
    <row r="5893" spans="1:15">
      <c r="A5893" t="n">
        <v>48457</v>
      </c>
      <c r="B5893" s="31" t="n">
        <v>45</v>
      </c>
      <c r="C5893" s="7" t="n">
        <v>0</v>
      </c>
    </row>
    <row r="5894" spans="1:15">
      <c r="A5894" t="s">
        <v>4</v>
      </c>
      <c r="B5894" s="4" t="s">
        <v>5</v>
      </c>
      <c r="C5894" s="4" t="s">
        <v>7</v>
      </c>
      <c r="D5894" s="4" t="s">
        <v>8</v>
      </c>
    </row>
    <row r="5895" spans="1:15">
      <c r="A5895" t="n">
        <v>48459</v>
      </c>
      <c r="B5895" s="73" t="n">
        <v>56</v>
      </c>
      <c r="C5895" s="7" t="n">
        <v>7036</v>
      </c>
      <c r="D5895" s="7" t="n">
        <v>1</v>
      </c>
    </row>
    <row r="5896" spans="1:15">
      <c r="A5896" t="s">
        <v>4</v>
      </c>
      <c r="B5896" s="4" t="s">
        <v>5</v>
      </c>
      <c r="C5896" s="4" t="s">
        <v>8</v>
      </c>
      <c r="D5896" s="4" t="s">
        <v>7</v>
      </c>
      <c r="E5896" s="4" t="s">
        <v>7</v>
      </c>
    </row>
    <row r="5897" spans="1:15">
      <c r="A5897" t="n">
        <v>48463</v>
      </c>
      <c r="B5897" s="65" t="n">
        <v>39</v>
      </c>
      <c r="C5897" s="7" t="n">
        <v>16</v>
      </c>
      <c r="D5897" s="7" t="n">
        <v>65533</v>
      </c>
      <c r="E5897" s="7" t="n">
        <v>203</v>
      </c>
    </row>
    <row r="5898" spans="1:15">
      <c r="A5898" t="s">
        <v>4</v>
      </c>
      <c r="B5898" s="4" t="s">
        <v>5</v>
      </c>
      <c r="C5898" s="4" t="s">
        <v>8</v>
      </c>
      <c r="D5898" s="4" t="s">
        <v>7</v>
      </c>
      <c r="E5898" s="4" t="s">
        <v>7</v>
      </c>
    </row>
    <row r="5899" spans="1:15">
      <c r="A5899" t="n">
        <v>48469</v>
      </c>
      <c r="B5899" s="65" t="n">
        <v>39</v>
      </c>
      <c r="C5899" s="7" t="n">
        <v>16</v>
      </c>
      <c r="D5899" s="7" t="n">
        <v>65533</v>
      </c>
      <c r="E5899" s="7" t="n">
        <v>204</v>
      </c>
    </row>
    <row r="5900" spans="1:15">
      <c r="A5900" t="s">
        <v>4</v>
      </c>
      <c r="B5900" s="4" t="s">
        <v>5</v>
      </c>
      <c r="C5900" s="4" t="s">
        <v>8</v>
      </c>
      <c r="D5900" s="4" t="s">
        <v>7</v>
      </c>
      <c r="E5900" s="4" t="s">
        <v>7</v>
      </c>
    </row>
    <row r="5901" spans="1:15">
      <c r="A5901" t="n">
        <v>48475</v>
      </c>
      <c r="B5901" s="65" t="n">
        <v>39</v>
      </c>
      <c r="C5901" s="7" t="n">
        <v>16</v>
      </c>
      <c r="D5901" s="7" t="n">
        <v>65533</v>
      </c>
      <c r="E5901" s="7" t="n">
        <v>205</v>
      </c>
    </row>
    <row r="5902" spans="1:15">
      <c r="A5902" t="s">
        <v>4</v>
      </c>
      <c r="B5902" s="4" t="s">
        <v>5</v>
      </c>
      <c r="C5902" s="4" t="s">
        <v>7</v>
      </c>
    </row>
    <row r="5903" spans="1:15">
      <c r="A5903" t="n">
        <v>48481</v>
      </c>
      <c r="B5903" s="25" t="n">
        <v>16</v>
      </c>
      <c r="C5903" s="7" t="n">
        <v>1000</v>
      </c>
    </row>
    <row r="5904" spans="1:15">
      <c r="A5904" t="s">
        <v>4</v>
      </c>
      <c r="B5904" s="4" t="s">
        <v>5</v>
      </c>
      <c r="C5904" s="4" t="s">
        <v>8</v>
      </c>
      <c r="D5904" s="4" t="s">
        <v>7</v>
      </c>
      <c r="E5904" s="4" t="s">
        <v>13</v>
      </c>
      <c r="F5904" s="4" t="s">
        <v>7</v>
      </c>
      <c r="G5904" s="4" t="s">
        <v>14</v>
      </c>
      <c r="H5904" s="4" t="s">
        <v>14</v>
      </c>
      <c r="I5904" s="4" t="s">
        <v>7</v>
      </c>
      <c r="J5904" s="4" t="s">
        <v>7</v>
      </c>
      <c r="K5904" s="4" t="s">
        <v>14</v>
      </c>
      <c r="L5904" s="4" t="s">
        <v>14</v>
      </c>
      <c r="M5904" s="4" t="s">
        <v>14</v>
      </c>
      <c r="N5904" s="4" t="s">
        <v>14</v>
      </c>
      <c r="O5904" s="4" t="s">
        <v>9</v>
      </c>
    </row>
    <row r="5905" spans="1:15">
      <c r="A5905" t="n">
        <v>48484</v>
      </c>
      <c r="B5905" s="16" t="n">
        <v>50</v>
      </c>
      <c r="C5905" s="7" t="n">
        <v>0</v>
      </c>
      <c r="D5905" s="7" t="n">
        <v>12105</v>
      </c>
      <c r="E5905" s="7" t="n">
        <v>1</v>
      </c>
      <c r="F5905" s="7" t="n">
        <v>0</v>
      </c>
      <c r="G5905" s="7" t="n">
        <v>0</v>
      </c>
      <c r="H5905" s="7" t="n">
        <v>0</v>
      </c>
      <c r="I5905" s="7" t="n">
        <v>0</v>
      </c>
      <c r="J5905" s="7" t="n">
        <v>65533</v>
      </c>
      <c r="K5905" s="7" t="n">
        <v>0</v>
      </c>
      <c r="L5905" s="7" t="n">
        <v>0</v>
      </c>
      <c r="M5905" s="7" t="n">
        <v>0</v>
      </c>
      <c r="N5905" s="7" t="n">
        <v>0</v>
      </c>
      <c r="O5905" s="7" t="s">
        <v>15</v>
      </c>
    </row>
    <row r="5906" spans="1:15">
      <c r="A5906" t="s">
        <v>4</v>
      </c>
      <c r="B5906" s="4" t="s">
        <v>5</v>
      </c>
      <c r="C5906" s="4" t="s">
        <v>8</v>
      </c>
      <c r="D5906" s="4" t="s">
        <v>7</v>
      </c>
      <c r="E5906" s="4" t="s">
        <v>7</v>
      </c>
      <c r="F5906" s="4" t="s">
        <v>7</v>
      </c>
      <c r="G5906" s="4" t="s">
        <v>7</v>
      </c>
      <c r="H5906" s="4" t="s">
        <v>8</v>
      </c>
    </row>
    <row r="5907" spans="1:15">
      <c r="A5907" t="n">
        <v>48523</v>
      </c>
      <c r="B5907" s="37" t="n">
        <v>25</v>
      </c>
      <c r="C5907" s="7" t="n">
        <v>5</v>
      </c>
      <c r="D5907" s="7" t="n">
        <v>65535</v>
      </c>
      <c r="E5907" s="7" t="n">
        <v>65535</v>
      </c>
      <c r="F5907" s="7" t="n">
        <v>65535</v>
      </c>
      <c r="G5907" s="7" t="n">
        <v>65535</v>
      </c>
      <c r="H5907" s="7" t="n">
        <v>0</v>
      </c>
    </row>
    <row r="5908" spans="1:15">
      <c r="A5908" t="s">
        <v>4</v>
      </c>
      <c r="B5908" s="4" t="s">
        <v>5</v>
      </c>
      <c r="C5908" s="4" t="s">
        <v>7</v>
      </c>
      <c r="D5908" s="4" t="s">
        <v>8</v>
      </c>
      <c r="E5908" s="4" t="s">
        <v>74</v>
      </c>
      <c r="F5908" s="4" t="s">
        <v>8</v>
      </c>
      <c r="G5908" s="4" t="s">
        <v>8</v>
      </c>
    </row>
    <row r="5909" spans="1:15">
      <c r="A5909" t="n">
        <v>48534</v>
      </c>
      <c r="B5909" s="44" t="n">
        <v>24</v>
      </c>
      <c r="C5909" s="7" t="n">
        <v>65533</v>
      </c>
      <c r="D5909" s="7" t="n">
        <v>11</v>
      </c>
      <c r="E5909" s="7" t="s">
        <v>398</v>
      </c>
      <c r="F5909" s="7" t="n">
        <v>2</v>
      </c>
      <c r="G5909" s="7" t="n">
        <v>0</v>
      </c>
    </row>
    <row r="5910" spans="1:15">
      <c r="A5910" t="s">
        <v>4</v>
      </c>
      <c r="B5910" s="4" t="s">
        <v>5</v>
      </c>
    </row>
    <row r="5911" spans="1:15">
      <c r="A5911" t="n">
        <v>48574</v>
      </c>
      <c r="B5911" s="41" t="n">
        <v>28</v>
      </c>
    </row>
    <row r="5912" spans="1:15">
      <c r="A5912" t="s">
        <v>4</v>
      </c>
      <c r="B5912" s="4" t="s">
        <v>5</v>
      </c>
      <c r="C5912" s="4" t="s">
        <v>8</v>
      </c>
    </row>
    <row r="5913" spans="1:15">
      <c r="A5913" t="n">
        <v>48575</v>
      </c>
      <c r="B5913" s="45" t="n">
        <v>27</v>
      </c>
      <c r="C5913" s="7" t="n">
        <v>0</v>
      </c>
    </row>
    <row r="5914" spans="1:15">
      <c r="A5914" t="s">
        <v>4</v>
      </c>
      <c r="B5914" s="4" t="s">
        <v>5</v>
      </c>
      <c r="C5914" s="4" t="s">
        <v>8</v>
      </c>
      <c r="D5914" s="4" t="s">
        <v>7</v>
      </c>
      <c r="E5914" s="4" t="s">
        <v>7</v>
      </c>
      <c r="F5914" s="4" t="s">
        <v>7</v>
      </c>
      <c r="G5914" s="4" t="s">
        <v>7</v>
      </c>
      <c r="H5914" s="4" t="s">
        <v>8</v>
      </c>
    </row>
    <row r="5915" spans="1:15">
      <c r="A5915" t="n">
        <v>48577</v>
      </c>
      <c r="B5915" s="37" t="n">
        <v>25</v>
      </c>
      <c r="C5915" s="7" t="n">
        <v>5</v>
      </c>
      <c r="D5915" s="7" t="n">
        <v>65535</v>
      </c>
      <c r="E5915" s="7" t="n">
        <v>65535</v>
      </c>
      <c r="F5915" s="7" t="n">
        <v>65535</v>
      </c>
      <c r="G5915" s="7" t="n">
        <v>65535</v>
      </c>
      <c r="H5915" s="7" t="n">
        <v>0</v>
      </c>
    </row>
    <row r="5916" spans="1:15">
      <c r="A5916" t="s">
        <v>4</v>
      </c>
      <c r="B5916" s="4" t="s">
        <v>5</v>
      </c>
      <c r="C5916" s="4" t="s">
        <v>8</v>
      </c>
      <c r="D5916" s="4" t="s">
        <v>7</v>
      </c>
      <c r="E5916" s="4" t="s">
        <v>8</v>
      </c>
      <c r="F5916" s="4" t="s">
        <v>8</v>
      </c>
      <c r="G5916" s="4" t="s">
        <v>12</v>
      </c>
    </row>
    <row r="5917" spans="1:15">
      <c r="A5917" t="n">
        <v>48588</v>
      </c>
      <c r="B5917" s="12" t="n">
        <v>5</v>
      </c>
      <c r="C5917" s="7" t="n">
        <v>30</v>
      </c>
      <c r="D5917" s="7" t="n">
        <v>6496</v>
      </c>
      <c r="E5917" s="7" t="n">
        <v>8</v>
      </c>
      <c r="F5917" s="7" t="n">
        <v>1</v>
      </c>
      <c r="G5917" s="13" t="n">
        <f t="normal" ca="1">A5935</f>
        <v>0</v>
      </c>
    </row>
    <row r="5918" spans="1:15">
      <c r="A5918" t="s">
        <v>4</v>
      </c>
      <c r="B5918" s="4" t="s">
        <v>5</v>
      </c>
      <c r="C5918" s="4" t="s">
        <v>7</v>
      </c>
    </row>
    <row r="5919" spans="1:15">
      <c r="A5919" t="n">
        <v>48598</v>
      </c>
      <c r="B5919" s="25" t="n">
        <v>16</v>
      </c>
      <c r="C5919" s="7" t="n">
        <v>500</v>
      </c>
    </row>
    <row r="5920" spans="1:15">
      <c r="A5920" t="s">
        <v>4</v>
      </c>
      <c r="B5920" s="4" t="s">
        <v>5</v>
      </c>
      <c r="C5920" s="4" t="s">
        <v>8</v>
      </c>
      <c r="D5920" s="4" t="s">
        <v>7</v>
      </c>
      <c r="E5920" s="4" t="s">
        <v>13</v>
      </c>
      <c r="F5920" s="4" t="s">
        <v>7</v>
      </c>
      <c r="G5920" s="4" t="s">
        <v>14</v>
      </c>
      <c r="H5920" s="4" t="s">
        <v>14</v>
      </c>
      <c r="I5920" s="4" t="s">
        <v>7</v>
      </c>
      <c r="J5920" s="4" t="s">
        <v>7</v>
      </c>
      <c r="K5920" s="4" t="s">
        <v>14</v>
      </c>
      <c r="L5920" s="4" t="s">
        <v>14</v>
      </c>
      <c r="M5920" s="4" t="s">
        <v>14</v>
      </c>
      <c r="N5920" s="4" t="s">
        <v>14</v>
      </c>
      <c r="O5920" s="4" t="s">
        <v>9</v>
      </c>
    </row>
    <row r="5921" spans="1:15">
      <c r="A5921" t="n">
        <v>48601</v>
      </c>
      <c r="B5921" s="16" t="n">
        <v>50</v>
      </c>
      <c r="C5921" s="7" t="n">
        <v>0</v>
      </c>
      <c r="D5921" s="7" t="n">
        <v>12105</v>
      </c>
      <c r="E5921" s="7" t="n">
        <v>1</v>
      </c>
      <c r="F5921" s="7" t="n">
        <v>0</v>
      </c>
      <c r="G5921" s="7" t="n">
        <v>0</v>
      </c>
      <c r="H5921" s="7" t="n">
        <v>0</v>
      </c>
      <c r="I5921" s="7" t="n">
        <v>0</v>
      </c>
      <c r="J5921" s="7" t="n">
        <v>65533</v>
      </c>
      <c r="K5921" s="7" t="n">
        <v>0</v>
      </c>
      <c r="L5921" s="7" t="n">
        <v>0</v>
      </c>
      <c r="M5921" s="7" t="n">
        <v>0</v>
      </c>
      <c r="N5921" s="7" t="n">
        <v>0</v>
      </c>
      <c r="O5921" s="7" t="s">
        <v>15</v>
      </c>
    </row>
    <row r="5922" spans="1:15">
      <c r="A5922" t="s">
        <v>4</v>
      </c>
      <c r="B5922" s="4" t="s">
        <v>5</v>
      </c>
      <c r="C5922" s="4" t="s">
        <v>8</v>
      </c>
      <c r="D5922" s="4" t="s">
        <v>7</v>
      </c>
      <c r="E5922" s="4" t="s">
        <v>7</v>
      </c>
      <c r="F5922" s="4" t="s">
        <v>7</v>
      </c>
      <c r="G5922" s="4" t="s">
        <v>7</v>
      </c>
      <c r="H5922" s="4" t="s">
        <v>8</v>
      </c>
    </row>
    <row r="5923" spans="1:15">
      <c r="A5923" t="n">
        <v>48640</v>
      </c>
      <c r="B5923" s="37" t="n">
        <v>25</v>
      </c>
      <c r="C5923" s="7" t="n">
        <v>5</v>
      </c>
      <c r="D5923" s="7" t="n">
        <v>65535</v>
      </c>
      <c r="E5923" s="7" t="n">
        <v>65535</v>
      </c>
      <c r="F5923" s="7" t="n">
        <v>65535</v>
      </c>
      <c r="G5923" s="7" t="n">
        <v>65535</v>
      </c>
      <c r="H5923" s="7" t="n">
        <v>0</v>
      </c>
    </row>
    <row r="5924" spans="1:15">
      <c r="A5924" t="s">
        <v>4</v>
      </c>
      <c r="B5924" s="4" t="s">
        <v>5</v>
      </c>
      <c r="C5924" s="4" t="s">
        <v>7</v>
      </c>
      <c r="D5924" s="4" t="s">
        <v>8</v>
      </c>
      <c r="E5924" s="4" t="s">
        <v>74</v>
      </c>
      <c r="F5924" s="4" t="s">
        <v>8</v>
      </c>
      <c r="G5924" s="4" t="s">
        <v>8</v>
      </c>
    </row>
    <row r="5925" spans="1:15">
      <c r="A5925" t="n">
        <v>48651</v>
      </c>
      <c r="B5925" s="44" t="n">
        <v>24</v>
      </c>
      <c r="C5925" s="7" t="n">
        <v>65533</v>
      </c>
      <c r="D5925" s="7" t="n">
        <v>11</v>
      </c>
      <c r="E5925" s="7" t="s">
        <v>399</v>
      </c>
      <c r="F5925" s="7" t="n">
        <v>2</v>
      </c>
      <c r="G5925" s="7" t="n">
        <v>0</v>
      </c>
    </row>
    <row r="5926" spans="1:15">
      <c r="A5926" t="s">
        <v>4</v>
      </c>
      <c r="B5926" s="4" t="s">
        <v>5</v>
      </c>
    </row>
    <row r="5927" spans="1:15">
      <c r="A5927" t="n">
        <v>48723</v>
      </c>
      <c r="B5927" s="41" t="n">
        <v>28</v>
      </c>
    </row>
    <row r="5928" spans="1:15">
      <c r="A5928" t="s">
        <v>4</v>
      </c>
      <c r="B5928" s="4" t="s">
        <v>5</v>
      </c>
      <c r="C5928" s="4" t="s">
        <v>8</v>
      </c>
    </row>
    <row r="5929" spans="1:15">
      <c r="A5929" t="n">
        <v>48724</v>
      </c>
      <c r="B5929" s="45" t="n">
        <v>27</v>
      </c>
      <c r="C5929" s="7" t="n">
        <v>0</v>
      </c>
    </row>
    <row r="5930" spans="1:15">
      <c r="A5930" t="s">
        <v>4</v>
      </c>
      <c r="B5930" s="4" t="s">
        <v>5</v>
      </c>
      <c r="C5930" s="4" t="s">
        <v>8</v>
      </c>
    </row>
    <row r="5931" spans="1:15">
      <c r="A5931" t="n">
        <v>48726</v>
      </c>
      <c r="B5931" s="45" t="n">
        <v>27</v>
      </c>
      <c r="C5931" s="7" t="n">
        <v>1</v>
      </c>
    </row>
    <row r="5932" spans="1:15">
      <c r="A5932" t="s">
        <v>4</v>
      </c>
      <c r="B5932" s="4" t="s">
        <v>5</v>
      </c>
      <c r="C5932" s="4" t="s">
        <v>8</v>
      </c>
      <c r="D5932" s="4" t="s">
        <v>7</v>
      </c>
      <c r="E5932" s="4" t="s">
        <v>7</v>
      </c>
      <c r="F5932" s="4" t="s">
        <v>7</v>
      </c>
      <c r="G5932" s="4" t="s">
        <v>7</v>
      </c>
      <c r="H5932" s="4" t="s">
        <v>8</v>
      </c>
    </row>
    <row r="5933" spans="1:15">
      <c r="A5933" t="n">
        <v>48728</v>
      </c>
      <c r="B5933" s="37" t="n">
        <v>25</v>
      </c>
      <c r="C5933" s="7" t="n">
        <v>5</v>
      </c>
      <c r="D5933" s="7" t="n">
        <v>65535</v>
      </c>
      <c r="E5933" s="7" t="n">
        <v>65535</v>
      </c>
      <c r="F5933" s="7" t="n">
        <v>65535</v>
      </c>
      <c r="G5933" s="7" t="n">
        <v>65535</v>
      </c>
      <c r="H5933" s="7" t="n">
        <v>0</v>
      </c>
    </row>
    <row r="5934" spans="1:15">
      <c r="A5934" t="s">
        <v>4</v>
      </c>
      <c r="B5934" s="4" t="s">
        <v>5</v>
      </c>
      <c r="C5934" s="4" t="s">
        <v>8</v>
      </c>
      <c r="D5934" s="4" t="s">
        <v>7</v>
      </c>
      <c r="E5934" s="4" t="s">
        <v>7</v>
      </c>
      <c r="F5934" s="4" t="s">
        <v>14</v>
      </c>
    </row>
    <row r="5935" spans="1:15">
      <c r="A5935" t="n">
        <v>48739</v>
      </c>
      <c r="B5935" s="84" t="n">
        <v>95</v>
      </c>
      <c r="C5935" s="7" t="n">
        <v>14</v>
      </c>
      <c r="D5935" s="7" t="n">
        <v>0</v>
      </c>
      <c r="E5935" s="7" t="n">
        <v>13</v>
      </c>
      <c r="F5935" s="7" t="n">
        <v>1</v>
      </c>
    </row>
    <row r="5936" spans="1:15">
      <c r="A5936" t="s">
        <v>4</v>
      </c>
      <c r="B5936" s="4" t="s">
        <v>5</v>
      </c>
      <c r="C5936" s="4" t="s">
        <v>7</v>
      </c>
    </row>
    <row r="5937" spans="1:15">
      <c r="A5937" t="n">
        <v>48749</v>
      </c>
      <c r="B5937" s="25" t="n">
        <v>16</v>
      </c>
      <c r="C5937" s="7" t="n">
        <v>300</v>
      </c>
    </row>
    <row r="5938" spans="1:15">
      <c r="A5938" t="s">
        <v>4</v>
      </c>
      <c r="B5938" s="4" t="s">
        <v>5</v>
      </c>
      <c r="C5938" s="4" t="s">
        <v>8</v>
      </c>
      <c r="D5938" s="4" t="s">
        <v>7</v>
      </c>
      <c r="E5938" s="4" t="s">
        <v>7</v>
      </c>
      <c r="F5938" s="4" t="s">
        <v>7</v>
      </c>
      <c r="G5938" s="4" t="s">
        <v>7</v>
      </c>
      <c r="H5938" s="4" t="s">
        <v>8</v>
      </c>
    </row>
    <row r="5939" spans="1:15">
      <c r="A5939" t="n">
        <v>48752</v>
      </c>
      <c r="B5939" s="37" t="n">
        <v>25</v>
      </c>
      <c r="C5939" s="7" t="n">
        <v>5</v>
      </c>
      <c r="D5939" s="7" t="n">
        <v>65535</v>
      </c>
      <c r="E5939" s="7" t="n">
        <v>500</v>
      </c>
      <c r="F5939" s="7" t="n">
        <v>800</v>
      </c>
      <c r="G5939" s="7" t="n">
        <v>140</v>
      </c>
      <c r="H5939" s="7" t="n">
        <v>0</v>
      </c>
    </row>
    <row r="5940" spans="1:15">
      <c r="A5940" t="s">
        <v>4</v>
      </c>
      <c r="B5940" s="4" t="s">
        <v>5</v>
      </c>
      <c r="C5940" s="4" t="s">
        <v>7</v>
      </c>
      <c r="D5940" s="4" t="s">
        <v>8</v>
      </c>
      <c r="E5940" s="4" t="s">
        <v>74</v>
      </c>
      <c r="F5940" s="4" t="s">
        <v>8</v>
      </c>
      <c r="G5940" s="4" t="s">
        <v>8</v>
      </c>
      <c r="H5940" s="4" t="s">
        <v>74</v>
      </c>
      <c r="I5940" s="4" t="s">
        <v>8</v>
      </c>
      <c r="J5940" s="4" t="s">
        <v>8</v>
      </c>
    </row>
    <row r="5941" spans="1:15">
      <c r="A5941" t="n">
        <v>48763</v>
      </c>
      <c r="B5941" s="44" t="n">
        <v>24</v>
      </c>
      <c r="C5941" s="7" t="n">
        <v>65533</v>
      </c>
      <c r="D5941" s="7" t="n">
        <v>11</v>
      </c>
      <c r="E5941" s="7" t="s">
        <v>400</v>
      </c>
      <c r="F5941" s="7" t="n">
        <v>2</v>
      </c>
      <c r="G5941" s="7" t="n">
        <v>3</v>
      </c>
      <c r="H5941" s="7" t="s">
        <v>401</v>
      </c>
      <c r="I5941" s="7" t="n">
        <v>2</v>
      </c>
      <c r="J5941" s="7" t="n">
        <v>0</v>
      </c>
    </row>
    <row r="5942" spans="1:15">
      <c r="A5942" t="s">
        <v>4</v>
      </c>
      <c r="B5942" s="4" t="s">
        <v>5</v>
      </c>
    </row>
    <row r="5943" spans="1:15">
      <c r="A5943" t="n">
        <v>48891</v>
      </c>
      <c r="B5943" s="41" t="n">
        <v>28</v>
      </c>
    </row>
    <row r="5944" spans="1:15">
      <c r="A5944" t="s">
        <v>4</v>
      </c>
      <c r="B5944" s="4" t="s">
        <v>5</v>
      </c>
      <c r="C5944" s="4" t="s">
        <v>8</v>
      </c>
    </row>
    <row r="5945" spans="1:15">
      <c r="A5945" t="n">
        <v>48892</v>
      </c>
      <c r="B5945" s="45" t="n">
        <v>27</v>
      </c>
      <c r="C5945" s="7" t="n">
        <v>0</v>
      </c>
    </row>
    <row r="5946" spans="1:15">
      <c r="A5946" t="s">
        <v>4</v>
      </c>
      <c r="B5946" s="4" t="s">
        <v>5</v>
      </c>
      <c r="C5946" s="4" t="s">
        <v>8</v>
      </c>
    </row>
    <row r="5947" spans="1:15">
      <c r="A5947" t="n">
        <v>48894</v>
      </c>
      <c r="B5947" s="45" t="n">
        <v>27</v>
      </c>
      <c r="C5947" s="7" t="n">
        <v>1</v>
      </c>
    </row>
    <row r="5948" spans="1:15">
      <c r="A5948" t="s">
        <v>4</v>
      </c>
      <c r="B5948" s="4" t="s">
        <v>5</v>
      </c>
      <c r="C5948" s="4" t="s">
        <v>8</v>
      </c>
      <c r="D5948" s="4" t="s">
        <v>7</v>
      </c>
      <c r="E5948" s="4" t="s">
        <v>7</v>
      </c>
      <c r="F5948" s="4" t="s">
        <v>7</v>
      </c>
      <c r="G5948" s="4" t="s">
        <v>7</v>
      </c>
      <c r="H5948" s="4" t="s">
        <v>8</v>
      </c>
    </row>
    <row r="5949" spans="1:15">
      <c r="A5949" t="n">
        <v>48896</v>
      </c>
      <c r="B5949" s="37" t="n">
        <v>25</v>
      </c>
      <c r="C5949" s="7" t="n">
        <v>5</v>
      </c>
      <c r="D5949" s="7" t="n">
        <v>65535</v>
      </c>
      <c r="E5949" s="7" t="n">
        <v>65535</v>
      </c>
      <c r="F5949" s="7" t="n">
        <v>65535</v>
      </c>
      <c r="G5949" s="7" t="n">
        <v>65535</v>
      </c>
      <c r="H5949" s="7" t="n">
        <v>0</v>
      </c>
    </row>
    <row r="5950" spans="1:15">
      <c r="A5950" t="s">
        <v>4</v>
      </c>
      <c r="B5950" s="4" t="s">
        <v>5</v>
      </c>
      <c r="C5950" s="4" t="s">
        <v>7</v>
      </c>
    </row>
    <row r="5951" spans="1:15">
      <c r="A5951" t="n">
        <v>48907</v>
      </c>
      <c r="B5951" s="25" t="n">
        <v>16</v>
      </c>
      <c r="C5951" s="7" t="n">
        <v>300</v>
      </c>
    </row>
    <row r="5952" spans="1:15">
      <c r="A5952" t="s">
        <v>4</v>
      </c>
      <c r="B5952" s="4" t="s">
        <v>5</v>
      </c>
      <c r="C5952" s="4" t="s">
        <v>8</v>
      </c>
      <c r="D5952" s="4" t="s">
        <v>8</v>
      </c>
      <c r="E5952" s="4" t="s">
        <v>8</v>
      </c>
      <c r="F5952" s="4" t="s">
        <v>13</v>
      </c>
      <c r="G5952" s="4" t="s">
        <v>13</v>
      </c>
      <c r="H5952" s="4" t="s">
        <v>13</v>
      </c>
      <c r="I5952" s="4" t="s">
        <v>13</v>
      </c>
      <c r="J5952" s="4" t="s">
        <v>13</v>
      </c>
    </row>
    <row r="5953" spans="1:10">
      <c r="A5953" t="n">
        <v>48910</v>
      </c>
      <c r="B5953" s="80" t="n">
        <v>76</v>
      </c>
      <c r="C5953" s="7" t="n">
        <v>1</v>
      </c>
      <c r="D5953" s="7" t="n">
        <v>3</v>
      </c>
      <c r="E5953" s="7" t="n">
        <v>0</v>
      </c>
      <c r="F5953" s="7" t="n">
        <v>1</v>
      </c>
      <c r="G5953" s="7" t="n">
        <v>1</v>
      </c>
      <c r="H5953" s="7" t="n">
        <v>1</v>
      </c>
      <c r="I5953" s="7" t="n">
        <v>1</v>
      </c>
      <c r="J5953" s="7" t="n">
        <v>1000</v>
      </c>
    </row>
    <row r="5954" spans="1:10">
      <c r="A5954" t="s">
        <v>4</v>
      </c>
      <c r="B5954" s="4" t="s">
        <v>5</v>
      </c>
      <c r="C5954" s="4" t="s">
        <v>8</v>
      </c>
      <c r="D5954" s="4" t="s">
        <v>8</v>
      </c>
    </row>
    <row r="5955" spans="1:10">
      <c r="A5955" t="n">
        <v>48934</v>
      </c>
      <c r="B5955" s="81" t="n">
        <v>77</v>
      </c>
      <c r="C5955" s="7" t="n">
        <v>1</v>
      </c>
      <c r="D5955" s="7" t="n">
        <v>3</v>
      </c>
    </row>
    <row r="5956" spans="1:10">
      <c r="A5956" t="s">
        <v>4</v>
      </c>
      <c r="B5956" s="4" t="s">
        <v>5</v>
      </c>
    </row>
    <row r="5957" spans="1:10">
      <c r="A5957" t="n">
        <v>48937</v>
      </c>
      <c r="B5957" s="85" t="n">
        <v>88</v>
      </c>
    </row>
    <row r="5958" spans="1:10">
      <c r="A5958" t="s">
        <v>4</v>
      </c>
      <c r="B5958" s="4" t="s">
        <v>5</v>
      </c>
      <c r="C5958" s="4" t="s">
        <v>8</v>
      </c>
      <c r="D5958" s="4" t="s">
        <v>8</v>
      </c>
      <c r="E5958" s="4" t="s">
        <v>8</v>
      </c>
      <c r="F5958" s="4" t="s">
        <v>13</v>
      </c>
      <c r="G5958" s="4" t="s">
        <v>13</v>
      </c>
      <c r="H5958" s="4" t="s">
        <v>13</v>
      </c>
      <c r="I5958" s="4" t="s">
        <v>13</v>
      </c>
      <c r="J5958" s="4" t="s">
        <v>13</v>
      </c>
    </row>
    <row r="5959" spans="1:10">
      <c r="A5959" t="n">
        <v>48938</v>
      </c>
      <c r="B5959" s="80" t="n">
        <v>76</v>
      </c>
      <c r="C5959" s="7" t="n">
        <v>1</v>
      </c>
      <c r="D5959" s="7" t="n">
        <v>3</v>
      </c>
      <c r="E5959" s="7" t="n">
        <v>0</v>
      </c>
      <c r="F5959" s="7" t="n">
        <v>1</v>
      </c>
      <c r="G5959" s="7" t="n">
        <v>1</v>
      </c>
      <c r="H5959" s="7" t="n">
        <v>1</v>
      </c>
      <c r="I5959" s="7" t="n">
        <v>0</v>
      </c>
      <c r="J5959" s="7" t="n">
        <v>1000</v>
      </c>
    </row>
    <row r="5960" spans="1:10">
      <c r="A5960" t="s">
        <v>4</v>
      </c>
      <c r="B5960" s="4" t="s">
        <v>5</v>
      </c>
      <c r="C5960" s="4" t="s">
        <v>8</v>
      </c>
      <c r="D5960" s="4" t="s">
        <v>8</v>
      </c>
    </row>
    <row r="5961" spans="1:10">
      <c r="A5961" t="n">
        <v>48962</v>
      </c>
      <c r="B5961" s="81" t="n">
        <v>77</v>
      </c>
      <c r="C5961" s="7" t="n">
        <v>1</v>
      </c>
      <c r="D5961" s="7" t="n">
        <v>3</v>
      </c>
    </row>
    <row r="5962" spans="1:10">
      <c r="A5962" t="s">
        <v>4</v>
      </c>
      <c r="B5962" s="4" t="s">
        <v>5</v>
      </c>
      <c r="C5962" s="4" t="s">
        <v>7</v>
      </c>
    </row>
    <row r="5963" spans="1:10">
      <c r="A5963" t="n">
        <v>48965</v>
      </c>
      <c r="B5963" s="25" t="n">
        <v>16</v>
      </c>
      <c r="C5963" s="7" t="n">
        <v>300</v>
      </c>
    </row>
    <row r="5964" spans="1:10">
      <c r="A5964" t="s">
        <v>4</v>
      </c>
      <c r="B5964" s="4" t="s">
        <v>5</v>
      </c>
      <c r="C5964" s="4" t="s">
        <v>8</v>
      </c>
      <c r="D5964" s="4" t="s">
        <v>7</v>
      </c>
      <c r="E5964" s="4" t="s">
        <v>13</v>
      </c>
      <c r="F5964" s="4" t="s">
        <v>7</v>
      </c>
      <c r="G5964" s="4" t="s">
        <v>14</v>
      </c>
      <c r="H5964" s="4" t="s">
        <v>14</v>
      </c>
      <c r="I5964" s="4" t="s">
        <v>7</v>
      </c>
      <c r="J5964" s="4" t="s">
        <v>7</v>
      </c>
      <c r="K5964" s="4" t="s">
        <v>14</v>
      </c>
      <c r="L5964" s="4" t="s">
        <v>14</v>
      </c>
      <c r="M5964" s="4" t="s">
        <v>14</v>
      </c>
      <c r="N5964" s="4" t="s">
        <v>14</v>
      </c>
      <c r="O5964" s="4" t="s">
        <v>9</v>
      </c>
    </row>
    <row r="5965" spans="1:10">
      <c r="A5965" t="n">
        <v>48968</v>
      </c>
      <c r="B5965" s="16" t="n">
        <v>50</v>
      </c>
      <c r="C5965" s="7" t="n">
        <v>0</v>
      </c>
      <c r="D5965" s="7" t="n">
        <v>12105</v>
      </c>
      <c r="E5965" s="7" t="n">
        <v>1</v>
      </c>
      <c r="F5965" s="7" t="n">
        <v>0</v>
      </c>
      <c r="G5965" s="7" t="n">
        <v>0</v>
      </c>
      <c r="H5965" s="7" t="n">
        <v>0</v>
      </c>
      <c r="I5965" s="7" t="n">
        <v>0</v>
      </c>
      <c r="J5965" s="7" t="n">
        <v>65533</v>
      </c>
      <c r="K5965" s="7" t="n">
        <v>0</v>
      </c>
      <c r="L5965" s="7" t="n">
        <v>0</v>
      </c>
      <c r="M5965" s="7" t="n">
        <v>0</v>
      </c>
      <c r="N5965" s="7" t="n">
        <v>0</v>
      </c>
      <c r="O5965" s="7" t="s">
        <v>15</v>
      </c>
    </row>
    <row r="5966" spans="1:10">
      <c r="A5966" t="s">
        <v>4</v>
      </c>
      <c r="B5966" s="4" t="s">
        <v>5</v>
      </c>
      <c r="C5966" s="4" t="s">
        <v>8</v>
      </c>
      <c r="D5966" s="4" t="s">
        <v>7</v>
      </c>
      <c r="E5966" s="4" t="s">
        <v>7</v>
      </c>
      <c r="F5966" s="4" t="s">
        <v>7</v>
      </c>
      <c r="G5966" s="4" t="s">
        <v>7</v>
      </c>
      <c r="H5966" s="4" t="s">
        <v>8</v>
      </c>
    </row>
    <row r="5967" spans="1:10">
      <c r="A5967" t="n">
        <v>49007</v>
      </c>
      <c r="B5967" s="37" t="n">
        <v>25</v>
      </c>
      <c r="C5967" s="7" t="n">
        <v>5</v>
      </c>
      <c r="D5967" s="7" t="n">
        <v>65535</v>
      </c>
      <c r="E5967" s="7" t="n">
        <v>500</v>
      </c>
      <c r="F5967" s="7" t="n">
        <v>800</v>
      </c>
      <c r="G5967" s="7" t="n">
        <v>140</v>
      </c>
      <c r="H5967" s="7" t="n">
        <v>0</v>
      </c>
    </row>
    <row r="5968" spans="1:10">
      <c r="A5968" t="s">
        <v>4</v>
      </c>
      <c r="B5968" s="4" t="s">
        <v>5</v>
      </c>
      <c r="C5968" s="4" t="s">
        <v>7</v>
      </c>
      <c r="D5968" s="4" t="s">
        <v>8</v>
      </c>
      <c r="E5968" s="4" t="s">
        <v>74</v>
      </c>
      <c r="F5968" s="4" t="s">
        <v>8</v>
      </c>
      <c r="G5968" s="4" t="s">
        <v>8</v>
      </c>
    </row>
    <row r="5969" spans="1:15">
      <c r="A5969" t="n">
        <v>49018</v>
      </c>
      <c r="B5969" s="44" t="n">
        <v>24</v>
      </c>
      <c r="C5969" s="7" t="n">
        <v>65533</v>
      </c>
      <c r="D5969" s="7" t="n">
        <v>11</v>
      </c>
      <c r="E5969" s="7" t="s">
        <v>402</v>
      </c>
      <c r="F5969" s="7" t="n">
        <v>2</v>
      </c>
      <c r="G5969" s="7" t="n">
        <v>0</v>
      </c>
    </row>
    <row r="5970" spans="1:15">
      <c r="A5970" t="s">
        <v>4</v>
      </c>
      <c r="B5970" s="4" t="s">
        <v>5</v>
      </c>
    </row>
    <row r="5971" spans="1:15">
      <c r="A5971" t="n">
        <v>49112</v>
      </c>
      <c r="B5971" s="41" t="n">
        <v>28</v>
      </c>
    </row>
    <row r="5972" spans="1:15">
      <c r="A5972" t="s">
        <v>4</v>
      </c>
      <c r="B5972" s="4" t="s">
        <v>5</v>
      </c>
      <c r="C5972" s="4" t="s">
        <v>7</v>
      </c>
      <c r="D5972" s="4" t="s">
        <v>8</v>
      </c>
      <c r="E5972" s="4" t="s">
        <v>74</v>
      </c>
      <c r="F5972" s="4" t="s">
        <v>8</v>
      </c>
      <c r="G5972" s="4" t="s">
        <v>8</v>
      </c>
    </row>
    <row r="5973" spans="1:15">
      <c r="A5973" t="n">
        <v>49113</v>
      </c>
      <c r="B5973" s="44" t="n">
        <v>24</v>
      </c>
      <c r="C5973" s="7" t="n">
        <v>65533</v>
      </c>
      <c r="D5973" s="7" t="n">
        <v>11</v>
      </c>
      <c r="E5973" s="7" t="s">
        <v>403</v>
      </c>
      <c r="F5973" s="7" t="n">
        <v>2</v>
      </c>
      <c r="G5973" s="7" t="n">
        <v>0</v>
      </c>
    </row>
    <row r="5974" spans="1:15">
      <c r="A5974" t="s">
        <v>4</v>
      </c>
      <c r="B5974" s="4" t="s">
        <v>5</v>
      </c>
    </row>
    <row r="5975" spans="1:15">
      <c r="A5975" t="n">
        <v>49214</v>
      </c>
      <c r="B5975" s="41" t="n">
        <v>28</v>
      </c>
    </row>
    <row r="5976" spans="1:15">
      <c r="A5976" t="s">
        <v>4</v>
      </c>
      <c r="B5976" s="4" t="s">
        <v>5</v>
      </c>
      <c r="C5976" s="4" t="s">
        <v>8</v>
      </c>
    </row>
    <row r="5977" spans="1:15">
      <c r="A5977" t="n">
        <v>49215</v>
      </c>
      <c r="B5977" s="45" t="n">
        <v>27</v>
      </c>
      <c r="C5977" s="7" t="n">
        <v>0</v>
      </c>
    </row>
    <row r="5978" spans="1:15">
      <c r="A5978" t="s">
        <v>4</v>
      </c>
      <c r="B5978" s="4" t="s">
        <v>5</v>
      </c>
      <c r="C5978" s="4" t="s">
        <v>8</v>
      </c>
    </row>
    <row r="5979" spans="1:15">
      <c r="A5979" t="n">
        <v>49217</v>
      </c>
      <c r="B5979" s="45" t="n">
        <v>27</v>
      </c>
      <c r="C5979" s="7" t="n">
        <v>1</v>
      </c>
    </row>
    <row r="5980" spans="1:15">
      <c r="A5980" t="s">
        <v>4</v>
      </c>
      <c r="B5980" s="4" t="s">
        <v>5</v>
      </c>
      <c r="C5980" s="4" t="s">
        <v>8</v>
      </c>
      <c r="D5980" s="4" t="s">
        <v>7</v>
      </c>
      <c r="E5980" s="4" t="s">
        <v>7</v>
      </c>
      <c r="F5980" s="4" t="s">
        <v>7</v>
      </c>
      <c r="G5980" s="4" t="s">
        <v>7</v>
      </c>
      <c r="H5980" s="4" t="s">
        <v>8</v>
      </c>
    </row>
    <row r="5981" spans="1:15">
      <c r="A5981" t="n">
        <v>49219</v>
      </c>
      <c r="B5981" s="37" t="n">
        <v>25</v>
      </c>
      <c r="C5981" s="7" t="n">
        <v>5</v>
      </c>
      <c r="D5981" s="7" t="n">
        <v>65535</v>
      </c>
      <c r="E5981" s="7" t="n">
        <v>65535</v>
      </c>
      <c r="F5981" s="7" t="n">
        <v>65535</v>
      </c>
      <c r="G5981" s="7" t="n">
        <v>65535</v>
      </c>
      <c r="H5981" s="7" t="n">
        <v>0</v>
      </c>
    </row>
    <row r="5982" spans="1:15">
      <c r="A5982" t="s">
        <v>4</v>
      </c>
      <c r="B5982" s="4" t="s">
        <v>5</v>
      </c>
      <c r="C5982" s="4" t="s">
        <v>8</v>
      </c>
      <c r="D5982" s="4" t="s">
        <v>8</v>
      </c>
      <c r="E5982" s="4" t="s">
        <v>14</v>
      </c>
      <c r="F5982" s="4" t="s">
        <v>8</v>
      </c>
      <c r="G5982" s="4" t="s">
        <v>8</v>
      </c>
    </row>
    <row r="5983" spans="1:15">
      <c r="A5983" t="n">
        <v>49230</v>
      </c>
      <c r="B5983" s="32" t="n">
        <v>18</v>
      </c>
      <c r="C5983" s="7" t="n">
        <v>6</v>
      </c>
      <c r="D5983" s="7" t="n">
        <v>0</v>
      </c>
      <c r="E5983" s="7" t="n">
        <v>6</v>
      </c>
      <c r="F5983" s="7" t="n">
        <v>19</v>
      </c>
      <c r="G5983" s="7" t="n">
        <v>1</v>
      </c>
    </row>
    <row r="5984" spans="1:15">
      <c r="A5984" t="s">
        <v>4</v>
      </c>
      <c r="B5984" s="4" t="s">
        <v>5</v>
      </c>
      <c r="C5984" s="4" t="s">
        <v>8</v>
      </c>
      <c r="D5984" s="4" t="s">
        <v>9</v>
      </c>
    </row>
    <row r="5985" spans="1:8">
      <c r="A5985" t="n">
        <v>49239</v>
      </c>
      <c r="B5985" s="9" t="n">
        <v>2</v>
      </c>
      <c r="C5985" s="7" t="n">
        <v>10</v>
      </c>
      <c r="D5985" s="7" t="s">
        <v>381</v>
      </c>
    </row>
    <row r="5986" spans="1:8">
      <c r="A5986" t="s">
        <v>4</v>
      </c>
      <c r="B5986" s="4" t="s">
        <v>5</v>
      </c>
      <c r="C5986" s="4" t="s">
        <v>7</v>
      </c>
    </row>
    <row r="5987" spans="1:8">
      <c r="A5987" t="n">
        <v>49257</v>
      </c>
      <c r="B5987" s="25" t="n">
        <v>16</v>
      </c>
      <c r="C5987" s="7" t="n">
        <v>0</v>
      </c>
    </row>
    <row r="5988" spans="1:8">
      <c r="A5988" t="s">
        <v>4</v>
      </c>
      <c r="B5988" s="4" t="s">
        <v>5</v>
      </c>
      <c r="C5988" s="4" t="s">
        <v>8</v>
      </c>
      <c r="D5988" s="4" t="s">
        <v>7</v>
      </c>
      <c r="E5988" s="4" t="s">
        <v>14</v>
      </c>
    </row>
    <row r="5989" spans="1:8">
      <c r="A5989" t="n">
        <v>49260</v>
      </c>
      <c r="B5989" s="74" t="n">
        <v>167</v>
      </c>
      <c r="C5989" s="7" t="n">
        <v>0</v>
      </c>
      <c r="D5989" s="7" t="n">
        <v>0</v>
      </c>
      <c r="E5989" s="7" t="n">
        <v>48</v>
      </c>
    </row>
    <row r="5990" spans="1:8">
      <c r="A5990" t="s">
        <v>4</v>
      </c>
      <c r="B5990" s="4" t="s">
        <v>5</v>
      </c>
      <c r="C5990" s="4" t="s">
        <v>8</v>
      </c>
      <c r="D5990" s="4" t="s">
        <v>7</v>
      </c>
      <c r="E5990" s="4" t="s">
        <v>14</v>
      </c>
    </row>
    <row r="5991" spans="1:8">
      <c r="A5991" t="n">
        <v>49268</v>
      </c>
      <c r="B5991" s="74" t="n">
        <v>167</v>
      </c>
      <c r="C5991" s="7" t="n">
        <v>0</v>
      </c>
      <c r="D5991" s="7" t="n">
        <v>1</v>
      </c>
      <c r="E5991" s="7" t="n">
        <v>16</v>
      </c>
    </row>
    <row r="5992" spans="1:8">
      <c r="A5992" t="s">
        <v>4</v>
      </c>
      <c r="B5992" s="4" t="s">
        <v>5</v>
      </c>
      <c r="C5992" s="4" t="s">
        <v>8</v>
      </c>
      <c r="D5992" s="4" t="s">
        <v>7</v>
      </c>
      <c r="E5992" s="4" t="s">
        <v>14</v>
      </c>
    </row>
    <row r="5993" spans="1:8">
      <c r="A5993" t="n">
        <v>49276</v>
      </c>
      <c r="B5993" s="74" t="n">
        <v>167</v>
      </c>
      <c r="C5993" s="7" t="n">
        <v>0</v>
      </c>
      <c r="D5993" s="7" t="n">
        <v>2</v>
      </c>
      <c r="E5993" s="7" t="n">
        <v>16</v>
      </c>
    </row>
    <row r="5994" spans="1:8">
      <c r="A5994" t="s">
        <v>4</v>
      </c>
      <c r="B5994" s="4" t="s">
        <v>5</v>
      </c>
      <c r="C5994" s="4" t="s">
        <v>8</v>
      </c>
      <c r="D5994" s="4" t="s">
        <v>7</v>
      </c>
      <c r="E5994" s="4" t="s">
        <v>14</v>
      </c>
    </row>
    <row r="5995" spans="1:8">
      <c r="A5995" t="n">
        <v>49284</v>
      </c>
      <c r="B5995" s="74" t="n">
        <v>167</v>
      </c>
      <c r="C5995" s="7" t="n">
        <v>0</v>
      </c>
      <c r="D5995" s="7" t="n">
        <v>3</v>
      </c>
      <c r="E5995" s="7" t="n">
        <v>16</v>
      </c>
    </row>
    <row r="5996" spans="1:8">
      <c r="A5996" t="s">
        <v>4</v>
      </c>
      <c r="B5996" s="4" t="s">
        <v>5</v>
      </c>
      <c r="C5996" s="4" t="s">
        <v>8</v>
      </c>
      <c r="D5996" s="4" t="s">
        <v>7</v>
      </c>
      <c r="E5996" s="4" t="s">
        <v>14</v>
      </c>
    </row>
    <row r="5997" spans="1:8">
      <c r="A5997" t="n">
        <v>49292</v>
      </c>
      <c r="B5997" s="74" t="n">
        <v>167</v>
      </c>
      <c r="C5997" s="7" t="n">
        <v>0</v>
      </c>
      <c r="D5997" s="7" t="n">
        <v>4</v>
      </c>
      <c r="E5997" s="7" t="n">
        <v>16</v>
      </c>
    </row>
    <row r="5998" spans="1:8">
      <c r="A5998" t="s">
        <v>4</v>
      </c>
      <c r="B5998" s="4" t="s">
        <v>5</v>
      </c>
      <c r="C5998" s="4" t="s">
        <v>8</v>
      </c>
      <c r="D5998" s="4" t="s">
        <v>7</v>
      </c>
      <c r="E5998" s="4" t="s">
        <v>14</v>
      </c>
    </row>
    <row r="5999" spans="1:8">
      <c r="A5999" t="n">
        <v>49300</v>
      </c>
      <c r="B5999" s="74" t="n">
        <v>167</v>
      </c>
      <c r="C5999" s="7" t="n">
        <v>0</v>
      </c>
      <c r="D5999" s="7" t="n">
        <v>5</v>
      </c>
      <c r="E5999" s="7" t="n">
        <v>16</v>
      </c>
    </row>
    <row r="6000" spans="1:8">
      <c r="A6000" t="s">
        <v>4</v>
      </c>
      <c r="B6000" s="4" t="s">
        <v>5</v>
      </c>
      <c r="C6000" s="4" t="s">
        <v>8</v>
      </c>
      <c r="D6000" s="4" t="s">
        <v>7</v>
      </c>
      <c r="E6000" s="4" t="s">
        <v>14</v>
      </c>
    </row>
    <row r="6001" spans="1:5">
      <c r="A6001" t="n">
        <v>49308</v>
      </c>
      <c r="B6001" s="74" t="n">
        <v>167</v>
      </c>
      <c r="C6001" s="7" t="n">
        <v>0</v>
      </c>
      <c r="D6001" s="7" t="n">
        <v>6</v>
      </c>
      <c r="E6001" s="7" t="n">
        <v>16</v>
      </c>
    </row>
    <row r="6002" spans="1:5">
      <c r="A6002" t="s">
        <v>4</v>
      </c>
      <c r="B6002" s="4" t="s">
        <v>5</v>
      </c>
      <c r="C6002" s="4" t="s">
        <v>8</v>
      </c>
      <c r="D6002" s="4" t="s">
        <v>7</v>
      </c>
      <c r="E6002" s="4" t="s">
        <v>14</v>
      </c>
    </row>
    <row r="6003" spans="1:5">
      <c r="A6003" t="n">
        <v>49316</v>
      </c>
      <c r="B6003" s="74" t="n">
        <v>167</v>
      </c>
      <c r="C6003" s="7" t="n">
        <v>0</v>
      </c>
      <c r="D6003" s="7" t="n">
        <v>7</v>
      </c>
      <c r="E6003" s="7" t="n">
        <v>16</v>
      </c>
    </row>
    <row r="6004" spans="1:5">
      <c r="A6004" t="s">
        <v>4</v>
      </c>
      <c r="B6004" s="4" t="s">
        <v>5</v>
      </c>
      <c r="C6004" s="4" t="s">
        <v>8</v>
      </c>
      <c r="D6004" s="4" t="s">
        <v>7</v>
      </c>
      <c r="E6004" s="4" t="s">
        <v>14</v>
      </c>
    </row>
    <row r="6005" spans="1:5">
      <c r="A6005" t="n">
        <v>49324</v>
      </c>
      <c r="B6005" s="74" t="n">
        <v>167</v>
      </c>
      <c r="C6005" s="7" t="n">
        <v>0</v>
      </c>
      <c r="D6005" s="7" t="n">
        <v>8</v>
      </c>
      <c r="E6005" s="7" t="n">
        <v>16</v>
      </c>
    </row>
    <row r="6006" spans="1:5">
      <c r="A6006" t="s">
        <v>4</v>
      </c>
      <c r="B6006" s="4" t="s">
        <v>5</v>
      </c>
      <c r="C6006" s="4" t="s">
        <v>8</v>
      </c>
      <c r="D6006" s="4" t="s">
        <v>7</v>
      </c>
      <c r="E6006" s="4" t="s">
        <v>14</v>
      </c>
    </row>
    <row r="6007" spans="1:5">
      <c r="A6007" t="n">
        <v>49332</v>
      </c>
      <c r="B6007" s="74" t="n">
        <v>167</v>
      </c>
      <c r="C6007" s="7" t="n">
        <v>0</v>
      </c>
      <c r="D6007" s="7" t="n">
        <v>9</v>
      </c>
      <c r="E6007" s="7" t="n">
        <v>16</v>
      </c>
    </row>
    <row r="6008" spans="1:5">
      <c r="A6008" t="s">
        <v>4</v>
      </c>
      <c r="B6008" s="4" t="s">
        <v>5</v>
      </c>
      <c r="C6008" s="4" t="s">
        <v>8</v>
      </c>
      <c r="D6008" s="4" t="s">
        <v>7</v>
      </c>
      <c r="E6008" s="4" t="s">
        <v>14</v>
      </c>
    </row>
    <row r="6009" spans="1:5">
      <c r="A6009" t="n">
        <v>49340</v>
      </c>
      <c r="B6009" s="74" t="n">
        <v>167</v>
      </c>
      <c r="C6009" s="7" t="n">
        <v>0</v>
      </c>
      <c r="D6009" s="7" t="n">
        <v>13</v>
      </c>
      <c r="E6009" s="7" t="n">
        <v>48</v>
      </c>
    </row>
    <row r="6010" spans="1:5">
      <c r="A6010" t="s">
        <v>4</v>
      </c>
      <c r="B6010" s="4" t="s">
        <v>5</v>
      </c>
      <c r="C6010" s="4" t="s">
        <v>8</v>
      </c>
      <c r="D6010" s="4" t="s">
        <v>8</v>
      </c>
      <c r="E6010" s="4" t="s">
        <v>13</v>
      </c>
      <c r="F6010" s="4" t="s">
        <v>13</v>
      </c>
      <c r="G6010" s="4" t="s">
        <v>13</v>
      </c>
      <c r="H6010" s="4" t="s">
        <v>7</v>
      </c>
    </row>
    <row r="6011" spans="1:5">
      <c r="A6011" t="n">
        <v>49348</v>
      </c>
      <c r="B6011" s="31" t="n">
        <v>45</v>
      </c>
      <c r="C6011" s="7" t="n">
        <v>2</v>
      </c>
      <c r="D6011" s="7" t="n">
        <v>3</v>
      </c>
      <c r="E6011" s="7" t="n">
        <v>-100000</v>
      </c>
      <c r="F6011" s="7" t="n">
        <v>0</v>
      </c>
      <c r="G6011" s="7" t="n">
        <v>0</v>
      </c>
      <c r="H6011" s="7" t="n">
        <v>0</v>
      </c>
    </row>
    <row r="6012" spans="1:5">
      <c r="A6012" t="s">
        <v>4</v>
      </c>
      <c r="B6012" s="4" t="s">
        <v>5</v>
      </c>
      <c r="C6012" s="4" t="s">
        <v>8</v>
      </c>
    </row>
    <row r="6013" spans="1:5">
      <c r="A6013" t="n">
        <v>49365</v>
      </c>
      <c r="B6013" s="75" t="n">
        <v>117</v>
      </c>
      <c r="C6013" s="7" t="n">
        <v>2</v>
      </c>
    </row>
    <row r="6014" spans="1:5">
      <c r="A6014" t="s">
        <v>4</v>
      </c>
      <c r="B6014" s="4" t="s">
        <v>5</v>
      </c>
      <c r="C6014" s="4" t="s">
        <v>8</v>
      </c>
      <c r="D6014" s="4" t="s">
        <v>8</v>
      </c>
    </row>
    <row r="6015" spans="1:5">
      <c r="A6015" t="n">
        <v>49367</v>
      </c>
      <c r="B6015" s="75" t="n">
        <v>117</v>
      </c>
      <c r="C6015" s="7" t="n">
        <v>0</v>
      </c>
      <c r="D6015" s="7" t="n">
        <v>0</v>
      </c>
    </row>
    <row r="6016" spans="1:5">
      <c r="A6016" t="s">
        <v>4</v>
      </c>
      <c r="B6016" s="4" t="s">
        <v>5</v>
      </c>
      <c r="C6016" s="4" t="s">
        <v>8</v>
      </c>
    </row>
    <row r="6017" spans="1:8">
      <c r="A6017" t="n">
        <v>49370</v>
      </c>
      <c r="B6017" s="75" t="n">
        <v>117</v>
      </c>
      <c r="C6017" s="7" t="n">
        <v>1</v>
      </c>
    </row>
    <row r="6018" spans="1:8">
      <c r="A6018" t="s">
        <v>4</v>
      </c>
      <c r="B6018" s="4" t="s">
        <v>5</v>
      </c>
      <c r="C6018" s="4" t="s">
        <v>8</v>
      </c>
      <c r="D6018" s="4" t="s">
        <v>8</v>
      </c>
      <c r="E6018" s="4" t="s">
        <v>14</v>
      </c>
      <c r="F6018" s="4" t="s">
        <v>8</v>
      </c>
      <c r="G6018" s="4" t="s">
        <v>8</v>
      </c>
    </row>
    <row r="6019" spans="1:8">
      <c r="A6019" t="n">
        <v>49372</v>
      </c>
      <c r="B6019" s="32" t="n">
        <v>18</v>
      </c>
      <c r="C6019" s="7" t="n">
        <v>0</v>
      </c>
      <c r="D6019" s="7" t="n">
        <v>0</v>
      </c>
      <c r="E6019" s="7" t="n">
        <v>0</v>
      </c>
      <c r="F6019" s="7" t="n">
        <v>19</v>
      </c>
      <c r="G6019" s="7" t="n">
        <v>1</v>
      </c>
    </row>
    <row r="6020" spans="1:8">
      <c r="A6020" t="s">
        <v>4</v>
      </c>
      <c r="B6020" s="4" t="s">
        <v>5</v>
      </c>
      <c r="C6020" s="4" t="s">
        <v>8</v>
      </c>
      <c r="D6020" s="4" t="s">
        <v>8</v>
      </c>
      <c r="E6020" s="4" t="s">
        <v>8</v>
      </c>
      <c r="F6020" s="4" t="s">
        <v>14</v>
      </c>
      <c r="G6020" s="4" t="s">
        <v>8</v>
      </c>
      <c r="H6020" s="4" t="s">
        <v>8</v>
      </c>
      <c r="I6020" s="4" t="s">
        <v>12</v>
      </c>
    </row>
    <row r="6021" spans="1:8">
      <c r="A6021" t="n">
        <v>49381</v>
      </c>
      <c r="B6021" s="12" t="n">
        <v>5</v>
      </c>
      <c r="C6021" s="7" t="n">
        <v>35</v>
      </c>
      <c r="D6021" s="7" t="n">
        <v>0</v>
      </c>
      <c r="E6021" s="7" t="n">
        <v>0</v>
      </c>
      <c r="F6021" s="7" t="n">
        <v>0</v>
      </c>
      <c r="G6021" s="7" t="n">
        <v>7</v>
      </c>
      <c r="H6021" s="7" t="n">
        <v>1</v>
      </c>
      <c r="I6021" s="13" t="n">
        <f t="normal" ca="1">A6077</f>
        <v>0</v>
      </c>
    </row>
    <row r="6022" spans="1:8">
      <c r="A6022" t="s">
        <v>4</v>
      </c>
      <c r="B6022" s="4" t="s">
        <v>5</v>
      </c>
      <c r="C6022" s="4" t="s">
        <v>8</v>
      </c>
      <c r="D6022" s="4" t="s">
        <v>7</v>
      </c>
      <c r="E6022" s="4" t="s">
        <v>7</v>
      </c>
      <c r="F6022" s="4" t="s">
        <v>7</v>
      </c>
      <c r="G6022" s="4" t="s">
        <v>7</v>
      </c>
      <c r="H6022" s="4" t="s">
        <v>8</v>
      </c>
    </row>
    <row r="6023" spans="1:8">
      <c r="A6023" t="n">
        <v>49395</v>
      </c>
      <c r="B6023" s="37" t="n">
        <v>25</v>
      </c>
      <c r="C6023" s="7" t="n">
        <v>5</v>
      </c>
      <c r="D6023" s="7" t="n">
        <v>65535</v>
      </c>
      <c r="E6023" s="7" t="n">
        <v>500</v>
      </c>
      <c r="F6023" s="7" t="n">
        <v>800</v>
      </c>
      <c r="G6023" s="7" t="n">
        <v>140</v>
      </c>
      <c r="H6023" s="7" t="n">
        <v>0</v>
      </c>
    </row>
    <row r="6024" spans="1:8">
      <c r="A6024" t="s">
        <v>4</v>
      </c>
      <c r="B6024" s="4" t="s">
        <v>5</v>
      </c>
      <c r="C6024" s="4" t="s">
        <v>7</v>
      </c>
      <c r="D6024" s="4" t="s">
        <v>8</v>
      </c>
      <c r="E6024" s="4" t="s">
        <v>74</v>
      </c>
      <c r="F6024" s="4" t="s">
        <v>8</v>
      </c>
      <c r="G6024" s="4" t="s">
        <v>8</v>
      </c>
      <c r="H6024" s="4" t="s">
        <v>8</v>
      </c>
      <c r="I6024" s="4" t="s">
        <v>8</v>
      </c>
    </row>
    <row r="6025" spans="1:8">
      <c r="A6025" t="n">
        <v>49406</v>
      </c>
      <c r="B6025" s="44" t="n">
        <v>24</v>
      </c>
      <c r="C6025" s="7" t="n">
        <v>65533</v>
      </c>
      <c r="D6025" s="7" t="n">
        <v>11</v>
      </c>
      <c r="E6025" s="7" t="s">
        <v>404</v>
      </c>
      <c r="F6025" s="7" t="n">
        <v>6</v>
      </c>
      <c r="G6025" s="7" t="n">
        <v>8</v>
      </c>
      <c r="H6025" s="7" t="n">
        <v>2</v>
      </c>
      <c r="I6025" s="7" t="n">
        <v>0</v>
      </c>
    </row>
    <row r="6026" spans="1:8">
      <c r="A6026" t="s">
        <v>4</v>
      </c>
      <c r="B6026" s="4" t="s">
        <v>5</v>
      </c>
      <c r="C6026" s="4" t="s">
        <v>8</v>
      </c>
      <c r="D6026" s="4" t="s">
        <v>8</v>
      </c>
      <c r="E6026" s="4" t="s">
        <v>14</v>
      </c>
      <c r="F6026" s="4" t="s">
        <v>8</v>
      </c>
      <c r="G6026" s="4" t="s">
        <v>8</v>
      </c>
    </row>
    <row r="6027" spans="1:8">
      <c r="A6027" t="n">
        <v>49558</v>
      </c>
      <c r="B6027" s="32" t="n">
        <v>18</v>
      </c>
      <c r="C6027" s="7" t="n">
        <v>0</v>
      </c>
      <c r="D6027" s="7" t="n">
        <v>0</v>
      </c>
      <c r="E6027" s="7" t="n">
        <v>0</v>
      </c>
      <c r="F6027" s="7" t="n">
        <v>19</v>
      </c>
      <c r="G6027" s="7" t="n">
        <v>1</v>
      </c>
    </row>
    <row r="6028" spans="1:8">
      <c r="A6028" t="s">
        <v>4</v>
      </c>
      <c r="B6028" s="4" t="s">
        <v>5</v>
      </c>
      <c r="C6028" s="4" t="s">
        <v>8</v>
      </c>
      <c r="D6028" s="4" t="s">
        <v>8</v>
      </c>
      <c r="E6028" s="4" t="s">
        <v>7</v>
      </c>
      <c r="F6028" s="4" t="s">
        <v>14</v>
      </c>
    </row>
    <row r="6029" spans="1:8">
      <c r="A6029" t="n">
        <v>49567</v>
      </c>
      <c r="B6029" s="33" t="n">
        <v>31</v>
      </c>
      <c r="C6029" s="7" t="n">
        <v>0</v>
      </c>
      <c r="D6029" s="7" t="n">
        <v>0</v>
      </c>
      <c r="E6029" s="7" t="n">
        <v>0</v>
      </c>
      <c r="F6029" s="7" t="n">
        <v>1107296256</v>
      </c>
    </row>
    <row r="6030" spans="1:8">
      <c r="A6030" t="s">
        <v>4</v>
      </c>
      <c r="B6030" s="4" t="s">
        <v>5</v>
      </c>
      <c r="C6030" s="4" t="s">
        <v>8</v>
      </c>
      <c r="D6030" s="4" t="s">
        <v>8</v>
      </c>
      <c r="E6030" s="4" t="s">
        <v>9</v>
      </c>
      <c r="F6030" s="4" t="s">
        <v>7</v>
      </c>
    </row>
    <row r="6031" spans="1:8">
      <c r="A6031" t="n">
        <v>49576</v>
      </c>
      <c r="B6031" s="33" t="n">
        <v>31</v>
      </c>
      <c r="C6031" s="7" t="n">
        <v>1</v>
      </c>
      <c r="D6031" s="7" t="n">
        <v>0</v>
      </c>
      <c r="E6031" s="7" t="s">
        <v>405</v>
      </c>
      <c r="F6031" s="7" t="n">
        <v>1</v>
      </c>
    </row>
    <row r="6032" spans="1:8">
      <c r="A6032" t="s">
        <v>4</v>
      </c>
      <c r="B6032" s="4" t="s">
        <v>5</v>
      </c>
      <c r="C6032" s="4" t="s">
        <v>8</v>
      </c>
      <c r="D6032" s="4" t="s">
        <v>8</v>
      </c>
      <c r="E6032" s="4" t="s">
        <v>9</v>
      </c>
      <c r="F6032" s="4" t="s">
        <v>7</v>
      </c>
    </row>
    <row r="6033" spans="1:9">
      <c r="A6033" t="n">
        <v>49596</v>
      </c>
      <c r="B6033" s="33" t="n">
        <v>31</v>
      </c>
      <c r="C6033" s="7" t="n">
        <v>1</v>
      </c>
      <c r="D6033" s="7" t="n">
        <v>0</v>
      </c>
      <c r="E6033" s="7" t="s">
        <v>406</v>
      </c>
      <c r="F6033" s="7" t="n">
        <v>2</v>
      </c>
    </row>
    <row r="6034" spans="1:9">
      <c r="A6034" t="s">
        <v>4</v>
      </c>
      <c r="B6034" s="4" t="s">
        <v>5</v>
      </c>
      <c r="C6034" s="4" t="s">
        <v>8</v>
      </c>
      <c r="D6034" s="4" t="s">
        <v>8</v>
      </c>
      <c r="E6034" s="4" t="s">
        <v>9</v>
      </c>
      <c r="F6034" s="4" t="s">
        <v>7</v>
      </c>
    </row>
    <row r="6035" spans="1:9">
      <c r="A6035" t="n">
        <v>49616</v>
      </c>
      <c r="B6035" s="33" t="n">
        <v>31</v>
      </c>
      <c r="C6035" s="7" t="n">
        <v>1</v>
      </c>
      <c r="D6035" s="7" t="n">
        <v>0</v>
      </c>
      <c r="E6035" s="7" t="s">
        <v>407</v>
      </c>
      <c r="F6035" s="7" t="n">
        <v>4</v>
      </c>
    </row>
    <row r="6036" spans="1:9">
      <c r="A6036" t="s">
        <v>4</v>
      </c>
      <c r="B6036" s="4" t="s">
        <v>5</v>
      </c>
      <c r="C6036" s="4" t="s">
        <v>8</v>
      </c>
      <c r="D6036" s="4" t="s">
        <v>8</v>
      </c>
      <c r="E6036" s="4" t="s">
        <v>8</v>
      </c>
      <c r="F6036" s="4" t="s">
        <v>7</v>
      </c>
      <c r="G6036" s="4" t="s">
        <v>7</v>
      </c>
      <c r="H6036" s="4" t="s">
        <v>8</v>
      </c>
    </row>
    <row r="6037" spans="1:9">
      <c r="A6037" t="n">
        <v>49629</v>
      </c>
      <c r="B6037" s="33" t="n">
        <v>31</v>
      </c>
      <c r="C6037" s="7" t="n">
        <v>2</v>
      </c>
      <c r="D6037" s="7" t="n">
        <v>0</v>
      </c>
      <c r="E6037" s="7" t="n">
        <v>0</v>
      </c>
      <c r="F6037" s="7" t="n">
        <v>65535</v>
      </c>
      <c r="G6037" s="7" t="n">
        <v>65535</v>
      </c>
      <c r="H6037" s="7" t="n">
        <v>0</v>
      </c>
    </row>
    <row r="6038" spans="1:9">
      <c r="A6038" t="s">
        <v>4</v>
      </c>
      <c r="B6038" s="4" t="s">
        <v>5</v>
      </c>
      <c r="C6038" s="4" t="s">
        <v>8</v>
      </c>
      <c r="D6038" s="4" t="s">
        <v>8</v>
      </c>
      <c r="E6038" s="4" t="s">
        <v>8</v>
      </c>
    </row>
    <row r="6039" spans="1:9">
      <c r="A6039" t="n">
        <v>49638</v>
      </c>
      <c r="B6039" s="33" t="n">
        <v>31</v>
      </c>
      <c r="C6039" s="7" t="n">
        <v>4</v>
      </c>
      <c r="D6039" s="7" t="n">
        <v>0</v>
      </c>
      <c r="E6039" s="7" t="n">
        <v>0</v>
      </c>
    </row>
    <row r="6040" spans="1:9">
      <c r="A6040" t="s">
        <v>4</v>
      </c>
      <c r="B6040" s="4" t="s">
        <v>5</v>
      </c>
      <c r="C6040" s="4" t="s">
        <v>8</v>
      </c>
      <c r="D6040" s="4" t="s">
        <v>8</v>
      </c>
    </row>
    <row r="6041" spans="1:9">
      <c r="A6041" t="n">
        <v>49642</v>
      </c>
      <c r="B6041" s="33" t="n">
        <v>31</v>
      </c>
      <c r="C6041" s="7" t="n">
        <v>3</v>
      </c>
      <c r="D6041" s="7" t="n">
        <v>0</v>
      </c>
    </row>
    <row r="6042" spans="1:9">
      <c r="A6042" t="s">
        <v>4</v>
      </c>
      <c r="B6042" s="4" t="s">
        <v>5</v>
      </c>
      <c r="C6042" s="4" t="s">
        <v>8</v>
      </c>
    </row>
    <row r="6043" spans="1:9">
      <c r="A6043" t="n">
        <v>49645</v>
      </c>
      <c r="B6043" s="45" t="n">
        <v>27</v>
      </c>
      <c r="C6043" s="7" t="n">
        <v>0</v>
      </c>
    </row>
    <row r="6044" spans="1:9">
      <c r="A6044" t="s">
        <v>4</v>
      </c>
      <c r="B6044" s="4" t="s">
        <v>5</v>
      </c>
      <c r="C6044" s="4" t="s">
        <v>8</v>
      </c>
      <c r="D6044" s="4" t="s">
        <v>7</v>
      </c>
      <c r="E6044" s="4" t="s">
        <v>7</v>
      </c>
      <c r="F6044" s="4" t="s">
        <v>7</v>
      </c>
      <c r="G6044" s="4" t="s">
        <v>7</v>
      </c>
      <c r="H6044" s="4" t="s">
        <v>8</v>
      </c>
    </row>
    <row r="6045" spans="1:9">
      <c r="A6045" t="n">
        <v>49647</v>
      </c>
      <c r="B6045" s="37" t="n">
        <v>25</v>
      </c>
      <c r="C6045" s="7" t="n">
        <v>5</v>
      </c>
      <c r="D6045" s="7" t="n">
        <v>65535</v>
      </c>
      <c r="E6045" s="7" t="n">
        <v>65535</v>
      </c>
      <c r="F6045" s="7" t="n">
        <v>65535</v>
      </c>
      <c r="G6045" s="7" t="n">
        <v>65535</v>
      </c>
      <c r="H6045" s="7" t="n">
        <v>0</v>
      </c>
    </row>
    <row r="6046" spans="1:9">
      <c r="A6046" t="s">
        <v>4</v>
      </c>
      <c r="B6046" s="4" t="s">
        <v>5</v>
      </c>
      <c r="C6046" s="4" t="s">
        <v>8</v>
      </c>
      <c r="D6046" s="4" t="s">
        <v>8</v>
      </c>
      <c r="E6046" s="4" t="s">
        <v>8</v>
      </c>
      <c r="F6046" s="4" t="s">
        <v>8</v>
      </c>
      <c r="G6046" s="4" t="s">
        <v>7</v>
      </c>
      <c r="H6046" s="4" t="s">
        <v>12</v>
      </c>
      <c r="I6046" s="4" t="s">
        <v>7</v>
      </c>
      <c r="J6046" s="4" t="s">
        <v>12</v>
      </c>
      <c r="K6046" s="4" t="s">
        <v>7</v>
      </c>
      <c r="L6046" s="4" t="s">
        <v>12</v>
      </c>
      <c r="M6046" s="4" t="s">
        <v>12</v>
      </c>
    </row>
    <row r="6047" spans="1:9">
      <c r="A6047" t="n">
        <v>49658</v>
      </c>
      <c r="B6047" s="34" t="n">
        <v>6</v>
      </c>
      <c r="C6047" s="7" t="n">
        <v>35</v>
      </c>
      <c r="D6047" s="7" t="n">
        <v>0</v>
      </c>
      <c r="E6047" s="7" t="n">
        <v>1</v>
      </c>
      <c r="F6047" s="7" t="n">
        <v>3</v>
      </c>
      <c r="G6047" s="7" t="n">
        <v>1</v>
      </c>
      <c r="H6047" s="13" t="n">
        <f t="normal" ca="1">A6049</f>
        <v>0</v>
      </c>
      <c r="I6047" s="7" t="n">
        <v>2</v>
      </c>
      <c r="J6047" s="13" t="n">
        <f t="normal" ca="1">A6057</f>
        <v>0</v>
      </c>
      <c r="K6047" s="7" t="n">
        <v>4</v>
      </c>
      <c r="L6047" s="13" t="n">
        <f t="normal" ca="1">A6071</f>
        <v>0</v>
      </c>
      <c r="M6047" s="13" t="n">
        <f t="normal" ca="1">A6075</f>
        <v>0</v>
      </c>
    </row>
    <row r="6048" spans="1:9">
      <c r="A6048" t="s">
        <v>4</v>
      </c>
      <c r="B6048" s="4" t="s">
        <v>5</v>
      </c>
      <c r="C6048" s="4" t="s">
        <v>8</v>
      </c>
    </row>
    <row r="6049" spans="1:13">
      <c r="A6049" t="n">
        <v>49685</v>
      </c>
      <c r="B6049" s="75" t="n">
        <v>117</v>
      </c>
      <c r="C6049" s="7" t="n">
        <v>4</v>
      </c>
    </row>
    <row r="6050" spans="1:13">
      <c r="A6050" t="s">
        <v>4</v>
      </c>
      <c r="B6050" s="4" t="s">
        <v>5</v>
      </c>
      <c r="C6050" s="4" t="s">
        <v>8</v>
      </c>
      <c r="D6050" s="4" t="s">
        <v>8</v>
      </c>
    </row>
    <row r="6051" spans="1:13">
      <c r="A6051" t="n">
        <v>49687</v>
      </c>
      <c r="B6051" s="75" t="n">
        <v>117</v>
      </c>
      <c r="C6051" s="7" t="n">
        <v>0</v>
      </c>
      <c r="D6051" s="7" t="n">
        <v>0</v>
      </c>
    </row>
    <row r="6052" spans="1:13">
      <c r="A6052" t="s">
        <v>4</v>
      </c>
      <c r="B6052" s="4" t="s">
        <v>5</v>
      </c>
      <c r="C6052" s="4" t="s">
        <v>8</v>
      </c>
    </row>
    <row r="6053" spans="1:13">
      <c r="A6053" t="n">
        <v>49690</v>
      </c>
      <c r="B6053" s="75" t="n">
        <v>117</v>
      </c>
      <c r="C6053" s="7" t="n">
        <v>1</v>
      </c>
    </row>
    <row r="6054" spans="1:13">
      <c r="A6054" t="s">
        <v>4</v>
      </c>
      <c r="B6054" s="4" t="s">
        <v>5</v>
      </c>
      <c r="C6054" s="4" t="s">
        <v>12</v>
      </c>
    </row>
    <row r="6055" spans="1:13">
      <c r="A6055" t="n">
        <v>49692</v>
      </c>
      <c r="B6055" s="15" t="n">
        <v>3</v>
      </c>
      <c r="C6055" s="13" t="n">
        <f t="normal" ca="1">A6075</f>
        <v>0</v>
      </c>
    </row>
    <row r="6056" spans="1:13">
      <c r="A6056" t="s">
        <v>4</v>
      </c>
      <c r="B6056" s="4" t="s">
        <v>5</v>
      </c>
      <c r="C6056" s="4" t="s">
        <v>8</v>
      </c>
      <c r="D6056" s="4" t="s">
        <v>7</v>
      </c>
      <c r="E6056" s="4" t="s">
        <v>14</v>
      </c>
    </row>
    <row r="6057" spans="1:13">
      <c r="A6057" t="n">
        <v>49697</v>
      </c>
      <c r="B6057" s="74" t="n">
        <v>167</v>
      </c>
      <c r="C6057" s="7" t="n">
        <v>0</v>
      </c>
      <c r="D6057" s="7" t="n">
        <v>13</v>
      </c>
      <c r="E6057" s="7" t="n">
        <v>1</v>
      </c>
    </row>
    <row r="6058" spans="1:13">
      <c r="A6058" t="s">
        <v>4</v>
      </c>
      <c r="B6058" s="4" t="s">
        <v>5</v>
      </c>
      <c r="C6058" s="4" t="s">
        <v>8</v>
      </c>
      <c r="D6058" s="4" t="s">
        <v>7</v>
      </c>
      <c r="E6058" s="4" t="s">
        <v>14</v>
      </c>
    </row>
    <row r="6059" spans="1:13">
      <c r="A6059" t="n">
        <v>49705</v>
      </c>
      <c r="B6059" s="74" t="n">
        <v>167</v>
      </c>
      <c r="C6059" s="7" t="n">
        <v>0</v>
      </c>
      <c r="D6059" s="7" t="n">
        <v>12</v>
      </c>
      <c r="E6059" s="7" t="n">
        <v>1</v>
      </c>
    </row>
    <row r="6060" spans="1:13">
      <c r="A6060" t="s">
        <v>4</v>
      </c>
      <c r="B6060" s="4" t="s">
        <v>5</v>
      </c>
      <c r="C6060" s="4" t="s">
        <v>8</v>
      </c>
      <c r="D6060" s="4" t="s">
        <v>14</v>
      </c>
    </row>
    <row r="6061" spans="1:13">
      <c r="A6061" t="n">
        <v>49713</v>
      </c>
      <c r="B6061" s="86" t="n">
        <v>138</v>
      </c>
      <c r="C6061" s="7" t="n">
        <v>0</v>
      </c>
      <c r="D6061" s="7" t="n">
        <v>536871040</v>
      </c>
    </row>
    <row r="6062" spans="1:13">
      <c r="A6062" t="s">
        <v>4</v>
      </c>
      <c r="B6062" s="4" t="s">
        <v>5</v>
      </c>
      <c r="C6062" s="4" t="s">
        <v>8</v>
      </c>
    </row>
    <row r="6063" spans="1:13">
      <c r="A6063" t="n">
        <v>49719</v>
      </c>
      <c r="B6063" s="86" t="n">
        <v>138</v>
      </c>
      <c r="C6063" s="7" t="n">
        <v>1</v>
      </c>
    </row>
    <row r="6064" spans="1:13">
      <c r="A6064" t="s">
        <v>4</v>
      </c>
      <c r="B6064" s="4" t="s">
        <v>5</v>
      </c>
      <c r="C6064" s="4" t="s">
        <v>8</v>
      </c>
      <c r="D6064" s="4" t="s">
        <v>7</v>
      </c>
      <c r="E6064" s="4" t="s">
        <v>14</v>
      </c>
    </row>
    <row r="6065" spans="1:5">
      <c r="A6065" t="n">
        <v>49721</v>
      </c>
      <c r="B6065" s="74" t="n">
        <v>167</v>
      </c>
      <c r="C6065" s="7" t="n">
        <v>1</v>
      </c>
      <c r="D6065" s="7" t="n">
        <v>13</v>
      </c>
      <c r="E6065" s="7" t="n">
        <v>1</v>
      </c>
    </row>
    <row r="6066" spans="1:5">
      <c r="A6066" t="s">
        <v>4</v>
      </c>
      <c r="B6066" s="4" t="s">
        <v>5</v>
      </c>
      <c r="C6066" s="4" t="s">
        <v>8</v>
      </c>
      <c r="D6066" s="4" t="s">
        <v>7</v>
      </c>
      <c r="E6066" s="4" t="s">
        <v>14</v>
      </c>
    </row>
    <row r="6067" spans="1:5">
      <c r="A6067" t="n">
        <v>49729</v>
      </c>
      <c r="B6067" s="74" t="n">
        <v>167</v>
      </c>
      <c r="C6067" s="7" t="n">
        <v>1</v>
      </c>
      <c r="D6067" s="7" t="n">
        <v>12</v>
      </c>
      <c r="E6067" s="7" t="n">
        <v>1</v>
      </c>
    </row>
    <row r="6068" spans="1:5">
      <c r="A6068" t="s">
        <v>4</v>
      </c>
      <c r="B6068" s="4" t="s">
        <v>5</v>
      </c>
      <c r="C6068" s="4" t="s">
        <v>12</v>
      </c>
    </row>
    <row r="6069" spans="1:5">
      <c r="A6069" t="n">
        <v>49737</v>
      </c>
      <c r="B6069" s="15" t="n">
        <v>3</v>
      </c>
      <c r="C6069" s="13" t="n">
        <f t="normal" ca="1">A6075</f>
        <v>0</v>
      </c>
    </row>
    <row r="6070" spans="1:5">
      <c r="A6070" t="s">
        <v>4</v>
      </c>
      <c r="B6070" s="4" t="s">
        <v>5</v>
      </c>
      <c r="C6070" s="4" t="s">
        <v>8</v>
      </c>
      <c r="D6070" s="4" t="s">
        <v>8</v>
      </c>
      <c r="E6070" s="4" t="s">
        <v>14</v>
      </c>
      <c r="F6070" s="4" t="s">
        <v>8</v>
      </c>
      <c r="G6070" s="4" t="s">
        <v>8</v>
      </c>
      <c r="H6070" s="4" t="s">
        <v>8</v>
      </c>
    </row>
    <row r="6071" spans="1:5">
      <c r="A6071" t="n">
        <v>49742</v>
      </c>
      <c r="B6071" s="32" t="n">
        <v>18</v>
      </c>
      <c r="C6071" s="7" t="n">
        <v>0</v>
      </c>
      <c r="D6071" s="7" t="n">
        <v>0</v>
      </c>
      <c r="E6071" s="7" t="n">
        <v>2</v>
      </c>
      <c r="F6071" s="7" t="n">
        <v>14</v>
      </c>
      <c r="G6071" s="7" t="n">
        <v>19</v>
      </c>
      <c r="H6071" s="7" t="n">
        <v>1</v>
      </c>
    </row>
    <row r="6072" spans="1:5">
      <c r="A6072" t="s">
        <v>4</v>
      </c>
      <c r="B6072" s="4" t="s">
        <v>5</v>
      </c>
      <c r="C6072" s="4" t="s">
        <v>12</v>
      </c>
    </row>
    <row r="6073" spans="1:5">
      <c r="A6073" t="n">
        <v>49752</v>
      </c>
      <c r="B6073" s="15" t="n">
        <v>3</v>
      </c>
      <c r="C6073" s="13" t="n">
        <f t="normal" ca="1">A6075</f>
        <v>0</v>
      </c>
    </row>
    <row r="6074" spans="1:5">
      <c r="A6074" t="s">
        <v>4</v>
      </c>
      <c r="B6074" s="4" t="s">
        <v>5</v>
      </c>
      <c r="C6074" s="4" t="s">
        <v>12</v>
      </c>
    </row>
    <row r="6075" spans="1:5">
      <c r="A6075" t="n">
        <v>49757</v>
      </c>
      <c r="B6075" s="15" t="n">
        <v>3</v>
      </c>
      <c r="C6075" s="13" t="n">
        <f t="normal" ca="1">A6021</f>
        <v>0</v>
      </c>
    </row>
    <row r="6076" spans="1:5">
      <c r="A6076" t="s">
        <v>4</v>
      </c>
      <c r="B6076" s="4" t="s">
        <v>5</v>
      </c>
      <c r="C6076" s="4" t="s">
        <v>8</v>
      </c>
      <c r="D6076" s="4" t="s">
        <v>7</v>
      </c>
      <c r="E6076" s="4" t="s">
        <v>7</v>
      </c>
      <c r="F6076" s="4" t="s">
        <v>8</v>
      </c>
    </row>
    <row r="6077" spans="1:5">
      <c r="A6077" t="n">
        <v>49762</v>
      </c>
      <c r="B6077" s="37" t="n">
        <v>25</v>
      </c>
      <c r="C6077" s="7" t="n">
        <v>1</v>
      </c>
      <c r="D6077" s="7" t="n">
        <v>65535</v>
      </c>
      <c r="E6077" s="7" t="n">
        <v>65535</v>
      </c>
      <c r="F6077" s="7" t="n">
        <v>5</v>
      </c>
    </row>
    <row r="6078" spans="1:5">
      <c r="A6078" t="s">
        <v>4</v>
      </c>
      <c r="B6078" s="4" t="s">
        <v>5</v>
      </c>
      <c r="C6078" s="4" t="s">
        <v>8</v>
      </c>
      <c r="D6078" s="4" t="s">
        <v>7</v>
      </c>
      <c r="E6078" s="4" t="s">
        <v>9</v>
      </c>
    </row>
    <row r="6079" spans="1:5">
      <c r="A6079" t="n">
        <v>49769</v>
      </c>
      <c r="B6079" s="39" t="n">
        <v>51</v>
      </c>
      <c r="C6079" s="7" t="n">
        <v>4</v>
      </c>
      <c r="D6079" s="7" t="n">
        <v>0</v>
      </c>
      <c r="E6079" s="7" t="s">
        <v>408</v>
      </c>
    </row>
    <row r="6080" spans="1:5">
      <c r="A6080" t="s">
        <v>4</v>
      </c>
      <c r="B6080" s="4" t="s">
        <v>5</v>
      </c>
      <c r="C6080" s="4" t="s">
        <v>7</v>
      </c>
    </row>
    <row r="6081" spans="1:8">
      <c r="A6081" t="n">
        <v>49784</v>
      </c>
      <c r="B6081" s="25" t="n">
        <v>16</v>
      </c>
      <c r="C6081" s="7" t="n">
        <v>0</v>
      </c>
    </row>
    <row r="6082" spans="1:8">
      <c r="A6082" t="s">
        <v>4</v>
      </c>
      <c r="B6082" s="4" t="s">
        <v>5</v>
      </c>
      <c r="C6082" s="4" t="s">
        <v>7</v>
      </c>
      <c r="D6082" s="4" t="s">
        <v>74</v>
      </c>
      <c r="E6082" s="4" t="s">
        <v>8</v>
      </c>
      <c r="F6082" s="4" t="s">
        <v>8</v>
      </c>
      <c r="G6082" s="4" t="s">
        <v>74</v>
      </c>
      <c r="H6082" s="4" t="s">
        <v>8</v>
      </c>
      <c r="I6082" s="4" t="s">
        <v>8</v>
      </c>
    </row>
    <row r="6083" spans="1:8">
      <c r="A6083" t="n">
        <v>49787</v>
      </c>
      <c r="B6083" s="40" t="n">
        <v>26</v>
      </c>
      <c r="C6083" s="7" t="n">
        <v>0</v>
      </c>
      <c r="D6083" s="7" t="s">
        <v>409</v>
      </c>
      <c r="E6083" s="7" t="n">
        <v>2</v>
      </c>
      <c r="F6083" s="7" t="n">
        <v>3</v>
      </c>
      <c r="G6083" s="7" t="s">
        <v>410</v>
      </c>
      <c r="H6083" s="7" t="n">
        <v>2</v>
      </c>
      <c r="I6083" s="7" t="n">
        <v>0</v>
      </c>
    </row>
    <row r="6084" spans="1:8">
      <c r="A6084" t="s">
        <v>4</v>
      </c>
      <c r="B6084" s="4" t="s">
        <v>5</v>
      </c>
    </row>
    <row r="6085" spans="1:8">
      <c r="A6085" t="n">
        <v>50021</v>
      </c>
      <c r="B6085" s="41" t="n">
        <v>28</v>
      </c>
    </row>
    <row r="6086" spans="1:8">
      <c r="A6086" t="s">
        <v>4</v>
      </c>
      <c r="B6086" s="4" t="s">
        <v>5</v>
      </c>
      <c r="C6086" s="4" t="s">
        <v>8</v>
      </c>
      <c r="D6086" s="4" t="s">
        <v>7</v>
      </c>
      <c r="E6086" s="4" t="s">
        <v>7</v>
      </c>
      <c r="F6086" s="4" t="s">
        <v>8</v>
      </c>
    </row>
    <row r="6087" spans="1:8">
      <c r="A6087" t="n">
        <v>50022</v>
      </c>
      <c r="B6087" s="37" t="n">
        <v>25</v>
      </c>
      <c r="C6087" s="7" t="n">
        <v>1</v>
      </c>
      <c r="D6087" s="7" t="n">
        <v>65535</v>
      </c>
      <c r="E6087" s="7" t="n">
        <v>65535</v>
      </c>
      <c r="F6087" s="7" t="n">
        <v>0</v>
      </c>
    </row>
    <row r="6088" spans="1:8">
      <c r="A6088" t="s">
        <v>4</v>
      </c>
      <c r="B6088" s="4" t="s">
        <v>5</v>
      </c>
      <c r="C6088" s="4" t="s">
        <v>7</v>
      </c>
    </row>
    <row r="6089" spans="1:8">
      <c r="A6089" t="n">
        <v>50029</v>
      </c>
      <c r="B6089" s="25" t="n">
        <v>16</v>
      </c>
      <c r="C6089" s="7" t="n">
        <v>300</v>
      </c>
    </row>
    <row r="6090" spans="1:8">
      <c r="A6090" t="s">
        <v>4</v>
      </c>
      <c r="B6090" s="4" t="s">
        <v>5</v>
      </c>
      <c r="C6090" s="4" t="s">
        <v>8</v>
      </c>
      <c r="D6090" s="4" t="s">
        <v>7</v>
      </c>
      <c r="E6090" s="4" t="s">
        <v>13</v>
      </c>
      <c r="F6090" s="4" t="s">
        <v>7</v>
      </c>
      <c r="G6090" s="4" t="s">
        <v>14</v>
      </c>
      <c r="H6090" s="4" t="s">
        <v>14</v>
      </c>
      <c r="I6090" s="4" t="s">
        <v>7</v>
      </c>
      <c r="J6090" s="4" t="s">
        <v>7</v>
      </c>
      <c r="K6090" s="4" t="s">
        <v>14</v>
      </c>
      <c r="L6090" s="4" t="s">
        <v>14</v>
      </c>
      <c r="M6090" s="4" t="s">
        <v>14</v>
      </c>
      <c r="N6090" s="4" t="s">
        <v>14</v>
      </c>
      <c r="O6090" s="4" t="s">
        <v>9</v>
      </c>
    </row>
    <row r="6091" spans="1:8">
      <c r="A6091" t="n">
        <v>50032</v>
      </c>
      <c r="B6091" s="16" t="n">
        <v>50</v>
      </c>
      <c r="C6091" s="7" t="n">
        <v>0</v>
      </c>
      <c r="D6091" s="7" t="n">
        <v>12105</v>
      </c>
      <c r="E6091" s="7" t="n">
        <v>1</v>
      </c>
      <c r="F6091" s="7" t="n">
        <v>0</v>
      </c>
      <c r="G6091" s="7" t="n">
        <v>0</v>
      </c>
      <c r="H6091" s="7" t="n">
        <v>0</v>
      </c>
      <c r="I6091" s="7" t="n">
        <v>0</v>
      </c>
      <c r="J6091" s="7" t="n">
        <v>65533</v>
      </c>
      <c r="K6091" s="7" t="n">
        <v>0</v>
      </c>
      <c r="L6091" s="7" t="n">
        <v>0</v>
      </c>
      <c r="M6091" s="7" t="n">
        <v>0</v>
      </c>
      <c r="N6091" s="7" t="n">
        <v>0</v>
      </c>
      <c r="O6091" s="7" t="s">
        <v>15</v>
      </c>
    </row>
    <row r="6092" spans="1:8">
      <c r="A6092" t="s">
        <v>4</v>
      </c>
      <c r="B6092" s="4" t="s">
        <v>5</v>
      </c>
      <c r="C6092" s="4" t="s">
        <v>8</v>
      </c>
      <c r="D6092" s="4" t="s">
        <v>7</v>
      </c>
      <c r="E6092" s="4" t="s">
        <v>7</v>
      </c>
      <c r="F6092" s="4" t="s">
        <v>7</v>
      </c>
      <c r="G6092" s="4" t="s">
        <v>7</v>
      </c>
      <c r="H6092" s="4" t="s">
        <v>8</v>
      </c>
    </row>
    <row r="6093" spans="1:8">
      <c r="A6093" t="n">
        <v>50071</v>
      </c>
      <c r="B6093" s="37" t="n">
        <v>25</v>
      </c>
      <c r="C6093" s="7" t="n">
        <v>5</v>
      </c>
      <c r="D6093" s="7" t="n">
        <v>65535</v>
      </c>
      <c r="E6093" s="7" t="n">
        <v>500</v>
      </c>
      <c r="F6093" s="7" t="n">
        <v>800</v>
      </c>
      <c r="G6093" s="7" t="n">
        <v>140</v>
      </c>
      <c r="H6093" s="7" t="n">
        <v>0</v>
      </c>
    </row>
    <row r="6094" spans="1:8">
      <c r="A6094" t="s">
        <v>4</v>
      </c>
      <c r="B6094" s="4" t="s">
        <v>5</v>
      </c>
      <c r="C6094" s="4" t="s">
        <v>7</v>
      </c>
      <c r="D6094" s="4" t="s">
        <v>8</v>
      </c>
      <c r="E6094" s="4" t="s">
        <v>74</v>
      </c>
      <c r="F6094" s="4" t="s">
        <v>8</v>
      </c>
      <c r="G6094" s="4" t="s">
        <v>8</v>
      </c>
    </row>
    <row r="6095" spans="1:8">
      <c r="A6095" t="n">
        <v>50082</v>
      </c>
      <c r="B6095" s="44" t="n">
        <v>24</v>
      </c>
      <c r="C6095" s="7" t="n">
        <v>65533</v>
      </c>
      <c r="D6095" s="7" t="n">
        <v>11</v>
      </c>
      <c r="E6095" s="7" t="s">
        <v>411</v>
      </c>
      <c r="F6095" s="7" t="n">
        <v>2</v>
      </c>
      <c r="G6095" s="7" t="n">
        <v>0</v>
      </c>
    </row>
    <row r="6096" spans="1:8">
      <c r="A6096" t="s">
        <v>4</v>
      </c>
      <c r="B6096" s="4" t="s">
        <v>5</v>
      </c>
    </row>
    <row r="6097" spans="1:15">
      <c r="A6097" t="n">
        <v>50201</v>
      </c>
      <c r="B6097" s="41" t="n">
        <v>28</v>
      </c>
    </row>
    <row r="6098" spans="1:15">
      <c r="A6098" t="s">
        <v>4</v>
      </c>
      <c r="B6098" s="4" t="s">
        <v>5</v>
      </c>
      <c r="C6098" s="4" t="s">
        <v>7</v>
      </c>
      <c r="D6098" s="4" t="s">
        <v>8</v>
      </c>
      <c r="E6098" s="4" t="s">
        <v>74</v>
      </c>
      <c r="F6098" s="4" t="s">
        <v>8</v>
      </c>
      <c r="G6098" s="4" t="s">
        <v>8</v>
      </c>
    </row>
    <row r="6099" spans="1:15">
      <c r="A6099" t="n">
        <v>50202</v>
      </c>
      <c r="B6099" s="44" t="n">
        <v>24</v>
      </c>
      <c r="C6099" s="7" t="n">
        <v>65533</v>
      </c>
      <c r="D6099" s="7" t="n">
        <v>11</v>
      </c>
      <c r="E6099" s="7" t="s">
        <v>412</v>
      </c>
      <c r="F6099" s="7" t="n">
        <v>2</v>
      </c>
      <c r="G6099" s="7" t="n">
        <v>0</v>
      </c>
    </row>
    <row r="6100" spans="1:15">
      <c r="A6100" t="s">
        <v>4</v>
      </c>
      <c r="B6100" s="4" t="s">
        <v>5</v>
      </c>
    </row>
    <row r="6101" spans="1:15">
      <c r="A6101" t="n">
        <v>50340</v>
      </c>
      <c r="B6101" s="41" t="n">
        <v>28</v>
      </c>
    </row>
    <row r="6102" spans="1:15">
      <c r="A6102" t="s">
        <v>4</v>
      </c>
      <c r="B6102" s="4" t="s">
        <v>5</v>
      </c>
      <c r="C6102" s="4" t="s">
        <v>8</v>
      </c>
    </row>
    <row r="6103" spans="1:15">
      <c r="A6103" t="n">
        <v>50341</v>
      </c>
      <c r="B6103" s="45" t="n">
        <v>27</v>
      </c>
      <c r="C6103" s="7" t="n">
        <v>0</v>
      </c>
    </row>
    <row r="6104" spans="1:15">
      <c r="A6104" t="s">
        <v>4</v>
      </c>
      <c r="B6104" s="4" t="s">
        <v>5</v>
      </c>
      <c r="C6104" s="4" t="s">
        <v>8</v>
      </c>
    </row>
    <row r="6105" spans="1:15">
      <c r="A6105" t="n">
        <v>50343</v>
      </c>
      <c r="B6105" s="45" t="n">
        <v>27</v>
      </c>
      <c r="C6105" s="7" t="n">
        <v>1</v>
      </c>
    </row>
    <row r="6106" spans="1:15">
      <c r="A6106" t="s">
        <v>4</v>
      </c>
      <c r="B6106" s="4" t="s">
        <v>5</v>
      </c>
      <c r="C6106" s="4" t="s">
        <v>8</v>
      </c>
      <c r="D6106" s="4" t="s">
        <v>7</v>
      </c>
      <c r="E6106" s="4" t="s">
        <v>7</v>
      </c>
      <c r="F6106" s="4" t="s">
        <v>7</v>
      </c>
      <c r="G6106" s="4" t="s">
        <v>7</v>
      </c>
      <c r="H6106" s="4" t="s">
        <v>8</v>
      </c>
    </row>
    <row r="6107" spans="1:15">
      <c r="A6107" t="n">
        <v>50345</v>
      </c>
      <c r="B6107" s="37" t="n">
        <v>25</v>
      </c>
      <c r="C6107" s="7" t="n">
        <v>5</v>
      </c>
      <c r="D6107" s="7" t="n">
        <v>65535</v>
      </c>
      <c r="E6107" s="7" t="n">
        <v>65535</v>
      </c>
      <c r="F6107" s="7" t="n">
        <v>65535</v>
      </c>
      <c r="G6107" s="7" t="n">
        <v>65535</v>
      </c>
      <c r="H6107" s="7" t="n">
        <v>0</v>
      </c>
    </row>
    <row r="6108" spans="1:15">
      <c r="A6108" t="s">
        <v>4</v>
      </c>
      <c r="B6108" s="4" t="s">
        <v>5</v>
      </c>
      <c r="C6108" s="4" t="s">
        <v>8</v>
      </c>
      <c r="D6108" s="4" t="s">
        <v>7</v>
      </c>
      <c r="E6108" s="4" t="s">
        <v>7</v>
      </c>
      <c r="F6108" s="4" t="s">
        <v>7</v>
      </c>
      <c r="G6108" s="4" t="s">
        <v>7</v>
      </c>
      <c r="H6108" s="4" t="s">
        <v>8</v>
      </c>
    </row>
    <row r="6109" spans="1:15">
      <c r="A6109" t="n">
        <v>50356</v>
      </c>
      <c r="B6109" s="37" t="n">
        <v>25</v>
      </c>
      <c r="C6109" s="7" t="n">
        <v>5</v>
      </c>
      <c r="D6109" s="7" t="n">
        <v>65535</v>
      </c>
      <c r="E6109" s="7" t="n">
        <v>80</v>
      </c>
      <c r="F6109" s="7" t="n">
        <v>65535</v>
      </c>
      <c r="G6109" s="7" t="n">
        <v>65535</v>
      </c>
      <c r="H6109" s="7" t="n">
        <v>0</v>
      </c>
    </row>
    <row r="6110" spans="1:15">
      <c r="A6110" t="s">
        <v>4</v>
      </c>
      <c r="B6110" s="4" t="s">
        <v>5</v>
      </c>
      <c r="C6110" s="4" t="s">
        <v>7</v>
      </c>
      <c r="D6110" s="4" t="s">
        <v>8</v>
      </c>
      <c r="E6110" s="4" t="s">
        <v>8</v>
      </c>
      <c r="F6110" s="4" t="s">
        <v>8</v>
      </c>
      <c r="G6110" s="4" t="s">
        <v>74</v>
      </c>
      <c r="H6110" s="4" t="s">
        <v>8</v>
      </c>
      <c r="I6110" s="4" t="s">
        <v>8</v>
      </c>
      <c r="J6110" s="4" t="s">
        <v>8</v>
      </c>
      <c r="K6110" s="4" t="s">
        <v>8</v>
      </c>
    </row>
    <row r="6111" spans="1:15">
      <c r="A6111" t="n">
        <v>50367</v>
      </c>
      <c r="B6111" s="44" t="n">
        <v>24</v>
      </c>
      <c r="C6111" s="7" t="n">
        <v>65533</v>
      </c>
      <c r="D6111" s="7" t="n">
        <v>11</v>
      </c>
      <c r="E6111" s="7" t="n">
        <v>6</v>
      </c>
      <c r="F6111" s="7" t="n">
        <v>8</v>
      </c>
      <c r="G6111" s="7" t="s">
        <v>413</v>
      </c>
      <c r="H6111" s="7" t="n">
        <v>6</v>
      </c>
      <c r="I6111" s="7" t="n">
        <v>8</v>
      </c>
      <c r="J6111" s="7" t="n">
        <v>2</v>
      </c>
      <c r="K6111" s="7" t="n">
        <v>0</v>
      </c>
    </row>
    <row r="6112" spans="1:15">
      <c r="A6112" t="s">
        <v>4</v>
      </c>
      <c r="B6112" s="4" t="s">
        <v>5</v>
      </c>
      <c r="C6112" s="4" t="s">
        <v>8</v>
      </c>
      <c r="D6112" s="4" t="s">
        <v>8</v>
      </c>
      <c r="E6112" s="4" t="s">
        <v>14</v>
      </c>
      <c r="F6112" s="4" t="s">
        <v>8</v>
      </c>
      <c r="G6112" s="4" t="s">
        <v>8</v>
      </c>
    </row>
    <row r="6113" spans="1:11">
      <c r="A6113" t="n">
        <v>50423</v>
      </c>
      <c r="B6113" s="32" t="n">
        <v>18</v>
      </c>
      <c r="C6113" s="7" t="n">
        <v>0</v>
      </c>
      <c r="D6113" s="7" t="n">
        <v>0</v>
      </c>
      <c r="E6113" s="7" t="n">
        <v>0</v>
      </c>
      <c r="F6113" s="7" t="n">
        <v>19</v>
      </c>
      <c r="G6113" s="7" t="n">
        <v>1</v>
      </c>
    </row>
    <row r="6114" spans="1:11">
      <c r="A6114" t="s">
        <v>4</v>
      </c>
      <c r="B6114" s="4" t="s">
        <v>5</v>
      </c>
      <c r="C6114" s="4" t="s">
        <v>8</v>
      </c>
      <c r="D6114" s="4" t="s">
        <v>8</v>
      </c>
      <c r="E6114" s="4" t="s">
        <v>7</v>
      </c>
      <c r="F6114" s="4" t="s">
        <v>14</v>
      </c>
    </row>
    <row r="6115" spans="1:11">
      <c r="A6115" t="n">
        <v>50432</v>
      </c>
      <c r="B6115" s="33" t="n">
        <v>31</v>
      </c>
      <c r="C6115" s="7" t="n">
        <v>0</v>
      </c>
      <c r="D6115" s="7" t="n">
        <v>0</v>
      </c>
      <c r="E6115" s="7" t="n">
        <v>0</v>
      </c>
      <c r="F6115" s="7" t="n">
        <v>1107296256</v>
      </c>
    </row>
    <row r="6116" spans="1:11">
      <c r="A6116" t="s">
        <v>4</v>
      </c>
      <c r="B6116" s="4" t="s">
        <v>5</v>
      </c>
      <c r="C6116" s="4" t="s">
        <v>8</v>
      </c>
      <c r="D6116" s="4" t="s">
        <v>8</v>
      </c>
      <c r="E6116" s="4" t="s">
        <v>9</v>
      </c>
      <c r="F6116" s="4" t="s">
        <v>7</v>
      </c>
    </row>
    <row r="6117" spans="1:11">
      <c r="A6117" t="n">
        <v>50441</v>
      </c>
      <c r="B6117" s="33" t="n">
        <v>31</v>
      </c>
      <c r="C6117" s="7" t="n">
        <v>1</v>
      </c>
      <c r="D6117" s="7" t="n">
        <v>0</v>
      </c>
      <c r="E6117" s="7" t="s">
        <v>414</v>
      </c>
      <c r="F6117" s="7" t="n">
        <v>1</v>
      </c>
    </row>
    <row r="6118" spans="1:11">
      <c r="A6118" t="s">
        <v>4</v>
      </c>
      <c r="B6118" s="4" t="s">
        <v>5</v>
      </c>
      <c r="C6118" s="4" t="s">
        <v>8</v>
      </c>
      <c r="D6118" s="4" t="s">
        <v>8</v>
      </c>
      <c r="E6118" s="4" t="s">
        <v>9</v>
      </c>
      <c r="F6118" s="4" t="s">
        <v>7</v>
      </c>
    </row>
    <row r="6119" spans="1:11">
      <c r="A6119" t="n">
        <v>50452</v>
      </c>
      <c r="B6119" s="33" t="n">
        <v>31</v>
      </c>
      <c r="C6119" s="7" t="n">
        <v>1</v>
      </c>
      <c r="D6119" s="7" t="n">
        <v>0</v>
      </c>
      <c r="E6119" s="7" t="s">
        <v>415</v>
      </c>
      <c r="F6119" s="7" t="n">
        <v>2</v>
      </c>
    </row>
    <row r="6120" spans="1:11">
      <c r="A6120" t="s">
        <v>4</v>
      </c>
      <c r="B6120" s="4" t="s">
        <v>5</v>
      </c>
      <c r="C6120" s="4" t="s">
        <v>8</v>
      </c>
      <c r="D6120" s="4" t="s">
        <v>8</v>
      </c>
      <c r="E6120" s="4" t="s">
        <v>9</v>
      </c>
      <c r="F6120" s="4" t="s">
        <v>7</v>
      </c>
    </row>
    <row r="6121" spans="1:11">
      <c r="A6121" t="n">
        <v>50463</v>
      </c>
      <c r="B6121" s="33" t="n">
        <v>31</v>
      </c>
      <c r="C6121" s="7" t="n">
        <v>1</v>
      </c>
      <c r="D6121" s="7" t="n">
        <v>0</v>
      </c>
      <c r="E6121" s="7" t="s">
        <v>416</v>
      </c>
      <c r="F6121" s="7" t="n">
        <v>3</v>
      </c>
    </row>
    <row r="6122" spans="1:11">
      <c r="A6122" t="s">
        <v>4</v>
      </c>
      <c r="B6122" s="4" t="s">
        <v>5</v>
      </c>
      <c r="C6122" s="4" t="s">
        <v>8</v>
      </c>
      <c r="D6122" s="4" t="s">
        <v>8</v>
      </c>
      <c r="E6122" s="4" t="s">
        <v>9</v>
      </c>
      <c r="F6122" s="4" t="s">
        <v>7</v>
      </c>
    </row>
    <row r="6123" spans="1:11">
      <c r="A6123" t="n">
        <v>50473</v>
      </c>
      <c r="B6123" s="33" t="n">
        <v>31</v>
      </c>
      <c r="C6123" s="7" t="n">
        <v>1</v>
      </c>
      <c r="D6123" s="7" t="n">
        <v>0</v>
      </c>
      <c r="E6123" s="7" t="s">
        <v>417</v>
      </c>
      <c r="F6123" s="7" t="n">
        <v>4</v>
      </c>
    </row>
    <row r="6124" spans="1:11">
      <c r="A6124" t="s">
        <v>4</v>
      </c>
      <c r="B6124" s="4" t="s">
        <v>5</v>
      </c>
      <c r="C6124" s="4" t="s">
        <v>8</v>
      </c>
      <c r="D6124" s="4" t="s">
        <v>8</v>
      </c>
      <c r="E6124" s="4" t="s">
        <v>9</v>
      </c>
      <c r="F6124" s="4" t="s">
        <v>7</v>
      </c>
    </row>
    <row r="6125" spans="1:11">
      <c r="A6125" t="n">
        <v>50482</v>
      </c>
      <c r="B6125" s="33" t="n">
        <v>31</v>
      </c>
      <c r="C6125" s="7" t="n">
        <v>1</v>
      </c>
      <c r="D6125" s="7" t="n">
        <v>0</v>
      </c>
      <c r="E6125" s="7" t="s">
        <v>418</v>
      </c>
      <c r="F6125" s="7" t="n">
        <v>5</v>
      </c>
    </row>
    <row r="6126" spans="1:11">
      <c r="A6126" t="s">
        <v>4</v>
      </c>
      <c r="B6126" s="4" t="s">
        <v>5</v>
      </c>
      <c r="C6126" s="4" t="s">
        <v>8</v>
      </c>
      <c r="D6126" s="4" t="s">
        <v>8</v>
      </c>
      <c r="E6126" s="4" t="s">
        <v>9</v>
      </c>
      <c r="F6126" s="4" t="s">
        <v>7</v>
      </c>
    </row>
    <row r="6127" spans="1:11">
      <c r="A6127" t="n">
        <v>50495</v>
      </c>
      <c r="B6127" s="33" t="n">
        <v>31</v>
      </c>
      <c r="C6127" s="7" t="n">
        <v>1</v>
      </c>
      <c r="D6127" s="7" t="n">
        <v>0</v>
      </c>
      <c r="E6127" s="7" t="s">
        <v>419</v>
      </c>
      <c r="F6127" s="7" t="n">
        <v>6</v>
      </c>
    </row>
    <row r="6128" spans="1:11">
      <c r="A6128" t="s">
        <v>4</v>
      </c>
      <c r="B6128" s="4" t="s">
        <v>5</v>
      </c>
      <c r="C6128" s="4" t="s">
        <v>8</v>
      </c>
      <c r="D6128" s="4" t="s">
        <v>8</v>
      </c>
      <c r="E6128" s="4" t="s">
        <v>9</v>
      </c>
      <c r="F6128" s="4" t="s">
        <v>7</v>
      </c>
    </row>
    <row r="6129" spans="1:7">
      <c r="A6129" t="n">
        <v>50507</v>
      </c>
      <c r="B6129" s="33" t="n">
        <v>31</v>
      </c>
      <c r="C6129" s="7" t="n">
        <v>1</v>
      </c>
      <c r="D6129" s="7" t="n">
        <v>0</v>
      </c>
      <c r="E6129" s="7" t="s">
        <v>420</v>
      </c>
      <c r="F6129" s="7" t="n">
        <v>7</v>
      </c>
    </row>
    <row r="6130" spans="1:7">
      <c r="A6130" t="s">
        <v>4</v>
      </c>
      <c r="B6130" s="4" t="s">
        <v>5</v>
      </c>
      <c r="C6130" s="4" t="s">
        <v>8</v>
      </c>
      <c r="D6130" s="4" t="s">
        <v>8</v>
      </c>
      <c r="E6130" s="4" t="s">
        <v>9</v>
      </c>
      <c r="F6130" s="4" t="s">
        <v>7</v>
      </c>
    </row>
    <row r="6131" spans="1:7">
      <c r="A6131" t="n">
        <v>50520</v>
      </c>
      <c r="B6131" s="33" t="n">
        <v>31</v>
      </c>
      <c r="C6131" s="7" t="n">
        <v>1</v>
      </c>
      <c r="D6131" s="7" t="n">
        <v>0</v>
      </c>
      <c r="E6131" s="7" t="s">
        <v>421</v>
      </c>
      <c r="F6131" s="7" t="n">
        <v>8</v>
      </c>
    </row>
    <row r="6132" spans="1:7">
      <c r="A6132" t="s">
        <v>4</v>
      </c>
      <c r="B6132" s="4" t="s">
        <v>5</v>
      </c>
      <c r="C6132" s="4" t="s">
        <v>8</v>
      </c>
      <c r="D6132" s="4" t="s">
        <v>8</v>
      </c>
      <c r="E6132" s="4" t="s">
        <v>9</v>
      </c>
      <c r="F6132" s="4" t="s">
        <v>7</v>
      </c>
    </row>
    <row r="6133" spans="1:7">
      <c r="A6133" t="n">
        <v>50531</v>
      </c>
      <c r="B6133" s="33" t="n">
        <v>31</v>
      </c>
      <c r="C6133" s="7" t="n">
        <v>1</v>
      </c>
      <c r="D6133" s="7" t="n">
        <v>0</v>
      </c>
      <c r="E6133" s="7" t="s">
        <v>422</v>
      </c>
      <c r="F6133" s="7" t="n">
        <v>9</v>
      </c>
    </row>
    <row r="6134" spans="1:7">
      <c r="A6134" t="s">
        <v>4</v>
      </c>
      <c r="B6134" s="4" t="s">
        <v>5</v>
      </c>
      <c r="C6134" s="4" t="s">
        <v>8</v>
      </c>
      <c r="D6134" s="4" t="s">
        <v>8</v>
      </c>
      <c r="E6134" s="4" t="s">
        <v>9</v>
      </c>
      <c r="F6134" s="4" t="s">
        <v>7</v>
      </c>
    </row>
    <row r="6135" spans="1:7">
      <c r="A6135" t="n">
        <v>50542</v>
      </c>
      <c r="B6135" s="33" t="n">
        <v>31</v>
      </c>
      <c r="C6135" s="7" t="n">
        <v>1</v>
      </c>
      <c r="D6135" s="7" t="n">
        <v>0</v>
      </c>
      <c r="E6135" s="7" t="s">
        <v>423</v>
      </c>
      <c r="F6135" s="7" t="n">
        <v>10</v>
      </c>
    </row>
    <row r="6136" spans="1:7">
      <c r="A6136" t="s">
        <v>4</v>
      </c>
      <c r="B6136" s="4" t="s">
        <v>5</v>
      </c>
      <c r="C6136" s="4" t="s">
        <v>8</v>
      </c>
      <c r="D6136" s="4" t="s">
        <v>8</v>
      </c>
      <c r="E6136" s="4" t="s">
        <v>8</v>
      </c>
      <c r="F6136" s="4" t="s">
        <v>7</v>
      </c>
      <c r="G6136" s="4" t="s">
        <v>7</v>
      </c>
      <c r="H6136" s="4" t="s">
        <v>8</v>
      </c>
    </row>
    <row r="6137" spans="1:7">
      <c r="A6137" t="n">
        <v>50563</v>
      </c>
      <c r="B6137" s="33" t="n">
        <v>31</v>
      </c>
      <c r="C6137" s="7" t="n">
        <v>2</v>
      </c>
      <c r="D6137" s="7" t="n">
        <v>0</v>
      </c>
      <c r="E6137" s="7" t="n">
        <v>0</v>
      </c>
      <c r="F6137" s="7" t="n">
        <v>65535</v>
      </c>
      <c r="G6137" s="7" t="n">
        <v>65535</v>
      </c>
      <c r="H6137" s="7" t="n">
        <v>0</v>
      </c>
    </row>
    <row r="6138" spans="1:7">
      <c r="A6138" t="s">
        <v>4</v>
      </c>
      <c r="B6138" s="4" t="s">
        <v>5</v>
      </c>
      <c r="C6138" s="4" t="s">
        <v>8</v>
      </c>
      <c r="D6138" s="4" t="s">
        <v>8</v>
      </c>
      <c r="E6138" s="4" t="s">
        <v>8</v>
      </c>
    </row>
    <row r="6139" spans="1:7">
      <c r="A6139" t="n">
        <v>50572</v>
      </c>
      <c r="B6139" s="33" t="n">
        <v>31</v>
      </c>
      <c r="C6139" s="7" t="n">
        <v>4</v>
      </c>
      <c r="D6139" s="7" t="n">
        <v>0</v>
      </c>
      <c r="E6139" s="7" t="n">
        <v>0</v>
      </c>
    </row>
    <row r="6140" spans="1:7">
      <c r="A6140" t="s">
        <v>4</v>
      </c>
      <c r="B6140" s="4" t="s">
        <v>5</v>
      </c>
      <c r="C6140" s="4" t="s">
        <v>8</v>
      </c>
      <c r="D6140" s="4" t="s">
        <v>8</v>
      </c>
    </row>
    <row r="6141" spans="1:7">
      <c r="A6141" t="n">
        <v>50576</v>
      </c>
      <c r="B6141" s="33" t="n">
        <v>31</v>
      </c>
      <c r="C6141" s="7" t="n">
        <v>3</v>
      </c>
      <c r="D6141" s="7" t="n">
        <v>0</v>
      </c>
    </row>
    <row r="6142" spans="1:7">
      <c r="A6142" t="s">
        <v>4</v>
      </c>
      <c r="B6142" s="4" t="s">
        <v>5</v>
      </c>
      <c r="C6142" s="4" t="s">
        <v>8</v>
      </c>
    </row>
    <row r="6143" spans="1:7">
      <c r="A6143" t="n">
        <v>50579</v>
      </c>
      <c r="B6143" s="45" t="n">
        <v>27</v>
      </c>
      <c r="C6143" s="7" t="n">
        <v>0</v>
      </c>
    </row>
    <row r="6144" spans="1:7">
      <c r="A6144" t="s">
        <v>4</v>
      </c>
      <c r="B6144" s="4" t="s">
        <v>5</v>
      </c>
      <c r="C6144" s="4" t="s">
        <v>8</v>
      </c>
    </row>
    <row r="6145" spans="1:8">
      <c r="A6145" t="n">
        <v>50581</v>
      </c>
      <c r="B6145" s="45" t="n">
        <v>27</v>
      </c>
      <c r="C6145" s="7" t="n">
        <v>1</v>
      </c>
    </row>
    <row r="6146" spans="1:8">
      <c r="A6146" t="s">
        <v>4</v>
      </c>
      <c r="B6146" s="4" t="s">
        <v>5</v>
      </c>
      <c r="C6146" s="4" t="s">
        <v>8</v>
      </c>
      <c r="D6146" s="4" t="s">
        <v>7</v>
      </c>
      <c r="E6146" s="4" t="s">
        <v>7</v>
      </c>
      <c r="F6146" s="4" t="s">
        <v>7</v>
      </c>
      <c r="G6146" s="4" t="s">
        <v>7</v>
      </c>
      <c r="H6146" s="4" t="s">
        <v>8</v>
      </c>
    </row>
    <row r="6147" spans="1:8">
      <c r="A6147" t="n">
        <v>50583</v>
      </c>
      <c r="B6147" s="37" t="n">
        <v>25</v>
      </c>
      <c r="C6147" s="7" t="n">
        <v>5</v>
      </c>
      <c r="D6147" s="7" t="n">
        <v>65535</v>
      </c>
      <c r="E6147" s="7" t="n">
        <v>65535</v>
      </c>
      <c r="F6147" s="7" t="n">
        <v>65535</v>
      </c>
      <c r="G6147" s="7" t="n">
        <v>65535</v>
      </c>
      <c r="H6147" s="7" t="n">
        <v>0</v>
      </c>
    </row>
    <row r="6148" spans="1:8">
      <c r="A6148" t="s">
        <v>4</v>
      </c>
      <c r="B6148" s="4" t="s">
        <v>5</v>
      </c>
      <c r="C6148" s="4" t="s">
        <v>7</v>
      </c>
    </row>
    <row r="6149" spans="1:8">
      <c r="A6149" t="n">
        <v>50594</v>
      </c>
      <c r="B6149" s="8" t="n">
        <v>13</v>
      </c>
      <c r="C6149" s="7" t="n">
        <v>10981</v>
      </c>
    </row>
    <row r="6150" spans="1:8">
      <c r="A6150" t="s">
        <v>4</v>
      </c>
      <c r="B6150" s="4" t="s">
        <v>5</v>
      </c>
      <c r="C6150" s="4" t="s">
        <v>7</v>
      </c>
    </row>
    <row r="6151" spans="1:8">
      <c r="A6151" t="n">
        <v>50597</v>
      </c>
      <c r="B6151" s="8" t="n">
        <v>13</v>
      </c>
      <c r="C6151" s="7" t="n">
        <v>10986</v>
      </c>
    </row>
    <row r="6152" spans="1:8">
      <c r="A6152" t="s">
        <v>4</v>
      </c>
      <c r="B6152" s="4" t="s">
        <v>5</v>
      </c>
      <c r="C6152" s="4" t="s">
        <v>7</v>
      </c>
    </row>
    <row r="6153" spans="1:8">
      <c r="A6153" t="n">
        <v>50600</v>
      </c>
      <c r="B6153" s="8" t="n">
        <v>13</v>
      </c>
      <c r="C6153" s="7" t="n">
        <v>10982</v>
      </c>
    </row>
    <row r="6154" spans="1:8">
      <c r="A6154" t="s">
        <v>4</v>
      </c>
      <c r="B6154" s="4" t="s">
        <v>5</v>
      </c>
      <c r="C6154" s="4" t="s">
        <v>7</v>
      </c>
    </row>
    <row r="6155" spans="1:8">
      <c r="A6155" t="n">
        <v>50603</v>
      </c>
      <c r="B6155" s="8" t="n">
        <v>13</v>
      </c>
      <c r="C6155" s="7" t="n">
        <v>10987</v>
      </c>
    </row>
    <row r="6156" spans="1:8">
      <c r="A6156" t="s">
        <v>4</v>
      </c>
      <c r="B6156" s="4" t="s">
        <v>5</v>
      </c>
      <c r="C6156" s="4" t="s">
        <v>7</v>
      </c>
    </row>
    <row r="6157" spans="1:8">
      <c r="A6157" t="n">
        <v>50606</v>
      </c>
      <c r="B6157" s="8" t="n">
        <v>13</v>
      </c>
      <c r="C6157" s="7" t="n">
        <v>10983</v>
      </c>
    </row>
    <row r="6158" spans="1:8">
      <c r="A6158" t="s">
        <v>4</v>
      </c>
      <c r="B6158" s="4" t="s">
        <v>5</v>
      </c>
      <c r="C6158" s="4" t="s">
        <v>7</v>
      </c>
    </row>
    <row r="6159" spans="1:8">
      <c r="A6159" t="n">
        <v>50609</v>
      </c>
      <c r="B6159" s="8" t="n">
        <v>13</v>
      </c>
      <c r="C6159" s="7" t="n">
        <v>10989</v>
      </c>
    </row>
    <row r="6160" spans="1:8">
      <c r="A6160" t="s">
        <v>4</v>
      </c>
      <c r="B6160" s="4" t="s">
        <v>5</v>
      </c>
      <c r="C6160" s="4" t="s">
        <v>7</v>
      </c>
    </row>
    <row r="6161" spans="1:8">
      <c r="A6161" t="n">
        <v>50612</v>
      </c>
      <c r="B6161" s="8" t="n">
        <v>13</v>
      </c>
      <c r="C6161" s="7" t="n">
        <v>10984</v>
      </c>
    </row>
    <row r="6162" spans="1:8">
      <c r="A6162" t="s">
        <v>4</v>
      </c>
      <c r="B6162" s="4" t="s">
        <v>5</v>
      </c>
      <c r="C6162" s="4" t="s">
        <v>7</v>
      </c>
    </row>
    <row r="6163" spans="1:8">
      <c r="A6163" t="n">
        <v>50615</v>
      </c>
      <c r="B6163" s="8" t="n">
        <v>13</v>
      </c>
      <c r="C6163" s="7" t="n">
        <v>10988</v>
      </c>
    </row>
    <row r="6164" spans="1:8">
      <c r="A6164" t="s">
        <v>4</v>
      </c>
      <c r="B6164" s="4" t="s">
        <v>5</v>
      </c>
      <c r="C6164" s="4" t="s">
        <v>7</v>
      </c>
    </row>
    <row r="6165" spans="1:8">
      <c r="A6165" t="n">
        <v>50618</v>
      </c>
      <c r="B6165" s="8" t="n">
        <v>13</v>
      </c>
      <c r="C6165" s="7" t="n">
        <v>10985</v>
      </c>
    </row>
    <row r="6166" spans="1:8">
      <c r="A6166" t="s">
        <v>4</v>
      </c>
      <c r="B6166" s="4" t="s">
        <v>5</v>
      </c>
      <c r="C6166" s="4" t="s">
        <v>7</v>
      </c>
    </row>
    <row r="6167" spans="1:8">
      <c r="A6167" t="n">
        <v>50621</v>
      </c>
      <c r="B6167" s="8" t="n">
        <v>13</v>
      </c>
      <c r="C6167" s="7" t="n">
        <v>10990</v>
      </c>
    </row>
    <row r="6168" spans="1:8">
      <c r="A6168" t="s">
        <v>4</v>
      </c>
      <c r="B6168" s="4" t="s">
        <v>5</v>
      </c>
      <c r="C6168" s="4" t="s">
        <v>8</v>
      </c>
      <c r="D6168" s="4" t="s">
        <v>8</v>
      </c>
      <c r="E6168" s="4" t="s">
        <v>8</v>
      </c>
      <c r="F6168" s="4" t="s">
        <v>8</v>
      </c>
      <c r="G6168" s="4" t="s">
        <v>7</v>
      </c>
      <c r="H6168" s="4" t="s">
        <v>12</v>
      </c>
      <c r="I6168" s="4" t="s">
        <v>7</v>
      </c>
      <c r="J6168" s="4" t="s">
        <v>12</v>
      </c>
      <c r="K6168" s="4" t="s">
        <v>7</v>
      </c>
      <c r="L6168" s="4" t="s">
        <v>12</v>
      </c>
      <c r="M6168" s="4" t="s">
        <v>7</v>
      </c>
      <c r="N6168" s="4" t="s">
        <v>12</v>
      </c>
      <c r="O6168" s="4" t="s">
        <v>7</v>
      </c>
      <c r="P6168" s="4" t="s">
        <v>12</v>
      </c>
      <c r="Q6168" s="4" t="s">
        <v>7</v>
      </c>
      <c r="R6168" s="4" t="s">
        <v>12</v>
      </c>
      <c r="S6168" s="4" t="s">
        <v>7</v>
      </c>
      <c r="T6168" s="4" t="s">
        <v>12</v>
      </c>
      <c r="U6168" s="4" t="s">
        <v>7</v>
      </c>
      <c r="V6168" s="4" t="s">
        <v>12</v>
      </c>
      <c r="W6168" s="4" t="s">
        <v>7</v>
      </c>
      <c r="X6168" s="4" t="s">
        <v>12</v>
      </c>
      <c r="Y6168" s="4" t="s">
        <v>7</v>
      </c>
      <c r="Z6168" s="4" t="s">
        <v>12</v>
      </c>
      <c r="AA6168" s="4" t="s">
        <v>12</v>
      </c>
    </row>
    <row r="6169" spans="1:8">
      <c r="A6169" t="n">
        <v>50624</v>
      </c>
      <c r="B6169" s="34" t="n">
        <v>6</v>
      </c>
      <c r="C6169" s="7" t="n">
        <v>35</v>
      </c>
      <c r="D6169" s="7" t="n">
        <v>0</v>
      </c>
      <c r="E6169" s="7" t="n">
        <v>1</v>
      </c>
      <c r="F6169" s="7" t="n">
        <v>10</v>
      </c>
      <c r="G6169" s="7" t="n">
        <v>1</v>
      </c>
      <c r="H6169" s="13" t="n">
        <f t="normal" ca="1">A6171</f>
        <v>0</v>
      </c>
      <c r="I6169" s="7" t="n">
        <v>6</v>
      </c>
      <c r="J6169" s="13" t="n">
        <f t="normal" ca="1">A6175</f>
        <v>0</v>
      </c>
      <c r="K6169" s="7" t="n">
        <v>2</v>
      </c>
      <c r="L6169" s="13" t="n">
        <f t="normal" ca="1">A6179</f>
        <v>0</v>
      </c>
      <c r="M6169" s="7" t="n">
        <v>7</v>
      </c>
      <c r="N6169" s="13" t="n">
        <f t="normal" ca="1">A6183</f>
        <v>0</v>
      </c>
      <c r="O6169" s="7" t="n">
        <v>3</v>
      </c>
      <c r="P6169" s="13" t="n">
        <f t="normal" ca="1">A6187</f>
        <v>0</v>
      </c>
      <c r="Q6169" s="7" t="n">
        <v>8</v>
      </c>
      <c r="R6169" s="13" t="n">
        <f t="normal" ca="1">A6191</f>
        <v>0</v>
      </c>
      <c r="S6169" s="7" t="n">
        <v>4</v>
      </c>
      <c r="T6169" s="13" t="n">
        <f t="normal" ca="1">A6195</f>
        <v>0</v>
      </c>
      <c r="U6169" s="7" t="n">
        <v>9</v>
      </c>
      <c r="V6169" s="13" t="n">
        <f t="normal" ca="1">A6199</f>
        <v>0</v>
      </c>
      <c r="W6169" s="7" t="n">
        <v>5</v>
      </c>
      <c r="X6169" s="13" t="n">
        <f t="normal" ca="1">A6203</f>
        <v>0</v>
      </c>
      <c r="Y6169" s="7" t="n">
        <v>10</v>
      </c>
      <c r="Z6169" s="13" t="n">
        <f t="normal" ca="1">A6207</f>
        <v>0</v>
      </c>
      <c r="AA6169" s="13" t="n">
        <f t="normal" ca="1">A6211</f>
        <v>0</v>
      </c>
    </row>
    <row r="6170" spans="1:8">
      <c r="A6170" t="s">
        <v>4</v>
      </c>
      <c r="B6170" s="4" t="s">
        <v>5</v>
      </c>
      <c r="C6170" s="4" t="s">
        <v>7</v>
      </c>
    </row>
    <row r="6171" spans="1:8">
      <c r="A6171" t="n">
        <v>50693</v>
      </c>
      <c r="B6171" s="6" t="n">
        <v>12</v>
      </c>
      <c r="C6171" s="7" t="n">
        <v>10981</v>
      </c>
    </row>
    <row r="6172" spans="1:8">
      <c r="A6172" t="s">
        <v>4</v>
      </c>
      <c r="B6172" s="4" t="s">
        <v>5</v>
      </c>
      <c r="C6172" s="4" t="s">
        <v>12</v>
      </c>
    </row>
    <row r="6173" spans="1:8">
      <c r="A6173" t="n">
        <v>50696</v>
      </c>
      <c r="B6173" s="15" t="n">
        <v>3</v>
      </c>
      <c r="C6173" s="13" t="n">
        <f t="normal" ca="1">A6211</f>
        <v>0</v>
      </c>
    </row>
    <row r="6174" spans="1:8">
      <c r="A6174" t="s">
        <v>4</v>
      </c>
      <c r="B6174" s="4" t="s">
        <v>5</v>
      </c>
      <c r="C6174" s="4" t="s">
        <v>7</v>
      </c>
    </row>
    <row r="6175" spans="1:8">
      <c r="A6175" t="n">
        <v>50701</v>
      </c>
      <c r="B6175" s="6" t="n">
        <v>12</v>
      </c>
      <c r="C6175" s="7" t="n">
        <v>10986</v>
      </c>
    </row>
    <row r="6176" spans="1:8">
      <c r="A6176" t="s">
        <v>4</v>
      </c>
      <c r="B6176" s="4" t="s">
        <v>5</v>
      </c>
      <c r="C6176" s="4" t="s">
        <v>12</v>
      </c>
    </row>
    <row r="6177" spans="1:27">
      <c r="A6177" t="n">
        <v>50704</v>
      </c>
      <c r="B6177" s="15" t="n">
        <v>3</v>
      </c>
      <c r="C6177" s="13" t="n">
        <f t="normal" ca="1">A6211</f>
        <v>0</v>
      </c>
    </row>
    <row r="6178" spans="1:27">
      <c r="A6178" t="s">
        <v>4</v>
      </c>
      <c r="B6178" s="4" t="s">
        <v>5</v>
      </c>
      <c r="C6178" s="4" t="s">
        <v>7</v>
      </c>
    </row>
    <row r="6179" spans="1:27">
      <c r="A6179" t="n">
        <v>50709</v>
      </c>
      <c r="B6179" s="6" t="n">
        <v>12</v>
      </c>
      <c r="C6179" s="7" t="n">
        <v>10982</v>
      </c>
    </row>
    <row r="6180" spans="1:27">
      <c r="A6180" t="s">
        <v>4</v>
      </c>
      <c r="B6180" s="4" t="s">
        <v>5</v>
      </c>
      <c r="C6180" s="4" t="s">
        <v>12</v>
      </c>
    </row>
    <row r="6181" spans="1:27">
      <c r="A6181" t="n">
        <v>50712</v>
      </c>
      <c r="B6181" s="15" t="n">
        <v>3</v>
      </c>
      <c r="C6181" s="13" t="n">
        <f t="normal" ca="1">A6211</f>
        <v>0</v>
      </c>
    </row>
    <row r="6182" spans="1:27">
      <c r="A6182" t="s">
        <v>4</v>
      </c>
      <c r="B6182" s="4" t="s">
        <v>5</v>
      </c>
      <c r="C6182" s="4" t="s">
        <v>7</v>
      </c>
    </row>
    <row r="6183" spans="1:27">
      <c r="A6183" t="n">
        <v>50717</v>
      </c>
      <c r="B6183" s="6" t="n">
        <v>12</v>
      </c>
      <c r="C6183" s="7" t="n">
        <v>10987</v>
      </c>
    </row>
    <row r="6184" spans="1:27">
      <c r="A6184" t="s">
        <v>4</v>
      </c>
      <c r="B6184" s="4" t="s">
        <v>5</v>
      </c>
      <c r="C6184" s="4" t="s">
        <v>12</v>
      </c>
    </row>
    <row r="6185" spans="1:27">
      <c r="A6185" t="n">
        <v>50720</v>
      </c>
      <c r="B6185" s="15" t="n">
        <v>3</v>
      </c>
      <c r="C6185" s="13" t="n">
        <f t="normal" ca="1">A6211</f>
        <v>0</v>
      </c>
    </row>
    <row r="6186" spans="1:27">
      <c r="A6186" t="s">
        <v>4</v>
      </c>
      <c r="B6186" s="4" t="s">
        <v>5</v>
      </c>
      <c r="C6186" s="4" t="s">
        <v>7</v>
      </c>
    </row>
    <row r="6187" spans="1:27">
      <c r="A6187" t="n">
        <v>50725</v>
      </c>
      <c r="B6187" s="6" t="n">
        <v>12</v>
      </c>
      <c r="C6187" s="7" t="n">
        <v>10983</v>
      </c>
    </row>
    <row r="6188" spans="1:27">
      <c r="A6188" t="s">
        <v>4</v>
      </c>
      <c r="B6188" s="4" t="s">
        <v>5</v>
      </c>
      <c r="C6188" s="4" t="s">
        <v>12</v>
      </c>
    </row>
    <row r="6189" spans="1:27">
      <c r="A6189" t="n">
        <v>50728</v>
      </c>
      <c r="B6189" s="15" t="n">
        <v>3</v>
      </c>
      <c r="C6189" s="13" t="n">
        <f t="normal" ca="1">A6211</f>
        <v>0</v>
      </c>
    </row>
    <row r="6190" spans="1:27">
      <c r="A6190" t="s">
        <v>4</v>
      </c>
      <c r="B6190" s="4" t="s">
        <v>5</v>
      </c>
      <c r="C6190" s="4" t="s">
        <v>7</v>
      </c>
    </row>
    <row r="6191" spans="1:27">
      <c r="A6191" t="n">
        <v>50733</v>
      </c>
      <c r="B6191" s="6" t="n">
        <v>12</v>
      </c>
      <c r="C6191" s="7" t="n">
        <v>10989</v>
      </c>
    </row>
    <row r="6192" spans="1:27">
      <c r="A6192" t="s">
        <v>4</v>
      </c>
      <c r="B6192" s="4" t="s">
        <v>5</v>
      </c>
      <c r="C6192" s="4" t="s">
        <v>12</v>
      </c>
    </row>
    <row r="6193" spans="1:3">
      <c r="A6193" t="n">
        <v>50736</v>
      </c>
      <c r="B6193" s="15" t="n">
        <v>3</v>
      </c>
      <c r="C6193" s="13" t="n">
        <f t="normal" ca="1">A6211</f>
        <v>0</v>
      </c>
    </row>
    <row r="6194" spans="1:3">
      <c r="A6194" t="s">
        <v>4</v>
      </c>
      <c r="B6194" s="4" t="s">
        <v>5</v>
      </c>
      <c r="C6194" s="4" t="s">
        <v>7</v>
      </c>
    </row>
    <row r="6195" spans="1:3">
      <c r="A6195" t="n">
        <v>50741</v>
      </c>
      <c r="B6195" s="6" t="n">
        <v>12</v>
      </c>
      <c r="C6195" s="7" t="n">
        <v>10984</v>
      </c>
    </row>
    <row r="6196" spans="1:3">
      <c r="A6196" t="s">
        <v>4</v>
      </c>
      <c r="B6196" s="4" t="s">
        <v>5</v>
      </c>
      <c r="C6196" s="4" t="s">
        <v>12</v>
      </c>
    </row>
    <row r="6197" spans="1:3">
      <c r="A6197" t="n">
        <v>50744</v>
      </c>
      <c r="B6197" s="15" t="n">
        <v>3</v>
      </c>
      <c r="C6197" s="13" t="n">
        <f t="normal" ca="1">A6211</f>
        <v>0</v>
      </c>
    </row>
    <row r="6198" spans="1:3">
      <c r="A6198" t="s">
        <v>4</v>
      </c>
      <c r="B6198" s="4" t="s">
        <v>5</v>
      </c>
      <c r="C6198" s="4" t="s">
        <v>7</v>
      </c>
    </row>
    <row r="6199" spans="1:3">
      <c r="A6199" t="n">
        <v>50749</v>
      </c>
      <c r="B6199" s="6" t="n">
        <v>12</v>
      </c>
      <c r="C6199" s="7" t="n">
        <v>10988</v>
      </c>
    </row>
    <row r="6200" spans="1:3">
      <c r="A6200" t="s">
        <v>4</v>
      </c>
      <c r="B6200" s="4" t="s">
        <v>5</v>
      </c>
      <c r="C6200" s="4" t="s">
        <v>12</v>
      </c>
    </row>
    <row r="6201" spans="1:3">
      <c r="A6201" t="n">
        <v>50752</v>
      </c>
      <c r="B6201" s="15" t="n">
        <v>3</v>
      </c>
      <c r="C6201" s="13" t="n">
        <f t="normal" ca="1">A6211</f>
        <v>0</v>
      </c>
    </row>
    <row r="6202" spans="1:3">
      <c r="A6202" t="s">
        <v>4</v>
      </c>
      <c r="B6202" s="4" t="s">
        <v>5</v>
      </c>
      <c r="C6202" s="4" t="s">
        <v>7</v>
      </c>
    </row>
    <row r="6203" spans="1:3">
      <c r="A6203" t="n">
        <v>50757</v>
      </c>
      <c r="B6203" s="6" t="n">
        <v>12</v>
      </c>
      <c r="C6203" s="7" t="n">
        <v>10985</v>
      </c>
    </row>
    <row r="6204" spans="1:3">
      <c r="A6204" t="s">
        <v>4</v>
      </c>
      <c r="B6204" s="4" t="s">
        <v>5</v>
      </c>
      <c r="C6204" s="4" t="s">
        <v>12</v>
      </c>
    </row>
    <row r="6205" spans="1:3">
      <c r="A6205" t="n">
        <v>50760</v>
      </c>
      <c r="B6205" s="15" t="n">
        <v>3</v>
      </c>
      <c r="C6205" s="13" t="n">
        <f t="normal" ca="1">A6211</f>
        <v>0</v>
      </c>
    </row>
    <row r="6206" spans="1:3">
      <c r="A6206" t="s">
        <v>4</v>
      </c>
      <c r="B6206" s="4" t="s">
        <v>5</v>
      </c>
      <c r="C6206" s="4" t="s">
        <v>7</v>
      </c>
    </row>
    <row r="6207" spans="1:3">
      <c r="A6207" t="n">
        <v>50765</v>
      </c>
      <c r="B6207" s="6" t="n">
        <v>12</v>
      </c>
      <c r="C6207" s="7" t="n">
        <v>10990</v>
      </c>
    </row>
    <row r="6208" spans="1:3">
      <c r="A6208" t="s">
        <v>4</v>
      </c>
      <c r="B6208" s="4" t="s">
        <v>5</v>
      </c>
      <c r="C6208" s="4" t="s">
        <v>12</v>
      </c>
    </row>
    <row r="6209" spans="1:3">
      <c r="A6209" t="n">
        <v>50768</v>
      </c>
      <c r="B6209" s="15" t="n">
        <v>3</v>
      </c>
      <c r="C6209" s="13" t="n">
        <f t="normal" ca="1">A6211</f>
        <v>0</v>
      </c>
    </row>
    <row r="6210" spans="1:3">
      <c r="A6210" t="s">
        <v>4</v>
      </c>
      <c r="B6210" s="4" t="s">
        <v>5</v>
      </c>
      <c r="C6210" s="4" t="s">
        <v>7</v>
      </c>
    </row>
    <row r="6211" spans="1:3">
      <c r="A6211" t="n">
        <v>50773</v>
      </c>
      <c r="B6211" s="25" t="n">
        <v>16</v>
      </c>
      <c r="C6211" s="7" t="n">
        <v>300</v>
      </c>
    </row>
    <row r="6212" spans="1:3">
      <c r="A6212" t="s">
        <v>4</v>
      </c>
      <c r="B6212" s="4" t="s">
        <v>5</v>
      </c>
      <c r="C6212" s="4" t="s">
        <v>8</v>
      </c>
      <c r="D6212" s="4" t="s">
        <v>7</v>
      </c>
      <c r="E6212" s="4" t="s">
        <v>13</v>
      </c>
      <c r="F6212" s="4" t="s">
        <v>7</v>
      </c>
      <c r="G6212" s="4" t="s">
        <v>14</v>
      </c>
      <c r="H6212" s="4" t="s">
        <v>14</v>
      </c>
      <c r="I6212" s="4" t="s">
        <v>7</v>
      </c>
      <c r="J6212" s="4" t="s">
        <v>7</v>
      </c>
      <c r="K6212" s="4" t="s">
        <v>14</v>
      </c>
      <c r="L6212" s="4" t="s">
        <v>14</v>
      </c>
      <c r="M6212" s="4" t="s">
        <v>14</v>
      </c>
      <c r="N6212" s="4" t="s">
        <v>14</v>
      </c>
      <c r="O6212" s="4" t="s">
        <v>9</v>
      </c>
    </row>
    <row r="6213" spans="1:3">
      <c r="A6213" t="n">
        <v>50776</v>
      </c>
      <c r="B6213" s="16" t="n">
        <v>50</v>
      </c>
      <c r="C6213" s="7" t="n">
        <v>0</v>
      </c>
      <c r="D6213" s="7" t="n">
        <v>4525</v>
      </c>
      <c r="E6213" s="7" t="n">
        <v>0.400000005960464</v>
      </c>
      <c r="F6213" s="7" t="n">
        <v>1000</v>
      </c>
      <c r="G6213" s="7" t="n">
        <v>0</v>
      </c>
      <c r="H6213" s="7" t="n">
        <v>0</v>
      </c>
      <c r="I6213" s="7" t="n">
        <v>0</v>
      </c>
      <c r="J6213" s="7" t="n">
        <v>65533</v>
      </c>
      <c r="K6213" s="7" t="n">
        <v>0</v>
      </c>
      <c r="L6213" s="7" t="n">
        <v>0</v>
      </c>
      <c r="M6213" s="7" t="n">
        <v>0</v>
      </c>
      <c r="N6213" s="7" t="n">
        <v>0</v>
      </c>
      <c r="O6213" s="7" t="s">
        <v>15</v>
      </c>
    </row>
    <row r="6214" spans="1:3">
      <c r="A6214" t="s">
        <v>4</v>
      </c>
      <c r="B6214" s="4" t="s">
        <v>5</v>
      </c>
      <c r="C6214" s="4" t="s">
        <v>8</v>
      </c>
      <c r="D6214" s="4" t="s">
        <v>9</v>
      </c>
      <c r="E6214" s="4" t="s">
        <v>8</v>
      </c>
      <c r="F6214" s="4" t="s">
        <v>8</v>
      </c>
      <c r="G6214" s="4" t="s">
        <v>8</v>
      </c>
    </row>
    <row r="6215" spans="1:3">
      <c r="A6215" t="n">
        <v>50815</v>
      </c>
      <c r="B6215" s="76" t="n">
        <v>113</v>
      </c>
      <c r="C6215" s="7" t="n">
        <v>1</v>
      </c>
      <c r="D6215" s="7" t="s">
        <v>424</v>
      </c>
      <c r="E6215" s="7" t="n">
        <v>2</v>
      </c>
      <c r="F6215" s="7" t="n">
        <v>0</v>
      </c>
      <c r="G6215" s="7" t="n">
        <v>0</v>
      </c>
    </row>
    <row r="6216" spans="1:3">
      <c r="A6216" t="s">
        <v>4</v>
      </c>
      <c r="B6216" s="4" t="s">
        <v>5</v>
      </c>
      <c r="C6216" s="4" t="s">
        <v>8</v>
      </c>
    </row>
    <row r="6217" spans="1:3">
      <c r="A6217" t="n">
        <v>50828</v>
      </c>
      <c r="B6217" s="76" t="n">
        <v>113</v>
      </c>
      <c r="C6217" s="7" t="n">
        <v>9</v>
      </c>
    </row>
    <row r="6218" spans="1:3">
      <c r="A6218" t="s">
        <v>4</v>
      </c>
      <c r="B6218" s="4" t="s">
        <v>5</v>
      </c>
      <c r="C6218" s="4" t="s">
        <v>8</v>
      </c>
      <c r="D6218" s="4" t="s">
        <v>7</v>
      </c>
      <c r="E6218" s="4" t="s">
        <v>7</v>
      </c>
    </row>
    <row r="6219" spans="1:3">
      <c r="A6219" t="n">
        <v>50830</v>
      </c>
      <c r="B6219" s="16" t="n">
        <v>50</v>
      </c>
      <c r="C6219" s="7" t="n">
        <v>1</v>
      </c>
      <c r="D6219" s="7" t="n">
        <v>4525</v>
      </c>
      <c r="E6219" s="7" t="n">
        <v>2000</v>
      </c>
    </row>
    <row r="6220" spans="1:3">
      <c r="A6220" t="s">
        <v>4</v>
      </c>
      <c r="B6220" s="4" t="s">
        <v>5</v>
      </c>
      <c r="C6220" s="4" t="s">
        <v>8</v>
      </c>
      <c r="D6220" s="4" t="s">
        <v>7</v>
      </c>
      <c r="E6220" s="4" t="s">
        <v>8</v>
      </c>
    </row>
    <row r="6221" spans="1:3">
      <c r="A6221" t="n">
        <v>50836</v>
      </c>
      <c r="B6221" s="14" t="n">
        <v>49</v>
      </c>
      <c r="C6221" s="7" t="n">
        <v>1</v>
      </c>
      <c r="D6221" s="7" t="n">
        <v>4000</v>
      </c>
      <c r="E6221" s="7" t="n">
        <v>0</v>
      </c>
    </row>
    <row r="6222" spans="1:3">
      <c r="A6222" t="s">
        <v>4</v>
      </c>
      <c r="B6222" s="4" t="s">
        <v>5</v>
      </c>
      <c r="C6222" s="4" t="s">
        <v>8</v>
      </c>
      <c r="D6222" s="4" t="s">
        <v>7</v>
      </c>
    </row>
    <row r="6223" spans="1:3">
      <c r="A6223" t="n">
        <v>50841</v>
      </c>
      <c r="B6223" s="14" t="n">
        <v>49</v>
      </c>
      <c r="C6223" s="7" t="n">
        <v>6</v>
      </c>
      <c r="D6223" s="7" t="n">
        <v>1</v>
      </c>
    </row>
    <row r="6224" spans="1:3">
      <c r="A6224" t="s">
        <v>4</v>
      </c>
      <c r="B6224" s="4" t="s">
        <v>5</v>
      </c>
      <c r="C6224" s="4" t="s">
        <v>8</v>
      </c>
      <c r="D6224" s="4" t="s">
        <v>8</v>
      </c>
    </row>
    <row r="6225" spans="1:15">
      <c r="A6225" t="n">
        <v>50845</v>
      </c>
      <c r="B6225" s="14" t="n">
        <v>49</v>
      </c>
      <c r="C6225" s="7" t="n">
        <v>2</v>
      </c>
      <c r="D6225" s="7" t="n">
        <v>0</v>
      </c>
    </row>
    <row r="6226" spans="1:15">
      <c r="A6226" t="s">
        <v>4</v>
      </c>
      <c r="B6226" s="4" t="s">
        <v>5</v>
      </c>
      <c r="C6226" s="4" t="s">
        <v>8</v>
      </c>
    </row>
    <row r="6227" spans="1:15">
      <c r="A6227" t="n">
        <v>50848</v>
      </c>
      <c r="B6227" s="82" t="n">
        <v>78</v>
      </c>
      <c r="C6227" s="7" t="n">
        <v>255</v>
      </c>
    </row>
    <row r="6228" spans="1:15">
      <c r="A6228" t="s">
        <v>4</v>
      </c>
      <c r="B6228" s="4" t="s">
        <v>5</v>
      </c>
      <c r="C6228" s="4" t="s">
        <v>8</v>
      </c>
      <c r="D6228" s="4" t="s">
        <v>7</v>
      </c>
      <c r="E6228" s="4" t="s">
        <v>8</v>
      </c>
    </row>
    <row r="6229" spans="1:15">
      <c r="A6229" t="n">
        <v>50850</v>
      </c>
      <c r="B6229" s="65" t="n">
        <v>39</v>
      </c>
      <c r="C6229" s="7" t="n">
        <v>11</v>
      </c>
      <c r="D6229" s="7" t="n">
        <v>65533</v>
      </c>
      <c r="E6229" s="7" t="n">
        <v>203</v>
      </c>
    </row>
    <row r="6230" spans="1:15">
      <c r="A6230" t="s">
        <v>4</v>
      </c>
      <c r="B6230" s="4" t="s">
        <v>5</v>
      </c>
      <c r="C6230" s="4" t="s">
        <v>8</v>
      </c>
      <c r="D6230" s="4" t="s">
        <v>7</v>
      </c>
      <c r="E6230" s="4" t="s">
        <v>8</v>
      </c>
    </row>
    <row r="6231" spans="1:15">
      <c r="A6231" t="n">
        <v>50855</v>
      </c>
      <c r="B6231" s="65" t="n">
        <v>39</v>
      </c>
      <c r="C6231" s="7" t="n">
        <v>11</v>
      </c>
      <c r="D6231" s="7" t="n">
        <v>65533</v>
      </c>
      <c r="E6231" s="7" t="n">
        <v>204</v>
      </c>
    </row>
    <row r="6232" spans="1:15">
      <c r="A6232" t="s">
        <v>4</v>
      </c>
      <c r="B6232" s="4" t="s">
        <v>5</v>
      </c>
      <c r="C6232" s="4" t="s">
        <v>8</v>
      </c>
      <c r="D6232" s="4" t="s">
        <v>7</v>
      </c>
      <c r="E6232" s="4" t="s">
        <v>8</v>
      </c>
    </row>
    <row r="6233" spans="1:15">
      <c r="A6233" t="n">
        <v>50860</v>
      </c>
      <c r="B6233" s="65" t="n">
        <v>39</v>
      </c>
      <c r="C6233" s="7" t="n">
        <v>11</v>
      </c>
      <c r="D6233" s="7" t="n">
        <v>65533</v>
      </c>
      <c r="E6233" s="7" t="n">
        <v>205</v>
      </c>
    </row>
    <row r="6234" spans="1:15">
      <c r="A6234" t="s">
        <v>4</v>
      </c>
      <c r="B6234" s="4" t="s">
        <v>5</v>
      </c>
      <c r="C6234" s="4" t="s">
        <v>7</v>
      </c>
    </row>
    <row r="6235" spans="1:15">
      <c r="A6235" t="n">
        <v>50865</v>
      </c>
      <c r="B6235" s="6" t="n">
        <v>12</v>
      </c>
      <c r="C6235" s="7" t="n">
        <v>6767</v>
      </c>
    </row>
    <row r="6236" spans="1:15">
      <c r="A6236" t="s">
        <v>4</v>
      </c>
      <c r="B6236" s="4" t="s">
        <v>5</v>
      </c>
      <c r="C6236" s="4" t="s">
        <v>7</v>
      </c>
    </row>
    <row r="6237" spans="1:15">
      <c r="A6237" t="n">
        <v>50868</v>
      </c>
      <c r="B6237" s="6" t="n">
        <v>12</v>
      </c>
      <c r="C6237" s="7" t="n">
        <v>6766</v>
      </c>
    </row>
    <row r="6238" spans="1:15">
      <c r="A6238" t="s">
        <v>4</v>
      </c>
      <c r="B6238" s="4" t="s">
        <v>5</v>
      </c>
      <c r="C6238" s="4" t="s">
        <v>14</v>
      </c>
    </row>
    <row r="6239" spans="1:15">
      <c r="A6239" t="n">
        <v>50871</v>
      </c>
      <c r="B6239" s="62" t="n">
        <v>15</v>
      </c>
      <c r="C6239" s="7" t="n">
        <v>2097152</v>
      </c>
    </row>
    <row r="6240" spans="1:15">
      <c r="A6240" t="s">
        <v>4</v>
      </c>
      <c r="B6240" s="4" t="s">
        <v>5</v>
      </c>
      <c r="C6240" s="4" t="s">
        <v>7</v>
      </c>
      <c r="D6240" s="4" t="s">
        <v>14</v>
      </c>
    </row>
    <row r="6241" spans="1:5">
      <c r="A6241" t="n">
        <v>50876</v>
      </c>
      <c r="B6241" s="43" t="n">
        <v>44</v>
      </c>
      <c r="C6241" s="7" t="n">
        <v>61456</v>
      </c>
      <c r="D6241" s="7" t="n">
        <v>128</v>
      </c>
    </row>
    <row r="6242" spans="1:5">
      <c r="A6242" t="s">
        <v>4</v>
      </c>
      <c r="B6242" s="4" t="s">
        <v>5</v>
      </c>
      <c r="C6242" s="4" t="s">
        <v>7</v>
      </c>
      <c r="D6242" s="4" t="s">
        <v>14</v>
      </c>
    </row>
    <row r="6243" spans="1:5">
      <c r="A6243" t="n">
        <v>50883</v>
      </c>
      <c r="B6243" s="43" t="n">
        <v>44</v>
      </c>
      <c r="C6243" s="7" t="n">
        <v>61456</v>
      </c>
      <c r="D6243" s="7" t="n">
        <v>32</v>
      </c>
    </row>
    <row r="6244" spans="1:5">
      <c r="A6244" t="s">
        <v>4</v>
      </c>
      <c r="B6244" s="4" t="s">
        <v>5</v>
      </c>
      <c r="C6244" s="4" t="s">
        <v>7</v>
      </c>
      <c r="D6244" s="4" t="s">
        <v>14</v>
      </c>
    </row>
    <row r="6245" spans="1:5">
      <c r="A6245" t="n">
        <v>50890</v>
      </c>
      <c r="B6245" s="30" t="n">
        <v>43</v>
      </c>
      <c r="C6245" s="7" t="n">
        <v>7036</v>
      </c>
      <c r="D6245" s="7" t="n">
        <v>1</v>
      </c>
    </row>
    <row r="6246" spans="1:5">
      <c r="A6246" t="s">
        <v>4</v>
      </c>
      <c r="B6246" s="4" t="s">
        <v>5</v>
      </c>
      <c r="C6246" s="4" t="s">
        <v>8</v>
      </c>
      <c r="D6246" s="4" t="s">
        <v>7</v>
      </c>
    </row>
    <row r="6247" spans="1:5">
      <c r="A6247" t="n">
        <v>50897</v>
      </c>
      <c r="B6247" s="10" t="n">
        <v>162</v>
      </c>
      <c r="C6247" s="7" t="n">
        <v>1</v>
      </c>
      <c r="D6247" s="7" t="n">
        <v>0</v>
      </c>
    </row>
    <row r="6248" spans="1:5">
      <c r="A6248" t="s">
        <v>4</v>
      </c>
      <c r="B6248" s="4" t="s">
        <v>5</v>
      </c>
    </row>
    <row r="6249" spans="1:5">
      <c r="A6249" t="n">
        <v>50901</v>
      </c>
      <c r="B6249" s="5" t="n">
        <v>1</v>
      </c>
    </row>
    <row r="6250" spans="1:5" s="3" customFormat="1" customHeight="0">
      <c r="A6250" s="3" t="s">
        <v>2</v>
      </c>
      <c r="B6250" s="3" t="s">
        <v>425</v>
      </c>
    </row>
    <row r="6251" spans="1:5">
      <c r="A6251" t="s">
        <v>4</v>
      </c>
      <c r="B6251" s="4" t="s">
        <v>5</v>
      </c>
      <c r="C6251" s="4" t="s">
        <v>8</v>
      </c>
      <c r="D6251" s="4" t="s">
        <v>8</v>
      </c>
      <c r="E6251" s="4" t="s">
        <v>8</v>
      </c>
      <c r="F6251" s="4" t="s">
        <v>8</v>
      </c>
    </row>
    <row r="6252" spans="1:5">
      <c r="A6252" t="n">
        <v>50904</v>
      </c>
      <c r="B6252" s="11" t="n">
        <v>14</v>
      </c>
      <c r="C6252" s="7" t="n">
        <v>2</v>
      </c>
      <c r="D6252" s="7" t="n">
        <v>0</v>
      </c>
      <c r="E6252" s="7" t="n">
        <v>0</v>
      </c>
      <c r="F6252" s="7" t="n">
        <v>0</v>
      </c>
    </row>
    <row r="6253" spans="1:5">
      <c r="A6253" t="s">
        <v>4</v>
      </c>
      <c r="B6253" s="4" t="s">
        <v>5</v>
      </c>
      <c r="C6253" s="4" t="s">
        <v>8</v>
      </c>
      <c r="D6253" s="20" t="s">
        <v>30</v>
      </c>
      <c r="E6253" s="4" t="s">
        <v>5</v>
      </c>
      <c r="F6253" s="4" t="s">
        <v>8</v>
      </c>
      <c r="G6253" s="4" t="s">
        <v>7</v>
      </c>
      <c r="H6253" s="20" t="s">
        <v>32</v>
      </c>
      <c r="I6253" s="4" t="s">
        <v>8</v>
      </c>
      <c r="J6253" s="4" t="s">
        <v>14</v>
      </c>
      <c r="K6253" s="4" t="s">
        <v>8</v>
      </c>
      <c r="L6253" s="4" t="s">
        <v>8</v>
      </c>
      <c r="M6253" s="20" t="s">
        <v>30</v>
      </c>
      <c r="N6253" s="4" t="s">
        <v>5</v>
      </c>
      <c r="O6253" s="4" t="s">
        <v>8</v>
      </c>
      <c r="P6253" s="4" t="s">
        <v>7</v>
      </c>
      <c r="Q6253" s="20" t="s">
        <v>32</v>
      </c>
      <c r="R6253" s="4" t="s">
        <v>8</v>
      </c>
      <c r="S6253" s="4" t="s">
        <v>14</v>
      </c>
      <c r="T6253" s="4" t="s">
        <v>8</v>
      </c>
      <c r="U6253" s="4" t="s">
        <v>8</v>
      </c>
      <c r="V6253" s="4" t="s">
        <v>8</v>
      </c>
      <c r="W6253" s="4" t="s">
        <v>12</v>
      </c>
    </row>
    <row r="6254" spans="1:5">
      <c r="A6254" t="n">
        <v>50909</v>
      </c>
      <c r="B6254" s="12" t="n">
        <v>5</v>
      </c>
      <c r="C6254" s="7" t="n">
        <v>28</v>
      </c>
      <c r="D6254" s="20" t="s">
        <v>3</v>
      </c>
      <c r="E6254" s="10" t="n">
        <v>162</v>
      </c>
      <c r="F6254" s="7" t="n">
        <v>3</v>
      </c>
      <c r="G6254" s="7" t="n">
        <v>16395</v>
      </c>
      <c r="H6254" s="20" t="s">
        <v>3</v>
      </c>
      <c r="I6254" s="7" t="n">
        <v>0</v>
      </c>
      <c r="J6254" s="7" t="n">
        <v>1</v>
      </c>
      <c r="K6254" s="7" t="n">
        <v>2</v>
      </c>
      <c r="L6254" s="7" t="n">
        <v>28</v>
      </c>
      <c r="M6254" s="20" t="s">
        <v>3</v>
      </c>
      <c r="N6254" s="10" t="n">
        <v>162</v>
      </c>
      <c r="O6254" s="7" t="n">
        <v>3</v>
      </c>
      <c r="P6254" s="7" t="n">
        <v>16395</v>
      </c>
      <c r="Q6254" s="20" t="s">
        <v>3</v>
      </c>
      <c r="R6254" s="7" t="n">
        <v>0</v>
      </c>
      <c r="S6254" s="7" t="n">
        <v>2</v>
      </c>
      <c r="T6254" s="7" t="n">
        <v>2</v>
      </c>
      <c r="U6254" s="7" t="n">
        <v>11</v>
      </c>
      <c r="V6254" s="7" t="n">
        <v>1</v>
      </c>
      <c r="W6254" s="13" t="n">
        <f t="normal" ca="1">A6258</f>
        <v>0</v>
      </c>
    </row>
    <row r="6255" spans="1:5">
      <c r="A6255" t="s">
        <v>4</v>
      </c>
      <c r="B6255" s="4" t="s">
        <v>5</v>
      </c>
      <c r="C6255" s="4" t="s">
        <v>8</v>
      </c>
      <c r="D6255" s="4" t="s">
        <v>7</v>
      </c>
      <c r="E6255" s="4" t="s">
        <v>13</v>
      </c>
    </row>
    <row r="6256" spans="1:5">
      <c r="A6256" t="n">
        <v>50938</v>
      </c>
      <c r="B6256" s="27" t="n">
        <v>58</v>
      </c>
      <c r="C6256" s="7" t="n">
        <v>0</v>
      </c>
      <c r="D6256" s="7" t="n">
        <v>0</v>
      </c>
      <c r="E6256" s="7" t="n">
        <v>1</v>
      </c>
    </row>
    <row r="6257" spans="1:23">
      <c r="A6257" t="s">
        <v>4</v>
      </c>
      <c r="B6257" s="4" t="s">
        <v>5</v>
      </c>
      <c r="C6257" s="4" t="s">
        <v>8</v>
      </c>
      <c r="D6257" s="20" t="s">
        <v>30</v>
      </c>
      <c r="E6257" s="4" t="s">
        <v>5</v>
      </c>
      <c r="F6257" s="4" t="s">
        <v>8</v>
      </c>
      <c r="G6257" s="4" t="s">
        <v>7</v>
      </c>
      <c r="H6257" s="20" t="s">
        <v>32</v>
      </c>
      <c r="I6257" s="4" t="s">
        <v>8</v>
      </c>
      <c r="J6257" s="4" t="s">
        <v>14</v>
      </c>
      <c r="K6257" s="4" t="s">
        <v>8</v>
      </c>
      <c r="L6257" s="4" t="s">
        <v>8</v>
      </c>
      <c r="M6257" s="20" t="s">
        <v>30</v>
      </c>
      <c r="N6257" s="4" t="s">
        <v>5</v>
      </c>
      <c r="O6257" s="4" t="s">
        <v>8</v>
      </c>
      <c r="P6257" s="4" t="s">
        <v>7</v>
      </c>
      <c r="Q6257" s="20" t="s">
        <v>32</v>
      </c>
      <c r="R6257" s="4" t="s">
        <v>8</v>
      </c>
      <c r="S6257" s="4" t="s">
        <v>14</v>
      </c>
      <c r="T6257" s="4" t="s">
        <v>8</v>
      </c>
      <c r="U6257" s="4" t="s">
        <v>8</v>
      </c>
      <c r="V6257" s="4" t="s">
        <v>8</v>
      </c>
      <c r="W6257" s="4" t="s">
        <v>12</v>
      </c>
    </row>
    <row r="6258" spans="1:23">
      <c r="A6258" t="n">
        <v>50946</v>
      </c>
      <c r="B6258" s="12" t="n">
        <v>5</v>
      </c>
      <c r="C6258" s="7" t="n">
        <v>28</v>
      </c>
      <c r="D6258" s="20" t="s">
        <v>3</v>
      </c>
      <c r="E6258" s="10" t="n">
        <v>162</v>
      </c>
      <c r="F6258" s="7" t="n">
        <v>3</v>
      </c>
      <c r="G6258" s="7" t="n">
        <v>16395</v>
      </c>
      <c r="H6258" s="20" t="s">
        <v>3</v>
      </c>
      <c r="I6258" s="7" t="n">
        <v>0</v>
      </c>
      <c r="J6258" s="7" t="n">
        <v>1</v>
      </c>
      <c r="K6258" s="7" t="n">
        <v>3</v>
      </c>
      <c r="L6258" s="7" t="n">
        <v>28</v>
      </c>
      <c r="M6258" s="20" t="s">
        <v>3</v>
      </c>
      <c r="N6258" s="10" t="n">
        <v>162</v>
      </c>
      <c r="O6258" s="7" t="n">
        <v>3</v>
      </c>
      <c r="P6258" s="7" t="n">
        <v>16395</v>
      </c>
      <c r="Q6258" s="20" t="s">
        <v>3</v>
      </c>
      <c r="R6258" s="7" t="n">
        <v>0</v>
      </c>
      <c r="S6258" s="7" t="n">
        <v>2</v>
      </c>
      <c r="T6258" s="7" t="n">
        <v>3</v>
      </c>
      <c r="U6258" s="7" t="n">
        <v>9</v>
      </c>
      <c r="V6258" s="7" t="n">
        <v>1</v>
      </c>
      <c r="W6258" s="13" t="n">
        <f t="normal" ca="1">A6268</f>
        <v>0</v>
      </c>
    </row>
    <row r="6259" spans="1:23">
      <c r="A6259" t="s">
        <v>4</v>
      </c>
      <c r="B6259" s="4" t="s">
        <v>5</v>
      </c>
      <c r="C6259" s="4" t="s">
        <v>8</v>
      </c>
      <c r="D6259" s="20" t="s">
        <v>30</v>
      </c>
      <c r="E6259" s="4" t="s">
        <v>5</v>
      </c>
      <c r="F6259" s="4" t="s">
        <v>7</v>
      </c>
      <c r="G6259" s="4" t="s">
        <v>8</v>
      </c>
      <c r="H6259" s="4" t="s">
        <v>8</v>
      </c>
      <c r="I6259" s="4" t="s">
        <v>9</v>
      </c>
      <c r="J6259" s="20" t="s">
        <v>32</v>
      </c>
      <c r="K6259" s="4" t="s">
        <v>8</v>
      </c>
      <c r="L6259" s="4" t="s">
        <v>8</v>
      </c>
      <c r="M6259" s="20" t="s">
        <v>30</v>
      </c>
      <c r="N6259" s="4" t="s">
        <v>5</v>
      </c>
      <c r="O6259" s="4" t="s">
        <v>8</v>
      </c>
      <c r="P6259" s="20" t="s">
        <v>32</v>
      </c>
      <c r="Q6259" s="4" t="s">
        <v>8</v>
      </c>
      <c r="R6259" s="4" t="s">
        <v>14</v>
      </c>
      <c r="S6259" s="4" t="s">
        <v>8</v>
      </c>
      <c r="T6259" s="4" t="s">
        <v>8</v>
      </c>
      <c r="U6259" s="4" t="s">
        <v>8</v>
      </c>
      <c r="V6259" s="20" t="s">
        <v>30</v>
      </c>
      <c r="W6259" s="4" t="s">
        <v>5</v>
      </c>
      <c r="X6259" s="4" t="s">
        <v>8</v>
      </c>
      <c r="Y6259" s="20" t="s">
        <v>32</v>
      </c>
      <c r="Z6259" s="4" t="s">
        <v>8</v>
      </c>
      <c r="AA6259" s="4" t="s">
        <v>14</v>
      </c>
      <c r="AB6259" s="4" t="s">
        <v>8</v>
      </c>
      <c r="AC6259" s="4" t="s">
        <v>8</v>
      </c>
      <c r="AD6259" s="4" t="s">
        <v>8</v>
      </c>
      <c r="AE6259" s="4" t="s">
        <v>12</v>
      </c>
    </row>
    <row r="6260" spans="1:23">
      <c r="A6260" t="n">
        <v>50975</v>
      </c>
      <c r="B6260" s="12" t="n">
        <v>5</v>
      </c>
      <c r="C6260" s="7" t="n">
        <v>28</v>
      </c>
      <c r="D6260" s="20" t="s">
        <v>3</v>
      </c>
      <c r="E6260" s="59" t="n">
        <v>47</v>
      </c>
      <c r="F6260" s="7" t="n">
        <v>61456</v>
      </c>
      <c r="G6260" s="7" t="n">
        <v>2</v>
      </c>
      <c r="H6260" s="7" t="n">
        <v>0</v>
      </c>
      <c r="I6260" s="7" t="s">
        <v>354</v>
      </c>
      <c r="J6260" s="20" t="s">
        <v>3</v>
      </c>
      <c r="K6260" s="7" t="n">
        <v>8</v>
      </c>
      <c r="L6260" s="7" t="n">
        <v>28</v>
      </c>
      <c r="M6260" s="20" t="s">
        <v>3</v>
      </c>
      <c r="N6260" s="53" t="n">
        <v>74</v>
      </c>
      <c r="O6260" s="7" t="n">
        <v>65</v>
      </c>
      <c r="P6260" s="20" t="s">
        <v>3</v>
      </c>
      <c r="Q6260" s="7" t="n">
        <v>0</v>
      </c>
      <c r="R6260" s="7" t="n">
        <v>1</v>
      </c>
      <c r="S6260" s="7" t="n">
        <v>3</v>
      </c>
      <c r="T6260" s="7" t="n">
        <v>9</v>
      </c>
      <c r="U6260" s="7" t="n">
        <v>28</v>
      </c>
      <c r="V6260" s="20" t="s">
        <v>3</v>
      </c>
      <c r="W6260" s="53" t="n">
        <v>74</v>
      </c>
      <c r="X6260" s="7" t="n">
        <v>65</v>
      </c>
      <c r="Y6260" s="20" t="s">
        <v>3</v>
      </c>
      <c r="Z6260" s="7" t="n">
        <v>0</v>
      </c>
      <c r="AA6260" s="7" t="n">
        <v>2</v>
      </c>
      <c r="AB6260" s="7" t="n">
        <v>3</v>
      </c>
      <c r="AC6260" s="7" t="n">
        <v>9</v>
      </c>
      <c r="AD6260" s="7" t="n">
        <v>1</v>
      </c>
      <c r="AE6260" s="13" t="n">
        <f t="normal" ca="1">A6264</f>
        <v>0</v>
      </c>
    </row>
    <row r="6261" spans="1:23">
      <c r="A6261" t="s">
        <v>4</v>
      </c>
      <c r="B6261" s="4" t="s">
        <v>5</v>
      </c>
      <c r="C6261" s="4" t="s">
        <v>7</v>
      </c>
      <c r="D6261" s="4" t="s">
        <v>8</v>
      </c>
      <c r="E6261" s="4" t="s">
        <v>8</v>
      </c>
      <c r="F6261" s="4" t="s">
        <v>9</v>
      </c>
    </row>
    <row r="6262" spans="1:23">
      <c r="A6262" t="n">
        <v>51023</v>
      </c>
      <c r="B6262" s="59" t="n">
        <v>47</v>
      </c>
      <c r="C6262" s="7" t="n">
        <v>61456</v>
      </c>
      <c r="D6262" s="7" t="n">
        <v>0</v>
      </c>
      <c r="E6262" s="7" t="n">
        <v>0</v>
      </c>
      <c r="F6262" s="7" t="s">
        <v>355</v>
      </c>
    </row>
    <row r="6263" spans="1:23">
      <c r="A6263" t="s">
        <v>4</v>
      </c>
      <c r="B6263" s="4" t="s">
        <v>5</v>
      </c>
      <c r="C6263" s="4" t="s">
        <v>8</v>
      </c>
      <c r="D6263" s="4" t="s">
        <v>7</v>
      </c>
      <c r="E6263" s="4" t="s">
        <v>13</v>
      </c>
    </row>
    <row r="6264" spans="1:23">
      <c r="A6264" t="n">
        <v>51036</v>
      </c>
      <c r="B6264" s="27" t="n">
        <v>58</v>
      </c>
      <c r="C6264" s="7" t="n">
        <v>0</v>
      </c>
      <c r="D6264" s="7" t="n">
        <v>300</v>
      </c>
      <c r="E6264" s="7" t="n">
        <v>1</v>
      </c>
    </row>
    <row r="6265" spans="1:23">
      <c r="A6265" t="s">
        <v>4</v>
      </c>
      <c r="B6265" s="4" t="s">
        <v>5</v>
      </c>
      <c r="C6265" s="4" t="s">
        <v>8</v>
      </c>
      <c r="D6265" s="4" t="s">
        <v>7</v>
      </c>
    </row>
    <row r="6266" spans="1:23">
      <c r="A6266" t="n">
        <v>51044</v>
      </c>
      <c r="B6266" s="27" t="n">
        <v>58</v>
      </c>
      <c r="C6266" s="7" t="n">
        <v>255</v>
      </c>
      <c r="D6266" s="7" t="n">
        <v>0</v>
      </c>
    </row>
    <row r="6267" spans="1:23">
      <c r="A6267" t="s">
        <v>4</v>
      </c>
      <c r="B6267" s="4" t="s">
        <v>5</v>
      </c>
      <c r="C6267" s="4" t="s">
        <v>8</v>
      </c>
      <c r="D6267" s="4" t="s">
        <v>8</v>
      </c>
      <c r="E6267" s="4" t="s">
        <v>8</v>
      </c>
      <c r="F6267" s="4" t="s">
        <v>8</v>
      </c>
    </row>
    <row r="6268" spans="1:23">
      <c r="A6268" t="n">
        <v>51048</v>
      </c>
      <c r="B6268" s="11" t="n">
        <v>14</v>
      </c>
      <c r="C6268" s="7" t="n">
        <v>0</v>
      </c>
      <c r="D6268" s="7" t="n">
        <v>0</v>
      </c>
      <c r="E6268" s="7" t="n">
        <v>0</v>
      </c>
      <c r="F6268" s="7" t="n">
        <v>64</v>
      </c>
    </row>
    <row r="6269" spans="1:23">
      <c r="A6269" t="s">
        <v>4</v>
      </c>
      <c r="B6269" s="4" t="s">
        <v>5</v>
      </c>
      <c r="C6269" s="4" t="s">
        <v>8</v>
      </c>
      <c r="D6269" s="4" t="s">
        <v>7</v>
      </c>
    </row>
    <row r="6270" spans="1:23">
      <c r="A6270" t="n">
        <v>51053</v>
      </c>
      <c r="B6270" s="23" t="n">
        <v>22</v>
      </c>
      <c r="C6270" s="7" t="n">
        <v>0</v>
      </c>
      <c r="D6270" s="7" t="n">
        <v>16395</v>
      </c>
    </row>
    <row r="6271" spans="1:23">
      <c r="A6271" t="s">
        <v>4</v>
      </c>
      <c r="B6271" s="4" t="s">
        <v>5</v>
      </c>
      <c r="C6271" s="4" t="s">
        <v>8</v>
      </c>
      <c r="D6271" s="4" t="s">
        <v>7</v>
      </c>
    </row>
    <row r="6272" spans="1:23">
      <c r="A6272" t="n">
        <v>51057</v>
      </c>
      <c r="B6272" s="27" t="n">
        <v>58</v>
      </c>
      <c r="C6272" s="7" t="n">
        <v>5</v>
      </c>
      <c r="D6272" s="7" t="n">
        <v>300</v>
      </c>
    </row>
    <row r="6273" spans="1:31">
      <c r="A6273" t="s">
        <v>4</v>
      </c>
      <c r="B6273" s="4" t="s">
        <v>5</v>
      </c>
      <c r="C6273" s="4" t="s">
        <v>13</v>
      </c>
      <c r="D6273" s="4" t="s">
        <v>7</v>
      </c>
    </row>
    <row r="6274" spans="1:31">
      <c r="A6274" t="n">
        <v>51061</v>
      </c>
      <c r="B6274" s="60" t="n">
        <v>103</v>
      </c>
      <c r="C6274" s="7" t="n">
        <v>0</v>
      </c>
      <c r="D6274" s="7" t="n">
        <v>300</v>
      </c>
    </row>
    <row r="6275" spans="1:31">
      <c r="A6275" t="s">
        <v>4</v>
      </c>
      <c r="B6275" s="4" t="s">
        <v>5</v>
      </c>
      <c r="C6275" s="4" t="s">
        <v>8</v>
      </c>
    </row>
    <row r="6276" spans="1:31">
      <c r="A6276" t="n">
        <v>51068</v>
      </c>
      <c r="B6276" s="61" t="n">
        <v>64</v>
      </c>
      <c r="C6276" s="7" t="n">
        <v>7</v>
      </c>
    </row>
    <row r="6277" spans="1:31">
      <c r="A6277" t="s">
        <v>4</v>
      </c>
      <c r="B6277" s="4" t="s">
        <v>5</v>
      </c>
      <c r="C6277" s="4" t="s">
        <v>8</v>
      </c>
      <c r="D6277" s="4" t="s">
        <v>7</v>
      </c>
    </row>
    <row r="6278" spans="1:31">
      <c r="A6278" t="n">
        <v>51070</v>
      </c>
      <c r="B6278" s="64" t="n">
        <v>72</v>
      </c>
      <c r="C6278" s="7" t="n">
        <v>5</v>
      </c>
      <c r="D6278" s="7" t="n">
        <v>0</v>
      </c>
    </row>
    <row r="6279" spans="1:31">
      <c r="A6279" t="s">
        <v>4</v>
      </c>
      <c r="B6279" s="4" t="s">
        <v>5</v>
      </c>
      <c r="C6279" s="4" t="s">
        <v>8</v>
      </c>
      <c r="D6279" s="20" t="s">
        <v>30</v>
      </c>
      <c r="E6279" s="4" t="s">
        <v>5</v>
      </c>
      <c r="F6279" s="4" t="s">
        <v>8</v>
      </c>
      <c r="G6279" s="4" t="s">
        <v>7</v>
      </c>
      <c r="H6279" s="20" t="s">
        <v>32</v>
      </c>
      <c r="I6279" s="4" t="s">
        <v>8</v>
      </c>
      <c r="J6279" s="4" t="s">
        <v>14</v>
      </c>
      <c r="K6279" s="4" t="s">
        <v>8</v>
      </c>
      <c r="L6279" s="4" t="s">
        <v>8</v>
      </c>
      <c r="M6279" s="4" t="s">
        <v>12</v>
      </c>
    </row>
    <row r="6280" spans="1:31">
      <c r="A6280" t="n">
        <v>51074</v>
      </c>
      <c r="B6280" s="12" t="n">
        <v>5</v>
      </c>
      <c r="C6280" s="7" t="n">
        <v>28</v>
      </c>
      <c r="D6280" s="20" t="s">
        <v>3</v>
      </c>
      <c r="E6280" s="10" t="n">
        <v>162</v>
      </c>
      <c r="F6280" s="7" t="n">
        <v>4</v>
      </c>
      <c r="G6280" s="7" t="n">
        <v>16395</v>
      </c>
      <c r="H6280" s="20" t="s">
        <v>3</v>
      </c>
      <c r="I6280" s="7" t="n">
        <v>0</v>
      </c>
      <c r="J6280" s="7" t="n">
        <v>1</v>
      </c>
      <c r="K6280" s="7" t="n">
        <v>2</v>
      </c>
      <c r="L6280" s="7" t="n">
        <v>1</v>
      </c>
      <c r="M6280" s="13" t="n">
        <f t="normal" ca="1">A6286</f>
        <v>0</v>
      </c>
    </row>
    <row r="6281" spans="1:31">
      <c r="A6281" t="s">
        <v>4</v>
      </c>
      <c r="B6281" s="4" t="s">
        <v>5</v>
      </c>
      <c r="C6281" s="4" t="s">
        <v>8</v>
      </c>
      <c r="D6281" s="4" t="s">
        <v>9</v>
      </c>
    </row>
    <row r="6282" spans="1:31">
      <c r="A6282" t="n">
        <v>51091</v>
      </c>
      <c r="B6282" s="9" t="n">
        <v>2</v>
      </c>
      <c r="C6282" s="7" t="n">
        <v>10</v>
      </c>
      <c r="D6282" s="7" t="s">
        <v>356</v>
      </c>
    </row>
    <row r="6283" spans="1:31">
      <c r="A6283" t="s">
        <v>4</v>
      </c>
      <c r="B6283" s="4" t="s">
        <v>5</v>
      </c>
      <c r="C6283" s="4" t="s">
        <v>7</v>
      </c>
    </row>
    <row r="6284" spans="1:31">
      <c r="A6284" t="n">
        <v>51108</v>
      </c>
      <c r="B6284" s="25" t="n">
        <v>16</v>
      </c>
      <c r="C6284" s="7" t="n">
        <v>0</v>
      </c>
    </row>
    <row r="6285" spans="1:31">
      <c r="A6285" t="s">
        <v>4</v>
      </c>
      <c r="B6285" s="4" t="s">
        <v>5</v>
      </c>
      <c r="C6285" s="4" t="s">
        <v>8</v>
      </c>
      <c r="D6285" s="4" t="s">
        <v>7</v>
      </c>
      <c r="E6285" s="4" t="s">
        <v>8</v>
      </c>
      <c r="F6285" s="4" t="s">
        <v>9</v>
      </c>
    </row>
    <row r="6286" spans="1:31">
      <c r="A6286" t="n">
        <v>51111</v>
      </c>
      <c r="B6286" s="65" t="n">
        <v>39</v>
      </c>
      <c r="C6286" s="7" t="n">
        <v>10</v>
      </c>
      <c r="D6286" s="7" t="n">
        <v>65533</v>
      </c>
      <c r="E6286" s="7" t="n">
        <v>203</v>
      </c>
      <c r="F6286" s="7" t="s">
        <v>357</v>
      </c>
    </row>
    <row r="6287" spans="1:31">
      <c r="A6287" t="s">
        <v>4</v>
      </c>
      <c r="B6287" s="4" t="s">
        <v>5</v>
      </c>
      <c r="C6287" s="4" t="s">
        <v>8</v>
      </c>
      <c r="D6287" s="4" t="s">
        <v>7</v>
      </c>
      <c r="E6287" s="4" t="s">
        <v>8</v>
      </c>
      <c r="F6287" s="4" t="s">
        <v>9</v>
      </c>
    </row>
    <row r="6288" spans="1:31">
      <c r="A6288" t="n">
        <v>51135</v>
      </c>
      <c r="B6288" s="65" t="n">
        <v>39</v>
      </c>
      <c r="C6288" s="7" t="n">
        <v>10</v>
      </c>
      <c r="D6288" s="7" t="n">
        <v>65533</v>
      </c>
      <c r="E6288" s="7" t="n">
        <v>204</v>
      </c>
      <c r="F6288" s="7" t="s">
        <v>358</v>
      </c>
    </row>
    <row r="6289" spans="1:13">
      <c r="A6289" t="s">
        <v>4</v>
      </c>
      <c r="B6289" s="4" t="s">
        <v>5</v>
      </c>
      <c r="C6289" s="4" t="s">
        <v>7</v>
      </c>
      <c r="D6289" s="4" t="s">
        <v>14</v>
      </c>
    </row>
    <row r="6290" spans="1:13">
      <c r="A6290" t="n">
        <v>51159</v>
      </c>
      <c r="B6290" s="30" t="n">
        <v>43</v>
      </c>
      <c r="C6290" s="7" t="n">
        <v>61456</v>
      </c>
      <c r="D6290" s="7" t="n">
        <v>128</v>
      </c>
    </row>
    <row r="6291" spans="1:13">
      <c r="A6291" t="s">
        <v>4</v>
      </c>
      <c r="B6291" s="4" t="s">
        <v>5</v>
      </c>
      <c r="C6291" s="4" t="s">
        <v>7</v>
      </c>
      <c r="D6291" s="4" t="s">
        <v>14</v>
      </c>
    </row>
    <row r="6292" spans="1:13">
      <c r="A6292" t="n">
        <v>51166</v>
      </c>
      <c r="B6292" s="30" t="n">
        <v>43</v>
      </c>
      <c r="C6292" s="7" t="n">
        <v>61456</v>
      </c>
      <c r="D6292" s="7" t="n">
        <v>32</v>
      </c>
    </row>
    <row r="6293" spans="1:13">
      <c r="A6293" t="s">
        <v>4</v>
      </c>
      <c r="B6293" s="4" t="s">
        <v>5</v>
      </c>
      <c r="C6293" s="4" t="s">
        <v>7</v>
      </c>
      <c r="D6293" s="4" t="s">
        <v>9</v>
      </c>
      <c r="E6293" s="4" t="s">
        <v>9</v>
      </c>
      <c r="F6293" s="4" t="s">
        <v>9</v>
      </c>
      <c r="G6293" s="4" t="s">
        <v>8</v>
      </c>
      <c r="H6293" s="4" t="s">
        <v>14</v>
      </c>
      <c r="I6293" s="4" t="s">
        <v>13</v>
      </c>
      <c r="J6293" s="4" t="s">
        <v>13</v>
      </c>
      <c r="K6293" s="4" t="s">
        <v>13</v>
      </c>
      <c r="L6293" s="4" t="s">
        <v>13</v>
      </c>
      <c r="M6293" s="4" t="s">
        <v>13</v>
      </c>
      <c r="N6293" s="4" t="s">
        <v>13</v>
      </c>
      <c r="O6293" s="4" t="s">
        <v>13</v>
      </c>
      <c r="P6293" s="4" t="s">
        <v>9</v>
      </c>
      <c r="Q6293" s="4" t="s">
        <v>9</v>
      </c>
      <c r="R6293" s="4" t="s">
        <v>14</v>
      </c>
      <c r="S6293" s="4" t="s">
        <v>8</v>
      </c>
      <c r="T6293" s="4" t="s">
        <v>14</v>
      </c>
      <c r="U6293" s="4" t="s">
        <v>14</v>
      </c>
      <c r="V6293" s="4" t="s">
        <v>7</v>
      </c>
    </row>
    <row r="6294" spans="1:13">
      <c r="A6294" t="n">
        <v>51173</v>
      </c>
      <c r="B6294" s="66" t="n">
        <v>19</v>
      </c>
      <c r="C6294" s="7" t="n">
        <v>7036</v>
      </c>
      <c r="D6294" s="7" t="s">
        <v>360</v>
      </c>
      <c r="E6294" s="7" t="s">
        <v>361</v>
      </c>
      <c r="F6294" s="7" t="s">
        <v>15</v>
      </c>
      <c r="G6294" s="7" t="n">
        <v>0</v>
      </c>
      <c r="H6294" s="7" t="n">
        <v>33</v>
      </c>
      <c r="I6294" s="7" t="n">
        <v>0</v>
      </c>
      <c r="J6294" s="7" t="n">
        <v>0</v>
      </c>
      <c r="K6294" s="7" t="n">
        <v>0</v>
      </c>
      <c r="L6294" s="7" t="n">
        <v>0</v>
      </c>
      <c r="M6294" s="7" t="n">
        <v>1</v>
      </c>
      <c r="N6294" s="7" t="n">
        <v>1.60000002384186</v>
      </c>
      <c r="O6294" s="7" t="n">
        <v>0.0900000035762787</v>
      </c>
      <c r="P6294" s="7" t="s">
        <v>15</v>
      </c>
      <c r="Q6294" s="7" t="s">
        <v>15</v>
      </c>
      <c r="R6294" s="7" t="n">
        <v>-1</v>
      </c>
      <c r="S6294" s="7" t="n">
        <v>0</v>
      </c>
      <c r="T6294" s="7" t="n">
        <v>0</v>
      </c>
      <c r="U6294" s="7" t="n">
        <v>0</v>
      </c>
      <c r="V6294" s="7" t="n">
        <v>0</v>
      </c>
    </row>
    <row r="6295" spans="1:13">
      <c r="A6295" t="s">
        <v>4</v>
      </c>
      <c r="B6295" s="4" t="s">
        <v>5</v>
      </c>
      <c r="C6295" s="4" t="s">
        <v>7</v>
      </c>
      <c r="D6295" s="4" t="s">
        <v>8</v>
      </c>
      <c r="E6295" s="4" t="s">
        <v>8</v>
      </c>
      <c r="F6295" s="4" t="s">
        <v>9</v>
      </c>
    </row>
    <row r="6296" spans="1:13">
      <c r="A6296" t="n">
        <v>51246</v>
      </c>
      <c r="B6296" s="22" t="n">
        <v>20</v>
      </c>
      <c r="C6296" s="7" t="n">
        <v>7036</v>
      </c>
      <c r="D6296" s="7" t="n">
        <v>3</v>
      </c>
      <c r="E6296" s="7" t="n">
        <v>10</v>
      </c>
      <c r="F6296" s="7" t="s">
        <v>96</v>
      </c>
    </row>
    <row r="6297" spans="1:13">
      <c r="A6297" t="s">
        <v>4</v>
      </c>
      <c r="B6297" s="4" t="s">
        <v>5</v>
      </c>
      <c r="C6297" s="4" t="s">
        <v>7</v>
      </c>
    </row>
    <row r="6298" spans="1:13">
      <c r="A6298" t="n">
        <v>51264</v>
      </c>
      <c r="B6298" s="25" t="n">
        <v>16</v>
      </c>
      <c r="C6298" s="7" t="n">
        <v>0</v>
      </c>
    </row>
    <row r="6299" spans="1:13">
      <c r="A6299" t="s">
        <v>4</v>
      </c>
      <c r="B6299" s="4" t="s">
        <v>5</v>
      </c>
      <c r="C6299" s="4" t="s">
        <v>8</v>
      </c>
      <c r="D6299" s="4" t="s">
        <v>8</v>
      </c>
      <c r="E6299" s="4" t="s">
        <v>8</v>
      </c>
      <c r="F6299" s="4" t="s">
        <v>8</v>
      </c>
    </row>
    <row r="6300" spans="1:13">
      <c r="A6300" t="n">
        <v>51267</v>
      </c>
      <c r="B6300" s="11" t="n">
        <v>14</v>
      </c>
      <c r="C6300" s="7" t="n">
        <v>0</v>
      </c>
      <c r="D6300" s="7" t="n">
        <v>0</v>
      </c>
      <c r="E6300" s="7" t="n">
        <v>32</v>
      </c>
      <c r="F6300" s="7" t="n">
        <v>0</v>
      </c>
    </row>
    <row r="6301" spans="1:13">
      <c r="A6301" t="s">
        <v>4</v>
      </c>
      <c r="B6301" s="4" t="s">
        <v>5</v>
      </c>
      <c r="C6301" s="4" t="s">
        <v>13</v>
      </c>
      <c r="D6301" s="4" t="s">
        <v>13</v>
      </c>
      <c r="E6301" s="4" t="s">
        <v>13</v>
      </c>
      <c r="F6301" s="4" t="s">
        <v>13</v>
      </c>
      <c r="G6301" s="4" t="s">
        <v>13</v>
      </c>
      <c r="H6301" s="4" t="s">
        <v>7</v>
      </c>
    </row>
    <row r="6302" spans="1:13">
      <c r="A6302" t="n">
        <v>51272</v>
      </c>
      <c r="B6302" s="67" t="n">
        <v>71</v>
      </c>
      <c r="C6302" s="7" t="n">
        <v>1</v>
      </c>
      <c r="D6302" s="7" t="n">
        <v>1</v>
      </c>
      <c r="E6302" s="7" t="n">
        <v>1</v>
      </c>
      <c r="F6302" s="7" t="n">
        <v>5</v>
      </c>
      <c r="G6302" s="7" t="n">
        <v>1000</v>
      </c>
      <c r="H6302" s="7" t="n">
        <v>0</v>
      </c>
    </row>
    <row r="6303" spans="1:13">
      <c r="A6303" t="s">
        <v>4</v>
      </c>
      <c r="B6303" s="4" t="s">
        <v>5</v>
      </c>
      <c r="C6303" s="4" t="s">
        <v>7</v>
      </c>
      <c r="D6303" s="4" t="s">
        <v>13</v>
      </c>
      <c r="E6303" s="4" t="s">
        <v>13</v>
      </c>
      <c r="F6303" s="4" t="s">
        <v>13</v>
      </c>
      <c r="G6303" s="4" t="s">
        <v>13</v>
      </c>
    </row>
    <row r="6304" spans="1:13">
      <c r="A6304" t="n">
        <v>51295</v>
      </c>
      <c r="B6304" s="46" t="n">
        <v>46</v>
      </c>
      <c r="C6304" s="7" t="n">
        <v>7036</v>
      </c>
      <c r="D6304" s="7" t="n">
        <v>0</v>
      </c>
      <c r="E6304" s="7" t="n">
        <v>0</v>
      </c>
      <c r="F6304" s="7" t="n">
        <v>-250</v>
      </c>
      <c r="G6304" s="7" t="n">
        <v>0</v>
      </c>
    </row>
    <row r="6305" spans="1:22">
      <c r="A6305" t="s">
        <v>4</v>
      </c>
      <c r="B6305" s="4" t="s">
        <v>5</v>
      </c>
      <c r="C6305" s="4" t="s">
        <v>7</v>
      </c>
      <c r="D6305" s="4" t="s">
        <v>9</v>
      </c>
      <c r="E6305" s="4" t="s">
        <v>8</v>
      </c>
      <c r="F6305" s="4" t="s">
        <v>8</v>
      </c>
      <c r="G6305" s="4" t="s">
        <v>8</v>
      </c>
      <c r="H6305" s="4" t="s">
        <v>8</v>
      </c>
      <c r="I6305" s="4" t="s">
        <v>8</v>
      </c>
      <c r="J6305" s="4" t="s">
        <v>13</v>
      </c>
      <c r="K6305" s="4" t="s">
        <v>13</v>
      </c>
      <c r="L6305" s="4" t="s">
        <v>13</v>
      </c>
      <c r="M6305" s="4" t="s">
        <v>13</v>
      </c>
      <c r="N6305" s="4" t="s">
        <v>8</v>
      </c>
    </row>
    <row r="6306" spans="1:22">
      <c r="A6306" t="n">
        <v>51314</v>
      </c>
      <c r="B6306" s="68" t="n">
        <v>34</v>
      </c>
      <c r="C6306" s="7" t="n">
        <v>7036</v>
      </c>
      <c r="D6306" s="7" t="s">
        <v>377</v>
      </c>
      <c r="E6306" s="7" t="n">
        <v>1</v>
      </c>
      <c r="F6306" s="7" t="n">
        <v>0</v>
      </c>
      <c r="G6306" s="7" t="n">
        <v>0</v>
      </c>
      <c r="H6306" s="7" t="n">
        <v>0</v>
      </c>
      <c r="I6306" s="7" t="n">
        <v>0</v>
      </c>
      <c r="J6306" s="7" t="n">
        <v>0</v>
      </c>
      <c r="K6306" s="7" t="n">
        <v>-1</v>
      </c>
      <c r="L6306" s="7" t="n">
        <v>-1</v>
      </c>
      <c r="M6306" s="7" t="n">
        <v>-1</v>
      </c>
      <c r="N6306" s="7" t="n">
        <v>0</v>
      </c>
    </row>
    <row r="6307" spans="1:22">
      <c r="A6307" t="s">
        <v>4</v>
      </c>
      <c r="B6307" s="4" t="s">
        <v>5</v>
      </c>
      <c r="C6307" s="4" t="s">
        <v>8</v>
      </c>
      <c r="D6307" s="4" t="s">
        <v>7</v>
      </c>
      <c r="E6307" s="4" t="s">
        <v>7</v>
      </c>
      <c r="F6307" s="4" t="s">
        <v>7</v>
      </c>
      <c r="G6307" s="4" t="s">
        <v>7</v>
      </c>
      <c r="H6307" s="4" t="s">
        <v>7</v>
      </c>
      <c r="I6307" s="4" t="s">
        <v>9</v>
      </c>
      <c r="J6307" s="4" t="s">
        <v>13</v>
      </c>
      <c r="K6307" s="4" t="s">
        <v>13</v>
      </c>
      <c r="L6307" s="4" t="s">
        <v>13</v>
      </c>
      <c r="M6307" s="4" t="s">
        <v>14</v>
      </c>
      <c r="N6307" s="4" t="s">
        <v>14</v>
      </c>
      <c r="O6307" s="4" t="s">
        <v>13</v>
      </c>
      <c r="P6307" s="4" t="s">
        <v>13</v>
      </c>
      <c r="Q6307" s="4" t="s">
        <v>13</v>
      </c>
      <c r="R6307" s="4" t="s">
        <v>13</v>
      </c>
      <c r="S6307" s="4" t="s">
        <v>8</v>
      </c>
    </row>
    <row r="6308" spans="1:22">
      <c r="A6308" t="n">
        <v>51346</v>
      </c>
      <c r="B6308" s="65" t="n">
        <v>39</v>
      </c>
      <c r="C6308" s="7" t="n">
        <v>12</v>
      </c>
      <c r="D6308" s="7" t="n">
        <v>65533</v>
      </c>
      <c r="E6308" s="7" t="n">
        <v>203</v>
      </c>
      <c r="F6308" s="7" t="n">
        <v>0</v>
      </c>
      <c r="G6308" s="7" t="n">
        <v>7036</v>
      </c>
      <c r="H6308" s="7" t="n">
        <v>3</v>
      </c>
      <c r="I6308" s="7" t="s">
        <v>378</v>
      </c>
      <c r="J6308" s="7" t="n">
        <v>0</v>
      </c>
      <c r="K6308" s="7" t="n">
        <v>-5</v>
      </c>
      <c r="L6308" s="7" t="n">
        <v>0</v>
      </c>
      <c r="M6308" s="7" t="n">
        <v>0</v>
      </c>
      <c r="N6308" s="7" t="n">
        <v>0</v>
      </c>
      <c r="O6308" s="7" t="n">
        <v>0</v>
      </c>
      <c r="P6308" s="7" t="n">
        <v>1</v>
      </c>
      <c r="Q6308" s="7" t="n">
        <v>1</v>
      </c>
      <c r="R6308" s="7" t="n">
        <v>1</v>
      </c>
      <c r="S6308" s="7" t="n">
        <v>103</v>
      </c>
    </row>
    <row r="6309" spans="1:22">
      <c r="A6309" t="s">
        <v>4</v>
      </c>
      <c r="B6309" s="4" t="s">
        <v>5</v>
      </c>
      <c r="C6309" s="4" t="s">
        <v>8</v>
      </c>
      <c r="D6309" s="4" t="s">
        <v>7</v>
      </c>
      <c r="E6309" s="4" t="s">
        <v>7</v>
      </c>
      <c r="F6309" s="4" t="s">
        <v>7</v>
      </c>
      <c r="G6309" s="4" t="s">
        <v>7</v>
      </c>
      <c r="H6309" s="4" t="s">
        <v>7</v>
      </c>
      <c r="I6309" s="4" t="s">
        <v>9</v>
      </c>
      <c r="J6309" s="4" t="s">
        <v>13</v>
      </c>
      <c r="K6309" s="4" t="s">
        <v>13</v>
      </c>
      <c r="L6309" s="4" t="s">
        <v>13</v>
      </c>
      <c r="M6309" s="4" t="s">
        <v>14</v>
      </c>
      <c r="N6309" s="4" t="s">
        <v>14</v>
      </c>
      <c r="O6309" s="4" t="s">
        <v>13</v>
      </c>
      <c r="P6309" s="4" t="s">
        <v>13</v>
      </c>
      <c r="Q6309" s="4" t="s">
        <v>13</v>
      </c>
      <c r="R6309" s="4" t="s">
        <v>13</v>
      </c>
      <c r="S6309" s="4" t="s">
        <v>8</v>
      </c>
    </row>
    <row r="6310" spans="1:22">
      <c r="A6310" t="n">
        <v>51407</v>
      </c>
      <c r="B6310" s="65" t="n">
        <v>39</v>
      </c>
      <c r="C6310" s="7" t="n">
        <v>12</v>
      </c>
      <c r="D6310" s="7" t="n">
        <v>65533</v>
      </c>
      <c r="E6310" s="7" t="n">
        <v>204</v>
      </c>
      <c r="F6310" s="7" t="n">
        <v>0</v>
      </c>
      <c r="G6310" s="7" t="n">
        <v>7036</v>
      </c>
      <c r="H6310" s="7" t="n">
        <v>3</v>
      </c>
      <c r="I6310" s="7" t="s">
        <v>379</v>
      </c>
      <c r="J6310" s="7" t="n">
        <v>0</v>
      </c>
      <c r="K6310" s="7" t="n">
        <v>0</v>
      </c>
      <c r="L6310" s="7" t="n">
        <v>0</v>
      </c>
      <c r="M6310" s="7" t="n">
        <v>0</v>
      </c>
      <c r="N6310" s="7" t="n">
        <v>0</v>
      </c>
      <c r="O6310" s="7" t="n">
        <v>0</v>
      </c>
      <c r="P6310" s="7" t="n">
        <v>1</v>
      </c>
      <c r="Q6310" s="7" t="n">
        <v>1</v>
      </c>
      <c r="R6310" s="7" t="n">
        <v>1</v>
      </c>
      <c r="S6310" s="7" t="n">
        <v>104</v>
      </c>
    </row>
    <row r="6311" spans="1:22">
      <c r="A6311" t="s">
        <v>4</v>
      </c>
      <c r="B6311" s="4" t="s">
        <v>5</v>
      </c>
      <c r="C6311" s="4" t="s">
        <v>8</v>
      </c>
      <c r="D6311" s="4" t="s">
        <v>7</v>
      </c>
      <c r="E6311" s="4" t="s">
        <v>7</v>
      </c>
      <c r="F6311" s="4" t="s">
        <v>7</v>
      </c>
      <c r="G6311" s="4" t="s">
        <v>7</v>
      </c>
      <c r="H6311" s="4" t="s">
        <v>7</v>
      </c>
      <c r="I6311" s="4" t="s">
        <v>9</v>
      </c>
      <c r="J6311" s="4" t="s">
        <v>13</v>
      </c>
      <c r="K6311" s="4" t="s">
        <v>13</v>
      </c>
      <c r="L6311" s="4" t="s">
        <v>13</v>
      </c>
      <c r="M6311" s="4" t="s">
        <v>14</v>
      </c>
      <c r="N6311" s="4" t="s">
        <v>14</v>
      </c>
      <c r="O6311" s="4" t="s">
        <v>13</v>
      </c>
      <c r="P6311" s="4" t="s">
        <v>13</v>
      </c>
      <c r="Q6311" s="4" t="s">
        <v>13</v>
      </c>
      <c r="R6311" s="4" t="s">
        <v>13</v>
      </c>
      <c r="S6311" s="4" t="s">
        <v>8</v>
      </c>
    </row>
    <row r="6312" spans="1:22">
      <c r="A6312" t="n">
        <v>51470</v>
      </c>
      <c r="B6312" s="65" t="n">
        <v>39</v>
      </c>
      <c r="C6312" s="7" t="n">
        <v>12</v>
      </c>
      <c r="D6312" s="7" t="n">
        <v>65533</v>
      </c>
      <c r="E6312" s="7" t="n">
        <v>204</v>
      </c>
      <c r="F6312" s="7" t="n">
        <v>0</v>
      </c>
      <c r="G6312" s="7" t="n">
        <v>7036</v>
      </c>
      <c r="H6312" s="7" t="n">
        <v>3</v>
      </c>
      <c r="I6312" s="7" t="s">
        <v>380</v>
      </c>
      <c r="J6312" s="7" t="n">
        <v>0</v>
      </c>
      <c r="K6312" s="7" t="n">
        <v>0</v>
      </c>
      <c r="L6312" s="7" t="n">
        <v>0</v>
      </c>
      <c r="M6312" s="7" t="n">
        <v>0</v>
      </c>
      <c r="N6312" s="7" t="n">
        <v>0</v>
      </c>
      <c r="O6312" s="7" t="n">
        <v>0</v>
      </c>
      <c r="P6312" s="7" t="n">
        <v>1</v>
      </c>
      <c r="Q6312" s="7" t="n">
        <v>1</v>
      </c>
      <c r="R6312" s="7" t="n">
        <v>1</v>
      </c>
      <c r="S6312" s="7" t="n">
        <v>105</v>
      </c>
    </row>
    <row r="6313" spans="1:22">
      <c r="A6313" t="s">
        <v>4</v>
      </c>
      <c r="B6313" s="4" t="s">
        <v>5</v>
      </c>
      <c r="C6313" s="4" t="s">
        <v>8</v>
      </c>
      <c r="D6313" s="4" t="s">
        <v>8</v>
      </c>
      <c r="E6313" s="4" t="s">
        <v>13</v>
      </c>
      <c r="F6313" s="4" t="s">
        <v>13</v>
      </c>
      <c r="G6313" s="4" t="s">
        <v>13</v>
      </c>
      <c r="H6313" s="4" t="s">
        <v>7</v>
      </c>
    </row>
    <row r="6314" spans="1:22">
      <c r="A6314" t="n">
        <v>51533</v>
      </c>
      <c r="B6314" s="31" t="n">
        <v>45</v>
      </c>
      <c r="C6314" s="7" t="n">
        <v>2</v>
      </c>
      <c r="D6314" s="7" t="n">
        <v>3</v>
      </c>
      <c r="E6314" s="7" t="n">
        <v>0</v>
      </c>
      <c r="F6314" s="7" t="n">
        <v>8</v>
      </c>
      <c r="G6314" s="7" t="n">
        <v>-250</v>
      </c>
      <c r="H6314" s="7" t="n">
        <v>0</v>
      </c>
    </row>
    <row r="6315" spans="1:22">
      <c r="A6315" t="s">
        <v>4</v>
      </c>
      <c r="B6315" s="4" t="s">
        <v>5</v>
      </c>
      <c r="C6315" s="4" t="s">
        <v>8</v>
      </c>
      <c r="D6315" s="4" t="s">
        <v>8</v>
      </c>
      <c r="E6315" s="4" t="s">
        <v>13</v>
      </c>
      <c r="F6315" s="4" t="s">
        <v>13</v>
      </c>
      <c r="G6315" s="4" t="s">
        <v>13</v>
      </c>
      <c r="H6315" s="4" t="s">
        <v>7</v>
      </c>
      <c r="I6315" s="4" t="s">
        <v>8</v>
      </c>
    </row>
    <row r="6316" spans="1:22">
      <c r="A6316" t="n">
        <v>51550</v>
      </c>
      <c r="B6316" s="31" t="n">
        <v>45</v>
      </c>
      <c r="C6316" s="7" t="n">
        <v>4</v>
      </c>
      <c r="D6316" s="7" t="n">
        <v>3</v>
      </c>
      <c r="E6316" s="7" t="n">
        <v>5</v>
      </c>
      <c r="F6316" s="7" t="n">
        <v>34.5</v>
      </c>
      <c r="G6316" s="7" t="n">
        <v>0</v>
      </c>
      <c r="H6316" s="7" t="n">
        <v>0</v>
      </c>
      <c r="I6316" s="7" t="n">
        <v>0</v>
      </c>
    </row>
    <row r="6317" spans="1:22">
      <c r="A6317" t="s">
        <v>4</v>
      </c>
      <c r="B6317" s="4" t="s">
        <v>5</v>
      </c>
      <c r="C6317" s="4" t="s">
        <v>8</v>
      </c>
      <c r="D6317" s="4" t="s">
        <v>8</v>
      </c>
      <c r="E6317" s="4" t="s">
        <v>13</v>
      </c>
      <c r="F6317" s="4" t="s">
        <v>7</v>
      </c>
    </row>
    <row r="6318" spans="1:22">
      <c r="A6318" t="n">
        <v>51568</v>
      </c>
      <c r="B6318" s="31" t="n">
        <v>45</v>
      </c>
      <c r="C6318" s="7" t="n">
        <v>5</v>
      </c>
      <c r="D6318" s="7" t="n">
        <v>3</v>
      </c>
      <c r="E6318" s="7" t="n">
        <v>105</v>
      </c>
      <c r="F6318" s="7" t="n">
        <v>0</v>
      </c>
    </row>
    <row r="6319" spans="1:22">
      <c r="A6319" t="s">
        <v>4</v>
      </c>
      <c r="B6319" s="4" t="s">
        <v>5</v>
      </c>
      <c r="C6319" s="4" t="s">
        <v>8</v>
      </c>
      <c r="D6319" s="4" t="s">
        <v>8</v>
      </c>
      <c r="E6319" s="4" t="s">
        <v>13</v>
      </c>
      <c r="F6319" s="4" t="s">
        <v>7</v>
      </c>
    </row>
    <row r="6320" spans="1:22">
      <c r="A6320" t="n">
        <v>51577</v>
      </c>
      <c r="B6320" s="31" t="n">
        <v>45</v>
      </c>
      <c r="C6320" s="7" t="n">
        <v>11</v>
      </c>
      <c r="D6320" s="7" t="n">
        <v>3</v>
      </c>
      <c r="E6320" s="7" t="n">
        <v>35</v>
      </c>
      <c r="F6320" s="7" t="n">
        <v>0</v>
      </c>
    </row>
    <row r="6321" spans="1:19">
      <c r="A6321" t="s">
        <v>4</v>
      </c>
      <c r="B6321" s="4" t="s">
        <v>5</v>
      </c>
      <c r="C6321" s="4" t="s">
        <v>8</v>
      </c>
      <c r="D6321" s="4" t="s">
        <v>7</v>
      </c>
      <c r="E6321" s="4" t="s">
        <v>13</v>
      </c>
      <c r="F6321" s="4" t="s">
        <v>7</v>
      </c>
      <c r="G6321" s="4" t="s">
        <v>14</v>
      </c>
      <c r="H6321" s="4" t="s">
        <v>14</v>
      </c>
      <c r="I6321" s="4" t="s">
        <v>7</v>
      </c>
      <c r="J6321" s="4" t="s">
        <v>7</v>
      </c>
      <c r="K6321" s="4" t="s">
        <v>14</v>
      </c>
      <c r="L6321" s="4" t="s">
        <v>14</v>
      </c>
      <c r="M6321" s="4" t="s">
        <v>14</v>
      </c>
      <c r="N6321" s="4" t="s">
        <v>14</v>
      </c>
      <c r="O6321" s="4" t="s">
        <v>9</v>
      </c>
    </row>
    <row r="6322" spans="1:19">
      <c r="A6322" t="n">
        <v>51586</v>
      </c>
      <c r="B6322" s="16" t="n">
        <v>50</v>
      </c>
      <c r="C6322" s="7" t="n">
        <v>0</v>
      </c>
      <c r="D6322" s="7" t="n">
        <v>4525</v>
      </c>
      <c r="E6322" s="7" t="n">
        <v>0.800000011920929</v>
      </c>
      <c r="F6322" s="7" t="n">
        <v>2000</v>
      </c>
      <c r="G6322" s="7" t="n">
        <v>0</v>
      </c>
      <c r="H6322" s="7" t="n">
        <v>0</v>
      </c>
      <c r="I6322" s="7" t="n">
        <v>0</v>
      </c>
      <c r="J6322" s="7" t="n">
        <v>65533</v>
      </c>
      <c r="K6322" s="7" t="n">
        <v>0</v>
      </c>
      <c r="L6322" s="7" t="n">
        <v>0</v>
      </c>
      <c r="M6322" s="7" t="n">
        <v>0</v>
      </c>
      <c r="N6322" s="7" t="n">
        <v>0</v>
      </c>
      <c r="O6322" s="7" t="s">
        <v>15</v>
      </c>
    </row>
    <row r="6323" spans="1:19">
      <c r="A6323" t="s">
        <v>4</v>
      </c>
      <c r="B6323" s="4" t="s">
        <v>5</v>
      </c>
      <c r="C6323" s="4" t="s">
        <v>8</v>
      </c>
      <c r="D6323" s="4" t="s">
        <v>7</v>
      </c>
      <c r="E6323" s="4" t="s">
        <v>13</v>
      </c>
      <c r="F6323" s="4" t="s">
        <v>7</v>
      </c>
      <c r="G6323" s="4" t="s">
        <v>14</v>
      </c>
      <c r="H6323" s="4" t="s">
        <v>14</v>
      </c>
      <c r="I6323" s="4" t="s">
        <v>7</v>
      </c>
      <c r="J6323" s="4" t="s">
        <v>7</v>
      </c>
      <c r="K6323" s="4" t="s">
        <v>14</v>
      </c>
      <c r="L6323" s="4" t="s">
        <v>14</v>
      </c>
      <c r="M6323" s="4" t="s">
        <v>14</v>
      </c>
      <c r="N6323" s="4" t="s">
        <v>14</v>
      </c>
      <c r="O6323" s="4" t="s">
        <v>9</v>
      </c>
    </row>
    <row r="6324" spans="1:19">
      <c r="A6324" t="n">
        <v>51625</v>
      </c>
      <c r="B6324" s="16" t="n">
        <v>50</v>
      </c>
      <c r="C6324" s="7" t="n">
        <v>0</v>
      </c>
      <c r="D6324" s="7" t="n">
        <v>8060</v>
      </c>
      <c r="E6324" s="7" t="n">
        <v>1</v>
      </c>
      <c r="F6324" s="7" t="n">
        <v>2000</v>
      </c>
      <c r="G6324" s="7" t="n">
        <v>0</v>
      </c>
      <c r="H6324" s="7" t="n">
        <v>0</v>
      </c>
      <c r="I6324" s="7" t="n">
        <v>0</v>
      </c>
      <c r="J6324" s="7" t="n">
        <v>65533</v>
      </c>
      <c r="K6324" s="7" t="n">
        <v>0</v>
      </c>
      <c r="L6324" s="7" t="n">
        <v>0</v>
      </c>
      <c r="M6324" s="7" t="n">
        <v>0</v>
      </c>
      <c r="N6324" s="7" t="n">
        <v>0</v>
      </c>
      <c r="O6324" s="7" t="s">
        <v>15</v>
      </c>
    </row>
    <row r="6325" spans="1:19">
      <c r="A6325" t="s">
        <v>4</v>
      </c>
      <c r="B6325" s="4" t="s">
        <v>5</v>
      </c>
      <c r="C6325" s="4" t="s">
        <v>8</v>
      </c>
      <c r="D6325" s="4" t="s">
        <v>8</v>
      </c>
      <c r="E6325" s="4" t="s">
        <v>13</v>
      </c>
      <c r="F6325" s="4" t="s">
        <v>13</v>
      </c>
      <c r="G6325" s="4" t="s">
        <v>13</v>
      </c>
      <c r="H6325" s="4" t="s">
        <v>7</v>
      </c>
    </row>
    <row r="6326" spans="1:19">
      <c r="A6326" t="n">
        <v>51664</v>
      </c>
      <c r="B6326" s="31" t="n">
        <v>45</v>
      </c>
      <c r="C6326" s="7" t="n">
        <v>2</v>
      </c>
      <c r="D6326" s="7" t="n">
        <v>3</v>
      </c>
      <c r="E6326" s="7" t="n">
        <v>0</v>
      </c>
      <c r="F6326" s="7" t="n">
        <v>8</v>
      </c>
      <c r="G6326" s="7" t="n">
        <v>-245</v>
      </c>
      <c r="H6326" s="7" t="n">
        <v>7000</v>
      </c>
    </row>
    <row r="6327" spans="1:19">
      <c r="A6327" t="s">
        <v>4</v>
      </c>
      <c r="B6327" s="4" t="s">
        <v>5</v>
      </c>
      <c r="C6327" s="4" t="s">
        <v>8</v>
      </c>
      <c r="D6327" s="4" t="s">
        <v>8</v>
      </c>
      <c r="E6327" s="4" t="s">
        <v>13</v>
      </c>
      <c r="F6327" s="4" t="s">
        <v>13</v>
      </c>
      <c r="G6327" s="4" t="s">
        <v>13</v>
      </c>
      <c r="H6327" s="4" t="s">
        <v>7</v>
      </c>
      <c r="I6327" s="4" t="s">
        <v>8</v>
      </c>
    </row>
    <row r="6328" spans="1:19">
      <c r="A6328" t="n">
        <v>51681</v>
      </c>
      <c r="B6328" s="31" t="n">
        <v>45</v>
      </c>
      <c r="C6328" s="7" t="n">
        <v>4</v>
      </c>
      <c r="D6328" s="7" t="n">
        <v>3</v>
      </c>
      <c r="E6328" s="7" t="n">
        <v>5</v>
      </c>
      <c r="F6328" s="7" t="n">
        <v>24.5</v>
      </c>
      <c r="G6328" s="7" t="n">
        <v>0</v>
      </c>
      <c r="H6328" s="7" t="n">
        <v>7000</v>
      </c>
      <c r="I6328" s="7" t="n">
        <v>0</v>
      </c>
    </row>
    <row r="6329" spans="1:19">
      <c r="A6329" t="s">
        <v>4</v>
      </c>
      <c r="B6329" s="4" t="s">
        <v>5</v>
      </c>
      <c r="C6329" s="4" t="s">
        <v>8</v>
      </c>
      <c r="D6329" s="4" t="s">
        <v>8</v>
      </c>
      <c r="E6329" s="4" t="s">
        <v>13</v>
      </c>
      <c r="F6329" s="4" t="s">
        <v>7</v>
      </c>
    </row>
    <row r="6330" spans="1:19">
      <c r="A6330" t="n">
        <v>51699</v>
      </c>
      <c r="B6330" s="31" t="n">
        <v>45</v>
      </c>
      <c r="C6330" s="7" t="n">
        <v>5</v>
      </c>
      <c r="D6330" s="7" t="n">
        <v>3</v>
      </c>
      <c r="E6330" s="7" t="n">
        <v>55</v>
      </c>
      <c r="F6330" s="7" t="n">
        <v>7000</v>
      </c>
    </row>
    <row r="6331" spans="1:19">
      <c r="A6331" t="s">
        <v>4</v>
      </c>
      <c r="B6331" s="4" t="s">
        <v>5</v>
      </c>
      <c r="C6331" s="4" t="s">
        <v>8</v>
      </c>
      <c r="D6331" s="4" t="s">
        <v>7</v>
      </c>
      <c r="E6331" s="4" t="s">
        <v>13</v>
      </c>
    </row>
    <row r="6332" spans="1:19">
      <c r="A6332" t="n">
        <v>51708</v>
      </c>
      <c r="B6332" s="27" t="n">
        <v>58</v>
      </c>
      <c r="C6332" s="7" t="n">
        <v>100</v>
      </c>
      <c r="D6332" s="7" t="n">
        <v>2000</v>
      </c>
      <c r="E6332" s="7" t="n">
        <v>1</v>
      </c>
    </row>
    <row r="6333" spans="1:19">
      <c r="A6333" t="s">
        <v>4</v>
      </c>
      <c r="B6333" s="4" t="s">
        <v>5</v>
      </c>
      <c r="C6333" s="4" t="s">
        <v>8</v>
      </c>
      <c r="D6333" s="4" t="s">
        <v>7</v>
      </c>
    </row>
    <row r="6334" spans="1:19">
      <c r="A6334" t="n">
        <v>51716</v>
      </c>
      <c r="B6334" s="27" t="n">
        <v>58</v>
      </c>
      <c r="C6334" s="7" t="n">
        <v>255</v>
      </c>
      <c r="D6334" s="7" t="n">
        <v>0</v>
      </c>
    </row>
    <row r="6335" spans="1:19">
      <c r="A6335" t="s">
        <v>4</v>
      </c>
      <c r="B6335" s="4" t="s">
        <v>5</v>
      </c>
      <c r="C6335" s="4" t="s">
        <v>8</v>
      </c>
      <c r="D6335" s="4" t="s">
        <v>7</v>
      </c>
    </row>
    <row r="6336" spans="1:19">
      <c r="A6336" t="n">
        <v>51720</v>
      </c>
      <c r="B6336" s="31" t="n">
        <v>45</v>
      </c>
      <c r="C6336" s="7" t="n">
        <v>7</v>
      </c>
      <c r="D6336" s="7" t="n">
        <v>255</v>
      </c>
    </row>
    <row r="6337" spans="1:15">
      <c r="A6337" t="s">
        <v>4</v>
      </c>
      <c r="B6337" s="4" t="s">
        <v>5</v>
      </c>
      <c r="C6337" s="4" t="s">
        <v>8</v>
      </c>
      <c r="D6337" s="4" t="s">
        <v>7</v>
      </c>
      <c r="E6337" s="4" t="s">
        <v>7</v>
      </c>
    </row>
    <row r="6338" spans="1:15">
      <c r="A6338" t="n">
        <v>51724</v>
      </c>
      <c r="B6338" s="16" t="n">
        <v>50</v>
      </c>
      <c r="C6338" s="7" t="n">
        <v>1</v>
      </c>
      <c r="D6338" s="7" t="n">
        <v>4525</v>
      </c>
      <c r="E6338" s="7" t="n">
        <v>2000</v>
      </c>
    </row>
    <row r="6339" spans="1:15">
      <c r="A6339" t="s">
        <v>4</v>
      </c>
      <c r="B6339" s="4" t="s">
        <v>5</v>
      </c>
      <c r="C6339" s="4" t="s">
        <v>8</v>
      </c>
      <c r="D6339" s="4" t="s">
        <v>7</v>
      </c>
      <c r="E6339" s="4" t="s">
        <v>7</v>
      </c>
    </row>
    <row r="6340" spans="1:15">
      <c r="A6340" t="n">
        <v>51730</v>
      </c>
      <c r="B6340" s="16" t="n">
        <v>50</v>
      </c>
      <c r="C6340" s="7" t="n">
        <v>1</v>
      </c>
      <c r="D6340" s="7" t="n">
        <v>8060</v>
      </c>
      <c r="E6340" s="7" t="n">
        <v>2000</v>
      </c>
    </row>
    <row r="6341" spans="1:15">
      <c r="A6341" t="s">
        <v>4</v>
      </c>
      <c r="B6341" s="4" t="s">
        <v>5</v>
      </c>
      <c r="C6341" s="4" t="s">
        <v>8</v>
      </c>
      <c r="D6341" s="4" t="s">
        <v>7</v>
      </c>
      <c r="E6341" s="4" t="s">
        <v>13</v>
      </c>
    </row>
    <row r="6342" spans="1:15">
      <c r="A6342" t="n">
        <v>51736</v>
      </c>
      <c r="B6342" s="27" t="n">
        <v>58</v>
      </c>
      <c r="C6342" s="7" t="n">
        <v>0</v>
      </c>
      <c r="D6342" s="7" t="n">
        <v>2000</v>
      </c>
      <c r="E6342" s="7" t="n">
        <v>1</v>
      </c>
    </row>
    <row r="6343" spans="1:15">
      <c r="A6343" t="s">
        <v>4</v>
      </c>
      <c r="B6343" s="4" t="s">
        <v>5</v>
      </c>
      <c r="C6343" s="4" t="s">
        <v>8</v>
      </c>
      <c r="D6343" s="4" t="s">
        <v>7</v>
      </c>
    </row>
    <row r="6344" spans="1:15">
      <c r="A6344" t="n">
        <v>51744</v>
      </c>
      <c r="B6344" s="27" t="n">
        <v>58</v>
      </c>
      <c r="C6344" s="7" t="n">
        <v>255</v>
      </c>
      <c r="D6344" s="7" t="n">
        <v>0</v>
      </c>
    </row>
    <row r="6345" spans="1:15">
      <c r="A6345" t="s">
        <v>4</v>
      </c>
      <c r="B6345" s="4" t="s">
        <v>5</v>
      </c>
      <c r="C6345" s="4" t="s">
        <v>8</v>
      </c>
      <c r="D6345" s="4" t="s">
        <v>7</v>
      </c>
      <c r="E6345" s="4" t="s">
        <v>8</v>
      </c>
    </row>
    <row r="6346" spans="1:15">
      <c r="A6346" t="n">
        <v>51748</v>
      </c>
      <c r="B6346" s="65" t="n">
        <v>39</v>
      </c>
      <c r="C6346" s="7" t="n">
        <v>13</v>
      </c>
      <c r="D6346" s="7" t="n">
        <v>65533</v>
      </c>
      <c r="E6346" s="7" t="n">
        <v>103</v>
      </c>
    </row>
    <row r="6347" spans="1:15">
      <c r="A6347" t="s">
        <v>4</v>
      </c>
      <c r="B6347" s="4" t="s">
        <v>5</v>
      </c>
      <c r="C6347" s="4" t="s">
        <v>8</v>
      </c>
      <c r="D6347" s="4" t="s">
        <v>7</v>
      </c>
      <c r="E6347" s="4" t="s">
        <v>8</v>
      </c>
    </row>
    <row r="6348" spans="1:15">
      <c r="A6348" t="n">
        <v>51753</v>
      </c>
      <c r="B6348" s="65" t="n">
        <v>39</v>
      </c>
      <c r="C6348" s="7" t="n">
        <v>13</v>
      </c>
      <c r="D6348" s="7" t="n">
        <v>65533</v>
      </c>
      <c r="E6348" s="7" t="n">
        <v>104</v>
      </c>
    </row>
    <row r="6349" spans="1:15">
      <c r="A6349" t="s">
        <v>4</v>
      </c>
      <c r="B6349" s="4" t="s">
        <v>5</v>
      </c>
      <c r="C6349" s="4" t="s">
        <v>8</v>
      </c>
      <c r="D6349" s="4" t="s">
        <v>7</v>
      </c>
      <c r="E6349" s="4" t="s">
        <v>8</v>
      </c>
    </row>
    <row r="6350" spans="1:15">
      <c r="A6350" t="n">
        <v>51758</v>
      </c>
      <c r="B6350" s="65" t="n">
        <v>39</v>
      </c>
      <c r="C6350" s="7" t="n">
        <v>13</v>
      </c>
      <c r="D6350" s="7" t="n">
        <v>65533</v>
      </c>
      <c r="E6350" s="7" t="n">
        <v>105</v>
      </c>
    </row>
    <row r="6351" spans="1:15">
      <c r="A6351" t="s">
        <v>4</v>
      </c>
      <c r="B6351" s="4" t="s">
        <v>5</v>
      </c>
      <c r="C6351" s="4" t="s">
        <v>8</v>
      </c>
      <c r="D6351" s="4" t="s">
        <v>7</v>
      </c>
      <c r="E6351" s="4" t="s">
        <v>8</v>
      </c>
    </row>
    <row r="6352" spans="1:15">
      <c r="A6352" t="n">
        <v>51763</v>
      </c>
      <c r="B6352" s="65" t="n">
        <v>39</v>
      </c>
      <c r="C6352" s="7" t="n">
        <v>11</v>
      </c>
      <c r="D6352" s="7" t="n">
        <v>65533</v>
      </c>
      <c r="E6352" s="7" t="n">
        <v>203</v>
      </c>
    </row>
    <row r="6353" spans="1:5">
      <c r="A6353" t="s">
        <v>4</v>
      </c>
      <c r="B6353" s="4" t="s">
        <v>5</v>
      </c>
      <c r="C6353" s="4" t="s">
        <v>8</v>
      </c>
      <c r="D6353" s="4" t="s">
        <v>7</v>
      </c>
      <c r="E6353" s="4" t="s">
        <v>8</v>
      </c>
    </row>
    <row r="6354" spans="1:5">
      <c r="A6354" t="n">
        <v>51768</v>
      </c>
      <c r="B6354" s="65" t="n">
        <v>39</v>
      </c>
      <c r="C6354" s="7" t="n">
        <v>11</v>
      </c>
      <c r="D6354" s="7" t="n">
        <v>65533</v>
      </c>
      <c r="E6354" s="7" t="n">
        <v>204</v>
      </c>
    </row>
    <row r="6355" spans="1:5">
      <c r="A6355" t="s">
        <v>4</v>
      </c>
      <c r="B6355" s="4" t="s">
        <v>5</v>
      </c>
      <c r="C6355" s="4" t="s">
        <v>14</v>
      </c>
    </row>
    <row r="6356" spans="1:5">
      <c r="A6356" t="n">
        <v>51773</v>
      </c>
      <c r="B6356" s="62" t="n">
        <v>15</v>
      </c>
      <c r="C6356" s="7" t="n">
        <v>2097152</v>
      </c>
    </row>
    <row r="6357" spans="1:5">
      <c r="A6357" t="s">
        <v>4</v>
      </c>
      <c r="B6357" s="4" t="s">
        <v>5</v>
      </c>
      <c r="C6357" s="4" t="s">
        <v>7</v>
      </c>
      <c r="D6357" s="4" t="s">
        <v>14</v>
      </c>
    </row>
    <row r="6358" spans="1:5">
      <c r="A6358" t="n">
        <v>51778</v>
      </c>
      <c r="B6358" s="43" t="n">
        <v>44</v>
      </c>
      <c r="C6358" s="7" t="n">
        <v>61456</v>
      </c>
      <c r="D6358" s="7" t="n">
        <v>128</v>
      </c>
    </row>
    <row r="6359" spans="1:5">
      <c r="A6359" t="s">
        <v>4</v>
      </c>
      <c r="B6359" s="4" t="s">
        <v>5</v>
      </c>
      <c r="C6359" s="4" t="s">
        <v>7</v>
      </c>
      <c r="D6359" s="4" t="s">
        <v>14</v>
      </c>
    </row>
    <row r="6360" spans="1:5">
      <c r="A6360" t="n">
        <v>51785</v>
      </c>
      <c r="B6360" s="43" t="n">
        <v>44</v>
      </c>
      <c r="C6360" s="7" t="n">
        <v>61456</v>
      </c>
      <c r="D6360" s="7" t="n">
        <v>32</v>
      </c>
    </row>
    <row r="6361" spans="1:5">
      <c r="A6361" t="s">
        <v>4</v>
      </c>
      <c r="B6361" s="4" t="s">
        <v>5</v>
      </c>
      <c r="C6361" s="4" t="s">
        <v>7</v>
      </c>
      <c r="D6361" s="4" t="s">
        <v>14</v>
      </c>
    </row>
    <row r="6362" spans="1:5">
      <c r="A6362" t="n">
        <v>51792</v>
      </c>
      <c r="B6362" s="30" t="n">
        <v>43</v>
      </c>
      <c r="C6362" s="7" t="n">
        <v>7036</v>
      </c>
      <c r="D6362" s="7" t="n">
        <v>1</v>
      </c>
    </row>
    <row r="6363" spans="1:5">
      <c r="A6363" t="s">
        <v>4</v>
      </c>
      <c r="B6363" s="4" t="s">
        <v>5</v>
      </c>
      <c r="C6363" s="4" t="s">
        <v>8</v>
      </c>
      <c r="D6363" s="4" t="s">
        <v>7</v>
      </c>
    </row>
    <row r="6364" spans="1:5">
      <c r="A6364" t="n">
        <v>51799</v>
      </c>
      <c r="B6364" s="10" t="n">
        <v>162</v>
      </c>
      <c r="C6364" s="7" t="n">
        <v>1</v>
      </c>
      <c r="D6364" s="7" t="n">
        <v>0</v>
      </c>
    </row>
    <row r="6365" spans="1:5">
      <c r="A6365" t="s">
        <v>4</v>
      </c>
      <c r="B6365" s="4" t="s">
        <v>5</v>
      </c>
    </row>
    <row r="6366" spans="1:5">
      <c r="A6366" t="n">
        <v>51803</v>
      </c>
      <c r="B6366" s="5" t="n">
        <v>1</v>
      </c>
    </row>
    <row r="6367" spans="1:5" s="3" customFormat="1" customHeight="0">
      <c r="A6367" s="3" t="s">
        <v>2</v>
      </c>
      <c r="B6367" s="3" t="s">
        <v>426</v>
      </c>
    </row>
    <row r="6368" spans="1:5">
      <c r="A6368" t="s">
        <v>4</v>
      </c>
      <c r="B6368" s="4" t="s">
        <v>5</v>
      </c>
      <c r="C6368" s="4" t="s">
        <v>8</v>
      </c>
      <c r="D6368" s="4" t="s">
        <v>8</v>
      </c>
      <c r="E6368" s="4" t="s">
        <v>8</v>
      </c>
      <c r="F6368" s="4" t="s">
        <v>8</v>
      </c>
    </row>
    <row r="6369" spans="1:6">
      <c r="A6369" t="n">
        <v>51804</v>
      </c>
      <c r="B6369" s="11" t="n">
        <v>14</v>
      </c>
      <c r="C6369" s="7" t="n">
        <v>2</v>
      </c>
      <c r="D6369" s="7" t="n">
        <v>0</v>
      </c>
      <c r="E6369" s="7" t="n">
        <v>0</v>
      </c>
      <c r="F6369" s="7" t="n">
        <v>0</v>
      </c>
    </row>
    <row r="6370" spans="1:6">
      <c r="A6370" t="s">
        <v>4</v>
      </c>
      <c r="B6370" s="4" t="s">
        <v>5</v>
      </c>
      <c r="C6370" s="4" t="s">
        <v>8</v>
      </c>
      <c r="D6370" s="20" t="s">
        <v>30</v>
      </c>
      <c r="E6370" s="4" t="s">
        <v>5</v>
      </c>
      <c r="F6370" s="4" t="s">
        <v>8</v>
      </c>
      <c r="G6370" s="4" t="s">
        <v>7</v>
      </c>
      <c r="H6370" s="20" t="s">
        <v>32</v>
      </c>
      <c r="I6370" s="4" t="s">
        <v>8</v>
      </c>
      <c r="J6370" s="4" t="s">
        <v>14</v>
      </c>
      <c r="K6370" s="4" t="s">
        <v>8</v>
      </c>
      <c r="L6370" s="4" t="s">
        <v>8</v>
      </c>
      <c r="M6370" s="20" t="s">
        <v>30</v>
      </c>
      <c r="N6370" s="4" t="s">
        <v>5</v>
      </c>
      <c r="O6370" s="4" t="s">
        <v>8</v>
      </c>
      <c r="P6370" s="4" t="s">
        <v>7</v>
      </c>
      <c r="Q6370" s="20" t="s">
        <v>32</v>
      </c>
      <c r="R6370" s="4" t="s">
        <v>8</v>
      </c>
      <c r="S6370" s="4" t="s">
        <v>14</v>
      </c>
      <c r="T6370" s="4" t="s">
        <v>8</v>
      </c>
      <c r="U6370" s="4" t="s">
        <v>8</v>
      </c>
      <c r="V6370" s="4" t="s">
        <v>8</v>
      </c>
      <c r="W6370" s="4" t="s">
        <v>12</v>
      </c>
    </row>
    <row r="6371" spans="1:6">
      <c r="A6371" t="n">
        <v>51809</v>
      </c>
      <c r="B6371" s="12" t="n">
        <v>5</v>
      </c>
      <c r="C6371" s="7" t="n">
        <v>28</v>
      </c>
      <c r="D6371" s="20" t="s">
        <v>3</v>
      </c>
      <c r="E6371" s="10" t="n">
        <v>162</v>
      </c>
      <c r="F6371" s="7" t="n">
        <v>3</v>
      </c>
      <c r="G6371" s="7" t="n">
        <v>16424</v>
      </c>
      <c r="H6371" s="20" t="s">
        <v>3</v>
      </c>
      <c r="I6371" s="7" t="n">
        <v>0</v>
      </c>
      <c r="J6371" s="7" t="n">
        <v>1</v>
      </c>
      <c r="K6371" s="7" t="n">
        <v>2</v>
      </c>
      <c r="L6371" s="7" t="n">
        <v>28</v>
      </c>
      <c r="M6371" s="20" t="s">
        <v>3</v>
      </c>
      <c r="N6371" s="10" t="n">
        <v>162</v>
      </c>
      <c r="O6371" s="7" t="n">
        <v>3</v>
      </c>
      <c r="P6371" s="7" t="n">
        <v>16424</v>
      </c>
      <c r="Q6371" s="20" t="s">
        <v>3</v>
      </c>
      <c r="R6371" s="7" t="n">
        <v>0</v>
      </c>
      <c r="S6371" s="7" t="n">
        <v>2</v>
      </c>
      <c r="T6371" s="7" t="n">
        <v>2</v>
      </c>
      <c r="U6371" s="7" t="n">
        <v>11</v>
      </c>
      <c r="V6371" s="7" t="n">
        <v>1</v>
      </c>
      <c r="W6371" s="13" t="n">
        <f t="normal" ca="1">A6375</f>
        <v>0</v>
      </c>
    </row>
    <row r="6372" spans="1:6">
      <c r="A6372" t="s">
        <v>4</v>
      </c>
      <c r="B6372" s="4" t="s">
        <v>5</v>
      </c>
      <c r="C6372" s="4" t="s">
        <v>8</v>
      </c>
      <c r="D6372" s="4" t="s">
        <v>7</v>
      </c>
      <c r="E6372" s="4" t="s">
        <v>13</v>
      </c>
    </row>
    <row r="6373" spans="1:6">
      <c r="A6373" t="n">
        <v>51838</v>
      </c>
      <c r="B6373" s="27" t="n">
        <v>58</v>
      </c>
      <c r="C6373" s="7" t="n">
        <v>0</v>
      </c>
      <c r="D6373" s="7" t="n">
        <v>0</v>
      </c>
      <c r="E6373" s="7" t="n">
        <v>1</v>
      </c>
    </row>
    <row r="6374" spans="1:6">
      <c r="A6374" t="s">
        <v>4</v>
      </c>
      <c r="B6374" s="4" t="s">
        <v>5</v>
      </c>
      <c r="C6374" s="4" t="s">
        <v>8</v>
      </c>
      <c r="D6374" s="20" t="s">
        <v>30</v>
      </c>
      <c r="E6374" s="4" t="s">
        <v>5</v>
      </c>
      <c r="F6374" s="4" t="s">
        <v>8</v>
      </c>
      <c r="G6374" s="4" t="s">
        <v>7</v>
      </c>
      <c r="H6374" s="20" t="s">
        <v>32</v>
      </c>
      <c r="I6374" s="4" t="s">
        <v>8</v>
      </c>
      <c r="J6374" s="4" t="s">
        <v>14</v>
      </c>
      <c r="K6374" s="4" t="s">
        <v>8</v>
      </c>
      <c r="L6374" s="4" t="s">
        <v>8</v>
      </c>
      <c r="M6374" s="20" t="s">
        <v>30</v>
      </c>
      <c r="N6374" s="4" t="s">
        <v>5</v>
      </c>
      <c r="O6374" s="4" t="s">
        <v>8</v>
      </c>
      <c r="P6374" s="4" t="s">
        <v>7</v>
      </c>
      <c r="Q6374" s="20" t="s">
        <v>32</v>
      </c>
      <c r="R6374" s="4" t="s">
        <v>8</v>
      </c>
      <c r="S6374" s="4" t="s">
        <v>14</v>
      </c>
      <c r="T6374" s="4" t="s">
        <v>8</v>
      </c>
      <c r="U6374" s="4" t="s">
        <v>8</v>
      </c>
      <c r="V6374" s="4" t="s">
        <v>8</v>
      </c>
      <c r="W6374" s="4" t="s">
        <v>12</v>
      </c>
    </row>
    <row r="6375" spans="1:6">
      <c r="A6375" t="n">
        <v>51846</v>
      </c>
      <c r="B6375" s="12" t="n">
        <v>5</v>
      </c>
      <c r="C6375" s="7" t="n">
        <v>28</v>
      </c>
      <c r="D6375" s="20" t="s">
        <v>3</v>
      </c>
      <c r="E6375" s="10" t="n">
        <v>162</v>
      </c>
      <c r="F6375" s="7" t="n">
        <v>3</v>
      </c>
      <c r="G6375" s="7" t="n">
        <v>16424</v>
      </c>
      <c r="H6375" s="20" t="s">
        <v>3</v>
      </c>
      <c r="I6375" s="7" t="n">
        <v>0</v>
      </c>
      <c r="J6375" s="7" t="n">
        <v>1</v>
      </c>
      <c r="K6375" s="7" t="n">
        <v>3</v>
      </c>
      <c r="L6375" s="7" t="n">
        <v>28</v>
      </c>
      <c r="M6375" s="20" t="s">
        <v>3</v>
      </c>
      <c r="N6375" s="10" t="n">
        <v>162</v>
      </c>
      <c r="O6375" s="7" t="n">
        <v>3</v>
      </c>
      <c r="P6375" s="7" t="n">
        <v>16424</v>
      </c>
      <c r="Q6375" s="20" t="s">
        <v>3</v>
      </c>
      <c r="R6375" s="7" t="n">
        <v>0</v>
      </c>
      <c r="S6375" s="7" t="n">
        <v>2</v>
      </c>
      <c r="T6375" s="7" t="n">
        <v>3</v>
      </c>
      <c r="U6375" s="7" t="n">
        <v>9</v>
      </c>
      <c r="V6375" s="7" t="n">
        <v>1</v>
      </c>
      <c r="W6375" s="13" t="n">
        <f t="normal" ca="1">A6385</f>
        <v>0</v>
      </c>
    </row>
    <row r="6376" spans="1:6">
      <c r="A6376" t="s">
        <v>4</v>
      </c>
      <c r="B6376" s="4" t="s">
        <v>5</v>
      </c>
      <c r="C6376" s="4" t="s">
        <v>8</v>
      </c>
      <c r="D6376" s="20" t="s">
        <v>30</v>
      </c>
      <c r="E6376" s="4" t="s">
        <v>5</v>
      </c>
      <c r="F6376" s="4" t="s">
        <v>7</v>
      </c>
      <c r="G6376" s="4" t="s">
        <v>8</v>
      </c>
      <c r="H6376" s="4" t="s">
        <v>8</v>
      </c>
      <c r="I6376" s="4" t="s">
        <v>9</v>
      </c>
      <c r="J6376" s="20" t="s">
        <v>32</v>
      </c>
      <c r="K6376" s="4" t="s">
        <v>8</v>
      </c>
      <c r="L6376" s="4" t="s">
        <v>8</v>
      </c>
      <c r="M6376" s="20" t="s">
        <v>30</v>
      </c>
      <c r="N6376" s="4" t="s">
        <v>5</v>
      </c>
      <c r="O6376" s="4" t="s">
        <v>8</v>
      </c>
      <c r="P6376" s="20" t="s">
        <v>32</v>
      </c>
      <c r="Q6376" s="4" t="s">
        <v>8</v>
      </c>
      <c r="R6376" s="4" t="s">
        <v>14</v>
      </c>
      <c r="S6376" s="4" t="s">
        <v>8</v>
      </c>
      <c r="T6376" s="4" t="s">
        <v>8</v>
      </c>
      <c r="U6376" s="4" t="s">
        <v>8</v>
      </c>
      <c r="V6376" s="20" t="s">
        <v>30</v>
      </c>
      <c r="W6376" s="4" t="s">
        <v>5</v>
      </c>
      <c r="X6376" s="4" t="s">
        <v>8</v>
      </c>
      <c r="Y6376" s="20" t="s">
        <v>32</v>
      </c>
      <c r="Z6376" s="4" t="s">
        <v>8</v>
      </c>
      <c r="AA6376" s="4" t="s">
        <v>14</v>
      </c>
      <c r="AB6376" s="4" t="s">
        <v>8</v>
      </c>
      <c r="AC6376" s="4" t="s">
        <v>8</v>
      </c>
      <c r="AD6376" s="4" t="s">
        <v>8</v>
      </c>
      <c r="AE6376" s="4" t="s">
        <v>12</v>
      </c>
    </row>
    <row r="6377" spans="1:6">
      <c r="A6377" t="n">
        <v>51875</v>
      </c>
      <c r="B6377" s="12" t="n">
        <v>5</v>
      </c>
      <c r="C6377" s="7" t="n">
        <v>28</v>
      </c>
      <c r="D6377" s="20" t="s">
        <v>3</v>
      </c>
      <c r="E6377" s="59" t="n">
        <v>47</v>
      </c>
      <c r="F6377" s="7" t="n">
        <v>61456</v>
      </c>
      <c r="G6377" s="7" t="n">
        <v>2</v>
      </c>
      <c r="H6377" s="7" t="n">
        <v>0</v>
      </c>
      <c r="I6377" s="7" t="s">
        <v>354</v>
      </c>
      <c r="J6377" s="20" t="s">
        <v>3</v>
      </c>
      <c r="K6377" s="7" t="n">
        <v>8</v>
      </c>
      <c r="L6377" s="7" t="n">
        <v>28</v>
      </c>
      <c r="M6377" s="20" t="s">
        <v>3</v>
      </c>
      <c r="N6377" s="53" t="n">
        <v>74</v>
      </c>
      <c r="O6377" s="7" t="n">
        <v>65</v>
      </c>
      <c r="P6377" s="20" t="s">
        <v>3</v>
      </c>
      <c r="Q6377" s="7" t="n">
        <v>0</v>
      </c>
      <c r="R6377" s="7" t="n">
        <v>1</v>
      </c>
      <c r="S6377" s="7" t="n">
        <v>3</v>
      </c>
      <c r="T6377" s="7" t="n">
        <v>9</v>
      </c>
      <c r="U6377" s="7" t="n">
        <v>28</v>
      </c>
      <c r="V6377" s="20" t="s">
        <v>3</v>
      </c>
      <c r="W6377" s="53" t="n">
        <v>74</v>
      </c>
      <c r="X6377" s="7" t="n">
        <v>65</v>
      </c>
      <c r="Y6377" s="20" t="s">
        <v>3</v>
      </c>
      <c r="Z6377" s="7" t="n">
        <v>0</v>
      </c>
      <c r="AA6377" s="7" t="n">
        <v>2</v>
      </c>
      <c r="AB6377" s="7" t="n">
        <v>3</v>
      </c>
      <c r="AC6377" s="7" t="n">
        <v>9</v>
      </c>
      <c r="AD6377" s="7" t="n">
        <v>1</v>
      </c>
      <c r="AE6377" s="13" t="n">
        <f t="normal" ca="1">A6381</f>
        <v>0</v>
      </c>
    </row>
    <row r="6378" spans="1:6">
      <c r="A6378" t="s">
        <v>4</v>
      </c>
      <c r="B6378" s="4" t="s">
        <v>5</v>
      </c>
      <c r="C6378" s="4" t="s">
        <v>7</v>
      </c>
      <c r="D6378" s="4" t="s">
        <v>8</v>
      </c>
      <c r="E6378" s="4" t="s">
        <v>8</v>
      </c>
      <c r="F6378" s="4" t="s">
        <v>9</v>
      </c>
    </row>
    <row r="6379" spans="1:6">
      <c r="A6379" t="n">
        <v>51923</v>
      </c>
      <c r="B6379" s="59" t="n">
        <v>47</v>
      </c>
      <c r="C6379" s="7" t="n">
        <v>61456</v>
      </c>
      <c r="D6379" s="7" t="n">
        <v>0</v>
      </c>
      <c r="E6379" s="7" t="n">
        <v>0</v>
      </c>
      <c r="F6379" s="7" t="s">
        <v>355</v>
      </c>
    </row>
    <row r="6380" spans="1:6">
      <c r="A6380" t="s">
        <v>4</v>
      </c>
      <c r="B6380" s="4" t="s">
        <v>5</v>
      </c>
      <c r="C6380" s="4" t="s">
        <v>8</v>
      </c>
      <c r="D6380" s="4" t="s">
        <v>7</v>
      </c>
      <c r="E6380" s="4" t="s">
        <v>13</v>
      </c>
    </row>
    <row r="6381" spans="1:6">
      <c r="A6381" t="n">
        <v>51936</v>
      </c>
      <c r="B6381" s="27" t="n">
        <v>58</v>
      </c>
      <c r="C6381" s="7" t="n">
        <v>0</v>
      </c>
      <c r="D6381" s="7" t="n">
        <v>300</v>
      </c>
      <c r="E6381" s="7" t="n">
        <v>1</v>
      </c>
    </row>
    <row r="6382" spans="1:6">
      <c r="A6382" t="s">
        <v>4</v>
      </c>
      <c r="B6382" s="4" t="s">
        <v>5</v>
      </c>
      <c r="C6382" s="4" t="s">
        <v>8</v>
      </c>
      <c r="D6382" s="4" t="s">
        <v>7</v>
      </c>
    </row>
    <row r="6383" spans="1:6">
      <c r="A6383" t="n">
        <v>51944</v>
      </c>
      <c r="B6383" s="27" t="n">
        <v>58</v>
      </c>
      <c r="C6383" s="7" t="n">
        <v>255</v>
      </c>
      <c r="D6383" s="7" t="n">
        <v>0</v>
      </c>
    </row>
    <row r="6384" spans="1:6">
      <c r="A6384" t="s">
        <v>4</v>
      </c>
      <c r="B6384" s="4" t="s">
        <v>5</v>
      </c>
      <c r="C6384" s="4" t="s">
        <v>8</v>
      </c>
      <c r="D6384" s="4" t="s">
        <v>8</v>
      </c>
      <c r="E6384" s="4" t="s">
        <v>8</v>
      </c>
      <c r="F6384" s="4" t="s">
        <v>8</v>
      </c>
    </row>
    <row r="6385" spans="1:31">
      <c r="A6385" t="n">
        <v>51948</v>
      </c>
      <c r="B6385" s="11" t="n">
        <v>14</v>
      </c>
      <c r="C6385" s="7" t="n">
        <v>0</v>
      </c>
      <c r="D6385" s="7" t="n">
        <v>0</v>
      </c>
      <c r="E6385" s="7" t="n">
        <v>0</v>
      </c>
      <c r="F6385" s="7" t="n">
        <v>64</v>
      </c>
    </row>
    <row r="6386" spans="1:31">
      <c r="A6386" t="s">
        <v>4</v>
      </c>
      <c r="B6386" s="4" t="s">
        <v>5</v>
      </c>
      <c r="C6386" s="4" t="s">
        <v>8</v>
      </c>
      <c r="D6386" s="4" t="s">
        <v>7</v>
      </c>
    </row>
    <row r="6387" spans="1:31">
      <c r="A6387" t="n">
        <v>51953</v>
      </c>
      <c r="B6387" s="23" t="n">
        <v>22</v>
      </c>
      <c r="C6387" s="7" t="n">
        <v>0</v>
      </c>
      <c r="D6387" s="7" t="n">
        <v>16424</v>
      </c>
    </row>
    <row r="6388" spans="1:31">
      <c r="A6388" t="s">
        <v>4</v>
      </c>
      <c r="B6388" s="4" t="s">
        <v>5</v>
      </c>
      <c r="C6388" s="4" t="s">
        <v>8</v>
      </c>
      <c r="D6388" s="4" t="s">
        <v>7</v>
      </c>
    </row>
    <row r="6389" spans="1:31">
      <c r="A6389" t="n">
        <v>51957</v>
      </c>
      <c r="B6389" s="27" t="n">
        <v>58</v>
      </c>
      <c r="C6389" s="7" t="n">
        <v>5</v>
      </c>
      <c r="D6389" s="7" t="n">
        <v>300</v>
      </c>
    </row>
    <row r="6390" spans="1:31">
      <c r="A6390" t="s">
        <v>4</v>
      </c>
      <c r="B6390" s="4" t="s">
        <v>5</v>
      </c>
      <c r="C6390" s="4" t="s">
        <v>13</v>
      </c>
      <c r="D6390" s="4" t="s">
        <v>7</v>
      </c>
    </row>
    <row r="6391" spans="1:31">
      <c r="A6391" t="n">
        <v>51961</v>
      </c>
      <c r="B6391" s="60" t="n">
        <v>103</v>
      </c>
      <c r="C6391" s="7" t="n">
        <v>0</v>
      </c>
      <c r="D6391" s="7" t="n">
        <v>300</v>
      </c>
    </row>
    <row r="6392" spans="1:31">
      <c r="A6392" t="s">
        <v>4</v>
      </c>
      <c r="B6392" s="4" t="s">
        <v>5</v>
      </c>
      <c r="C6392" s="4" t="s">
        <v>8</v>
      </c>
    </row>
    <row r="6393" spans="1:31">
      <c r="A6393" t="n">
        <v>51968</v>
      </c>
      <c r="B6393" s="61" t="n">
        <v>64</v>
      </c>
      <c r="C6393" s="7" t="n">
        <v>7</v>
      </c>
    </row>
    <row r="6394" spans="1:31">
      <c r="A6394" t="s">
        <v>4</v>
      </c>
      <c r="B6394" s="4" t="s">
        <v>5</v>
      </c>
      <c r="C6394" s="4" t="s">
        <v>8</v>
      </c>
      <c r="D6394" s="4" t="s">
        <v>7</v>
      </c>
    </row>
    <row r="6395" spans="1:31">
      <c r="A6395" t="n">
        <v>51970</v>
      </c>
      <c r="B6395" s="64" t="n">
        <v>72</v>
      </c>
      <c r="C6395" s="7" t="n">
        <v>5</v>
      </c>
      <c r="D6395" s="7" t="n">
        <v>0</v>
      </c>
    </row>
    <row r="6396" spans="1:31">
      <c r="A6396" t="s">
        <v>4</v>
      </c>
      <c r="B6396" s="4" t="s">
        <v>5</v>
      </c>
      <c r="C6396" s="4" t="s">
        <v>8</v>
      </c>
      <c r="D6396" s="20" t="s">
        <v>30</v>
      </c>
      <c r="E6396" s="4" t="s">
        <v>5</v>
      </c>
      <c r="F6396" s="4" t="s">
        <v>8</v>
      </c>
      <c r="G6396" s="4" t="s">
        <v>7</v>
      </c>
      <c r="H6396" s="20" t="s">
        <v>32</v>
      </c>
      <c r="I6396" s="4" t="s">
        <v>8</v>
      </c>
      <c r="J6396" s="4" t="s">
        <v>14</v>
      </c>
      <c r="K6396" s="4" t="s">
        <v>8</v>
      </c>
      <c r="L6396" s="4" t="s">
        <v>8</v>
      </c>
      <c r="M6396" s="4" t="s">
        <v>12</v>
      </c>
    </row>
    <row r="6397" spans="1:31">
      <c r="A6397" t="n">
        <v>51974</v>
      </c>
      <c r="B6397" s="12" t="n">
        <v>5</v>
      </c>
      <c r="C6397" s="7" t="n">
        <v>28</v>
      </c>
      <c r="D6397" s="20" t="s">
        <v>3</v>
      </c>
      <c r="E6397" s="10" t="n">
        <v>162</v>
      </c>
      <c r="F6397" s="7" t="n">
        <v>4</v>
      </c>
      <c r="G6397" s="7" t="n">
        <v>16424</v>
      </c>
      <c r="H6397" s="20" t="s">
        <v>3</v>
      </c>
      <c r="I6397" s="7" t="n">
        <v>0</v>
      </c>
      <c r="J6397" s="7" t="n">
        <v>1</v>
      </c>
      <c r="K6397" s="7" t="n">
        <v>2</v>
      </c>
      <c r="L6397" s="7" t="n">
        <v>1</v>
      </c>
      <c r="M6397" s="13" t="n">
        <f t="normal" ca="1">A6403</f>
        <v>0</v>
      </c>
    </row>
    <row r="6398" spans="1:31">
      <c r="A6398" t="s">
        <v>4</v>
      </c>
      <c r="B6398" s="4" t="s">
        <v>5</v>
      </c>
      <c r="C6398" s="4" t="s">
        <v>8</v>
      </c>
      <c r="D6398" s="4" t="s">
        <v>9</v>
      </c>
    </row>
    <row r="6399" spans="1:31">
      <c r="A6399" t="n">
        <v>51991</v>
      </c>
      <c r="B6399" s="9" t="n">
        <v>2</v>
      </c>
      <c r="C6399" s="7" t="n">
        <v>10</v>
      </c>
      <c r="D6399" s="7" t="s">
        <v>356</v>
      </c>
    </row>
    <row r="6400" spans="1:31">
      <c r="A6400" t="s">
        <v>4</v>
      </c>
      <c r="B6400" s="4" t="s">
        <v>5</v>
      </c>
      <c r="C6400" s="4" t="s">
        <v>7</v>
      </c>
    </row>
    <row r="6401" spans="1:13">
      <c r="A6401" t="n">
        <v>52008</v>
      </c>
      <c r="B6401" s="25" t="n">
        <v>16</v>
      </c>
      <c r="C6401" s="7" t="n">
        <v>0</v>
      </c>
    </row>
    <row r="6402" spans="1:13">
      <c r="A6402" t="s">
        <v>4</v>
      </c>
      <c r="B6402" s="4" t="s">
        <v>5</v>
      </c>
      <c r="C6402" s="4" t="s">
        <v>8</v>
      </c>
      <c r="D6402" s="4" t="s">
        <v>7</v>
      </c>
      <c r="E6402" s="4" t="s">
        <v>8</v>
      </c>
      <c r="F6402" s="4" t="s">
        <v>9</v>
      </c>
    </row>
    <row r="6403" spans="1:13">
      <c r="A6403" t="n">
        <v>52011</v>
      </c>
      <c r="B6403" s="65" t="n">
        <v>39</v>
      </c>
      <c r="C6403" s="7" t="n">
        <v>10</v>
      </c>
      <c r="D6403" s="7" t="n">
        <v>65533</v>
      </c>
      <c r="E6403" s="7" t="n">
        <v>203</v>
      </c>
      <c r="F6403" s="7" t="s">
        <v>357</v>
      </c>
    </row>
    <row r="6404" spans="1:13">
      <c r="A6404" t="s">
        <v>4</v>
      </c>
      <c r="B6404" s="4" t="s">
        <v>5</v>
      </c>
      <c r="C6404" s="4" t="s">
        <v>8</v>
      </c>
      <c r="D6404" s="4" t="s">
        <v>7</v>
      </c>
      <c r="E6404" s="4" t="s">
        <v>8</v>
      </c>
      <c r="F6404" s="4" t="s">
        <v>9</v>
      </c>
    </row>
    <row r="6405" spans="1:13">
      <c r="A6405" t="n">
        <v>52035</v>
      </c>
      <c r="B6405" s="65" t="n">
        <v>39</v>
      </c>
      <c r="C6405" s="7" t="n">
        <v>10</v>
      </c>
      <c r="D6405" s="7" t="n">
        <v>65533</v>
      </c>
      <c r="E6405" s="7" t="n">
        <v>204</v>
      </c>
      <c r="F6405" s="7" t="s">
        <v>358</v>
      </c>
    </row>
    <row r="6406" spans="1:13">
      <c r="A6406" t="s">
        <v>4</v>
      </c>
      <c r="B6406" s="4" t="s">
        <v>5</v>
      </c>
      <c r="C6406" s="4" t="s">
        <v>7</v>
      </c>
      <c r="D6406" s="4" t="s">
        <v>9</v>
      </c>
      <c r="E6406" s="4" t="s">
        <v>9</v>
      </c>
      <c r="F6406" s="4" t="s">
        <v>9</v>
      </c>
      <c r="G6406" s="4" t="s">
        <v>8</v>
      </c>
      <c r="H6406" s="4" t="s">
        <v>14</v>
      </c>
      <c r="I6406" s="4" t="s">
        <v>13</v>
      </c>
      <c r="J6406" s="4" t="s">
        <v>13</v>
      </c>
      <c r="K6406" s="4" t="s">
        <v>13</v>
      </c>
      <c r="L6406" s="4" t="s">
        <v>13</v>
      </c>
      <c r="M6406" s="4" t="s">
        <v>13</v>
      </c>
      <c r="N6406" s="4" t="s">
        <v>13</v>
      </c>
      <c r="O6406" s="4" t="s">
        <v>13</v>
      </c>
      <c r="P6406" s="4" t="s">
        <v>9</v>
      </c>
      <c r="Q6406" s="4" t="s">
        <v>9</v>
      </c>
      <c r="R6406" s="4" t="s">
        <v>14</v>
      </c>
      <c r="S6406" s="4" t="s">
        <v>8</v>
      </c>
      <c r="T6406" s="4" t="s">
        <v>14</v>
      </c>
      <c r="U6406" s="4" t="s">
        <v>14</v>
      </c>
      <c r="V6406" s="4" t="s">
        <v>7</v>
      </c>
    </row>
    <row r="6407" spans="1:13">
      <c r="A6407" t="n">
        <v>52059</v>
      </c>
      <c r="B6407" s="66" t="n">
        <v>19</v>
      </c>
      <c r="C6407" s="7" t="n">
        <v>1</v>
      </c>
      <c r="D6407" s="7" t="s">
        <v>427</v>
      </c>
      <c r="E6407" s="7" t="s">
        <v>414</v>
      </c>
      <c r="F6407" s="7" t="s">
        <v>15</v>
      </c>
      <c r="G6407" s="7" t="n">
        <v>0</v>
      </c>
      <c r="H6407" s="7" t="n">
        <v>1</v>
      </c>
      <c r="I6407" s="7" t="n">
        <v>0</v>
      </c>
      <c r="J6407" s="7" t="n">
        <v>0</v>
      </c>
      <c r="K6407" s="7" t="n">
        <v>0</v>
      </c>
      <c r="L6407" s="7" t="n">
        <v>0</v>
      </c>
      <c r="M6407" s="7" t="n">
        <v>1</v>
      </c>
      <c r="N6407" s="7" t="n">
        <v>1.60000002384186</v>
      </c>
      <c r="O6407" s="7" t="n">
        <v>0.0900000035762787</v>
      </c>
      <c r="P6407" s="7" t="s">
        <v>15</v>
      </c>
      <c r="Q6407" s="7" t="s">
        <v>15</v>
      </c>
      <c r="R6407" s="7" t="n">
        <v>-1</v>
      </c>
      <c r="S6407" s="7" t="n">
        <v>0</v>
      </c>
      <c r="T6407" s="7" t="n">
        <v>0</v>
      </c>
      <c r="U6407" s="7" t="n">
        <v>0</v>
      </c>
      <c r="V6407" s="7" t="n">
        <v>0</v>
      </c>
    </row>
    <row r="6408" spans="1:13">
      <c r="A6408" t="s">
        <v>4</v>
      </c>
      <c r="B6408" s="4" t="s">
        <v>5</v>
      </c>
      <c r="C6408" s="4" t="s">
        <v>7</v>
      </c>
      <c r="D6408" s="4" t="s">
        <v>9</v>
      </c>
      <c r="E6408" s="4" t="s">
        <v>9</v>
      </c>
      <c r="F6408" s="4" t="s">
        <v>9</v>
      </c>
      <c r="G6408" s="4" t="s">
        <v>8</v>
      </c>
      <c r="H6408" s="4" t="s">
        <v>14</v>
      </c>
      <c r="I6408" s="4" t="s">
        <v>13</v>
      </c>
      <c r="J6408" s="4" t="s">
        <v>13</v>
      </c>
      <c r="K6408" s="4" t="s">
        <v>13</v>
      </c>
      <c r="L6408" s="4" t="s">
        <v>13</v>
      </c>
      <c r="M6408" s="4" t="s">
        <v>13</v>
      </c>
      <c r="N6408" s="4" t="s">
        <v>13</v>
      </c>
      <c r="O6408" s="4" t="s">
        <v>13</v>
      </c>
      <c r="P6408" s="4" t="s">
        <v>9</v>
      </c>
      <c r="Q6408" s="4" t="s">
        <v>9</v>
      </c>
      <c r="R6408" s="4" t="s">
        <v>14</v>
      </c>
      <c r="S6408" s="4" t="s">
        <v>8</v>
      </c>
      <c r="T6408" s="4" t="s">
        <v>14</v>
      </c>
      <c r="U6408" s="4" t="s">
        <v>14</v>
      </c>
      <c r="V6408" s="4" t="s">
        <v>7</v>
      </c>
    </row>
    <row r="6409" spans="1:13">
      <c r="A6409" t="n">
        <v>52132</v>
      </c>
      <c r="B6409" s="66" t="n">
        <v>19</v>
      </c>
      <c r="C6409" s="7" t="n">
        <v>2</v>
      </c>
      <c r="D6409" s="7" t="s">
        <v>428</v>
      </c>
      <c r="E6409" s="7" t="s">
        <v>419</v>
      </c>
      <c r="F6409" s="7" t="s">
        <v>15</v>
      </c>
      <c r="G6409" s="7" t="n">
        <v>0</v>
      </c>
      <c r="H6409" s="7" t="n">
        <v>1</v>
      </c>
      <c r="I6409" s="7" t="n">
        <v>0</v>
      </c>
      <c r="J6409" s="7" t="n">
        <v>0</v>
      </c>
      <c r="K6409" s="7" t="n">
        <v>0</v>
      </c>
      <c r="L6409" s="7" t="n">
        <v>0</v>
      </c>
      <c r="M6409" s="7" t="n">
        <v>1</v>
      </c>
      <c r="N6409" s="7" t="n">
        <v>1.60000002384186</v>
      </c>
      <c r="O6409" s="7" t="n">
        <v>0.0900000035762787</v>
      </c>
      <c r="P6409" s="7" t="s">
        <v>15</v>
      </c>
      <c r="Q6409" s="7" t="s">
        <v>15</v>
      </c>
      <c r="R6409" s="7" t="n">
        <v>-1</v>
      </c>
      <c r="S6409" s="7" t="n">
        <v>0</v>
      </c>
      <c r="T6409" s="7" t="n">
        <v>0</v>
      </c>
      <c r="U6409" s="7" t="n">
        <v>0</v>
      </c>
      <c r="V6409" s="7" t="n">
        <v>0</v>
      </c>
    </row>
    <row r="6410" spans="1:13">
      <c r="A6410" t="s">
        <v>4</v>
      </c>
      <c r="B6410" s="4" t="s">
        <v>5</v>
      </c>
      <c r="C6410" s="4" t="s">
        <v>7</v>
      </c>
      <c r="D6410" s="4" t="s">
        <v>9</v>
      </c>
      <c r="E6410" s="4" t="s">
        <v>9</v>
      </c>
      <c r="F6410" s="4" t="s">
        <v>9</v>
      </c>
      <c r="G6410" s="4" t="s">
        <v>8</v>
      </c>
      <c r="H6410" s="4" t="s">
        <v>14</v>
      </c>
      <c r="I6410" s="4" t="s">
        <v>13</v>
      </c>
      <c r="J6410" s="4" t="s">
        <v>13</v>
      </c>
      <c r="K6410" s="4" t="s">
        <v>13</v>
      </c>
      <c r="L6410" s="4" t="s">
        <v>13</v>
      </c>
      <c r="M6410" s="4" t="s">
        <v>13</v>
      </c>
      <c r="N6410" s="4" t="s">
        <v>13</v>
      </c>
      <c r="O6410" s="4" t="s">
        <v>13</v>
      </c>
      <c r="P6410" s="4" t="s">
        <v>9</v>
      </c>
      <c r="Q6410" s="4" t="s">
        <v>9</v>
      </c>
      <c r="R6410" s="4" t="s">
        <v>14</v>
      </c>
      <c r="S6410" s="4" t="s">
        <v>8</v>
      </c>
      <c r="T6410" s="4" t="s">
        <v>14</v>
      </c>
      <c r="U6410" s="4" t="s">
        <v>14</v>
      </c>
      <c r="V6410" s="4" t="s">
        <v>7</v>
      </c>
    </row>
    <row r="6411" spans="1:13">
      <c r="A6411" t="n">
        <v>52206</v>
      </c>
      <c r="B6411" s="66" t="n">
        <v>19</v>
      </c>
      <c r="C6411" s="7" t="n">
        <v>3</v>
      </c>
      <c r="D6411" s="7" t="s">
        <v>429</v>
      </c>
      <c r="E6411" s="7" t="s">
        <v>415</v>
      </c>
      <c r="F6411" s="7" t="s">
        <v>15</v>
      </c>
      <c r="G6411" s="7" t="n">
        <v>0</v>
      </c>
      <c r="H6411" s="7" t="n">
        <v>1</v>
      </c>
      <c r="I6411" s="7" t="n">
        <v>0</v>
      </c>
      <c r="J6411" s="7" t="n">
        <v>0</v>
      </c>
      <c r="K6411" s="7" t="n">
        <v>0</v>
      </c>
      <c r="L6411" s="7" t="n">
        <v>0</v>
      </c>
      <c r="M6411" s="7" t="n">
        <v>1</v>
      </c>
      <c r="N6411" s="7" t="n">
        <v>1.60000002384186</v>
      </c>
      <c r="O6411" s="7" t="n">
        <v>0.0900000035762787</v>
      </c>
      <c r="P6411" s="7" t="s">
        <v>15</v>
      </c>
      <c r="Q6411" s="7" t="s">
        <v>15</v>
      </c>
      <c r="R6411" s="7" t="n">
        <v>-1</v>
      </c>
      <c r="S6411" s="7" t="n">
        <v>0</v>
      </c>
      <c r="T6411" s="7" t="n">
        <v>0</v>
      </c>
      <c r="U6411" s="7" t="n">
        <v>0</v>
      </c>
      <c r="V6411" s="7" t="n">
        <v>0</v>
      </c>
    </row>
    <row r="6412" spans="1:13">
      <c r="A6412" t="s">
        <v>4</v>
      </c>
      <c r="B6412" s="4" t="s">
        <v>5</v>
      </c>
      <c r="C6412" s="4" t="s">
        <v>7</v>
      </c>
      <c r="D6412" s="4" t="s">
        <v>9</v>
      </c>
      <c r="E6412" s="4" t="s">
        <v>9</v>
      </c>
      <c r="F6412" s="4" t="s">
        <v>9</v>
      </c>
      <c r="G6412" s="4" t="s">
        <v>8</v>
      </c>
      <c r="H6412" s="4" t="s">
        <v>14</v>
      </c>
      <c r="I6412" s="4" t="s">
        <v>13</v>
      </c>
      <c r="J6412" s="4" t="s">
        <v>13</v>
      </c>
      <c r="K6412" s="4" t="s">
        <v>13</v>
      </c>
      <c r="L6412" s="4" t="s">
        <v>13</v>
      </c>
      <c r="M6412" s="4" t="s">
        <v>13</v>
      </c>
      <c r="N6412" s="4" t="s">
        <v>13</v>
      </c>
      <c r="O6412" s="4" t="s">
        <v>13</v>
      </c>
      <c r="P6412" s="4" t="s">
        <v>9</v>
      </c>
      <c r="Q6412" s="4" t="s">
        <v>9</v>
      </c>
      <c r="R6412" s="4" t="s">
        <v>14</v>
      </c>
      <c r="S6412" s="4" t="s">
        <v>8</v>
      </c>
      <c r="T6412" s="4" t="s">
        <v>14</v>
      </c>
      <c r="U6412" s="4" t="s">
        <v>14</v>
      </c>
      <c r="V6412" s="4" t="s">
        <v>7</v>
      </c>
    </row>
    <row r="6413" spans="1:13">
      <c r="A6413" t="n">
        <v>52279</v>
      </c>
      <c r="B6413" s="66" t="n">
        <v>19</v>
      </c>
      <c r="C6413" s="7" t="n">
        <v>4</v>
      </c>
      <c r="D6413" s="7" t="s">
        <v>430</v>
      </c>
      <c r="E6413" s="7" t="s">
        <v>420</v>
      </c>
      <c r="F6413" s="7" t="s">
        <v>15</v>
      </c>
      <c r="G6413" s="7" t="n">
        <v>0</v>
      </c>
      <c r="H6413" s="7" t="n">
        <v>1</v>
      </c>
      <c r="I6413" s="7" t="n">
        <v>0</v>
      </c>
      <c r="J6413" s="7" t="n">
        <v>0</v>
      </c>
      <c r="K6413" s="7" t="n">
        <v>0</v>
      </c>
      <c r="L6413" s="7" t="n">
        <v>0</v>
      </c>
      <c r="M6413" s="7" t="n">
        <v>1</v>
      </c>
      <c r="N6413" s="7" t="n">
        <v>1.60000002384186</v>
      </c>
      <c r="O6413" s="7" t="n">
        <v>0.0900000035762787</v>
      </c>
      <c r="P6413" s="7" t="s">
        <v>15</v>
      </c>
      <c r="Q6413" s="7" t="s">
        <v>15</v>
      </c>
      <c r="R6413" s="7" t="n">
        <v>-1</v>
      </c>
      <c r="S6413" s="7" t="n">
        <v>0</v>
      </c>
      <c r="T6413" s="7" t="n">
        <v>0</v>
      </c>
      <c r="U6413" s="7" t="n">
        <v>0</v>
      </c>
      <c r="V6413" s="7" t="n">
        <v>0</v>
      </c>
    </row>
    <row r="6414" spans="1:13">
      <c r="A6414" t="s">
        <v>4</v>
      </c>
      <c r="B6414" s="4" t="s">
        <v>5</v>
      </c>
      <c r="C6414" s="4" t="s">
        <v>7</v>
      </c>
      <c r="D6414" s="4" t="s">
        <v>9</v>
      </c>
      <c r="E6414" s="4" t="s">
        <v>9</v>
      </c>
      <c r="F6414" s="4" t="s">
        <v>9</v>
      </c>
      <c r="G6414" s="4" t="s">
        <v>8</v>
      </c>
      <c r="H6414" s="4" t="s">
        <v>14</v>
      </c>
      <c r="I6414" s="4" t="s">
        <v>13</v>
      </c>
      <c r="J6414" s="4" t="s">
        <v>13</v>
      </c>
      <c r="K6414" s="4" t="s">
        <v>13</v>
      </c>
      <c r="L6414" s="4" t="s">
        <v>13</v>
      </c>
      <c r="M6414" s="4" t="s">
        <v>13</v>
      </c>
      <c r="N6414" s="4" t="s">
        <v>13</v>
      </c>
      <c r="O6414" s="4" t="s">
        <v>13</v>
      </c>
      <c r="P6414" s="4" t="s">
        <v>9</v>
      </c>
      <c r="Q6414" s="4" t="s">
        <v>9</v>
      </c>
      <c r="R6414" s="4" t="s">
        <v>14</v>
      </c>
      <c r="S6414" s="4" t="s">
        <v>8</v>
      </c>
      <c r="T6414" s="4" t="s">
        <v>14</v>
      </c>
      <c r="U6414" s="4" t="s">
        <v>14</v>
      </c>
      <c r="V6414" s="4" t="s">
        <v>7</v>
      </c>
    </row>
    <row r="6415" spans="1:13">
      <c r="A6415" t="n">
        <v>52354</v>
      </c>
      <c r="B6415" s="66" t="n">
        <v>19</v>
      </c>
      <c r="C6415" s="7" t="n">
        <v>5</v>
      </c>
      <c r="D6415" s="7" t="s">
        <v>431</v>
      </c>
      <c r="E6415" s="7" t="s">
        <v>416</v>
      </c>
      <c r="F6415" s="7" t="s">
        <v>15</v>
      </c>
      <c r="G6415" s="7" t="n">
        <v>0</v>
      </c>
      <c r="H6415" s="7" t="n">
        <v>1</v>
      </c>
      <c r="I6415" s="7" t="n">
        <v>0</v>
      </c>
      <c r="J6415" s="7" t="n">
        <v>0</v>
      </c>
      <c r="K6415" s="7" t="n">
        <v>0</v>
      </c>
      <c r="L6415" s="7" t="n">
        <v>0</v>
      </c>
      <c r="M6415" s="7" t="n">
        <v>1</v>
      </c>
      <c r="N6415" s="7" t="n">
        <v>1.60000002384186</v>
      </c>
      <c r="O6415" s="7" t="n">
        <v>0.0900000035762787</v>
      </c>
      <c r="P6415" s="7" t="s">
        <v>15</v>
      </c>
      <c r="Q6415" s="7" t="s">
        <v>15</v>
      </c>
      <c r="R6415" s="7" t="n">
        <v>-1</v>
      </c>
      <c r="S6415" s="7" t="n">
        <v>0</v>
      </c>
      <c r="T6415" s="7" t="n">
        <v>0</v>
      </c>
      <c r="U6415" s="7" t="n">
        <v>0</v>
      </c>
      <c r="V6415" s="7" t="n">
        <v>0</v>
      </c>
    </row>
    <row r="6416" spans="1:13">
      <c r="A6416" t="s">
        <v>4</v>
      </c>
      <c r="B6416" s="4" t="s">
        <v>5</v>
      </c>
      <c r="C6416" s="4" t="s">
        <v>7</v>
      </c>
      <c r="D6416" s="4" t="s">
        <v>9</v>
      </c>
      <c r="E6416" s="4" t="s">
        <v>9</v>
      </c>
      <c r="F6416" s="4" t="s">
        <v>9</v>
      </c>
      <c r="G6416" s="4" t="s">
        <v>8</v>
      </c>
      <c r="H6416" s="4" t="s">
        <v>14</v>
      </c>
      <c r="I6416" s="4" t="s">
        <v>13</v>
      </c>
      <c r="J6416" s="4" t="s">
        <v>13</v>
      </c>
      <c r="K6416" s="4" t="s">
        <v>13</v>
      </c>
      <c r="L6416" s="4" t="s">
        <v>13</v>
      </c>
      <c r="M6416" s="4" t="s">
        <v>13</v>
      </c>
      <c r="N6416" s="4" t="s">
        <v>13</v>
      </c>
      <c r="O6416" s="4" t="s">
        <v>13</v>
      </c>
      <c r="P6416" s="4" t="s">
        <v>9</v>
      </c>
      <c r="Q6416" s="4" t="s">
        <v>9</v>
      </c>
      <c r="R6416" s="4" t="s">
        <v>14</v>
      </c>
      <c r="S6416" s="4" t="s">
        <v>8</v>
      </c>
      <c r="T6416" s="4" t="s">
        <v>14</v>
      </c>
      <c r="U6416" s="4" t="s">
        <v>14</v>
      </c>
      <c r="V6416" s="4" t="s">
        <v>7</v>
      </c>
    </row>
    <row r="6417" spans="1:22">
      <c r="A6417" t="n">
        <v>52426</v>
      </c>
      <c r="B6417" s="66" t="n">
        <v>19</v>
      </c>
      <c r="C6417" s="7" t="n">
        <v>6</v>
      </c>
      <c r="D6417" s="7" t="s">
        <v>432</v>
      </c>
      <c r="E6417" s="7" t="s">
        <v>421</v>
      </c>
      <c r="F6417" s="7" t="s">
        <v>15</v>
      </c>
      <c r="G6417" s="7" t="n">
        <v>0</v>
      </c>
      <c r="H6417" s="7" t="n">
        <v>1</v>
      </c>
      <c r="I6417" s="7" t="n">
        <v>0</v>
      </c>
      <c r="J6417" s="7" t="n">
        <v>0</v>
      </c>
      <c r="K6417" s="7" t="n">
        <v>0</v>
      </c>
      <c r="L6417" s="7" t="n">
        <v>0</v>
      </c>
      <c r="M6417" s="7" t="n">
        <v>1</v>
      </c>
      <c r="N6417" s="7" t="n">
        <v>1.60000002384186</v>
      </c>
      <c r="O6417" s="7" t="n">
        <v>0.0900000035762787</v>
      </c>
      <c r="P6417" s="7" t="s">
        <v>15</v>
      </c>
      <c r="Q6417" s="7" t="s">
        <v>15</v>
      </c>
      <c r="R6417" s="7" t="n">
        <v>-1</v>
      </c>
      <c r="S6417" s="7" t="n">
        <v>0</v>
      </c>
      <c r="T6417" s="7" t="n">
        <v>0</v>
      </c>
      <c r="U6417" s="7" t="n">
        <v>0</v>
      </c>
      <c r="V6417" s="7" t="n">
        <v>0</v>
      </c>
    </row>
    <row r="6418" spans="1:22">
      <c r="A6418" t="s">
        <v>4</v>
      </c>
      <c r="B6418" s="4" t="s">
        <v>5</v>
      </c>
      <c r="C6418" s="4" t="s">
        <v>7</v>
      </c>
      <c r="D6418" s="4" t="s">
        <v>9</v>
      </c>
      <c r="E6418" s="4" t="s">
        <v>9</v>
      </c>
      <c r="F6418" s="4" t="s">
        <v>9</v>
      </c>
      <c r="G6418" s="4" t="s">
        <v>8</v>
      </c>
      <c r="H6418" s="4" t="s">
        <v>14</v>
      </c>
      <c r="I6418" s="4" t="s">
        <v>13</v>
      </c>
      <c r="J6418" s="4" t="s">
        <v>13</v>
      </c>
      <c r="K6418" s="4" t="s">
        <v>13</v>
      </c>
      <c r="L6418" s="4" t="s">
        <v>13</v>
      </c>
      <c r="M6418" s="4" t="s">
        <v>13</v>
      </c>
      <c r="N6418" s="4" t="s">
        <v>13</v>
      </c>
      <c r="O6418" s="4" t="s">
        <v>13</v>
      </c>
      <c r="P6418" s="4" t="s">
        <v>9</v>
      </c>
      <c r="Q6418" s="4" t="s">
        <v>9</v>
      </c>
      <c r="R6418" s="4" t="s">
        <v>14</v>
      </c>
      <c r="S6418" s="4" t="s">
        <v>8</v>
      </c>
      <c r="T6418" s="4" t="s">
        <v>14</v>
      </c>
      <c r="U6418" s="4" t="s">
        <v>14</v>
      </c>
      <c r="V6418" s="4" t="s">
        <v>7</v>
      </c>
    </row>
    <row r="6419" spans="1:22">
      <c r="A6419" t="n">
        <v>52499</v>
      </c>
      <c r="B6419" s="66" t="n">
        <v>19</v>
      </c>
      <c r="C6419" s="7" t="n">
        <v>7</v>
      </c>
      <c r="D6419" s="7" t="s">
        <v>433</v>
      </c>
      <c r="E6419" s="7" t="s">
        <v>417</v>
      </c>
      <c r="F6419" s="7" t="s">
        <v>15</v>
      </c>
      <c r="G6419" s="7" t="n">
        <v>0</v>
      </c>
      <c r="H6419" s="7" t="n">
        <v>1</v>
      </c>
      <c r="I6419" s="7" t="n">
        <v>0</v>
      </c>
      <c r="J6419" s="7" t="n">
        <v>0</v>
      </c>
      <c r="K6419" s="7" t="n">
        <v>0</v>
      </c>
      <c r="L6419" s="7" t="n">
        <v>0</v>
      </c>
      <c r="M6419" s="7" t="n">
        <v>1</v>
      </c>
      <c r="N6419" s="7" t="n">
        <v>1.60000002384186</v>
      </c>
      <c r="O6419" s="7" t="n">
        <v>0.0900000035762787</v>
      </c>
      <c r="P6419" s="7" t="s">
        <v>15</v>
      </c>
      <c r="Q6419" s="7" t="s">
        <v>15</v>
      </c>
      <c r="R6419" s="7" t="n">
        <v>-1</v>
      </c>
      <c r="S6419" s="7" t="n">
        <v>0</v>
      </c>
      <c r="T6419" s="7" t="n">
        <v>0</v>
      </c>
      <c r="U6419" s="7" t="n">
        <v>0</v>
      </c>
      <c r="V6419" s="7" t="n">
        <v>0</v>
      </c>
    </row>
    <row r="6420" spans="1:22">
      <c r="A6420" t="s">
        <v>4</v>
      </c>
      <c r="B6420" s="4" t="s">
        <v>5</v>
      </c>
      <c r="C6420" s="4" t="s">
        <v>7</v>
      </c>
      <c r="D6420" s="4" t="s">
        <v>9</v>
      </c>
      <c r="E6420" s="4" t="s">
        <v>9</v>
      </c>
      <c r="F6420" s="4" t="s">
        <v>9</v>
      </c>
      <c r="G6420" s="4" t="s">
        <v>8</v>
      </c>
      <c r="H6420" s="4" t="s">
        <v>14</v>
      </c>
      <c r="I6420" s="4" t="s">
        <v>13</v>
      </c>
      <c r="J6420" s="4" t="s">
        <v>13</v>
      </c>
      <c r="K6420" s="4" t="s">
        <v>13</v>
      </c>
      <c r="L6420" s="4" t="s">
        <v>13</v>
      </c>
      <c r="M6420" s="4" t="s">
        <v>13</v>
      </c>
      <c r="N6420" s="4" t="s">
        <v>13</v>
      </c>
      <c r="O6420" s="4" t="s">
        <v>13</v>
      </c>
      <c r="P6420" s="4" t="s">
        <v>9</v>
      </c>
      <c r="Q6420" s="4" t="s">
        <v>9</v>
      </c>
      <c r="R6420" s="4" t="s">
        <v>14</v>
      </c>
      <c r="S6420" s="4" t="s">
        <v>8</v>
      </c>
      <c r="T6420" s="4" t="s">
        <v>14</v>
      </c>
      <c r="U6420" s="4" t="s">
        <v>14</v>
      </c>
      <c r="V6420" s="4" t="s">
        <v>7</v>
      </c>
    </row>
    <row r="6421" spans="1:22">
      <c r="A6421" t="n">
        <v>52570</v>
      </c>
      <c r="B6421" s="66" t="n">
        <v>19</v>
      </c>
      <c r="C6421" s="7" t="n">
        <v>8</v>
      </c>
      <c r="D6421" s="7" t="s">
        <v>434</v>
      </c>
      <c r="E6421" s="7" t="s">
        <v>422</v>
      </c>
      <c r="F6421" s="7" t="s">
        <v>15</v>
      </c>
      <c r="G6421" s="7" t="n">
        <v>0</v>
      </c>
      <c r="H6421" s="7" t="n">
        <v>1</v>
      </c>
      <c r="I6421" s="7" t="n">
        <v>0</v>
      </c>
      <c r="J6421" s="7" t="n">
        <v>0</v>
      </c>
      <c r="K6421" s="7" t="n">
        <v>0</v>
      </c>
      <c r="L6421" s="7" t="n">
        <v>0</v>
      </c>
      <c r="M6421" s="7" t="n">
        <v>1</v>
      </c>
      <c r="N6421" s="7" t="n">
        <v>1.60000002384186</v>
      </c>
      <c r="O6421" s="7" t="n">
        <v>0.0900000035762787</v>
      </c>
      <c r="P6421" s="7" t="s">
        <v>15</v>
      </c>
      <c r="Q6421" s="7" t="s">
        <v>15</v>
      </c>
      <c r="R6421" s="7" t="n">
        <v>-1</v>
      </c>
      <c r="S6421" s="7" t="n">
        <v>0</v>
      </c>
      <c r="T6421" s="7" t="n">
        <v>0</v>
      </c>
      <c r="U6421" s="7" t="n">
        <v>0</v>
      </c>
      <c r="V6421" s="7" t="n">
        <v>0</v>
      </c>
    </row>
    <row r="6422" spans="1:22">
      <c r="A6422" t="s">
        <v>4</v>
      </c>
      <c r="B6422" s="4" t="s">
        <v>5</v>
      </c>
      <c r="C6422" s="4" t="s">
        <v>7</v>
      </c>
      <c r="D6422" s="4" t="s">
        <v>9</v>
      </c>
      <c r="E6422" s="4" t="s">
        <v>9</v>
      </c>
      <c r="F6422" s="4" t="s">
        <v>9</v>
      </c>
      <c r="G6422" s="4" t="s">
        <v>8</v>
      </c>
      <c r="H6422" s="4" t="s">
        <v>14</v>
      </c>
      <c r="I6422" s="4" t="s">
        <v>13</v>
      </c>
      <c r="J6422" s="4" t="s">
        <v>13</v>
      </c>
      <c r="K6422" s="4" t="s">
        <v>13</v>
      </c>
      <c r="L6422" s="4" t="s">
        <v>13</v>
      </c>
      <c r="M6422" s="4" t="s">
        <v>13</v>
      </c>
      <c r="N6422" s="4" t="s">
        <v>13</v>
      </c>
      <c r="O6422" s="4" t="s">
        <v>13</v>
      </c>
      <c r="P6422" s="4" t="s">
        <v>9</v>
      </c>
      <c r="Q6422" s="4" t="s">
        <v>9</v>
      </c>
      <c r="R6422" s="4" t="s">
        <v>14</v>
      </c>
      <c r="S6422" s="4" t="s">
        <v>8</v>
      </c>
      <c r="T6422" s="4" t="s">
        <v>14</v>
      </c>
      <c r="U6422" s="4" t="s">
        <v>14</v>
      </c>
      <c r="V6422" s="4" t="s">
        <v>7</v>
      </c>
    </row>
    <row r="6423" spans="1:22">
      <c r="A6423" t="n">
        <v>52643</v>
      </c>
      <c r="B6423" s="66" t="n">
        <v>19</v>
      </c>
      <c r="C6423" s="7" t="n">
        <v>9</v>
      </c>
      <c r="D6423" s="7" t="s">
        <v>435</v>
      </c>
      <c r="E6423" s="7" t="s">
        <v>418</v>
      </c>
      <c r="F6423" s="7" t="s">
        <v>15</v>
      </c>
      <c r="G6423" s="7" t="n">
        <v>0</v>
      </c>
      <c r="H6423" s="7" t="n">
        <v>1</v>
      </c>
      <c r="I6423" s="7" t="n">
        <v>0</v>
      </c>
      <c r="J6423" s="7" t="n">
        <v>0</v>
      </c>
      <c r="K6423" s="7" t="n">
        <v>0</v>
      </c>
      <c r="L6423" s="7" t="n">
        <v>0</v>
      </c>
      <c r="M6423" s="7" t="n">
        <v>1</v>
      </c>
      <c r="N6423" s="7" t="n">
        <v>1.60000002384186</v>
      </c>
      <c r="O6423" s="7" t="n">
        <v>0.0900000035762787</v>
      </c>
      <c r="P6423" s="7" t="s">
        <v>15</v>
      </c>
      <c r="Q6423" s="7" t="s">
        <v>15</v>
      </c>
      <c r="R6423" s="7" t="n">
        <v>-1</v>
      </c>
      <c r="S6423" s="7" t="n">
        <v>0</v>
      </c>
      <c r="T6423" s="7" t="n">
        <v>0</v>
      </c>
      <c r="U6423" s="7" t="n">
        <v>0</v>
      </c>
      <c r="V6423" s="7" t="n">
        <v>0</v>
      </c>
    </row>
    <row r="6424" spans="1:22">
      <c r="A6424" t="s">
        <v>4</v>
      </c>
      <c r="B6424" s="4" t="s">
        <v>5</v>
      </c>
      <c r="C6424" s="4" t="s">
        <v>7</v>
      </c>
      <c r="D6424" s="4" t="s">
        <v>9</v>
      </c>
      <c r="E6424" s="4" t="s">
        <v>9</v>
      </c>
      <c r="F6424" s="4" t="s">
        <v>9</v>
      </c>
      <c r="G6424" s="4" t="s">
        <v>8</v>
      </c>
      <c r="H6424" s="4" t="s">
        <v>14</v>
      </c>
      <c r="I6424" s="4" t="s">
        <v>13</v>
      </c>
      <c r="J6424" s="4" t="s">
        <v>13</v>
      </c>
      <c r="K6424" s="4" t="s">
        <v>13</v>
      </c>
      <c r="L6424" s="4" t="s">
        <v>13</v>
      </c>
      <c r="M6424" s="4" t="s">
        <v>13</v>
      </c>
      <c r="N6424" s="4" t="s">
        <v>13</v>
      </c>
      <c r="O6424" s="4" t="s">
        <v>13</v>
      </c>
      <c r="P6424" s="4" t="s">
        <v>9</v>
      </c>
      <c r="Q6424" s="4" t="s">
        <v>9</v>
      </c>
      <c r="R6424" s="4" t="s">
        <v>14</v>
      </c>
      <c r="S6424" s="4" t="s">
        <v>8</v>
      </c>
      <c r="T6424" s="4" t="s">
        <v>14</v>
      </c>
      <c r="U6424" s="4" t="s">
        <v>14</v>
      </c>
      <c r="V6424" s="4" t="s">
        <v>7</v>
      </c>
    </row>
    <row r="6425" spans="1:22">
      <c r="A6425" t="n">
        <v>52718</v>
      </c>
      <c r="B6425" s="66" t="n">
        <v>19</v>
      </c>
      <c r="C6425" s="7" t="n">
        <v>11</v>
      </c>
      <c r="D6425" s="7" t="s">
        <v>436</v>
      </c>
      <c r="E6425" s="7" t="s">
        <v>423</v>
      </c>
      <c r="F6425" s="7" t="s">
        <v>15</v>
      </c>
      <c r="G6425" s="7" t="n">
        <v>0</v>
      </c>
      <c r="H6425" s="7" t="n">
        <v>1</v>
      </c>
      <c r="I6425" s="7" t="n">
        <v>0</v>
      </c>
      <c r="J6425" s="7" t="n">
        <v>0</v>
      </c>
      <c r="K6425" s="7" t="n">
        <v>0</v>
      </c>
      <c r="L6425" s="7" t="n">
        <v>0</v>
      </c>
      <c r="M6425" s="7" t="n">
        <v>1</v>
      </c>
      <c r="N6425" s="7" t="n">
        <v>1.60000002384186</v>
      </c>
      <c r="O6425" s="7" t="n">
        <v>0.0900000035762787</v>
      </c>
      <c r="P6425" s="7" t="s">
        <v>15</v>
      </c>
      <c r="Q6425" s="7" t="s">
        <v>15</v>
      </c>
      <c r="R6425" s="7" t="n">
        <v>-1</v>
      </c>
      <c r="S6425" s="7" t="n">
        <v>0</v>
      </c>
      <c r="T6425" s="7" t="n">
        <v>0</v>
      </c>
      <c r="U6425" s="7" t="n">
        <v>0</v>
      </c>
      <c r="V6425" s="7" t="n">
        <v>0</v>
      </c>
    </row>
    <row r="6426" spans="1:22">
      <c r="A6426" t="s">
        <v>4</v>
      </c>
      <c r="B6426" s="4" t="s">
        <v>5</v>
      </c>
      <c r="C6426" s="4" t="s">
        <v>7</v>
      </c>
      <c r="D6426" s="4" t="s">
        <v>9</v>
      </c>
      <c r="E6426" s="4" t="s">
        <v>9</v>
      </c>
      <c r="F6426" s="4" t="s">
        <v>9</v>
      </c>
      <c r="G6426" s="4" t="s">
        <v>8</v>
      </c>
      <c r="H6426" s="4" t="s">
        <v>14</v>
      </c>
      <c r="I6426" s="4" t="s">
        <v>13</v>
      </c>
      <c r="J6426" s="4" t="s">
        <v>13</v>
      </c>
      <c r="K6426" s="4" t="s">
        <v>13</v>
      </c>
      <c r="L6426" s="4" t="s">
        <v>13</v>
      </c>
      <c r="M6426" s="4" t="s">
        <v>13</v>
      </c>
      <c r="N6426" s="4" t="s">
        <v>13</v>
      </c>
      <c r="O6426" s="4" t="s">
        <v>13</v>
      </c>
      <c r="P6426" s="4" t="s">
        <v>9</v>
      </c>
      <c r="Q6426" s="4" t="s">
        <v>9</v>
      </c>
      <c r="R6426" s="4" t="s">
        <v>14</v>
      </c>
      <c r="S6426" s="4" t="s">
        <v>8</v>
      </c>
      <c r="T6426" s="4" t="s">
        <v>14</v>
      </c>
      <c r="U6426" s="4" t="s">
        <v>14</v>
      </c>
      <c r="V6426" s="4" t="s">
        <v>7</v>
      </c>
    </row>
    <row r="6427" spans="1:22">
      <c r="A6427" t="n">
        <v>52797</v>
      </c>
      <c r="B6427" s="66" t="n">
        <v>19</v>
      </c>
      <c r="C6427" s="7" t="n">
        <v>7033</v>
      </c>
      <c r="D6427" s="7" t="s">
        <v>437</v>
      </c>
      <c r="E6427" s="7" t="s">
        <v>438</v>
      </c>
      <c r="F6427" s="7" t="s">
        <v>15</v>
      </c>
      <c r="G6427" s="7" t="n">
        <v>0</v>
      </c>
      <c r="H6427" s="7" t="n">
        <v>1</v>
      </c>
      <c r="I6427" s="7" t="n">
        <v>0</v>
      </c>
      <c r="J6427" s="7" t="n">
        <v>0</v>
      </c>
      <c r="K6427" s="7" t="n">
        <v>0</v>
      </c>
      <c r="L6427" s="7" t="n">
        <v>0</v>
      </c>
      <c r="M6427" s="7" t="n">
        <v>1</v>
      </c>
      <c r="N6427" s="7" t="n">
        <v>1.60000002384186</v>
      </c>
      <c r="O6427" s="7" t="n">
        <v>0.0900000035762787</v>
      </c>
      <c r="P6427" s="7" t="s">
        <v>15</v>
      </c>
      <c r="Q6427" s="7" t="s">
        <v>15</v>
      </c>
      <c r="R6427" s="7" t="n">
        <v>-1</v>
      </c>
      <c r="S6427" s="7" t="n">
        <v>0</v>
      </c>
      <c r="T6427" s="7" t="n">
        <v>0</v>
      </c>
      <c r="U6427" s="7" t="n">
        <v>0</v>
      </c>
      <c r="V6427" s="7" t="n">
        <v>0</v>
      </c>
    </row>
    <row r="6428" spans="1:22">
      <c r="A6428" t="s">
        <v>4</v>
      </c>
      <c r="B6428" s="4" t="s">
        <v>5</v>
      </c>
      <c r="C6428" s="4" t="s">
        <v>7</v>
      </c>
      <c r="D6428" s="4" t="s">
        <v>9</v>
      </c>
      <c r="E6428" s="4" t="s">
        <v>9</v>
      </c>
      <c r="F6428" s="4" t="s">
        <v>9</v>
      </c>
      <c r="G6428" s="4" t="s">
        <v>8</v>
      </c>
      <c r="H6428" s="4" t="s">
        <v>14</v>
      </c>
      <c r="I6428" s="4" t="s">
        <v>13</v>
      </c>
      <c r="J6428" s="4" t="s">
        <v>13</v>
      </c>
      <c r="K6428" s="4" t="s">
        <v>13</v>
      </c>
      <c r="L6428" s="4" t="s">
        <v>13</v>
      </c>
      <c r="M6428" s="4" t="s">
        <v>13</v>
      </c>
      <c r="N6428" s="4" t="s">
        <v>13</v>
      </c>
      <c r="O6428" s="4" t="s">
        <v>13</v>
      </c>
      <c r="P6428" s="4" t="s">
        <v>9</v>
      </c>
      <c r="Q6428" s="4" t="s">
        <v>9</v>
      </c>
      <c r="R6428" s="4" t="s">
        <v>14</v>
      </c>
      <c r="S6428" s="4" t="s">
        <v>8</v>
      </c>
      <c r="T6428" s="4" t="s">
        <v>14</v>
      </c>
      <c r="U6428" s="4" t="s">
        <v>14</v>
      </c>
      <c r="V6428" s="4" t="s">
        <v>7</v>
      </c>
    </row>
    <row r="6429" spans="1:22">
      <c r="A6429" t="n">
        <v>52868</v>
      </c>
      <c r="B6429" s="66" t="n">
        <v>19</v>
      </c>
      <c r="C6429" s="7" t="n">
        <v>7032</v>
      </c>
      <c r="D6429" s="7" t="s">
        <v>439</v>
      </c>
      <c r="E6429" s="7" t="s">
        <v>440</v>
      </c>
      <c r="F6429" s="7" t="s">
        <v>15</v>
      </c>
      <c r="G6429" s="7" t="n">
        <v>0</v>
      </c>
      <c r="H6429" s="7" t="n">
        <v>1</v>
      </c>
      <c r="I6429" s="7" t="n">
        <v>0</v>
      </c>
      <c r="J6429" s="7" t="n">
        <v>0</v>
      </c>
      <c r="K6429" s="7" t="n">
        <v>0</v>
      </c>
      <c r="L6429" s="7" t="n">
        <v>0</v>
      </c>
      <c r="M6429" s="7" t="n">
        <v>1</v>
      </c>
      <c r="N6429" s="7" t="n">
        <v>1.60000002384186</v>
      </c>
      <c r="O6429" s="7" t="n">
        <v>0.0900000035762787</v>
      </c>
      <c r="P6429" s="7" t="s">
        <v>15</v>
      </c>
      <c r="Q6429" s="7" t="s">
        <v>15</v>
      </c>
      <c r="R6429" s="7" t="n">
        <v>-1</v>
      </c>
      <c r="S6429" s="7" t="n">
        <v>0</v>
      </c>
      <c r="T6429" s="7" t="n">
        <v>0</v>
      </c>
      <c r="U6429" s="7" t="n">
        <v>0</v>
      </c>
      <c r="V6429" s="7" t="n">
        <v>0</v>
      </c>
    </row>
    <row r="6430" spans="1:22">
      <c r="A6430" t="s">
        <v>4</v>
      </c>
      <c r="B6430" s="4" t="s">
        <v>5</v>
      </c>
      <c r="C6430" s="4" t="s">
        <v>7</v>
      </c>
      <c r="D6430" s="4" t="s">
        <v>9</v>
      </c>
      <c r="E6430" s="4" t="s">
        <v>9</v>
      </c>
      <c r="F6430" s="4" t="s">
        <v>9</v>
      </c>
      <c r="G6430" s="4" t="s">
        <v>8</v>
      </c>
      <c r="H6430" s="4" t="s">
        <v>14</v>
      </c>
      <c r="I6430" s="4" t="s">
        <v>13</v>
      </c>
      <c r="J6430" s="4" t="s">
        <v>13</v>
      </c>
      <c r="K6430" s="4" t="s">
        <v>13</v>
      </c>
      <c r="L6430" s="4" t="s">
        <v>13</v>
      </c>
      <c r="M6430" s="4" t="s">
        <v>13</v>
      </c>
      <c r="N6430" s="4" t="s">
        <v>13</v>
      </c>
      <c r="O6430" s="4" t="s">
        <v>13</v>
      </c>
      <c r="P6430" s="4" t="s">
        <v>9</v>
      </c>
      <c r="Q6430" s="4" t="s">
        <v>9</v>
      </c>
      <c r="R6430" s="4" t="s">
        <v>14</v>
      </c>
      <c r="S6430" s="4" t="s">
        <v>8</v>
      </c>
      <c r="T6430" s="4" t="s">
        <v>14</v>
      </c>
      <c r="U6430" s="4" t="s">
        <v>14</v>
      </c>
      <c r="V6430" s="4" t="s">
        <v>7</v>
      </c>
    </row>
    <row r="6431" spans="1:22">
      <c r="A6431" t="n">
        <v>52938</v>
      </c>
      <c r="B6431" s="66" t="n">
        <v>19</v>
      </c>
      <c r="C6431" s="7" t="n">
        <v>7036</v>
      </c>
      <c r="D6431" s="7" t="s">
        <v>360</v>
      </c>
      <c r="E6431" s="7" t="s">
        <v>361</v>
      </c>
      <c r="F6431" s="7" t="s">
        <v>15</v>
      </c>
      <c r="G6431" s="7" t="n">
        <v>0</v>
      </c>
      <c r="H6431" s="7" t="n">
        <v>1</v>
      </c>
      <c r="I6431" s="7" t="n">
        <v>0</v>
      </c>
      <c r="J6431" s="7" t="n">
        <v>0</v>
      </c>
      <c r="K6431" s="7" t="n">
        <v>0</v>
      </c>
      <c r="L6431" s="7" t="n">
        <v>0</v>
      </c>
      <c r="M6431" s="7" t="n">
        <v>1</v>
      </c>
      <c r="N6431" s="7" t="n">
        <v>1.60000002384186</v>
      </c>
      <c r="O6431" s="7" t="n">
        <v>0.0900000035762787</v>
      </c>
      <c r="P6431" s="7" t="s">
        <v>15</v>
      </c>
      <c r="Q6431" s="7" t="s">
        <v>15</v>
      </c>
      <c r="R6431" s="7" t="n">
        <v>-1</v>
      </c>
      <c r="S6431" s="7" t="n">
        <v>0</v>
      </c>
      <c r="T6431" s="7" t="n">
        <v>0</v>
      </c>
      <c r="U6431" s="7" t="n">
        <v>0</v>
      </c>
      <c r="V6431" s="7" t="n">
        <v>0</v>
      </c>
    </row>
    <row r="6432" spans="1:22">
      <c r="A6432" t="s">
        <v>4</v>
      </c>
      <c r="B6432" s="4" t="s">
        <v>5</v>
      </c>
      <c r="C6432" s="4" t="s">
        <v>7</v>
      </c>
      <c r="D6432" s="4" t="s">
        <v>14</v>
      </c>
    </row>
    <row r="6433" spans="1:22">
      <c r="A6433" t="n">
        <v>53011</v>
      </c>
      <c r="B6433" s="30" t="n">
        <v>43</v>
      </c>
      <c r="C6433" s="7" t="n">
        <v>7036</v>
      </c>
      <c r="D6433" s="7" t="n">
        <v>256</v>
      </c>
    </row>
    <row r="6434" spans="1:22">
      <c r="A6434" t="s">
        <v>4</v>
      </c>
      <c r="B6434" s="4" t="s">
        <v>5</v>
      </c>
      <c r="C6434" s="4" t="s">
        <v>7</v>
      </c>
      <c r="D6434" s="4" t="s">
        <v>8</v>
      </c>
      <c r="E6434" s="4" t="s">
        <v>8</v>
      </c>
      <c r="F6434" s="4" t="s">
        <v>9</v>
      </c>
    </row>
    <row r="6435" spans="1:22">
      <c r="A6435" t="n">
        <v>53018</v>
      </c>
      <c r="B6435" s="22" t="n">
        <v>20</v>
      </c>
      <c r="C6435" s="7" t="n">
        <v>1</v>
      </c>
      <c r="D6435" s="7" t="n">
        <v>3</v>
      </c>
      <c r="E6435" s="7" t="n">
        <v>10</v>
      </c>
      <c r="F6435" s="7" t="s">
        <v>96</v>
      </c>
    </row>
    <row r="6436" spans="1:22">
      <c r="A6436" t="s">
        <v>4</v>
      </c>
      <c r="B6436" s="4" t="s">
        <v>5</v>
      </c>
      <c r="C6436" s="4" t="s">
        <v>7</v>
      </c>
    </row>
    <row r="6437" spans="1:22">
      <c r="A6437" t="n">
        <v>53036</v>
      </c>
      <c r="B6437" s="25" t="n">
        <v>16</v>
      </c>
      <c r="C6437" s="7" t="n">
        <v>0</v>
      </c>
    </row>
    <row r="6438" spans="1:22">
      <c r="A6438" t="s">
        <v>4</v>
      </c>
      <c r="B6438" s="4" t="s">
        <v>5</v>
      </c>
      <c r="C6438" s="4" t="s">
        <v>7</v>
      </c>
      <c r="D6438" s="4" t="s">
        <v>8</v>
      </c>
      <c r="E6438" s="4" t="s">
        <v>8</v>
      </c>
      <c r="F6438" s="4" t="s">
        <v>9</v>
      </c>
    </row>
    <row r="6439" spans="1:22">
      <c r="A6439" t="n">
        <v>53039</v>
      </c>
      <c r="B6439" s="22" t="n">
        <v>20</v>
      </c>
      <c r="C6439" s="7" t="n">
        <v>2</v>
      </c>
      <c r="D6439" s="7" t="n">
        <v>3</v>
      </c>
      <c r="E6439" s="7" t="n">
        <v>10</v>
      </c>
      <c r="F6439" s="7" t="s">
        <v>96</v>
      </c>
    </row>
    <row r="6440" spans="1:22">
      <c r="A6440" t="s">
        <v>4</v>
      </c>
      <c r="B6440" s="4" t="s">
        <v>5</v>
      </c>
      <c r="C6440" s="4" t="s">
        <v>7</v>
      </c>
    </row>
    <row r="6441" spans="1:22">
      <c r="A6441" t="n">
        <v>53057</v>
      </c>
      <c r="B6441" s="25" t="n">
        <v>16</v>
      </c>
      <c r="C6441" s="7" t="n">
        <v>0</v>
      </c>
    </row>
    <row r="6442" spans="1:22">
      <c r="A6442" t="s">
        <v>4</v>
      </c>
      <c r="B6442" s="4" t="s">
        <v>5</v>
      </c>
      <c r="C6442" s="4" t="s">
        <v>7</v>
      </c>
      <c r="D6442" s="4" t="s">
        <v>8</v>
      </c>
      <c r="E6442" s="4" t="s">
        <v>8</v>
      </c>
      <c r="F6442" s="4" t="s">
        <v>9</v>
      </c>
    </row>
    <row r="6443" spans="1:22">
      <c r="A6443" t="n">
        <v>53060</v>
      </c>
      <c r="B6443" s="22" t="n">
        <v>20</v>
      </c>
      <c r="C6443" s="7" t="n">
        <v>3</v>
      </c>
      <c r="D6443" s="7" t="n">
        <v>3</v>
      </c>
      <c r="E6443" s="7" t="n">
        <v>10</v>
      </c>
      <c r="F6443" s="7" t="s">
        <v>96</v>
      </c>
    </row>
    <row r="6444" spans="1:22">
      <c r="A6444" t="s">
        <v>4</v>
      </c>
      <c r="B6444" s="4" t="s">
        <v>5</v>
      </c>
      <c r="C6444" s="4" t="s">
        <v>7</v>
      </c>
    </row>
    <row r="6445" spans="1:22">
      <c r="A6445" t="n">
        <v>53078</v>
      </c>
      <c r="B6445" s="25" t="n">
        <v>16</v>
      </c>
      <c r="C6445" s="7" t="n">
        <v>0</v>
      </c>
    </row>
    <row r="6446" spans="1:22">
      <c r="A6446" t="s">
        <v>4</v>
      </c>
      <c r="B6446" s="4" t="s">
        <v>5</v>
      </c>
      <c r="C6446" s="4" t="s">
        <v>7</v>
      </c>
      <c r="D6446" s="4" t="s">
        <v>8</v>
      </c>
      <c r="E6446" s="4" t="s">
        <v>8</v>
      </c>
      <c r="F6446" s="4" t="s">
        <v>9</v>
      </c>
    </row>
    <row r="6447" spans="1:22">
      <c r="A6447" t="n">
        <v>53081</v>
      </c>
      <c r="B6447" s="22" t="n">
        <v>20</v>
      </c>
      <c r="C6447" s="7" t="n">
        <v>4</v>
      </c>
      <c r="D6447" s="7" t="n">
        <v>3</v>
      </c>
      <c r="E6447" s="7" t="n">
        <v>10</v>
      </c>
      <c r="F6447" s="7" t="s">
        <v>96</v>
      </c>
    </row>
    <row r="6448" spans="1:22">
      <c r="A6448" t="s">
        <v>4</v>
      </c>
      <c r="B6448" s="4" t="s">
        <v>5</v>
      </c>
      <c r="C6448" s="4" t="s">
        <v>7</v>
      </c>
    </row>
    <row r="6449" spans="1:6">
      <c r="A6449" t="n">
        <v>53099</v>
      </c>
      <c r="B6449" s="25" t="n">
        <v>16</v>
      </c>
      <c r="C6449" s="7" t="n">
        <v>0</v>
      </c>
    </row>
    <row r="6450" spans="1:6">
      <c r="A6450" t="s">
        <v>4</v>
      </c>
      <c r="B6450" s="4" t="s">
        <v>5</v>
      </c>
      <c r="C6450" s="4" t="s">
        <v>7</v>
      </c>
      <c r="D6450" s="4" t="s">
        <v>8</v>
      </c>
      <c r="E6450" s="4" t="s">
        <v>8</v>
      </c>
      <c r="F6450" s="4" t="s">
        <v>9</v>
      </c>
    </row>
    <row r="6451" spans="1:6">
      <c r="A6451" t="n">
        <v>53102</v>
      </c>
      <c r="B6451" s="22" t="n">
        <v>20</v>
      </c>
      <c r="C6451" s="7" t="n">
        <v>5</v>
      </c>
      <c r="D6451" s="7" t="n">
        <v>3</v>
      </c>
      <c r="E6451" s="7" t="n">
        <v>10</v>
      </c>
      <c r="F6451" s="7" t="s">
        <v>96</v>
      </c>
    </row>
    <row r="6452" spans="1:6">
      <c r="A6452" t="s">
        <v>4</v>
      </c>
      <c r="B6452" s="4" t="s">
        <v>5</v>
      </c>
      <c r="C6452" s="4" t="s">
        <v>7</v>
      </c>
    </row>
    <row r="6453" spans="1:6">
      <c r="A6453" t="n">
        <v>53120</v>
      </c>
      <c r="B6453" s="25" t="n">
        <v>16</v>
      </c>
      <c r="C6453" s="7" t="n">
        <v>0</v>
      </c>
    </row>
    <row r="6454" spans="1:6">
      <c r="A6454" t="s">
        <v>4</v>
      </c>
      <c r="B6454" s="4" t="s">
        <v>5</v>
      </c>
      <c r="C6454" s="4" t="s">
        <v>7</v>
      </c>
      <c r="D6454" s="4" t="s">
        <v>8</v>
      </c>
      <c r="E6454" s="4" t="s">
        <v>8</v>
      </c>
      <c r="F6454" s="4" t="s">
        <v>9</v>
      </c>
    </row>
    <row r="6455" spans="1:6">
      <c r="A6455" t="n">
        <v>53123</v>
      </c>
      <c r="B6455" s="22" t="n">
        <v>20</v>
      </c>
      <c r="C6455" s="7" t="n">
        <v>6</v>
      </c>
      <c r="D6455" s="7" t="n">
        <v>3</v>
      </c>
      <c r="E6455" s="7" t="n">
        <v>10</v>
      </c>
      <c r="F6455" s="7" t="s">
        <v>96</v>
      </c>
    </row>
    <row r="6456" spans="1:6">
      <c r="A6456" t="s">
        <v>4</v>
      </c>
      <c r="B6456" s="4" t="s">
        <v>5</v>
      </c>
      <c r="C6456" s="4" t="s">
        <v>7</v>
      </c>
    </row>
    <row r="6457" spans="1:6">
      <c r="A6457" t="n">
        <v>53141</v>
      </c>
      <c r="B6457" s="25" t="n">
        <v>16</v>
      </c>
      <c r="C6457" s="7" t="n">
        <v>0</v>
      </c>
    </row>
    <row r="6458" spans="1:6">
      <c r="A6458" t="s">
        <v>4</v>
      </c>
      <c r="B6458" s="4" t="s">
        <v>5</v>
      </c>
      <c r="C6458" s="4" t="s">
        <v>7</v>
      </c>
      <c r="D6458" s="4" t="s">
        <v>8</v>
      </c>
      <c r="E6458" s="4" t="s">
        <v>8</v>
      </c>
      <c r="F6458" s="4" t="s">
        <v>9</v>
      </c>
    </row>
    <row r="6459" spans="1:6">
      <c r="A6459" t="n">
        <v>53144</v>
      </c>
      <c r="B6459" s="22" t="n">
        <v>20</v>
      </c>
      <c r="C6459" s="7" t="n">
        <v>7</v>
      </c>
      <c r="D6459" s="7" t="n">
        <v>3</v>
      </c>
      <c r="E6459" s="7" t="n">
        <v>10</v>
      </c>
      <c r="F6459" s="7" t="s">
        <v>96</v>
      </c>
    </row>
    <row r="6460" spans="1:6">
      <c r="A6460" t="s">
        <v>4</v>
      </c>
      <c r="B6460" s="4" t="s">
        <v>5</v>
      </c>
      <c r="C6460" s="4" t="s">
        <v>7</v>
      </c>
    </row>
    <row r="6461" spans="1:6">
      <c r="A6461" t="n">
        <v>53162</v>
      </c>
      <c r="B6461" s="25" t="n">
        <v>16</v>
      </c>
      <c r="C6461" s="7" t="n">
        <v>0</v>
      </c>
    </row>
    <row r="6462" spans="1:6">
      <c r="A6462" t="s">
        <v>4</v>
      </c>
      <c r="B6462" s="4" t="s">
        <v>5</v>
      </c>
      <c r="C6462" s="4" t="s">
        <v>7</v>
      </c>
      <c r="D6462" s="4" t="s">
        <v>8</v>
      </c>
      <c r="E6462" s="4" t="s">
        <v>8</v>
      </c>
      <c r="F6462" s="4" t="s">
        <v>9</v>
      </c>
    </row>
    <row r="6463" spans="1:6">
      <c r="A6463" t="n">
        <v>53165</v>
      </c>
      <c r="B6463" s="22" t="n">
        <v>20</v>
      </c>
      <c r="C6463" s="7" t="n">
        <v>8</v>
      </c>
      <c r="D6463" s="7" t="n">
        <v>3</v>
      </c>
      <c r="E6463" s="7" t="n">
        <v>10</v>
      </c>
      <c r="F6463" s="7" t="s">
        <v>96</v>
      </c>
    </row>
    <row r="6464" spans="1:6">
      <c r="A6464" t="s">
        <v>4</v>
      </c>
      <c r="B6464" s="4" t="s">
        <v>5</v>
      </c>
      <c r="C6464" s="4" t="s">
        <v>7</v>
      </c>
    </row>
    <row r="6465" spans="1:6">
      <c r="A6465" t="n">
        <v>53183</v>
      </c>
      <c r="B6465" s="25" t="n">
        <v>16</v>
      </c>
      <c r="C6465" s="7" t="n">
        <v>0</v>
      </c>
    </row>
    <row r="6466" spans="1:6">
      <c r="A6466" t="s">
        <v>4</v>
      </c>
      <c r="B6466" s="4" t="s">
        <v>5</v>
      </c>
      <c r="C6466" s="4" t="s">
        <v>7</v>
      </c>
      <c r="D6466" s="4" t="s">
        <v>8</v>
      </c>
      <c r="E6466" s="4" t="s">
        <v>8</v>
      </c>
      <c r="F6466" s="4" t="s">
        <v>9</v>
      </c>
    </row>
    <row r="6467" spans="1:6">
      <c r="A6467" t="n">
        <v>53186</v>
      </c>
      <c r="B6467" s="22" t="n">
        <v>20</v>
      </c>
      <c r="C6467" s="7" t="n">
        <v>9</v>
      </c>
      <c r="D6467" s="7" t="n">
        <v>3</v>
      </c>
      <c r="E6467" s="7" t="n">
        <v>10</v>
      </c>
      <c r="F6467" s="7" t="s">
        <v>96</v>
      </c>
    </row>
    <row r="6468" spans="1:6">
      <c r="A6468" t="s">
        <v>4</v>
      </c>
      <c r="B6468" s="4" t="s">
        <v>5</v>
      </c>
      <c r="C6468" s="4" t="s">
        <v>7</v>
      </c>
    </row>
    <row r="6469" spans="1:6">
      <c r="A6469" t="n">
        <v>53204</v>
      </c>
      <c r="B6469" s="25" t="n">
        <v>16</v>
      </c>
      <c r="C6469" s="7" t="n">
        <v>0</v>
      </c>
    </row>
    <row r="6470" spans="1:6">
      <c r="A6470" t="s">
        <v>4</v>
      </c>
      <c r="B6470" s="4" t="s">
        <v>5</v>
      </c>
      <c r="C6470" s="4" t="s">
        <v>7</v>
      </c>
      <c r="D6470" s="4" t="s">
        <v>8</v>
      </c>
      <c r="E6470" s="4" t="s">
        <v>8</v>
      </c>
      <c r="F6470" s="4" t="s">
        <v>9</v>
      </c>
    </row>
    <row r="6471" spans="1:6">
      <c r="A6471" t="n">
        <v>53207</v>
      </c>
      <c r="B6471" s="22" t="n">
        <v>20</v>
      </c>
      <c r="C6471" s="7" t="n">
        <v>11</v>
      </c>
      <c r="D6471" s="7" t="n">
        <v>3</v>
      </c>
      <c r="E6471" s="7" t="n">
        <v>10</v>
      </c>
      <c r="F6471" s="7" t="s">
        <v>96</v>
      </c>
    </row>
    <row r="6472" spans="1:6">
      <c r="A6472" t="s">
        <v>4</v>
      </c>
      <c r="B6472" s="4" t="s">
        <v>5</v>
      </c>
      <c r="C6472" s="4" t="s">
        <v>7</v>
      </c>
    </row>
    <row r="6473" spans="1:6">
      <c r="A6473" t="n">
        <v>53225</v>
      </c>
      <c r="B6473" s="25" t="n">
        <v>16</v>
      </c>
      <c r="C6473" s="7" t="n">
        <v>0</v>
      </c>
    </row>
    <row r="6474" spans="1:6">
      <c r="A6474" t="s">
        <v>4</v>
      </c>
      <c r="B6474" s="4" t="s">
        <v>5</v>
      </c>
      <c r="C6474" s="4" t="s">
        <v>7</v>
      </c>
      <c r="D6474" s="4" t="s">
        <v>8</v>
      </c>
      <c r="E6474" s="4" t="s">
        <v>8</v>
      </c>
      <c r="F6474" s="4" t="s">
        <v>9</v>
      </c>
    </row>
    <row r="6475" spans="1:6">
      <c r="A6475" t="n">
        <v>53228</v>
      </c>
      <c r="B6475" s="22" t="n">
        <v>20</v>
      </c>
      <c r="C6475" s="7" t="n">
        <v>7033</v>
      </c>
      <c r="D6475" s="7" t="n">
        <v>3</v>
      </c>
      <c r="E6475" s="7" t="n">
        <v>10</v>
      </c>
      <c r="F6475" s="7" t="s">
        <v>96</v>
      </c>
    </row>
    <row r="6476" spans="1:6">
      <c r="A6476" t="s">
        <v>4</v>
      </c>
      <c r="B6476" s="4" t="s">
        <v>5</v>
      </c>
      <c r="C6476" s="4" t="s">
        <v>7</v>
      </c>
    </row>
    <row r="6477" spans="1:6">
      <c r="A6477" t="n">
        <v>53246</v>
      </c>
      <c r="B6477" s="25" t="n">
        <v>16</v>
      </c>
      <c r="C6477" s="7" t="n">
        <v>0</v>
      </c>
    </row>
    <row r="6478" spans="1:6">
      <c r="A6478" t="s">
        <v>4</v>
      </c>
      <c r="B6478" s="4" t="s">
        <v>5</v>
      </c>
      <c r="C6478" s="4" t="s">
        <v>7</v>
      </c>
      <c r="D6478" s="4" t="s">
        <v>8</v>
      </c>
      <c r="E6478" s="4" t="s">
        <v>8</v>
      </c>
      <c r="F6478" s="4" t="s">
        <v>9</v>
      </c>
    </row>
    <row r="6479" spans="1:6">
      <c r="A6479" t="n">
        <v>53249</v>
      </c>
      <c r="B6479" s="22" t="n">
        <v>20</v>
      </c>
      <c r="C6479" s="7" t="n">
        <v>7032</v>
      </c>
      <c r="D6479" s="7" t="n">
        <v>3</v>
      </c>
      <c r="E6479" s="7" t="n">
        <v>10</v>
      </c>
      <c r="F6479" s="7" t="s">
        <v>96</v>
      </c>
    </row>
    <row r="6480" spans="1:6">
      <c r="A6480" t="s">
        <v>4</v>
      </c>
      <c r="B6480" s="4" t="s">
        <v>5</v>
      </c>
      <c r="C6480" s="4" t="s">
        <v>7</v>
      </c>
    </row>
    <row r="6481" spans="1:6">
      <c r="A6481" t="n">
        <v>53267</v>
      </c>
      <c r="B6481" s="25" t="n">
        <v>16</v>
      </c>
      <c r="C6481" s="7" t="n">
        <v>0</v>
      </c>
    </row>
    <row r="6482" spans="1:6">
      <c r="A6482" t="s">
        <v>4</v>
      </c>
      <c r="B6482" s="4" t="s">
        <v>5</v>
      </c>
      <c r="C6482" s="4" t="s">
        <v>7</v>
      </c>
      <c r="D6482" s="4" t="s">
        <v>8</v>
      </c>
      <c r="E6482" s="4" t="s">
        <v>8</v>
      </c>
      <c r="F6482" s="4" t="s">
        <v>9</v>
      </c>
    </row>
    <row r="6483" spans="1:6">
      <c r="A6483" t="n">
        <v>53270</v>
      </c>
      <c r="B6483" s="22" t="n">
        <v>20</v>
      </c>
      <c r="C6483" s="7" t="n">
        <v>7036</v>
      </c>
      <c r="D6483" s="7" t="n">
        <v>3</v>
      </c>
      <c r="E6483" s="7" t="n">
        <v>10</v>
      </c>
      <c r="F6483" s="7" t="s">
        <v>96</v>
      </c>
    </row>
    <row r="6484" spans="1:6">
      <c r="A6484" t="s">
        <v>4</v>
      </c>
      <c r="B6484" s="4" t="s">
        <v>5</v>
      </c>
      <c r="C6484" s="4" t="s">
        <v>7</v>
      </c>
    </row>
    <row r="6485" spans="1:6">
      <c r="A6485" t="n">
        <v>53288</v>
      </c>
      <c r="B6485" s="25" t="n">
        <v>16</v>
      </c>
      <c r="C6485" s="7" t="n">
        <v>0</v>
      </c>
    </row>
    <row r="6486" spans="1:6">
      <c r="A6486" t="s">
        <v>4</v>
      </c>
      <c r="B6486" s="4" t="s">
        <v>5</v>
      </c>
      <c r="C6486" s="4" t="s">
        <v>8</v>
      </c>
      <c r="D6486" s="4" t="s">
        <v>8</v>
      </c>
      <c r="E6486" s="4" t="s">
        <v>8</v>
      </c>
      <c r="F6486" s="4" t="s">
        <v>8</v>
      </c>
    </row>
    <row r="6487" spans="1:6">
      <c r="A6487" t="n">
        <v>53291</v>
      </c>
      <c r="B6487" s="11" t="n">
        <v>14</v>
      </c>
      <c r="C6487" s="7" t="n">
        <v>0</v>
      </c>
      <c r="D6487" s="7" t="n">
        <v>0</v>
      </c>
      <c r="E6487" s="7" t="n">
        <v>32</v>
      </c>
      <c r="F6487" s="7" t="n">
        <v>0</v>
      </c>
    </row>
    <row r="6488" spans="1:6">
      <c r="A6488" t="s">
        <v>4</v>
      </c>
      <c r="B6488" s="4" t="s">
        <v>5</v>
      </c>
      <c r="C6488" s="4" t="s">
        <v>13</v>
      </c>
      <c r="D6488" s="4" t="s">
        <v>13</v>
      </c>
      <c r="E6488" s="4" t="s">
        <v>13</v>
      </c>
      <c r="F6488" s="4" t="s">
        <v>13</v>
      </c>
      <c r="G6488" s="4" t="s">
        <v>13</v>
      </c>
      <c r="H6488" s="4" t="s">
        <v>7</v>
      </c>
    </row>
    <row r="6489" spans="1:6">
      <c r="A6489" t="n">
        <v>53296</v>
      </c>
      <c r="B6489" s="67" t="n">
        <v>71</v>
      </c>
      <c r="C6489" s="7" t="n">
        <v>1</v>
      </c>
      <c r="D6489" s="7" t="n">
        <v>1</v>
      </c>
      <c r="E6489" s="7" t="n">
        <v>1</v>
      </c>
      <c r="F6489" s="7" t="n">
        <v>5</v>
      </c>
      <c r="G6489" s="7" t="n">
        <v>1000</v>
      </c>
      <c r="H6489" s="7" t="n">
        <v>0</v>
      </c>
    </row>
    <row r="6490" spans="1:6">
      <c r="A6490" t="s">
        <v>4</v>
      </c>
      <c r="B6490" s="4" t="s">
        <v>5</v>
      </c>
      <c r="C6490" s="4" t="s">
        <v>8</v>
      </c>
      <c r="D6490" s="4" t="s">
        <v>7</v>
      </c>
      <c r="E6490" s="4" t="s">
        <v>8</v>
      </c>
      <c r="F6490" s="4" t="s">
        <v>9</v>
      </c>
      <c r="G6490" s="4" t="s">
        <v>9</v>
      </c>
      <c r="H6490" s="4" t="s">
        <v>9</v>
      </c>
      <c r="I6490" s="4" t="s">
        <v>9</v>
      </c>
      <c r="J6490" s="4" t="s">
        <v>9</v>
      </c>
      <c r="K6490" s="4" t="s">
        <v>9</v>
      </c>
      <c r="L6490" s="4" t="s">
        <v>9</v>
      </c>
      <c r="M6490" s="4" t="s">
        <v>9</v>
      </c>
      <c r="N6490" s="4" t="s">
        <v>9</v>
      </c>
      <c r="O6490" s="4" t="s">
        <v>9</v>
      </c>
      <c r="P6490" s="4" t="s">
        <v>9</v>
      </c>
      <c r="Q6490" s="4" t="s">
        <v>9</v>
      </c>
      <c r="R6490" s="4" t="s">
        <v>9</v>
      </c>
      <c r="S6490" s="4" t="s">
        <v>9</v>
      </c>
      <c r="T6490" s="4" t="s">
        <v>9</v>
      </c>
      <c r="U6490" s="4" t="s">
        <v>9</v>
      </c>
    </row>
    <row r="6491" spans="1:6">
      <c r="A6491" t="n">
        <v>53319</v>
      </c>
      <c r="B6491" s="51" t="n">
        <v>36</v>
      </c>
      <c r="C6491" s="7" t="n">
        <v>8</v>
      </c>
      <c r="D6491" s="7" t="n">
        <v>7033</v>
      </c>
      <c r="E6491" s="7" t="n">
        <v>0</v>
      </c>
      <c r="F6491" s="7" t="s">
        <v>441</v>
      </c>
      <c r="G6491" s="7" t="s">
        <v>15</v>
      </c>
      <c r="H6491" s="7" t="s">
        <v>15</v>
      </c>
      <c r="I6491" s="7" t="s">
        <v>15</v>
      </c>
      <c r="J6491" s="7" t="s">
        <v>15</v>
      </c>
      <c r="K6491" s="7" t="s">
        <v>15</v>
      </c>
      <c r="L6491" s="7" t="s">
        <v>15</v>
      </c>
      <c r="M6491" s="7" t="s">
        <v>15</v>
      </c>
      <c r="N6491" s="7" t="s">
        <v>15</v>
      </c>
      <c r="O6491" s="7" t="s">
        <v>15</v>
      </c>
      <c r="P6491" s="7" t="s">
        <v>15</v>
      </c>
      <c r="Q6491" s="7" t="s">
        <v>15</v>
      </c>
      <c r="R6491" s="7" t="s">
        <v>15</v>
      </c>
      <c r="S6491" s="7" t="s">
        <v>15</v>
      </c>
      <c r="T6491" s="7" t="s">
        <v>15</v>
      </c>
      <c r="U6491" s="7" t="s">
        <v>15</v>
      </c>
    </row>
    <row r="6492" spans="1:6">
      <c r="A6492" t="s">
        <v>4</v>
      </c>
      <c r="B6492" s="4" t="s">
        <v>5</v>
      </c>
      <c r="C6492" s="4" t="s">
        <v>7</v>
      </c>
      <c r="D6492" s="4" t="s">
        <v>8</v>
      </c>
      <c r="E6492" s="4" t="s">
        <v>9</v>
      </c>
      <c r="F6492" s="4" t="s">
        <v>13</v>
      </c>
      <c r="G6492" s="4" t="s">
        <v>13</v>
      </c>
      <c r="H6492" s="4" t="s">
        <v>13</v>
      </c>
    </row>
    <row r="6493" spans="1:6">
      <c r="A6493" t="n">
        <v>53350</v>
      </c>
      <c r="B6493" s="52" t="n">
        <v>48</v>
      </c>
      <c r="C6493" s="7" t="n">
        <v>7033</v>
      </c>
      <c r="D6493" s="7" t="n">
        <v>0</v>
      </c>
      <c r="E6493" s="7" t="s">
        <v>441</v>
      </c>
      <c r="F6493" s="7" t="n">
        <v>-1</v>
      </c>
      <c r="G6493" s="7" t="n">
        <v>1</v>
      </c>
      <c r="H6493" s="7" t="n">
        <v>0</v>
      </c>
    </row>
    <row r="6494" spans="1:6">
      <c r="A6494" t="s">
        <v>4</v>
      </c>
      <c r="B6494" s="4" t="s">
        <v>5</v>
      </c>
      <c r="C6494" s="4" t="s">
        <v>7</v>
      </c>
      <c r="D6494" s="4" t="s">
        <v>13</v>
      </c>
      <c r="E6494" s="4" t="s">
        <v>13</v>
      </c>
      <c r="F6494" s="4" t="s">
        <v>13</v>
      </c>
      <c r="G6494" s="4" t="s">
        <v>13</v>
      </c>
    </row>
    <row r="6495" spans="1:6">
      <c r="A6495" t="n">
        <v>53377</v>
      </c>
      <c r="B6495" s="46" t="n">
        <v>46</v>
      </c>
      <c r="C6495" s="7" t="n">
        <v>1</v>
      </c>
      <c r="D6495" s="7" t="n">
        <v>0.699999988079071</v>
      </c>
      <c r="E6495" s="7" t="n">
        <v>9.42000007629395</v>
      </c>
      <c r="F6495" s="7" t="n">
        <v>-233.449996948242</v>
      </c>
      <c r="G6495" s="7" t="n">
        <v>0</v>
      </c>
    </row>
    <row r="6496" spans="1:6">
      <c r="A6496" t="s">
        <v>4</v>
      </c>
      <c r="B6496" s="4" t="s">
        <v>5</v>
      </c>
      <c r="C6496" s="4" t="s">
        <v>7</v>
      </c>
      <c r="D6496" s="4" t="s">
        <v>13</v>
      </c>
      <c r="E6496" s="4" t="s">
        <v>13</v>
      </c>
      <c r="F6496" s="4" t="s">
        <v>13</v>
      </c>
      <c r="G6496" s="4" t="s">
        <v>13</v>
      </c>
    </row>
    <row r="6497" spans="1:21">
      <c r="A6497" t="n">
        <v>53396</v>
      </c>
      <c r="B6497" s="46" t="n">
        <v>46</v>
      </c>
      <c r="C6497" s="7" t="n">
        <v>2</v>
      </c>
      <c r="D6497" s="7" t="n">
        <v>-0.349999994039536</v>
      </c>
      <c r="E6497" s="7" t="n">
        <v>9.42000007629395</v>
      </c>
      <c r="F6497" s="7" t="n">
        <v>-233.699996948242</v>
      </c>
      <c r="G6497" s="7" t="n">
        <v>0</v>
      </c>
    </row>
    <row r="6498" spans="1:21">
      <c r="A6498" t="s">
        <v>4</v>
      </c>
      <c r="B6498" s="4" t="s">
        <v>5</v>
      </c>
      <c r="C6498" s="4" t="s">
        <v>7</v>
      </c>
      <c r="D6498" s="4" t="s">
        <v>13</v>
      </c>
      <c r="E6498" s="4" t="s">
        <v>13</v>
      </c>
      <c r="F6498" s="4" t="s">
        <v>13</v>
      </c>
      <c r="G6498" s="4" t="s">
        <v>13</v>
      </c>
    </row>
    <row r="6499" spans="1:21">
      <c r="A6499" t="n">
        <v>53415</v>
      </c>
      <c r="B6499" s="46" t="n">
        <v>46</v>
      </c>
      <c r="C6499" s="7" t="n">
        <v>3</v>
      </c>
      <c r="D6499" s="7" t="n">
        <v>0.25</v>
      </c>
      <c r="E6499" s="7" t="n">
        <v>9.42000007629395</v>
      </c>
      <c r="F6499" s="7" t="n">
        <v>-234.649993896484</v>
      </c>
      <c r="G6499" s="7" t="n">
        <v>0</v>
      </c>
    </row>
    <row r="6500" spans="1:21">
      <c r="A6500" t="s">
        <v>4</v>
      </c>
      <c r="B6500" s="4" t="s">
        <v>5</v>
      </c>
      <c r="C6500" s="4" t="s">
        <v>7</v>
      </c>
      <c r="D6500" s="4" t="s">
        <v>13</v>
      </c>
      <c r="E6500" s="4" t="s">
        <v>13</v>
      </c>
      <c r="F6500" s="4" t="s">
        <v>13</v>
      </c>
      <c r="G6500" s="4" t="s">
        <v>13</v>
      </c>
    </row>
    <row r="6501" spans="1:21">
      <c r="A6501" t="n">
        <v>53434</v>
      </c>
      <c r="B6501" s="46" t="n">
        <v>46</v>
      </c>
      <c r="C6501" s="7" t="n">
        <v>4</v>
      </c>
      <c r="D6501" s="7" t="n">
        <v>-1.35000002384186</v>
      </c>
      <c r="E6501" s="7" t="n">
        <v>9.42000007629395</v>
      </c>
      <c r="F6501" s="7" t="n">
        <v>-234.350006103516</v>
      </c>
      <c r="G6501" s="7" t="n">
        <v>0</v>
      </c>
    </row>
    <row r="6502" spans="1:21">
      <c r="A6502" t="s">
        <v>4</v>
      </c>
      <c r="B6502" s="4" t="s">
        <v>5</v>
      </c>
      <c r="C6502" s="4" t="s">
        <v>7</v>
      </c>
      <c r="D6502" s="4" t="s">
        <v>13</v>
      </c>
      <c r="E6502" s="4" t="s">
        <v>13</v>
      </c>
      <c r="F6502" s="4" t="s">
        <v>13</v>
      </c>
      <c r="G6502" s="4" t="s">
        <v>13</v>
      </c>
    </row>
    <row r="6503" spans="1:21">
      <c r="A6503" t="n">
        <v>53453</v>
      </c>
      <c r="B6503" s="46" t="n">
        <v>46</v>
      </c>
      <c r="C6503" s="7" t="n">
        <v>5</v>
      </c>
      <c r="D6503" s="7" t="n">
        <v>1.5</v>
      </c>
      <c r="E6503" s="7" t="n">
        <v>9.42000007629395</v>
      </c>
      <c r="F6503" s="7" t="n">
        <v>-234.25</v>
      </c>
      <c r="G6503" s="7" t="n">
        <v>0</v>
      </c>
    </row>
    <row r="6504" spans="1:21">
      <c r="A6504" t="s">
        <v>4</v>
      </c>
      <c r="B6504" s="4" t="s">
        <v>5</v>
      </c>
      <c r="C6504" s="4" t="s">
        <v>7</v>
      </c>
      <c r="D6504" s="4" t="s">
        <v>13</v>
      </c>
      <c r="E6504" s="4" t="s">
        <v>13</v>
      </c>
      <c r="F6504" s="4" t="s">
        <v>13</v>
      </c>
      <c r="G6504" s="4" t="s">
        <v>13</v>
      </c>
    </row>
    <row r="6505" spans="1:21">
      <c r="A6505" t="n">
        <v>53472</v>
      </c>
      <c r="B6505" s="46" t="n">
        <v>46</v>
      </c>
      <c r="C6505" s="7" t="n">
        <v>6</v>
      </c>
      <c r="D6505" s="7" t="n">
        <v>-0.5</v>
      </c>
      <c r="E6505" s="7" t="n">
        <v>9.42000007629395</v>
      </c>
      <c r="F6505" s="7" t="n">
        <v>-235.350006103516</v>
      </c>
      <c r="G6505" s="7" t="n">
        <v>0</v>
      </c>
    </row>
    <row r="6506" spans="1:21">
      <c r="A6506" t="s">
        <v>4</v>
      </c>
      <c r="B6506" s="4" t="s">
        <v>5</v>
      </c>
      <c r="C6506" s="4" t="s">
        <v>7</v>
      </c>
      <c r="D6506" s="4" t="s">
        <v>13</v>
      </c>
      <c r="E6506" s="4" t="s">
        <v>13</v>
      </c>
      <c r="F6506" s="4" t="s">
        <v>13</v>
      </c>
      <c r="G6506" s="4" t="s">
        <v>13</v>
      </c>
    </row>
    <row r="6507" spans="1:21">
      <c r="A6507" t="n">
        <v>53491</v>
      </c>
      <c r="B6507" s="46" t="n">
        <v>46</v>
      </c>
      <c r="C6507" s="7" t="n">
        <v>7</v>
      </c>
      <c r="D6507" s="7" t="n">
        <v>1.04999995231628</v>
      </c>
      <c r="E6507" s="7" t="n">
        <v>9.42000007629395</v>
      </c>
      <c r="F6507" s="7" t="n">
        <v>-235.199996948242</v>
      </c>
      <c r="G6507" s="7" t="n">
        <v>0</v>
      </c>
    </row>
    <row r="6508" spans="1:21">
      <c r="A6508" t="s">
        <v>4</v>
      </c>
      <c r="B6508" s="4" t="s">
        <v>5</v>
      </c>
      <c r="C6508" s="4" t="s">
        <v>7</v>
      </c>
      <c r="D6508" s="4" t="s">
        <v>13</v>
      </c>
      <c r="E6508" s="4" t="s">
        <v>13</v>
      </c>
      <c r="F6508" s="4" t="s">
        <v>13</v>
      </c>
      <c r="G6508" s="4" t="s">
        <v>13</v>
      </c>
    </row>
    <row r="6509" spans="1:21">
      <c r="A6509" t="n">
        <v>53510</v>
      </c>
      <c r="B6509" s="46" t="n">
        <v>46</v>
      </c>
      <c r="C6509" s="7" t="n">
        <v>8</v>
      </c>
      <c r="D6509" s="7" t="n">
        <v>1.39999997615814</v>
      </c>
      <c r="E6509" s="7" t="n">
        <v>9.42000007629395</v>
      </c>
      <c r="F6509" s="7" t="n">
        <v>-236</v>
      </c>
      <c r="G6509" s="7" t="n">
        <v>0</v>
      </c>
    </row>
    <row r="6510" spans="1:21">
      <c r="A6510" t="s">
        <v>4</v>
      </c>
      <c r="B6510" s="4" t="s">
        <v>5</v>
      </c>
      <c r="C6510" s="4" t="s">
        <v>7</v>
      </c>
      <c r="D6510" s="4" t="s">
        <v>13</v>
      </c>
      <c r="E6510" s="4" t="s">
        <v>13</v>
      </c>
      <c r="F6510" s="4" t="s">
        <v>13</v>
      </c>
      <c r="G6510" s="4" t="s">
        <v>13</v>
      </c>
    </row>
    <row r="6511" spans="1:21">
      <c r="A6511" t="n">
        <v>53529</v>
      </c>
      <c r="B6511" s="46" t="n">
        <v>46</v>
      </c>
      <c r="C6511" s="7" t="n">
        <v>9</v>
      </c>
      <c r="D6511" s="7" t="n">
        <v>-1.70000004768372</v>
      </c>
      <c r="E6511" s="7" t="n">
        <v>9.42000007629395</v>
      </c>
      <c r="F6511" s="7" t="n">
        <v>-235.75</v>
      </c>
      <c r="G6511" s="7" t="n">
        <v>0</v>
      </c>
    </row>
    <row r="6512" spans="1:21">
      <c r="A6512" t="s">
        <v>4</v>
      </c>
      <c r="B6512" s="4" t="s">
        <v>5</v>
      </c>
      <c r="C6512" s="4" t="s">
        <v>7</v>
      </c>
      <c r="D6512" s="4" t="s">
        <v>13</v>
      </c>
      <c r="E6512" s="4" t="s">
        <v>13</v>
      </c>
      <c r="F6512" s="4" t="s">
        <v>13</v>
      </c>
      <c r="G6512" s="4" t="s">
        <v>13</v>
      </c>
    </row>
    <row r="6513" spans="1:7">
      <c r="A6513" t="n">
        <v>53548</v>
      </c>
      <c r="B6513" s="46" t="n">
        <v>46</v>
      </c>
      <c r="C6513" s="7" t="n">
        <v>11</v>
      </c>
      <c r="D6513" s="7" t="n">
        <v>-0.100000001490116</v>
      </c>
      <c r="E6513" s="7" t="n">
        <v>9.42000007629395</v>
      </c>
      <c r="F6513" s="7" t="n">
        <v>-236.5</v>
      </c>
      <c r="G6513" s="7" t="n">
        <v>0</v>
      </c>
    </row>
    <row r="6514" spans="1:7">
      <c r="A6514" t="s">
        <v>4</v>
      </c>
      <c r="B6514" s="4" t="s">
        <v>5</v>
      </c>
      <c r="C6514" s="4" t="s">
        <v>7</v>
      </c>
      <c r="D6514" s="4" t="s">
        <v>13</v>
      </c>
      <c r="E6514" s="4" t="s">
        <v>13</v>
      </c>
      <c r="F6514" s="4" t="s">
        <v>13</v>
      </c>
      <c r="G6514" s="4" t="s">
        <v>13</v>
      </c>
    </row>
    <row r="6515" spans="1:7">
      <c r="A6515" t="n">
        <v>53567</v>
      </c>
      <c r="B6515" s="46" t="n">
        <v>46</v>
      </c>
      <c r="C6515" s="7" t="n">
        <v>7033</v>
      </c>
      <c r="D6515" s="7" t="n">
        <v>0</v>
      </c>
      <c r="E6515" s="7" t="n">
        <v>9.42000007629395</v>
      </c>
      <c r="F6515" s="7" t="n">
        <v>-240</v>
      </c>
      <c r="G6515" s="7" t="n">
        <v>0</v>
      </c>
    </row>
    <row r="6516" spans="1:7">
      <c r="A6516" t="s">
        <v>4</v>
      </c>
      <c r="B6516" s="4" t="s">
        <v>5</v>
      </c>
      <c r="C6516" s="4" t="s">
        <v>7</v>
      </c>
      <c r="D6516" s="4" t="s">
        <v>13</v>
      </c>
      <c r="E6516" s="4" t="s">
        <v>13</v>
      </c>
      <c r="F6516" s="4" t="s">
        <v>13</v>
      </c>
      <c r="G6516" s="4" t="s">
        <v>13</v>
      </c>
    </row>
    <row r="6517" spans="1:7">
      <c r="A6517" t="n">
        <v>53586</v>
      </c>
      <c r="B6517" s="46" t="n">
        <v>46</v>
      </c>
      <c r="C6517" s="7" t="n">
        <v>7032</v>
      </c>
      <c r="D6517" s="7" t="n">
        <v>1.89999997615814</v>
      </c>
      <c r="E6517" s="7" t="n">
        <v>9.42000007629395</v>
      </c>
      <c r="F6517" s="7" t="n">
        <v>-234.399993896484</v>
      </c>
      <c r="G6517" s="7" t="n">
        <v>0</v>
      </c>
    </row>
    <row r="6518" spans="1:7">
      <c r="A6518" t="s">
        <v>4</v>
      </c>
      <c r="B6518" s="4" t="s">
        <v>5</v>
      </c>
      <c r="C6518" s="4" t="s">
        <v>7</v>
      </c>
      <c r="D6518" s="4" t="s">
        <v>13</v>
      </c>
      <c r="E6518" s="4" t="s">
        <v>13</v>
      </c>
      <c r="F6518" s="4" t="s">
        <v>13</v>
      </c>
      <c r="G6518" s="4" t="s">
        <v>13</v>
      </c>
    </row>
    <row r="6519" spans="1:7">
      <c r="A6519" t="n">
        <v>53605</v>
      </c>
      <c r="B6519" s="46" t="n">
        <v>46</v>
      </c>
      <c r="C6519" s="7" t="n">
        <v>7036</v>
      </c>
      <c r="D6519" s="7" t="n">
        <v>0</v>
      </c>
      <c r="E6519" s="7" t="n">
        <v>0</v>
      </c>
      <c r="F6519" s="7" t="n">
        <v>-250</v>
      </c>
      <c r="G6519" s="7" t="n">
        <v>0</v>
      </c>
    </row>
    <row r="6520" spans="1:7">
      <c r="A6520" t="s">
        <v>4</v>
      </c>
      <c r="B6520" s="4" t="s">
        <v>5</v>
      </c>
      <c r="C6520" s="4" t="s">
        <v>8</v>
      </c>
      <c r="D6520" s="4" t="s">
        <v>7</v>
      </c>
      <c r="E6520" s="4" t="s">
        <v>9</v>
      </c>
      <c r="F6520" s="4" t="s">
        <v>9</v>
      </c>
      <c r="G6520" s="4" t="s">
        <v>9</v>
      </c>
      <c r="H6520" s="4" t="s">
        <v>9</v>
      </c>
    </row>
    <row r="6521" spans="1:7">
      <c r="A6521" t="n">
        <v>53624</v>
      </c>
      <c r="B6521" s="39" t="n">
        <v>51</v>
      </c>
      <c r="C6521" s="7" t="n">
        <v>3</v>
      </c>
      <c r="D6521" s="7" t="n">
        <v>1</v>
      </c>
      <c r="E6521" s="7" t="s">
        <v>442</v>
      </c>
      <c r="F6521" s="7" t="s">
        <v>239</v>
      </c>
      <c r="G6521" s="7" t="s">
        <v>94</v>
      </c>
      <c r="H6521" s="7" t="s">
        <v>95</v>
      </c>
    </row>
    <row r="6522" spans="1:7">
      <c r="A6522" t="s">
        <v>4</v>
      </c>
      <c r="B6522" s="4" t="s">
        <v>5</v>
      </c>
      <c r="C6522" s="4" t="s">
        <v>8</v>
      </c>
      <c r="D6522" s="4" t="s">
        <v>7</v>
      </c>
      <c r="E6522" s="4" t="s">
        <v>9</v>
      </c>
      <c r="F6522" s="4" t="s">
        <v>9</v>
      </c>
      <c r="G6522" s="4" t="s">
        <v>9</v>
      </c>
      <c r="H6522" s="4" t="s">
        <v>9</v>
      </c>
    </row>
    <row r="6523" spans="1:7">
      <c r="A6523" t="n">
        <v>53637</v>
      </c>
      <c r="B6523" s="39" t="n">
        <v>51</v>
      </c>
      <c r="C6523" s="7" t="n">
        <v>3</v>
      </c>
      <c r="D6523" s="7" t="n">
        <v>2</v>
      </c>
      <c r="E6523" s="7" t="s">
        <v>442</v>
      </c>
      <c r="F6523" s="7" t="s">
        <v>239</v>
      </c>
      <c r="G6523" s="7" t="s">
        <v>94</v>
      </c>
      <c r="H6523" s="7" t="s">
        <v>95</v>
      </c>
    </row>
    <row r="6524" spans="1:7">
      <c r="A6524" t="s">
        <v>4</v>
      </c>
      <c r="B6524" s="4" t="s">
        <v>5</v>
      </c>
      <c r="C6524" s="4" t="s">
        <v>8</v>
      </c>
      <c r="D6524" s="4" t="s">
        <v>7</v>
      </c>
      <c r="E6524" s="4" t="s">
        <v>9</v>
      </c>
      <c r="F6524" s="4" t="s">
        <v>9</v>
      </c>
      <c r="G6524" s="4" t="s">
        <v>9</v>
      </c>
      <c r="H6524" s="4" t="s">
        <v>9</v>
      </c>
    </row>
    <row r="6525" spans="1:7">
      <c r="A6525" t="n">
        <v>53650</v>
      </c>
      <c r="B6525" s="39" t="n">
        <v>51</v>
      </c>
      <c r="C6525" s="7" t="n">
        <v>3</v>
      </c>
      <c r="D6525" s="7" t="n">
        <v>3</v>
      </c>
      <c r="E6525" s="7" t="s">
        <v>442</v>
      </c>
      <c r="F6525" s="7" t="s">
        <v>239</v>
      </c>
      <c r="G6525" s="7" t="s">
        <v>94</v>
      </c>
      <c r="H6525" s="7" t="s">
        <v>95</v>
      </c>
    </row>
    <row r="6526" spans="1:7">
      <c r="A6526" t="s">
        <v>4</v>
      </c>
      <c r="B6526" s="4" t="s">
        <v>5</v>
      </c>
      <c r="C6526" s="4" t="s">
        <v>8</v>
      </c>
      <c r="D6526" s="4" t="s">
        <v>7</v>
      </c>
      <c r="E6526" s="4" t="s">
        <v>9</v>
      </c>
      <c r="F6526" s="4" t="s">
        <v>9</v>
      </c>
      <c r="G6526" s="4" t="s">
        <v>9</v>
      </c>
      <c r="H6526" s="4" t="s">
        <v>9</v>
      </c>
    </row>
    <row r="6527" spans="1:7">
      <c r="A6527" t="n">
        <v>53663</v>
      </c>
      <c r="B6527" s="39" t="n">
        <v>51</v>
      </c>
      <c r="C6527" s="7" t="n">
        <v>3</v>
      </c>
      <c r="D6527" s="7" t="n">
        <v>4</v>
      </c>
      <c r="E6527" s="7" t="s">
        <v>442</v>
      </c>
      <c r="F6527" s="7" t="s">
        <v>239</v>
      </c>
      <c r="G6527" s="7" t="s">
        <v>94</v>
      </c>
      <c r="H6527" s="7" t="s">
        <v>95</v>
      </c>
    </row>
    <row r="6528" spans="1:7">
      <c r="A6528" t="s">
        <v>4</v>
      </c>
      <c r="B6528" s="4" t="s">
        <v>5</v>
      </c>
      <c r="C6528" s="4" t="s">
        <v>8</v>
      </c>
      <c r="D6528" s="4" t="s">
        <v>7</v>
      </c>
      <c r="E6528" s="4" t="s">
        <v>9</v>
      </c>
      <c r="F6528" s="4" t="s">
        <v>9</v>
      </c>
      <c r="G6528" s="4" t="s">
        <v>9</v>
      </c>
      <c r="H6528" s="4" t="s">
        <v>9</v>
      </c>
    </row>
    <row r="6529" spans="1:8">
      <c r="A6529" t="n">
        <v>53676</v>
      </c>
      <c r="B6529" s="39" t="n">
        <v>51</v>
      </c>
      <c r="C6529" s="7" t="n">
        <v>3</v>
      </c>
      <c r="D6529" s="7" t="n">
        <v>5</v>
      </c>
      <c r="E6529" s="7" t="s">
        <v>442</v>
      </c>
      <c r="F6529" s="7" t="s">
        <v>239</v>
      </c>
      <c r="G6529" s="7" t="s">
        <v>94</v>
      </c>
      <c r="H6529" s="7" t="s">
        <v>95</v>
      </c>
    </row>
    <row r="6530" spans="1:8">
      <c r="A6530" t="s">
        <v>4</v>
      </c>
      <c r="B6530" s="4" t="s">
        <v>5</v>
      </c>
      <c r="C6530" s="4" t="s">
        <v>8</v>
      </c>
      <c r="D6530" s="4" t="s">
        <v>7</v>
      </c>
      <c r="E6530" s="4" t="s">
        <v>9</v>
      </c>
      <c r="F6530" s="4" t="s">
        <v>9</v>
      </c>
      <c r="G6530" s="4" t="s">
        <v>9</v>
      </c>
      <c r="H6530" s="4" t="s">
        <v>9</v>
      </c>
    </row>
    <row r="6531" spans="1:8">
      <c r="A6531" t="n">
        <v>53689</v>
      </c>
      <c r="B6531" s="39" t="n">
        <v>51</v>
      </c>
      <c r="C6531" s="7" t="n">
        <v>3</v>
      </c>
      <c r="D6531" s="7" t="n">
        <v>6</v>
      </c>
      <c r="E6531" s="7" t="s">
        <v>442</v>
      </c>
      <c r="F6531" s="7" t="s">
        <v>239</v>
      </c>
      <c r="G6531" s="7" t="s">
        <v>94</v>
      </c>
      <c r="H6531" s="7" t="s">
        <v>95</v>
      </c>
    </row>
    <row r="6532" spans="1:8">
      <c r="A6532" t="s">
        <v>4</v>
      </c>
      <c r="B6532" s="4" t="s">
        <v>5</v>
      </c>
      <c r="C6532" s="4" t="s">
        <v>8</v>
      </c>
      <c r="D6532" s="4" t="s">
        <v>7</v>
      </c>
      <c r="E6532" s="4" t="s">
        <v>9</v>
      </c>
      <c r="F6532" s="4" t="s">
        <v>9</v>
      </c>
      <c r="G6532" s="4" t="s">
        <v>9</v>
      </c>
      <c r="H6532" s="4" t="s">
        <v>9</v>
      </c>
    </row>
    <row r="6533" spans="1:8">
      <c r="A6533" t="n">
        <v>53702</v>
      </c>
      <c r="B6533" s="39" t="n">
        <v>51</v>
      </c>
      <c r="C6533" s="7" t="n">
        <v>3</v>
      </c>
      <c r="D6533" s="7" t="n">
        <v>7</v>
      </c>
      <c r="E6533" s="7" t="s">
        <v>442</v>
      </c>
      <c r="F6533" s="7" t="s">
        <v>239</v>
      </c>
      <c r="G6533" s="7" t="s">
        <v>94</v>
      </c>
      <c r="H6533" s="7" t="s">
        <v>95</v>
      </c>
    </row>
    <row r="6534" spans="1:8">
      <c r="A6534" t="s">
        <v>4</v>
      </c>
      <c r="B6534" s="4" t="s">
        <v>5</v>
      </c>
      <c r="C6534" s="4" t="s">
        <v>8</v>
      </c>
      <c r="D6534" s="4" t="s">
        <v>7</v>
      </c>
      <c r="E6534" s="4" t="s">
        <v>9</v>
      </c>
      <c r="F6534" s="4" t="s">
        <v>9</v>
      </c>
      <c r="G6534" s="4" t="s">
        <v>9</v>
      </c>
      <c r="H6534" s="4" t="s">
        <v>9</v>
      </c>
    </row>
    <row r="6535" spans="1:8">
      <c r="A6535" t="n">
        <v>53715</v>
      </c>
      <c r="B6535" s="39" t="n">
        <v>51</v>
      </c>
      <c r="C6535" s="7" t="n">
        <v>3</v>
      </c>
      <c r="D6535" s="7" t="n">
        <v>8</v>
      </c>
      <c r="E6535" s="7" t="s">
        <v>442</v>
      </c>
      <c r="F6535" s="7" t="s">
        <v>239</v>
      </c>
      <c r="G6535" s="7" t="s">
        <v>94</v>
      </c>
      <c r="H6535" s="7" t="s">
        <v>95</v>
      </c>
    </row>
    <row r="6536" spans="1:8">
      <c r="A6536" t="s">
        <v>4</v>
      </c>
      <c r="B6536" s="4" t="s">
        <v>5</v>
      </c>
      <c r="C6536" s="4" t="s">
        <v>8</v>
      </c>
      <c r="D6536" s="4" t="s">
        <v>7</v>
      </c>
      <c r="E6536" s="4" t="s">
        <v>9</v>
      </c>
      <c r="F6536" s="4" t="s">
        <v>9</v>
      </c>
      <c r="G6536" s="4" t="s">
        <v>9</v>
      </c>
      <c r="H6536" s="4" t="s">
        <v>9</v>
      </c>
    </row>
    <row r="6537" spans="1:8">
      <c r="A6537" t="n">
        <v>53728</v>
      </c>
      <c r="B6537" s="39" t="n">
        <v>51</v>
      </c>
      <c r="C6537" s="7" t="n">
        <v>3</v>
      </c>
      <c r="D6537" s="7" t="n">
        <v>9</v>
      </c>
      <c r="E6537" s="7" t="s">
        <v>442</v>
      </c>
      <c r="F6537" s="7" t="s">
        <v>239</v>
      </c>
      <c r="G6537" s="7" t="s">
        <v>94</v>
      </c>
      <c r="H6537" s="7" t="s">
        <v>95</v>
      </c>
    </row>
    <row r="6538" spans="1:8">
      <c r="A6538" t="s">
        <v>4</v>
      </c>
      <c r="B6538" s="4" t="s">
        <v>5</v>
      </c>
      <c r="C6538" s="4" t="s">
        <v>8</v>
      </c>
      <c r="D6538" s="4" t="s">
        <v>7</v>
      </c>
      <c r="E6538" s="4" t="s">
        <v>9</v>
      </c>
      <c r="F6538" s="4" t="s">
        <v>9</v>
      </c>
      <c r="G6538" s="4" t="s">
        <v>9</v>
      </c>
      <c r="H6538" s="4" t="s">
        <v>9</v>
      </c>
    </row>
    <row r="6539" spans="1:8">
      <c r="A6539" t="n">
        <v>53741</v>
      </c>
      <c r="B6539" s="39" t="n">
        <v>51</v>
      </c>
      <c r="C6539" s="7" t="n">
        <v>3</v>
      </c>
      <c r="D6539" s="7" t="n">
        <v>11</v>
      </c>
      <c r="E6539" s="7" t="s">
        <v>442</v>
      </c>
      <c r="F6539" s="7" t="s">
        <v>239</v>
      </c>
      <c r="G6539" s="7" t="s">
        <v>94</v>
      </c>
      <c r="H6539" s="7" t="s">
        <v>95</v>
      </c>
    </row>
    <row r="6540" spans="1:8">
      <c r="A6540" t="s">
        <v>4</v>
      </c>
      <c r="B6540" s="4" t="s">
        <v>5</v>
      </c>
      <c r="C6540" s="4" t="s">
        <v>8</v>
      </c>
      <c r="D6540" s="4" t="s">
        <v>7</v>
      </c>
      <c r="E6540" s="4" t="s">
        <v>9</v>
      </c>
      <c r="F6540" s="4" t="s">
        <v>9</v>
      </c>
      <c r="G6540" s="4" t="s">
        <v>9</v>
      </c>
      <c r="H6540" s="4" t="s">
        <v>9</v>
      </c>
    </row>
    <row r="6541" spans="1:8">
      <c r="A6541" t="n">
        <v>53754</v>
      </c>
      <c r="B6541" s="39" t="n">
        <v>51</v>
      </c>
      <c r="C6541" s="7" t="n">
        <v>3</v>
      </c>
      <c r="D6541" s="7" t="n">
        <v>7032</v>
      </c>
      <c r="E6541" s="7" t="s">
        <v>442</v>
      </c>
      <c r="F6541" s="7" t="s">
        <v>239</v>
      </c>
      <c r="G6541" s="7" t="s">
        <v>94</v>
      </c>
      <c r="H6541" s="7" t="s">
        <v>95</v>
      </c>
    </row>
    <row r="6542" spans="1:8">
      <c r="A6542" t="s">
        <v>4</v>
      </c>
      <c r="B6542" s="4" t="s">
        <v>5</v>
      </c>
      <c r="C6542" s="4" t="s">
        <v>8</v>
      </c>
      <c r="D6542" s="4" t="s">
        <v>8</v>
      </c>
      <c r="E6542" s="4" t="s">
        <v>13</v>
      </c>
      <c r="F6542" s="4" t="s">
        <v>13</v>
      </c>
      <c r="G6542" s="4" t="s">
        <v>13</v>
      </c>
      <c r="H6542" s="4" t="s">
        <v>7</v>
      </c>
    </row>
    <row r="6543" spans="1:8">
      <c r="A6543" t="n">
        <v>53767</v>
      </c>
      <c r="B6543" s="31" t="n">
        <v>45</v>
      </c>
      <c r="C6543" s="7" t="n">
        <v>2</v>
      </c>
      <c r="D6543" s="7" t="n">
        <v>3</v>
      </c>
      <c r="E6543" s="7" t="n">
        <v>0</v>
      </c>
      <c r="F6543" s="7" t="n">
        <v>8</v>
      </c>
      <c r="G6543" s="7" t="n">
        <v>-250</v>
      </c>
      <c r="H6543" s="7" t="n">
        <v>0</v>
      </c>
    </row>
    <row r="6544" spans="1:8">
      <c r="A6544" t="s">
        <v>4</v>
      </c>
      <c r="B6544" s="4" t="s">
        <v>5</v>
      </c>
      <c r="C6544" s="4" t="s">
        <v>8</v>
      </c>
      <c r="D6544" s="4" t="s">
        <v>8</v>
      </c>
      <c r="E6544" s="4" t="s">
        <v>13</v>
      </c>
      <c r="F6544" s="4" t="s">
        <v>13</v>
      </c>
      <c r="G6544" s="4" t="s">
        <v>13</v>
      </c>
      <c r="H6544" s="4" t="s">
        <v>7</v>
      </c>
      <c r="I6544" s="4" t="s">
        <v>8</v>
      </c>
    </row>
    <row r="6545" spans="1:9">
      <c r="A6545" t="n">
        <v>53784</v>
      </c>
      <c r="B6545" s="31" t="n">
        <v>45</v>
      </c>
      <c r="C6545" s="7" t="n">
        <v>4</v>
      </c>
      <c r="D6545" s="7" t="n">
        <v>3</v>
      </c>
      <c r="E6545" s="7" t="n">
        <v>5</v>
      </c>
      <c r="F6545" s="7" t="n">
        <v>34.5</v>
      </c>
      <c r="G6545" s="7" t="n">
        <v>0</v>
      </c>
      <c r="H6545" s="7" t="n">
        <v>0</v>
      </c>
      <c r="I6545" s="7" t="n">
        <v>0</v>
      </c>
    </row>
    <row r="6546" spans="1:9">
      <c r="A6546" t="s">
        <v>4</v>
      </c>
      <c r="B6546" s="4" t="s">
        <v>5</v>
      </c>
      <c r="C6546" s="4" t="s">
        <v>8</v>
      </c>
      <c r="D6546" s="4" t="s">
        <v>8</v>
      </c>
      <c r="E6546" s="4" t="s">
        <v>13</v>
      </c>
      <c r="F6546" s="4" t="s">
        <v>7</v>
      </c>
    </row>
    <row r="6547" spans="1:9">
      <c r="A6547" t="n">
        <v>53802</v>
      </c>
      <c r="B6547" s="31" t="n">
        <v>45</v>
      </c>
      <c r="C6547" s="7" t="n">
        <v>5</v>
      </c>
      <c r="D6547" s="7" t="n">
        <v>3</v>
      </c>
      <c r="E6547" s="7" t="n">
        <v>105</v>
      </c>
      <c r="F6547" s="7" t="n">
        <v>0</v>
      </c>
    </row>
    <row r="6548" spans="1:9">
      <c r="A6548" t="s">
        <v>4</v>
      </c>
      <c r="B6548" s="4" t="s">
        <v>5</v>
      </c>
      <c r="C6548" s="4" t="s">
        <v>8</v>
      </c>
      <c r="D6548" s="4" t="s">
        <v>8</v>
      </c>
      <c r="E6548" s="4" t="s">
        <v>13</v>
      </c>
      <c r="F6548" s="4" t="s">
        <v>7</v>
      </c>
    </row>
    <row r="6549" spans="1:9">
      <c r="A6549" t="n">
        <v>53811</v>
      </c>
      <c r="B6549" s="31" t="n">
        <v>45</v>
      </c>
      <c r="C6549" s="7" t="n">
        <v>11</v>
      </c>
      <c r="D6549" s="7" t="n">
        <v>3</v>
      </c>
      <c r="E6549" s="7" t="n">
        <v>35</v>
      </c>
      <c r="F6549" s="7" t="n">
        <v>0</v>
      </c>
    </row>
    <row r="6550" spans="1:9">
      <c r="A6550" t="s">
        <v>4</v>
      </c>
      <c r="B6550" s="4" t="s">
        <v>5</v>
      </c>
      <c r="C6550" s="4" t="s">
        <v>8</v>
      </c>
      <c r="D6550" s="4" t="s">
        <v>8</v>
      </c>
      <c r="E6550" s="4" t="s">
        <v>13</v>
      </c>
      <c r="F6550" s="4" t="s">
        <v>13</v>
      </c>
      <c r="G6550" s="4" t="s">
        <v>13</v>
      </c>
      <c r="H6550" s="4" t="s">
        <v>7</v>
      </c>
    </row>
    <row r="6551" spans="1:9">
      <c r="A6551" t="n">
        <v>53820</v>
      </c>
      <c r="B6551" s="31" t="n">
        <v>45</v>
      </c>
      <c r="C6551" s="7" t="n">
        <v>2</v>
      </c>
      <c r="D6551" s="7" t="n">
        <v>3</v>
      </c>
      <c r="E6551" s="7" t="n">
        <v>0</v>
      </c>
      <c r="F6551" s="7" t="n">
        <v>8</v>
      </c>
      <c r="G6551" s="7" t="n">
        <v>-245</v>
      </c>
      <c r="H6551" s="7" t="n">
        <v>7000</v>
      </c>
    </row>
    <row r="6552" spans="1:9">
      <c r="A6552" t="s">
        <v>4</v>
      </c>
      <c r="B6552" s="4" t="s">
        <v>5</v>
      </c>
      <c r="C6552" s="4" t="s">
        <v>8</v>
      </c>
      <c r="D6552" s="4" t="s">
        <v>8</v>
      </c>
      <c r="E6552" s="4" t="s">
        <v>13</v>
      </c>
      <c r="F6552" s="4" t="s">
        <v>13</v>
      </c>
      <c r="G6552" s="4" t="s">
        <v>13</v>
      </c>
      <c r="H6552" s="4" t="s">
        <v>7</v>
      </c>
      <c r="I6552" s="4" t="s">
        <v>8</v>
      </c>
    </row>
    <row r="6553" spans="1:9">
      <c r="A6553" t="n">
        <v>53837</v>
      </c>
      <c r="B6553" s="31" t="n">
        <v>45</v>
      </c>
      <c r="C6553" s="7" t="n">
        <v>4</v>
      </c>
      <c r="D6553" s="7" t="n">
        <v>3</v>
      </c>
      <c r="E6553" s="7" t="n">
        <v>5</v>
      </c>
      <c r="F6553" s="7" t="n">
        <v>24.5</v>
      </c>
      <c r="G6553" s="7" t="n">
        <v>0</v>
      </c>
      <c r="H6553" s="7" t="n">
        <v>7000</v>
      </c>
      <c r="I6553" s="7" t="n">
        <v>0</v>
      </c>
    </row>
    <row r="6554" spans="1:9">
      <c r="A6554" t="s">
        <v>4</v>
      </c>
      <c r="B6554" s="4" t="s">
        <v>5</v>
      </c>
      <c r="C6554" s="4" t="s">
        <v>8</v>
      </c>
      <c r="D6554" s="4" t="s">
        <v>8</v>
      </c>
      <c r="E6554" s="4" t="s">
        <v>13</v>
      </c>
      <c r="F6554" s="4" t="s">
        <v>7</v>
      </c>
    </row>
    <row r="6555" spans="1:9">
      <c r="A6555" t="n">
        <v>53855</v>
      </c>
      <c r="B6555" s="31" t="n">
        <v>45</v>
      </c>
      <c r="C6555" s="7" t="n">
        <v>5</v>
      </c>
      <c r="D6555" s="7" t="n">
        <v>3</v>
      </c>
      <c r="E6555" s="7" t="n">
        <v>55</v>
      </c>
      <c r="F6555" s="7" t="n">
        <v>7000</v>
      </c>
    </row>
    <row r="6556" spans="1:9">
      <c r="A6556" t="s">
        <v>4</v>
      </c>
      <c r="B6556" s="4" t="s">
        <v>5</v>
      </c>
      <c r="C6556" s="4" t="s">
        <v>7</v>
      </c>
      <c r="D6556" s="4" t="s">
        <v>9</v>
      </c>
      <c r="E6556" s="4" t="s">
        <v>8</v>
      </c>
      <c r="F6556" s="4" t="s">
        <v>8</v>
      </c>
      <c r="G6556" s="4" t="s">
        <v>8</v>
      </c>
      <c r="H6556" s="4" t="s">
        <v>8</v>
      </c>
      <c r="I6556" s="4" t="s">
        <v>8</v>
      </c>
      <c r="J6556" s="4" t="s">
        <v>13</v>
      </c>
      <c r="K6556" s="4" t="s">
        <v>13</v>
      </c>
      <c r="L6556" s="4" t="s">
        <v>13</v>
      </c>
      <c r="M6556" s="4" t="s">
        <v>13</v>
      </c>
      <c r="N6556" s="4" t="s">
        <v>8</v>
      </c>
    </row>
    <row r="6557" spans="1:9">
      <c r="A6557" t="n">
        <v>53864</v>
      </c>
      <c r="B6557" s="68" t="n">
        <v>34</v>
      </c>
      <c r="C6557" s="7" t="n">
        <v>7036</v>
      </c>
      <c r="D6557" s="7" t="s">
        <v>377</v>
      </c>
      <c r="E6557" s="7" t="n">
        <v>1</v>
      </c>
      <c r="F6557" s="7" t="n">
        <v>0</v>
      </c>
      <c r="G6557" s="7" t="n">
        <v>0</v>
      </c>
      <c r="H6557" s="7" t="n">
        <v>0</v>
      </c>
      <c r="I6557" s="7" t="n">
        <v>0</v>
      </c>
      <c r="J6557" s="7" t="n">
        <v>0</v>
      </c>
      <c r="K6557" s="7" t="n">
        <v>-1</v>
      </c>
      <c r="L6557" s="7" t="n">
        <v>-1</v>
      </c>
      <c r="M6557" s="7" t="n">
        <v>-1</v>
      </c>
      <c r="N6557" s="7" t="n">
        <v>0</v>
      </c>
    </row>
    <row r="6558" spans="1:9">
      <c r="A6558" t="s">
        <v>4</v>
      </c>
      <c r="B6558" s="4" t="s">
        <v>5</v>
      </c>
      <c r="C6558" s="4" t="s">
        <v>8</v>
      </c>
      <c r="D6558" s="4" t="s">
        <v>7</v>
      </c>
      <c r="E6558" s="4" t="s">
        <v>7</v>
      </c>
      <c r="F6558" s="4" t="s">
        <v>7</v>
      </c>
      <c r="G6558" s="4" t="s">
        <v>7</v>
      </c>
      <c r="H6558" s="4" t="s">
        <v>7</v>
      </c>
      <c r="I6558" s="4" t="s">
        <v>9</v>
      </c>
      <c r="J6558" s="4" t="s">
        <v>13</v>
      </c>
      <c r="K6558" s="4" t="s">
        <v>13</v>
      </c>
      <c r="L6558" s="4" t="s">
        <v>13</v>
      </c>
      <c r="M6558" s="4" t="s">
        <v>14</v>
      </c>
      <c r="N6558" s="4" t="s">
        <v>14</v>
      </c>
      <c r="O6558" s="4" t="s">
        <v>13</v>
      </c>
      <c r="P6558" s="4" t="s">
        <v>13</v>
      </c>
      <c r="Q6558" s="4" t="s">
        <v>13</v>
      </c>
      <c r="R6558" s="4" t="s">
        <v>13</v>
      </c>
      <c r="S6558" s="4" t="s">
        <v>8</v>
      </c>
    </row>
    <row r="6559" spans="1:9">
      <c r="A6559" t="n">
        <v>53896</v>
      </c>
      <c r="B6559" s="65" t="n">
        <v>39</v>
      </c>
      <c r="C6559" s="7" t="n">
        <v>12</v>
      </c>
      <c r="D6559" s="7" t="n">
        <v>65533</v>
      </c>
      <c r="E6559" s="7" t="n">
        <v>203</v>
      </c>
      <c r="F6559" s="7" t="n">
        <v>0</v>
      </c>
      <c r="G6559" s="7" t="n">
        <v>7036</v>
      </c>
      <c r="H6559" s="7" t="n">
        <v>3</v>
      </c>
      <c r="I6559" s="7" t="s">
        <v>378</v>
      </c>
      <c r="J6559" s="7" t="n">
        <v>0</v>
      </c>
      <c r="K6559" s="7" t="n">
        <v>-5</v>
      </c>
      <c r="L6559" s="7" t="n">
        <v>0</v>
      </c>
      <c r="M6559" s="7" t="n">
        <v>0</v>
      </c>
      <c r="N6559" s="7" t="n">
        <v>0</v>
      </c>
      <c r="O6559" s="7" t="n">
        <v>0</v>
      </c>
      <c r="P6559" s="7" t="n">
        <v>1</v>
      </c>
      <c r="Q6559" s="7" t="n">
        <v>1</v>
      </c>
      <c r="R6559" s="7" t="n">
        <v>1</v>
      </c>
      <c r="S6559" s="7" t="n">
        <v>103</v>
      </c>
    </row>
    <row r="6560" spans="1:9">
      <c r="A6560" t="s">
        <v>4</v>
      </c>
      <c r="B6560" s="4" t="s">
        <v>5</v>
      </c>
      <c r="C6560" s="4" t="s">
        <v>8</v>
      </c>
      <c r="D6560" s="4" t="s">
        <v>7</v>
      </c>
      <c r="E6560" s="4" t="s">
        <v>7</v>
      </c>
      <c r="F6560" s="4" t="s">
        <v>7</v>
      </c>
      <c r="G6560" s="4" t="s">
        <v>7</v>
      </c>
      <c r="H6560" s="4" t="s">
        <v>7</v>
      </c>
      <c r="I6560" s="4" t="s">
        <v>9</v>
      </c>
      <c r="J6560" s="4" t="s">
        <v>13</v>
      </c>
      <c r="K6560" s="4" t="s">
        <v>13</v>
      </c>
      <c r="L6560" s="4" t="s">
        <v>13</v>
      </c>
      <c r="M6560" s="4" t="s">
        <v>14</v>
      </c>
      <c r="N6560" s="4" t="s">
        <v>14</v>
      </c>
      <c r="O6560" s="4" t="s">
        <v>13</v>
      </c>
      <c r="P6560" s="4" t="s">
        <v>13</v>
      </c>
      <c r="Q6560" s="4" t="s">
        <v>13</v>
      </c>
      <c r="R6560" s="4" t="s">
        <v>13</v>
      </c>
      <c r="S6560" s="4" t="s">
        <v>8</v>
      </c>
    </row>
    <row r="6561" spans="1:19">
      <c r="A6561" t="n">
        <v>53957</v>
      </c>
      <c r="B6561" s="65" t="n">
        <v>39</v>
      </c>
      <c r="C6561" s="7" t="n">
        <v>12</v>
      </c>
      <c r="D6561" s="7" t="n">
        <v>65533</v>
      </c>
      <c r="E6561" s="7" t="n">
        <v>204</v>
      </c>
      <c r="F6561" s="7" t="n">
        <v>0</v>
      </c>
      <c r="G6561" s="7" t="n">
        <v>7036</v>
      </c>
      <c r="H6561" s="7" t="n">
        <v>3</v>
      </c>
      <c r="I6561" s="7" t="s">
        <v>379</v>
      </c>
      <c r="J6561" s="7" t="n">
        <v>0</v>
      </c>
      <c r="K6561" s="7" t="n">
        <v>0</v>
      </c>
      <c r="L6561" s="7" t="n">
        <v>0</v>
      </c>
      <c r="M6561" s="7" t="n">
        <v>0</v>
      </c>
      <c r="N6561" s="7" t="n">
        <v>0</v>
      </c>
      <c r="O6561" s="7" t="n">
        <v>0</v>
      </c>
      <c r="P6561" s="7" t="n">
        <v>1</v>
      </c>
      <c r="Q6561" s="7" t="n">
        <v>1</v>
      </c>
      <c r="R6561" s="7" t="n">
        <v>1</v>
      </c>
      <c r="S6561" s="7" t="n">
        <v>104</v>
      </c>
    </row>
    <row r="6562" spans="1:19">
      <c r="A6562" t="s">
        <v>4</v>
      </c>
      <c r="B6562" s="4" t="s">
        <v>5</v>
      </c>
      <c r="C6562" s="4" t="s">
        <v>8</v>
      </c>
      <c r="D6562" s="4" t="s">
        <v>7</v>
      </c>
      <c r="E6562" s="4" t="s">
        <v>7</v>
      </c>
      <c r="F6562" s="4" t="s">
        <v>7</v>
      </c>
      <c r="G6562" s="4" t="s">
        <v>7</v>
      </c>
      <c r="H6562" s="4" t="s">
        <v>7</v>
      </c>
      <c r="I6562" s="4" t="s">
        <v>9</v>
      </c>
      <c r="J6562" s="4" t="s">
        <v>13</v>
      </c>
      <c r="K6562" s="4" t="s">
        <v>13</v>
      </c>
      <c r="L6562" s="4" t="s">
        <v>13</v>
      </c>
      <c r="M6562" s="4" t="s">
        <v>14</v>
      </c>
      <c r="N6562" s="4" t="s">
        <v>14</v>
      </c>
      <c r="O6562" s="4" t="s">
        <v>13</v>
      </c>
      <c r="P6562" s="4" t="s">
        <v>13</v>
      </c>
      <c r="Q6562" s="4" t="s">
        <v>13</v>
      </c>
      <c r="R6562" s="4" t="s">
        <v>13</v>
      </c>
      <c r="S6562" s="4" t="s">
        <v>8</v>
      </c>
    </row>
    <row r="6563" spans="1:19">
      <c r="A6563" t="n">
        <v>54020</v>
      </c>
      <c r="B6563" s="65" t="n">
        <v>39</v>
      </c>
      <c r="C6563" s="7" t="n">
        <v>12</v>
      </c>
      <c r="D6563" s="7" t="n">
        <v>65533</v>
      </c>
      <c r="E6563" s="7" t="n">
        <v>204</v>
      </c>
      <c r="F6563" s="7" t="n">
        <v>0</v>
      </c>
      <c r="G6563" s="7" t="n">
        <v>7036</v>
      </c>
      <c r="H6563" s="7" t="n">
        <v>3</v>
      </c>
      <c r="I6563" s="7" t="s">
        <v>380</v>
      </c>
      <c r="J6563" s="7" t="n">
        <v>0</v>
      </c>
      <c r="K6563" s="7" t="n">
        <v>0</v>
      </c>
      <c r="L6563" s="7" t="n">
        <v>0</v>
      </c>
      <c r="M6563" s="7" t="n">
        <v>0</v>
      </c>
      <c r="N6563" s="7" t="n">
        <v>0</v>
      </c>
      <c r="O6563" s="7" t="n">
        <v>0</v>
      </c>
      <c r="P6563" s="7" t="n">
        <v>1</v>
      </c>
      <c r="Q6563" s="7" t="n">
        <v>1</v>
      </c>
      <c r="R6563" s="7" t="n">
        <v>1</v>
      </c>
      <c r="S6563" s="7" t="n">
        <v>105</v>
      </c>
    </row>
    <row r="6564" spans="1:19">
      <c r="A6564" t="s">
        <v>4</v>
      </c>
      <c r="B6564" s="4" t="s">
        <v>5</v>
      </c>
      <c r="C6564" s="4" t="s">
        <v>8</v>
      </c>
      <c r="D6564" s="4" t="s">
        <v>7</v>
      </c>
      <c r="E6564" s="4" t="s">
        <v>8</v>
      </c>
      <c r="F6564" s="4" t="s">
        <v>14</v>
      </c>
      <c r="G6564" s="4" t="s">
        <v>14</v>
      </c>
      <c r="H6564" s="4" t="s">
        <v>14</v>
      </c>
      <c r="I6564" s="4" t="s">
        <v>14</v>
      </c>
    </row>
    <row r="6565" spans="1:19">
      <c r="A6565" t="n">
        <v>54083</v>
      </c>
      <c r="B6565" s="65" t="n">
        <v>39</v>
      </c>
      <c r="C6565" s="7" t="n">
        <v>19</v>
      </c>
      <c r="D6565" s="7" t="n">
        <v>65533</v>
      </c>
      <c r="E6565" s="7" t="n">
        <v>103</v>
      </c>
      <c r="F6565" s="7" t="n">
        <v>1053609165</v>
      </c>
      <c r="G6565" s="7" t="n">
        <v>1050253722</v>
      </c>
      <c r="H6565" s="7" t="n">
        <v>1051931443</v>
      </c>
      <c r="I6565" s="7" t="n">
        <v>1065353216</v>
      </c>
    </row>
    <row r="6566" spans="1:19">
      <c r="A6566" t="s">
        <v>4</v>
      </c>
      <c r="B6566" s="4" t="s">
        <v>5</v>
      </c>
      <c r="C6566" s="4" t="s">
        <v>8</v>
      </c>
      <c r="D6566" s="4" t="s">
        <v>7</v>
      </c>
      <c r="E6566" s="4" t="s">
        <v>13</v>
      </c>
      <c r="F6566" s="4" t="s">
        <v>7</v>
      </c>
      <c r="G6566" s="4" t="s">
        <v>14</v>
      </c>
      <c r="H6566" s="4" t="s">
        <v>14</v>
      </c>
      <c r="I6566" s="4" t="s">
        <v>7</v>
      </c>
      <c r="J6566" s="4" t="s">
        <v>7</v>
      </c>
      <c r="K6566" s="4" t="s">
        <v>14</v>
      </c>
      <c r="L6566" s="4" t="s">
        <v>14</v>
      </c>
      <c r="M6566" s="4" t="s">
        <v>14</v>
      </c>
      <c r="N6566" s="4" t="s">
        <v>14</v>
      </c>
      <c r="O6566" s="4" t="s">
        <v>9</v>
      </c>
    </row>
    <row r="6567" spans="1:19">
      <c r="A6567" t="n">
        <v>54104</v>
      </c>
      <c r="B6567" s="16" t="n">
        <v>50</v>
      </c>
      <c r="C6567" s="7" t="n">
        <v>0</v>
      </c>
      <c r="D6567" s="7" t="n">
        <v>4525</v>
      </c>
      <c r="E6567" s="7" t="n">
        <v>0.699999988079071</v>
      </c>
      <c r="F6567" s="7" t="n">
        <v>2000</v>
      </c>
      <c r="G6567" s="7" t="n">
        <v>0</v>
      </c>
      <c r="H6567" s="7" t="n">
        <v>0</v>
      </c>
      <c r="I6567" s="7" t="n">
        <v>0</v>
      </c>
      <c r="J6567" s="7" t="n">
        <v>65533</v>
      </c>
      <c r="K6567" s="7" t="n">
        <v>0</v>
      </c>
      <c r="L6567" s="7" t="n">
        <v>0</v>
      </c>
      <c r="M6567" s="7" t="n">
        <v>0</v>
      </c>
      <c r="N6567" s="7" t="n">
        <v>0</v>
      </c>
      <c r="O6567" s="7" t="s">
        <v>15</v>
      </c>
    </row>
    <row r="6568" spans="1:19">
      <c r="A6568" t="s">
        <v>4</v>
      </c>
      <c r="B6568" s="4" t="s">
        <v>5</v>
      </c>
      <c r="C6568" s="4" t="s">
        <v>8</v>
      </c>
      <c r="D6568" s="4" t="s">
        <v>7</v>
      </c>
      <c r="E6568" s="4" t="s">
        <v>13</v>
      </c>
      <c r="F6568" s="4" t="s">
        <v>7</v>
      </c>
      <c r="G6568" s="4" t="s">
        <v>14</v>
      </c>
      <c r="H6568" s="4" t="s">
        <v>14</v>
      </c>
      <c r="I6568" s="4" t="s">
        <v>7</v>
      </c>
      <c r="J6568" s="4" t="s">
        <v>7</v>
      </c>
      <c r="K6568" s="4" t="s">
        <v>14</v>
      </c>
      <c r="L6568" s="4" t="s">
        <v>14</v>
      </c>
      <c r="M6568" s="4" t="s">
        <v>14</v>
      </c>
      <c r="N6568" s="4" t="s">
        <v>14</v>
      </c>
      <c r="O6568" s="4" t="s">
        <v>9</v>
      </c>
    </row>
    <row r="6569" spans="1:19">
      <c r="A6569" t="n">
        <v>54143</v>
      </c>
      <c r="B6569" s="16" t="n">
        <v>50</v>
      </c>
      <c r="C6569" s="7" t="n">
        <v>0</v>
      </c>
      <c r="D6569" s="7" t="n">
        <v>8060</v>
      </c>
      <c r="E6569" s="7" t="n">
        <v>0.600000023841858</v>
      </c>
      <c r="F6569" s="7" t="n">
        <v>2000</v>
      </c>
      <c r="G6569" s="7" t="n">
        <v>0</v>
      </c>
      <c r="H6569" s="7" t="n">
        <v>0</v>
      </c>
      <c r="I6569" s="7" t="n">
        <v>0</v>
      </c>
      <c r="J6569" s="7" t="n">
        <v>65533</v>
      </c>
      <c r="K6569" s="7" t="n">
        <v>0</v>
      </c>
      <c r="L6569" s="7" t="n">
        <v>0</v>
      </c>
      <c r="M6569" s="7" t="n">
        <v>0</v>
      </c>
      <c r="N6569" s="7" t="n">
        <v>0</v>
      </c>
      <c r="O6569" s="7" t="s">
        <v>15</v>
      </c>
    </row>
    <row r="6570" spans="1:19">
      <c r="A6570" t="s">
        <v>4</v>
      </c>
      <c r="B6570" s="4" t="s">
        <v>5</v>
      </c>
      <c r="C6570" s="4" t="s">
        <v>8</v>
      </c>
      <c r="D6570" s="4" t="s">
        <v>7</v>
      </c>
      <c r="E6570" s="4" t="s">
        <v>13</v>
      </c>
    </row>
    <row r="6571" spans="1:19">
      <c r="A6571" t="n">
        <v>54182</v>
      </c>
      <c r="B6571" s="27" t="n">
        <v>58</v>
      </c>
      <c r="C6571" s="7" t="n">
        <v>100</v>
      </c>
      <c r="D6571" s="7" t="n">
        <v>2000</v>
      </c>
      <c r="E6571" s="7" t="n">
        <v>1</v>
      </c>
    </row>
    <row r="6572" spans="1:19">
      <c r="A6572" t="s">
        <v>4</v>
      </c>
      <c r="B6572" s="4" t="s">
        <v>5</v>
      </c>
      <c r="C6572" s="4" t="s">
        <v>8</v>
      </c>
      <c r="D6572" s="4" t="s">
        <v>7</v>
      </c>
    </row>
    <row r="6573" spans="1:19">
      <c r="A6573" t="n">
        <v>54190</v>
      </c>
      <c r="B6573" s="27" t="n">
        <v>58</v>
      </c>
      <c r="C6573" s="7" t="n">
        <v>255</v>
      </c>
      <c r="D6573" s="7" t="n">
        <v>0</v>
      </c>
    </row>
    <row r="6574" spans="1:19">
      <c r="A6574" t="s">
        <v>4</v>
      </c>
      <c r="B6574" s="4" t="s">
        <v>5</v>
      </c>
      <c r="C6574" s="4" t="s">
        <v>8</v>
      </c>
      <c r="D6574" s="4" t="s">
        <v>7</v>
      </c>
    </row>
    <row r="6575" spans="1:19">
      <c r="A6575" t="n">
        <v>54194</v>
      </c>
      <c r="B6575" s="31" t="n">
        <v>45</v>
      </c>
      <c r="C6575" s="7" t="n">
        <v>7</v>
      </c>
      <c r="D6575" s="7" t="n">
        <v>255</v>
      </c>
    </row>
    <row r="6576" spans="1:19">
      <c r="A6576" t="s">
        <v>4</v>
      </c>
      <c r="B6576" s="4" t="s">
        <v>5</v>
      </c>
      <c r="C6576" s="4" t="s">
        <v>8</v>
      </c>
      <c r="D6576" s="4" t="s">
        <v>7</v>
      </c>
      <c r="E6576" s="4" t="s">
        <v>13</v>
      </c>
    </row>
    <row r="6577" spans="1:19">
      <c r="A6577" t="n">
        <v>54198</v>
      </c>
      <c r="B6577" s="27" t="n">
        <v>58</v>
      </c>
      <c r="C6577" s="7" t="n">
        <v>101</v>
      </c>
      <c r="D6577" s="7" t="n">
        <v>300</v>
      </c>
      <c r="E6577" s="7" t="n">
        <v>1</v>
      </c>
    </row>
    <row r="6578" spans="1:19">
      <c r="A6578" t="s">
        <v>4</v>
      </c>
      <c r="B6578" s="4" t="s">
        <v>5</v>
      </c>
      <c r="C6578" s="4" t="s">
        <v>8</v>
      </c>
      <c r="D6578" s="4" t="s">
        <v>7</v>
      </c>
    </row>
    <row r="6579" spans="1:19">
      <c r="A6579" t="n">
        <v>54206</v>
      </c>
      <c r="B6579" s="27" t="n">
        <v>58</v>
      </c>
      <c r="C6579" s="7" t="n">
        <v>254</v>
      </c>
      <c r="D6579" s="7" t="n">
        <v>0</v>
      </c>
    </row>
    <row r="6580" spans="1:19">
      <c r="A6580" t="s">
        <v>4</v>
      </c>
      <c r="B6580" s="4" t="s">
        <v>5</v>
      </c>
      <c r="C6580" s="4" t="s">
        <v>8</v>
      </c>
      <c r="D6580" s="4" t="s">
        <v>8</v>
      </c>
      <c r="E6580" s="4" t="s">
        <v>13</v>
      </c>
      <c r="F6580" s="4" t="s">
        <v>13</v>
      </c>
      <c r="G6580" s="4" t="s">
        <v>13</v>
      </c>
      <c r="H6580" s="4" t="s">
        <v>7</v>
      </c>
    </row>
    <row r="6581" spans="1:19">
      <c r="A6581" t="n">
        <v>54210</v>
      </c>
      <c r="B6581" s="31" t="n">
        <v>45</v>
      </c>
      <c r="C6581" s="7" t="n">
        <v>2</v>
      </c>
      <c r="D6581" s="7" t="n">
        <v>3</v>
      </c>
      <c r="E6581" s="7" t="n">
        <v>0</v>
      </c>
      <c r="F6581" s="7" t="n">
        <v>10.3500003814697</v>
      </c>
      <c r="G6581" s="7" t="n">
        <v>-233.550003051758</v>
      </c>
      <c r="H6581" s="7" t="n">
        <v>0</v>
      </c>
    </row>
    <row r="6582" spans="1:19">
      <c r="A6582" t="s">
        <v>4</v>
      </c>
      <c r="B6582" s="4" t="s">
        <v>5</v>
      </c>
      <c r="C6582" s="4" t="s">
        <v>8</v>
      </c>
      <c r="D6582" s="4" t="s">
        <v>8</v>
      </c>
      <c r="E6582" s="4" t="s">
        <v>13</v>
      </c>
      <c r="F6582" s="4" t="s">
        <v>13</v>
      </c>
      <c r="G6582" s="4" t="s">
        <v>13</v>
      </c>
      <c r="H6582" s="4" t="s">
        <v>7</v>
      </c>
      <c r="I6582" s="4" t="s">
        <v>8</v>
      </c>
    </row>
    <row r="6583" spans="1:19">
      <c r="A6583" t="n">
        <v>54227</v>
      </c>
      <c r="B6583" s="31" t="n">
        <v>45</v>
      </c>
      <c r="C6583" s="7" t="n">
        <v>4</v>
      </c>
      <c r="D6583" s="7" t="n">
        <v>3</v>
      </c>
      <c r="E6583" s="7" t="n">
        <v>13.5</v>
      </c>
      <c r="F6583" s="7" t="n">
        <v>6.80000019073486</v>
      </c>
      <c r="G6583" s="7" t="n">
        <v>0</v>
      </c>
      <c r="H6583" s="7" t="n">
        <v>0</v>
      </c>
      <c r="I6583" s="7" t="n">
        <v>0</v>
      </c>
    </row>
    <row r="6584" spans="1:19">
      <c r="A6584" t="s">
        <v>4</v>
      </c>
      <c r="B6584" s="4" t="s">
        <v>5</v>
      </c>
      <c r="C6584" s="4" t="s">
        <v>8</v>
      </c>
      <c r="D6584" s="4" t="s">
        <v>8</v>
      </c>
      <c r="E6584" s="4" t="s">
        <v>13</v>
      </c>
      <c r="F6584" s="4" t="s">
        <v>7</v>
      </c>
    </row>
    <row r="6585" spans="1:19">
      <c r="A6585" t="n">
        <v>54245</v>
      </c>
      <c r="B6585" s="31" t="n">
        <v>45</v>
      </c>
      <c r="C6585" s="7" t="n">
        <v>5</v>
      </c>
      <c r="D6585" s="7" t="n">
        <v>3</v>
      </c>
      <c r="E6585" s="7" t="n">
        <v>5.5</v>
      </c>
      <c r="F6585" s="7" t="n">
        <v>0</v>
      </c>
    </row>
    <row r="6586" spans="1:19">
      <c r="A6586" t="s">
        <v>4</v>
      </c>
      <c r="B6586" s="4" t="s">
        <v>5</v>
      </c>
      <c r="C6586" s="4" t="s">
        <v>8</v>
      </c>
      <c r="D6586" s="4" t="s">
        <v>8</v>
      </c>
      <c r="E6586" s="4" t="s">
        <v>13</v>
      </c>
      <c r="F6586" s="4" t="s">
        <v>7</v>
      </c>
    </row>
    <row r="6587" spans="1:19">
      <c r="A6587" t="n">
        <v>54254</v>
      </c>
      <c r="B6587" s="31" t="n">
        <v>45</v>
      </c>
      <c r="C6587" s="7" t="n">
        <v>11</v>
      </c>
      <c r="D6587" s="7" t="n">
        <v>3</v>
      </c>
      <c r="E6587" s="7" t="n">
        <v>35</v>
      </c>
      <c r="F6587" s="7" t="n">
        <v>0</v>
      </c>
    </row>
    <row r="6588" spans="1:19">
      <c r="A6588" t="s">
        <v>4</v>
      </c>
      <c r="B6588" s="4" t="s">
        <v>5</v>
      </c>
      <c r="C6588" s="4" t="s">
        <v>8</v>
      </c>
      <c r="D6588" s="4" t="s">
        <v>8</v>
      </c>
      <c r="E6588" s="4" t="s">
        <v>13</v>
      </c>
      <c r="F6588" s="4" t="s">
        <v>13</v>
      </c>
      <c r="G6588" s="4" t="s">
        <v>13</v>
      </c>
      <c r="H6588" s="4" t="s">
        <v>7</v>
      </c>
    </row>
    <row r="6589" spans="1:19">
      <c r="A6589" t="n">
        <v>54263</v>
      </c>
      <c r="B6589" s="31" t="n">
        <v>45</v>
      </c>
      <c r="C6589" s="7" t="n">
        <v>2</v>
      </c>
      <c r="D6589" s="7" t="n">
        <v>3</v>
      </c>
      <c r="E6589" s="7" t="n">
        <v>0</v>
      </c>
      <c r="F6589" s="7" t="n">
        <v>11.3000001907349</v>
      </c>
      <c r="G6589" s="7" t="n">
        <v>-241.149993896484</v>
      </c>
      <c r="H6589" s="7" t="n">
        <v>5000</v>
      </c>
    </row>
    <row r="6590" spans="1:19">
      <c r="A6590" t="s">
        <v>4</v>
      </c>
      <c r="B6590" s="4" t="s">
        <v>5</v>
      </c>
      <c r="C6590" s="4" t="s">
        <v>8</v>
      </c>
      <c r="D6590" s="4" t="s">
        <v>8</v>
      </c>
      <c r="E6590" s="4" t="s">
        <v>13</v>
      </c>
      <c r="F6590" s="4" t="s">
        <v>13</v>
      </c>
      <c r="G6590" s="4" t="s">
        <v>13</v>
      </c>
      <c r="H6590" s="4" t="s">
        <v>7</v>
      </c>
      <c r="I6590" s="4" t="s">
        <v>8</v>
      </c>
    </row>
    <row r="6591" spans="1:19">
      <c r="A6591" t="n">
        <v>54280</v>
      </c>
      <c r="B6591" s="31" t="n">
        <v>45</v>
      </c>
      <c r="C6591" s="7" t="n">
        <v>4</v>
      </c>
      <c r="D6591" s="7" t="n">
        <v>3</v>
      </c>
      <c r="E6591" s="7" t="n">
        <v>7</v>
      </c>
      <c r="F6591" s="7" t="n">
        <v>27</v>
      </c>
      <c r="G6591" s="7" t="n">
        <v>0</v>
      </c>
      <c r="H6591" s="7" t="n">
        <v>5000</v>
      </c>
      <c r="I6591" s="7" t="n">
        <v>0</v>
      </c>
    </row>
    <row r="6592" spans="1:19">
      <c r="A6592" t="s">
        <v>4</v>
      </c>
      <c r="B6592" s="4" t="s">
        <v>5</v>
      </c>
      <c r="C6592" s="4" t="s">
        <v>8</v>
      </c>
      <c r="D6592" s="4" t="s">
        <v>8</v>
      </c>
      <c r="E6592" s="4" t="s">
        <v>13</v>
      </c>
      <c r="F6592" s="4" t="s">
        <v>7</v>
      </c>
    </row>
    <row r="6593" spans="1:9">
      <c r="A6593" t="n">
        <v>54298</v>
      </c>
      <c r="B6593" s="31" t="n">
        <v>45</v>
      </c>
      <c r="C6593" s="7" t="n">
        <v>5</v>
      </c>
      <c r="D6593" s="7" t="n">
        <v>3</v>
      </c>
      <c r="E6593" s="7" t="n">
        <v>11</v>
      </c>
      <c r="F6593" s="7" t="n">
        <v>5000</v>
      </c>
    </row>
    <row r="6594" spans="1:9">
      <c r="A6594" t="s">
        <v>4</v>
      </c>
      <c r="B6594" s="4" t="s">
        <v>5</v>
      </c>
      <c r="C6594" s="4" t="s">
        <v>8</v>
      </c>
      <c r="D6594" s="4" t="s">
        <v>7</v>
      </c>
    </row>
    <row r="6595" spans="1:9">
      <c r="A6595" t="n">
        <v>54307</v>
      </c>
      <c r="B6595" s="27" t="n">
        <v>58</v>
      </c>
      <c r="C6595" s="7" t="n">
        <v>255</v>
      </c>
      <c r="D6595" s="7" t="n">
        <v>0</v>
      </c>
    </row>
    <row r="6596" spans="1:9">
      <c r="A6596" t="s">
        <v>4</v>
      </c>
      <c r="B6596" s="4" t="s">
        <v>5</v>
      </c>
      <c r="C6596" s="4" t="s">
        <v>8</v>
      </c>
      <c r="D6596" s="4" t="s">
        <v>7</v>
      </c>
    </row>
    <row r="6597" spans="1:9">
      <c r="A6597" t="n">
        <v>54311</v>
      </c>
      <c r="B6597" s="31" t="n">
        <v>45</v>
      </c>
      <c r="C6597" s="7" t="n">
        <v>7</v>
      </c>
      <c r="D6597" s="7" t="n">
        <v>255</v>
      </c>
    </row>
    <row r="6598" spans="1:9">
      <c r="A6598" t="s">
        <v>4</v>
      </c>
      <c r="B6598" s="4" t="s">
        <v>5</v>
      </c>
      <c r="C6598" s="4" t="s">
        <v>8</v>
      </c>
      <c r="D6598" s="4" t="s">
        <v>7</v>
      </c>
      <c r="E6598" s="4" t="s">
        <v>7</v>
      </c>
    </row>
    <row r="6599" spans="1:9">
      <c r="A6599" t="n">
        <v>54315</v>
      </c>
      <c r="B6599" s="16" t="n">
        <v>50</v>
      </c>
      <c r="C6599" s="7" t="n">
        <v>1</v>
      </c>
      <c r="D6599" s="7" t="n">
        <v>4525</v>
      </c>
      <c r="E6599" s="7" t="n">
        <v>2000</v>
      </c>
    </row>
    <row r="6600" spans="1:9">
      <c r="A6600" t="s">
        <v>4</v>
      </c>
      <c r="B6600" s="4" t="s">
        <v>5</v>
      </c>
      <c r="C6600" s="4" t="s">
        <v>8</v>
      </c>
      <c r="D6600" s="4" t="s">
        <v>7</v>
      </c>
      <c r="E6600" s="4" t="s">
        <v>7</v>
      </c>
    </row>
    <row r="6601" spans="1:9">
      <c r="A6601" t="n">
        <v>54321</v>
      </c>
      <c r="B6601" s="16" t="n">
        <v>50</v>
      </c>
      <c r="C6601" s="7" t="n">
        <v>1</v>
      </c>
      <c r="D6601" s="7" t="n">
        <v>8060</v>
      </c>
      <c r="E6601" s="7" t="n">
        <v>2000</v>
      </c>
    </row>
    <row r="6602" spans="1:9">
      <c r="A6602" t="s">
        <v>4</v>
      </c>
      <c r="B6602" s="4" t="s">
        <v>5</v>
      </c>
      <c r="C6602" s="4" t="s">
        <v>8</v>
      </c>
      <c r="D6602" s="4" t="s">
        <v>7</v>
      </c>
      <c r="E6602" s="4" t="s">
        <v>13</v>
      </c>
    </row>
    <row r="6603" spans="1:9">
      <c r="A6603" t="n">
        <v>54327</v>
      </c>
      <c r="B6603" s="27" t="n">
        <v>58</v>
      </c>
      <c r="C6603" s="7" t="n">
        <v>0</v>
      </c>
      <c r="D6603" s="7" t="n">
        <v>2000</v>
      </c>
      <c r="E6603" s="7" t="n">
        <v>1</v>
      </c>
    </row>
    <row r="6604" spans="1:9">
      <c r="A6604" t="s">
        <v>4</v>
      </c>
      <c r="B6604" s="4" t="s">
        <v>5</v>
      </c>
      <c r="C6604" s="4" t="s">
        <v>8</v>
      </c>
      <c r="D6604" s="4" t="s">
        <v>7</v>
      </c>
    </row>
    <row r="6605" spans="1:9">
      <c r="A6605" t="n">
        <v>54335</v>
      </c>
      <c r="B6605" s="27" t="n">
        <v>58</v>
      </c>
      <c r="C6605" s="7" t="n">
        <v>255</v>
      </c>
      <c r="D6605" s="7" t="n">
        <v>0</v>
      </c>
    </row>
    <row r="6606" spans="1:9">
      <c r="A6606" t="s">
        <v>4</v>
      </c>
      <c r="B6606" s="4" t="s">
        <v>5</v>
      </c>
      <c r="C6606" s="4" t="s">
        <v>8</v>
      </c>
      <c r="D6606" s="4" t="s">
        <v>7</v>
      </c>
      <c r="E6606" s="4" t="s">
        <v>7</v>
      </c>
    </row>
    <row r="6607" spans="1:9">
      <c r="A6607" t="n">
        <v>54339</v>
      </c>
      <c r="B6607" s="65" t="n">
        <v>39</v>
      </c>
      <c r="C6607" s="7" t="n">
        <v>16</v>
      </c>
      <c r="D6607" s="7" t="n">
        <v>65533</v>
      </c>
      <c r="E6607" s="7" t="n">
        <v>203</v>
      </c>
    </row>
    <row r="6608" spans="1:9">
      <c r="A6608" t="s">
        <v>4</v>
      </c>
      <c r="B6608" s="4" t="s">
        <v>5</v>
      </c>
      <c r="C6608" s="4" t="s">
        <v>8</v>
      </c>
      <c r="D6608" s="4" t="s">
        <v>7</v>
      </c>
      <c r="E6608" s="4" t="s">
        <v>7</v>
      </c>
    </row>
    <row r="6609" spans="1:6">
      <c r="A6609" t="n">
        <v>54345</v>
      </c>
      <c r="B6609" s="65" t="n">
        <v>39</v>
      </c>
      <c r="C6609" s="7" t="n">
        <v>16</v>
      </c>
      <c r="D6609" s="7" t="n">
        <v>65533</v>
      </c>
      <c r="E6609" s="7" t="n">
        <v>204</v>
      </c>
    </row>
    <row r="6610" spans="1:6">
      <c r="A6610" t="s">
        <v>4</v>
      </c>
      <c r="B6610" s="4" t="s">
        <v>5</v>
      </c>
      <c r="C6610" s="4" t="s">
        <v>8</v>
      </c>
      <c r="D6610" s="4" t="s">
        <v>7</v>
      </c>
      <c r="E6610" s="4" t="s">
        <v>8</v>
      </c>
    </row>
    <row r="6611" spans="1:6">
      <c r="A6611" t="n">
        <v>54351</v>
      </c>
      <c r="B6611" s="65" t="n">
        <v>39</v>
      </c>
      <c r="C6611" s="7" t="n">
        <v>11</v>
      </c>
      <c r="D6611" s="7" t="n">
        <v>65533</v>
      </c>
      <c r="E6611" s="7" t="n">
        <v>203</v>
      </c>
    </row>
    <row r="6612" spans="1:6">
      <c r="A6612" t="s">
        <v>4</v>
      </c>
      <c r="B6612" s="4" t="s">
        <v>5</v>
      </c>
      <c r="C6612" s="4" t="s">
        <v>8</v>
      </c>
      <c r="D6612" s="4" t="s">
        <v>7</v>
      </c>
      <c r="E6612" s="4" t="s">
        <v>8</v>
      </c>
    </row>
    <row r="6613" spans="1:6">
      <c r="A6613" t="n">
        <v>54356</v>
      </c>
      <c r="B6613" s="65" t="n">
        <v>39</v>
      </c>
      <c r="C6613" s="7" t="n">
        <v>11</v>
      </c>
      <c r="D6613" s="7" t="n">
        <v>65533</v>
      </c>
      <c r="E6613" s="7" t="n">
        <v>204</v>
      </c>
    </row>
    <row r="6614" spans="1:6">
      <c r="A6614" t="s">
        <v>4</v>
      </c>
      <c r="B6614" s="4" t="s">
        <v>5</v>
      </c>
      <c r="C6614" s="4" t="s">
        <v>14</v>
      </c>
    </row>
    <row r="6615" spans="1:6">
      <c r="A6615" t="n">
        <v>54361</v>
      </c>
      <c r="B6615" s="62" t="n">
        <v>15</v>
      </c>
      <c r="C6615" s="7" t="n">
        <v>2097152</v>
      </c>
    </row>
    <row r="6616" spans="1:6">
      <c r="A6616" t="s">
        <v>4</v>
      </c>
      <c r="B6616" s="4" t="s">
        <v>5</v>
      </c>
      <c r="C6616" s="4" t="s">
        <v>7</v>
      </c>
      <c r="D6616" s="4" t="s">
        <v>14</v>
      </c>
    </row>
    <row r="6617" spans="1:6">
      <c r="A6617" t="n">
        <v>54366</v>
      </c>
      <c r="B6617" s="43" t="n">
        <v>44</v>
      </c>
      <c r="C6617" s="7" t="n">
        <v>61456</v>
      </c>
      <c r="D6617" s="7" t="n">
        <v>128</v>
      </c>
    </row>
    <row r="6618" spans="1:6">
      <c r="A6618" t="s">
        <v>4</v>
      </c>
      <c r="B6618" s="4" t="s">
        <v>5</v>
      </c>
      <c r="C6618" s="4" t="s">
        <v>7</v>
      </c>
      <c r="D6618" s="4" t="s">
        <v>14</v>
      </c>
    </row>
    <row r="6619" spans="1:6">
      <c r="A6619" t="n">
        <v>54373</v>
      </c>
      <c r="B6619" s="43" t="n">
        <v>44</v>
      </c>
      <c r="C6619" s="7" t="n">
        <v>61456</v>
      </c>
      <c r="D6619" s="7" t="n">
        <v>32</v>
      </c>
    </row>
    <row r="6620" spans="1:6">
      <c r="A6620" t="s">
        <v>4</v>
      </c>
      <c r="B6620" s="4" t="s">
        <v>5</v>
      </c>
      <c r="C6620" s="4" t="s">
        <v>8</v>
      </c>
      <c r="D6620" s="4" t="s">
        <v>7</v>
      </c>
      <c r="E6620" s="4" t="s">
        <v>8</v>
      </c>
    </row>
    <row r="6621" spans="1:6">
      <c r="A6621" t="n">
        <v>54380</v>
      </c>
      <c r="B6621" s="51" t="n">
        <v>36</v>
      </c>
      <c r="C6621" s="7" t="n">
        <v>9</v>
      </c>
      <c r="D6621" s="7" t="n">
        <v>7033</v>
      </c>
      <c r="E6621" s="7" t="n">
        <v>0</v>
      </c>
    </row>
    <row r="6622" spans="1:6">
      <c r="A6622" t="s">
        <v>4</v>
      </c>
      <c r="B6622" s="4" t="s">
        <v>5</v>
      </c>
      <c r="C6622" s="4" t="s">
        <v>7</v>
      </c>
      <c r="D6622" s="4" t="s">
        <v>14</v>
      </c>
    </row>
    <row r="6623" spans="1:6">
      <c r="A6623" t="n">
        <v>54385</v>
      </c>
      <c r="B6623" s="30" t="n">
        <v>43</v>
      </c>
      <c r="C6623" s="7" t="n">
        <v>1</v>
      </c>
      <c r="D6623" s="7" t="n">
        <v>1</v>
      </c>
    </row>
    <row r="6624" spans="1:6">
      <c r="A6624" t="s">
        <v>4</v>
      </c>
      <c r="B6624" s="4" t="s">
        <v>5</v>
      </c>
      <c r="C6624" s="4" t="s">
        <v>7</v>
      </c>
      <c r="D6624" s="4" t="s">
        <v>14</v>
      </c>
    </row>
    <row r="6625" spans="1:5">
      <c r="A6625" t="n">
        <v>54392</v>
      </c>
      <c r="B6625" s="30" t="n">
        <v>43</v>
      </c>
      <c r="C6625" s="7" t="n">
        <v>2</v>
      </c>
      <c r="D6625" s="7" t="n">
        <v>1</v>
      </c>
    </row>
    <row r="6626" spans="1:5">
      <c r="A6626" t="s">
        <v>4</v>
      </c>
      <c r="B6626" s="4" t="s">
        <v>5</v>
      </c>
      <c r="C6626" s="4" t="s">
        <v>7</v>
      </c>
      <c r="D6626" s="4" t="s">
        <v>14</v>
      </c>
    </row>
    <row r="6627" spans="1:5">
      <c r="A6627" t="n">
        <v>54399</v>
      </c>
      <c r="B6627" s="30" t="n">
        <v>43</v>
      </c>
      <c r="C6627" s="7" t="n">
        <v>3</v>
      </c>
      <c r="D6627" s="7" t="n">
        <v>1</v>
      </c>
    </row>
    <row r="6628" spans="1:5">
      <c r="A6628" t="s">
        <v>4</v>
      </c>
      <c r="B6628" s="4" t="s">
        <v>5</v>
      </c>
      <c r="C6628" s="4" t="s">
        <v>7</v>
      </c>
      <c r="D6628" s="4" t="s">
        <v>14</v>
      </c>
    </row>
    <row r="6629" spans="1:5">
      <c r="A6629" t="n">
        <v>54406</v>
      </c>
      <c r="B6629" s="30" t="n">
        <v>43</v>
      </c>
      <c r="C6629" s="7" t="n">
        <v>4</v>
      </c>
      <c r="D6629" s="7" t="n">
        <v>1</v>
      </c>
    </row>
    <row r="6630" spans="1:5">
      <c r="A6630" t="s">
        <v>4</v>
      </c>
      <c r="B6630" s="4" t="s">
        <v>5</v>
      </c>
      <c r="C6630" s="4" t="s">
        <v>7</v>
      </c>
      <c r="D6630" s="4" t="s">
        <v>14</v>
      </c>
    </row>
    <row r="6631" spans="1:5">
      <c r="A6631" t="n">
        <v>54413</v>
      </c>
      <c r="B6631" s="30" t="n">
        <v>43</v>
      </c>
      <c r="C6631" s="7" t="n">
        <v>5</v>
      </c>
      <c r="D6631" s="7" t="n">
        <v>1</v>
      </c>
    </row>
    <row r="6632" spans="1:5">
      <c r="A6632" t="s">
        <v>4</v>
      </c>
      <c r="B6632" s="4" t="s">
        <v>5</v>
      </c>
      <c r="C6632" s="4" t="s">
        <v>7</v>
      </c>
      <c r="D6632" s="4" t="s">
        <v>14</v>
      </c>
    </row>
    <row r="6633" spans="1:5">
      <c r="A6633" t="n">
        <v>54420</v>
      </c>
      <c r="B6633" s="30" t="n">
        <v>43</v>
      </c>
      <c r="C6633" s="7" t="n">
        <v>6</v>
      </c>
      <c r="D6633" s="7" t="n">
        <v>1</v>
      </c>
    </row>
    <row r="6634" spans="1:5">
      <c r="A6634" t="s">
        <v>4</v>
      </c>
      <c r="B6634" s="4" t="s">
        <v>5</v>
      </c>
      <c r="C6634" s="4" t="s">
        <v>7</v>
      </c>
      <c r="D6634" s="4" t="s">
        <v>14</v>
      </c>
    </row>
    <row r="6635" spans="1:5">
      <c r="A6635" t="n">
        <v>54427</v>
      </c>
      <c r="B6635" s="30" t="n">
        <v>43</v>
      </c>
      <c r="C6635" s="7" t="n">
        <v>7</v>
      </c>
      <c r="D6635" s="7" t="n">
        <v>1</v>
      </c>
    </row>
    <row r="6636" spans="1:5">
      <c r="A6636" t="s">
        <v>4</v>
      </c>
      <c r="B6636" s="4" t="s">
        <v>5</v>
      </c>
      <c r="C6636" s="4" t="s">
        <v>7</v>
      </c>
      <c r="D6636" s="4" t="s">
        <v>14</v>
      </c>
    </row>
    <row r="6637" spans="1:5">
      <c r="A6637" t="n">
        <v>54434</v>
      </c>
      <c r="B6637" s="30" t="n">
        <v>43</v>
      </c>
      <c r="C6637" s="7" t="n">
        <v>8</v>
      </c>
      <c r="D6637" s="7" t="n">
        <v>1</v>
      </c>
    </row>
    <row r="6638" spans="1:5">
      <c r="A6638" t="s">
        <v>4</v>
      </c>
      <c r="B6638" s="4" t="s">
        <v>5</v>
      </c>
      <c r="C6638" s="4" t="s">
        <v>7</v>
      </c>
      <c r="D6638" s="4" t="s">
        <v>14</v>
      </c>
    </row>
    <row r="6639" spans="1:5">
      <c r="A6639" t="n">
        <v>54441</v>
      </c>
      <c r="B6639" s="30" t="n">
        <v>43</v>
      </c>
      <c r="C6639" s="7" t="n">
        <v>9</v>
      </c>
      <c r="D6639" s="7" t="n">
        <v>1</v>
      </c>
    </row>
    <row r="6640" spans="1:5">
      <c r="A6640" t="s">
        <v>4</v>
      </c>
      <c r="B6640" s="4" t="s">
        <v>5</v>
      </c>
      <c r="C6640" s="4" t="s">
        <v>7</v>
      </c>
      <c r="D6640" s="4" t="s">
        <v>14</v>
      </c>
    </row>
    <row r="6641" spans="1:4">
      <c r="A6641" t="n">
        <v>54448</v>
      </c>
      <c r="B6641" s="30" t="n">
        <v>43</v>
      </c>
      <c r="C6641" s="7" t="n">
        <v>11</v>
      </c>
      <c r="D6641" s="7" t="n">
        <v>1</v>
      </c>
    </row>
    <row r="6642" spans="1:4">
      <c r="A6642" t="s">
        <v>4</v>
      </c>
      <c r="B6642" s="4" t="s">
        <v>5</v>
      </c>
      <c r="C6642" s="4" t="s">
        <v>7</v>
      </c>
      <c r="D6642" s="4" t="s">
        <v>14</v>
      </c>
    </row>
    <row r="6643" spans="1:4">
      <c r="A6643" t="n">
        <v>54455</v>
      </c>
      <c r="B6643" s="30" t="n">
        <v>43</v>
      </c>
      <c r="C6643" s="7" t="n">
        <v>7033</v>
      </c>
      <c r="D6643" s="7" t="n">
        <v>1</v>
      </c>
    </row>
    <row r="6644" spans="1:4">
      <c r="A6644" t="s">
        <v>4</v>
      </c>
      <c r="B6644" s="4" t="s">
        <v>5</v>
      </c>
      <c r="C6644" s="4" t="s">
        <v>7</v>
      </c>
      <c r="D6644" s="4" t="s">
        <v>14</v>
      </c>
    </row>
    <row r="6645" spans="1:4">
      <c r="A6645" t="n">
        <v>54462</v>
      </c>
      <c r="B6645" s="30" t="n">
        <v>43</v>
      </c>
      <c r="C6645" s="7" t="n">
        <v>7032</v>
      </c>
      <c r="D6645" s="7" t="n">
        <v>1</v>
      </c>
    </row>
    <row r="6646" spans="1:4">
      <c r="A6646" t="s">
        <v>4</v>
      </c>
      <c r="B6646" s="4" t="s">
        <v>5</v>
      </c>
      <c r="C6646" s="4" t="s">
        <v>7</v>
      </c>
      <c r="D6646" s="4" t="s">
        <v>14</v>
      </c>
    </row>
    <row r="6647" spans="1:4">
      <c r="A6647" t="n">
        <v>54469</v>
      </c>
      <c r="B6647" s="30" t="n">
        <v>43</v>
      </c>
      <c r="C6647" s="7" t="n">
        <v>7036</v>
      </c>
      <c r="D6647" s="7" t="n">
        <v>1</v>
      </c>
    </row>
    <row r="6648" spans="1:4">
      <c r="A6648" t="s">
        <v>4</v>
      </c>
      <c r="B6648" s="4" t="s">
        <v>5</v>
      </c>
      <c r="C6648" s="4" t="s">
        <v>8</v>
      </c>
      <c r="D6648" s="4" t="s">
        <v>7</v>
      </c>
    </row>
    <row r="6649" spans="1:4">
      <c r="A6649" t="n">
        <v>54476</v>
      </c>
      <c r="B6649" s="10" t="n">
        <v>162</v>
      </c>
      <c r="C6649" s="7" t="n">
        <v>1</v>
      </c>
      <c r="D6649" s="7" t="n">
        <v>0</v>
      </c>
    </row>
    <row r="6650" spans="1:4">
      <c r="A6650" t="s">
        <v>4</v>
      </c>
      <c r="B6650" s="4" t="s">
        <v>5</v>
      </c>
    </row>
    <row r="6651" spans="1:4">
      <c r="A6651" t="n">
        <v>54480</v>
      </c>
      <c r="B6651" s="5" t="n">
        <v>1</v>
      </c>
    </row>
    <row r="6652" spans="1:4" s="3" customFormat="1" customHeight="0">
      <c r="A6652" s="3" t="s">
        <v>2</v>
      </c>
      <c r="B6652" s="3" t="s">
        <v>443</v>
      </c>
    </row>
    <row r="6653" spans="1:4">
      <c r="A6653" t="s">
        <v>4</v>
      </c>
      <c r="B6653" s="4" t="s">
        <v>5</v>
      </c>
      <c r="C6653" s="4" t="s">
        <v>8</v>
      </c>
      <c r="D6653" s="4" t="s">
        <v>9</v>
      </c>
    </row>
    <row r="6654" spans="1:4">
      <c r="A6654" t="n">
        <v>54484</v>
      </c>
      <c r="B6654" s="9" t="n">
        <v>2</v>
      </c>
      <c r="C6654" s="7" t="n">
        <v>16</v>
      </c>
      <c r="D6654" s="7" t="s">
        <v>444</v>
      </c>
    </row>
    <row r="6655" spans="1:4">
      <c r="A6655" t="s">
        <v>4</v>
      </c>
      <c r="B6655" s="4" t="s">
        <v>5</v>
      </c>
    </row>
    <row r="6656" spans="1:4">
      <c r="A6656" t="n">
        <v>54506</v>
      </c>
      <c r="B6656" s="5" t="n">
        <v>1</v>
      </c>
    </row>
    <row r="6657" spans="1:4" s="3" customFormat="1" customHeight="0">
      <c r="A6657" s="3" t="s">
        <v>2</v>
      </c>
      <c r="B6657" s="3" t="s">
        <v>445</v>
      </c>
    </row>
    <row r="6658" spans="1:4">
      <c r="A6658" t="s">
        <v>4</v>
      </c>
      <c r="B6658" s="4" t="s">
        <v>5</v>
      </c>
      <c r="C6658" s="4" t="s">
        <v>8</v>
      </c>
      <c r="D6658" s="4" t="s">
        <v>9</v>
      </c>
    </row>
    <row r="6659" spans="1:4">
      <c r="A6659" t="n">
        <v>54508</v>
      </c>
      <c r="B6659" s="9" t="n">
        <v>2</v>
      </c>
      <c r="C6659" s="7" t="n">
        <v>16</v>
      </c>
      <c r="D6659" s="7" t="s">
        <v>446</v>
      </c>
    </row>
    <row r="6660" spans="1:4">
      <c r="A6660" t="s">
        <v>4</v>
      </c>
      <c r="B6660" s="4" t="s">
        <v>5</v>
      </c>
    </row>
    <row r="6661" spans="1:4">
      <c r="A6661" t="n">
        <v>54530</v>
      </c>
      <c r="B6661" s="5" t="n">
        <v>1</v>
      </c>
    </row>
    <row r="6662" spans="1:4" s="3" customFormat="1" customHeight="0">
      <c r="A6662" s="3" t="s">
        <v>2</v>
      </c>
      <c r="B6662" s="3" t="s">
        <v>447</v>
      </c>
    </row>
    <row r="6663" spans="1:4">
      <c r="A6663" t="s">
        <v>4</v>
      </c>
      <c r="B6663" s="4" t="s">
        <v>5</v>
      </c>
      <c r="C6663" s="4" t="s">
        <v>8</v>
      </c>
      <c r="D6663" s="20" t="s">
        <v>30</v>
      </c>
      <c r="E6663" s="4" t="s">
        <v>5</v>
      </c>
      <c r="F6663" s="4" t="s">
        <v>8</v>
      </c>
      <c r="G6663" s="4" t="s">
        <v>9</v>
      </c>
      <c r="H6663" s="20" t="s">
        <v>32</v>
      </c>
      <c r="I6663" s="4" t="s">
        <v>8</v>
      </c>
      <c r="J6663" s="4" t="s">
        <v>12</v>
      </c>
    </row>
    <row r="6664" spans="1:4">
      <c r="A6664" t="n">
        <v>54532</v>
      </c>
      <c r="B6664" s="12" t="n">
        <v>5</v>
      </c>
      <c r="C6664" s="7" t="n">
        <v>28</v>
      </c>
      <c r="D6664" s="20" t="s">
        <v>3</v>
      </c>
      <c r="E6664" s="21" t="n">
        <v>110</v>
      </c>
      <c r="F6664" s="7" t="n">
        <v>0</v>
      </c>
      <c r="G6664" s="7" t="s">
        <v>31</v>
      </c>
      <c r="H6664" s="20" t="s">
        <v>3</v>
      </c>
      <c r="I6664" s="7" t="n">
        <v>1</v>
      </c>
      <c r="J6664" s="13" t="n">
        <f t="normal" ca="1">A6670</f>
        <v>0</v>
      </c>
    </row>
    <row r="6665" spans="1:4">
      <c r="A6665" t="s">
        <v>4</v>
      </c>
      <c r="B6665" s="4" t="s">
        <v>5</v>
      </c>
      <c r="C6665" s="4" t="s">
        <v>7</v>
      </c>
    </row>
    <row r="6666" spans="1:4">
      <c r="A6666" t="n">
        <v>54550</v>
      </c>
      <c r="B6666" s="6" t="n">
        <v>12</v>
      </c>
      <c r="C6666" s="7" t="n">
        <v>3</v>
      </c>
    </row>
    <row r="6667" spans="1:4">
      <c r="A6667" t="s">
        <v>4</v>
      </c>
      <c r="B6667" s="4" t="s">
        <v>5</v>
      </c>
      <c r="C6667" s="4" t="s">
        <v>8</v>
      </c>
      <c r="D6667" s="4" t="s">
        <v>9</v>
      </c>
    </row>
    <row r="6668" spans="1:4">
      <c r="A6668" t="n">
        <v>54553</v>
      </c>
      <c r="B6668" s="9" t="n">
        <v>2</v>
      </c>
      <c r="C6668" s="7" t="n">
        <v>11</v>
      </c>
      <c r="D6668" s="7" t="s">
        <v>34</v>
      </c>
    </row>
    <row r="6669" spans="1:4">
      <c r="A6669" t="s">
        <v>4</v>
      </c>
      <c r="B6669" s="4" t="s">
        <v>5</v>
      </c>
      <c r="C6669" s="4" t="s">
        <v>8</v>
      </c>
      <c r="D6669" s="4" t="s">
        <v>8</v>
      </c>
      <c r="E6669" s="4" t="s">
        <v>8</v>
      </c>
      <c r="F6669" s="4" t="s">
        <v>8</v>
      </c>
    </row>
    <row r="6670" spans="1:4">
      <c r="A6670" t="n">
        <v>54572</v>
      </c>
      <c r="B6670" s="11" t="n">
        <v>14</v>
      </c>
      <c r="C6670" s="7" t="n">
        <v>2</v>
      </c>
      <c r="D6670" s="7" t="n">
        <v>0</v>
      </c>
      <c r="E6670" s="7" t="n">
        <v>0</v>
      </c>
      <c r="F6670" s="7" t="n">
        <v>0</v>
      </c>
    </row>
    <row r="6671" spans="1:4">
      <c r="A6671" t="s">
        <v>4</v>
      </c>
      <c r="B6671" s="4" t="s">
        <v>5</v>
      </c>
      <c r="C6671" s="4" t="s">
        <v>8</v>
      </c>
      <c r="D6671" s="20" t="s">
        <v>30</v>
      </c>
      <c r="E6671" s="4" t="s">
        <v>5</v>
      </c>
      <c r="F6671" s="4" t="s">
        <v>8</v>
      </c>
      <c r="G6671" s="4" t="s">
        <v>7</v>
      </c>
      <c r="H6671" s="20" t="s">
        <v>32</v>
      </c>
      <c r="I6671" s="4" t="s">
        <v>8</v>
      </c>
      <c r="J6671" s="4" t="s">
        <v>14</v>
      </c>
      <c r="K6671" s="4" t="s">
        <v>8</v>
      </c>
      <c r="L6671" s="4" t="s">
        <v>8</v>
      </c>
      <c r="M6671" s="20" t="s">
        <v>30</v>
      </c>
      <c r="N6671" s="4" t="s">
        <v>5</v>
      </c>
      <c r="O6671" s="4" t="s">
        <v>8</v>
      </c>
      <c r="P6671" s="4" t="s">
        <v>7</v>
      </c>
      <c r="Q6671" s="20" t="s">
        <v>32</v>
      </c>
      <c r="R6671" s="4" t="s">
        <v>8</v>
      </c>
      <c r="S6671" s="4" t="s">
        <v>14</v>
      </c>
      <c r="T6671" s="4" t="s">
        <v>8</v>
      </c>
      <c r="U6671" s="4" t="s">
        <v>8</v>
      </c>
      <c r="V6671" s="4" t="s">
        <v>8</v>
      </c>
      <c r="W6671" s="4" t="s">
        <v>12</v>
      </c>
    </row>
    <row r="6672" spans="1:4">
      <c r="A6672" t="n">
        <v>54577</v>
      </c>
      <c r="B6672" s="12" t="n">
        <v>5</v>
      </c>
      <c r="C6672" s="7" t="n">
        <v>28</v>
      </c>
      <c r="D6672" s="20" t="s">
        <v>3</v>
      </c>
      <c r="E6672" s="10" t="n">
        <v>162</v>
      </c>
      <c r="F6672" s="7" t="n">
        <v>3</v>
      </c>
      <c r="G6672" s="7" t="n">
        <v>12300</v>
      </c>
      <c r="H6672" s="20" t="s">
        <v>3</v>
      </c>
      <c r="I6672" s="7" t="n">
        <v>0</v>
      </c>
      <c r="J6672" s="7" t="n">
        <v>1</v>
      </c>
      <c r="K6672" s="7" t="n">
        <v>2</v>
      </c>
      <c r="L6672" s="7" t="n">
        <v>28</v>
      </c>
      <c r="M6672" s="20" t="s">
        <v>3</v>
      </c>
      <c r="N6672" s="10" t="n">
        <v>162</v>
      </c>
      <c r="O6672" s="7" t="n">
        <v>3</v>
      </c>
      <c r="P6672" s="7" t="n">
        <v>12300</v>
      </c>
      <c r="Q6672" s="20" t="s">
        <v>3</v>
      </c>
      <c r="R6672" s="7" t="n">
        <v>0</v>
      </c>
      <c r="S6672" s="7" t="n">
        <v>2</v>
      </c>
      <c r="T6672" s="7" t="n">
        <v>2</v>
      </c>
      <c r="U6672" s="7" t="n">
        <v>11</v>
      </c>
      <c r="V6672" s="7" t="n">
        <v>1</v>
      </c>
      <c r="W6672" s="13" t="n">
        <f t="normal" ca="1">A6676</f>
        <v>0</v>
      </c>
    </row>
    <row r="6673" spans="1:23">
      <c r="A6673" t="s">
        <v>4</v>
      </c>
      <c r="B6673" s="4" t="s">
        <v>5</v>
      </c>
      <c r="C6673" s="4" t="s">
        <v>8</v>
      </c>
      <c r="D6673" s="4" t="s">
        <v>7</v>
      </c>
      <c r="E6673" s="4" t="s">
        <v>13</v>
      </c>
    </row>
    <row r="6674" spans="1:23">
      <c r="A6674" t="n">
        <v>54606</v>
      </c>
      <c r="B6674" s="27" t="n">
        <v>58</v>
      </c>
      <c r="C6674" s="7" t="n">
        <v>0</v>
      </c>
      <c r="D6674" s="7" t="n">
        <v>0</v>
      </c>
      <c r="E6674" s="7" t="n">
        <v>1</v>
      </c>
    </row>
    <row r="6675" spans="1:23">
      <c r="A6675" t="s">
        <v>4</v>
      </c>
      <c r="B6675" s="4" t="s">
        <v>5</v>
      </c>
      <c r="C6675" s="4" t="s">
        <v>8</v>
      </c>
      <c r="D6675" s="20" t="s">
        <v>30</v>
      </c>
      <c r="E6675" s="4" t="s">
        <v>5</v>
      </c>
      <c r="F6675" s="4" t="s">
        <v>8</v>
      </c>
      <c r="G6675" s="4" t="s">
        <v>7</v>
      </c>
      <c r="H6675" s="20" t="s">
        <v>32</v>
      </c>
      <c r="I6675" s="4" t="s">
        <v>8</v>
      </c>
      <c r="J6675" s="4" t="s">
        <v>14</v>
      </c>
      <c r="K6675" s="4" t="s">
        <v>8</v>
      </c>
      <c r="L6675" s="4" t="s">
        <v>8</v>
      </c>
      <c r="M6675" s="20" t="s">
        <v>30</v>
      </c>
      <c r="N6675" s="4" t="s">
        <v>5</v>
      </c>
      <c r="O6675" s="4" t="s">
        <v>8</v>
      </c>
      <c r="P6675" s="4" t="s">
        <v>7</v>
      </c>
      <c r="Q6675" s="20" t="s">
        <v>32</v>
      </c>
      <c r="R6675" s="4" t="s">
        <v>8</v>
      </c>
      <c r="S6675" s="4" t="s">
        <v>14</v>
      </c>
      <c r="T6675" s="4" t="s">
        <v>8</v>
      </c>
      <c r="U6675" s="4" t="s">
        <v>8</v>
      </c>
      <c r="V6675" s="4" t="s">
        <v>8</v>
      </c>
      <c r="W6675" s="4" t="s">
        <v>12</v>
      </c>
    </row>
    <row r="6676" spans="1:23">
      <c r="A6676" t="n">
        <v>54614</v>
      </c>
      <c r="B6676" s="12" t="n">
        <v>5</v>
      </c>
      <c r="C6676" s="7" t="n">
        <v>28</v>
      </c>
      <c r="D6676" s="20" t="s">
        <v>3</v>
      </c>
      <c r="E6676" s="10" t="n">
        <v>162</v>
      </c>
      <c r="F6676" s="7" t="n">
        <v>3</v>
      </c>
      <c r="G6676" s="7" t="n">
        <v>12300</v>
      </c>
      <c r="H6676" s="20" t="s">
        <v>3</v>
      </c>
      <c r="I6676" s="7" t="n">
        <v>0</v>
      </c>
      <c r="J6676" s="7" t="n">
        <v>1</v>
      </c>
      <c r="K6676" s="7" t="n">
        <v>3</v>
      </c>
      <c r="L6676" s="7" t="n">
        <v>28</v>
      </c>
      <c r="M6676" s="20" t="s">
        <v>3</v>
      </c>
      <c r="N6676" s="10" t="n">
        <v>162</v>
      </c>
      <c r="O6676" s="7" t="n">
        <v>3</v>
      </c>
      <c r="P6676" s="7" t="n">
        <v>12300</v>
      </c>
      <c r="Q6676" s="20" t="s">
        <v>3</v>
      </c>
      <c r="R6676" s="7" t="n">
        <v>0</v>
      </c>
      <c r="S6676" s="7" t="n">
        <v>2</v>
      </c>
      <c r="T6676" s="7" t="n">
        <v>3</v>
      </c>
      <c r="U6676" s="7" t="n">
        <v>9</v>
      </c>
      <c r="V6676" s="7" t="n">
        <v>1</v>
      </c>
      <c r="W6676" s="13" t="n">
        <f t="normal" ca="1">A6686</f>
        <v>0</v>
      </c>
    </row>
    <row r="6677" spans="1:23">
      <c r="A6677" t="s">
        <v>4</v>
      </c>
      <c r="B6677" s="4" t="s">
        <v>5</v>
      </c>
      <c r="C6677" s="4" t="s">
        <v>8</v>
      </c>
      <c r="D6677" s="20" t="s">
        <v>30</v>
      </c>
      <c r="E6677" s="4" t="s">
        <v>5</v>
      </c>
      <c r="F6677" s="4" t="s">
        <v>7</v>
      </c>
      <c r="G6677" s="4" t="s">
        <v>8</v>
      </c>
      <c r="H6677" s="4" t="s">
        <v>8</v>
      </c>
      <c r="I6677" s="4" t="s">
        <v>9</v>
      </c>
      <c r="J6677" s="20" t="s">
        <v>32</v>
      </c>
      <c r="K6677" s="4" t="s">
        <v>8</v>
      </c>
      <c r="L6677" s="4" t="s">
        <v>8</v>
      </c>
      <c r="M6677" s="20" t="s">
        <v>30</v>
      </c>
      <c r="N6677" s="4" t="s">
        <v>5</v>
      </c>
      <c r="O6677" s="4" t="s">
        <v>8</v>
      </c>
      <c r="P6677" s="20" t="s">
        <v>32</v>
      </c>
      <c r="Q6677" s="4" t="s">
        <v>8</v>
      </c>
      <c r="R6677" s="4" t="s">
        <v>14</v>
      </c>
      <c r="S6677" s="4" t="s">
        <v>8</v>
      </c>
      <c r="T6677" s="4" t="s">
        <v>8</v>
      </c>
      <c r="U6677" s="4" t="s">
        <v>8</v>
      </c>
      <c r="V6677" s="20" t="s">
        <v>30</v>
      </c>
      <c r="W6677" s="4" t="s">
        <v>5</v>
      </c>
      <c r="X6677" s="4" t="s">
        <v>8</v>
      </c>
      <c r="Y6677" s="20" t="s">
        <v>32</v>
      </c>
      <c r="Z6677" s="4" t="s">
        <v>8</v>
      </c>
      <c r="AA6677" s="4" t="s">
        <v>14</v>
      </c>
      <c r="AB6677" s="4" t="s">
        <v>8</v>
      </c>
      <c r="AC6677" s="4" t="s">
        <v>8</v>
      </c>
      <c r="AD6677" s="4" t="s">
        <v>8</v>
      </c>
      <c r="AE6677" s="4" t="s">
        <v>12</v>
      </c>
    </row>
    <row r="6678" spans="1:23">
      <c r="A6678" t="n">
        <v>54643</v>
      </c>
      <c r="B6678" s="12" t="n">
        <v>5</v>
      </c>
      <c r="C6678" s="7" t="n">
        <v>28</v>
      </c>
      <c r="D6678" s="20" t="s">
        <v>3</v>
      </c>
      <c r="E6678" s="59" t="n">
        <v>47</v>
      </c>
      <c r="F6678" s="7" t="n">
        <v>61456</v>
      </c>
      <c r="G6678" s="7" t="n">
        <v>2</v>
      </c>
      <c r="H6678" s="7" t="n">
        <v>0</v>
      </c>
      <c r="I6678" s="7" t="s">
        <v>354</v>
      </c>
      <c r="J6678" s="20" t="s">
        <v>3</v>
      </c>
      <c r="K6678" s="7" t="n">
        <v>8</v>
      </c>
      <c r="L6678" s="7" t="n">
        <v>28</v>
      </c>
      <c r="M6678" s="20" t="s">
        <v>3</v>
      </c>
      <c r="N6678" s="53" t="n">
        <v>74</v>
      </c>
      <c r="O6678" s="7" t="n">
        <v>65</v>
      </c>
      <c r="P6678" s="20" t="s">
        <v>3</v>
      </c>
      <c r="Q6678" s="7" t="n">
        <v>0</v>
      </c>
      <c r="R6678" s="7" t="n">
        <v>1</v>
      </c>
      <c r="S6678" s="7" t="n">
        <v>3</v>
      </c>
      <c r="T6678" s="7" t="n">
        <v>9</v>
      </c>
      <c r="U6678" s="7" t="n">
        <v>28</v>
      </c>
      <c r="V6678" s="20" t="s">
        <v>3</v>
      </c>
      <c r="W6678" s="53" t="n">
        <v>74</v>
      </c>
      <c r="X6678" s="7" t="n">
        <v>65</v>
      </c>
      <c r="Y6678" s="20" t="s">
        <v>3</v>
      </c>
      <c r="Z6678" s="7" t="n">
        <v>0</v>
      </c>
      <c r="AA6678" s="7" t="n">
        <v>2</v>
      </c>
      <c r="AB6678" s="7" t="n">
        <v>3</v>
      </c>
      <c r="AC6678" s="7" t="n">
        <v>9</v>
      </c>
      <c r="AD6678" s="7" t="n">
        <v>1</v>
      </c>
      <c r="AE6678" s="13" t="n">
        <f t="normal" ca="1">A6682</f>
        <v>0</v>
      </c>
    </row>
    <row r="6679" spans="1:23">
      <c r="A6679" t="s">
        <v>4</v>
      </c>
      <c r="B6679" s="4" t="s">
        <v>5</v>
      </c>
      <c r="C6679" s="4" t="s">
        <v>7</v>
      </c>
      <c r="D6679" s="4" t="s">
        <v>8</v>
      </c>
      <c r="E6679" s="4" t="s">
        <v>8</v>
      </c>
      <c r="F6679" s="4" t="s">
        <v>9</v>
      </c>
    </row>
    <row r="6680" spans="1:23">
      <c r="A6680" t="n">
        <v>54691</v>
      </c>
      <c r="B6680" s="59" t="n">
        <v>47</v>
      </c>
      <c r="C6680" s="7" t="n">
        <v>61456</v>
      </c>
      <c r="D6680" s="7" t="n">
        <v>0</v>
      </c>
      <c r="E6680" s="7" t="n">
        <v>0</v>
      </c>
      <c r="F6680" s="7" t="s">
        <v>355</v>
      </c>
    </row>
    <row r="6681" spans="1:23">
      <c r="A6681" t="s">
        <v>4</v>
      </c>
      <c r="B6681" s="4" t="s">
        <v>5</v>
      </c>
      <c r="C6681" s="4" t="s">
        <v>8</v>
      </c>
      <c r="D6681" s="4" t="s">
        <v>7</v>
      </c>
      <c r="E6681" s="4" t="s">
        <v>13</v>
      </c>
    </row>
    <row r="6682" spans="1:23">
      <c r="A6682" t="n">
        <v>54704</v>
      </c>
      <c r="B6682" s="27" t="n">
        <v>58</v>
      </c>
      <c r="C6682" s="7" t="n">
        <v>0</v>
      </c>
      <c r="D6682" s="7" t="n">
        <v>300</v>
      </c>
      <c r="E6682" s="7" t="n">
        <v>1</v>
      </c>
    </row>
    <row r="6683" spans="1:23">
      <c r="A6683" t="s">
        <v>4</v>
      </c>
      <c r="B6683" s="4" t="s">
        <v>5</v>
      </c>
      <c r="C6683" s="4" t="s">
        <v>8</v>
      </c>
      <c r="D6683" s="4" t="s">
        <v>7</v>
      </c>
    </row>
    <row r="6684" spans="1:23">
      <c r="A6684" t="n">
        <v>54712</v>
      </c>
      <c r="B6684" s="27" t="n">
        <v>58</v>
      </c>
      <c r="C6684" s="7" t="n">
        <v>255</v>
      </c>
      <c r="D6684" s="7" t="n">
        <v>0</v>
      </c>
    </row>
    <row r="6685" spans="1:23">
      <c r="A6685" t="s">
        <v>4</v>
      </c>
      <c r="B6685" s="4" t="s">
        <v>5</v>
      </c>
      <c r="C6685" s="4" t="s">
        <v>8</v>
      </c>
      <c r="D6685" s="4" t="s">
        <v>8</v>
      </c>
      <c r="E6685" s="4" t="s">
        <v>8</v>
      </c>
      <c r="F6685" s="4" t="s">
        <v>8</v>
      </c>
    </row>
    <row r="6686" spans="1:23">
      <c r="A6686" t="n">
        <v>54716</v>
      </c>
      <c r="B6686" s="11" t="n">
        <v>14</v>
      </c>
      <c r="C6686" s="7" t="n">
        <v>0</v>
      </c>
      <c r="D6686" s="7" t="n">
        <v>0</v>
      </c>
      <c r="E6686" s="7" t="n">
        <v>0</v>
      </c>
      <c r="F6686" s="7" t="n">
        <v>64</v>
      </c>
    </row>
    <row r="6687" spans="1:23">
      <c r="A6687" t="s">
        <v>4</v>
      </c>
      <c r="B6687" s="4" t="s">
        <v>5</v>
      </c>
      <c r="C6687" s="4" t="s">
        <v>8</v>
      </c>
      <c r="D6687" s="4" t="s">
        <v>7</v>
      </c>
    </row>
    <row r="6688" spans="1:23">
      <c r="A6688" t="n">
        <v>54721</v>
      </c>
      <c r="B6688" s="23" t="n">
        <v>22</v>
      </c>
      <c r="C6688" s="7" t="n">
        <v>0</v>
      </c>
      <c r="D6688" s="7" t="n">
        <v>12300</v>
      </c>
    </row>
    <row r="6689" spans="1:31">
      <c r="A6689" t="s">
        <v>4</v>
      </c>
      <c r="B6689" s="4" t="s">
        <v>5</v>
      </c>
      <c r="C6689" s="4" t="s">
        <v>8</v>
      </c>
      <c r="D6689" s="4" t="s">
        <v>7</v>
      </c>
    </row>
    <row r="6690" spans="1:31">
      <c r="A6690" t="n">
        <v>54725</v>
      </c>
      <c r="B6690" s="27" t="n">
        <v>58</v>
      </c>
      <c r="C6690" s="7" t="n">
        <v>5</v>
      </c>
      <c r="D6690" s="7" t="n">
        <v>300</v>
      </c>
    </row>
    <row r="6691" spans="1:31">
      <c r="A6691" t="s">
        <v>4</v>
      </c>
      <c r="B6691" s="4" t="s">
        <v>5</v>
      </c>
      <c r="C6691" s="4" t="s">
        <v>13</v>
      </c>
      <c r="D6691" s="4" t="s">
        <v>7</v>
      </c>
    </row>
    <row r="6692" spans="1:31">
      <c r="A6692" t="n">
        <v>54729</v>
      </c>
      <c r="B6692" s="60" t="n">
        <v>103</v>
      </c>
      <c r="C6692" s="7" t="n">
        <v>0</v>
      </c>
      <c r="D6692" s="7" t="n">
        <v>300</v>
      </c>
    </row>
    <row r="6693" spans="1:31">
      <c r="A6693" t="s">
        <v>4</v>
      </c>
      <c r="B6693" s="4" t="s">
        <v>5</v>
      </c>
      <c r="C6693" s="4" t="s">
        <v>8</v>
      </c>
    </row>
    <row r="6694" spans="1:31">
      <c r="A6694" t="n">
        <v>54736</v>
      </c>
      <c r="B6694" s="61" t="n">
        <v>64</v>
      </c>
      <c r="C6694" s="7" t="n">
        <v>7</v>
      </c>
    </row>
    <row r="6695" spans="1:31">
      <c r="A6695" t="s">
        <v>4</v>
      </c>
      <c r="B6695" s="4" t="s">
        <v>5</v>
      </c>
      <c r="C6695" s="4" t="s">
        <v>8</v>
      </c>
      <c r="D6695" s="4" t="s">
        <v>7</v>
      </c>
    </row>
    <row r="6696" spans="1:31">
      <c r="A6696" t="n">
        <v>54738</v>
      </c>
      <c r="B6696" s="64" t="n">
        <v>72</v>
      </c>
      <c r="C6696" s="7" t="n">
        <v>5</v>
      </c>
      <c r="D6696" s="7" t="n">
        <v>0</v>
      </c>
    </row>
    <row r="6697" spans="1:31">
      <c r="A6697" t="s">
        <v>4</v>
      </c>
      <c r="B6697" s="4" t="s">
        <v>5</v>
      </c>
      <c r="C6697" s="4" t="s">
        <v>8</v>
      </c>
      <c r="D6697" s="20" t="s">
        <v>30</v>
      </c>
      <c r="E6697" s="4" t="s">
        <v>5</v>
      </c>
      <c r="F6697" s="4" t="s">
        <v>8</v>
      </c>
      <c r="G6697" s="4" t="s">
        <v>7</v>
      </c>
      <c r="H6697" s="20" t="s">
        <v>32</v>
      </c>
      <c r="I6697" s="4" t="s">
        <v>8</v>
      </c>
      <c r="J6697" s="4" t="s">
        <v>14</v>
      </c>
      <c r="K6697" s="4" t="s">
        <v>8</v>
      </c>
      <c r="L6697" s="4" t="s">
        <v>8</v>
      </c>
      <c r="M6697" s="4" t="s">
        <v>12</v>
      </c>
    </row>
    <row r="6698" spans="1:31">
      <c r="A6698" t="n">
        <v>54742</v>
      </c>
      <c r="B6698" s="12" t="n">
        <v>5</v>
      </c>
      <c r="C6698" s="7" t="n">
        <v>28</v>
      </c>
      <c r="D6698" s="20" t="s">
        <v>3</v>
      </c>
      <c r="E6698" s="10" t="n">
        <v>162</v>
      </c>
      <c r="F6698" s="7" t="n">
        <v>4</v>
      </c>
      <c r="G6698" s="7" t="n">
        <v>12300</v>
      </c>
      <c r="H6698" s="20" t="s">
        <v>3</v>
      </c>
      <c r="I6698" s="7" t="n">
        <v>0</v>
      </c>
      <c r="J6698" s="7" t="n">
        <v>1</v>
      </c>
      <c r="K6698" s="7" t="n">
        <v>2</v>
      </c>
      <c r="L6698" s="7" t="n">
        <v>1</v>
      </c>
      <c r="M6698" s="13" t="n">
        <f t="normal" ca="1">A6704</f>
        <v>0</v>
      </c>
    </row>
    <row r="6699" spans="1:31">
      <c r="A6699" t="s">
        <v>4</v>
      </c>
      <c r="B6699" s="4" t="s">
        <v>5</v>
      </c>
      <c r="C6699" s="4" t="s">
        <v>8</v>
      </c>
      <c r="D6699" s="4" t="s">
        <v>9</v>
      </c>
    </row>
    <row r="6700" spans="1:31">
      <c r="A6700" t="n">
        <v>54759</v>
      </c>
      <c r="B6700" s="9" t="n">
        <v>2</v>
      </c>
      <c r="C6700" s="7" t="n">
        <v>10</v>
      </c>
      <c r="D6700" s="7" t="s">
        <v>356</v>
      </c>
    </row>
    <row r="6701" spans="1:31">
      <c r="A6701" t="s">
        <v>4</v>
      </c>
      <c r="B6701" s="4" t="s">
        <v>5</v>
      </c>
      <c r="C6701" s="4" t="s">
        <v>7</v>
      </c>
    </row>
    <row r="6702" spans="1:31">
      <c r="A6702" t="n">
        <v>54776</v>
      </c>
      <c r="B6702" s="25" t="n">
        <v>16</v>
      </c>
      <c r="C6702" s="7" t="n">
        <v>0</v>
      </c>
    </row>
    <row r="6703" spans="1:31">
      <c r="A6703" t="s">
        <v>4</v>
      </c>
      <c r="B6703" s="4" t="s">
        <v>5</v>
      </c>
      <c r="C6703" s="4" t="s">
        <v>8</v>
      </c>
      <c r="D6703" s="4" t="s">
        <v>7</v>
      </c>
      <c r="E6703" s="4" t="s">
        <v>7</v>
      </c>
      <c r="F6703" s="4" t="s">
        <v>7</v>
      </c>
      <c r="G6703" s="4" t="s">
        <v>7</v>
      </c>
      <c r="H6703" s="4" t="s">
        <v>7</v>
      </c>
      <c r="I6703" s="4" t="s">
        <v>7</v>
      </c>
      <c r="J6703" s="4" t="s">
        <v>7</v>
      </c>
      <c r="K6703" s="4" t="s">
        <v>7</v>
      </c>
      <c r="L6703" s="4" t="s">
        <v>7</v>
      </c>
      <c r="M6703" s="4" t="s">
        <v>7</v>
      </c>
      <c r="N6703" s="4" t="s">
        <v>14</v>
      </c>
      <c r="O6703" s="4" t="s">
        <v>14</v>
      </c>
      <c r="P6703" s="4" t="s">
        <v>14</v>
      </c>
      <c r="Q6703" s="4" t="s">
        <v>14</v>
      </c>
      <c r="R6703" s="4" t="s">
        <v>8</v>
      </c>
      <c r="S6703" s="4" t="s">
        <v>9</v>
      </c>
    </row>
    <row r="6704" spans="1:31">
      <c r="A6704" t="n">
        <v>54779</v>
      </c>
      <c r="B6704" s="79" t="n">
        <v>75</v>
      </c>
      <c r="C6704" s="7" t="n">
        <v>0</v>
      </c>
      <c r="D6704" s="7" t="n">
        <v>0</v>
      </c>
      <c r="E6704" s="7" t="n">
        <v>0</v>
      </c>
      <c r="F6704" s="7" t="n">
        <v>1024</v>
      </c>
      <c r="G6704" s="7" t="n">
        <v>720</v>
      </c>
      <c r="H6704" s="7" t="n">
        <v>0</v>
      </c>
      <c r="I6704" s="7" t="n">
        <v>0</v>
      </c>
      <c r="J6704" s="7" t="n">
        <v>0</v>
      </c>
      <c r="K6704" s="7" t="n">
        <v>0</v>
      </c>
      <c r="L6704" s="7" t="n">
        <v>1024</v>
      </c>
      <c r="M6704" s="7" t="n">
        <v>720</v>
      </c>
      <c r="N6704" s="7" t="n">
        <v>1065353216</v>
      </c>
      <c r="O6704" s="7" t="n">
        <v>1065353216</v>
      </c>
      <c r="P6704" s="7" t="n">
        <v>1065353216</v>
      </c>
      <c r="Q6704" s="7" t="n">
        <v>0</v>
      </c>
      <c r="R6704" s="7" t="n">
        <v>0</v>
      </c>
      <c r="S6704" s="7" t="s">
        <v>448</v>
      </c>
    </row>
    <row r="6705" spans="1:19">
      <c r="A6705" t="s">
        <v>4</v>
      </c>
      <c r="B6705" s="4" t="s">
        <v>5</v>
      </c>
      <c r="C6705" s="4" t="s">
        <v>8</v>
      </c>
      <c r="D6705" s="4" t="s">
        <v>8</v>
      </c>
      <c r="E6705" s="4" t="s">
        <v>8</v>
      </c>
      <c r="F6705" s="4" t="s">
        <v>13</v>
      </c>
      <c r="G6705" s="4" t="s">
        <v>13</v>
      </c>
      <c r="H6705" s="4" t="s">
        <v>13</v>
      </c>
      <c r="I6705" s="4" t="s">
        <v>13</v>
      </c>
      <c r="J6705" s="4" t="s">
        <v>13</v>
      </c>
    </row>
    <row r="6706" spans="1:19">
      <c r="A6706" t="n">
        <v>54828</v>
      </c>
      <c r="B6706" s="80" t="n">
        <v>76</v>
      </c>
      <c r="C6706" s="7" t="n">
        <v>0</v>
      </c>
      <c r="D6706" s="7" t="n">
        <v>9</v>
      </c>
      <c r="E6706" s="7" t="n">
        <v>2</v>
      </c>
      <c r="F6706" s="7" t="n">
        <v>0</v>
      </c>
      <c r="G6706" s="7" t="n">
        <v>0</v>
      </c>
      <c r="H6706" s="7" t="n">
        <v>0</v>
      </c>
      <c r="I6706" s="7" t="n">
        <v>0</v>
      </c>
      <c r="J6706" s="7" t="n">
        <v>0</v>
      </c>
    </row>
    <row r="6707" spans="1:19">
      <c r="A6707" t="s">
        <v>4</v>
      </c>
      <c r="B6707" s="4" t="s">
        <v>5</v>
      </c>
      <c r="C6707" s="4" t="s">
        <v>7</v>
      </c>
      <c r="D6707" s="4" t="s">
        <v>9</v>
      </c>
      <c r="E6707" s="4" t="s">
        <v>9</v>
      </c>
      <c r="F6707" s="4" t="s">
        <v>9</v>
      </c>
      <c r="G6707" s="4" t="s">
        <v>8</v>
      </c>
      <c r="H6707" s="4" t="s">
        <v>14</v>
      </c>
      <c r="I6707" s="4" t="s">
        <v>13</v>
      </c>
      <c r="J6707" s="4" t="s">
        <v>13</v>
      </c>
      <c r="K6707" s="4" t="s">
        <v>13</v>
      </c>
      <c r="L6707" s="4" t="s">
        <v>13</v>
      </c>
      <c r="M6707" s="4" t="s">
        <v>13</v>
      </c>
      <c r="N6707" s="4" t="s">
        <v>13</v>
      </c>
      <c r="O6707" s="4" t="s">
        <v>13</v>
      </c>
      <c r="P6707" s="4" t="s">
        <v>9</v>
      </c>
      <c r="Q6707" s="4" t="s">
        <v>9</v>
      </c>
      <c r="R6707" s="4" t="s">
        <v>14</v>
      </c>
      <c r="S6707" s="4" t="s">
        <v>8</v>
      </c>
      <c r="T6707" s="4" t="s">
        <v>14</v>
      </c>
      <c r="U6707" s="4" t="s">
        <v>14</v>
      </c>
      <c r="V6707" s="4" t="s">
        <v>7</v>
      </c>
    </row>
    <row r="6708" spans="1:19">
      <c r="A6708" t="n">
        <v>54852</v>
      </c>
      <c r="B6708" s="66" t="n">
        <v>19</v>
      </c>
      <c r="C6708" s="7" t="n">
        <v>1</v>
      </c>
      <c r="D6708" s="7" t="s">
        <v>427</v>
      </c>
      <c r="E6708" s="7" t="s">
        <v>414</v>
      </c>
      <c r="F6708" s="7" t="s">
        <v>15</v>
      </c>
      <c r="G6708" s="7" t="n">
        <v>0</v>
      </c>
      <c r="H6708" s="7" t="n">
        <v>1</v>
      </c>
      <c r="I6708" s="7" t="n">
        <v>0</v>
      </c>
      <c r="J6708" s="7" t="n">
        <v>0</v>
      </c>
      <c r="K6708" s="7" t="n">
        <v>0</v>
      </c>
      <c r="L6708" s="7" t="n">
        <v>0</v>
      </c>
      <c r="M6708" s="7" t="n">
        <v>1</v>
      </c>
      <c r="N6708" s="7" t="n">
        <v>1.60000002384186</v>
      </c>
      <c r="O6708" s="7" t="n">
        <v>0.0900000035762787</v>
      </c>
      <c r="P6708" s="7" t="s">
        <v>15</v>
      </c>
      <c r="Q6708" s="7" t="s">
        <v>15</v>
      </c>
      <c r="R6708" s="7" t="n">
        <v>-1</v>
      </c>
      <c r="S6708" s="7" t="n">
        <v>0</v>
      </c>
      <c r="T6708" s="7" t="n">
        <v>0</v>
      </c>
      <c r="U6708" s="7" t="n">
        <v>0</v>
      </c>
      <c r="V6708" s="7" t="n">
        <v>0</v>
      </c>
    </row>
    <row r="6709" spans="1:19">
      <c r="A6709" t="s">
        <v>4</v>
      </c>
      <c r="B6709" s="4" t="s">
        <v>5</v>
      </c>
      <c r="C6709" s="4" t="s">
        <v>7</v>
      </c>
      <c r="D6709" s="4" t="s">
        <v>9</v>
      </c>
      <c r="E6709" s="4" t="s">
        <v>9</v>
      </c>
      <c r="F6709" s="4" t="s">
        <v>9</v>
      </c>
      <c r="G6709" s="4" t="s">
        <v>8</v>
      </c>
      <c r="H6709" s="4" t="s">
        <v>14</v>
      </c>
      <c r="I6709" s="4" t="s">
        <v>13</v>
      </c>
      <c r="J6709" s="4" t="s">
        <v>13</v>
      </c>
      <c r="K6709" s="4" t="s">
        <v>13</v>
      </c>
      <c r="L6709" s="4" t="s">
        <v>13</v>
      </c>
      <c r="M6709" s="4" t="s">
        <v>13</v>
      </c>
      <c r="N6709" s="4" t="s">
        <v>13</v>
      </c>
      <c r="O6709" s="4" t="s">
        <v>13</v>
      </c>
      <c r="P6709" s="4" t="s">
        <v>9</v>
      </c>
      <c r="Q6709" s="4" t="s">
        <v>9</v>
      </c>
      <c r="R6709" s="4" t="s">
        <v>14</v>
      </c>
      <c r="S6709" s="4" t="s">
        <v>8</v>
      </c>
      <c r="T6709" s="4" t="s">
        <v>14</v>
      </c>
      <c r="U6709" s="4" t="s">
        <v>14</v>
      </c>
      <c r="V6709" s="4" t="s">
        <v>7</v>
      </c>
    </row>
    <row r="6710" spans="1:19">
      <c r="A6710" t="n">
        <v>54925</v>
      </c>
      <c r="B6710" s="66" t="n">
        <v>19</v>
      </c>
      <c r="C6710" s="7" t="n">
        <v>2</v>
      </c>
      <c r="D6710" s="7" t="s">
        <v>428</v>
      </c>
      <c r="E6710" s="7" t="s">
        <v>419</v>
      </c>
      <c r="F6710" s="7" t="s">
        <v>15</v>
      </c>
      <c r="G6710" s="7" t="n">
        <v>0</v>
      </c>
      <c r="H6710" s="7" t="n">
        <v>1</v>
      </c>
      <c r="I6710" s="7" t="n">
        <v>0</v>
      </c>
      <c r="J6710" s="7" t="n">
        <v>0</v>
      </c>
      <c r="K6710" s="7" t="n">
        <v>0</v>
      </c>
      <c r="L6710" s="7" t="n">
        <v>0</v>
      </c>
      <c r="M6710" s="7" t="n">
        <v>1</v>
      </c>
      <c r="N6710" s="7" t="n">
        <v>1.60000002384186</v>
      </c>
      <c r="O6710" s="7" t="n">
        <v>0.0900000035762787</v>
      </c>
      <c r="P6710" s="7" t="s">
        <v>15</v>
      </c>
      <c r="Q6710" s="7" t="s">
        <v>15</v>
      </c>
      <c r="R6710" s="7" t="n">
        <v>-1</v>
      </c>
      <c r="S6710" s="7" t="n">
        <v>0</v>
      </c>
      <c r="T6710" s="7" t="n">
        <v>0</v>
      </c>
      <c r="U6710" s="7" t="n">
        <v>0</v>
      </c>
      <c r="V6710" s="7" t="n">
        <v>0</v>
      </c>
    </row>
    <row r="6711" spans="1:19">
      <c r="A6711" t="s">
        <v>4</v>
      </c>
      <c r="B6711" s="4" t="s">
        <v>5</v>
      </c>
      <c r="C6711" s="4" t="s">
        <v>7</v>
      </c>
      <c r="D6711" s="4" t="s">
        <v>9</v>
      </c>
      <c r="E6711" s="4" t="s">
        <v>9</v>
      </c>
      <c r="F6711" s="4" t="s">
        <v>9</v>
      </c>
      <c r="G6711" s="4" t="s">
        <v>8</v>
      </c>
      <c r="H6711" s="4" t="s">
        <v>14</v>
      </c>
      <c r="I6711" s="4" t="s">
        <v>13</v>
      </c>
      <c r="J6711" s="4" t="s">
        <v>13</v>
      </c>
      <c r="K6711" s="4" t="s">
        <v>13</v>
      </c>
      <c r="L6711" s="4" t="s">
        <v>13</v>
      </c>
      <c r="M6711" s="4" t="s">
        <v>13</v>
      </c>
      <c r="N6711" s="4" t="s">
        <v>13</v>
      </c>
      <c r="O6711" s="4" t="s">
        <v>13</v>
      </c>
      <c r="P6711" s="4" t="s">
        <v>9</v>
      </c>
      <c r="Q6711" s="4" t="s">
        <v>9</v>
      </c>
      <c r="R6711" s="4" t="s">
        <v>14</v>
      </c>
      <c r="S6711" s="4" t="s">
        <v>8</v>
      </c>
      <c r="T6711" s="4" t="s">
        <v>14</v>
      </c>
      <c r="U6711" s="4" t="s">
        <v>14</v>
      </c>
      <c r="V6711" s="4" t="s">
        <v>7</v>
      </c>
    </row>
    <row r="6712" spans="1:19">
      <c r="A6712" t="n">
        <v>54999</v>
      </c>
      <c r="B6712" s="66" t="n">
        <v>19</v>
      </c>
      <c r="C6712" s="7" t="n">
        <v>3</v>
      </c>
      <c r="D6712" s="7" t="s">
        <v>429</v>
      </c>
      <c r="E6712" s="7" t="s">
        <v>415</v>
      </c>
      <c r="F6712" s="7" t="s">
        <v>15</v>
      </c>
      <c r="G6712" s="7" t="n">
        <v>0</v>
      </c>
      <c r="H6712" s="7" t="n">
        <v>1</v>
      </c>
      <c r="I6712" s="7" t="n">
        <v>0</v>
      </c>
      <c r="J6712" s="7" t="n">
        <v>0</v>
      </c>
      <c r="K6712" s="7" t="n">
        <v>0</v>
      </c>
      <c r="L6712" s="7" t="n">
        <v>0</v>
      </c>
      <c r="M6712" s="7" t="n">
        <v>1</v>
      </c>
      <c r="N6712" s="7" t="n">
        <v>1.60000002384186</v>
      </c>
      <c r="O6712" s="7" t="n">
        <v>0.0900000035762787</v>
      </c>
      <c r="P6712" s="7" t="s">
        <v>15</v>
      </c>
      <c r="Q6712" s="7" t="s">
        <v>15</v>
      </c>
      <c r="R6712" s="7" t="n">
        <v>-1</v>
      </c>
      <c r="S6712" s="7" t="n">
        <v>0</v>
      </c>
      <c r="T6712" s="7" t="n">
        <v>0</v>
      </c>
      <c r="U6712" s="7" t="n">
        <v>0</v>
      </c>
      <c r="V6712" s="7" t="n">
        <v>0</v>
      </c>
    </row>
    <row r="6713" spans="1:19">
      <c r="A6713" t="s">
        <v>4</v>
      </c>
      <c r="B6713" s="4" t="s">
        <v>5</v>
      </c>
      <c r="C6713" s="4" t="s">
        <v>7</v>
      </c>
      <c r="D6713" s="4" t="s">
        <v>9</v>
      </c>
      <c r="E6713" s="4" t="s">
        <v>9</v>
      </c>
      <c r="F6713" s="4" t="s">
        <v>9</v>
      </c>
      <c r="G6713" s="4" t="s">
        <v>8</v>
      </c>
      <c r="H6713" s="4" t="s">
        <v>14</v>
      </c>
      <c r="I6713" s="4" t="s">
        <v>13</v>
      </c>
      <c r="J6713" s="4" t="s">
        <v>13</v>
      </c>
      <c r="K6713" s="4" t="s">
        <v>13</v>
      </c>
      <c r="L6713" s="4" t="s">
        <v>13</v>
      </c>
      <c r="M6713" s="4" t="s">
        <v>13</v>
      </c>
      <c r="N6713" s="4" t="s">
        <v>13</v>
      </c>
      <c r="O6713" s="4" t="s">
        <v>13</v>
      </c>
      <c r="P6713" s="4" t="s">
        <v>9</v>
      </c>
      <c r="Q6713" s="4" t="s">
        <v>9</v>
      </c>
      <c r="R6713" s="4" t="s">
        <v>14</v>
      </c>
      <c r="S6713" s="4" t="s">
        <v>8</v>
      </c>
      <c r="T6713" s="4" t="s">
        <v>14</v>
      </c>
      <c r="U6713" s="4" t="s">
        <v>14</v>
      </c>
      <c r="V6713" s="4" t="s">
        <v>7</v>
      </c>
    </row>
    <row r="6714" spans="1:19">
      <c r="A6714" t="n">
        <v>55072</v>
      </c>
      <c r="B6714" s="66" t="n">
        <v>19</v>
      </c>
      <c r="C6714" s="7" t="n">
        <v>4</v>
      </c>
      <c r="D6714" s="7" t="s">
        <v>430</v>
      </c>
      <c r="E6714" s="7" t="s">
        <v>420</v>
      </c>
      <c r="F6714" s="7" t="s">
        <v>15</v>
      </c>
      <c r="G6714" s="7" t="n">
        <v>0</v>
      </c>
      <c r="H6714" s="7" t="n">
        <v>1</v>
      </c>
      <c r="I6714" s="7" t="n">
        <v>0</v>
      </c>
      <c r="J6714" s="7" t="n">
        <v>0</v>
      </c>
      <c r="K6714" s="7" t="n">
        <v>0</v>
      </c>
      <c r="L6714" s="7" t="n">
        <v>0</v>
      </c>
      <c r="M6714" s="7" t="n">
        <v>1</v>
      </c>
      <c r="N6714" s="7" t="n">
        <v>1.60000002384186</v>
      </c>
      <c r="O6714" s="7" t="n">
        <v>0.0900000035762787</v>
      </c>
      <c r="P6714" s="7" t="s">
        <v>15</v>
      </c>
      <c r="Q6714" s="7" t="s">
        <v>15</v>
      </c>
      <c r="R6714" s="7" t="n">
        <v>-1</v>
      </c>
      <c r="S6714" s="7" t="n">
        <v>0</v>
      </c>
      <c r="T6714" s="7" t="n">
        <v>0</v>
      </c>
      <c r="U6714" s="7" t="n">
        <v>0</v>
      </c>
      <c r="V6714" s="7" t="n">
        <v>0</v>
      </c>
    </row>
    <row r="6715" spans="1:19">
      <c r="A6715" t="s">
        <v>4</v>
      </c>
      <c r="B6715" s="4" t="s">
        <v>5</v>
      </c>
      <c r="C6715" s="4" t="s">
        <v>7</v>
      </c>
      <c r="D6715" s="4" t="s">
        <v>9</v>
      </c>
      <c r="E6715" s="4" t="s">
        <v>9</v>
      </c>
      <c r="F6715" s="4" t="s">
        <v>9</v>
      </c>
      <c r="G6715" s="4" t="s">
        <v>8</v>
      </c>
      <c r="H6715" s="4" t="s">
        <v>14</v>
      </c>
      <c r="I6715" s="4" t="s">
        <v>13</v>
      </c>
      <c r="J6715" s="4" t="s">
        <v>13</v>
      </c>
      <c r="K6715" s="4" t="s">
        <v>13</v>
      </c>
      <c r="L6715" s="4" t="s">
        <v>13</v>
      </c>
      <c r="M6715" s="4" t="s">
        <v>13</v>
      </c>
      <c r="N6715" s="4" t="s">
        <v>13</v>
      </c>
      <c r="O6715" s="4" t="s">
        <v>13</v>
      </c>
      <c r="P6715" s="4" t="s">
        <v>9</v>
      </c>
      <c r="Q6715" s="4" t="s">
        <v>9</v>
      </c>
      <c r="R6715" s="4" t="s">
        <v>14</v>
      </c>
      <c r="S6715" s="4" t="s">
        <v>8</v>
      </c>
      <c r="T6715" s="4" t="s">
        <v>14</v>
      </c>
      <c r="U6715" s="4" t="s">
        <v>14</v>
      </c>
      <c r="V6715" s="4" t="s">
        <v>7</v>
      </c>
    </row>
    <row r="6716" spans="1:19">
      <c r="A6716" t="n">
        <v>55147</v>
      </c>
      <c r="B6716" s="66" t="n">
        <v>19</v>
      </c>
      <c r="C6716" s="7" t="n">
        <v>5</v>
      </c>
      <c r="D6716" s="7" t="s">
        <v>431</v>
      </c>
      <c r="E6716" s="7" t="s">
        <v>416</v>
      </c>
      <c r="F6716" s="7" t="s">
        <v>15</v>
      </c>
      <c r="G6716" s="7" t="n">
        <v>0</v>
      </c>
      <c r="H6716" s="7" t="n">
        <v>1</v>
      </c>
      <c r="I6716" s="7" t="n">
        <v>0</v>
      </c>
      <c r="J6716" s="7" t="n">
        <v>0</v>
      </c>
      <c r="K6716" s="7" t="n">
        <v>0</v>
      </c>
      <c r="L6716" s="7" t="n">
        <v>0</v>
      </c>
      <c r="M6716" s="7" t="n">
        <v>1</v>
      </c>
      <c r="N6716" s="7" t="n">
        <v>1.60000002384186</v>
      </c>
      <c r="O6716" s="7" t="n">
        <v>0.0900000035762787</v>
      </c>
      <c r="P6716" s="7" t="s">
        <v>15</v>
      </c>
      <c r="Q6716" s="7" t="s">
        <v>15</v>
      </c>
      <c r="R6716" s="7" t="n">
        <v>-1</v>
      </c>
      <c r="S6716" s="7" t="n">
        <v>0</v>
      </c>
      <c r="T6716" s="7" t="n">
        <v>0</v>
      </c>
      <c r="U6716" s="7" t="n">
        <v>0</v>
      </c>
      <c r="V6716" s="7" t="n">
        <v>0</v>
      </c>
    </row>
    <row r="6717" spans="1:19">
      <c r="A6717" t="s">
        <v>4</v>
      </c>
      <c r="B6717" s="4" t="s">
        <v>5</v>
      </c>
      <c r="C6717" s="4" t="s">
        <v>7</v>
      </c>
      <c r="D6717" s="4" t="s">
        <v>9</v>
      </c>
      <c r="E6717" s="4" t="s">
        <v>9</v>
      </c>
      <c r="F6717" s="4" t="s">
        <v>9</v>
      </c>
      <c r="G6717" s="4" t="s">
        <v>8</v>
      </c>
      <c r="H6717" s="4" t="s">
        <v>14</v>
      </c>
      <c r="I6717" s="4" t="s">
        <v>13</v>
      </c>
      <c r="J6717" s="4" t="s">
        <v>13</v>
      </c>
      <c r="K6717" s="4" t="s">
        <v>13</v>
      </c>
      <c r="L6717" s="4" t="s">
        <v>13</v>
      </c>
      <c r="M6717" s="4" t="s">
        <v>13</v>
      </c>
      <c r="N6717" s="4" t="s">
        <v>13</v>
      </c>
      <c r="O6717" s="4" t="s">
        <v>13</v>
      </c>
      <c r="P6717" s="4" t="s">
        <v>9</v>
      </c>
      <c r="Q6717" s="4" t="s">
        <v>9</v>
      </c>
      <c r="R6717" s="4" t="s">
        <v>14</v>
      </c>
      <c r="S6717" s="4" t="s">
        <v>8</v>
      </c>
      <c r="T6717" s="4" t="s">
        <v>14</v>
      </c>
      <c r="U6717" s="4" t="s">
        <v>14</v>
      </c>
      <c r="V6717" s="4" t="s">
        <v>7</v>
      </c>
    </row>
    <row r="6718" spans="1:19">
      <c r="A6718" t="n">
        <v>55219</v>
      </c>
      <c r="B6718" s="66" t="n">
        <v>19</v>
      </c>
      <c r="C6718" s="7" t="n">
        <v>6</v>
      </c>
      <c r="D6718" s="7" t="s">
        <v>432</v>
      </c>
      <c r="E6718" s="7" t="s">
        <v>421</v>
      </c>
      <c r="F6718" s="7" t="s">
        <v>15</v>
      </c>
      <c r="G6718" s="7" t="n">
        <v>0</v>
      </c>
      <c r="H6718" s="7" t="n">
        <v>1</v>
      </c>
      <c r="I6718" s="7" t="n">
        <v>0</v>
      </c>
      <c r="J6718" s="7" t="n">
        <v>0</v>
      </c>
      <c r="K6718" s="7" t="n">
        <v>0</v>
      </c>
      <c r="L6718" s="7" t="n">
        <v>0</v>
      </c>
      <c r="M6718" s="7" t="n">
        <v>1</v>
      </c>
      <c r="N6718" s="7" t="n">
        <v>1.60000002384186</v>
      </c>
      <c r="O6718" s="7" t="n">
        <v>0.0900000035762787</v>
      </c>
      <c r="P6718" s="7" t="s">
        <v>15</v>
      </c>
      <c r="Q6718" s="7" t="s">
        <v>15</v>
      </c>
      <c r="R6718" s="7" t="n">
        <v>-1</v>
      </c>
      <c r="S6718" s="7" t="n">
        <v>0</v>
      </c>
      <c r="T6718" s="7" t="n">
        <v>0</v>
      </c>
      <c r="U6718" s="7" t="n">
        <v>0</v>
      </c>
      <c r="V6718" s="7" t="n">
        <v>0</v>
      </c>
    </row>
    <row r="6719" spans="1:19">
      <c r="A6719" t="s">
        <v>4</v>
      </c>
      <c r="B6719" s="4" t="s">
        <v>5</v>
      </c>
      <c r="C6719" s="4" t="s">
        <v>7</v>
      </c>
      <c r="D6719" s="4" t="s">
        <v>9</v>
      </c>
      <c r="E6719" s="4" t="s">
        <v>9</v>
      </c>
      <c r="F6719" s="4" t="s">
        <v>9</v>
      </c>
      <c r="G6719" s="4" t="s">
        <v>8</v>
      </c>
      <c r="H6719" s="4" t="s">
        <v>14</v>
      </c>
      <c r="I6719" s="4" t="s">
        <v>13</v>
      </c>
      <c r="J6719" s="4" t="s">
        <v>13</v>
      </c>
      <c r="K6719" s="4" t="s">
        <v>13</v>
      </c>
      <c r="L6719" s="4" t="s">
        <v>13</v>
      </c>
      <c r="M6719" s="4" t="s">
        <v>13</v>
      </c>
      <c r="N6719" s="4" t="s">
        <v>13</v>
      </c>
      <c r="O6719" s="4" t="s">
        <v>13</v>
      </c>
      <c r="P6719" s="4" t="s">
        <v>9</v>
      </c>
      <c r="Q6719" s="4" t="s">
        <v>9</v>
      </c>
      <c r="R6719" s="4" t="s">
        <v>14</v>
      </c>
      <c r="S6719" s="4" t="s">
        <v>8</v>
      </c>
      <c r="T6719" s="4" t="s">
        <v>14</v>
      </c>
      <c r="U6719" s="4" t="s">
        <v>14</v>
      </c>
      <c r="V6719" s="4" t="s">
        <v>7</v>
      </c>
    </row>
    <row r="6720" spans="1:19">
      <c r="A6720" t="n">
        <v>55292</v>
      </c>
      <c r="B6720" s="66" t="n">
        <v>19</v>
      </c>
      <c r="C6720" s="7" t="n">
        <v>7</v>
      </c>
      <c r="D6720" s="7" t="s">
        <v>433</v>
      </c>
      <c r="E6720" s="7" t="s">
        <v>417</v>
      </c>
      <c r="F6720" s="7" t="s">
        <v>15</v>
      </c>
      <c r="G6720" s="7" t="n">
        <v>0</v>
      </c>
      <c r="H6720" s="7" t="n">
        <v>1</v>
      </c>
      <c r="I6720" s="7" t="n">
        <v>0</v>
      </c>
      <c r="J6720" s="7" t="n">
        <v>0</v>
      </c>
      <c r="K6720" s="7" t="n">
        <v>0</v>
      </c>
      <c r="L6720" s="7" t="n">
        <v>0</v>
      </c>
      <c r="M6720" s="7" t="n">
        <v>1</v>
      </c>
      <c r="N6720" s="7" t="n">
        <v>1.60000002384186</v>
      </c>
      <c r="O6720" s="7" t="n">
        <v>0.0900000035762787</v>
      </c>
      <c r="P6720" s="7" t="s">
        <v>15</v>
      </c>
      <c r="Q6720" s="7" t="s">
        <v>15</v>
      </c>
      <c r="R6720" s="7" t="n">
        <v>-1</v>
      </c>
      <c r="S6720" s="7" t="n">
        <v>0</v>
      </c>
      <c r="T6720" s="7" t="n">
        <v>0</v>
      </c>
      <c r="U6720" s="7" t="n">
        <v>0</v>
      </c>
      <c r="V6720" s="7" t="n">
        <v>0</v>
      </c>
    </row>
    <row r="6721" spans="1:22">
      <c r="A6721" t="s">
        <v>4</v>
      </c>
      <c r="B6721" s="4" t="s">
        <v>5</v>
      </c>
      <c r="C6721" s="4" t="s">
        <v>7</v>
      </c>
      <c r="D6721" s="4" t="s">
        <v>9</v>
      </c>
      <c r="E6721" s="4" t="s">
        <v>9</v>
      </c>
      <c r="F6721" s="4" t="s">
        <v>9</v>
      </c>
      <c r="G6721" s="4" t="s">
        <v>8</v>
      </c>
      <c r="H6721" s="4" t="s">
        <v>14</v>
      </c>
      <c r="I6721" s="4" t="s">
        <v>13</v>
      </c>
      <c r="J6721" s="4" t="s">
        <v>13</v>
      </c>
      <c r="K6721" s="4" t="s">
        <v>13</v>
      </c>
      <c r="L6721" s="4" t="s">
        <v>13</v>
      </c>
      <c r="M6721" s="4" t="s">
        <v>13</v>
      </c>
      <c r="N6721" s="4" t="s">
        <v>13</v>
      </c>
      <c r="O6721" s="4" t="s">
        <v>13</v>
      </c>
      <c r="P6721" s="4" t="s">
        <v>9</v>
      </c>
      <c r="Q6721" s="4" t="s">
        <v>9</v>
      </c>
      <c r="R6721" s="4" t="s">
        <v>14</v>
      </c>
      <c r="S6721" s="4" t="s">
        <v>8</v>
      </c>
      <c r="T6721" s="4" t="s">
        <v>14</v>
      </c>
      <c r="U6721" s="4" t="s">
        <v>14</v>
      </c>
      <c r="V6721" s="4" t="s">
        <v>7</v>
      </c>
    </row>
    <row r="6722" spans="1:22">
      <c r="A6722" t="n">
        <v>55363</v>
      </c>
      <c r="B6722" s="66" t="n">
        <v>19</v>
      </c>
      <c r="C6722" s="7" t="n">
        <v>8</v>
      </c>
      <c r="D6722" s="7" t="s">
        <v>434</v>
      </c>
      <c r="E6722" s="7" t="s">
        <v>422</v>
      </c>
      <c r="F6722" s="7" t="s">
        <v>15</v>
      </c>
      <c r="G6722" s="7" t="n">
        <v>0</v>
      </c>
      <c r="H6722" s="7" t="n">
        <v>1</v>
      </c>
      <c r="I6722" s="7" t="n">
        <v>0</v>
      </c>
      <c r="J6722" s="7" t="n">
        <v>0</v>
      </c>
      <c r="K6722" s="7" t="n">
        <v>0</v>
      </c>
      <c r="L6722" s="7" t="n">
        <v>0</v>
      </c>
      <c r="M6722" s="7" t="n">
        <v>1</v>
      </c>
      <c r="N6722" s="7" t="n">
        <v>1.60000002384186</v>
      </c>
      <c r="O6722" s="7" t="n">
        <v>0.0900000035762787</v>
      </c>
      <c r="P6722" s="7" t="s">
        <v>15</v>
      </c>
      <c r="Q6722" s="7" t="s">
        <v>15</v>
      </c>
      <c r="R6722" s="7" t="n">
        <v>-1</v>
      </c>
      <c r="S6722" s="7" t="n">
        <v>0</v>
      </c>
      <c r="T6722" s="7" t="n">
        <v>0</v>
      </c>
      <c r="U6722" s="7" t="n">
        <v>0</v>
      </c>
      <c r="V6722" s="7" t="n">
        <v>0</v>
      </c>
    </row>
    <row r="6723" spans="1:22">
      <c r="A6723" t="s">
        <v>4</v>
      </c>
      <c r="B6723" s="4" t="s">
        <v>5</v>
      </c>
      <c r="C6723" s="4" t="s">
        <v>7</v>
      </c>
      <c r="D6723" s="4" t="s">
        <v>9</v>
      </c>
      <c r="E6723" s="4" t="s">
        <v>9</v>
      </c>
      <c r="F6723" s="4" t="s">
        <v>9</v>
      </c>
      <c r="G6723" s="4" t="s">
        <v>8</v>
      </c>
      <c r="H6723" s="4" t="s">
        <v>14</v>
      </c>
      <c r="I6723" s="4" t="s">
        <v>13</v>
      </c>
      <c r="J6723" s="4" t="s">
        <v>13</v>
      </c>
      <c r="K6723" s="4" t="s">
        <v>13</v>
      </c>
      <c r="L6723" s="4" t="s">
        <v>13</v>
      </c>
      <c r="M6723" s="4" t="s">
        <v>13</v>
      </c>
      <c r="N6723" s="4" t="s">
        <v>13</v>
      </c>
      <c r="O6723" s="4" t="s">
        <v>13</v>
      </c>
      <c r="P6723" s="4" t="s">
        <v>9</v>
      </c>
      <c r="Q6723" s="4" t="s">
        <v>9</v>
      </c>
      <c r="R6723" s="4" t="s">
        <v>14</v>
      </c>
      <c r="S6723" s="4" t="s">
        <v>8</v>
      </c>
      <c r="T6723" s="4" t="s">
        <v>14</v>
      </c>
      <c r="U6723" s="4" t="s">
        <v>14</v>
      </c>
      <c r="V6723" s="4" t="s">
        <v>7</v>
      </c>
    </row>
    <row r="6724" spans="1:22">
      <c r="A6724" t="n">
        <v>55436</v>
      </c>
      <c r="B6724" s="66" t="n">
        <v>19</v>
      </c>
      <c r="C6724" s="7" t="n">
        <v>9</v>
      </c>
      <c r="D6724" s="7" t="s">
        <v>435</v>
      </c>
      <c r="E6724" s="7" t="s">
        <v>418</v>
      </c>
      <c r="F6724" s="7" t="s">
        <v>15</v>
      </c>
      <c r="G6724" s="7" t="n">
        <v>0</v>
      </c>
      <c r="H6724" s="7" t="n">
        <v>1</v>
      </c>
      <c r="I6724" s="7" t="n">
        <v>0</v>
      </c>
      <c r="J6724" s="7" t="n">
        <v>0</v>
      </c>
      <c r="K6724" s="7" t="n">
        <v>0</v>
      </c>
      <c r="L6724" s="7" t="n">
        <v>0</v>
      </c>
      <c r="M6724" s="7" t="n">
        <v>1</v>
      </c>
      <c r="N6724" s="7" t="n">
        <v>1.60000002384186</v>
      </c>
      <c r="O6724" s="7" t="n">
        <v>0.0900000035762787</v>
      </c>
      <c r="P6724" s="7" t="s">
        <v>15</v>
      </c>
      <c r="Q6724" s="7" t="s">
        <v>15</v>
      </c>
      <c r="R6724" s="7" t="n">
        <v>-1</v>
      </c>
      <c r="S6724" s="7" t="n">
        <v>0</v>
      </c>
      <c r="T6724" s="7" t="n">
        <v>0</v>
      </c>
      <c r="U6724" s="7" t="n">
        <v>0</v>
      </c>
      <c r="V6724" s="7" t="n">
        <v>0</v>
      </c>
    </row>
    <row r="6725" spans="1:22">
      <c r="A6725" t="s">
        <v>4</v>
      </c>
      <c r="B6725" s="4" t="s">
        <v>5</v>
      </c>
      <c r="C6725" s="4" t="s">
        <v>7</v>
      </c>
      <c r="D6725" s="4" t="s">
        <v>9</v>
      </c>
      <c r="E6725" s="4" t="s">
        <v>9</v>
      </c>
      <c r="F6725" s="4" t="s">
        <v>9</v>
      </c>
      <c r="G6725" s="4" t="s">
        <v>8</v>
      </c>
      <c r="H6725" s="4" t="s">
        <v>14</v>
      </c>
      <c r="I6725" s="4" t="s">
        <v>13</v>
      </c>
      <c r="J6725" s="4" t="s">
        <v>13</v>
      </c>
      <c r="K6725" s="4" t="s">
        <v>13</v>
      </c>
      <c r="L6725" s="4" t="s">
        <v>13</v>
      </c>
      <c r="M6725" s="4" t="s">
        <v>13</v>
      </c>
      <c r="N6725" s="4" t="s">
        <v>13</v>
      </c>
      <c r="O6725" s="4" t="s">
        <v>13</v>
      </c>
      <c r="P6725" s="4" t="s">
        <v>9</v>
      </c>
      <c r="Q6725" s="4" t="s">
        <v>9</v>
      </c>
      <c r="R6725" s="4" t="s">
        <v>14</v>
      </c>
      <c r="S6725" s="4" t="s">
        <v>8</v>
      </c>
      <c r="T6725" s="4" t="s">
        <v>14</v>
      </c>
      <c r="U6725" s="4" t="s">
        <v>14</v>
      </c>
      <c r="V6725" s="4" t="s">
        <v>7</v>
      </c>
    </row>
    <row r="6726" spans="1:22">
      <c r="A6726" t="n">
        <v>55511</v>
      </c>
      <c r="B6726" s="66" t="n">
        <v>19</v>
      </c>
      <c r="C6726" s="7" t="n">
        <v>11</v>
      </c>
      <c r="D6726" s="7" t="s">
        <v>436</v>
      </c>
      <c r="E6726" s="7" t="s">
        <v>423</v>
      </c>
      <c r="F6726" s="7" t="s">
        <v>15</v>
      </c>
      <c r="G6726" s="7" t="n">
        <v>0</v>
      </c>
      <c r="H6726" s="7" t="n">
        <v>1</v>
      </c>
      <c r="I6726" s="7" t="n">
        <v>0</v>
      </c>
      <c r="J6726" s="7" t="n">
        <v>0</v>
      </c>
      <c r="K6726" s="7" t="n">
        <v>0</v>
      </c>
      <c r="L6726" s="7" t="n">
        <v>0</v>
      </c>
      <c r="M6726" s="7" t="n">
        <v>1</v>
      </c>
      <c r="N6726" s="7" t="n">
        <v>1.60000002384186</v>
      </c>
      <c r="O6726" s="7" t="n">
        <v>0.0900000035762787</v>
      </c>
      <c r="P6726" s="7" t="s">
        <v>15</v>
      </c>
      <c r="Q6726" s="7" t="s">
        <v>15</v>
      </c>
      <c r="R6726" s="7" t="n">
        <v>-1</v>
      </c>
      <c r="S6726" s="7" t="n">
        <v>0</v>
      </c>
      <c r="T6726" s="7" t="n">
        <v>0</v>
      </c>
      <c r="U6726" s="7" t="n">
        <v>0</v>
      </c>
      <c r="V6726" s="7" t="n">
        <v>0</v>
      </c>
    </row>
    <row r="6727" spans="1:22">
      <c r="A6727" t="s">
        <v>4</v>
      </c>
      <c r="B6727" s="4" t="s">
        <v>5</v>
      </c>
      <c r="C6727" s="4" t="s">
        <v>7</v>
      </c>
      <c r="D6727" s="4" t="s">
        <v>9</v>
      </c>
      <c r="E6727" s="4" t="s">
        <v>9</v>
      </c>
      <c r="F6727" s="4" t="s">
        <v>9</v>
      </c>
      <c r="G6727" s="4" t="s">
        <v>8</v>
      </c>
      <c r="H6727" s="4" t="s">
        <v>14</v>
      </c>
      <c r="I6727" s="4" t="s">
        <v>13</v>
      </c>
      <c r="J6727" s="4" t="s">
        <v>13</v>
      </c>
      <c r="K6727" s="4" t="s">
        <v>13</v>
      </c>
      <c r="L6727" s="4" t="s">
        <v>13</v>
      </c>
      <c r="M6727" s="4" t="s">
        <v>13</v>
      </c>
      <c r="N6727" s="4" t="s">
        <v>13</v>
      </c>
      <c r="O6727" s="4" t="s">
        <v>13</v>
      </c>
      <c r="P6727" s="4" t="s">
        <v>9</v>
      </c>
      <c r="Q6727" s="4" t="s">
        <v>9</v>
      </c>
      <c r="R6727" s="4" t="s">
        <v>14</v>
      </c>
      <c r="S6727" s="4" t="s">
        <v>8</v>
      </c>
      <c r="T6727" s="4" t="s">
        <v>14</v>
      </c>
      <c r="U6727" s="4" t="s">
        <v>14</v>
      </c>
      <c r="V6727" s="4" t="s">
        <v>7</v>
      </c>
    </row>
    <row r="6728" spans="1:22">
      <c r="A6728" t="n">
        <v>55590</v>
      </c>
      <c r="B6728" s="66" t="n">
        <v>19</v>
      </c>
      <c r="C6728" s="7" t="n">
        <v>13</v>
      </c>
      <c r="D6728" s="7" t="s">
        <v>449</v>
      </c>
      <c r="E6728" s="7" t="s">
        <v>241</v>
      </c>
      <c r="F6728" s="7" t="s">
        <v>15</v>
      </c>
      <c r="G6728" s="7" t="n">
        <v>0</v>
      </c>
      <c r="H6728" s="7" t="n">
        <v>1</v>
      </c>
      <c r="I6728" s="7" t="n">
        <v>0</v>
      </c>
      <c r="J6728" s="7" t="n">
        <v>0</v>
      </c>
      <c r="K6728" s="7" t="n">
        <v>0</v>
      </c>
      <c r="L6728" s="7" t="n">
        <v>0</v>
      </c>
      <c r="M6728" s="7" t="n">
        <v>1</v>
      </c>
      <c r="N6728" s="7" t="n">
        <v>1.60000002384186</v>
      </c>
      <c r="O6728" s="7" t="n">
        <v>0.0900000035762787</v>
      </c>
      <c r="P6728" s="7" t="s">
        <v>15</v>
      </c>
      <c r="Q6728" s="7" t="s">
        <v>15</v>
      </c>
      <c r="R6728" s="7" t="n">
        <v>-1</v>
      </c>
      <c r="S6728" s="7" t="n">
        <v>0</v>
      </c>
      <c r="T6728" s="7" t="n">
        <v>0</v>
      </c>
      <c r="U6728" s="7" t="n">
        <v>0</v>
      </c>
      <c r="V6728" s="7" t="n">
        <v>0</v>
      </c>
    </row>
    <row r="6729" spans="1:22">
      <c r="A6729" t="s">
        <v>4</v>
      </c>
      <c r="B6729" s="4" t="s">
        <v>5</v>
      </c>
      <c r="C6729" s="4" t="s">
        <v>7</v>
      </c>
      <c r="D6729" s="4" t="s">
        <v>9</v>
      </c>
      <c r="E6729" s="4" t="s">
        <v>9</v>
      </c>
      <c r="F6729" s="4" t="s">
        <v>9</v>
      </c>
      <c r="G6729" s="4" t="s">
        <v>8</v>
      </c>
      <c r="H6729" s="4" t="s">
        <v>14</v>
      </c>
      <c r="I6729" s="4" t="s">
        <v>13</v>
      </c>
      <c r="J6729" s="4" t="s">
        <v>13</v>
      </c>
      <c r="K6729" s="4" t="s">
        <v>13</v>
      </c>
      <c r="L6729" s="4" t="s">
        <v>13</v>
      </c>
      <c r="M6729" s="4" t="s">
        <v>13</v>
      </c>
      <c r="N6729" s="4" t="s">
        <v>13</v>
      </c>
      <c r="O6729" s="4" t="s">
        <v>13</v>
      </c>
      <c r="P6729" s="4" t="s">
        <v>9</v>
      </c>
      <c r="Q6729" s="4" t="s">
        <v>9</v>
      </c>
      <c r="R6729" s="4" t="s">
        <v>14</v>
      </c>
      <c r="S6729" s="4" t="s">
        <v>8</v>
      </c>
      <c r="T6729" s="4" t="s">
        <v>14</v>
      </c>
      <c r="U6729" s="4" t="s">
        <v>14</v>
      </c>
      <c r="V6729" s="4" t="s">
        <v>7</v>
      </c>
    </row>
    <row r="6730" spans="1:22">
      <c r="A6730" t="n">
        <v>55673</v>
      </c>
      <c r="B6730" s="66" t="n">
        <v>19</v>
      </c>
      <c r="C6730" s="7" t="n">
        <v>80</v>
      </c>
      <c r="D6730" s="7" t="s">
        <v>450</v>
      </c>
      <c r="E6730" s="7" t="s">
        <v>451</v>
      </c>
      <c r="F6730" s="7" t="s">
        <v>15</v>
      </c>
      <c r="G6730" s="7" t="n">
        <v>0</v>
      </c>
      <c r="H6730" s="7" t="n">
        <v>1</v>
      </c>
      <c r="I6730" s="7" t="n">
        <v>0</v>
      </c>
      <c r="J6730" s="7" t="n">
        <v>0</v>
      </c>
      <c r="K6730" s="7" t="n">
        <v>0</v>
      </c>
      <c r="L6730" s="7" t="n">
        <v>0</v>
      </c>
      <c r="M6730" s="7" t="n">
        <v>1</v>
      </c>
      <c r="N6730" s="7" t="n">
        <v>1.60000002384186</v>
      </c>
      <c r="O6730" s="7" t="n">
        <v>0.0900000035762787</v>
      </c>
      <c r="P6730" s="7" t="s">
        <v>15</v>
      </c>
      <c r="Q6730" s="7" t="s">
        <v>15</v>
      </c>
      <c r="R6730" s="7" t="n">
        <v>-1</v>
      </c>
      <c r="S6730" s="7" t="n">
        <v>0</v>
      </c>
      <c r="T6730" s="7" t="n">
        <v>0</v>
      </c>
      <c r="U6730" s="7" t="n">
        <v>0</v>
      </c>
      <c r="V6730" s="7" t="n">
        <v>0</v>
      </c>
    </row>
    <row r="6731" spans="1:22">
      <c r="A6731" t="s">
        <v>4</v>
      </c>
      <c r="B6731" s="4" t="s">
        <v>5</v>
      </c>
      <c r="C6731" s="4" t="s">
        <v>7</v>
      </c>
      <c r="D6731" s="4" t="s">
        <v>9</v>
      </c>
      <c r="E6731" s="4" t="s">
        <v>9</v>
      </c>
      <c r="F6731" s="4" t="s">
        <v>9</v>
      </c>
      <c r="G6731" s="4" t="s">
        <v>8</v>
      </c>
      <c r="H6731" s="4" t="s">
        <v>14</v>
      </c>
      <c r="I6731" s="4" t="s">
        <v>13</v>
      </c>
      <c r="J6731" s="4" t="s">
        <v>13</v>
      </c>
      <c r="K6731" s="4" t="s">
        <v>13</v>
      </c>
      <c r="L6731" s="4" t="s">
        <v>13</v>
      </c>
      <c r="M6731" s="4" t="s">
        <v>13</v>
      </c>
      <c r="N6731" s="4" t="s">
        <v>13</v>
      </c>
      <c r="O6731" s="4" t="s">
        <v>13</v>
      </c>
      <c r="P6731" s="4" t="s">
        <v>9</v>
      </c>
      <c r="Q6731" s="4" t="s">
        <v>9</v>
      </c>
      <c r="R6731" s="4" t="s">
        <v>14</v>
      </c>
      <c r="S6731" s="4" t="s">
        <v>8</v>
      </c>
      <c r="T6731" s="4" t="s">
        <v>14</v>
      </c>
      <c r="U6731" s="4" t="s">
        <v>14</v>
      </c>
      <c r="V6731" s="4" t="s">
        <v>7</v>
      </c>
    </row>
    <row r="6732" spans="1:22">
      <c r="A6732" t="n">
        <v>55743</v>
      </c>
      <c r="B6732" s="66" t="n">
        <v>19</v>
      </c>
      <c r="C6732" s="7" t="n">
        <v>18</v>
      </c>
      <c r="D6732" s="7" t="s">
        <v>452</v>
      </c>
      <c r="E6732" s="7" t="s">
        <v>453</v>
      </c>
      <c r="F6732" s="7" t="s">
        <v>15</v>
      </c>
      <c r="G6732" s="7" t="n">
        <v>0</v>
      </c>
      <c r="H6732" s="7" t="n">
        <v>1</v>
      </c>
      <c r="I6732" s="7" t="n">
        <v>0</v>
      </c>
      <c r="J6732" s="7" t="n">
        <v>0</v>
      </c>
      <c r="K6732" s="7" t="n">
        <v>0</v>
      </c>
      <c r="L6732" s="7" t="n">
        <v>0</v>
      </c>
      <c r="M6732" s="7" t="n">
        <v>1</v>
      </c>
      <c r="N6732" s="7" t="n">
        <v>1.60000002384186</v>
      </c>
      <c r="O6732" s="7" t="n">
        <v>0.0900000035762787</v>
      </c>
      <c r="P6732" s="7" t="s">
        <v>15</v>
      </c>
      <c r="Q6732" s="7" t="s">
        <v>15</v>
      </c>
      <c r="R6732" s="7" t="n">
        <v>-1</v>
      </c>
      <c r="S6732" s="7" t="n">
        <v>0</v>
      </c>
      <c r="T6732" s="7" t="n">
        <v>0</v>
      </c>
      <c r="U6732" s="7" t="n">
        <v>0</v>
      </c>
      <c r="V6732" s="7" t="n">
        <v>0</v>
      </c>
    </row>
    <row r="6733" spans="1:22">
      <c r="A6733" t="s">
        <v>4</v>
      </c>
      <c r="B6733" s="4" t="s">
        <v>5</v>
      </c>
      <c r="C6733" s="4" t="s">
        <v>7</v>
      </c>
      <c r="D6733" s="4" t="s">
        <v>9</v>
      </c>
      <c r="E6733" s="4" t="s">
        <v>9</v>
      </c>
      <c r="F6733" s="4" t="s">
        <v>9</v>
      </c>
      <c r="G6733" s="4" t="s">
        <v>8</v>
      </c>
      <c r="H6733" s="4" t="s">
        <v>14</v>
      </c>
      <c r="I6733" s="4" t="s">
        <v>13</v>
      </c>
      <c r="J6733" s="4" t="s">
        <v>13</v>
      </c>
      <c r="K6733" s="4" t="s">
        <v>13</v>
      </c>
      <c r="L6733" s="4" t="s">
        <v>13</v>
      </c>
      <c r="M6733" s="4" t="s">
        <v>13</v>
      </c>
      <c r="N6733" s="4" t="s">
        <v>13</v>
      </c>
      <c r="O6733" s="4" t="s">
        <v>13</v>
      </c>
      <c r="P6733" s="4" t="s">
        <v>9</v>
      </c>
      <c r="Q6733" s="4" t="s">
        <v>9</v>
      </c>
      <c r="R6733" s="4" t="s">
        <v>14</v>
      </c>
      <c r="S6733" s="4" t="s">
        <v>8</v>
      </c>
      <c r="T6733" s="4" t="s">
        <v>14</v>
      </c>
      <c r="U6733" s="4" t="s">
        <v>14</v>
      </c>
      <c r="V6733" s="4" t="s">
        <v>7</v>
      </c>
    </row>
    <row r="6734" spans="1:22">
      <c r="A6734" t="n">
        <v>55821</v>
      </c>
      <c r="B6734" s="66" t="n">
        <v>19</v>
      </c>
      <c r="C6734" s="7" t="n">
        <v>7032</v>
      </c>
      <c r="D6734" s="7" t="s">
        <v>439</v>
      </c>
      <c r="E6734" s="7" t="s">
        <v>440</v>
      </c>
      <c r="F6734" s="7" t="s">
        <v>15</v>
      </c>
      <c r="G6734" s="7" t="n">
        <v>0</v>
      </c>
      <c r="H6734" s="7" t="n">
        <v>1</v>
      </c>
      <c r="I6734" s="7" t="n">
        <v>0</v>
      </c>
      <c r="J6734" s="7" t="n">
        <v>0</v>
      </c>
      <c r="K6734" s="7" t="n">
        <v>0</v>
      </c>
      <c r="L6734" s="7" t="n">
        <v>0</v>
      </c>
      <c r="M6734" s="7" t="n">
        <v>1</v>
      </c>
      <c r="N6734" s="7" t="n">
        <v>1.60000002384186</v>
      </c>
      <c r="O6734" s="7" t="n">
        <v>0.0900000035762787</v>
      </c>
      <c r="P6734" s="7" t="s">
        <v>15</v>
      </c>
      <c r="Q6734" s="7" t="s">
        <v>15</v>
      </c>
      <c r="R6734" s="7" t="n">
        <v>-1</v>
      </c>
      <c r="S6734" s="7" t="n">
        <v>0</v>
      </c>
      <c r="T6734" s="7" t="n">
        <v>0</v>
      </c>
      <c r="U6734" s="7" t="n">
        <v>0</v>
      </c>
      <c r="V6734" s="7" t="n">
        <v>0</v>
      </c>
    </row>
    <row r="6735" spans="1:22">
      <c r="A6735" t="s">
        <v>4</v>
      </c>
      <c r="B6735" s="4" t="s">
        <v>5</v>
      </c>
      <c r="C6735" s="4" t="s">
        <v>7</v>
      </c>
      <c r="D6735" s="4" t="s">
        <v>8</v>
      </c>
      <c r="E6735" s="4" t="s">
        <v>8</v>
      </c>
      <c r="F6735" s="4" t="s">
        <v>9</v>
      </c>
    </row>
    <row r="6736" spans="1:22">
      <c r="A6736" t="n">
        <v>55891</v>
      </c>
      <c r="B6736" s="22" t="n">
        <v>20</v>
      </c>
      <c r="C6736" s="7" t="n">
        <v>0</v>
      </c>
      <c r="D6736" s="7" t="n">
        <v>3</v>
      </c>
      <c r="E6736" s="7" t="n">
        <v>10</v>
      </c>
      <c r="F6736" s="7" t="s">
        <v>96</v>
      </c>
    </row>
    <row r="6737" spans="1:22">
      <c r="A6737" t="s">
        <v>4</v>
      </c>
      <c r="B6737" s="4" t="s">
        <v>5</v>
      </c>
      <c r="C6737" s="4" t="s">
        <v>7</v>
      </c>
    </row>
    <row r="6738" spans="1:22">
      <c r="A6738" t="n">
        <v>55909</v>
      </c>
      <c r="B6738" s="25" t="n">
        <v>16</v>
      </c>
      <c r="C6738" s="7" t="n">
        <v>0</v>
      </c>
    </row>
    <row r="6739" spans="1:22">
      <c r="A6739" t="s">
        <v>4</v>
      </c>
      <c r="B6739" s="4" t="s">
        <v>5</v>
      </c>
      <c r="C6739" s="4" t="s">
        <v>7</v>
      </c>
      <c r="D6739" s="4" t="s">
        <v>8</v>
      </c>
      <c r="E6739" s="4" t="s">
        <v>8</v>
      </c>
      <c r="F6739" s="4" t="s">
        <v>9</v>
      </c>
    </row>
    <row r="6740" spans="1:22">
      <c r="A6740" t="n">
        <v>55912</v>
      </c>
      <c r="B6740" s="22" t="n">
        <v>20</v>
      </c>
      <c r="C6740" s="7" t="n">
        <v>1</v>
      </c>
      <c r="D6740" s="7" t="n">
        <v>3</v>
      </c>
      <c r="E6740" s="7" t="n">
        <v>10</v>
      </c>
      <c r="F6740" s="7" t="s">
        <v>96</v>
      </c>
    </row>
    <row r="6741" spans="1:22">
      <c r="A6741" t="s">
        <v>4</v>
      </c>
      <c r="B6741" s="4" t="s">
        <v>5</v>
      </c>
      <c r="C6741" s="4" t="s">
        <v>7</v>
      </c>
    </row>
    <row r="6742" spans="1:22">
      <c r="A6742" t="n">
        <v>55930</v>
      </c>
      <c r="B6742" s="25" t="n">
        <v>16</v>
      </c>
      <c r="C6742" s="7" t="n">
        <v>0</v>
      </c>
    </row>
    <row r="6743" spans="1:22">
      <c r="A6743" t="s">
        <v>4</v>
      </c>
      <c r="B6743" s="4" t="s">
        <v>5</v>
      </c>
      <c r="C6743" s="4" t="s">
        <v>7</v>
      </c>
      <c r="D6743" s="4" t="s">
        <v>8</v>
      </c>
      <c r="E6743" s="4" t="s">
        <v>8</v>
      </c>
      <c r="F6743" s="4" t="s">
        <v>9</v>
      </c>
    </row>
    <row r="6744" spans="1:22">
      <c r="A6744" t="n">
        <v>55933</v>
      </c>
      <c r="B6744" s="22" t="n">
        <v>20</v>
      </c>
      <c r="C6744" s="7" t="n">
        <v>2</v>
      </c>
      <c r="D6744" s="7" t="n">
        <v>3</v>
      </c>
      <c r="E6744" s="7" t="n">
        <v>10</v>
      </c>
      <c r="F6744" s="7" t="s">
        <v>96</v>
      </c>
    </row>
    <row r="6745" spans="1:22">
      <c r="A6745" t="s">
        <v>4</v>
      </c>
      <c r="B6745" s="4" t="s">
        <v>5</v>
      </c>
      <c r="C6745" s="4" t="s">
        <v>7</v>
      </c>
    </row>
    <row r="6746" spans="1:22">
      <c r="A6746" t="n">
        <v>55951</v>
      </c>
      <c r="B6746" s="25" t="n">
        <v>16</v>
      </c>
      <c r="C6746" s="7" t="n">
        <v>0</v>
      </c>
    </row>
    <row r="6747" spans="1:22">
      <c r="A6747" t="s">
        <v>4</v>
      </c>
      <c r="B6747" s="4" t="s">
        <v>5</v>
      </c>
      <c r="C6747" s="4" t="s">
        <v>7</v>
      </c>
      <c r="D6747" s="4" t="s">
        <v>8</v>
      </c>
      <c r="E6747" s="4" t="s">
        <v>8</v>
      </c>
      <c r="F6747" s="4" t="s">
        <v>9</v>
      </c>
    </row>
    <row r="6748" spans="1:22">
      <c r="A6748" t="n">
        <v>55954</v>
      </c>
      <c r="B6748" s="22" t="n">
        <v>20</v>
      </c>
      <c r="C6748" s="7" t="n">
        <v>3</v>
      </c>
      <c r="D6748" s="7" t="n">
        <v>3</v>
      </c>
      <c r="E6748" s="7" t="n">
        <v>10</v>
      </c>
      <c r="F6748" s="7" t="s">
        <v>96</v>
      </c>
    </row>
    <row r="6749" spans="1:22">
      <c r="A6749" t="s">
        <v>4</v>
      </c>
      <c r="B6749" s="4" t="s">
        <v>5</v>
      </c>
      <c r="C6749" s="4" t="s">
        <v>7</v>
      </c>
    </row>
    <row r="6750" spans="1:22">
      <c r="A6750" t="n">
        <v>55972</v>
      </c>
      <c r="B6750" s="25" t="n">
        <v>16</v>
      </c>
      <c r="C6750" s="7" t="n">
        <v>0</v>
      </c>
    </row>
    <row r="6751" spans="1:22">
      <c r="A6751" t="s">
        <v>4</v>
      </c>
      <c r="B6751" s="4" t="s">
        <v>5</v>
      </c>
      <c r="C6751" s="4" t="s">
        <v>7</v>
      </c>
      <c r="D6751" s="4" t="s">
        <v>8</v>
      </c>
      <c r="E6751" s="4" t="s">
        <v>8</v>
      </c>
      <c r="F6751" s="4" t="s">
        <v>9</v>
      </c>
    </row>
    <row r="6752" spans="1:22">
      <c r="A6752" t="n">
        <v>55975</v>
      </c>
      <c r="B6752" s="22" t="n">
        <v>20</v>
      </c>
      <c r="C6752" s="7" t="n">
        <v>4</v>
      </c>
      <c r="D6752" s="7" t="n">
        <v>3</v>
      </c>
      <c r="E6752" s="7" t="n">
        <v>10</v>
      </c>
      <c r="F6752" s="7" t="s">
        <v>96</v>
      </c>
    </row>
    <row r="6753" spans="1:6">
      <c r="A6753" t="s">
        <v>4</v>
      </c>
      <c r="B6753" s="4" t="s">
        <v>5</v>
      </c>
      <c r="C6753" s="4" t="s">
        <v>7</v>
      </c>
    </row>
    <row r="6754" spans="1:6">
      <c r="A6754" t="n">
        <v>55993</v>
      </c>
      <c r="B6754" s="25" t="n">
        <v>16</v>
      </c>
      <c r="C6754" s="7" t="n">
        <v>0</v>
      </c>
    </row>
    <row r="6755" spans="1:6">
      <c r="A6755" t="s">
        <v>4</v>
      </c>
      <c r="B6755" s="4" t="s">
        <v>5</v>
      </c>
      <c r="C6755" s="4" t="s">
        <v>7</v>
      </c>
      <c r="D6755" s="4" t="s">
        <v>8</v>
      </c>
      <c r="E6755" s="4" t="s">
        <v>8</v>
      </c>
      <c r="F6755" s="4" t="s">
        <v>9</v>
      </c>
    </row>
    <row r="6756" spans="1:6">
      <c r="A6756" t="n">
        <v>55996</v>
      </c>
      <c r="B6756" s="22" t="n">
        <v>20</v>
      </c>
      <c r="C6756" s="7" t="n">
        <v>5</v>
      </c>
      <c r="D6756" s="7" t="n">
        <v>3</v>
      </c>
      <c r="E6756" s="7" t="n">
        <v>10</v>
      </c>
      <c r="F6756" s="7" t="s">
        <v>96</v>
      </c>
    </row>
    <row r="6757" spans="1:6">
      <c r="A6757" t="s">
        <v>4</v>
      </c>
      <c r="B6757" s="4" t="s">
        <v>5</v>
      </c>
      <c r="C6757" s="4" t="s">
        <v>7</v>
      </c>
    </row>
    <row r="6758" spans="1:6">
      <c r="A6758" t="n">
        <v>56014</v>
      </c>
      <c r="B6758" s="25" t="n">
        <v>16</v>
      </c>
      <c r="C6758" s="7" t="n">
        <v>0</v>
      </c>
    </row>
    <row r="6759" spans="1:6">
      <c r="A6759" t="s">
        <v>4</v>
      </c>
      <c r="B6759" s="4" t="s">
        <v>5</v>
      </c>
      <c r="C6759" s="4" t="s">
        <v>7</v>
      </c>
      <c r="D6759" s="4" t="s">
        <v>8</v>
      </c>
      <c r="E6759" s="4" t="s">
        <v>8</v>
      </c>
      <c r="F6759" s="4" t="s">
        <v>9</v>
      </c>
    </row>
    <row r="6760" spans="1:6">
      <c r="A6760" t="n">
        <v>56017</v>
      </c>
      <c r="B6760" s="22" t="n">
        <v>20</v>
      </c>
      <c r="C6760" s="7" t="n">
        <v>6</v>
      </c>
      <c r="D6760" s="7" t="n">
        <v>3</v>
      </c>
      <c r="E6760" s="7" t="n">
        <v>10</v>
      </c>
      <c r="F6760" s="7" t="s">
        <v>96</v>
      </c>
    </row>
    <row r="6761" spans="1:6">
      <c r="A6761" t="s">
        <v>4</v>
      </c>
      <c r="B6761" s="4" t="s">
        <v>5</v>
      </c>
      <c r="C6761" s="4" t="s">
        <v>7</v>
      </c>
    </row>
    <row r="6762" spans="1:6">
      <c r="A6762" t="n">
        <v>56035</v>
      </c>
      <c r="B6762" s="25" t="n">
        <v>16</v>
      </c>
      <c r="C6762" s="7" t="n">
        <v>0</v>
      </c>
    </row>
    <row r="6763" spans="1:6">
      <c r="A6763" t="s">
        <v>4</v>
      </c>
      <c r="B6763" s="4" t="s">
        <v>5</v>
      </c>
      <c r="C6763" s="4" t="s">
        <v>7</v>
      </c>
      <c r="D6763" s="4" t="s">
        <v>8</v>
      </c>
      <c r="E6763" s="4" t="s">
        <v>8</v>
      </c>
      <c r="F6763" s="4" t="s">
        <v>9</v>
      </c>
    </row>
    <row r="6764" spans="1:6">
      <c r="A6764" t="n">
        <v>56038</v>
      </c>
      <c r="B6764" s="22" t="n">
        <v>20</v>
      </c>
      <c r="C6764" s="7" t="n">
        <v>7</v>
      </c>
      <c r="D6764" s="7" t="n">
        <v>3</v>
      </c>
      <c r="E6764" s="7" t="n">
        <v>10</v>
      </c>
      <c r="F6764" s="7" t="s">
        <v>96</v>
      </c>
    </row>
    <row r="6765" spans="1:6">
      <c r="A6765" t="s">
        <v>4</v>
      </c>
      <c r="B6765" s="4" t="s">
        <v>5</v>
      </c>
      <c r="C6765" s="4" t="s">
        <v>7</v>
      </c>
    </row>
    <row r="6766" spans="1:6">
      <c r="A6766" t="n">
        <v>56056</v>
      </c>
      <c r="B6766" s="25" t="n">
        <v>16</v>
      </c>
      <c r="C6766" s="7" t="n">
        <v>0</v>
      </c>
    </row>
    <row r="6767" spans="1:6">
      <c r="A6767" t="s">
        <v>4</v>
      </c>
      <c r="B6767" s="4" t="s">
        <v>5</v>
      </c>
      <c r="C6767" s="4" t="s">
        <v>7</v>
      </c>
      <c r="D6767" s="4" t="s">
        <v>8</v>
      </c>
      <c r="E6767" s="4" t="s">
        <v>8</v>
      </c>
      <c r="F6767" s="4" t="s">
        <v>9</v>
      </c>
    </row>
    <row r="6768" spans="1:6">
      <c r="A6768" t="n">
        <v>56059</v>
      </c>
      <c r="B6768" s="22" t="n">
        <v>20</v>
      </c>
      <c r="C6768" s="7" t="n">
        <v>8</v>
      </c>
      <c r="D6768" s="7" t="n">
        <v>3</v>
      </c>
      <c r="E6768" s="7" t="n">
        <v>10</v>
      </c>
      <c r="F6768" s="7" t="s">
        <v>96</v>
      </c>
    </row>
    <row r="6769" spans="1:6">
      <c r="A6769" t="s">
        <v>4</v>
      </c>
      <c r="B6769" s="4" t="s">
        <v>5</v>
      </c>
      <c r="C6769" s="4" t="s">
        <v>7</v>
      </c>
    </row>
    <row r="6770" spans="1:6">
      <c r="A6770" t="n">
        <v>56077</v>
      </c>
      <c r="B6770" s="25" t="n">
        <v>16</v>
      </c>
      <c r="C6770" s="7" t="n">
        <v>0</v>
      </c>
    </row>
    <row r="6771" spans="1:6">
      <c r="A6771" t="s">
        <v>4</v>
      </c>
      <c r="B6771" s="4" t="s">
        <v>5</v>
      </c>
      <c r="C6771" s="4" t="s">
        <v>7</v>
      </c>
      <c r="D6771" s="4" t="s">
        <v>8</v>
      </c>
      <c r="E6771" s="4" t="s">
        <v>8</v>
      </c>
      <c r="F6771" s="4" t="s">
        <v>9</v>
      </c>
    </row>
    <row r="6772" spans="1:6">
      <c r="A6772" t="n">
        <v>56080</v>
      </c>
      <c r="B6772" s="22" t="n">
        <v>20</v>
      </c>
      <c r="C6772" s="7" t="n">
        <v>9</v>
      </c>
      <c r="D6772" s="7" t="n">
        <v>3</v>
      </c>
      <c r="E6772" s="7" t="n">
        <v>10</v>
      </c>
      <c r="F6772" s="7" t="s">
        <v>96</v>
      </c>
    </row>
    <row r="6773" spans="1:6">
      <c r="A6773" t="s">
        <v>4</v>
      </c>
      <c r="B6773" s="4" t="s">
        <v>5</v>
      </c>
      <c r="C6773" s="4" t="s">
        <v>7</v>
      </c>
    </row>
    <row r="6774" spans="1:6">
      <c r="A6774" t="n">
        <v>56098</v>
      </c>
      <c r="B6774" s="25" t="n">
        <v>16</v>
      </c>
      <c r="C6774" s="7" t="n">
        <v>0</v>
      </c>
    </row>
    <row r="6775" spans="1:6">
      <c r="A6775" t="s">
        <v>4</v>
      </c>
      <c r="B6775" s="4" t="s">
        <v>5</v>
      </c>
      <c r="C6775" s="4" t="s">
        <v>7</v>
      </c>
      <c r="D6775" s="4" t="s">
        <v>8</v>
      </c>
      <c r="E6775" s="4" t="s">
        <v>8</v>
      </c>
      <c r="F6775" s="4" t="s">
        <v>9</v>
      </c>
    </row>
    <row r="6776" spans="1:6">
      <c r="A6776" t="n">
        <v>56101</v>
      </c>
      <c r="B6776" s="22" t="n">
        <v>20</v>
      </c>
      <c r="C6776" s="7" t="n">
        <v>11</v>
      </c>
      <c r="D6776" s="7" t="n">
        <v>3</v>
      </c>
      <c r="E6776" s="7" t="n">
        <v>10</v>
      </c>
      <c r="F6776" s="7" t="s">
        <v>96</v>
      </c>
    </row>
    <row r="6777" spans="1:6">
      <c r="A6777" t="s">
        <v>4</v>
      </c>
      <c r="B6777" s="4" t="s">
        <v>5</v>
      </c>
      <c r="C6777" s="4" t="s">
        <v>7</v>
      </c>
    </row>
    <row r="6778" spans="1:6">
      <c r="A6778" t="n">
        <v>56119</v>
      </c>
      <c r="B6778" s="25" t="n">
        <v>16</v>
      </c>
      <c r="C6778" s="7" t="n">
        <v>0</v>
      </c>
    </row>
    <row r="6779" spans="1:6">
      <c r="A6779" t="s">
        <v>4</v>
      </c>
      <c r="B6779" s="4" t="s">
        <v>5</v>
      </c>
      <c r="C6779" s="4" t="s">
        <v>7</v>
      </c>
      <c r="D6779" s="4" t="s">
        <v>8</v>
      </c>
      <c r="E6779" s="4" t="s">
        <v>8</v>
      </c>
      <c r="F6779" s="4" t="s">
        <v>9</v>
      </c>
    </row>
    <row r="6780" spans="1:6">
      <c r="A6780" t="n">
        <v>56122</v>
      </c>
      <c r="B6780" s="22" t="n">
        <v>20</v>
      </c>
      <c r="C6780" s="7" t="n">
        <v>13</v>
      </c>
      <c r="D6780" s="7" t="n">
        <v>3</v>
      </c>
      <c r="E6780" s="7" t="n">
        <v>10</v>
      </c>
      <c r="F6780" s="7" t="s">
        <v>96</v>
      </c>
    </row>
    <row r="6781" spans="1:6">
      <c r="A6781" t="s">
        <v>4</v>
      </c>
      <c r="B6781" s="4" t="s">
        <v>5</v>
      </c>
      <c r="C6781" s="4" t="s">
        <v>7</v>
      </c>
    </row>
    <row r="6782" spans="1:6">
      <c r="A6782" t="n">
        <v>56140</v>
      </c>
      <c r="B6782" s="25" t="n">
        <v>16</v>
      </c>
      <c r="C6782" s="7" t="n">
        <v>0</v>
      </c>
    </row>
    <row r="6783" spans="1:6">
      <c r="A6783" t="s">
        <v>4</v>
      </c>
      <c r="B6783" s="4" t="s">
        <v>5</v>
      </c>
      <c r="C6783" s="4" t="s">
        <v>7</v>
      </c>
      <c r="D6783" s="4" t="s">
        <v>8</v>
      </c>
      <c r="E6783" s="4" t="s">
        <v>8</v>
      </c>
      <c r="F6783" s="4" t="s">
        <v>9</v>
      </c>
    </row>
    <row r="6784" spans="1:6">
      <c r="A6784" t="n">
        <v>56143</v>
      </c>
      <c r="B6784" s="22" t="n">
        <v>20</v>
      </c>
      <c r="C6784" s="7" t="n">
        <v>80</v>
      </c>
      <c r="D6784" s="7" t="n">
        <v>3</v>
      </c>
      <c r="E6784" s="7" t="n">
        <v>10</v>
      </c>
      <c r="F6784" s="7" t="s">
        <v>96</v>
      </c>
    </row>
    <row r="6785" spans="1:6">
      <c r="A6785" t="s">
        <v>4</v>
      </c>
      <c r="B6785" s="4" t="s">
        <v>5</v>
      </c>
      <c r="C6785" s="4" t="s">
        <v>7</v>
      </c>
    </row>
    <row r="6786" spans="1:6">
      <c r="A6786" t="n">
        <v>56161</v>
      </c>
      <c r="B6786" s="25" t="n">
        <v>16</v>
      </c>
      <c r="C6786" s="7" t="n">
        <v>0</v>
      </c>
    </row>
    <row r="6787" spans="1:6">
      <c r="A6787" t="s">
        <v>4</v>
      </c>
      <c r="B6787" s="4" t="s">
        <v>5</v>
      </c>
      <c r="C6787" s="4" t="s">
        <v>7</v>
      </c>
      <c r="D6787" s="4" t="s">
        <v>8</v>
      </c>
      <c r="E6787" s="4" t="s">
        <v>8</v>
      </c>
      <c r="F6787" s="4" t="s">
        <v>9</v>
      </c>
    </row>
    <row r="6788" spans="1:6">
      <c r="A6788" t="n">
        <v>56164</v>
      </c>
      <c r="B6788" s="22" t="n">
        <v>20</v>
      </c>
      <c r="C6788" s="7" t="n">
        <v>18</v>
      </c>
      <c r="D6788" s="7" t="n">
        <v>3</v>
      </c>
      <c r="E6788" s="7" t="n">
        <v>10</v>
      </c>
      <c r="F6788" s="7" t="s">
        <v>96</v>
      </c>
    </row>
    <row r="6789" spans="1:6">
      <c r="A6789" t="s">
        <v>4</v>
      </c>
      <c r="B6789" s="4" t="s">
        <v>5</v>
      </c>
      <c r="C6789" s="4" t="s">
        <v>7</v>
      </c>
    </row>
    <row r="6790" spans="1:6">
      <c r="A6790" t="n">
        <v>56182</v>
      </c>
      <c r="B6790" s="25" t="n">
        <v>16</v>
      </c>
      <c r="C6790" s="7" t="n">
        <v>0</v>
      </c>
    </row>
    <row r="6791" spans="1:6">
      <c r="A6791" t="s">
        <v>4</v>
      </c>
      <c r="B6791" s="4" t="s">
        <v>5</v>
      </c>
      <c r="C6791" s="4" t="s">
        <v>7</v>
      </c>
      <c r="D6791" s="4" t="s">
        <v>8</v>
      </c>
      <c r="E6791" s="4" t="s">
        <v>8</v>
      </c>
      <c r="F6791" s="4" t="s">
        <v>9</v>
      </c>
    </row>
    <row r="6792" spans="1:6">
      <c r="A6792" t="n">
        <v>56185</v>
      </c>
      <c r="B6792" s="22" t="n">
        <v>20</v>
      </c>
      <c r="C6792" s="7" t="n">
        <v>7032</v>
      </c>
      <c r="D6792" s="7" t="n">
        <v>3</v>
      </c>
      <c r="E6792" s="7" t="n">
        <v>10</v>
      </c>
      <c r="F6792" s="7" t="s">
        <v>96</v>
      </c>
    </row>
    <row r="6793" spans="1:6">
      <c r="A6793" t="s">
        <v>4</v>
      </c>
      <c r="B6793" s="4" t="s">
        <v>5</v>
      </c>
      <c r="C6793" s="4" t="s">
        <v>7</v>
      </c>
    </row>
    <row r="6794" spans="1:6">
      <c r="A6794" t="n">
        <v>56203</v>
      </c>
      <c r="B6794" s="25" t="n">
        <v>16</v>
      </c>
      <c r="C6794" s="7" t="n">
        <v>0</v>
      </c>
    </row>
    <row r="6795" spans="1:6">
      <c r="A6795" t="s">
        <v>4</v>
      </c>
      <c r="B6795" s="4" t="s">
        <v>5</v>
      </c>
      <c r="C6795" s="4" t="s">
        <v>8</v>
      </c>
    </row>
    <row r="6796" spans="1:6">
      <c r="A6796" t="n">
        <v>56206</v>
      </c>
      <c r="B6796" s="69" t="n">
        <v>116</v>
      </c>
      <c r="C6796" s="7" t="n">
        <v>0</v>
      </c>
    </row>
    <row r="6797" spans="1:6">
      <c r="A6797" t="s">
        <v>4</v>
      </c>
      <c r="B6797" s="4" t="s">
        <v>5</v>
      </c>
      <c r="C6797" s="4" t="s">
        <v>8</v>
      </c>
      <c r="D6797" s="4" t="s">
        <v>7</v>
      </c>
    </row>
    <row r="6798" spans="1:6">
      <c r="A6798" t="n">
        <v>56208</v>
      </c>
      <c r="B6798" s="69" t="n">
        <v>116</v>
      </c>
      <c r="C6798" s="7" t="n">
        <v>2</v>
      </c>
      <c r="D6798" s="7" t="n">
        <v>1</v>
      </c>
    </row>
    <row r="6799" spans="1:6">
      <c r="A6799" t="s">
        <v>4</v>
      </c>
      <c r="B6799" s="4" t="s">
        <v>5</v>
      </c>
      <c r="C6799" s="4" t="s">
        <v>8</v>
      </c>
      <c r="D6799" s="4" t="s">
        <v>14</v>
      </c>
    </row>
    <row r="6800" spans="1:6">
      <c r="A6800" t="n">
        <v>56212</v>
      </c>
      <c r="B6800" s="69" t="n">
        <v>116</v>
      </c>
      <c r="C6800" s="7" t="n">
        <v>5</v>
      </c>
      <c r="D6800" s="7" t="n">
        <v>1108082688</v>
      </c>
    </row>
    <row r="6801" spans="1:6">
      <c r="A6801" t="s">
        <v>4</v>
      </c>
      <c r="B6801" s="4" t="s">
        <v>5</v>
      </c>
      <c r="C6801" s="4" t="s">
        <v>8</v>
      </c>
      <c r="D6801" s="4" t="s">
        <v>7</v>
      </c>
    </row>
    <row r="6802" spans="1:6">
      <c r="A6802" t="n">
        <v>56218</v>
      </c>
      <c r="B6802" s="69" t="n">
        <v>116</v>
      </c>
      <c r="C6802" s="7" t="n">
        <v>6</v>
      </c>
      <c r="D6802" s="7" t="n">
        <v>1</v>
      </c>
    </row>
    <row r="6803" spans="1:6">
      <c r="A6803" t="s">
        <v>4</v>
      </c>
      <c r="B6803" s="4" t="s">
        <v>5</v>
      </c>
      <c r="C6803" s="4" t="s">
        <v>8</v>
      </c>
      <c r="D6803" s="4" t="s">
        <v>9</v>
      </c>
    </row>
    <row r="6804" spans="1:6">
      <c r="A6804" t="n">
        <v>56222</v>
      </c>
      <c r="B6804" s="9" t="n">
        <v>2</v>
      </c>
      <c r="C6804" s="7" t="n">
        <v>10</v>
      </c>
      <c r="D6804" s="7" t="s">
        <v>191</v>
      </c>
    </row>
    <row r="6805" spans="1:6">
      <c r="A6805" t="s">
        <v>4</v>
      </c>
      <c r="B6805" s="4" t="s">
        <v>5</v>
      </c>
      <c r="C6805" s="4" t="s">
        <v>7</v>
      </c>
      <c r="D6805" s="4" t="s">
        <v>13</v>
      </c>
      <c r="E6805" s="4" t="s">
        <v>13</v>
      </c>
      <c r="F6805" s="4" t="s">
        <v>13</v>
      </c>
      <c r="G6805" s="4" t="s">
        <v>13</v>
      </c>
    </row>
    <row r="6806" spans="1:6">
      <c r="A6806" t="n">
        <v>56248</v>
      </c>
      <c r="B6806" s="46" t="n">
        <v>46</v>
      </c>
      <c r="C6806" s="7" t="n">
        <v>0</v>
      </c>
      <c r="D6806" s="7" t="n">
        <v>-0.300000011920929</v>
      </c>
      <c r="E6806" s="7" t="n">
        <v>2</v>
      </c>
      <c r="F6806" s="7" t="n">
        <v>29</v>
      </c>
      <c r="G6806" s="7" t="n">
        <v>0</v>
      </c>
    </row>
    <row r="6807" spans="1:6">
      <c r="A6807" t="s">
        <v>4</v>
      </c>
      <c r="B6807" s="4" t="s">
        <v>5</v>
      </c>
      <c r="C6807" s="4" t="s">
        <v>7</v>
      </c>
      <c r="D6807" s="4" t="s">
        <v>13</v>
      </c>
      <c r="E6807" s="4" t="s">
        <v>13</v>
      </c>
      <c r="F6807" s="4" t="s">
        <v>13</v>
      </c>
      <c r="G6807" s="4" t="s">
        <v>13</v>
      </c>
    </row>
    <row r="6808" spans="1:6">
      <c r="A6808" t="n">
        <v>56267</v>
      </c>
      <c r="B6808" s="46" t="n">
        <v>46</v>
      </c>
      <c r="C6808" s="7" t="n">
        <v>8</v>
      </c>
      <c r="D6808" s="7" t="n">
        <v>0.5</v>
      </c>
      <c r="E6808" s="7" t="n">
        <v>2</v>
      </c>
      <c r="F6808" s="7" t="n">
        <v>28.75</v>
      </c>
      <c r="G6808" s="7" t="n">
        <v>0</v>
      </c>
    </row>
    <row r="6809" spans="1:6">
      <c r="A6809" t="s">
        <v>4</v>
      </c>
      <c r="B6809" s="4" t="s">
        <v>5</v>
      </c>
      <c r="C6809" s="4" t="s">
        <v>7</v>
      </c>
      <c r="D6809" s="4" t="s">
        <v>13</v>
      </c>
      <c r="E6809" s="4" t="s">
        <v>13</v>
      </c>
      <c r="F6809" s="4" t="s">
        <v>13</v>
      </c>
      <c r="G6809" s="4" t="s">
        <v>13</v>
      </c>
    </row>
    <row r="6810" spans="1:6">
      <c r="A6810" t="n">
        <v>56286</v>
      </c>
      <c r="B6810" s="46" t="n">
        <v>46</v>
      </c>
      <c r="C6810" s="7" t="n">
        <v>61491</v>
      </c>
      <c r="D6810" s="7" t="n">
        <v>-0.600000023841858</v>
      </c>
      <c r="E6810" s="7" t="n">
        <v>2</v>
      </c>
      <c r="F6810" s="7" t="n">
        <v>28.25</v>
      </c>
      <c r="G6810" s="7" t="n">
        <v>0</v>
      </c>
    </row>
    <row r="6811" spans="1:6">
      <c r="A6811" t="s">
        <v>4</v>
      </c>
      <c r="B6811" s="4" t="s">
        <v>5</v>
      </c>
      <c r="C6811" s="4" t="s">
        <v>7</v>
      </c>
      <c r="D6811" s="4" t="s">
        <v>13</v>
      </c>
      <c r="E6811" s="4" t="s">
        <v>13</v>
      </c>
      <c r="F6811" s="4" t="s">
        <v>13</v>
      </c>
      <c r="G6811" s="4" t="s">
        <v>13</v>
      </c>
    </row>
    <row r="6812" spans="1:6">
      <c r="A6812" t="n">
        <v>56305</v>
      </c>
      <c r="B6812" s="46" t="n">
        <v>46</v>
      </c>
      <c r="C6812" s="7" t="n">
        <v>61492</v>
      </c>
      <c r="D6812" s="7" t="n">
        <v>0.699999988079071</v>
      </c>
      <c r="E6812" s="7" t="n">
        <v>2</v>
      </c>
      <c r="F6812" s="7" t="n">
        <v>27.9500007629395</v>
      </c>
      <c r="G6812" s="7" t="n">
        <v>0</v>
      </c>
    </row>
    <row r="6813" spans="1:6">
      <c r="A6813" t="s">
        <v>4</v>
      </c>
      <c r="B6813" s="4" t="s">
        <v>5</v>
      </c>
      <c r="C6813" s="4" t="s">
        <v>7</v>
      </c>
      <c r="D6813" s="4" t="s">
        <v>13</v>
      </c>
      <c r="E6813" s="4" t="s">
        <v>13</v>
      </c>
      <c r="F6813" s="4" t="s">
        <v>13</v>
      </c>
      <c r="G6813" s="4" t="s">
        <v>13</v>
      </c>
    </row>
    <row r="6814" spans="1:6">
      <c r="A6814" t="n">
        <v>56324</v>
      </c>
      <c r="B6814" s="46" t="n">
        <v>46</v>
      </c>
      <c r="C6814" s="7" t="n">
        <v>61493</v>
      </c>
      <c r="D6814" s="7" t="n">
        <v>-0.5</v>
      </c>
      <c r="E6814" s="7" t="n">
        <v>2</v>
      </c>
      <c r="F6814" s="7" t="n">
        <v>27.5</v>
      </c>
      <c r="G6814" s="7" t="n">
        <v>0</v>
      </c>
    </row>
    <row r="6815" spans="1:6">
      <c r="A6815" t="s">
        <v>4</v>
      </c>
      <c r="B6815" s="4" t="s">
        <v>5</v>
      </c>
      <c r="C6815" s="4" t="s">
        <v>7</v>
      </c>
      <c r="D6815" s="4" t="s">
        <v>13</v>
      </c>
      <c r="E6815" s="4" t="s">
        <v>13</v>
      </c>
      <c r="F6815" s="4" t="s">
        <v>13</v>
      </c>
      <c r="G6815" s="4" t="s">
        <v>13</v>
      </c>
    </row>
    <row r="6816" spans="1:6">
      <c r="A6816" t="n">
        <v>56343</v>
      </c>
      <c r="B6816" s="46" t="n">
        <v>46</v>
      </c>
      <c r="C6816" s="7" t="n">
        <v>61494</v>
      </c>
      <c r="D6816" s="7" t="n">
        <v>0.300000011920929</v>
      </c>
      <c r="E6816" s="7" t="n">
        <v>2</v>
      </c>
      <c r="F6816" s="7" t="n">
        <v>27</v>
      </c>
      <c r="G6816" s="7" t="n">
        <v>0</v>
      </c>
    </row>
    <row r="6817" spans="1:7">
      <c r="A6817" t="s">
        <v>4</v>
      </c>
      <c r="B6817" s="4" t="s">
        <v>5</v>
      </c>
      <c r="C6817" s="4" t="s">
        <v>7</v>
      </c>
      <c r="D6817" s="4" t="s">
        <v>13</v>
      </c>
      <c r="E6817" s="4" t="s">
        <v>13</v>
      </c>
      <c r="F6817" s="4" t="s">
        <v>13</v>
      </c>
      <c r="G6817" s="4" t="s">
        <v>13</v>
      </c>
    </row>
    <row r="6818" spans="1:7">
      <c r="A6818" t="n">
        <v>56362</v>
      </c>
      <c r="B6818" s="46" t="n">
        <v>46</v>
      </c>
      <c r="C6818" s="7" t="n">
        <v>61497</v>
      </c>
      <c r="D6818" s="7" t="n">
        <v>0</v>
      </c>
      <c r="E6818" s="7" t="n">
        <v>2</v>
      </c>
      <c r="F6818" s="7" t="n">
        <v>36.0499992370605</v>
      </c>
      <c r="G6818" s="7" t="n">
        <v>0</v>
      </c>
    </row>
    <row r="6819" spans="1:7">
      <c r="A6819" t="s">
        <v>4</v>
      </c>
      <c r="B6819" s="4" t="s">
        <v>5</v>
      </c>
      <c r="C6819" s="4" t="s">
        <v>7</v>
      </c>
      <c r="D6819" s="4" t="s">
        <v>13</v>
      </c>
      <c r="E6819" s="4" t="s">
        <v>13</v>
      </c>
      <c r="F6819" s="4" t="s">
        <v>13</v>
      </c>
      <c r="G6819" s="4" t="s">
        <v>13</v>
      </c>
    </row>
    <row r="6820" spans="1:7">
      <c r="A6820" t="n">
        <v>56381</v>
      </c>
      <c r="B6820" s="46" t="n">
        <v>46</v>
      </c>
      <c r="C6820" s="7" t="n">
        <v>61498</v>
      </c>
      <c r="D6820" s="7" t="n">
        <v>1</v>
      </c>
      <c r="E6820" s="7" t="n">
        <v>2</v>
      </c>
      <c r="F6820" s="7" t="n">
        <v>36</v>
      </c>
      <c r="G6820" s="7" t="n">
        <v>0</v>
      </c>
    </row>
    <row r="6821" spans="1:7">
      <c r="A6821" t="s">
        <v>4</v>
      </c>
      <c r="B6821" s="4" t="s">
        <v>5</v>
      </c>
      <c r="C6821" s="4" t="s">
        <v>7</v>
      </c>
      <c r="D6821" s="4" t="s">
        <v>13</v>
      </c>
      <c r="E6821" s="4" t="s">
        <v>13</v>
      </c>
      <c r="F6821" s="4" t="s">
        <v>13</v>
      </c>
      <c r="G6821" s="4" t="s">
        <v>13</v>
      </c>
    </row>
    <row r="6822" spans="1:7">
      <c r="A6822" t="n">
        <v>56400</v>
      </c>
      <c r="B6822" s="46" t="n">
        <v>46</v>
      </c>
      <c r="C6822" s="7" t="n">
        <v>61499</v>
      </c>
      <c r="D6822" s="7" t="n">
        <v>1.64999997615814</v>
      </c>
      <c r="E6822" s="7" t="n">
        <v>2</v>
      </c>
      <c r="F6822" s="7" t="n">
        <v>36.6500015258789</v>
      </c>
      <c r="G6822" s="7" t="n">
        <v>0</v>
      </c>
    </row>
    <row r="6823" spans="1:7">
      <c r="A6823" t="s">
        <v>4</v>
      </c>
      <c r="B6823" s="4" t="s">
        <v>5</v>
      </c>
      <c r="C6823" s="4" t="s">
        <v>7</v>
      </c>
      <c r="D6823" s="4" t="s">
        <v>13</v>
      </c>
      <c r="E6823" s="4" t="s">
        <v>13</v>
      </c>
      <c r="F6823" s="4" t="s">
        <v>13</v>
      </c>
      <c r="G6823" s="4" t="s">
        <v>13</v>
      </c>
    </row>
    <row r="6824" spans="1:7">
      <c r="A6824" t="n">
        <v>56419</v>
      </c>
      <c r="B6824" s="46" t="n">
        <v>46</v>
      </c>
      <c r="C6824" s="7" t="n">
        <v>61500</v>
      </c>
      <c r="D6824" s="7" t="n">
        <v>-0.949999988079071</v>
      </c>
      <c r="E6824" s="7" t="n">
        <v>2</v>
      </c>
      <c r="F6824" s="7" t="n">
        <v>36.1500015258789</v>
      </c>
      <c r="G6824" s="7" t="n">
        <v>0</v>
      </c>
    </row>
    <row r="6825" spans="1:7">
      <c r="A6825" t="s">
        <v>4</v>
      </c>
      <c r="B6825" s="4" t="s">
        <v>5</v>
      </c>
      <c r="C6825" s="4" t="s">
        <v>7</v>
      </c>
      <c r="D6825" s="4" t="s">
        <v>13</v>
      </c>
      <c r="E6825" s="4" t="s">
        <v>13</v>
      </c>
      <c r="F6825" s="4" t="s">
        <v>13</v>
      </c>
      <c r="G6825" s="4" t="s">
        <v>13</v>
      </c>
    </row>
    <row r="6826" spans="1:7">
      <c r="A6826" t="n">
        <v>56438</v>
      </c>
      <c r="B6826" s="46" t="n">
        <v>46</v>
      </c>
      <c r="C6826" s="7" t="n">
        <v>61501</v>
      </c>
      <c r="D6826" s="7" t="n">
        <v>-1.35000002384186</v>
      </c>
      <c r="E6826" s="7" t="n">
        <v>2</v>
      </c>
      <c r="F6826" s="7" t="n">
        <v>37</v>
      </c>
      <c r="G6826" s="7" t="n">
        <v>0</v>
      </c>
    </row>
    <row r="6827" spans="1:7">
      <c r="A6827" t="s">
        <v>4</v>
      </c>
      <c r="B6827" s="4" t="s">
        <v>5</v>
      </c>
      <c r="C6827" s="4" t="s">
        <v>7</v>
      </c>
      <c r="D6827" s="4" t="s">
        <v>13</v>
      </c>
      <c r="E6827" s="4" t="s">
        <v>13</v>
      </c>
      <c r="F6827" s="4" t="s">
        <v>13</v>
      </c>
      <c r="G6827" s="4" t="s">
        <v>13</v>
      </c>
    </row>
    <row r="6828" spans="1:7">
      <c r="A6828" t="n">
        <v>56457</v>
      </c>
      <c r="B6828" s="46" t="n">
        <v>46</v>
      </c>
      <c r="C6828" s="7" t="n">
        <v>13</v>
      </c>
      <c r="D6828" s="7" t="n">
        <v>0.449999988079071</v>
      </c>
      <c r="E6828" s="7" t="n">
        <v>2</v>
      </c>
      <c r="F6828" s="7" t="n">
        <v>37.8499984741211</v>
      </c>
      <c r="G6828" s="7" t="n">
        <v>0</v>
      </c>
    </row>
    <row r="6829" spans="1:7">
      <c r="A6829" t="s">
        <v>4</v>
      </c>
      <c r="B6829" s="4" t="s">
        <v>5</v>
      </c>
      <c r="C6829" s="4" t="s">
        <v>7</v>
      </c>
      <c r="D6829" s="4" t="s">
        <v>13</v>
      </c>
      <c r="E6829" s="4" t="s">
        <v>13</v>
      </c>
      <c r="F6829" s="4" t="s">
        <v>13</v>
      </c>
      <c r="G6829" s="4" t="s">
        <v>13</v>
      </c>
    </row>
    <row r="6830" spans="1:7">
      <c r="A6830" t="n">
        <v>56476</v>
      </c>
      <c r="B6830" s="46" t="n">
        <v>46</v>
      </c>
      <c r="C6830" s="7" t="n">
        <v>80</v>
      </c>
      <c r="D6830" s="7" t="n">
        <v>1.45000004768372</v>
      </c>
      <c r="E6830" s="7" t="n">
        <v>2</v>
      </c>
      <c r="F6830" s="7" t="n">
        <v>38.0499992370605</v>
      </c>
      <c r="G6830" s="7" t="n">
        <v>0</v>
      </c>
    </row>
    <row r="6831" spans="1:7">
      <c r="A6831" t="s">
        <v>4</v>
      </c>
      <c r="B6831" s="4" t="s">
        <v>5</v>
      </c>
      <c r="C6831" s="4" t="s">
        <v>7</v>
      </c>
      <c r="D6831" s="4" t="s">
        <v>13</v>
      </c>
      <c r="E6831" s="4" t="s">
        <v>13</v>
      </c>
      <c r="F6831" s="4" t="s">
        <v>13</v>
      </c>
      <c r="G6831" s="4" t="s">
        <v>13</v>
      </c>
    </row>
    <row r="6832" spans="1:7">
      <c r="A6832" t="n">
        <v>56495</v>
      </c>
      <c r="B6832" s="46" t="n">
        <v>46</v>
      </c>
      <c r="C6832" s="7" t="n">
        <v>18</v>
      </c>
      <c r="D6832" s="7" t="n">
        <v>-0.550000011920929</v>
      </c>
      <c r="E6832" s="7" t="n">
        <v>2</v>
      </c>
      <c r="F6832" s="7" t="n">
        <v>37.7999992370605</v>
      </c>
      <c r="G6832" s="7" t="n">
        <v>0</v>
      </c>
    </row>
    <row r="6833" spans="1:7">
      <c r="A6833" t="s">
        <v>4</v>
      </c>
      <c r="B6833" s="4" t="s">
        <v>5</v>
      </c>
      <c r="C6833" s="4" t="s">
        <v>8</v>
      </c>
      <c r="D6833" s="4" t="s">
        <v>7</v>
      </c>
      <c r="E6833" s="4" t="s">
        <v>9</v>
      </c>
      <c r="F6833" s="4" t="s">
        <v>9</v>
      </c>
      <c r="G6833" s="4" t="s">
        <v>9</v>
      </c>
      <c r="H6833" s="4" t="s">
        <v>9</v>
      </c>
    </row>
    <row r="6834" spans="1:7">
      <c r="A6834" t="n">
        <v>56514</v>
      </c>
      <c r="B6834" s="39" t="n">
        <v>51</v>
      </c>
      <c r="C6834" s="7" t="n">
        <v>3</v>
      </c>
      <c r="D6834" s="7" t="n">
        <v>61497</v>
      </c>
      <c r="E6834" s="7" t="s">
        <v>454</v>
      </c>
      <c r="F6834" s="7" t="s">
        <v>455</v>
      </c>
      <c r="G6834" s="7" t="s">
        <v>94</v>
      </c>
      <c r="H6834" s="7" t="s">
        <v>95</v>
      </c>
    </row>
    <row r="6835" spans="1:7">
      <c r="A6835" t="s">
        <v>4</v>
      </c>
      <c r="B6835" s="4" t="s">
        <v>5</v>
      </c>
      <c r="C6835" s="4" t="s">
        <v>8</v>
      </c>
      <c r="D6835" s="4" t="s">
        <v>7</v>
      </c>
      <c r="E6835" s="4" t="s">
        <v>9</v>
      </c>
      <c r="F6835" s="4" t="s">
        <v>9</v>
      </c>
      <c r="G6835" s="4" t="s">
        <v>9</v>
      </c>
      <c r="H6835" s="4" t="s">
        <v>9</v>
      </c>
    </row>
    <row r="6836" spans="1:7">
      <c r="A6836" t="n">
        <v>56543</v>
      </c>
      <c r="B6836" s="39" t="n">
        <v>51</v>
      </c>
      <c r="C6836" s="7" t="n">
        <v>3</v>
      </c>
      <c r="D6836" s="7" t="n">
        <v>61498</v>
      </c>
      <c r="E6836" s="7" t="s">
        <v>454</v>
      </c>
      <c r="F6836" s="7" t="s">
        <v>455</v>
      </c>
      <c r="G6836" s="7" t="s">
        <v>94</v>
      </c>
      <c r="H6836" s="7" t="s">
        <v>95</v>
      </c>
    </row>
    <row r="6837" spans="1:7">
      <c r="A6837" t="s">
        <v>4</v>
      </c>
      <c r="B6837" s="4" t="s">
        <v>5</v>
      </c>
      <c r="C6837" s="4" t="s">
        <v>8</v>
      </c>
      <c r="D6837" s="4" t="s">
        <v>7</v>
      </c>
      <c r="E6837" s="4" t="s">
        <v>9</v>
      </c>
      <c r="F6837" s="4" t="s">
        <v>9</v>
      </c>
      <c r="G6837" s="4" t="s">
        <v>9</v>
      </c>
      <c r="H6837" s="4" t="s">
        <v>9</v>
      </c>
    </row>
    <row r="6838" spans="1:7">
      <c r="A6838" t="n">
        <v>56572</v>
      </c>
      <c r="B6838" s="39" t="n">
        <v>51</v>
      </c>
      <c r="C6838" s="7" t="n">
        <v>3</v>
      </c>
      <c r="D6838" s="7" t="n">
        <v>61499</v>
      </c>
      <c r="E6838" s="7" t="s">
        <v>454</v>
      </c>
      <c r="F6838" s="7" t="s">
        <v>455</v>
      </c>
      <c r="G6838" s="7" t="s">
        <v>94</v>
      </c>
      <c r="H6838" s="7" t="s">
        <v>95</v>
      </c>
    </row>
    <row r="6839" spans="1:7">
      <c r="A6839" t="s">
        <v>4</v>
      </c>
      <c r="B6839" s="4" t="s">
        <v>5</v>
      </c>
      <c r="C6839" s="4" t="s">
        <v>8</v>
      </c>
      <c r="D6839" s="4" t="s">
        <v>7</v>
      </c>
      <c r="E6839" s="4" t="s">
        <v>9</v>
      </c>
      <c r="F6839" s="4" t="s">
        <v>9</v>
      </c>
      <c r="G6839" s="4" t="s">
        <v>9</v>
      </c>
      <c r="H6839" s="4" t="s">
        <v>9</v>
      </c>
    </row>
    <row r="6840" spans="1:7">
      <c r="A6840" t="n">
        <v>56601</v>
      </c>
      <c r="B6840" s="39" t="n">
        <v>51</v>
      </c>
      <c r="C6840" s="7" t="n">
        <v>3</v>
      </c>
      <c r="D6840" s="7" t="n">
        <v>61500</v>
      </c>
      <c r="E6840" s="7" t="s">
        <v>454</v>
      </c>
      <c r="F6840" s="7" t="s">
        <v>455</v>
      </c>
      <c r="G6840" s="7" t="s">
        <v>94</v>
      </c>
      <c r="H6840" s="7" t="s">
        <v>95</v>
      </c>
    </row>
    <row r="6841" spans="1:7">
      <c r="A6841" t="s">
        <v>4</v>
      </c>
      <c r="B6841" s="4" t="s">
        <v>5</v>
      </c>
      <c r="C6841" s="4" t="s">
        <v>8</v>
      </c>
      <c r="D6841" s="4" t="s">
        <v>7</v>
      </c>
      <c r="E6841" s="4" t="s">
        <v>9</v>
      </c>
      <c r="F6841" s="4" t="s">
        <v>9</v>
      </c>
      <c r="G6841" s="4" t="s">
        <v>9</v>
      </c>
      <c r="H6841" s="4" t="s">
        <v>9</v>
      </c>
    </row>
    <row r="6842" spans="1:7">
      <c r="A6842" t="n">
        <v>56630</v>
      </c>
      <c r="B6842" s="39" t="n">
        <v>51</v>
      </c>
      <c r="C6842" s="7" t="n">
        <v>3</v>
      </c>
      <c r="D6842" s="7" t="n">
        <v>61501</v>
      </c>
      <c r="E6842" s="7" t="s">
        <v>454</v>
      </c>
      <c r="F6842" s="7" t="s">
        <v>455</v>
      </c>
      <c r="G6842" s="7" t="s">
        <v>94</v>
      </c>
      <c r="H6842" s="7" t="s">
        <v>95</v>
      </c>
    </row>
    <row r="6843" spans="1:7">
      <c r="A6843" t="s">
        <v>4</v>
      </c>
      <c r="B6843" s="4" t="s">
        <v>5</v>
      </c>
      <c r="C6843" s="4" t="s">
        <v>8</v>
      </c>
      <c r="D6843" s="4" t="s">
        <v>7</v>
      </c>
      <c r="E6843" s="4" t="s">
        <v>9</v>
      </c>
      <c r="F6843" s="4" t="s">
        <v>9</v>
      </c>
      <c r="G6843" s="4" t="s">
        <v>9</v>
      </c>
      <c r="H6843" s="4" t="s">
        <v>9</v>
      </c>
    </row>
    <row r="6844" spans="1:7">
      <c r="A6844" t="n">
        <v>56659</v>
      </c>
      <c r="B6844" s="39" t="n">
        <v>51</v>
      </c>
      <c r="C6844" s="7" t="n">
        <v>3</v>
      </c>
      <c r="D6844" s="7" t="n">
        <v>13</v>
      </c>
      <c r="E6844" s="7" t="s">
        <v>454</v>
      </c>
      <c r="F6844" s="7" t="s">
        <v>455</v>
      </c>
      <c r="G6844" s="7" t="s">
        <v>94</v>
      </c>
      <c r="H6844" s="7" t="s">
        <v>95</v>
      </c>
    </row>
    <row r="6845" spans="1:7">
      <c r="A6845" t="s">
        <v>4</v>
      </c>
      <c r="B6845" s="4" t="s">
        <v>5</v>
      </c>
      <c r="C6845" s="4" t="s">
        <v>8</v>
      </c>
      <c r="D6845" s="4" t="s">
        <v>7</v>
      </c>
      <c r="E6845" s="4" t="s">
        <v>9</v>
      </c>
      <c r="F6845" s="4" t="s">
        <v>9</v>
      </c>
      <c r="G6845" s="4" t="s">
        <v>9</v>
      </c>
      <c r="H6845" s="4" t="s">
        <v>9</v>
      </c>
    </row>
    <row r="6846" spans="1:7">
      <c r="A6846" t="n">
        <v>56688</v>
      </c>
      <c r="B6846" s="39" t="n">
        <v>51</v>
      </c>
      <c r="C6846" s="7" t="n">
        <v>3</v>
      </c>
      <c r="D6846" s="7" t="n">
        <v>80</v>
      </c>
      <c r="E6846" s="7" t="s">
        <v>454</v>
      </c>
      <c r="F6846" s="7" t="s">
        <v>455</v>
      </c>
      <c r="G6846" s="7" t="s">
        <v>94</v>
      </c>
      <c r="H6846" s="7" t="s">
        <v>95</v>
      </c>
    </row>
    <row r="6847" spans="1:7">
      <c r="A6847" t="s">
        <v>4</v>
      </c>
      <c r="B6847" s="4" t="s">
        <v>5</v>
      </c>
      <c r="C6847" s="4" t="s">
        <v>8</v>
      </c>
      <c r="D6847" s="4" t="s">
        <v>7</v>
      </c>
      <c r="E6847" s="4" t="s">
        <v>9</v>
      </c>
      <c r="F6847" s="4" t="s">
        <v>9</v>
      </c>
      <c r="G6847" s="4" t="s">
        <v>9</v>
      </c>
      <c r="H6847" s="4" t="s">
        <v>9</v>
      </c>
    </row>
    <row r="6848" spans="1:7">
      <c r="A6848" t="n">
        <v>56717</v>
      </c>
      <c r="B6848" s="39" t="n">
        <v>51</v>
      </c>
      <c r="C6848" s="7" t="n">
        <v>3</v>
      </c>
      <c r="D6848" s="7" t="n">
        <v>18</v>
      </c>
      <c r="E6848" s="7" t="s">
        <v>454</v>
      </c>
      <c r="F6848" s="7" t="s">
        <v>455</v>
      </c>
      <c r="G6848" s="7" t="s">
        <v>94</v>
      </c>
      <c r="H6848" s="7" t="s">
        <v>95</v>
      </c>
    </row>
    <row r="6849" spans="1:8">
      <c r="A6849" t="s">
        <v>4</v>
      </c>
      <c r="B6849" s="4" t="s">
        <v>5</v>
      </c>
      <c r="C6849" s="4" t="s">
        <v>7</v>
      </c>
      <c r="D6849" s="4" t="s">
        <v>13</v>
      </c>
      <c r="E6849" s="4" t="s">
        <v>14</v>
      </c>
      <c r="F6849" s="4" t="s">
        <v>13</v>
      </c>
      <c r="G6849" s="4" t="s">
        <v>13</v>
      </c>
      <c r="H6849" s="4" t="s">
        <v>8</v>
      </c>
    </row>
    <row r="6850" spans="1:8">
      <c r="A6850" t="n">
        <v>56746</v>
      </c>
      <c r="B6850" s="87" t="n">
        <v>100</v>
      </c>
      <c r="C6850" s="7" t="n">
        <v>61497</v>
      </c>
      <c r="D6850" s="7" t="n">
        <v>0</v>
      </c>
      <c r="E6850" s="7" t="n">
        <v>1073741824</v>
      </c>
      <c r="F6850" s="7" t="n">
        <v>37</v>
      </c>
      <c r="G6850" s="7" t="n">
        <v>0</v>
      </c>
      <c r="H6850" s="7" t="n">
        <v>0</v>
      </c>
    </row>
    <row r="6851" spans="1:8">
      <c r="A6851" t="s">
        <v>4</v>
      </c>
      <c r="B6851" s="4" t="s">
        <v>5</v>
      </c>
      <c r="C6851" s="4" t="s">
        <v>7</v>
      </c>
      <c r="D6851" s="4" t="s">
        <v>13</v>
      </c>
      <c r="E6851" s="4" t="s">
        <v>14</v>
      </c>
      <c r="F6851" s="4" t="s">
        <v>13</v>
      </c>
      <c r="G6851" s="4" t="s">
        <v>13</v>
      </c>
      <c r="H6851" s="4" t="s">
        <v>8</v>
      </c>
    </row>
    <row r="6852" spans="1:8">
      <c r="A6852" t="n">
        <v>56766</v>
      </c>
      <c r="B6852" s="87" t="n">
        <v>100</v>
      </c>
      <c r="C6852" s="7" t="n">
        <v>61498</v>
      </c>
      <c r="D6852" s="7" t="n">
        <v>0</v>
      </c>
      <c r="E6852" s="7" t="n">
        <v>1073741824</v>
      </c>
      <c r="F6852" s="7" t="n">
        <v>37</v>
      </c>
      <c r="G6852" s="7" t="n">
        <v>0</v>
      </c>
      <c r="H6852" s="7" t="n">
        <v>0</v>
      </c>
    </row>
    <row r="6853" spans="1:8">
      <c r="A6853" t="s">
        <v>4</v>
      </c>
      <c r="B6853" s="4" t="s">
        <v>5</v>
      </c>
      <c r="C6853" s="4" t="s">
        <v>7</v>
      </c>
      <c r="D6853" s="4" t="s">
        <v>13</v>
      </c>
      <c r="E6853" s="4" t="s">
        <v>14</v>
      </c>
      <c r="F6853" s="4" t="s">
        <v>13</v>
      </c>
      <c r="G6853" s="4" t="s">
        <v>13</v>
      </c>
      <c r="H6853" s="4" t="s">
        <v>8</v>
      </c>
    </row>
    <row r="6854" spans="1:8">
      <c r="A6854" t="n">
        <v>56786</v>
      </c>
      <c r="B6854" s="87" t="n">
        <v>100</v>
      </c>
      <c r="C6854" s="7" t="n">
        <v>61499</v>
      </c>
      <c r="D6854" s="7" t="n">
        <v>0</v>
      </c>
      <c r="E6854" s="7" t="n">
        <v>1073741824</v>
      </c>
      <c r="F6854" s="7" t="n">
        <v>37</v>
      </c>
      <c r="G6854" s="7" t="n">
        <v>0</v>
      </c>
      <c r="H6854" s="7" t="n">
        <v>0</v>
      </c>
    </row>
    <row r="6855" spans="1:8">
      <c r="A6855" t="s">
        <v>4</v>
      </c>
      <c r="B6855" s="4" t="s">
        <v>5</v>
      </c>
      <c r="C6855" s="4" t="s">
        <v>7</v>
      </c>
      <c r="D6855" s="4" t="s">
        <v>13</v>
      </c>
      <c r="E6855" s="4" t="s">
        <v>14</v>
      </c>
      <c r="F6855" s="4" t="s">
        <v>13</v>
      </c>
      <c r="G6855" s="4" t="s">
        <v>13</v>
      </c>
      <c r="H6855" s="4" t="s">
        <v>8</v>
      </c>
    </row>
    <row r="6856" spans="1:8">
      <c r="A6856" t="n">
        <v>56806</v>
      </c>
      <c r="B6856" s="87" t="n">
        <v>100</v>
      </c>
      <c r="C6856" s="7" t="n">
        <v>61500</v>
      </c>
      <c r="D6856" s="7" t="n">
        <v>0</v>
      </c>
      <c r="E6856" s="7" t="n">
        <v>1073741824</v>
      </c>
      <c r="F6856" s="7" t="n">
        <v>37</v>
      </c>
      <c r="G6856" s="7" t="n">
        <v>0</v>
      </c>
      <c r="H6856" s="7" t="n">
        <v>0</v>
      </c>
    </row>
    <row r="6857" spans="1:8">
      <c r="A6857" t="s">
        <v>4</v>
      </c>
      <c r="B6857" s="4" t="s">
        <v>5</v>
      </c>
      <c r="C6857" s="4" t="s">
        <v>7</v>
      </c>
      <c r="D6857" s="4" t="s">
        <v>13</v>
      </c>
      <c r="E6857" s="4" t="s">
        <v>14</v>
      </c>
      <c r="F6857" s="4" t="s">
        <v>13</v>
      </c>
      <c r="G6857" s="4" t="s">
        <v>13</v>
      </c>
      <c r="H6857" s="4" t="s">
        <v>8</v>
      </c>
    </row>
    <row r="6858" spans="1:8">
      <c r="A6858" t="n">
        <v>56826</v>
      </c>
      <c r="B6858" s="87" t="n">
        <v>100</v>
      </c>
      <c r="C6858" s="7" t="n">
        <v>61501</v>
      </c>
      <c r="D6858" s="7" t="n">
        <v>0</v>
      </c>
      <c r="E6858" s="7" t="n">
        <v>1073741824</v>
      </c>
      <c r="F6858" s="7" t="n">
        <v>37</v>
      </c>
      <c r="G6858" s="7" t="n">
        <v>0</v>
      </c>
      <c r="H6858" s="7" t="n">
        <v>0</v>
      </c>
    </row>
    <row r="6859" spans="1:8">
      <c r="A6859" t="s">
        <v>4</v>
      </c>
      <c r="B6859" s="4" t="s">
        <v>5</v>
      </c>
      <c r="C6859" s="4" t="s">
        <v>7</v>
      </c>
      <c r="D6859" s="4" t="s">
        <v>13</v>
      </c>
      <c r="E6859" s="4" t="s">
        <v>14</v>
      </c>
      <c r="F6859" s="4" t="s">
        <v>13</v>
      </c>
      <c r="G6859" s="4" t="s">
        <v>13</v>
      </c>
      <c r="H6859" s="4" t="s">
        <v>8</v>
      </c>
    </row>
    <row r="6860" spans="1:8">
      <c r="A6860" t="n">
        <v>56846</v>
      </c>
      <c r="B6860" s="87" t="n">
        <v>100</v>
      </c>
      <c r="C6860" s="7" t="n">
        <v>13</v>
      </c>
      <c r="D6860" s="7" t="n">
        <v>0</v>
      </c>
      <c r="E6860" s="7" t="n">
        <v>1073741824</v>
      </c>
      <c r="F6860" s="7" t="n">
        <v>36</v>
      </c>
      <c r="G6860" s="7" t="n">
        <v>0</v>
      </c>
      <c r="H6860" s="7" t="n">
        <v>0</v>
      </c>
    </row>
    <row r="6861" spans="1:8">
      <c r="A6861" t="s">
        <v>4</v>
      </c>
      <c r="B6861" s="4" t="s">
        <v>5</v>
      </c>
      <c r="C6861" s="4" t="s">
        <v>7</v>
      </c>
      <c r="D6861" s="4" t="s">
        <v>13</v>
      </c>
      <c r="E6861" s="4" t="s">
        <v>14</v>
      </c>
      <c r="F6861" s="4" t="s">
        <v>13</v>
      </c>
      <c r="G6861" s="4" t="s">
        <v>13</v>
      </c>
      <c r="H6861" s="4" t="s">
        <v>8</v>
      </c>
    </row>
    <row r="6862" spans="1:8">
      <c r="A6862" t="n">
        <v>56866</v>
      </c>
      <c r="B6862" s="87" t="n">
        <v>100</v>
      </c>
      <c r="C6862" s="7" t="n">
        <v>80</v>
      </c>
      <c r="D6862" s="7" t="n">
        <v>0</v>
      </c>
      <c r="E6862" s="7" t="n">
        <v>1073741824</v>
      </c>
      <c r="F6862" s="7" t="n">
        <v>36</v>
      </c>
      <c r="G6862" s="7" t="n">
        <v>0</v>
      </c>
      <c r="H6862" s="7" t="n">
        <v>0</v>
      </c>
    </row>
    <row r="6863" spans="1:8">
      <c r="A6863" t="s">
        <v>4</v>
      </c>
      <c r="B6863" s="4" t="s">
        <v>5</v>
      </c>
      <c r="C6863" s="4" t="s">
        <v>7</v>
      </c>
      <c r="D6863" s="4" t="s">
        <v>13</v>
      </c>
      <c r="E6863" s="4" t="s">
        <v>14</v>
      </c>
      <c r="F6863" s="4" t="s">
        <v>13</v>
      </c>
      <c r="G6863" s="4" t="s">
        <v>13</v>
      </c>
      <c r="H6863" s="4" t="s">
        <v>8</v>
      </c>
    </row>
    <row r="6864" spans="1:8">
      <c r="A6864" t="n">
        <v>56886</v>
      </c>
      <c r="B6864" s="87" t="n">
        <v>100</v>
      </c>
      <c r="C6864" s="7" t="n">
        <v>18</v>
      </c>
      <c r="D6864" s="7" t="n">
        <v>0</v>
      </c>
      <c r="E6864" s="7" t="n">
        <v>1073741824</v>
      </c>
      <c r="F6864" s="7" t="n">
        <v>36</v>
      </c>
      <c r="G6864" s="7" t="n">
        <v>0</v>
      </c>
      <c r="H6864" s="7" t="n">
        <v>0</v>
      </c>
    </row>
    <row r="6865" spans="1:8">
      <c r="A6865" t="s">
        <v>4</v>
      </c>
      <c r="B6865" s="4" t="s">
        <v>5</v>
      </c>
      <c r="C6865" s="4" t="s">
        <v>8</v>
      </c>
      <c r="D6865" s="20" t="s">
        <v>30</v>
      </c>
      <c r="E6865" s="4" t="s">
        <v>5</v>
      </c>
      <c r="F6865" s="4" t="s">
        <v>8</v>
      </c>
      <c r="G6865" s="4" t="s">
        <v>7</v>
      </c>
      <c r="H6865" s="20" t="s">
        <v>32</v>
      </c>
      <c r="I6865" s="4" t="s">
        <v>8</v>
      </c>
      <c r="J6865" s="4" t="s">
        <v>12</v>
      </c>
    </row>
    <row r="6866" spans="1:8">
      <c r="A6866" t="n">
        <v>56906</v>
      </c>
      <c r="B6866" s="12" t="n">
        <v>5</v>
      </c>
      <c r="C6866" s="7" t="n">
        <v>28</v>
      </c>
      <c r="D6866" s="20" t="s">
        <v>3</v>
      </c>
      <c r="E6866" s="61" t="n">
        <v>64</v>
      </c>
      <c r="F6866" s="7" t="n">
        <v>5</v>
      </c>
      <c r="G6866" s="7" t="n">
        <v>5</v>
      </c>
      <c r="H6866" s="20" t="s">
        <v>3</v>
      </c>
      <c r="I6866" s="7" t="n">
        <v>1</v>
      </c>
      <c r="J6866" s="13" t="n">
        <f t="normal" ca="1">A6872</f>
        <v>0</v>
      </c>
    </row>
    <row r="6867" spans="1:8">
      <c r="A6867" t="s">
        <v>4</v>
      </c>
      <c r="B6867" s="4" t="s">
        <v>5</v>
      </c>
      <c r="C6867" s="4" t="s">
        <v>7</v>
      </c>
      <c r="D6867" s="4" t="s">
        <v>13</v>
      </c>
      <c r="E6867" s="4" t="s">
        <v>13</v>
      </c>
      <c r="F6867" s="4" t="s">
        <v>13</v>
      </c>
      <c r="G6867" s="4" t="s">
        <v>13</v>
      </c>
    </row>
    <row r="6868" spans="1:8">
      <c r="A6868" t="n">
        <v>56917</v>
      </c>
      <c r="B6868" s="46" t="n">
        <v>46</v>
      </c>
      <c r="C6868" s="7" t="n">
        <v>7032</v>
      </c>
      <c r="D6868" s="7" t="n">
        <v>0.100000001490116</v>
      </c>
      <c r="E6868" s="7" t="n">
        <v>2</v>
      </c>
      <c r="F6868" s="7" t="n">
        <v>28.7999992370605</v>
      </c>
      <c r="G6868" s="7" t="n">
        <v>0</v>
      </c>
    </row>
    <row r="6869" spans="1:8">
      <c r="A6869" t="s">
        <v>4</v>
      </c>
      <c r="B6869" s="4" t="s">
        <v>5</v>
      </c>
      <c r="C6869" s="4" t="s">
        <v>12</v>
      </c>
    </row>
    <row r="6870" spans="1:8">
      <c r="A6870" t="n">
        <v>56936</v>
      </c>
      <c r="B6870" s="15" t="n">
        <v>3</v>
      </c>
      <c r="C6870" s="13" t="n">
        <f t="normal" ca="1">A6876</f>
        <v>0</v>
      </c>
    </row>
    <row r="6871" spans="1:8">
      <c r="A6871" t="s">
        <v>4</v>
      </c>
      <c r="B6871" s="4" t="s">
        <v>5</v>
      </c>
      <c r="C6871" s="4" t="s">
        <v>7</v>
      </c>
      <c r="D6871" s="4" t="s">
        <v>13</v>
      </c>
      <c r="E6871" s="4" t="s">
        <v>13</v>
      </c>
      <c r="F6871" s="4" t="s">
        <v>13</v>
      </c>
      <c r="G6871" s="4" t="s">
        <v>13</v>
      </c>
    </row>
    <row r="6872" spans="1:8">
      <c r="A6872" t="n">
        <v>56941</v>
      </c>
      <c r="B6872" s="46" t="n">
        <v>46</v>
      </c>
      <c r="C6872" s="7" t="n">
        <v>7032</v>
      </c>
      <c r="D6872" s="7" t="n">
        <v>2.04999995231628</v>
      </c>
      <c r="E6872" s="7" t="n">
        <v>2</v>
      </c>
      <c r="F6872" s="7" t="n">
        <v>36.4500007629395</v>
      </c>
      <c r="G6872" s="7" t="n">
        <v>0</v>
      </c>
    </row>
    <row r="6873" spans="1:8">
      <c r="A6873" t="s">
        <v>4</v>
      </c>
      <c r="B6873" s="4" t="s">
        <v>5</v>
      </c>
      <c r="C6873" s="4" t="s">
        <v>7</v>
      </c>
      <c r="D6873" s="4" t="s">
        <v>13</v>
      </c>
      <c r="E6873" s="4" t="s">
        <v>14</v>
      </c>
      <c r="F6873" s="4" t="s">
        <v>13</v>
      </c>
      <c r="G6873" s="4" t="s">
        <v>13</v>
      </c>
      <c r="H6873" s="4" t="s">
        <v>8</v>
      </c>
    </row>
    <row r="6874" spans="1:8">
      <c r="A6874" t="n">
        <v>56960</v>
      </c>
      <c r="B6874" s="87" t="n">
        <v>100</v>
      </c>
      <c r="C6874" s="7" t="n">
        <v>7032</v>
      </c>
      <c r="D6874" s="7" t="n">
        <v>0</v>
      </c>
      <c r="E6874" s="7" t="n">
        <v>1073741824</v>
      </c>
      <c r="F6874" s="7" t="n">
        <v>37</v>
      </c>
      <c r="G6874" s="7" t="n">
        <v>0</v>
      </c>
      <c r="H6874" s="7" t="n">
        <v>0</v>
      </c>
    </row>
    <row r="6875" spans="1:8">
      <c r="A6875" t="s">
        <v>4</v>
      </c>
      <c r="B6875" s="4" t="s">
        <v>5</v>
      </c>
      <c r="C6875" s="4" t="s">
        <v>8</v>
      </c>
      <c r="D6875" s="4" t="s">
        <v>8</v>
      </c>
      <c r="E6875" s="4" t="s">
        <v>13</v>
      </c>
      <c r="F6875" s="4" t="s">
        <v>13</v>
      </c>
      <c r="G6875" s="4" t="s">
        <v>13</v>
      </c>
      <c r="H6875" s="4" t="s">
        <v>7</v>
      </c>
    </row>
    <row r="6876" spans="1:8">
      <c r="A6876" t="n">
        <v>56980</v>
      </c>
      <c r="B6876" s="31" t="n">
        <v>45</v>
      </c>
      <c r="C6876" s="7" t="n">
        <v>2</v>
      </c>
      <c r="D6876" s="7" t="n">
        <v>3</v>
      </c>
      <c r="E6876" s="7" t="n">
        <v>0</v>
      </c>
      <c r="F6876" s="7" t="n">
        <v>3.20000004768372</v>
      </c>
      <c r="G6876" s="7" t="n">
        <v>36.5</v>
      </c>
      <c r="H6876" s="7" t="n">
        <v>0</v>
      </c>
    </row>
    <row r="6877" spans="1:8">
      <c r="A6877" t="s">
        <v>4</v>
      </c>
      <c r="B6877" s="4" t="s">
        <v>5</v>
      </c>
      <c r="C6877" s="4" t="s">
        <v>8</v>
      </c>
      <c r="D6877" s="4" t="s">
        <v>8</v>
      </c>
      <c r="E6877" s="4" t="s">
        <v>13</v>
      </c>
      <c r="F6877" s="4" t="s">
        <v>13</v>
      </c>
      <c r="G6877" s="4" t="s">
        <v>13</v>
      </c>
      <c r="H6877" s="4" t="s">
        <v>7</v>
      </c>
      <c r="I6877" s="4" t="s">
        <v>8</v>
      </c>
    </row>
    <row r="6878" spans="1:8">
      <c r="A6878" t="n">
        <v>56997</v>
      </c>
      <c r="B6878" s="31" t="n">
        <v>45</v>
      </c>
      <c r="C6878" s="7" t="n">
        <v>4</v>
      </c>
      <c r="D6878" s="7" t="n">
        <v>3</v>
      </c>
      <c r="E6878" s="7" t="n">
        <v>22.9500007629395</v>
      </c>
      <c r="F6878" s="7" t="n">
        <v>202.149993896484</v>
      </c>
      <c r="G6878" s="7" t="n">
        <v>0</v>
      </c>
      <c r="H6878" s="7" t="n">
        <v>0</v>
      </c>
      <c r="I6878" s="7" t="n">
        <v>0</v>
      </c>
    </row>
    <row r="6879" spans="1:8">
      <c r="A6879" t="s">
        <v>4</v>
      </c>
      <c r="B6879" s="4" t="s">
        <v>5</v>
      </c>
      <c r="C6879" s="4" t="s">
        <v>8</v>
      </c>
      <c r="D6879" s="4" t="s">
        <v>8</v>
      </c>
      <c r="E6879" s="4" t="s">
        <v>13</v>
      </c>
      <c r="F6879" s="4" t="s">
        <v>7</v>
      </c>
    </row>
    <row r="6880" spans="1:8">
      <c r="A6880" t="n">
        <v>57015</v>
      </c>
      <c r="B6880" s="31" t="n">
        <v>45</v>
      </c>
      <c r="C6880" s="7" t="n">
        <v>5</v>
      </c>
      <c r="D6880" s="7" t="n">
        <v>3</v>
      </c>
      <c r="E6880" s="7" t="n">
        <v>5.09999990463257</v>
      </c>
      <c r="F6880" s="7" t="n">
        <v>0</v>
      </c>
    </row>
    <row r="6881" spans="1:10">
      <c r="A6881" t="s">
        <v>4</v>
      </c>
      <c r="B6881" s="4" t="s">
        <v>5</v>
      </c>
      <c r="C6881" s="4" t="s">
        <v>8</v>
      </c>
      <c r="D6881" s="4" t="s">
        <v>8</v>
      </c>
      <c r="E6881" s="4" t="s">
        <v>13</v>
      </c>
      <c r="F6881" s="4" t="s">
        <v>7</v>
      </c>
    </row>
    <row r="6882" spans="1:10">
      <c r="A6882" t="n">
        <v>57024</v>
      </c>
      <c r="B6882" s="31" t="n">
        <v>45</v>
      </c>
      <c r="C6882" s="7" t="n">
        <v>11</v>
      </c>
      <c r="D6882" s="7" t="n">
        <v>3</v>
      </c>
      <c r="E6882" s="7" t="n">
        <v>34.5999984741211</v>
      </c>
      <c r="F6882" s="7" t="n">
        <v>0</v>
      </c>
    </row>
    <row r="6883" spans="1:10">
      <c r="A6883" t="s">
        <v>4</v>
      </c>
      <c r="B6883" s="4" t="s">
        <v>5</v>
      </c>
      <c r="C6883" s="4" t="s">
        <v>8</v>
      </c>
      <c r="D6883" s="4" t="s">
        <v>8</v>
      </c>
      <c r="E6883" s="4" t="s">
        <v>13</v>
      </c>
      <c r="F6883" s="4" t="s">
        <v>7</v>
      </c>
    </row>
    <row r="6884" spans="1:10">
      <c r="A6884" t="n">
        <v>57033</v>
      </c>
      <c r="B6884" s="31" t="n">
        <v>45</v>
      </c>
      <c r="C6884" s="7" t="n">
        <v>5</v>
      </c>
      <c r="D6884" s="7" t="n">
        <v>3</v>
      </c>
      <c r="E6884" s="7" t="n">
        <v>5.09999990463257</v>
      </c>
      <c r="F6884" s="7" t="n">
        <v>0</v>
      </c>
    </row>
    <row r="6885" spans="1:10">
      <c r="A6885" t="s">
        <v>4</v>
      </c>
      <c r="B6885" s="4" t="s">
        <v>5</v>
      </c>
      <c r="C6885" s="4" t="s">
        <v>8</v>
      </c>
      <c r="D6885" s="4" t="s">
        <v>8</v>
      </c>
      <c r="E6885" s="4" t="s">
        <v>13</v>
      </c>
      <c r="F6885" s="4" t="s">
        <v>7</v>
      </c>
    </row>
    <row r="6886" spans="1:10">
      <c r="A6886" t="n">
        <v>57042</v>
      </c>
      <c r="B6886" s="31" t="n">
        <v>45</v>
      </c>
      <c r="C6886" s="7" t="n">
        <v>5</v>
      </c>
      <c r="D6886" s="7" t="n">
        <v>3</v>
      </c>
      <c r="E6886" s="7" t="n">
        <v>4.19999980926514</v>
      </c>
      <c r="F6886" s="7" t="n">
        <v>4000</v>
      </c>
    </row>
    <row r="6887" spans="1:10">
      <c r="A6887" t="s">
        <v>4</v>
      </c>
      <c r="B6887" s="4" t="s">
        <v>5</v>
      </c>
      <c r="C6887" s="4" t="s">
        <v>8</v>
      </c>
      <c r="D6887" s="4" t="s">
        <v>7</v>
      </c>
      <c r="E6887" s="4" t="s">
        <v>13</v>
      </c>
    </row>
    <row r="6888" spans="1:10">
      <c r="A6888" t="n">
        <v>57051</v>
      </c>
      <c r="B6888" s="27" t="n">
        <v>58</v>
      </c>
      <c r="C6888" s="7" t="n">
        <v>100</v>
      </c>
      <c r="D6888" s="7" t="n">
        <v>1000</v>
      </c>
      <c r="E6888" s="7" t="n">
        <v>1</v>
      </c>
    </row>
    <row r="6889" spans="1:10">
      <c r="A6889" t="s">
        <v>4</v>
      </c>
      <c r="B6889" s="4" t="s">
        <v>5</v>
      </c>
      <c r="C6889" s="4" t="s">
        <v>8</v>
      </c>
      <c r="D6889" s="4" t="s">
        <v>7</v>
      </c>
    </row>
    <row r="6890" spans="1:10">
      <c r="A6890" t="n">
        <v>57059</v>
      </c>
      <c r="B6890" s="27" t="n">
        <v>58</v>
      </c>
      <c r="C6890" s="7" t="n">
        <v>255</v>
      </c>
      <c r="D6890" s="7" t="n">
        <v>0</v>
      </c>
    </row>
    <row r="6891" spans="1:10">
      <c r="A6891" t="s">
        <v>4</v>
      </c>
      <c r="B6891" s="4" t="s">
        <v>5</v>
      </c>
      <c r="C6891" s="4" t="s">
        <v>8</v>
      </c>
      <c r="D6891" s="4" t="s">
        <v>7</v>
      </c>
    </row>
    <row r="6892" spans="1:10">
      <c r="A6892" t="n">
        <v>57063</v>
      </c>
      <c r="B6892" s="31" t="n">
        <v>45</v>
      </c>
      <c r="C6892" s="7" t="n">
        <v>7</v>
      </c>
      <c r="D6892" s="7" t="n">
        <v>255</v>
      </c>
    </row>
    <row r="6893" spans="1:10">
      <c r="A6893" t="s">
        <v>4</v>
      </c>
      <c r="B6893" s="4" t="s">
        <v>5</v>
      </c>
      <c r="C6893" s="4" t="s">
        <v>8</v>
      </c>
      <c r="D6893" s="4" t="s">
        <v>7</v>
      </c>
      <c r="E6893" s="4" t="s">
        <v>13</v>
      </c>
    </row>
    <row r="6894" spans="1:10">
      <c r="A6894" t="n">
        <v>57067</v>
      </c>
      <c r="B6894" s="27" t="n">
        <v>58</v>
      </c>
      <c r="C6894" s="7" t="n">
        <v>101</v>
      </c>
      <c r="D6894" s="7" t="n">
        <v>300</v>
      </c>
      <c r="E6894" s="7" t="n">
        <v>1</v>
      </c>
    </row>
    <row r="6895" spans="1:10">
      <c r="A6895" t="s">
        <v>4</v>
      </c>
      <c r="B6895" s="4" t="s">
        <v>5</v>
      </c>
      <c r="C6895" s="4" t="s">
        <v>8</v>
      </c>
      <c r="D6895" s="4" t="s">
        <v>7</v>
      </c>
    </row>
    <row r="6896" spans="1:10">
      <c r="A6896" t="n">
        <v>57075</v>
      </c>
      <c r="B6896" s="27" t="n">
        <v>58</v>
      </c>
      <c r="C6896" s="7" t="n">
        <v>254</v>
      </c>
      <c r="D6896" s="7" t="n">
        <v>0</v>
      </c>
    </row>
    <row r="6897" spans="1:6">
      <c r="A6897" t="s">
        <v>4</v>
      </c>
      <c r="B6897" s="4" t="s">
        <v>5</v>
      </c>
      <c r="C6897" s="4" t="s">
        <v>8</v>
      </c>
      <c r="D6897" s="4" t="s">
        <v>8</v>
      </c>
      <c r="E6897" s="4" t="s">
        <v>13</v>
      </c>
      <c r="F6897" s="4" t="s">
        <v>13</v>
      </c>
      <c r="G6897" s="4" t="s">
        <v>13</v>
      </c>
      <c r="H6897" s="4" t="s">
        <v>7</v>
      </c>
    </row>
    <row r="6898" spans="1:6">
      <c r="A6898" t="n">
        <v>57079</v>
      </c>
      <c r="B6898" s="31" t="n">
        <v>45</v>
      </c>
      <c r="C6898" s="7" t="n">
        <v>2</v>
      </c>
      <c r="D6898" s="7" t="n">
        <v>3</v>
      </c>
      <c r="E6898" s="7" t="n">
        <v>0</v>
      </c>
      <c r="F6898" s="7" t="n">
        <v>3.20000004768372</v>
      </c>
      <c r="G6898" s="7" t="n">
        <v>30.2000007629395</v>
      </c>
      <c r="H6898" s="7" t="n">
        <v>0</v>
      </c>
    </row>
    <row r="6899" spans="1:6">
      <c r="A6899" t="s">
        <v>4</v>
      </c>
      <c r="B6899" s="4" t="s">
        <v>5</v>
      </c>
      <c r="C6899" s="4" t="s">
        <v>8</v>
      </c>
      <c r="D6899" s="4" t="s">
        <v>8</v>
      </c>
      <c r="E6899" s="4" t="s">
        <v>13</v>
      </c>
      <c r="F6899" s="4" t="s">
        <v>13</v>
      </c>
      <c r="G6899" s="4" t="s">
        <v>13</v>
      </c>
      <c r="H6899" s="4" t="s">
        <v>7</v>
      </c>
      <c r="I6899" s="4" t="s">
        <v>8</v>
      </c>
    </row>
    <row r="6900" spans="1:6">
      <c r="A6900" t="n">
        <v>57096</v>
      </c>
      <c r="B6900" s="31" t="n">
        <v>45</v>
      </c>
      <c r="C6900" s="7" t="n">
        <v>4</v>
      </c>
      <c r="D6900" s="7" t="n">
        <v>3</v>
      </c>
      <c r="E6900" s="7" t="n">
        <v>10</v>
      </c>
      <c r="F6900" s="7" t="n">
        <v>20</v>
      </c>
      <c r="G6900" s="7" t="n">
        <v>0</v>
      </c>
      <c r="H6900" s="7" t="n">
        <v>0</v>
      </c>
      <c r="I6900" s="7" t="n">
        <v>0</v>
      </c>
    </row>
    <row r="6901" spans="1:6">
      <c r="A6901" t="s">
        <v>4</v>
      </c>
      <c r="B6901" s="4" t="s">
        <v>5</v>
      </c>
      <c r="C6901" s="4" t="s">
        <v>8</v>
      </c>
      <c r="D6901" s="4" t="s">
        <v>8</v>
      </c>
      <c r="E6901" s="4" t="s">
        <v>13</v>
      </c>
      <c r="F6901" s="4" t="s">
        <v>7</v>
      </c>
    </row>
    <row r="6902" spans="1:6">
      <c r="A6902" t="n">
        <v>57114</v>
      </c>
      <c r="B6902" s="31" t="n">
        <v>45</v>
      </c>
      <c r="C6902" s="7" t="n">
        <v>5</v>
      </c>
      <c r="D6902" s="7" t="n">
        <v>3</v>
      </c>
      <c r="E6902" s="7" t="n">
        <v>7</v>
      </c>
      <c r="F6902" s="7" t="n">
        <v>0</v>
      </c>
    </row>
    <row r="6903" spans="1:6">
      <c r="A6903" t="s">
        <v>4</v>
      </c>
      <c r="B6903" s="4" t="s">
        <v>5</v>
      </c>
      <c r="C6903" s="4" t="s">
        <v>8</v>
      </c>
      <c r="D6903" s="4" t="s">
        <v>8</v>
      </c>
      <c r="E6903" s="4" t="s">
        <v>13</v>
      </c>
      <c r="F6903" s="4" t="s">
        <v>7</v>
      </c>
    </row>
    <row r="6904" spans="1:6">
      <c r="A6904" t="n">
        <v>57123</v>
      </c>
      <c r="B6904" s="31" t="n">
        <v>45</v>
      </c>
      <c r="C6904" s="7" t="n">
        <v>11</v>
      </c>
      <c r="D6904" s="7" t="n">
        <v>3</v>
      </c>
      <c r="E6904" s="7" t="n">
        <v>34.5999984741211</v>
      </c>
      <c r="F6904" s="7" t="n">
        <v>0</v>
      </c>
    </row>
    <row r="6905" spans="1:6">
      <c r="A6905" t="s">
        <v>4</v>
      </c>
      <c r="B6905" s="4" t="s">
        <v>5</v>
      </c>
      <c r="C6905" s="4" t="s">
        <v>8</v>
      </c>
      <c r="D6905" s="4" t="s">
        <v>8</v>
      </c>
      <c r="E6905" s="4" t="s">
        <v>13</v>
      </c>
      <c r="F6905" s="4" t="s">
        <v>13</v>
      </c>
      <c r="G6905" s="4" t="s">
        <v>13</v>
      </c>
      <c r="H6905" s="4" t="s">
        <v>7</v>
      </c>
    </row>
    <row r="6906" spans="1:6">
      <c r="A6906" t="n">
        <v>57132</v>
      </c>
      <c r="B6906" s="31" t="n">
        <v>45</v>
      </c>
      <c r="C6906" s="7" t="n">
        <v>2</v>
      </c>
      <c r="D6906" s="7" t="n">
        <v>3</v>
      </c>
      <c r="E6906" s="7" t="n">
        <v>0.0299999993294477</v>
      </c>
      <c r="F6906" s="7" t="n">
        <v>3.28999996185303</v>
      </c>
      <c r="G6906" s="7" t="n">
        <v>34.4000015258789</v>
      </c>
      <c r="H6906" s="7" t="n">
        <v>5000</v>
      </c>
    </row>
    <row r="6907" spans="1:6">
      <c r="A6907" t="s">
        <v>4</v>
      </c>
      <c r="B6907" s="4" t="s">
        <v>5</v>
      </c>
      <c r="C6907" s="4" t="s">
        <v>8</v>
      </c>
      <c r="D6907" s="4" t="s">
        <v>8</v>
      </c>
      <c r="E6907" s="4" t="s">
        <v>13</v>
      </c>
      <c r="F6907" s="4" t="s">
        <v>13</v>
      </c>
      <c r="G6907" s="4" t="s">
        <v>13</v>
      </c>
      <c r="H6907" s="4" t="s">
        <v>7</v>
      </c>
      <c r="I6907" s="4" t="s">
        <v>8</v>
      </c>
    </row>
    <row r="6908" spans="1:6">
      <c r="A6908" t="n">
        <v>57149</v>
      </c>
      <c r="B6908" s="31" t="n">
        <v>45</v>
      </c>
      <c r="C6908" s="7" t="n">
        <v>4</v>
      </c>
      <c r="D6908" s="7" t="n">
        <v>3</v>
      </c>
      <c r="E6908" s="7" t="n">
        <v>12.6499996185303</v>
      </c>
      <c r="F6908" s="7" t="n">
        <v>20.8299999237061</v>
      </c>
      <c r="G6908" s="7" t="n">
        <v>0</v>
      </c>
      <c r="H6908" s="7" t="n">
        <v>5000</v>
      </c>
      <c r="I6908" s="7" t="n">
        <v>1</v>
      </c>
    </row>
    <row r="6909" spans="1:6">
      <c r="A6909" t="s">
        <v>4</v>
      </c>
      <c r="B6909" s="4" t="s">
        <v>5</v>
      </c>
      <c r="C6909" s="4" t="s">
        <v>8</v>
      </c>
      <c r="D6909" s="4" t="s">
        <v>8</v>
      </c>
      <c r="E6909" s="4" t="s">
        <v>13</v>
      </c>
      <c r="F6909" s="4" t="s">
        <v>7</v>
      </c>
    </row>
    <row r="6910" spans="1:6">
      <c r="A6910" t="n">
        <v>57167</v>
      </c>
      <c r="B6910" s="31" t="n">
        <v>45</v>
      </c>
      <c r="C6910" s="7" t="n">
        <v>5</v>
      </c>
      <c r="D6910" s="7" t="n">
        <v>3</v>
      </c>
      <c r="E6910" s="7" t="n">
        <v>3.40000009536743</v>
      </c>
      <c r="F6910" s="7" t="n">
        <v>5000</v>
      </c>
    </row>
    <row r="6911" spans="1:6">
      <c r="A6911" t="s">
        <v>4</v>
      </c>
      <c r="B6911" s="4" t="s">
        <v>5</v>
      </c>
      <c r="C6911" s="4" t="s">
        <v>9</v>
      </c>
      <c r="D6911" s="4" t="s">
        <v>9</v>
      </c>
    </row>
    <row r="6912" spans="1:6">
      <c r="A6912" t="n">
        <v>57176</v>
      </c>
      <c r="B6912" s="26" t="n">
        <v>70</v>
      </c>
      <c r="C6912" s="7" t="s">
        <v>363</v>
      </c>
      <c r="D6912" s="7" t="s">
        <v>42</v>
      </c>
    </row>
    <row r="6913" spans="1:9">
      <c r="A6913" t="s">
        <v>4</v>
      </c>
      <c r="B6913" s="4" t="s">
        <v>5</v>
      </c>
      <c r="C6913" s="4" t="s">
        <v>7</v>
      </c>
      <c r="D6913" s="4" t="s">
        <v>8</v>
      </c>
      <c r="E6913" s="4" t="s">
        <v>8</v>
      </c>
      <c r="F6913" s="4" t="s">
        <v>9</v>
      </c>
    </row>
    <row r="6914" spans="1:9">
      <c r="A6914" t="n">
        <v>57190</v>
      </c>
      <c r="B6914" s="22" t="n">
        <v>20</v>
      </c>
      <c r="C6914" s="7" t="n">
        <v>0</v>
      </c>
      <c r="D6914" s="7" t="n">
        <v>3</v>
      </c>
      <c r="E6914" s="7" t="n">
        <v>11</v>
      </c>
      <c r="F6914" s="7" t="s">
        <v>456</v>
      </c>
    </row>
    <row r="6915" spans="1:9">
      <c r="A6915" t="s">
        <v>4</v>
      </c>
      <c r="B6915" s="4" t="s">
        <v>5</v>
      </c>
      <c r="C6915" s="4" t="s">
        <v>7</v>
      </c>
    </row>
    <row r="6916" spans="1:9">
      <c r="A6916" t="n">
        <v>57218</v>
      </c>
      <c r="B6916" s="25" t="n">
        <v>16</v>
      </c>
      <c r="C6916" s="7" t="n">
        <v>100</v>
      </c>
    </row>
    <row r="6917" spans="1:9">
      <c r="A6917" t="s">
        <v>4</v>
      </c>
      <c r="B6917" s="4" t="s">
        <v>5</v>
      </c>
      <c r="C6917" s="4" t="s">
        <v>7</v>
      </c>
      <c r="D6917" s="4" t="s">
        <v>8</v>
      </c>
      <c r="E6917" s="4" t="s">
        <v>8</v>
      </c>
      <c r="F6917" s="4" t="s">
        <v>9</v>
      </c>
    </row>
    <row r="6918" spans="1:9">
      <c r="A6918" t="n">
        <v>57221</v>
      </c>
      <c r="B6918" s="22" t="n">
        <v>20</v>
      </c>
      <c r="C6918" s="7" t="n">
        <v>8</v>
      </c>
      <c r="D6918" s="7" t="n">
        <v>3</v>
      </c>
      <c r="E6918" s="7" t="n">
        <v>11</v>
      </c>
      <c r="F6918" s="7" t="s">
        <v>457</v>
      </c>
    </row>
    <row r="6919" spans="1:9">
      <c r="A6919" t="s">
        <v>4</v>
      </c>
      <c r="B6919" s="4" t="s">
        <v>5</v>
      </c>
      <c r="C6919" s="4" t="s">
        <v>7</v>
      </c>
    </row>
    <row r="6920" spans="1:9">
      <c r="A6920" t="n">
        <v>57250</v>
      </c>
      <c r="B6920" s="25" t="n">
        <v>16</v>
      </c>
      <c r="C6920" s="7" t="n">
        <v>100</v>
      </c>
    </row>
    <row r="6921" spans="1:9">
      <c r="A6921" t="s">
        <v>4</v>
      </c>
      <c r="B6921" s="4" t="s">
        <v>5</v>
      </c>
      <c r="C6921" s="4" t="s">
        <v>7</v>
      </c>
      <c r="D6921" s="4" t="s">
        <v>8</v>
      </c>
      <c r="E6921" s="4" t="s">
        <v>8</v>
      </c>
      <c r="F6921" s="4" t="s">
        <v>9</v>
      </c>
    </row>
    <row r="6922" spans="1:9">
      <c r="A6922" t="n">
        <v>57253</v>
      </c>
      <c r="B6922" s="22" t="n">
        <v>20</v>
      </c>
      <c r="C6922" s="7" t="n">
        <v>61491</v>
      </c>
      <c r="D6922" s="7" t="n">
        <v>3</v>
      </c>
      <c r="E6922" s="7" t="n">
        <v>11</v>
      </c>
      <c r="F6922" s="7" t="s">
        <v>458</v>
      </c>
    </row>
    <row r="6923" spans="1:9">
      <c r="A6923" t="s">
        <v>4</v>
      </c>
      <c r="B6923" s="4" t="s">
        <v>5</v>
      </c>
      <c r="C6923" s="4" t="s">
        <v>7</v>
      </c>
    </row>
    <row r="6924" spans="1:9">
      <c r="A6924" t="n">
        <v>57283</v>
      </c>
      <c r="B6924" s="25" t="n">
        <v>16</v>
      </c>
      <c r="C6924" s="7" t="n">
        <v>100</v>
      </c>
    </row>
    <row r="6925" spans="1:9">
      <c r="A6925" t="s">
        <v>4</v>
      </c>
      <c r="B6925" s="4" t="s">
        <v>5</v>
      </c>
      <c r="C6925" s="4" t="s">
        <v>7</v>
      </c>
      <c r="D6925" s="4" t="s">
        <v>8</v>
      </c>
      <c r="E6925" s="4" t="s">
        <v>8</v>
      </c>
      <c r="F6925" s="4" t="s">
        <v>9</v>
      </c>
    </row>
    <row r="6926" spans="1:9">
      <c r="A6926" t="n">
        <v>57286</v>
      </c>
      <c r="B6926" s="22" t="n">
        <v>20</v>
      </c>
      <c r="C6926" s="7" t="n">
        <v>61492</v>
      </c>
      <c r="D6926" s="7" t="n">
        <v>3</v>
      </c>
      <c r="E6926" s="7" t="n">
        <v>11</v>
      </c>
      <c r="F6926" s="7" t="s">
        <v>459</v>
      </c>
    </row>
    <row r="6927" spans="1:9">
      <c r="A6927" t="s">
        <v>4</v>
      </c>
      <c r="B6927" s="4" t="s">
        <v>5</v>
      </c>
      <c r="C6927" s="4" t="s">
        <v>7</v>
      </c>
    </row>
    <row r="6928" spans="1:9">
      <c r="A6928" t="n">
        <v>57316</v>
      </c>
      <c r="B6928" s="25" t="n">
        <v>16</v>
      </c>
      <c r="C6928" s="7" t="n">
        <v>100</v>
      </c>
    </row>
    <row r="6929" spans="1:6">
      <c r="A6929" t="s">
        <v>4</v>
      </c>
      <c r="B6929" s="4" t="s">
        <v>5</v>
      </c>
      <c r="C6929" s="4" t="s">
        <v>7</v>
      </c>
      <c r="D6929" s="4" t="s">
        <v>8</v>
      </c>
      <c r="E6929" s="4" t="s">
        <v>8</v>
      </c>
      <c r="F6929" s="4" t="s">
        <v>9</v>
      </c>
    </row>
    <row r="6930" spans="1:6">
      <c r="A6930" t="n">
        <v>57319</v>
      </c>
      <c r="B6930" s="22" t="n">
        <v>20</v>
      </c>
      <c r="C6930" s="7" t="n">
        <v>61493</v>
      </c>
      <c r="D6930" s="7" t="n">
        <v>3</v>
      </c>
      <c r="E6930" s="7" t="n">
        <v>11</v>
      </c>
      <c r="F6930" s="7" t="s">
        <v>460</v>
      </c>
    </row>
    <row r="6931" spans="1:6">
      <c r="A6931" t="s">
        <v>4</v>
      </c>
      <c r="B6931" s="4" t="s">
        <v>5</v>
      </c>
      <c r="C6931" s="4" t="s">
        <v>7</v>
      </c>
    </row>
    <row r="6932" spans="1:6">
      <c r="A6932" t="n">
        <v>57349</v>
      </c>
      <c r="B6932" s="25" t="n">
        <v>16</v>
      </c>
      <c r="C6932" s="7" t="n">
        <v>100</v>
      </c>
    </row>
    <row r="6933" spans="1:6">
      <c r="A6933" t="s">
        <v>4</v>
      </c>
      <c r="B6933" s="4" t="s">
        <v>5</v>
      </c>
      <c r="C6933" s="4" t="s">
        <v>7</v>
      </c>
      <c r="D6933" s="4" t="s">
        <v>8</v>
      </c>
      <c r="E6933" s="4" t="s">
        <v>8</v>
      </c>
      <c r="F6933" s="4" t="s">
        <v>9</v>
      </c>
    </row>
    <row r="6934" spans="1:6">
      <c r="A6934" t="n">
        <v>57352</v>
      </c>
      <c r="B6934" s="22" t="n">
        <v>20</v>
      </c>
      <c r="C6934" s="7" t="n">
        <v>61494</v>
      </c>
      <c r="D6934" s="7" t="n">
        <v>3</v>
      </c>
      <c r="E6934" s="7" t="n">
        <v>11</v>
      </c>
      <c r="F6934" s="7" t="s">
        <v>461</v>
      </c>
    </row>
    <row r="6935" spans="1:6">
      <c r="A6935" t="s">
        <v>4</v>
      </c>
      <c r="B6935" s="4" t="s">
        <v>5</v>
      </c>
      <c r="C6935" s="4" t="s">
        <v>8</v>
      </c>
      <c r="D6935" s="20" t="s">
        <v>30</v>
      </c>
      <c r="E6935" s="4" t="s">
        <v>5</v>
      </c>
      <c r="F6935" s="4" t="s">
        <v>8</v>
      </c>
      <c r="G6935" s="4" t="s">
        <v>7</v>
      </c>
      <c r="H6935" s="20" t="s">
        <v>32</v>
      </c>
      <c r="I6935" s="4" t="s">
        <v>8</v>
      </c>
      <c r="J6935" s="4" t="s">
        <v>12</v>
      </c>
    </row>
    <row r="6936" spans="1:6">
      <c r="A6936" t="n">
        <v>57382</v>
      </c>
      <c r="B6936" s="12" t="n">
        <v>5</v>
      </c>
      <c r="C6936" s="7" t="n">
        <v>28</v>
      </c>
      <c r="D6936" s="20" t="s">
        <v>3</v>
      </c>
      <c r="E6936" s="61" t="n">
        <v>64</v>
      </c>
      <c r="F6936" s="7" t="n">
        <v>5</v>
      </c>
      <c r="G6936" s="7" t="n">
        <v>5</v>
      </c>
      <c r="H6936" s="20" t="s">
        <v>3</v>
      </c>
      <c r="I6936" s="7" t="n">
        <v>1</v>
      </c>
      <c r="J6936" s="13" t="n">
        <f t="normal" ca="1">A6940</f>
        <v>0</v>
      </c>
    </row>
    <row r="6937" spans="1:6">
      <c r="A6937" t="s">
        <v>4</v>
      </c>
      <c r="B6937" s="4" t="s">
        <v>5</v>
      </c>
      <c r="C6937" s="4" t="s">
        <v>7</v>
      </c>
      <c r="D6937" s="4" t="s">
        <v>8</v>
      </c>
      <c r="E6937" s="4" t="s">
        <v>8</v>
      </c>
      <c r="F6937" s="4" t="s">
        <v>9</v>
      </c>
    </row>
    <row r="6938" spans="1:6">
      <c r="A6938" t="n">
        <v>57393</v>
      </c>
      <c r="B6938" s="22" t="n">
        <v>20</v>
      </c>
      <c r="C6938" s="7" t="n">
        <v>7032</v>
      </c>
      <c r="D6938" s="7" t="n">
        <v>3</v>
      </c>
      <c r="E6938" s="7" t="n">
        <v>11</v>
      </c>
      <c r="F6938" s="7" t="s">
        <v>462</v>
      </c>
    </row>
    <row r="6939" spans="1:6">
      <c r="A6939" t="s">
        <v>4</v>
      </c>
      <c r="B6939" s="4" t="s">
        <v>5</v>
      </c>
      <c r="C6939" s="4" t="s">
        <v>8</v>
      </c>
      <c r="D6939" s="4" t="s">
        <v>7</v>
      </c>
    </row>
    <row r="6940" spans="1:6">
      <c r="A6940" t="n">
        <v>57424</v>
      </c>
      <c r="B6940" s="27" t="n">
        <v>58</v>
      </c>
      <c r="C6940" s="7" t="n">
        <v>255</v>
      </c>
      <c r="D6940" s="7" t="n">
        <v>0</v>
      </c>
    </row>
    <row r="6941" spans="1:6">
      <c r="A6941" t="s">
        <v>4</v>
      </c>
      <c r="B6941" s="4" t="s">
        <v>5</v>
      </c>
      <c r="C6941" s="4" t="s">
        <v>7</v>
      </c>
    </row>
    <row r="6942" spans="1:6">
      <c r="A6942" t="n">
        <v>57428</v>
      </c>
      <c r="B6942" s="25" t="n">
        <v>16</v>
      </c>
      <c r="C6942" s="7" t="n">
        <v>2000</v>
      </c>
    </row>
    <row r="6943" spans="1:6">
      <c r="A6943" t="s">
        <v>4</v>
      </c>
      <c r="B6943" s="4" t="s">
        <v>5</v>
      </c>
      <c r="C6943" s="4" t="s">
        <v>7</v>
      </c>
      <c r="D6943" s="4" t="s">
        <v>13</v>
      </c>
      <c r="E6943" s="4" t="s">
        <v>14</v>
      </c>
      <c r="F6943" s="4" t="s">
        <v>13</v>
      </c>
      <c r="G6943" s="4" t="s">
        <v>13</v>
      </c>
      <c r="H6943" s="4" t="s">
        <v>8</v>
      </c>
    </row>
    <row r="6944" spans="1:6">
      <c r="A6944" t="n">
        <v>57431</v>
      </c>
      <c r="B6944" s="87" t="n">
        <v>100</v>
      </c>
      <c r="C6944" s="7" t="n">
        <v>61497</v>
      </c>
      <c r="D6944" s="7" t="n">
        <v>0</v>
      </c>
      <c r="E6944" s="7" t="n">
        <v>1073741824</v>
      </c>
      <c r="F6944" s="7" t="n">
        <v>33</v>
      </c>
      <c r="G6944" s="7" t="n">
        <v>10</v>
      </c>
      <c r="H6944" s="7" t="n">
        <v>0</v>
      </c>
    </row>
    <row r="6945" spans="1:10">
      <c r="A6945" t="s">
        <v>4</v>
      </c>
      <c r="B6945" s="4" t="s">
        <v>5</v>
      </c>
      <c r="C6945" s="4" t="s">
        <v>7</v>
      </c>
    </row>
    <row r="6946" spans="1:10">
      <c r="A6946" t="n">
        <v>57451</v>
      </c>
      <c r="B6946" s="25" t="n">
        <v>16</v>
      </c>
      <c r="C6946" s="7" t="n">
        <v>100</v>
      </c>
    </row>
    <row r="6947" spans="1:10">
      <c r="A6947" t="s">
        <v>4</v>
      </c>
      <c r="B6947" s="4" t="s">
        <v>5</v>
      </c>
      <c r="C6947" s="4" t="s">
        <v>7</v>
      </c>
      <c r="D6947" s="4" t="s">
        <v>13</v>
      </c>
      <c r="E6947" s="4" t="s">
        <v>14</v>
      </c>
      <c r="F6947" s="4" t="s">
        <v>13</v>
      </c>
      <c r="G6947" s="4" t="s">
        <v>13</v>
      </c>
      <c r="H6947" s="4" t="s">
        <v>8</v>
      </c>
    </row>
    <row r="6948" spans="1:10">
      <c r="A6948" t="n">
        <v>57454</v>
      </c>
      <c r="B6948" s="87" t="n">
        <v>100</v>
      </c>
      <c r="C6948" s="7" t="n">
        <v>61498</v>
      </c>
      <c r="D6948" s="7" t="n">
        <v>0</v>
      </c>
      <c r="E6948" s="7" t="n">
        <v>1073741824</v>
      </c>
      <c r="F6948" s="7" t="n">
        <v>33</v>
      </c>
      <c r="G6948" s="7" t="n">
        <v>10</v>
      </c>
      <c r="H6948" s="7" t="n">
        <v>0</v>
      </c>
    </row>
    <row r="6949" spans="1:10">
      <c r="A6949" t="s">
        <v>4</v>
      </c>
      <c r="B6949" s="4" t="s">
        <v>5</v>
      </c>
      <c r="C6949" s="4" t="s">
        <v>7</v>
      </c>
    </row>
    <row r="6950" spans="1:10">
      <c r="A6950" t="n">
        <v>57474</v>
      </c>
      <c r="B6950" s="25" t="n">
        <v>16</v>
      </c>
      <c r="C6950" s="7" t="n">
        <v>100</v>
      </c>
    </row>
    <row r="6951" spans="1:10">
      <c r="A6951" t="s">
        <v>4</v>
      </c>
      <c r="B6951" s="4" t="s">
        <v>5</v>
      </c>
      <c r="C6951" s="4" t="s">
        <v>7</v>
      </c>
      <c r="D6951" s="4" t="s">
        <v>13</v>
      </c>
      <c r="E6951" s="4" t="s">
        <v>14</v>
      </c>
      <c r="F6951" s="4" t="s">
        <v>13</v>
      </c>
      <c r="G6951" s="4" t="s">
        <v>13</v>
      </c>
      <c r="H6951" s="4" t="s">
        <v>8</v>
      </c>
    </row>
    <row r="6952" spans="1:10">
      <c r="A6952" t="n">
        <v>57477</v>
      </c>
      <c r="B6952" s="87" t="n">
        <v>100</v>
      </c>
      <c r="C6952" s="7" t="n">
        <v>61499</v>
      </c>
      <c r="D6952" s="7" t="n">
        <v>0</v>
      </c>
      <c r="E6952" s="7" t="n">
        <v>1073741824</v>
      </c>
      <c r="F6952" s="7" t="n">
        <v>33</v>
      </c>
      <c r="G6952" s="7" t="n">
        <v>10</v>
      </c>
      <c r="H6952" s="7" t="n">
        <v>0</v>
      </c>
    </row>
    <row r="6953" spans="1:10">
      <c r="A6953" t="s">
        <v>4</v>
      </c>
      <c r="B6953" s="4" t="s">
        <v>5</v>
      </c>
      <c r="C6953" s="4" t="s">
        <v>7</v>
      </c>
    </row>
    <row r="6954" spans="1:10">
      <c r="A6954" t="n">
        <v>57497</v>
      </c>
      <c r="B6954" s="25" t="n">
        <v>16</v>
      </c>
      <c r="C6954" s="7" t="n">
        <v>100</v>
      </c>
    </row>
    <row r="6955" spans="1:10">
      <c r="A6955" t="s">
        <v>4</v>
      </c>
      <c r="B6955" s="4" t="s">
        <v>5</v>
      </c>
      <c r="C6955" s="4" t="s">
        <v>7</v>
      </c>
      <c r="D6955" s="4" t="s">
        <v>13</v>
      </c>
      <c r="E6955" s="4" t="s">
        <v>14</v>
      </c>
      <c r="F6955" s="4" t="s">
        <v>13</v>
      </c>
      <c r="G6955" s="4" t="s">
        <v>13</v>
      </c>
      <c r="H6955" s="4" t="s">
        <v>8</v>
      </c>
    </row>
    <row r="6956" spans="1:10">
      <c r="A6956" t="n">
        <v>57500</v>
      </c>
      <c r="B6956" s="87" t="n">
        <v>100</v>
      </c>
      <c r="C6956" s="7" t="n">
        <v>61500</v>
      </c>
      <c r="D6956" s="7" t="n">
        <v>0</v>
      </c>
      <c r="E6956" s="7" t="n">
        <v>1073741824</v>
      </c>
      <c r="F6956" s="7" t="n">
        <v>33</v>
      </c>
      <c r="G6956" s="7" t="n">
        <v>10</v>
      </c>
      <c r="H6956" s="7" t="n">
        <v>0</v>
      </c>
    </row>
    <row r="6957" spans="1:10">
      <c r="A6957" t="s">
        <v>4</v>
      </c>
      <c r="B6957" s="4" t="s">
        <v>5</v>
      </c>
      <c r="C6957" s="4" t="s">
        <v>7</v>
      </c>
    </row>
    <row r="6958" spans="1:10">
      <c r="A6958" t="n">
        <v>57520</v>
      </c>
      <c r="B6958" s="25" t="n">
        <v>16</v>
      </c>
      <c r="C6958" s="7" t="n">
        <v>100</v>
      </c>
    </row>
    <row r="6959" spans="1:10">
      <c r="A6959" t="s">
        <v>4</v>
      </c>
      <c r="B6959" s="4" t="s">
        <v>5</v>
      </c>
      <c r="C6959" s="4" t="s">
        <v>7</v>
      </c>
      <c r="D6959" s="4" t="s">
        <v>13</v>
      </c>
      <c r="E6959" s="4" t="s">
        <v>14</v>
      </c>
      <c r="F6959" s="4" t="s">
        <v>13</v>
      </c>
      <c r="G6959" s="4" t="s">
        <v>13</v>
      </c>
      <c r="H6959" s="4" t="s">
        <v>8</v>
      </c>
    </row>
    <row r="6960" spans="1:10">
      <c r="A6960" t="n">
        <v>57523</v>
      </c>
      <c r="B6960" s="87" t="n">
        <v>100</v>
      </c>
      <c r="C6960" s="7" t="n">
        <v>61501</v>
      </c>
      <c r="D6960" s="7" t="n">
        <v>0</v>
      </c>
      <c r="E6960" s="7" t="n">
        <v>1073741824</v>
      </c>
      <c r="F6960" s="7" t="n">
        <v>33</v>
      </c>
      <c r="G6960" s="7" t="n">
        <v>10</v>
      </c>
      <c r="H6960" s="7" t="n">
        <v>0</v>
      </c>
    </row>
    <row r="6961" spans="1:8">
      <c r="A6961" t="s">
        <v>4</v>
      </c>
      <c r="B6961" s="4" t="s">
        <v>5</v>
      </c>
      <c r="C6961" s="4" t="s">
        <v>7</v>
      </c>
    </row>
    <row r="6962" spans="1:8">
      <c r="A6962" t="n">
        <v>57543</v>
      </c>
      <c r="B6962" s="25" t="n">
        <v>16</v>
      </c>
      <c r="C6962" s="7" t="n">
        <v>100</v>
      </c>
    </row>
    <row r="6963" spans="1:8">
      <c r="A6963" t="s">
        <v>4</v>
      </c>
      <c r="B6963" s="4" t="s">
        <v>5</v>
      </c>
      <c r="C6963" s="4" t="s">
        <v>7</v>
      </c>
      <c r="D6963" s="4" t="s">
        <v>13</v>
      </c>
      <c r="E6963" s="4" t="s">
        <v>14</v>
      </c>
      <c r="F6963" s="4" t="s">
        <v>13</v>
      </c>
      <c r="G6963" s="4" t="s">
        <v>13</v>
      </c>
      <c r="H6963" s="4" t="s">
        <v>8</v>
      </c>
    </row>
    <row r="6964" spans="1:8">
      <c r="A6964" t="n">
        <v>57546</v>
      </c>
      <c r="B6964" s="87" t="n">
        <v>100</v>
      </c>
      <c r="C6964" s="7" t="n">
        <v>13</v>
      </c>
      <c r="D6964" s="7" t="n">
        <v>0</v>
      </c>
      <c r="E6964" s="7" t="n">
        <v>1073741824</v>
      </c>
      <c r="F6964" s="7" t="n">
        <v>33</v>
      </c>
      <c r="G6964" s="7" t="n">
        <v>10</v>
      </c>
      <c r="H6964" s="7" t="n">
        <v>0</v>
      </c>
    </row>
    <row r="6965" spans="1:8">
      <c r="A6965" t="s">
        <v>4</v>
      </c>
      <c r="B6965" s="4" t="s">
        <v>5</v>
      </c>
      <c r="C6965" s="4" t="s">
        <v>7</v>
      </c>
    </row>
    <row r="6966" spans="1:8">
      <c r="A6966" t="n">
        <v>57566</v>
      </c>
      <c r="B6966" s="25" t="n">
        <v>16</v>
      </c>
      <c r="C6966" s="7" t="n">
        <v>100</v>
      </c>
    </row>
    <row r="6967" spans="1:8">
      <c r="A6967" t="s">
        <v>4</v>
      </c>
      <c r="B6967" s="4" t="s">
        <v>5</v>
      </c>
      <c r="C6967" s="4" t="s">
        <v>7</v>
      </c>
      <c r="D6967" s="4" t="s">
        <v>13</v>
      </c>
      <c r="E6967" s="4" t="s">
        <v>14</v>
      </c>
      <c r="F6967" s="4" t="s">
        <v>13</v>
      </c>
      <c r="G6967" s="4" t="s">
        <v>13</v>
      </c>
      <c r="H6967" s="4" t="s">
        <v>8</v>
      </c>
    </row>
    <row r="6968" spans="1:8">
      <c r="A6968" t="n">
        <v>57569</v>
      </c>
      <c r="B6968" s="87" t="n">
        <v>100</v>
      </c>
      <c r="C6968" s="7" t="n">
        <v>80</v>
      </c>
      <c r="D6968" s="7" t="n">
        <v>0</v>
      </c>
      <c r="E6968" s="7" t="n">
        <v>1073741824</v>
      </c>
      <c r="F6968" s="7" t="n">
        <v>33</v>
      </c>
      <c r="G6968" s="7" t="n">
        <v>10</v>
      </c>
      <c r="H6968" s="7" t="n">
        <v>0</v>
      </c>
    </row>
    <row r="6969" spans="1:8">
      <c r="A6969" t="s">
        <v>4</v>
      </c>
      <c r="B6969" s="4" t="s">
        <v>5</v>
      </c>
      <c r="C6969" s="4" t="s">
        <v>7</v>
      </c>
    </row>
    <row r="6970" spans="1:8">
      <c r="A6970" t="n">
        <v>57589</v>
      </c>
      <c r="B6970" s="25" t="n">
        <v>16</v>
      </c>
      <c r="C6970" s="7" t="n">
        <v>100</v>
      </c>
    </row>
    <row r="6971" spans="1:8">
      <c r="A6971" t="s">
        <v>4</v>
      </c>
      <c r="B6971" s="4" t="s">
        <v>5</v>
      </c>
      <c r="C6971" s="4" t="s">
        <v>7</v>
      </c>
      <c r="D6971" s="4" t="s">
        <v>13</v>
      </c>
      <c r="E6971" s="4" t="s">
        <v>14</v>
      </c>
      <c r="F6971" s="4" t="s">
        <v>13</v>
      </c>
      <c r="G6971" s="4" t="s">
        <v>13</v>
      </c>
      <c r="H6971" s="4" t="s">
        <v>8</v>
      </c>
    </row>
    <row r="6972" spans="1:8">
      <c r="A6972" t="n">
        <v>57592</v>
      </c>
      <c r="B6972" s="87" t="n">
        <v>100</v>
      </c>
      <c r="C6972" s="7" t="n">
        <v>18</v>
      </c>
      <c r="D6972" s="7" t="n">
        <v>0</v>
      </c>
      <c r="E6972" s="7" t="n">
        <v>1073741824</v>
      </c>
      <c r="F6972" s="7" t="n">
        <v>33</v>
      </c>
      <c r="G6972" s="7" t="n">
        <v>10</v>
      </c>
      <c r="H6972" s="7" t="n">
        <v>0</v>
      </c>
    </row>
    <row r="6973" spans="1:8">
      <c r="A6973" t="s">
        <v>4</v>
      </c>
      <c r="B6973" s="4" t="s">
        <v>5</v>
      </c>
      <c r="C6973" s="4" t="s">
        <v>8</v>
      </c>
      <c r="D6973" s="20" t="s">
        <v>30</v>
      </c>
      <c r="E6973" s="4" t="s">
        <v>5</v>
      </c>
      <c r="F6973" s="4" t="s">
        <v>8</v>
      </c>
      <c r="G6973" s="4" t="s">
        <v>7</v>
      </c>
      <c r="H6973" s="20" t="s">
        <v>32</v>
      </c>
      <c r="I6973" s="4" t="s">
        <v>8</v>
      </c>
      <c r="J6973" s="4" t="s">
        <v>8</v>
      </c>
      <c r="K6973" s="4" t="s">
        <v>12</v>
      </c>
    </row>
    <row r="6974" spans="1:8">
      <c r="A6974" t="n">
        <v>57612</v>
      </c>
      <c r="B6974" s="12" t="n">
        <v>5</v>
      </c>
      <c r="C6974" s="7" t="n">
        <v>28</v>
      </c>
      <c r="D6974" s="20" t="s">
        <v>3</v>
      </c>
      <c r="E6974" s="61" t="n">
        <v>64</v>
      </c>
      <c r="F6974" s="7" t="n">
        <v>5</v>
      </c>
      <c r="G6974" s="7" t="n">
        <v>5</v>
      </c>
      <c r="H6974" s="20" t="s">
        <v>3</v>
      </c>
      <c r="I6974" s="7" t="n">
        <v>8</v>
      </c>
      <c r="J6974" s="7" t="n">
        <v>1</v>
      </c>
      <c r="K6974" s="13" t="n">
        <f t="normal" ca="1">A6980</f>
        <v>0</v>
      </c>
    </row>
    <row r="6975" spans="1:8">
      <c r="A6975" t="s">
        <v>4</v>
      </c>
      <c r="B6975" s="4" t="s">
        <v>5</v>
      </c>
      <c r="C6975" s="4" t="s">
        <v>7</v>
      </c>
      <c r="D6975" s="4" t="s">
        <v>13</v>
      </c>
      <c r="E6975" s="4" t="s">
        <v>14</v>
      </c>
      <c r="F6975" s="4" t="s">
        <v>13</v>
      </c>
      <c r="G6975" s="4" t="s">
        <v>13</v>
      </c>
      <c r="H6975" s="4" t="s">
        <v>8</v>
      </c>
    </row>
    <row r="6976" spans="1:8">
      <c r="A6976" t="n">
        <v>57624</v>
      </c>
      <c r="B6976" s="87" t="n">
        <v>100</v>
      </c>
      <c r="C6976" s="7" t="n">
        <v>7032</v>
      </c>
      <c r="D6976" s="7" t="n">
        <v>0</v>
      </c>
      <c r="E6976" s="7" t="n">
        <v>1073741824</v>
      </c>
      <c r="F6976" s="7" t="n">
        <v>33</v>
      </c>
      <c r="G6976" s="7" t="n">
        <v>10</v>
      </c>
      <c r="H6976" s="7" t="n">
        <v>0</v>
      </c>
    </row>
    <row r="6977" spans="1:11">
      <c r="A6977" t="s">
        <v>4</v>
      </c>
      <c r="B6977" s="4" t="s">
        <v>5</v>
      </c>
      <c r="C6977" s="4" t="s">
        <v>7</v>
      </c>
    </row>
    <row r="6978" spans="1:11">
      <c r="A6978" t="n">
        <v>57644</v>
      </c>
      <c r="B6978" s="88" t="n">
        <v>54</v>
      </c>
      <c r="C6978" s="7" t="n">
        <v>7032</v>
      </c>
    </row>
    <row r="6979" spans="1:11">
      <c r="A6979" t="s">
        <v>4</v>
      </c>
      <c r="B6979" s="4" t="s">
        <v>5</v>
      </c>
      <c r="C6979" s="4" t="s">
        <v>7</v>
      </c>
    </row>
    <row r="6980" spans="1:11">
      <c r="A6980" t="n">
        <v>57647</v>
      </c>
      <c r="B6980" s="88" t="n">
        <v>54</v>
      </c>
      <c r="C6980" s="7" t="n">
        <v>61497</v>
      </c>
    </row>
    <row r="6981" spans="1:11">
      <c r="A6981" t="s">
        <v>4</v>
      </c>
      <c r="B6981" s="4" t="s">
        <v>5</v>
      </c>
      <c r="C6981" s="4" t="s">
        <v>7</v>
      </c>
    </row>
    <row r="6982" spans="1:11">
      <c r="A6982" t="n">
        <v>57650</v>
      </c>
      <c r="B6982" s="88" t="n">
        <v>54</v>
      </c>
      <c r="C6982" s="7" t="n">
        <v>61498</v>
      </c>
    </row>
    <row r="6983" spans="1:11">
      <c r="A6983" t="s">
        <v>4</v>
      </c>
      <c r="B6983" s="4" t="s">
        <v>5</v>
      </c>
      <c r="C6983" s="4" t="s">
        <v>7</v>
      </c>
    </row>
    <row r="6984" spans="1:11">
      <c r="A6984" t="n">
        <v>57653</v>
      </c>
      <c r="B6984" s="88" t="n">
        <v>54</v>
      </c>
      <c r="C6984" s="7" t="n">
        <v>61499</v>
      </c>
    </row>
    <row r="6985" spans="1:11">
      <c r="A6985" t="s">
        <v>4</v>
      </c>
      <c r="B6985" s="4" t="s">
        <v>5</v>
      </c>
      <c r="C6985" s="4" t="s">
        <v>7</v>
      </c>
    </row>
    <row r="6986" spans="1:11">
      <c r="A6986" t="n">
        <v>57656</v>
      </c>
      <c r="B6986" s="88" t="n">
        <v>54</v>
      </c>
      <c r="C6986" s="7" t="n">
        <v>61500</v>
      </c>
    </row>
    <row r="6987" spans="1:11">
      <c r="A6987" t="s">
        <v>4</v>
      </c>
      <c r="B6987" s="4" t="s">
        <v>5</v>
      </c>
      <c r="C6987" s="4" t="s">
        <v>7</v>
      </c>
    </row>
    <row r="6988" spans="1:11">
      <c r="A6988" t="n">
        <v>57659</v>
      </c>
      <c r="B6988" s="88" t="n">
        <v>54</v>
      </c>
      <c r="C6988" s="7" t="n">
        <v>61501</v>
      </c>
    </row>
    <row r="6989" spans="1:11">
      <c r="A6989" t="s">
        <v>4</v>
      </c>
      <c r="B6989" s="4" t="s">
        <v>5</v>
      </c>
      <c r="C6989" s="4" t="s">
        <v>7</v>
      </c>
    </row>
    <row r="6990" spans="1:11">
      <c r="A6990" t="n">
        <v>57662</v>
      </c>
      <c r="B6990" s="88" t="n">
        <v>54</v>
      </c>
      <c r="C6990" s="7" t="n">
        <v>13</v>
      </c>
    </row>
    <row r="6991" spans="1:11">
      <c r="A6991" t="s">
        <v>4</v>
      </c>
      <c r="B6991" s="4" t="s">
        <v>5</v>
      </c>
      <c r="C6991" s="4" t="s">
        <v>7</v>
      </c>
    </row>
    <row r="6992" spans="1:11">
      <c r="A6992" t="n">
        <v>57665</v>
      </c>
      <c r="B6992" s="88" t="n">
        <v>54</v>
      </c>
      <c r="C6992" s="7" t="n">
        <v>80</v>
      </c>
    </row>
    <row r="6993" spans="1:3">
      <c r="A6993" t="s">
        <v>4</v>
      </c>
      <c r="B6993" s="4" t="s">
        <v>5</v>
      </c>
      <c r="C6993" s="4" t="s">
        <v>7</v>
      </c>
    </row>
    <row r="6994" spans="1:3">
      <c r="A6994" t="n">
        <v>57668</v>
      </c>
      <c r="B6994" s="88" t="n">
        <v>54</v>
      </c>
      <c r="C6994" s="7" t="n">
        <v>18</v>
      </c>
    </row>
    <row r="6995" spans="1:3">
      <c r="A6995" t="s">
        <v>4</v>
      </c>
      <c r="B6995" s="4" t="s">
        <v>5</v>
      </c>
      <c r="C6995" s="4" t="s">
        <v>7</v>
      </c>
      <c r="D6995" s="4" t="s">
        <v>8</v>
      </c>
    </row>
    <row r="6996" spans="1:3">
      <c r="A6996" t="n">
        <v>57671</v>
      </c>
      <c r="B6996" s="89" t="n">
        <v>67</v>
      </c>
      <c r="C6996" s="7" t="n">
        <v>0</v>
      </c>
      <c r="D6996" s="7" t="n">
        <v>3</v>
      </c>
    </row>
    <row r="6997" spans="1:3">
      <c r="A6997" t="s">
        <v>4</v>
      </c>
      <c r="B6997" s="4" t="s">
        <v>5</v>
      </c>
      <c r="C6997" s="4" t="s">
        <v>7</v>
      </c>
      <c r="D6997" s="4" t="s">
        <v>8</v>
      </c>
    </row>
    <row r="6998" spans="1:3">
      <c r="A6998" t="n">
        <v>57675</v>
      </c>
      <c r="B6998" s="89" t="n">
        <v>67</v>
      </c>
      <c r="C6998" s="7" t="n">
        <v>8</v>
      </c>
      <c r="D6998" s="7" t="n">
        <v>3</v>
      </c>
    </row>
    <row r="6999" spans="1:3">
      <c r="A6999" t="s">
        <v>4</v>
      </c>
      <c r="B6999" s="4" t="s">
        <v>5</v>
      </c>
      <c r="C6999" s="4" t="s">
        <v>7</v>
      </c>
      <c r="D6999" s="4" t="s">
        <v>8</v>
      </c>
    </row>
    <row r="7000" spans="1:3">
      <c r="A7000" t="n">
        <v>57679</v>
      </c>
      <c r="B7000" s="89" t="n">
        <v>67</v>
      </c>
      <c r="C7000" s="7" t="n">
        <v>61491</v>
      </c>
      <c r="D7000" s="7" t="n">
        <v>3</v>
      </c>
    </row>
    <row r="7001" spans="1:3">
      <c r="A7001" t="s">
        <v>4</v>
      </c>
      <c r="B7001" s="4" t="s">
        <v>5</v>
      </c>
      <c r="C7001" s="4" t="s">
        <v>7</v>
      </c>
      <c r="D7001" s="4" t="s">
        <v>8</v>
      </c>
    </row>
    <row r="7002" spans="1:3">
      <c r="A7002" t="n">
        <v>57683</v>
      </c>
      <c r="B7002" s="89" t="n">
        <v>67</v>
      </c>
      <c r="C7002" s="7" t="n">
        <v>61492</v>
      </c>
      <c r="D7002" s="7" t="n">
        <v>3</v>
      </c>
    </row>
    <row r="7003" spans="1:3">
      <c r="A7003" t="s">
        <v>4</v>
      </c>
      <c r="B7003" s="4" t="s">
        <v>5</v>
      </c>
      <c r="C7003" s="4" t="s">
        <v>7</v>
      </c>
      <c r="D7003" s="4" t="s">
        <v>8</v>
      </c>
    </row>
    <row r="7004" spans="1:3">
      <c r="A7004" t="n">
        <v>57687</v>
      </c>
      <c r="B7004" s="89" t="n">
        <v>67</v>
      </c>
      <c r="C7004" s="7" t="n">
        <v>61493</v>
      </c>
      <c r="D7004" s="7" t="n">
        <v>3</v>
      </c>
    </row>
    <row r="7005" spans="1:3">
      <c r="A7005" t="s">
        <v>4</v>
      </c>
      <c r="B7005" s="4" t="s">
        <v>5</v>
      </c>
      <c r="C7005" s="4" t="s">
        <v>7</v>
      </c>
      <c r="D7005" s="4" t="s">
        <v>8</v>
      </c>
    </row>
    <row r="7006" spans="1:3">
      <c r="A7006" t="n">
        <v>57691</v>
      </c>
      <c r="B7006" s="89" t="n">
        <v>67</v>
      </c>
      <c r="C7006" s="7" t="n">
        <v>61494</v>
      </c>
      <c r="D7006" s="7" t="n">
        <v>3</v>
      </c>
    </row>
    <row r="7007" spans="1:3">
      <c r="A7007" t="s">
        <v>4</v>
      </c>
      <c r="B7007" s="4" t="s">
        <v>5</v>
      </c>
      <c r="C7007" s="4" t="s">
        <v>8</v>
      </c>
      <c r="D7007" s="20" t="s">
        <v>30</v>
      </c>
      <c r="E7007" s="4" t="s">
        <v>5</v>
      </c>
      <c r="F7007" s="4" t="s">
        <v>8</v>
      </c>
      <c r="G7007" s="4" t="s">
        <v>7</v>
      </c>
      <c r="H7007" s="20" t="s">
        <v>32</v>
      </c>
      <c r="I7007" s="4" t="s">
        <v>8</v>
      </c>
      <c r="J7007" s="4" t="s">
        <v>12</v>
      </c>
    </row>
    <row r="7008" spans="1:3">
      <c r="A7008" t="n">
        <v>57695</v>
      </c>
      <c r="B7008" s="12" t="n">
        <v>5</v>
      </c>
      <c r="C7008" s="7" t="n">
        <v>28</v>
      </c>
      <c r="D7008" s="20" t="s">
        <v>3</v>
      </c>
      <c r="E7008" s="61" t="n">
        <v>64</v>
      </c>
      <c r="F7008" s="7" t="n">
        <v>5</v>
      </c>
      <c r="G7008" s="7" t="n">
        <v>5</v>
      </c>
      <c r="H7008" s="20" t="s">
        <v>3</v>
      </c>
      <c r="I7008" s="7" t="n">
        <v>1</v>
      </c>
      <c r="J7008" s="13" t="n">
        <f t="normal" ca="1">A7012</f>
        <v>0</v>
      </c>
    </row>
    <row r="7009" spans="1:10">
      <c r="A7009" t="s">
        <v>4</v>
      </c>
      <c r="B7009" s="4" t="s">
        <v>5</v>
      </c>
      <c r="C7009" s="4" t="s">
        <v>7</v>
      </c>
      <c r="D7009" s="4" t="s">
        <v>8</v>
      </c>
    </row>
    <row r="7010" spans="1:10">
      <c r="A7010" t="n">
        <v>57706</v>
      </c>
      <c r="B7010" s="89" t="n">
        <v>67</v>
      </c>
      <c r="C7010" s="7" t="n">
        <v>7032</v>
      </c>
      <c r="D7010" s="7" t="n">
        <v>3</v>
      </c>
    </row>
    <row r="7011" spans="1:10">
      <c r="A7011" t="s">
        <v>4</v>
      </c>
      <c r="B7011" s="4" t="s">
        <v>5</v>
      </c>
      <c r="C7011" s="4" t="s">
        <v>9</v>
      </c>
      <c r="D7011" s="4" t="s">
        <v>9</v>
      </c>
    </row>
    <row r="7012" spans="1:10">
      <c r="A7012" t="n">
        <v>57710</v>
      </c>
      <c r="B7012" s="26" t="n">
        <v>70</v>
      </c>
      <c r="C7012" s="7" t="s">
        <v>363</v>
      </c>
      <c r="D7012" s="7" t="s">
        <v>463</v>
      </c>
    </row>
    <row r="7013" spans="1:10">
      <c r="A7013" t="s">
        <v>4</v>
      </c>
      <c r="B7013" s="4" t="s">
        <v>5</v>
      </c>
      <c r="C7013" s="4" t="s">
        <v>8</v>
      </c>
      <c r="D7013" s="4" t="s">
        <v>7</v>
      </c>
    </row>
    <row r="7014" spans="1:10">
      <c r="A7014" t="n">
        <v>57725</v>
      </c>
      <c r="B7014" s="31" t="n">
        <v>45</v>
      </c>
      <c r="C7014" s="7" t="n">
        <v>7</v>
      </c>
      <c r="D7014" s="7" t="n">
        <v>255</v>
      </c>
    </row>
    <row r="7015" spans="1:10">
      <c r="A7015" t="s">
        <v>4</v>
      </c>
      <c r="B7015" s="4" t="s">
        <v>5</v>
      </c>
      <c r="C7015" s="4" t="s">
        <v>8</v>
      </c>
      <c r="D7015" s="4" t="s">
        <v>7</v>
      </c>
      <c r="E7015" s="4" t="s">
        <v>8</v>
      </c>
    </row>
    <row r="7016" spans="1:10">
      <c r="A7016" t="n">
        <v>57729</v>
      </c>
      <c r="B7016" s="14" t="n">
        <v>49</v>
      </c>
      <c r="C7016" s="7" t="n">
        <v>1</v>
      </c>
      <c r="D7016" s="7" t="n">
        <v>4000</v>
      </c>
      <c r="E7016" s="7" t="n">
        <v>0</v>
      </c>
    </row>
    <row r="7017" spans="1:10">
      <c r="A7017" t="s">
        <v>4</v>
      </c>
      <c r="B7017" s="4" t="s">
        <v>5</v>
      </c>
      <c r="C7017" s="4" t="s">
        <v>8</v>
      </c>
      <c r="D7017" s="4" t="s">
        <v>7</v>
      </c>
      <c r="E7017" s="4" t="s">
        <v>9</v>
      </c>
    </row>
    <row r="7018" spans="1:10">
      <c r="A7018" t="n">
        <v>57734</v>
      </c>
      <c r="B7018" s="39" t="n">
        <v>51</v>
      </c>
      <c r="C7018" s="7" t="n">
        <v>4</v>
      </c>
      <c r="D7018" s="7" t="n">
        <v>13</v>
      </c>
      <c r="E7018" s="7" t="s">
        <v>288</v>
      </c>
    </row>
    <row r="7019" spans="1:10">
      <c r="A7019" t="s">
        <v>4</v>
      </c>
      <c r="B7019" s="4" t="s">
        <v>5</v>
      </c>
      <c r="C7019" s="4" t="s">
        <v>7</v>
      </c>
    </row>
    <row r="7020" spans="1:10">
      <c r="A7020" t="n">
        <v>57747</v>
      </c>
      <c r="B7020" s="25" t="n">
        <v>16</v>
      </c>
      <c r="C7020" s="7" t="n">
        <v>0</v>
      </c>
    </row>
    <row r="7021" spans="1:10">
      <c r="A7021" t="s">
        <v>4</v>
      </c>
      <c r="B7021" s="4" t="s">
        <v>5</v>
      </c>
      <c r="C7021" s="4" t="s">
        <v>7</v>
      </c>
      <c r="D7021" s="4" t="s">
        <v>74</v>
      </c>
      <c r="E7021" s="4" t="s">
        <v>8</v>
      </c>
      <c r="F7021" s="4" t="s">
        <v>8</v>
      </c>
    </row>
    <row r="7022" spans="1:10">
      <c r="A7022" t="n">
        <v>57750</v>
      </c>
      <c r="B7022" s="40" t="n">
        <v>26</v>
      </c>
      <c r="C7022" s="7" t="n">
        <v>13</v>
      </c>
      <c r="D7022" s="7" t="s">
        <v>464</v>
      </c>
      <c r="E7022" s="7" t="n">
        <v>2</v>
      </c>
      <c r="F7022" s="7" t="n">
        <v>0</v>
      </c>
    </row>
    <row r="7023" spans="1:10">
      <c r="A7023" t="s">
        <v>4</v>
      </c>
      <c r="B7023" s="4" t="s">
        <v>5</v>
      </c>
    </row>
    <row r="7024" spans="1:10">
      <c r="A7024" t="n">
        <v>57774</v>
      </c>
      <c r="B7024" s="41" t="n">
        <v>28</v>
      </c>
    </row>
    <row r="7025" spans="1:6">
      <c r="A7025" t="s">
        <v>4</v>
      </c>
      <c r="B7025" s="4" t="s">
        <v>5</v>
      </c>
      <c r="C7025" s="4" t="s">
        <v>8</v>
      </c>
      <c r="D7025" s="4" t="s">
        <v>7</v>
      </c>
      <c r="E7025" s="4" t="s">
        <v>9</v>
      </c>
    </row>
    <row r="7026" spans="1:6">
      <c r="A7026" t="n">
        <v>57775</v>
      </c>
      <c r="B7026" s="39" t="n">
        <v>51</v>
      </c>
      <c r="C7026" s="7" t="n">
        <v>4</v>
      </c>
      <c r="D7026" s="7" t="n">
        <v>18</v>
      </c>
      <c r="E7026" s="7" t="s">
        <v>288</v>
      </c>
    </row>
    <row r="7027" spans="1:6">
      <c r="A7027" t="s">
        <v>4</v>
      </c>
      <c r="B7027" s="4" t="s">
        <v>5</v>
      </c>
      <c r="C7027" s="4" t="s">
        <v>7</v>
      </c>
    </row>
    <row r="7028" spans="1:6">
      <c r="A7028" t="n">
        <v>57788</v>
      </c>
      <c r="B7028" s="25" t="n">
        <v>16</v>
      </c>
      <c r="C7028" s="7" t="n">
        <v>0</v>
      </c>
    </row>
    <row r="7029" spans="1:6">
      <c r="A7029" t="s">
        <v>4</v>
      </c>
      <c r="B7029" s="4" t="s">
        <v>5</v>
      </c>
      <c r="C7029" s="4" t="s">
        <v>7</v>
      </c>
      <c r="D7029" s="4" t="s">
        <v>74</v>
      </c>
      <c r="E7029" s="4" t="s">
        <v>8</v>
      </c>
      <c r="F7029" s="4" t="s">
        <v>8</v>
      </c>
    </row>
    <row r="7030" spans="1:6">
      <c r="A7030" t="n">
        <v>57791</v>
      </c>
      <c r="B7030" s="40" t="n">
        <v>26</v>
      </c>
      <c r="C7030" s="7" t="n">
        <v>18</v>
      </c>
      <c r="D7030" s="7" t="s">
        <v>465</v>
      </c>
      <c r="E7030" s="7" t="n">
        <v>2</v>
      </c>
      <c r="F7030" s="7" t="n">
        <v>0</v>
      </c>
    </row>
    <row r="7031" spans="1:6">
      <c r="A7031" t="s">
        <v>4</v>
      </c>
      <c r="B7031" s="4" t="s">
        <v>5</v>
      </c>
    </row>
    <row r="7032" spans="1:6">
      <c r="A7032" t="n">
        <v>57822</v>
      </c>
      <c r="B7032" s="41" t="n">
        <v>28</v>
      </c>
    </row>
    <row r="7033" spans="1:6">
      <c r="A7033" t="s">
        <v>4</v>
      </c>
      <c r="B7033" s="4" t="s">
        <v>5</v>
      </c>
      <c r="C7033" s="4" t="s">
        <v>8</v>
      </c>
      <c r="D7033" s="4" t="s">
        <v>7</v>
      </c>
      <c r="E7033" s="4" t="s">
        <v>9</v>
      </c>
    </row>
    <row r="7034" spans="1:6">
      <c r="A7034" t="n">
        <v>57823</v>
      </c>
      <c r="B7034" s="39" t="n">
        <v>51</v>
      </c>
      <c r="C7034" s="7" t="n">
        <v>4</v>
      </c>
      <c r="D7034" s="7" t="n">
        <v>0</v>
      </c>
      <c r="E7034" s="7" t="s">
        <v>73</v>
      </c>
    </row>
    <row r="7035" spans="1:6">
      <c r="A7035" t="s">
        <v>4</v>
      </c>
      <c r="B7035" s="4" t="s">
        <v>5</v>
      </c>
      <c r="C7035" s="4" t="s">
        <v>7</v>
      </c>
    </row>
    <row r="7036" spans="1:6">
      <c r="A7036" t="n">
        <v>57836</v>
      </c>
      <c r="B7036" s="25" t="n">
        <v>16</v>
      </c>
      <c r="C7036" s="7" t="n">
        <v>0</v>
      </c>
    </row>
    <row r="7037" spans="1:6">
      <c r="A7037" t="s">
        <v>4</v>
      </c>
      <c r="B7037" s="4" t="s">
        <v>5</v>
      </c>
      <c r="C7037" s="4" t="s">
        <v>7</v>
      </c>
      <c r="D7037" s="4" t="s">
        <v>74</v>
      </c>
      <c r="E7037" s="4" t="s">
        <v>8</v>
      </c>
      <c r="F7037" s="4" t="s">
        <v>8</v>
      </c>
    </row>
    <row r="7038" spans="1:6">
      <c r="A7038" t="n">
        <v>57839</v>
      </c>
      <c r="B7038" s="40" t="n">
        <v>26</v>
      </c>
      <c r="C7038" s="7" t="n">
        <v>0</v>
      </c>
      <c r="D7038" s="7" t="s">
        <v>466</v>
      </c>
      <c r="E7038" s="7" t="n">
        <v>2</v>
      </c>
      <c r="F7038" s="7" t="n">
        <v>0</v>
      </c>
    </row>
    <row r="7039" spans="1:6">
      <c r="A7039" t="s">
        <v>4</v>
      </c>
      <c r="B7039" s="4" t="s">
        <v>5</v>
      </c>
    </row>
    <row r="7040" spans="1:6">
      <c r="A7040" t="n">
        <v>57885</v>
      </c>
      <c r="B7040" s="41" t="n">
        <v>28</v>
      </c>
    </row>
    <row r="7041" spans="1:6">
      <c r="A7041" t="s">
        <v>4</v>
      </c>
      <c r="B7041" s="4" t="s">
        <v>5</v>
      </c>
      <c r="C7041" s="4" t="s">
        <v>8</v>
      </c>
      <c r="D7041" s="4" t="s">
        <v>7</v>
      </c>
      <c r="E7041" s="4" t="s">
        <v>9</v>
      </c>
    </row>
    <row r="7042" spans="1:6">
      <c r="A7042" t="n">
        <v>57886</v>
      </c>
      <c r="B7042" s="39" t="n">
        <v>51</v>
      </c>
      <c r="C7042" s="7" t="n">
        <v>4</v>
      </c>
      <c r="D7042" s="7" t="n">
        <v>8</v>
      </c>
      <c r="E7042" s="7" t="s">
        <v>76</v>
      </c>
    </row>
    <row r="7043" spans="1:6">
      <c r="A7043" t="s">
        <v>4</v>
      </c>
      <c r="B7043" s="4" t="s">
        <v>5</v>
      </c>
      <c r="C7043" s="4" t="s">
        <v>7</v>
      </c>
    </row>
    <row r="7044" spans="1:6">
      <c r="A7044" t="n">
        <v>57900</v>
      </c>
      <c r="B7044" s="25" t="n">
        <v>16</v>
      </c>
      <c r="C7044" s="7" t="n">
        <v>0</v>
      </c>
    </row>
    <row r="7045" spans="1:6">
      <c r="A7045" t="s">
        <v>4</v>
      </c>
      <c r="B7045" s="4" t="s">
        <v>5</v>
      </c>
      <c r="C7045" s="4" t="s">
        <v>7</v>
      </c>
      <c r="D7045" s="4" t="s">
        <v>74</v>
      </c>
      <c r="E7045" s="4" t="s">
        <v>8</v>
      </c>
      <c r="F7045" s="4" t="s">
        <v>8</v>
      </c>
    </row>
    <row r="7046" spans="1:6">
      <c r="A7046" t="n">
        <v>57903</v>
      </c>
      <c r="B7046" s="40" t="n">
        <v>26</v>
      </c>
      <c r="C7046" s="7" t="n">
        <v>8</v>
      </c>
      <c r="D7046" s="7" t="s">
        <v>467</v>
      </c>
      <c r="E7046" s="7" t="n">
        <v>2</v>
      </c>
      <c r="F7046" s="7" t="n">
        <v>0</v>
      </c>
    </row>
    <row r="7047" spans="1:6">
      <c r="A7047" t="s">
        <v>4</v>
      </c>
      <c r="B7047" s="4" t="s">
        <v>5</v>
      </c>
    </row>
    <row r="7048" spans="1:6">
      <c r="A7048" t="n">
        <v>57966</v>
      </c>
      <c r="B7048" s="41" t="n">
        <v>28</v>
      </c>
    </row>
    <row r="7049" spans="1:6">
      <c r="A7049" t="s">
        <v>4</v>
      </c>
      <c r="B7049" s="4" t="s">
        <v>5</v>
      </c>
      <c r="C7049" s="4" t="s">
        <v>7</v>
      </c>
      <c r="D7049" s="4" t="s">
        <v>8</v>
      </c>
    </row>
    <row r="7050" spans="1:6">
      <c r="A7050" t="n">
        <v>57967</v>
      </c>
      <c r="B7050" s="42" t="n">
        <v>89</v>
      </c>
      <c r="C7050" s="7" t="n">
        <v>65533</v>
      </c>
      <c r="D7050" s="7" t="n">
        <v>1</v>
      </c>
    </row>
    <row r="7051" spans="1:6">
      <c r="A7051" t="s">
        <v>4</v>
      </c>
      <c r="B7051" s="4" t="s">
        <v>5</v>
      </c>
      <c r="C7051" s="4" t="s">
        <v>8</v>
      </c>
      <c r="D7051" s="4" t="s">
        <v>7</v>
      </c>
      <c r="E7051" s="4" t="s">
        <v>14</v>
      </c>
      <c r="F7051" s="4" t="s">
        <v>7</v>
      </c>
      <c r="G7051" s="4" t="s">
        <v>14</v>
      </c>
      <c r="H7051" s="4" t="s">
        <v>8</v>
      </c>
    </row>
    <row r="7052" spans="1:6">
      <c r="A7052" t="n">
        <v>57971</v>
      </c>
      <c r="B7052" s="14" t="n">
        <v>49</v>
      </c>
      <c r="C7052" s="7" t="n">
        <v>0</v>
      </c>
      <c r="D7052" s="7" t="n">
        <v>309</v>
      </c>
      <c r="E7052" s="7" t="n">
        <v>1065353216</v>
      </c>
      <c r="F7052" s="7" t="n">
        <v>0</v>
      </c>
      <c r="G7052" s="7" t="n">
        <v>0</v>
      </c>
      <c r="H7052" s="7" t="n">
        <v>0</v>
      </c>
    </row>
    <row r="7053" spans="1:6">
      <c r="A7053" t="s">
        <v>4</v>
      </c>
      <c r="B7053" s="4" t="s">
        <v>5</v>
      </c>
      <c r="C7053" s="4" t="s">
        <v>8</v>
      </c>
      <c r="D7053" s="4" t="s">
        <v>7</v>
      </c>
      <c r="E7053" s="4" t="s">
        <v>13</v>
      </c>
    </row>
    <row r="7054" spans="1:6">
      <c r="A7054" t="n">
        <v>57986</v>
      </c>
      <c r="B7054" s="27" t="n">
        <v>58</v>
      </c>
      <c r="C7054" s="7" t="n">
        <v>101</v>
      </c>
      <c r="D7054" s="7" t="n">
        <v>300</v>
      </c>
      <c r="E7054" s="7" t="n">
        <v>1</v>
      </c>
    </row>
    <row r="7055" spans="1:6">
      <c r="A7055" t="s">
        <v>4</v>
      </c>
      <c r="B7055" s="4" t="s">
        <v>5</v>
      </c>
      <c r="C7055" s="4" t="s">
        <v>8</v>
      </c>
      <c r="D7055" s="4" t="s">
        <v>7</v>
      </c>
    </row>
    <row r="7056" spans="1:6">
      <c r="A7056" t="n">
        <v>57994</v>
      </c>
      <c r="B7056" s="27" t="n">
        <v>58</v>
      </c>
      <c r="C7056" s="7" t="n">
        <v>254</v>
      </c>
      <c r="D7056" s="7" t="n">
        <v>0</v>
      </c>
    </row>
    <row r="7057" spans="1:8">
      <c r="A7057" t="s">
        <v>4</v>
      </c>
      <c r="B7057" s="4" t="s">
        <v>5</v>
      </c>
      <c r="C7057" s="4" t="s">
        <v>7</v>
      </c>
      <c r="D7057" s="4" t="s">
        <v>14</v>
      </c>
    </row>
    <row r="7058" spans="1:8">
      <c r="A7058" t="n">
        <v>57998</v>
      </c>
      <c r="B7058" s="30" t="n">
        <v>43</v>
      </c>
      <c r="C7058" s="7" t="n">
        <v>61497</v>
      </c>
      <c r="D7058" s="7" t="n">
        <v>1</v>
      </c>
    </row>
    <row r="7059" spans="1:8">
      <c r="A7059" t="s">
        <v>4</v>
      </c>
      <c r="B7059" s="4" t="s">
        <v>5</v>
      </c>
      <c r="C7059" s="4" t="s">
        <v>7</v>
      </c>
      <c r="D7059" s="4" t="s">
        <v>14</v>
      </c>
    </row>
    <row r="7060" spans="1:8">
      <c r="A7060" t="n">
        <v>58005</v>
      </c>
      <c r="B7060" s="30" t="n">
        <v>43</v>
      </c>
      <c r="C7060" s="7" t="n">
        <v>61498</v>
      </c>
      <c r="D7060" s="7" t="n">
        <v>1</v>
      </c>
    </row>
    <row r="7061" spans="1:8">
      <c r="A7061" t="s">
        <v>4</v>
      </c>
      <c r="B7061" s="4" t="s">
        <v>5</v>
      </c>
      <c r="C7061" s="4" t="s">
        <v>7</v>
      </c>
      <c r="D7061" s="4" t="s">
        <v>14</v>
      </c>
    </row>
    <row r="7062" spans="1:8">
      <c r="A7062" t="n">
        <v>58012</v>
      </c>
      <c r="B7062" s="30" t="n">
        <v>43</v>
      </c>
      <c r="C7062" s="7" t="n">
        <v>61499</v>
      </c>
      <c r="D7062" s="7" t="n">
        <v>1</v>
      </c>
    </row>
    <row r="7063" spans="1:8">
      <c r="A7063" t="s">
        <v>4</v>
      </c>
      <c r="B7063" s="4" t="s">
        <v>5</v>
      </c>
      <c r="C7063" s="4" t="s">
        <v>7</v>
      </c>
      <c r="D7063" s="4" t="s">
        <v>14</v>
      </c>
    </row>
    <row r="7064" spans="1:8">
      <c r="A7064" t="n">
        <v>58019</v>
      </c>
      <c r="B7064" s="30" t="n">
        <v>43</v>
      </c>
      <c r="C7064" s="7" t="n">
        <v>61500</v>
      </c>
      <c r="D7064" s="7" t="n">
        <v>1</v>
      </c>
    </row>
    <row r="7065" spans="1:8">
      <c r="A7065" t="s">
        <v>4</v>
      </c>
      <c r="B7065" s="4" t="s">
        <v>5</v>
      </c>
      <c r="C7065" s="4" t="s">
        <v>7</v>
      </c>
      <c r="D7065" s="4" t="s">
        <v>14</v>
      </c>
    </row>
    <row r="7066" spans="1:8">
      <c r="A7066" t="n">
        <v>58026</v>
      </c>
      <c r="B7066" s="30" t="n">
        <v>43</v>
      </c>
      <c r="C7066" s="7" t="n">
        <v>61501</v>
      </c>
      <c r="D7066" s="7" t="n">
        <v>1</v>
      </c>
    </row>
    <row r="7067" spans="1:8">
      <c r="A7067" t="s">
        <v>4</v>
      </c>
      <c r="B7067" s="4" t="s">
        <v>5</v>
      </c>
      <c r="C7067" s="4" t="s">
        <v>8</v>
      </c>
      <c r="D7067" s="4" t="s">
        <v>8</v>
      </c>
      <c r="E7067" s="4" t="s">
        <v>13</v>
      </c>
      <c r="F7067" s="4" t="s">
        <v>13</v>
      </c>
      <c r="G7067" s="4" t="s">
        <v>13</v>
      </c>
      <c r="H7067" s="4" t="s">
        <v>7</v>
      </c>
    </row>
    <row r="7068" spans="1:8">
      <c r="A7068" t="n">
        <v>58033</v>
      </c>
      <c r="B7068" s="31" t="n">
        <v>45</v>
      </c>
      <c r="C7068" s="7" t="n">
        <v>2</v>
      </c>
      <c r="D7068" s="7" t="n">
        <v>3</v>
      </c>
      <c r="E7068" s="7" t="n">
        <v>0.46000000834465</v>
      </c>
      <c r="F7068" s="7" t="n">
        <v>3.26999998092651</v>
      </c>
      <c r="G7068" s="7" t="n">
        <v>37.7799987792969</v>
      </c>
      <c r="H7068" s="7" t="n">
        <v>0</v>
      </c>
    </row>
    <row r="7069" spans="1:8">
      <c r="A7069" t="s">
        <v>4</v>
      </c>
      <c r="B7069" s="4" t="s">
        <v>5</v>
      </c>
      <c r="C7069" s="4" t="s">
        <v>8</v>
      </c>
      <c r="D7069" s="4" t="s">
        <v>8</v>
      </c>
      <c r="E7069" s="4" t="s">
        <v>13</v>
      </c>
      <c r="F7069" s="4" t="s">
        <v>13</v>
      </c>
      <c r="G7069" s="4" t="s">
        <v>13</v>
      </c>
      <c r="H7069" s="4" t="s">
        <v>7</v>
      </c>
      <c r="I7069" s="4" t="s">
        <v>8</v>
      </c>
    </row>
    <row r="7070" spans="1:8">
      <c r="A7070" t="n">
        <v>58050</v>
      </c>
      <c r="B7070" s="31" t="n">
        <v>45</v>
      </c>
      <c r="C7070" s="7" t="n">
        <v>4</v>
      </c>
      <c r="D7070" s="7" t="n">
        <v>3</v>
      </c>
      <c r="E7070" s="7" t="n">
        <v>6.55999994277954</v>
      </c>
      <c r="F7070" s="7" t="n">
        <v>159.259994506836</v>
      </c>
      <c r="G7070" s="7" t="n">
        <v>0</v>
      </c>
      <c r="H7070" s="7" t="n">
        <v>0</v>
      </c>
      <c r="I7070" s="7" t="n">
        <v>0</v>
      </c>
    </row>
    <row r="7071" spans="1:8">
      <c r="A7071" t="s">
        <v>4</v>
      </c>
      <c r="B7071" s="4" t="s">
        <v>5</v>
      </c>
      <c r="C7071" s="4" t="s">
        <v>8</v>
      </c>
      <c r="D7071" s="4" t="s">
        <v>8</v>
      </c>
      <c r="E7071" s="4" t="s">
        <v>13</v>
      </c>
      <c r="F7071" s="4" t="s">
        <v>7</v>
      </c>
    </row>
    <row r="7072" spans="1:8">
      <c r="A7072" t="n">
        <v>58068</v>
      </c>
      <c r="B7072" s="31" t="n">
        <v>45</v>
      </c>
      <c r="C7072" s="7" t="n">
        <v>5</v>
      </c>
      <c r="D7072" s="7" t="n">
        <v>3</v>
      </c>
      <c r="E7072" s="7" t="n">
        <v>1.89999997615814</v>
      </c>
      <c r="F7072" s="7" t="n">
        <v>0</v>
      </c>
    </row>
    <row r="7073" spans="1:9">
      <c r="A7073" t="s">
        <v>4</v>
      </c>
      <c r="B7073" s="4" t="s">
        <v>5</v>
      </c>
      <c r="C7073" s="4" t="s">
        <v>8</v>
      </c>
      <c r="D7073" s="4" t="s">
        <v>8</v>
      </c>
      <c r="E7073" s="4" t="s">
        <v>13</v>
      </c>
      <c r="F7073" s="4" t="s">
        <v>7</v>
      </c>
    </row>
    <row r="7074" spans="1:9">
      <c r="A7074" t="n">
        <v>58077</v>
      </c>
      <c r="B7074" s="31" t="n">
        <v>45</v>
      </c>
      <c r="C7074" s="7" t="n">
        <v>11</v>
      </c>
      <c r="D7074" s="7" t="n">
        <v>3</v>
      </c>
      <c r="E7074" s="7" t="n">
        <v>23.1000003814697</v>
      </c>
      <c r="F7074" s="7" t="n">
        <v>0</v>
      </c>
    </row>
    <row r="7075" spans="1:9">
      <c r="A7075" t="s">
        <v>4</v>
      </c>
      <c r="B7075" s="4" t="s">
        <v>5</v>
      </c>
      <c r="C7075" s="4" t="s">
        <v>8</v>
      </c>
      <c r="D7075" s="4" t="s">
        <v>8</v>
      </c>
      <c r="E7075" s="4" t="s">
        <v>13</v>
      </c>
      <c r="F7075" s="4" t="s">
        <v>13</v>
      </c>
      <c r="G7075" s="4" t="s">
        <v>13</v>
      </c>
      <c r="H7075" s="4" t="s">
        <v>7</v>
      </c>
      <c r="I7075" s="4" t="s">
        <v>8</v>
      </c>
    </row>
    <row r="7076" spans="1:9">
      <c r="A7076" t="n">
        <v>58086</v>
      </c>
      <c r="B7076" s="31" t="n">
        <v>45</v>
      </c>
      <c r="C7076" s="7" t="n">
        <v>4</v>
      </c>
      <c r="D7076" s="7" t="n">
        <v>3</v>
      </c>
      <c r="E7076" s="7" t="n">
        <v>0.200000002980232</v>
      </c>
      <c r="F7076" s="7" t="n">
        <v>165.279998779297</v>
      </c>
      <c r="G7076" s="7" t="n">
        <v>0</v>
      </c>
      <c r="H7076" s="7" t="n">
        <v>20000</v>
      </c>
      <c r="I7076" s="7" t="n">
        <v>1</v>
      </c>
    </row>
    <row r="7077" spans="1:9">
      <c r="A7077" t="s">
        <v>4</v>
      </c>
      <c r="B7077" s="4" t="s">
        <v>5</v>
      </c>
      <c r="C7077" s="4" t="s">
        <v>8</v>
      </c>
      <c r="D7077" s="4" t="s">
        <v>7</v>
      </c>
    </row>
    <row r="7078" spans="1:9">
      <c r="A7078" t="n">
        <v>58104</v>
      </c>
      <c r="B7078" s="27" t="n">
        <v>58</v>
      </c>
      <c r="C7078" s="7" t="n">
        <v>255</v>
      </c>
      <c r="D7078" s="7" t="n">
        <v>0</v>
      </c>
    </row>
    <row r="7079" spans="1:9">
      <c r="A7079" t="s">
        <v>4</v>
      </c>
      <c r="B7079" s="4" t="s">
        <v>5</v>
      </c>
      <c r="C7079" s="4" t="s">
        <v>8</v>
      </c>
      <c r="D7079" s="20" t="s">
        <v>30</v>
      </c>
      <c r="E7079" s="4" t="s">
        <v>5</v>
      </c>
      <c r="F7079" s="4" t="s">
        <v>8</v>
      </c>
      <c r="G7079" s="4" t="s">
        <v>7</v>
      </c>
      <c r="H7079" s="20" t="s">
        <v>32</v>
      </c>
      <c r="I7079" s="4" t="s">
        <v>8</v>
      </c>
      <c r="J7079" s="4" t="s">
        <v>12</v>
      </c>
    </row>
    <row r="7080" spans="1:9">
      <c r="A7080" t="n">
        <v>58108</v>
      </c>
      <c r="B7080" s="12" t="n">
        <v>5</v>
      </c>
      <c r="C7080" s="7" t="n">
        <v>28</v>
      </c>
      <c r="D7080" s="20" t="s">
        <v>3</v>
      </c>
      <c r="E7080" s="61" t="n">
        <v>64</v>
      </c>
      <c r="F7080" s="7" t="n">
        <v>5</v>
      </c>
      <c r="G7080" s="7" t="n">
        <v>2</v>
      </c>
      <c r="H7080" s="20" t="s">
        <v>3</v>
      </c>
      <c r="I7080" s="7" t="n">
        <v>1</v>
      </c>
      <c r="J7080" s="13" t="n">
        <f t="normal" ca="1">A7112</f>
        <v>0</v>
      </c>
    </row>
    <row r="7081" spans="1:9">
      <c r="A7081" t="s">
        <v>4</v>
      </c>
      <c r="B7081" s="4" t="s">
        <v>5</v>
      </c>
      <c r="C7081" s="4" t="s">
        <v>8</v>
      </c>
      <c r="D7081" s="4" t="s">
        <v>7</v>
      </c>
      <c r="E7081" s="4" t="s">
        <v>9</v>
      </c>
    </row>
    <row r="7082" spans="1:9">
      <c r="A7082" t="n">
        <v>58119</v>
      </c>
      <c r="B7082" s="39" t="n">
        <v>51</v>
      </c>
      <c r="C7082" s="7" t="n">
        <v>4</v>
      </c>
      <c r="D7082" s="7" t="n">
        <v>13</v>
      </c>
      <c r="E7082" s="7" t="s">
        <v>468</v>
      </c>
    </row>
    <row r="7083" spans="1:9">
      <c r="A7083" t="s">
        <v>4</v>
      </c>
      <c r="B7083" s="4" t="s">
        <v>5</v>
      </c>
      <c r="C7083" s="4" t="s">
        <v>7</v>
      </c>
    </row>
    <row r="7084" spans="1:9">
      <c r="A7084" t="n">
        <v>58133</v>
      </c>
      <c r="B7084" s="25" t="n">
        <v>16</v>
      </c>
      <c r="C7084" s="7" t="n">
        <v>0</v>
      </c>
    </row>
    <row r="7085" spans="1:9">
      <c r="A7085" t="s">
        <v>4</v>
      </c>
      <c r="B7085" s="4" t="s">
        <v>5</v>
      </c>
      <c r="C7085" s="4" t="s">
        <v>7</v>
      </c>
      <c r="D7085" s="4" t="s">
        <v>74</v>
      </c>
      <c r="E7085" s="4" t="s">
        <v>8</v>
      </c>
      <c r="F7085" s="4" t="s">
        <v>8</v>
      </c>
      <c r="G7085" s="4" t="s">
        <v>74</v>
      </c>
      <c r="H7085" s="4" t="s">
        <v>8</v>
      </c>
      <c r="I7085" s="4" t="s">
        <v>8</v>
      </c>
    </row>
    <row r="7086" spans="1:9">
      <c r="A7086" t="n">
        <v>58136</v>
      </c>
      <c r="B7086" s="40" t="n">
        <v>26</v>
      </c>
      <c r="C7086" s="7" t="n">
        <v>13</v>
      </c>
      <c r="D7086" s="7" t="s">
        <v>469</v>
      </c>
      <c r="E7086" s="7" t="n">
        <v>2</v>
      </c>
      <c r="F7086" s="7" t="n">
        <v>3</v>
      </c>
      <c r="G7086" s="7" t="s">
        <v>470</v>
      </c>
      <c r="H7086" s="7" t="n">
        <v>2</v>
      </c>
      <c r="I7086" s="7" t="n">
        <v>0</v>
      </c>
    </row>
    <row r="7087" spans="1:9">
      <c r="A7087" t="s">
        <v>4</v>
      </c>
      <c r="B7087" s="4" t="s">
        <v>5</v>
      </c>
    </row>
    <row r="7088" spans="1:9">
      <c r="A7088" t="n">
        <v>58212</v>
      </c>
      <c r="B7088" s="41" t="n">
        <v>28</v>
      </c>
    </row>
    <row r="7089" spans="1:10">
      <c r="A7089" t="s">
        <v>4</v>
      </c>
      <c r="B7089" s="4" t="s">
        <v>5</v>
      </c>
      <c r="C7089" s="4" t="s">
        <v>8</v>
      </c>
      <c r="D7089" s="4" t="s">
        <v>7</v>
      </c>
      <c r="E7089" s="4" t="s">
        <v>7</v>
      </c>
      <c r="F7089" s="4" t="s">
        <v>8</v>
      </c>
    </row>
    <row r="7090" spans="1:10">
      <c r="A7090" t="n">
        <v>58213</v>
      </c>
      <c r="B7090" s="37" t="n">
        <v>25</v>
      </c>
      <c r="C7090" s="7" t="n">
        <v>1</v>
      </c>
      <c r="D7090" s="7" t="n">
        <v>60</v>
      </c>
      <c r="E7090" s="7" t="n">
        <v>640</v>
      </c>
      <c r="F7090" s="7" t="n">
        <v>2</v>
      </c>
    </row>
    <row r="7091" spans="1:10">
      <c r="A7091" t="s">
        <v>4</v>
      </c>
      <c r="B7091" s="4" t="s">
        <v>5</v>
      </c>
      <c r="C7091" s="4" t="s">
        <v>8</v>
      </c>
      <c r="D7091" s="4" t="s">
        <v>7</v>
      </c>
      <c r="E7091" s="4" t="s">
        <v>9</v>
      </c>
    </row>
    <row r="7092" spans="1:10">
      <c r="A7092" t="n">
        <v>58220</v>
      </c>
      <c r="B7092" s="39" t="n">
        <v>51</v>
      </c>
      <c r="C7092" s="7" t="n">
        <v>4</v>
      </c>
      <c r="D7092" s="7" t="n">
        <v>2</v>
      </c>
      <c r="E7092" s="7" t="s">
        <v>471</v>
      </c>
    </row>
    <row r="7093" spans="1:10">
      <c r="A7093" t="s">
        <v>4</v>
      </c>
      <c r="B7093" s="4" t="s">
        <v>5</v>
      </c>
      <c r="C7093" s="4" t="s">
        <v>7</v>
      </c>
    </row>
    <row r="7094" spans="1:10">
      <c r="A7094" t="n">
        <v>58234</v>
      </c>
      <c r="B7094" s="25" t="n">
        <v>16</v>
      </c>
      <c r="C7094" s="7" t="n">
        <v>0</v>
      </c>
    </row>
    <row r="7095" spans="1:10">
      <c r="A7095" t="s">
        <v>4</v>
      </c>
      <c r="B7095" s="4" t="s">
        <v>5</v>
      </c>
      <c r="C7095" s="4" t="s">
        <v>7</v>
      </c>
      <c r="D7095" s="4" t="s">
        <v>74</v>
      </c>
      <c r="E7095" s="4" t="s">
        <v>8</v>
      </c>
      <c r="F7095" s="4" t="s">
        <v>8</v>
      </c>
    </row>
    <row r="7096" spans="1:10">
      <c r="A7096" t="n">
        <v>58237</v>
      </c>
      <c r="B7096" s="40" t="n">
        <v>26</v>
      </c>
      <c r="C7096" s="7" t="n">
        <v>2</v>
      </c>
      <c r="D7096" s="7" t="s">
        <v>472</v>
      </c>
      <c r="E7096" s="7" t="n">
        <v>2</v>
      </c>
      <c r="F7096" s="7" t="n">
        <v>0</v>
      </c>
    </row>
    <row r="7097" spans="1:10">
      <c r="A7097" t="s">
        <v>4</v>
      </c>
      <c r="B7097" s="4" t="s">
        <v>5</v>
      </c>
    </row>
    <row r="7098" spans="1:10">
      <c r="A7098" t="n">
        <v>58280</v>
      </c>
      <c r="B7098" s="41" t="n">
        <v>28</v>
      </c>
    </row>
    <row r="7099" spans="1:10">
      <c r="A7099" t="s">
        <v>4</v>
      </c>
      <c r="B7099" s="4" t="s">
        <v>5</v>
      </c>
      <c r="C7099" s="4" t="s">
        <v>8</v>
      </c>
      <c r="D7099" s="4" t="s">
        <v>7</v>
      </c>
      <c r="E7099" s="4" t="s">
        <v>7</v>
      </c>
      <c r="F7099" s="4" t="s">
        <v>8</v>
      </c>
    </row>
    <row r="7100" spans="1:10">
      <c r="A7100" t="n">
        <v>58281</v>
      </c>
      <c r="B7100" s="37" t="n">
        <v>25</v>
      </c>
      <c r="C7100" s="7" t="n">
        <v>1</v>
      </c>
      <c r="D7100" s="7" t="n">
        <v>65535</v>
      </c>
      <c r="E7100" s="7" t="n">
        <v>65535</v>
      </c>
      <c r="F7100" s="7" t="n">
        <v>0</v>
      </c>
    </row>
    <row r="7101" spans="1:10">
      <c r="A7101" t="s">
        <v>4</v>
      </c>
      <c r="B7101" s="4" t="s">
        <v>5</v>
      </c>
      <c r="C7101" s="4" t="s">
        <v>8</v>
      </c>
      <c r="D7101" s="4" t="s">
        <v>7</v>
      </c>
      <c r="E7101" s="4" t="s">
        <v>9</v>
      </c>
    </row>
    <row r="7102" spans="1:10">
      <c r="A7102" t="n">
        <v>58288</v>
      </c>
      <c r="B7102" s="39" t="n">
        <v>51</v>
      </c>
      <c r="C7102" s="7" t="n">
        <v>4</v>
      </c>
      <c r="D7102" s="7" t="n">
        <v>13</v>
      </c>
      <c r="E7102" s="7" t="s">
        <v>274</v>
      </c>
    </row>
    <row r="7103" spans="1:10">
      <c r="A7103" t="s">
        <v>4</v>
      </c>
      <c r="B7103" s="4" t="s">
        <v>5</v>
      </c>
      <c r="C7103" s="4" t="s">
        <v>7</v>
      </c>
    </row>
    <row r="7104" spans="1:10">
      <c r="A7104" t="n">
        <v>58302</v>
      </c>
      <c r="B7104" s="25" t="n">
        <v>16</v>
      </c>
      <c r="C7104" s="7" t="n">
        <v>0</v>
      </c>
    </row>
    <row r="7105" spans="1:6">
      <c r="A7105" t="s">
        <v>4</v>
      </c>
      <c r="B7105" s="4" t="s">
        <v>5</v>
      </c>
      <c r="C7105" s="4" t="s">
        <v>7</v>
      </c>
      <c r="D7105" s="4" t="s">
        <v>74</v>
      </c>
      <c r="E7105" s="4" t="s">
        <v>8</v>
      </c>
      <c r="F7105" s="4" t="s">
        <v>8</v>
      </c>
    </row>
    <row r="7106" spans="1:6">
      <c r="A7106" t="n">
        <v>58305</v>
      </c>
      <c r="B7106" s="40" t="n">
        <v>26</v>
      </c>
      <c r="C7106" s="7" t="n">
        <v>13</v>
      </c>
      <c r="D7106" s="7" t="s">
        <v>473</v>
      </c>
      <c r="E7106" s="7" t="n">
        <v>2</v>
      </c>
      <c r="F7106" s="7" t="n">
        <v>0</v>
      </c>
    </row>
    <row r="7107" spans="1:6">
      <c r="A7107" t="s">
        <v>4</v>
      </c>
      <c r="B7107" s="4" t="s">
        <v>5</v>
      </c>
    </row>
    <row r="7108" spans="1:6">
      <c r="A7108" t="n">
        <v>58325</v>
      </c>
      <c r="B7108" s="41" t="n">
        <v>28</v>
      </c>
    </row>
    <row r="7109" spans="1:6">
      <c r="A7109" t="s">
        <v>4</v>
      </c>
      <c r="B7109" s="4" t="s">
        <v>5</v>
      </c>
      <c r="C7109" s="4" t="s">
        <v>12</v>
      </c>
    </row>
    <row r="7110" spans="1:6">
      <c r="A7110" t="n">
        <v>58326</v>
      </c>
      <c r="B7110" s="15" t="n">
        <v>3</v>
      </c>
      <c r="C7110" s="13" t="n">
        <f t="normal" ca="1">A7132</f>
        <v>0</v>
      </c>
    </row>
    <row r="7111" spans="1:6">
      <c r="A7111" t="s">
        <v>4</v>
      </c>
      <c r="B7111" s="4" t="s">
        <v>5</v>
      </c>
      <c r="C7111" s="4" t="s">
        <v>8</v>
      </c>
      <c r="D7111" s="4" t="s">
        <v>7</v>
      </c>
      <c r="E7111" s="4" t="s">
        <v>7</v>
      </c>
      <c r="F7111" s="4" t="s">
        <v>8</v>
      </c>
    </row>
    <row r="7112" spans="1:6">
      <c r="A7112" t="n">
        <v>58331</v>
      </c>
      <c r="B7112" s="37" t="n">
        <v>25</v>
      </c>
      <c r="C7112" s="7" t="n">
        <v>1</v>
      </c>
      <c r="D7112" s="7" t="n">
        <v>60</v>
      </c>
      <c r="E7112" s="7" t="n">
        <v>640</v>
      </c>
      <c r="F7112" s="7" t="n">
        <v>1</v>
      </c>
    </row>
    <row r="7113" spans="1:6">
      <c r="A7113" t="s">
        <v>4</v>
      </c>
      <c r="B7113" s="4" t="s">
        <v>5</v>
      </c>
      <c r="C7113" s="4" t="s">
        <v>8</v>
      </c>
      <c r="D7113" s="4" t="s">
        <v>7</v>
      </c>
      <c r="E7113" s="4" t="s">
        <v>9</v>
      </c>
    </row>
    <row r="7114" spans="1:6">
      <c r="A7114" t="n">
        <v>58338</v>
      </c>
      <c r="B7114" s="39" t="n">
        <v>51</v>
      </c>
      <c r="C7114" s="7" t="n">
        <v>4</v>
      </c>
      <c r="D7114" s="7" t="n">
        <v>2</v>
      </c>
      <c r="E7114" s="7" t="s">
        <v>474</v>
      </c>
    </row>
    <row r="7115" spans="1:6">
      <c r="A7115" t="s">
        <v>4</v>
      </c>
      <c r="B7115" s="4" t="s">
        <v>5</v>
      </c>
      <c r="C7115" s="4" t="s">
        <v>7</v>
      </c>
    </row>
    <row r="7116" spans="1:6">
      <c r="A7116" t="n">
        <v>58353</v>
      </c>
      <c r="B7116" s="25" t="n">
        <v>16</v>
      </c>
      <c r="C7116" s="7" t="n">
        <v>0</v>
      </c>
    </row>
    <row r="7117" spans="1:6">
      <c r="A7117" t="s">
        <v>4</v>
      </c>
      <c r="B7117" s="4" t="s">
        <v>5</v>
      </c>
      <c r="C7117" s="4" t="s">
        <v>7</v>
      </c>
      <c r="D7117" s="4" t="s">
        <v>74</v>
      </c>
      <c r="E7117" s="4" t="s">
        <v>8</v>
      </c>
      <c r="F7117" s="4" t="s">
        <v>8</v>
      </c>
    </row>
    <row r="7118" spans="1:6">
      <c r="A7118" t="n">
        <v>58356</v>
      </c>
      <c r="B7118" s="40" t="n">
        <v>26</v>
      </c>
      <c r="C7118" s="7" t="n">
        <v>2</v>
      </c>
      <c r="D7118" s="7" t="s">
        <v>475</v>
      </c>
      <c r="E7118" s="7" t="n">
        <v>2</v>
      </c>
      <c r="F7118" s="7" t="n">
        <v>0</v>
      </c>
    </row>
    <row r="7119" spans="1:6">
      <c r="A7119" t="s">
        <v>4</v>
      </c>
      <c r="B7119" s="4" t="s">
        <v>5</v>
      </c>
    </row>
    <row r="7120" spans="1:6">
      <c r="A7120" t="n">
        <v>58369</v>
      </c>
      <c r="B7120" s="41" t="n">
        <v>28</v>
      </c>
    </row>
    <row r="7121" spans="1:6">
      <c r="A7121" t="s">
        <v>4</v>
      </c>
      <c r="B7121" s="4" t="s">
        <v>5</v>
      </c>
      <c r="C7121" s="4" t="s">
        <v>8</v>
      </c>
      <c r="D7121" s="4" t="s">
        <v>7</v>
      </c>
      <c r="E7121" s="4" t="s">
        <v>7</v>
      </c>
      <c r="F7121" s="4" t="s">
        <v>8</v>
      </c>
    </row>
    <row r="7122" spans="1:6">
      <c r="A7122" t="n">
        <v>58370</v>
      </c>
      <c r="B7122" s="37" t="n">
        <v>25</v>
      </c>
      <c r="C7122" s="7" t="n">
        <v>1</v>
      </c>
      <c r="D7122" s="7" t="n">
        <v>65535</v>
      </c>
      <c r="E7122" s="7" t="n">
        <v>65535</v>
      </c>
      <c r="F7122" s="7" t="n">
        <v>0</v>
      </c>
    </row>
    <row r="7123" spans="1:6">
      <c r="A7123" t="s">
        <v>4</v>
      </c>
      <c r="B7123" s="4" t="s">
        <v>5</v>
      </c>
      <c r="C7123" s="4" t="s">
        <v>8</v>
      </c>
      <c r="D7123" s="4" t="s">
        <v>7</v>
      </c>
      <c r="E7123" s="4" t="s">
        <v>9</v>
      </c>
    </row>
    <row r="7124" spans="1:6">
      <c r="A7124" t="n">
        <v>58377</v>
      </c>
      <c r="B7124" s="39" t="n">
        <v>51</v>
      </c>
      <c r="C7124" s="7" t="n">
        <v>4</v>
      </c>
      <c r="D7124" s="7" t="n">
        <v>13</v>
      </c>
      <c r="E7124" s="7" t="s">
        <v>468</v>
      </c>
    </row>
    <row r="7125" spans="1:6">
      <c r="A7125" t="s">
        <v>4</v>
      </c>
      <c r="B7125" s="4" t="s">
        <v>5</v>
      </c>
      <c r="C7125" s="4" t="s">
        <v>7</v>
      </c>
    </row>
    <row r="7126" spans="1:6">
      <c r="A7126" t="n">
        <v>58391</v>
      </c>
      <c r="B7126" s="25" t="n">
        <v>16</v>
      </c>
      <c r="C7126" s="7" t="n">
        <v>0</v>
      </c>
    </row>
    <row r="7127" spans="1:6">
      <c r="A7127" t="s">
        <v>4</v>
      </c>
      <c r="B7127" s="4" t="s">
        <v>5</v>
      </c>
      <c r="C7127" s="4" t="s">
        <v>7</v>
      </c>
      <c r="D7127" s="4" t="s">
        <v>74</v>
      </c>
      <c r="E7127" s="4" t="s">
        <v>8</v>
      </c>
      <c r="F7127" s="4" t="s">
        <v>8</v>
      </c>
    </row>
    <row r="7128" spans="1:6">
      <c r="A7128" t="n">
        <v>58394</v>
      </c>
      <c r="B7128" s="40" t="n">
        <v>26</v>
      </c>
      <c r="C7128" s="7" t="n">
        <v>13</v>
      </c>
      <c r="D7128" s="7" t="s">
        <v>476</v>
      </c>
      <c r="E7128" s="7" t="n">
        <v>2</v>
      </c>
      <c r="F7128" s="7" t="n">
        <v>0</v>
      </c>
    </row>
    <row r="7129" spans="1:6">
      <c r="A7129" t="s">
        <v>4</v>
      </c>
      <c r="B7129" s="4" t="s">
        <v>5</v>
      </c>
    </row>
    <row r="7130" spans="1:6">
      <c r="A7130" t="n">
        <v>58415</v>
      </c>
      <c r="B7130" s="41" t="n">
        <v>28</v>
      </c>
    </row>
    <row r="7131" spans="1:6">
      <c r="A7131" t="s">
        <v>4</v>
      </c>
      <c r="B7131" s="4" t="s">
        <v>5</v>
      </c>
      <c r="C7131" s="4" t="s">
        <v>8</v>
      </c>
      <c r="D7131" s="4" t="s">
        <v>7</v>
      </c>
      <c r="E7131" s="4" t="s">
        <v>9</v>
      </c>
    </row>
    <row r="7132" spans="1:6">
      <c r="A7132" t="n">
        <v>58416</v>
      </c>
      <c r="B7132" s="39" t="n">
        <v>51</v>
      </c>
      <c r="C7132" s="7" t="n">
        <v>4</v>
      </c>
      <c r="D7132" s="7" t="n">
        <v>13</v>
      </c>
      <c r="E7132" s="7" t="s">
        <v>270</v>
      </c>
    </row>
    <row r="7133" spans="1:6">
      <c r="A7133" t="s">
        <v>4</v>
      </c>
      <c r="B7133" s="4" t="s">
        <v>5</v>
      </c>
      <c r="C7133" s="4" t="s">
        <v>7</v>
      </c>
    </row>
    <row r="7134" spans="1:6">
      <c r="A7134" t="n">
        <v>58429</v>
      </c>
      <c r="B7134" s="25" t="n">
        <v>16</v>
      </c>
      <c r="C7134" s="7" t="n">
        <v>0</v>
      </c>
    </row>
    <row r="7135" spans="1:6">
      <c r="A7135" t="s">
        <v>4</v>
      </c>
      <c r="B7135" s="4" t="s">
        <v>5</v>
      </c>
      <c r="C7135" s="4" t="s">
        <v>7</v>
      </c>
      <c r="D7135" s="4" t="s">
        <v>74</v>
      </c>
      <c r="E7135" s="4" t="s">
        <v>8</v>
      </c>
      <c r="F7135" s="4" t="s">
        <v>8</v>
      </c>
    </row>
    <row r="7136" spans="1:6">
      <c r="A7136" t="n">
        <v>58432</v>
      </c>
      <c r="B7136" s="40" t="n">
        <v>26</v>
      </c>
      <c r="C7136" s="7" t="n">
        <v>13</v>
      </c>
      <c r="D7136" s="7" t="s">
        <v>477</v>
      </c>
      <c r="E7136" s="7" t="n">
        <v>2</v>
      </c>
      <c r="F7136" s="7" t="n">
        <v>0</v>
      </c>
    </row>
    <row r="7137" spans="1:6">
      <c r="A7137" t="s">
        <v>4</v>
      </c>
      <c r="B7137" s="4" t="s">
        <v>5</v>
      </c>
    </row>
    <row r="7138" spans="1:6">
      <c r="A7138" t="n">
        <v>58474</v>
      </c>
      <c r="B7138" s="41" t="n">
        <v>28</v>
      </c>
    </row>
    <row r="7139" spans="1:6">
      <c r="A7139" t="s">
        <v>4</v>
      </c>
      <c r="B7139" s="4" t="s">
        <v>5</v>
      </c>
      <c r="C7139" s="4" t="s">
        <v>7</v>
      </c>
      <c r="D7139" s="4" t="s">
        <v>8</v>
      </c>
    </row>
    <row r="7140" spans="1:6">
      <c r="A7140" t="n">
        <v>58475</v>
      </c>
      <c r="B7140" s="42" t="n">
        <v>89</v>
      </c>
      <c r="C7140" s="7" t="n">
        <v>65533</v>
      </c>
      <c r="D7140" s="7" t="n">
        <v>1</v>
      </c>
    </row>
    <row r="7141" spans="1:6">
      <c r="A7141" t="s">
        <v>4</v>
      </c>
      <c r="B7141" s="4" t="s">
        <v>5</v>
      </c>
      <c r="C7141" s="4" t="s">
        <v>8</v>
      </c>
      <c r="D7141" s="4" t="s">
        <v>7</v>
      </c>
      <c r="E7141" s="4" t="s">
        <v>13</v>
      </c>
    </row>
    <row r="7142" spans="1:6">
      <c r="A7142" t="n">
        <v>58479</v>
      </c>
      <c r="B7142" s="27" t="n">
        <v>58</v>
      </c>
      <c r="C7142" s="7" t="n">
        <v>101</v>
      </c>
      <c r="D7142" s="7" t="n">
        <v>300</v>
      </c>
      <c r="E7142" s="7" t="n">
        <v>1</v>
      </c>
    </row>
    <row r="7143" spans="1:6">
      <c r="A7143" t="s">
        <v>4</v>
      </c>
      <c r="B7143" s="4" t="s">
        <v>5</v>
      </c>
      <c r="C7143" s="4" t="s">
        <v>8</v>
      </c>
      <c r="D7143" s="4" t="s">
        <v>7</v>
      </c>
    </row>
    <row r="7144" spans="1:6">
      <c r="A7144" t="n">
        <v>58487</v>
      </c>
      <c r="B7144" s="27" t="n">
        <v>58</v>
      </c>
      <c r="C7144" s="7" t="n">
        <v>254</v>
      </c>
      <c r="D7144" s="7" t="n">
        <v>0</v>
      </c>
    </row>
    <row r="7145" spans="1:6">
      <c r="A7145" t="s">
        <v>4</v>
      </c>
      <c r="B7145" s="4" t="s">
        <v>5</v>
      </c>
      <c r="C7145" s="4" t="s">
        <v>7</v>
      </c>
      <c r="D7145" s="4" t="s">
        <v>13</v>
      </c>
      <c r="E7145" s="4" t="s">
        <v>13</v>
      </c>
      <c r="F7145" s="4" t="s">
        <v>13</v>
      </c>
      <c r="G7145" s="4" t="s">
        <v>13</v>
      </c>
    </row>
    <row r="7146" spans="1:6">
      <c r="A7146" t="n">
        <v>58491</v>
      </c>
      <c r="B7146" s="46" t="n">
        <v>46</v>
      </c>
      <c r="C7146" s="7" t="n">
        <v>0</v>
      </c>
      <c r="D7146" s="7" t="n">
        <v>-0.400000005960464</v>
      </c>
      <c r="E7146" s="7" t="n">
        <v>2</v>
      </c>
      <c r="F7146" s="7" t="n">
        <v>34.1500015258789</v>
      </c>
      <c r="G7146" s="7" t="n">
        <v>0</v>
      </c>
    </row>
    <row r="7147" spans="1:6">
      <c r="A7147" t="s">
        <v>4</v>
      </c>
      <c r="B7147" s="4" t="s">
        <v>5</v>
      </c>
      <c r="C7147" s="4" t="s">
        <v>7</v>
      </c>
      <c r="D7147" s="4" t="s">
        <v>13</v>
      </c>
      <c r="E7147" s="4" t="s">
        <v>13</v>
      </c>
      <c r="F7147" s="4" t="s">
        <v>13</v>
      </c>
      <c r="G7147" s="4" t="s">
        <v>13</v>
      </c>
    </row>
    <row r="7148" spans="1:6">
      <c r="A7148" t="n">
        <v>58510</v>
      </c>
      <c r="B7148" s="46" t="n">
        <v>46</v>
      </c>
      <c r="C7148" s="7" t="n">
        <v>8</v>
      </c>
      <c r="D7148" s="7" t="n">
        <v>0.349999994039536</v>
      </c>
      <c r="E7148" s="7" t="n">
        <v>2</v>
      </c>
      <c r="F7148" s="7" t="n">
        <v>33.8499984741211</v>
      </c>
      <c r="G7148" s="7" t="n">
        <v>0</v>
      </c>
    </row>
    <row r="7149" spans="1:6">
      <c r="A7149" t="s">
        <v>4</v>
      </c>
      <c r="B7149" s="4" t="s">
        <v>5</v>
      </c>
      <c r="C7149" s="4" t="s">
        <v>7</v>
      </c>
      <c r="D7149" s="4" t="s">
        <v>13</v>
      </c>
      <c r="E7149" s="4" t="s">
        <v>13</v>
      </c>
      <c r="F7149" s="4" t="s">
        <v>13</v>
      </c>
      <c r="G7149" s="4" t="s">
        <v>13</v>
      </c>
    </row>
    <row r="7150" spans="1:6">
      <c r="A7150" t="n">
        <v>58529</v>
      </c>
      <c r="B7150" s="46" t="n">
        <v>46</v>
      </c>
      <c r="C7150" s="7" t="n">
        <v>61491</v>
      </c>
      <c r="D7150" s="7" t="n">
        <v>-1.29999995231628</v>
      </c>
      <c r="E7150" s="7" t="n">
        <v>2</v>
      </c>
      <c r="F7150" s="7" t="n">
        <v>33.2000007629395</v>
      </c>
      <c r="G7150" s="7" t="n">
        <v>0</v>
      </c>
    </row>
    <row r="7151" spans="1:6">
      <c r="A7151" t="s">
        <v>4</v>
      </c>
      <c r="B7151" s="4" t="s">
        <v>5</v>
      </c>
      <c r="C7151" s="4" t="s">
        <v>7</v>
      </c>
      <c r="D7151" s="4" t="s">
        <v>13</v>
      </c>
      <c r="E7151" s="4" t="s">
        <v>13</v>
      </c>
      <c r="F7151" s="4" t="s">
        <v>13</v>
      </c>
      <c r="G7151" s="4" t="s">
        <v>13</v>
      </c>
    </row>
    <row r="7152" spans="1:6">
      <c r="A7152" t="n">
        <v>58548</v>
      </c>
      <c r="B7152" s="46" t="n">
        <v>46</v>
      </c>
      <c r="C7152" s="7" t="n">
        <v>61492</v>
      </c>
      <c r="D7152" s="7" t="n">
        <v>1.10000002384186</v>
      </c>
      <c r="E7152" s="7" t="n">
        <v>2</v>
      </c>
      <c r="F7152" s="7" t="n">
        <v>32.7999992370605</v>
      </c>
      <c r="G7152" s="7" t="n">
        <v>0</v>
      </c>
    </row>
    <row r="7153" spans="1:7">
      <c r="A7153" t="s">
        <v>4</v>
      </c>
      <c r="B7153" s="4" t="s">
        <v>5</v>
      </c>
      <c r="C7153" s="4" t="s">
        <v>7</v>
      </c>
      <c r="D7153" s="4" t="s">
        <v>13</v>
      </c>
      <c r="E7153" s="4" t="s">
        <v>13</v>
      </c>
      <c r="F7153" s="4" t="s">
        <v>13</v>
      </c>
      <c r="G7153" s="4" t="s">
        <v>13</v>
      </c>
    </row>
    <row r="7154" spans="1:7">
      <c r="A7154" t="n">
        <v>58567</v>
      </c>
      <c r="B7154" s="46" t="n">
        <v>46</v>
      </c>
      <c r="C7154" s="7" t="n">
        <v>61493</v>
      </c>
      <c r="D7154" s="7" t="n">
        <v>-0.699999988079071</v>
      </c>
      <c r="E7154" s="7" t="n">
        <v>2</v>
      </c>
      <c r="F7154" s="7" t="n">
        <v>32.2999992370605</v>
      </c>
      <c r="G7154" s="7" t="n">
        <v>0</v>
      </c>
    </row>
    <row r="7155" spans="1:7">
      <c r="A7155" t="s">
        <v>4</v>
      </c>
      <c r="B7155" s="4" t="s">
        <v>5</v>
      </c>
      <c r="C7155" s="4" t="s">
        <v>7</v>
      </c>
      <c r="D7155" s="4" t="s">
        <v>13</v>
      </c>
      <c r="E7155" s="4" t="s">
        <v>13</v>
      </c>
      <c r="F7155" s="4" t="s">
        <v>13</v>
      </c>
      <c r="G7155" s="4" t="s">
        <v>13</v>
      </c>
    </row>
    <row r="7156" spans="1:7">
      <c r="A7156" t="n">
        <v>58586</v>
      </c>
      <c r="B7156" s="46" t="n">
        <v>46</v>
      </c>
      <c r="C7156" s="7" t="n">
        <v>61494</v>
      </c>
      <c r="D7156" s="7" t="n">
        <v>0.5</v>
      </c>
      <c r="E7156" s="7" t="n">
        <v>2</v>
      </c>
      <c r="F7156" s="7" t="n">
        <v>31.8999996185303</v>
      </c>
      <c r="G7156" s="7" t="n">
        <v>0</v>
      </c>
    </row>
    <row r="7157" spans="1:7">
      <c r="A7157" t="s">
        <v>4</v>
      </c>
      <c r="B7157" s="4" t="s">
        <v>5</v>
      </c>
      <c r="C7157" s="4" t="s">
        <v>7</v>
      </c>
      <c r="D7157" s="4" t="s">
        <v>13</v>
      </c>
      <c r="E7157" s="4" t="s">
        <v>14</v>
      </c>
      <c r="F7157" s="4" t="s">
        <v>13</v>
      </c>
      <c r="G7157" s="4" t="s">
        <v>13</v>
      </c>
      <c r="H7157" s="4" t="s">
        <v>8</v>
      </c>
    </row>
    <row r="7158" spans="1:7">
      <c r="A7158" t="n">
        <v>58605</v>
      </c>
      <c r="B7158" s="87" t="n">
        <v>100</v>
      </c>
      <c r="C7158" s="7" t="n">
        <v>0</v>
      </c>
      <c r="D7158" s="7" t="n">
        <v>0</v>
      </c>
      <c r="E7158" s="7" t="n">
        <v>1073741824</v>
      </c>
      <c r="F7158" s="7" t="n">
        <v>37</v>
      </c>
      <c r="G7158" s="7" t="n">
        <v>0</v>
      </c>
      <c r="H7158" s="7" t="n">
        <v>0</v>
      </c>
    </row>
    <row r="7159" spans="1:7">
      <c r="A7159" t="s">
        <v>4</v>
      </c>
      <c r="B7159" s="4" t="s">
        <v>5</v>
      </c>
      <c r="C7159" s="4" t="s">
        <v>7</v>
      </c>
      <c r="D7159" s="4" t="s">
        <v>13</v>
      </c>
      <c r="E7159" s="4" t="s">
        <v>14</v>
      </c>
      <c r="F7159" s="4" t="s">
        <v>13</v>
      </c>
      <c r="G7159" s="4" t="s">
        <v>13</v>
      </c>
      <c r="H7159" s="4" t="s">
        <v>8</v>
      </c>
    </row>
    <row r="7160" spans="1:7">
      <c r="A7160" t="n">
        <v>58625</v>
      </c>
      <c r="B7160" s="87" t="n">
        <v>100</v>
      </c>
      <c r="C7160" s="7" t="n">
        <v>8</v>
      </c>
      <c r="D7160" s="7" t="n">
        <v>0</v>
      </c>
      <c r="E7160" s="7" t="n">
        <v>1073741824</v>
      </c>
      <c r="F7160" s="7" t="n">
        <v>37</v>
      </c>
      <c r="G7160" s="7" t="n">
        <v>0</v>
      </c>
      <c r="H7160" s="7" t="n">
        <v>0</v>
      </c>
    </row>
    <row r="7161" spans="1:7">
      <c r="A7161" t="s">
        <v>4</v>
      </c>
      <c r="B7161" s="4" t="s">
        <v>5</v>
      </c>
      <c r="C7161" s="4" t="s">
        <v>7</v>
      </c>
      <c r="D7161" s="4" t="s">
        <v>13</v>
      </c>
      <c r="E7161" s="4" t="s">
        <v>14</v>
      </c>
      <c r="F7161" s="4" t="s">
        <v>13</v>
      </c>
      <c r="G7161" s="4" t="s">
        <v>13</v>
      </c>
      <c r="H7161" s="4" t="s">
        <v>8</v>
      </c>
    </row>
    <row r="7162" spans="1:7">
      <c r="A7162" t="n">
        <v>58645</v>
      </c>
      <c r="B7162" s="87" t="n">
        <v>100</v>
      </c>
      <c r="C7162" s="7" t="n">
        <v>61491</v>
      </c>
      <c r="D7162" s="7" t="n">
        <v>0</v>
      </c>
      <c r="E7162" s="7" t="n">
        <v>1073741824</v>
      </c>
      <c r="F7162" s="7" t="n">
        <v>37</v>
      </c>
      <c r="G7162" s="7" t="n">
        <v>0</v>
      </c>
      <c r="H7162" s="7" t="n">
        <v>0</v>
      </c>
    </row>
    <row r="7163" spans="1:7">
      <c r="A7163" t="s">
        <v>4</v>
      </c>
      <c r="B7163" s="4" t="s">
        <v>5</v>
      </c>
      <c r="C7163" s="4" t="s">
        <v>7</v>
      </c>
      <c r="D7163" s="4" t="s">
        <v>13</v>
      </c>
      <c r="E7163" s="4" t="s">
        <v>14</v>
      </c>
      <c r="F7163" s="4" t="s">
        <v>13</v>
      </c>
      <c r="G7163" s="4" t="s">
        <v>13</v>
      </c>
      <c r="H7163" s="4" t="s">
        <v>8</v>
      </c>
    </row>
    <row r="7164" spans="1:7">
      <c r="A7164" t="n">
        <v>58665</v>
      </c>
      <c r="B7164" s="87" t="n">
        <v>100</v>
      </c>
      <c r="C7164" s="7" t="n">
        <v>61492</v>
      </c>
      <c r="D7164" s="7" t="n">
        <v>0</v>
      </c>
      <c r="E7164" s="7" t="n">
        <v>1073741824</v>
      </c>
      <c r="F7164" s="7" t="n">
        <v>37</v>
      </c>
      <c r="G7164" s="7" t="n">
        <v>0</v>
      </c>
      <c r="H7164" s="7" t="n">
        <v>0</v>
      </c>
    </row>
    <row r="7165" spans="1:7">
      <c r="A7165" t="s">
        <v>4</v>
      </c>
      <c r="B7165" s="4" t="s">
        <v>5</v>
      </c>
      <c r="C7165" s="4" t="s">
        <v>7</v>
      </c>
      <c r="D7165" s="4" t="s">
        <v>13</v>
      </c>
      <c r="E7165" s="4" t="s">
        <v>14</v>
      </c>
      <c r="F7165" s="4" t="s">
        <v>13</v>
      </c>
      <c r="G7165" s="4" t="s">
        <v>13</v>
      </c>
      <c r="H7165" s="4" t="s">
        <v>8</v>
      </c>
    </row>
    <row r="7166" spans="1:7">
      <c r="A7166" t="n">
        <v>58685</v>
      </c>
      <c r="B7166" s="87" t="n">
        <v>100</v>
      </c>
      <c r="C7166" s="7" t="n">
        <v>61493</v>
      </c>
      <c r="D7166" s="7" t="n">
        <v>0</v>
      </c>
      <c r="E7166" s="7" t="n">
        <v>1073741824</v>
      </c>
      <c r="F7166" s="7" t="n">
        <v>37</v>
      </c>
      <c r="G7166" s="7" t="n">
        <v>0</v>
      </c>
      <c r="H7166" s="7" t="n">
        <v>0</v>
      </c>
    </row>
    <row r="7167" spans="1:7">
      <c r="A7167" t="s">
        <v>4</v>
      </c>
      <c r="B7167" s="4" t="s">
        <v>5</v>
      </c>
      <c r="C7167" s="4" t="s">
        <v>7</v>
      </c>
      <c r="D7167" s="4" t="s">
        <v>13</v>
      </c>
      <c r="E7167" s="4" t="s">
        <v>14</v>
      </c>
      <c r="F7167" s="4" t="s">
        <v>13</v>
      </c>
      <c r="G7167" s="4" t="s">
        <v>13</v>
      </c>
      <c r="H7167" s="4" t="s">
        <v>8</v>
      </c>
    </row>
    <row r="7168" spans="1:7">
      <c r="A7168" t="n">
        <v>58705</v>
      </c>
      <c r="B7168" s="87" t="n">
        <v>100</v>
      </c>
      <c r="C7168" s="7" t="n">
        <v>61494</v>
      </c>
      <c r="D7168" s="7" t="n">
        <v>0</v>
      </c>
      <c r="E7168" s="7" t="n">
        <v>1073741824</v>
      </c>
      <c r="F7168" s="7" t="n">
        <v>37</v>
      </c>
      <c r="G7168" s="7" t="n">
        <v>0</v>
      </c>
      <c r="H7168" s="7" t="n">
        <v>0</v>
      </c>
    </row>
    <row r="7169" spans="1:8">
      <c r="A7169" t="s">
        <v>4</v>
      </c>
      <c r="B7169" s="4" t="s">
        <v>5</v>
      </c>
      <c r="C7169" s="4" t="s">
        <v>8</v>
      </c>
      <c r="D7169" s="20" t="s">
        <v>30</v>
      </c>
      <c r="E7169" s="4" t="s">
        <v>5</v>
      </c>
      <c r="F7169" s="4" t="s">
        <v>8</v>
      </c>
      <c r="G7169" s="4" t="s">
        <v>7</v>
      </c>
      <c r="H7169" s="20" t="s">
        <v>32</v>
      </c>
      <c r="I7169" s="4" t="s">
        <v>8</v>
      </c>
      <c r="J7169" s="4" t="s">
        <v>12</v>
      </c>
    </row>
    <row r="7170" spans="1:8">
      <c r="A7170" t="n">
        <v>58725</v>
      </c>
      <c r="B7170" s="12" t="n">
        <v>5</v>
      </c>
      <c r="C7170" s="7" t="n">
        <v>28</v>
      </c>
      <c r="D7170" s="20" t="s">
        <v>3</v>
      </c>
      <c r="E7170" s="61" t="n">
        <v>64</v>
      </c>
      <c r="F7170" s="7" t="n">
        <v>5</v>
      </c>
      <c r="G7170" s="7" t="n">
        <v>5</v>
      </c>
      <c r="H7170" s="20" t="s">
        <v>3</v>
      </c>
      <c r="I7170" s="7" t="n">
        <v>1</v>
      </c>
      <c r="J7170" s="13" t="n">
        <f t="normal" ca="1">A7176</f>
        <v>0</v>
      </c>
    </row>
    <row r="7171" spans="1:8">
      <c r="A7171" t="s">
        <v>4</v>
      </c>
      <c r="B7171" s="4" t="s">
        <v>5</v>
      </c>
      <c r="C7171" s="4" t="s">
        <v>7</v>
      </c>
      <c r="D7171" s="4" t="s">
        <v>13</v>
      </c>
      <c r="E7171" s="4" t="s">
        <v>13</v>
      </c>
      <c r="F7171" s="4" t="s">
        <v>13</v>
      </c>
      <c r="G7171" s="4" t="s">
        <v>13</v>
      </c>
    </row>
    <row r="7172" spans="1:8">
      <c r="A7172" t="n">
        <v>58736</v>
      </c>
      <c r="B7172" s="46" t="n">
        <v>46</v>
      </c>
      <c r="C7172" s="7" t="n">
        <v>7032</v>
      </c>
      <c r="D7172" s="7" t="n">
        <v>0</v>
      </c>
      <c r="E7172" s="7" t="n">
        <v>2</v>
      </c>
      <c r="F7172" s="7" t="n">
        <v>33.9500007629395</v>
      </c>
      <c r="G7172" s="7" t="n">
        <v>0</v>
      </c>
    </row>
    <row r="7173" spans="1:8">
      <c r="A7173" t="s">
        <v>4</v>
      </c>
      <c r="B7173" s="4" t="s">
        <v>5</v>
      </c>
      <c r="C7173" s="4" t="s">
        <v>7</v>
      </c>
      <c r="D7173" s="4" t="s">
        <v>13</v>
      </c>
      <c r="E7173" s="4" t="s">
        <v>14</v>
      </c>
      <c r="F7173" s="4" t="s">
        <v>13</v>
      </c>
      <c r="G7173" s="4" t="s">
        <v>13</v>
      </c>
      <c r="H7173" s="4" t="s">
        <v>8</v>
      </c>
    </row>
    <row r="7174" spans="1:8">
      <c r="A7174" t="n">
        <v>58755</v>
      </c>
      <c r="B7174" s="87" t="n">
        <v>100</v>
      </c>
      <c r="C7174" s="7" t="n">
        <v>7032</v>
      </c>
      <c r="D7174" s="7" t="n">
        <v>0</v>
      </c>
      <c r="E7174" s="7" t="n">
        <v>1073741824</v>
      </c>
      <c r="F7174" s="7" t="n">
        <v>37</v>
      </c>
      <c r="G7174" s="7" t="n">
        <v>0</v>
      </c>
      <c r="H7174" s="7" t="n">
        <v>0</v>
      </c>
    </row>
    <row r="7175" spans="1:8">
      <c r="A7175" t="s">
        <v>4</v>
      </c>
      <c r="B7175" s="4" t="s">
        <v>5</v>
      </c>
      <c r="C7175" s="4" t="s">
        <v>8</v>
      </c>
      <c r="D7175" s="4" t="s">
        <v>8</v>
      </c>
      <c r="E7175" s="4" t="s">
        <v>13</v>
      </c>
      <c r="F7175" s="4" t="s">
        <v>13</v>
      </c>
      <c r="G7175" s="4" t="s">
        <v>13</v>
      </c>
      <c r="H7175" s="4" t="s">
        <v>7</v>
      </c>
    </row>
    <row r="7176" spans="1:8">
      <c r="A7176" t="n">
        <v>58775</v>
      </c>
      <c r="B7176" s="31" t="n">
        <v>45</v>
      </c>
      <c r="C7176" s="7" t="n">
        <v>2</v>
      </c>
      <c r="D7176" s="7" t="n">
        <v>3</v>
      </c>
      <c r="E7176" s="7" t="n">
        <v>0</v>
      </c>
      <c r="F7176" s="7" t="n">
        <v>3.25</v>
      </c>
      <c r="G7176" s="7" t="n">
        <v>33.25</v>
      </c>
      <c r="H7176" s="7" t="n">
        <v>0</v>
      </c>
    </row>
    <row r="7177" spans="1:8">
      <c r="A7177" t="s">
        <v>4</v>
      </c>
      <c r="B7177" s="4" t="s">
        <v>5</v>
      </c>
      <c r="C7177" s="4" t="s">
        <v>8</v>
      </c>
      <c r="D7177" s="4" t="s">
        <v>8</v>
      </c>
      <c r="E7177" s="4" t="s">
        <v>13</v>
      </c>
      <c r="F7177" s="4" t="s">
        <v>13</v>
      </c>
      <c r="G7177" s="4" t="s">
        <v>13</v>
      </c>
      <c r="H7177" s="4" t="s">
        <v>7</v>
      </c>
      <c r="I7177" s="4" t="s">
        <v>8</v>
      </c>
    </row>
    <row r="7178" spans="1:8">
      <c r="A7178" t="n">
        <v>58792</v>
      </c>
      <c r="B7178" s="31" t="n">
        <v>45</v>
      </c>
      <c r="C7178" s="7" t="n">
        <v>4</v>
      </c>
      <c r="D7178" s="7" t="n">
        <v>3</v>
      </c>
      <c r="E7178" s="7" t="n">
        <v>10.8500003814697</v>
      </c>
      <c r="F7178" s="7" t="n">
        <v>11.3500003814697</v>
      </c>
      <c r="G7178" s="7" t="n">
        <v>0</v>
      </c>
      <c r="H7178" s="7" t="n">
        <v>0</v>
      </c>
      <c r="I7178" s="7" t="n">
        <v>0</v>
      </c>
    </row>
    <row r="7179" spans="1:8">
      <c r="A7179" t="s">
        <v>4</v>
      </c>
      <c r="B7179" s="4" t="s">
        <v>5</v>
      </c>
      <c r="C7179" s="4" t="s">
        <v>8</v>
      </c>
      <c r="D7179" s="4" t="s">
        <v>8</v>
      </c>
      <c r="E7179" s="4" t="s">
        <v>13</v>
      </c>
      <c r="F7179" s="4" t="s">
        <v>7</v>
      </c>
    </row>
    <row r="7180" spans="1:8">
      <c r="A7180" t="n">
        <v>58810</v>
      </c>
      <c r="B7180" s="31" t="n">
        <v>45</v>
      </c>
      <c r="C7180" s="7" t="n">
        <v>5</v>
      </c>
      <c r="D7180" s="7" t="n">
        <v>3</v>
      </c>
      <c r="E7180" s="7" t="n">
        <v>5.5</v>
      </c>
      <c r="F7180" s="7" t="n">
        <v>0</v>
      </c>
    </row>
    <row r="7181" spans="1:8">
      <c r="A7181" t="s">
        <v>4</v>
      </c>
      <c r="B7181" s="4" t="s">
        <v>5</v>
      </c>
      <c r="C7181" s="4" t="s">
        <v>8</v>
      </c>
      <c r="D7181" s="4" t="s">
        <v>8</v>
      </c>
      <c r="E7181" s="4" t="s">
        <v>13</v>
      </c>
      <c r="F7181" s="4" t="s">
        <v>7</v>
      </c>
    </row>
    <row r="7182" spans="1:8">
      <c r="A7182" t="n">
        <v>58819</v>
      </c>
      <c r="B7182" s="31" t="n">
        <v>45</v>
      </c>
      <c r="C7182" s="7" t="n">
        <v>11</v>
      </c>
      <c r="D7182" s="7" t="n">
        <v>3</v>
      </c>
      <c r="E7182" s="7" t="n">
        <v>23.1000003814697</v>
      </c>
      <c r="F7182" s="7" t="n">
        <v>0</v>
      </c>
    </row>
    <row r="7183" spans="1:8">
      <c r="A7183" t="s">
        <v>4</v>
      </c>
      <c r="B7183" s="4" t="s">
        <v>5</v>
      </c>
      <c r="C7183" s="4" t="s">
        <v>8</v>
      </c>
      <c r="D7183" s="4" t="s">
        <v>8</v>
      </c>
      <c r="E7183" s="4" t="s">
        <v>13</v>
      </c>
      <c r="F7183" s="4" t="s">
        <v>13</v>
      </c>
      <c r="G7183" s="4" t="s">
        <v>13</v>
      </c>
      <c r="H7183" s="4" t="s">
        <v>7</v>
      </c>
      <c r="I7183" s="4" t="s">
        <v>8</v>
      </c>
    </row>
    <row r="7184" spans="1:8">
      <c r="A7184" t="n">
        <v>58828</v>
      </c>
      <c r="B7184" s="31" t="n">
        <v>45</v>
      </c>
      <c r="C7184" s="7" t="n">
        <v>4</v>
      </c>
      <c r="D7184" s="7" t="n">
        <v>3</v>
      </c>
      <c r="E7184" s="7" t="n">
        <v>10.8500003814697</v>
      </c>
      <c r="F7184" s="7" t="n">
        <v>16.3500003814697</v>
      </c>
      <c r="G7184" s="7" t="n">
        <v>0</v>
      </c>
      <c r="H7184" s="7" t="n">
        <v>30000</v>
      </c>
      <c r="I7184" s="7" t="n">
        <v>0</v>
      </c>
    </row>
    <row r="7185" spans="1:10">
      <c r="A7185" t="s">
        <v>4</v>
      </c>
      <c r="B7185" s="4" t="s">
        <v>5</v>
      </c>
      <c r="C7185" s="4" t="s">
        <v>8</v>
      </c>
      <c r="D7185" s="4" t="s">
        <v>7</v>
      </c>
    </row>
    <row r="7186" spans="1:10">
      <c r="A7186" t="n">
        <v>58846</v>
      </c>
      <c r="B7186" s="27" t="n">
        <v>58</v>
      </c>
      <c r="C7186" s="7" t="n">
        <v>255</v>
      </c>
      <c r="D7186" s="7" t="n">
        <v>0</v>
      </c>
    </row>
    <row r="7187" spans="1:10">
      <c r="A7187" t="s">
        <v>4</v>
      </c>
      <c r="B7187" s="4" t="s">
        <v>5</v>
      </c>
      <c r="C7187" s="4" t="s">
        <v>7</v>
      </c>
      <c r="D7187" s="4" t="s">
        <v>8</v>
      </c>
      <c r="E7187" s="4" t="s">
        <v>13</v>
      </c>
      <c r="F7187" s="4" t="s">
        <v>7</v>
      </c>
    </row>
    <row r="7188" spans="1:10">
      <c r="A7188" t="n">
        <v>58850</v>
      </c>
      <c r="B7188" s="63" t="n">
        <v>59</v>
      </c>
      <c r="C7188" s="7" t="n">
        <v>0</v>
      </c>
      <c r="D7188" s="7" t="n">
        <v>13</v>
      </c>
      <c r="E7188" s="7" t="n">
        <v>0.150000005960464</v>
      </c>
      <c r="F7188" s="7" t="n">
        <v>0</v>
      </c>
    </row>
    <row r="7189" spans="1:10">
      <c r="A7189" t="s">
        <v>4</v>
      </c>
      <c r="B7189" s="4" t="s">
        <v>5</v>
      </c>
      <c r="C7189" s="4" t="s">
        <v>7</v>
      </c>
      <c r="D7189" s="4" t="s">
        <v>8</v>
      </c>
      <c r="E7189" s="4" t="s">
        <v>13</v>
      </c>
      <c r="F7189" s="4" t="s">
        <v>7</v>
      </c>
    </row>
    <row r="7190" spans="1:10">
      <c r="A7190" t="n">
        <v>58860</v>
      </c>
      <c r="B7190" s="63" t="n">
        <v>59</v>
      </c>
      <c r="C7190" s="7" t="n">
        <v>8</v>
      </c>
      <c r="D7190" s="7" t="n">
        <v>13</v>
      </c>
      <c r="E7190" s="7" t="n">
        <v>0.150000005960464</v>
      </c>
      <c r="F7190" s="7" t="n">
        <v>0</v>
      </c>
    </row>
    <row r="7191" spans="1:10">
      <c r="A7191" t="s">
        <v>4</v>
      </c>
      <c r="B7191" s="4" t="s">
        <v>5</v>
      </c>
      <c r="C7191" s="4" t="s">
        <v>7</v>
      </c>
      <c r="D7191" s="4" t="s">
        <v>8</v>
      </c>
      <c r="E7191" s="4" t="s">
        <v>13</v>
      </c>
      <c r="F7191" s="4" t="s">
        <v>7</v>
      </c>
    </row>
    <row r="7192" spans="1:10">
      <c r="A7192" t="n">
        <v>58870</v>
      </c>
      <c r="B7192" s="63" t="n">
        <v>59</v>
      </c>
      <c r="C7192" s="7" t="n">
        <v>61491</v>
      </c>
      <c r="D7192" s="7" t="n">
        <v>13</v>
      </c>
      <c r="E7192" s="7" t="n">
        <v>0.150000005960464</v>
      </c>
      <c r="F7192" s="7" t="n">
        <v>0</v>
      </c>
    </row>
    <row r="7193" spans="1:10">
      <c r="A7193" t="s">
        <v>4</v>
      </c>
      <c r="B7193" s="4" t="s">
        <v>5</v>
      </c>
      <c r="C7193" s="4" t="s">
        <v>7</v>
      </c>
      <c r="D7193" s="4" t="s">
        <v>8</v>
      </c>
      <c r="E7193" s="4" t="s">
        <v>13</v>
      </c>
      <c r="F7193" s="4" t="s">
        <v>7</v>
      </c>
    </row>
    <row r="7194" spans="1:10">
      <c r="A7194" t="n">
        <v>58880</v>
      </c>
      <c r="B7194" s="63" t="n">
        <v>59</v>
      </c>
      <c r="C7194" s="7" t="n">
        <v>61492</v>
      </c>
      <c r="D7194" s="7" t="n">
        <v>13</v>
      </c>
      <c r="E7194" s="7" t="n">
        <v>0.150000005960464</v>
      </c>
      <c r="F7194" s="7" t="n">
        <v>0</v>
      </c>
    </row>
    <row r="7195" spans="1:10">
      <c r="A7195" t="s">
        <v>4</v>
      </c>
      <c r="B7195" s="4" t="s">
        <v>5</v>
      </c>
      <c r="C7195" s="4" t="s">
        <v>7</v>
      </c>
      <c r="D7195" s="4" t="s">
        <v>8</v>
      </c>
      <c r="E7195" s="4" t="s">
        <v>13</v>
      </c>
      <c r="F7195" s="4" t="s">
        <v>7</v>
      </c>
    </row>
    <row r="7196" spans="1:10">
      <c r="A7196" t="n">
        <v>58890</v>
      </c>
      <c r="B7196" s="63" t="n">
        <v>59</v>
      </c>
      <c r="C7196" s="7" t="n">
        <v>61493</v>
      </c>
      <c r="D7196" s="7" t="n">
        <v>13</v>
      </c>
      <c r="E7196" s="7" t="n">
        <v>0.150000005960464</v>
      </c>
      <c r="F7196" s="7" t="n">
        <v>0</v>
      </c>
    </row>
    <row r="7197" spans="1:10">
      <c r="A7197" t="s">
        <v>4</v>
      </c>
      <c r="B7197" s="4" t="s">
        <v>5</v>
      </c>
      <c r="C7197" s="4" t="s">
        <v>7</v>
      </c>
      <c r="D7197" s="4" t="s">
        <v>8</v>
      </c>
      <c r="E7197" s="4" t="s">
        <v>13</v>
      </c>
      <c r="F7197" s="4" t="s">
        <v>7</v>
      </c>
    </row>
    <row r="7198" spans="1:10">
      <c r="A7198" t="n">
        <v>58900</v>
      </c>
      <c r="B7198" s="63" t="n">
        <v>59</v>
      </c>
      <c r="C7198" s="7" t="n">
        <v>61494</v>
      </c>
      <c r="D7198" s="7" t="n">
        <v>13</v>
      </c>
      <c r="E7198" s="7" t="n">
        <v>0.150000005960464</v>
      </c>
      <c r="F7198" s="7" t="n">
        <v>0</v>
      </c>
    </row>
    <row r="7199" spans="1:10">
      <c r="A7199" t="s">
        <v>4</v>
      </c>
      <c r="B7199" s="4" t="s">
        <v>5</v>
      </c>
      <c r="C7199" s="4" t="s">
        <v>7</v>
      </c>
    </row>
    <row r="7200" spans="1:10">
      <c r="A7200" t="n">
        <v>58910</v>
      </c>
      <c r="B7200" s="25" t="n">
        <v>16</v>
      </c>
      <c r="C7200" s="7" t="n">
        <v>1000</v>
      </c>
    </row>
    <row r="7201" spans="1:6">
      <c r="A7201" t="s">
        <v>4</v>
      </c>
      <c r="B7201" s="4" t="s">
        <v>5</v>
      </c>
      <c r="C7201" s="4" t="s">
        <v>8</v>
      </c>
      <c r="D7201" s="20" t="s">
        <v>30</v>
      </c>
      <c r="E7201" s="4" t="s">
        <v>5</v>
      </c>
      <c r="F7201" s="4" t="s">
        <v>8</v>
      </c>
      <c r="G7201" s="4" t="s">
        <v>7</v>
      </c>
      <c r="H7201" s="20" t="s">
        <v>32</v>
      </c>
      <c r="I7201" s="4" t="s">
        <v>8</v>
      </c>
      <c r="J7201" s="4" t="s">
        <v>12</v>
      </c>
    </row>
    <row r="7202" spans="1:6">
      <c r="A7202" t="n">
        <v>58913</v>
      </c>
      <c r="B7202" s="12" t="n">
        <v>5</v>
      </c>
      <c r="C7202" s="7" t="n">
        <v>28</v>
      </c>
      <c r="D7202" s="20" t="s">
        <v>3</v>
      </c>
      <c r="E7202" s="61" t="n">
        <v>64</v>
      </c>
      <c r="F7202" s="7" t="n">
        <v>5</v>
      </c>
      <c r="G7202" s="7" t="n">
        <v>2</v>
      </c>
      <c r="H7202" s="20" t="s">
        <v>3</v>
      </c>
      <c r="I7202" s="7" t="n">
        <v>1</v>
      </c>
      <c r="J7202" s="13" t="n">
        <f t="normal" ca="1">A7212</f>
        <v>0</v>
      </c>
    </row>
    <row r="7203" spans="1:6">
      <c r="A7203" t="s">
        <v>4</v>
      </c>
      <c r="B7203" s="4" t="s">
        <v>5</v>
      </c>
      <c r="C7203" s="4" t="s">
        <v>8</v>
      </c>
      <c r="D7203" s="4" t="s">
        <v>7</v>
      </c>
      <c r="E7203" s="4" t="s">
        <v>9</v>
      </c>
    </row>
    <row r="7204" spans="1:6">
      <c r="A7204" t="n">
        <v>58924</v>
      </c>
      <c r="B7204" s="39" t="n">
        <v>51</v>
      </c>
      <c r="C7204" s="7" t="n">
        <v>4</v>
      </c>
      <c r="D7204" s="7" t="n">
        <v>2</v>
      </c>
      <c r="E7204" s="7" t="s">
        <v>478</v>
      </c>
    </row>
    <row r="7205" spans="1:6">
      <c r="A7205" t="s">
        <v>4</v>
      </c>
      <c r="B7205" s="4" t="s">
        <v>5</v>
      </c>
      <c r="C7205" s="4" t="s">
        <v>7</v>
      </c>
    </row>
    <row r="7206" spans="1:6">
      <c r="A7206" t="n">
        <v>58939</v>
      </c>
      <c r="B7206" s="25" t="n">
        <v>16</v>
      </c>
      <c r="C7206" s="7" t="n">
        <v>0</v>
      </c>
    </row>
    <row r="7207" spans="1:6">
      <c r="A7207" t="s">
        <v>4</v>
      </c>
      <c r="B7207" s="4" t="s">
        <v>5</v>
      </c>
      <c r="C7207" s="4" t="s">
        <v>7</v>
      </c>
      <c r="D7207" s="4" t="s">
        <v>74</v>
      </c>
      <c r="E7207" s="4" t="s">
        <v>8</v>
      </c>
      <c r="F7207" s="4" t="s">
        <v>8</v>
      </c>
    </row>
    <row r="7208" spans="1:6">
      <c r="A7208" t="n">
        <v>58942</v>
      </c>
      <c r="B7208" s="40" t="n">
        <v>26</v>
      </c>
      <c r="C7208" s="7" t="n">
        <v>2</v>
      </c>
      <c r="D7208" s="7" t="s">
        <v>479</v>
      </c>
      <c r="E7208" s="7" t="n">
        <v>2</v>
      </c>
      <c r="F7208" s="7" t="n">
        <v>0</v>
      </c>
    </row>
    <row r="7209" spans="1:6">
      <c r="A7209" t="s">
        <v>4</v>
      </c>
      <c r="B7209" s="4" t="s">
        <v>5</v>
      </c>
    </row>
    <row r="7210" spans="1:6">
      <c r="A7210" t="n">
        <v>58957</v>
      </c>
      <c r="B7210" s="41" t="n">
        <v>28</v>
      </c>
    </row>
    <row r="7211" spans="1:6">
      <c r="A7211" t="s">
        <v>4</v>
      </c>
      <c r="B7211" s="4" t="s">
        <v>5</v>
      </c>
      <c r="C7211" s="4" t="s">
        <v>8</v>
      </c>
      <c r="D7211" s="20" t="s">
        <v>30</v>
      </c>
      <c r="E7211" s="4" t="s">
        <v>5</v>
      </c>
      <c r="F7211" s="4" t="s">
        <v>8</v>
      </c>
      <c r="G7211" s="4" t="s">
        <v>7</v>
      </c>
      <c r="H7211" s="20" t="s">
        <v>32</v>
      </c>
      <c r="I7211" s="4" t="s">
        <v>8</v>
      </c>
      <c r="J7211" s="4" t="s">
        <v>12</v>
      </c>
    </row>
    <row r="7212" spans="1:6">
      <c r="A7212" t="n">
        <v>58958</v>
      </c>
      <c r="B7212" s="12" t="n">
        <v>5</v>
      </c>
      <c r="C7212" s="7" t="n">
        <v>28</v>
      </c>
      <c r="D7212" s="20" t="s">
        <v>3</v>
      </c>
      <c r="E7212" s="61" t="n">
        <v>64</v>
      </c>
      <c r="F7212" s="7" t="n">
        <v>5</v>
      </c>
      <c r="G7212" s="7" t="n">
        <v>4</v>
      </c>
      <c r="H7212" s="20" t="s">
        <v>3</v>
      </c>
      <c r="I7212" s="7" t="n">
        <v>1</v>
      </c>
      <c r="J7212" s="13" t="n">
        <f t="normal" ca="1">A7224</f>
        <v>0</v>
      </c>
    </row>
    <row r="7213" spans="1:6">
      <c r="A7213" t="s">
        <v>4</v>
      </c>
      <c r="B7213" s="4" t="s">
        <v>5</v>
      </c>
      <c r="C7213" s="4" t="s">
        <v>8</v>
      </c>
      <c r="D7213" s="4" t="s">
        <v>7</v>
      </c>
      <c r="E7213" s="4" t="s">
        <v>9</v>
      </c>
    </row>
    <row r="7214" spans="1:6">
      <c r="A7214" t="n">
        <v>58969</v>
      </c>
      <c r="B7214" s="39" t="n">
        <v>51</v>
      </c>
      <c r="C7214" s="7" t="n">
        <v>4</v>
      </c>
      <c r="D7214" s="7" t="n">
        <v>4</v>
      </c>
      <c r="E7214" s="7" t="s">
        <v>76</v>
      </c>
    </row>
    <row r="7215" spans="1:6">
      <c r="A7215" t="s">
        <v>4</v>
      </c>
      <c r="B7215" s="4" t="s">
        <v>5</v>
      </c>
      <c r="C7215" s="4" t="s">
        <v>7</v>
      </c>
    </row>
    <row r="7216" spans="1:6">
      <c r="A7216" t="n">
        <v>58983</v>
      </c>
      <c r="B7216" s="25" t="n">
        <v>16</v>
      </c>
      <c r="C7216" s="7" t="n">
        <v>0</v>
      </c>
    </row>
    <row r="7217" spans="1:10">
      <c r="A7217" t="s">
        <v>4</v>
      </c>
      <c r="B7217" s="4" t="s">
        <v>5</v>
      </c>
      <c r="C7217" s="4" t="s">
        <v>7</v>
      </c>
      <c r="D7217" s="4" t="s">
        <v>74</v>
      </c>
      <c r="E7217" s="4" t="s">
        <v>8</v>
      </c>
      <c r="F7217" s="4" t="s">
        <v>8</v>
      </c>
    </row>
    <row r="7218" spans="1:10">
      <c r="A7218" t="n">
        <v>58986</v>
      </c>
      <c r="B7218" s="40" t="n">
        <v>26</v>
      </c>
      <c r="C7218" s="7" t="n">
        <v>4</v>
      </c>
      <c r="D7218" s="7" t="s">
        <v>480</v>
      </c>
      <c r="E7218" s="7" t="n">
        <v>2</v>
      </c>
      <c r="F7218" s="7" t="n">
        <v>0</v>
      </c>
    </row>
    <row r="7219" spans="1:10">
      <c r="A7219" t="s">
        <v>4</v>
      </c>
      <c r="B7219" s="4" t="s">
        <v>5</v>
      </c>
    </row>
    <row r="7220" spans="1:10">
      <c r="A7220" t="n">
        <v>59011</v>
      </c>
      <c r="B7220" s="41" t="n">
        <v>28</v>
      </c>
    </row>
    <row r="7221" spans="1:10">
      <c r="A7221" t="s">
        <v>4</v>
      </c>
      <c r="B7221" s="4" t="s">
        <v>5</v>
      </c>
      <c r="C7221" s="4" t="s">
        <v>12</v>
      </c>
    </row>
    <row r="7222" spans="1:10">
      <c r="A7222" t="n">
        <v>59012</v>
      </c>
      <c r="B7222" s="15" t="n">
        <v>3</v>
      </c>
      <c r="C7222" s="13" t="n">
        <f t="normal" ca="1">A7256</f>
        <v>0</v>
      </c>
    </row>
    <row r="7223" spans="1:10">
      <c r="A7223" t="s">
        <v>4</v>
      </c>
      <c r="B7223" s="4" t="s">
        <v>5</v>
      </c>
      <c r="C7223" s="4" t="s">
        <v>8</v>
      </c>
      <c r="D7223" s="20" t="s">
        <v>30</v>
      </c>
      <c r="E7223" s="4" t="s">
        <v>5</v>
      </c>
      <c r="F7223" s="4" t="s">
        <v>8</v>
      </c>
      <c r="G7223" s="4" t="s">
        <v>7</v>
      </c>
      <c r="H7223" s="20" t="s">
        <v>32</v>
      </c>
      <c r="I7223" s="4" t="s">
        <v>8</v>
      </c>
      <c r="J7223" s="4" t="s">
        <v>12</v>
      </c>
    </row>
    <row r="7224" spans="1:10">
      <c r="A7224" t="n">
        <v>59017</v>
      </c>
      <c r="B7224" s="12" t="n">
        <v>5</v>
      </c>
      <c r="C7224" s="7" t="n">
        <v>28</v>
      </c>
      <c r="D7224" s="20" t="s">
        <v>3</v>
      </c>
      <c r="E7224" s="61" t="n">
        <v>64</v>
      </c>
      <c r="F7224" s="7" t="n">
        <v>5</v>
      </c>
      <c r="G7224" s="7" t="n">
        <v>3</v>
      </c>
      <c r="H7224" s="20" t="s">
        <v>3</v>
      </c>
      <c r="I7224" s="7" t="n">
        <v>1</v>
      </c>
      <c r="J7224" s="13" t="n">
        <f t="normal" ca="1">A7236</f>
        <v>0</v>
      </c>
    </row>
    <row r="7225" spans="1:10">
      <c r="A7225" t="s">
        <v>4</v>
      </c>
      <c r="B7225" s="4" t="s">
        <v>5</v>
      </c>
      <c r="C7225" s="4" t="s">
        <v>8</v>
      </c>
      <c r="D7225" s="4" t="s">
        <v>7</v>
      </c>
      <c r="E7225" s="4" t="s">
        <v>9</v>
      </c>
    </row>
    <row r="7226" spans="1:10">
      <c r="A7226" t="n">
        <v>59028</v>
      </c>
      <c r="B7226" s="39" t="n">
        <v>51</v>
      </c>
      <c r="C7226" s="7" t="n">
        <v>4</v>
      </c>
      <c r="D7226" s="7" t="n">
        <v>3</v>
      </c>
      <c r="E7226" s="7" t="s">
        <v>76</v>
      </c>
    </row>
    <row r="7227" spans="1:10">
      <c r="A7227" t="s">
        <v>4</v>
      </c>
      <c r="B7227" s="4" t="s">
        <v>5</v>
      </c>
      <c r="C7227" s="4" t="s">
        <v>7</v>
      </c>
    </row>
    <row r="7228" spans="1:10">
      <c r="A7228" t="n">
        <v>59042</v>
      </c>
      <c r="B7228" s="25" t="n">
        <v>16</v>
      </c>
      <c r="C7228" s="7" t="n">
        <v>0</v>
      </c>
    </row>
    <row r="7229" spans="1:10">
      <c r="A7229" t="s">
        <v>4</v>
      </c>
      <c r="B7229" s="4" t="s">
        <v>5</v>
      </c>
      <c r="C7229" s="4" t="s">
        <v>7</v>
      </c>
      <c r="D7229" s="4" t="s">
        <v>74</v>
      </c>
      <c r="E7229" s="4" t="s">
        <v>8</v>
      </c>
      <c r="F7229" s="4" t="s">
        <v>8</v>
      </c>
    </row>
    <row r="7230" spans="1:10">
      <c r="A7230" t="n">
        <v>59045</v>
      </c>
      <c r="B7230" s="40" t="n">
        <v>26</v>
      </c>
      <c r="C7230" s="7" t="n">
        <v>3</v>
      </c>
      <c r="D7230" s="7" t="s">
        <v>481</v>
      </c>
      <c r="E7230" s="7" t="n">
        <v>2</v>
      </c>
      <c r="F7230" s="7" t="n">
        <v>0</v>
      </c>
    </row>
    <row r="7231" spans="1:10">
      <c r="A7231" t="s">
        <v>4</v>
      </c>
      <c r="B7231" s="4" t="s">
        <v>5</v>
      </c>
    </row>
    <row r="7232" spans="1:10">
      <c r="A7232" t="n">
        <v>59070</v>
      </c>
      <c r="B7232" s="41" t="n">
        <v>28</v>
      </c>
    </row>
    <row r="7233" spans="1:10">
      <c r="A7233" t="s">
        <v>4</v>
      </c>
      <c r="B7233" s="4" t="s">
        <v>5</v>
      </c>
      <c r="C7233" s="4" t="s">
        <v>12</v>
      </c>
    </row>
    <row r="7234" spans="1:10">
      <c r="A7234" t="n">
        <v>59071</v>
      </c>
      <c r="B7234" s="15" t="n">
        <v>3</v>
      </c>
      <c r="C7234" s="13" t="n">
        <f t="normal" ca="1">A7256</f>
        <v>0</v>
      </c>
    </row>
    <row r="7235" spans="1:10">
      <c r="A7235" t="s">
        <v>4</v>
      </c>
      <c r="B7235" s="4" t="s">
        <v>5</v>
      </c>
      <c r="C7235" s="4" t="s">
        <v>8</v>
      </c>
      <c r="D7235" s="20" t="s">
        <v>30</v>
      </c>
      <c r="E7235" s="4" t="s">
        <v>5</v>
      </c>
      <c r="F7235" s="4" t="s">
        <v>8</v>
      </c>
      <c r="G7235" s="4" t="s">
        <v>7</v>
      </c>
      <c r="H7235" s="20" t="s">
        <v>32</v>
      </c>
      <c r="I7235" s="4" t="s">
        <v>8</v>
      </c>
      <c r="J7235" s="4" t="s">
        <v>12</v>
      </c>
    </row>
    <row r="7236" spans="1:10">
      <c r="A7236" t="n">
        <v>59076</v>
      </c>
      <c r="B7236" s="12" t="n">
        <v>5</v>
      </c>
      <c r="C7236" s="7" t="n">
        <v>28</v>
      </c>
      <c r="D7236" s="20" t="s">
        <v>3</v>
      </c>
      <c r="E7236" s="61" t="n">
        <v>64</v>
      </c>
      <c r="F7236" s="7" t="n">
        <v>5</v>
      </c>
      <c r="G7236" s="7" t="n">
        <v>7</v>
      </c>
      <c r="H7236" s="20" t="s">
        <v>3</v>
      </c>
      <c r="I7236" s="7" t="n">
        <v>1</v>
      </c>
      <c r="J7236" s="13" t="n">
        <f t="normal" ca="1">A7248</f>
        <v>0</v>
      </c>
    </row>
    <row r="7237" spans="1:10">
      <c r="A7237" t="s">
        <v>4</v>
      </c>
      <c r="B7237" s="4" t="s">
        <v>5</v>
      </c>
      <c r="C7237" s="4" t="s">
        <v>8</v>
      </c>
      <c r="D7237" s="4" t="s">
        <v>7</v>
      </c>
      <c r="E7237" s="4" t="s">
        <v>9</v>
      </c>
    </row>
    <row r="7238" spans="1:10">
      <c r="A7238" t="n">
        <v>59087</v>
      </c>
      <c r="B7238" s="39" t="n">
        <v>51</v>
      </c>
      <c r="C7238" s="7" t="n">
        <v>4</v>
      </c>
      <c r="D7238" s="7" t="n">
        <v>7</v>
      </c>
      <c r="E7238" s="7" t="s">
        <v>76</v>
      </c>
    </row>
    <row r="7239" spans="1:10">
      <c r="A7239" t="s">
        <v>4</v>
      </c>
      <c r="B7239" s="4" t="s">
        <v>5</v>
      </c>
      <c r="C7239" s="4" t="s">
        <v>7</v>
      </c>
    </row>
    <row r="7240" spans="1:10">
      <c r="A7240" t="n">
        <v>59101</v>
      </c>
      <c r="B7240" s="25" t="n">
        <v>16</v>
      </c>
      <c r="C7240" s="7" t="n">
        <v>0</v>
      </c>
    </row>
    <row r="7241" spans="1:10">
      <c r="A7241" t="s">
        <v>4</v>
      </c>
      <c r="B7241" s="4" t="s">
        <v>5</v>
      </c>
      <c r="C7241" s="4" t="s">
        <v>7</v>
      </c>
      <c r="D7241" s="4" t="s">
        <v>74</v>
      </c>
      <c r="E7241" s="4" t="s">
        <v>8</v>
      </c>
      <c r="F7241" s="4" t="s">
        <v>8</v>
      </c>
    </row>
    <row r="7242" spans="1:10">
      <c r="A7242" t="n">
        <v>59104</v>
      </c>
      <c r="B7242" s="40" t="n">
        <v>26</v>
      </c>
      <c r="C7242" s="7" t="n">
        <v>7</v>
      </c>
      <c r="D7242" s="7" t="s">
        <v>482</v>
      </c>
      <c r="E7242" s="7" t="n">
        <v>2</v>
      </c>
      <c r="F7242" s="7" t="n">
        <v>0</v>
      </c>
    </row>
    <row r="7243" spans="1:10">
      <c r="A7243" t="s">
        <v>4</v>
      </c>
      <c r="B7243" s="4" t="s">
        <v>5</v>
      </c>
    </row>
    <row r="7244" spans="1:10">
      <c r="A7244" t="n">
        <v>59128</v>
      </c>
      <c r="B7244" s="41" t="n">
        <v>28</v>
      </c>
    </row>
    <row r="7245" spans="1:10">
      <c r="A7245" t="s">
        <v>4</v>
      </c>
      <c r="B7245" s="4" t="s">
        <v>5</v>
      </c>
      <c r="C7245" s="4" t="s">
        <v>12</v>
      </c>
    </row>
    <row r="7246" spans="1:10">
      <c r="A7246" t="n">
        <v>59129</v>
      </c>
      <c r="B7246" s="15" t="n">
        <v>3</v>
      </c>
      <c r="C7246" s="13" t="n">
        <f t="normal" ca="1">A7256</f>
        <v>0</v>
      </c>
    </row>
    <row r="7247" spans="1:10">
      <c r="A7247" t="s">
        <v>4</v>
      </c>
      <c r="B7247" s="4" t="s">
        <v>5</v>
      </c>
      <c r="C7247" s="4" t="s">
        <v>8</v>
      </c>
      <c r="D7247" s="4" t="s">
        <v>7</v>
      </c>
      <c r="E7247" s="4" t="s">
        <v>9</v>
      </c>
    </row>
    <row r="7248" spans="1:10">
      <c r="A7248" t="n">
        <v>59134</v>
      </c>
      <c r="B7248" s="39" t="n">
        <v>51</v>
      </c>
      <c r="C7248" s="7" t="n">
        <v>4</v>
      </c>
      <c r="D7248" s="7" t="n">
        <v>0</v>
      </c>
      <c r="E7248" s="7" t="s">
        <v>76</v>
      </c>
    </row>
    <row r="7249" spans="1:10">
      <c r="A7249" t="s">
        <v>4</v>
      </c>
      <c r="B7249" s="4" t="s">
        <v>5</v>
      </c>
      <c r="C7249" s="4" t="s">
        <v>7</v>
      </c>
    </row>
    <row r="7250" spans="1:10">
      <c r="A7250" t="n">
        <v>59148</v>
      </c>
      <c r="B7250" s="25" t="n">
        <v>16</v>
      </c>
      <c r="C7250" s="7" t="n">
        <v>0</v>
      </c>
    </row>
    <row r="7251" spans="1:10">
      <c r="A7251" t="s">
        <v>4</v>
      </c>
      <c r="B7251" s="4" t="s">
        <v>5</v>
      </c>
      <c r="C7251" s="4" t="s">
        <v>7</v>
      </c>
      <c r="D7251" s="4" t="s">
        <v>74</v>
      </c>
      <c r="E7251" s="4" t="s">
        <v>8</v>
      </c>
      <c r="F7251" s="4" t="s">
        <v>8</v>
      </c>
    </row>
    <row r="7252" spans="1:10">
      <c r="A7252" t="n">
        <v>59151</v>
      </c>
      <c r="B7252" s="40" t="n">
        <v>26</v>
      </c>
      <c r="C7252" s="7" t="n">
        <v>0</v>
      </c>
      <c r="D7252" s="7" t="s">
        <v>480</v>
      </c>
      <c r="E7252" s="7" t="n">
        <v>2</v>
      </c>
      <c r="F7252" s="7" t="n">
        <v>0</v>
      </c>
    </row>
    <row r="7253" spans="1:10">
      <c r="A7253" t="s">
        <v>4</v>
      </c>
      <c r="B7253" s="4" t="s">
        <v>5</v>
      </c>
    </row>
    <row r="7254" spans="1:10">
      <c r="A7254" t="n">
        <v>59176</v>
      </c>
      <c r="B7254" s="41" t="n">
        <v>28</v>
      </c>
    </row>
    <row r="7255" spans="1:10">
      <c r="A7255" t="s">
        <v>4</v>
      </c>
      <c r="B7255" s="4" t="s">
        <v>5</v>
      </c>
      <c r="C7255" s="4" t="s">
        <v>8</v>
      </c>
      <c r="D7255" s="4" t="s">
        <v>13</v>
      </c>
      <c r="E7255" s="4" t="s">
        <v>7</v>
      </c>
      <c r="F7255" s="4" t="s">
        <v>8</v>
      </c>
    </row>
    <row r="7256" spans="1:10">
      <c r="A7256" t="n">
        <v>59177</v>
      </c>
      <c r="B7256" s="14" t="n">
        <v>49</v>
      </c>
      <c r="C7256" s="7" t="n">
        <v>3</v>
      </c>
      <c r="D7256" s="7" t="n">
        <v>0.699999988079071</v>
      </c>
      <c r="E7256" s="7" t="n">
        <v>500</v>
      </c>
      <c r="F7256" s="7" t="n">
        <v>0</v>
      </c>
    </row>
    <row r="7257" spans="1:10">
      <c r="A7257" t="s">
        <v>4</v>
      </c>
      <c r="B7257" s="4" t="s">
        <v>5</v>
      </c>
      <c r="C7257" s="4" t="s">
        <v>8</v>
      </c>
      <c r="D7257" s="4" t="s">
        <v>7</v>
      </c>
      <c r="E7257" s="4" t="s">
        <v>14</v>
      </c>
      <c r="F7257" s="4" t="s">
        <v>7</v>
      </c>
    </row>
    <row r="7258" spans="1:10">
      <c r="A7258" t="n">
        <v>59186</v>
      </c>
      <c r="B7258" s="16" t="n">
        <v>50</v>
      </c>
      <c r="C7258" s="7" t="n">
        <v>3</v>
      </c>
      <c r="D7258" s="7" t="n">
        <v>8150</v>
      </c>
      <c r="E7258" s="7" t="n">
        <v>1045220557</v>
      </c>
      <c r="F7258" s="7" t="n">
        <v>500</v>
      </c>
    </row>
    <row r="7259" spans="1:10">
      <c r="A7259" t="s">
        <v>4</v>
      </c>
      <c r="B7259" s="4" t="s">
        <v>5</v>
      </c>
      <c r="C7259" s="4" t="s">
        <v>8</v>
      </c>
      <c r="D7259" s="4" t="s">
        <v>8</v>
      </c>
      <c r="E7259" s="4" t="s">
        <v>8</v>
      </c>
      <c r="F7259" s="4" t="s">
        <v>13</v>
      </c>
      <c r="G7259" s="4" t="s">
        <v>13</v>
      </c>
      <c r="H7259" s="4" t="s">
        <v>13</v>
      </c>
      <c r="I7259" s="4" t="s">
        <v>13</v>
      </c>
      <c r="J7259" s="4" t="s">
        <v>13</v>
      </c>
    </row>
    <row r="7260" spans="1:10">
      <c r="A7260" t="n">
        <v>59196</v>
      </c>
      <c r="B7260" s="80" t="n">
        <v>76</v>
      </c>
      <c r="C7260" s="7" t="n">
        <v>0</v>
      </c>
      <c r="D7260" s="7" t="n">
        <v>3</v>
      </c>
      <c r="E7260" s="7" t="n">
        <v>0</v>
      </c>
      <c r="F7260" s="7" t="n">
        <v>1</v>
      </c>
      <c r="G7260" s="7" t="n">
        <v>1</v>
      </c>
      <c r="H7260" s="7" t="n">
        <v>1</v>
      </c>
      <c r="I7260" s="7" t="n">
        <v>1</v>
      </c>
      <c r="J7260" s="7" t="n">
        <v>1000</v>
      </c>
    </row>
    <row r="7261" spans="1:10">
      <c r="A7261" t="s">
        <v>4</v>
      </c>
      <c r="B7261" s="4" t="s">
        <v>5</v>
      </c>
      <c r="C7261" s="4" t="s">
        <v>8</v>
      </c>
      <c r="D7261" s="4" t="s">
        <v>8</v>
      </c>
    </row>
    <row r="7262" spans="1:10">
      <c r="A7262" t="n">
        <v>59220</v>
      </c>
      <c r="B7262" s="81" t="n">
        <v>77</v>
      </c>
      <c r="C7262" s="7" t="n">
        <v>0</v>
      </c>
      <c r="D7262" s="7" t="n">
        <v>3</v>
      </c>
    </row>
    <row r="7263" spans="1:10">
      <c r="A7263" t="s">
        <v>4</v>
      </c>
      <c r="B7263" s="4" t="s">
        <v>5</v>
      </c>
      <c r="C7263" s="4" t="s">
        <v>7</v>
      </c>
    </row>
    <row r="7264" spans="1:10">
      <c r="A7264" t="n">
        <v>59223</v>
      </c>
      <c r="B7264" s="25" t="n">
        <v>16</v>
      </c>
      <c r="C7264" s="7" t="n">
        <v>2000</v>
      </c>
    </row>
    <row r="7265" spans="1:10">
      <c r="A7265" t="s">
        <v>4</v>
      </c>
      <c r="B7265" s="4" t="s">
        <v>5</v>
      </c>
      <c r="C7265" s="4" t="s">
        <v>7</v>
      </c>
      <c r="D7265" s="4" t="s">
        <v>14</v>
      </c>
    </row>
    <row r="7266" spans="1:10">
      <c r="A7266" t="n">
        <v>59226</v>
      </c>
      <c r="B7266" s="43" t="n">
        <v>44</v>
      </c>
      <c r="C7266" s="7" t="n">
        <v>61497</v>
      </c>
      <c r="D7266" s="7" t="n">
        <v>1</v>
      </c>
    </row>
    <row r="7267" spans="1:10">
      <c r="A7267" t="s">
        <v>4</v>
      </c>
      <c r="B7267" s="4" t="s">
        <v>5</v>
      </c>
      <c r="C7267" s="4" t="s">
        <v>7</v>
      </c>
      <c r="D7267" s="4" t="s">
        <v>14</v>
      </c>
    </row>
    <row r="7268" spans="1:10">
      <c r="A7268" t="n">
        <v>59233</v>
      </c>
      <c r="B7268" s="43" t="n">
        <v>44</v>
      </c>
      <c r="C7268" s="7" t="n">
        <v>61498</v>
      </c>
      <c r="D7268" s="7" t="n">
        <v>1</v>
      </c>
    </row>
    <row r="7269" spans="1:10">
      <c r="A7269" t="s">
        <v>4</v>
      </c>
      <c r="B7269" s="4" t="s">
        <v>5</v>
      </c>
      <c r="C7269" s="4" t="s">
        <v>7</v>
      </c>
      <c r="D7269" s="4" t="s">
        <v>14</v>
      </c>
    </row>
    <row r="7270" spans="1:10">
      <c r="A7270" t="n">
        <v>59240</v>
      </c>
      <c r="B7270" s="43" t="n">
        <v>44</v>
      </c>
      <c r="C7270" s="7" t="n">
        <v>61499</v>
      </c>
      <c r="D7270" s="7" t="n">
        <v>1</v>
      </c>
    </row>
    <row r="7271" spans="1:10">
      <c r="A7271" t="s">
        <v>4</v>
      </c>
      <c r="B7271" s="4" t="s">
        <v>5</v>
      </c>
      <c r="C7271" s="4" t="s">
        <v>7</v>
      </c>
      <c r="D7271" s="4" t="s">
        <v>14</v>
      </c>
    </row>
    <row r="7272" spans="1:10">
      <c r="A7272" t="n">
        <v>59247</v>
      </c>
      <c r="B7272" s="43" t="n">
        <v>44</v>
      </c>
      <c r="C7272" s="7" t="n">
        <v>61500</v>
      </c>
      <c r="D7272" s="7" t="n">
        <v>1</v>
      </c>
    </row>
    <row r="7273" spans="1:10">
      <c r="A7273" t="s">
        <v>4</v>
      </c>
      <c r="B7273" s="4" t="s">
        <v>5</v>
      </c>
      <c r="C7273" s="4" t="s">
        <v>7</v>
      </c>
      <c r="D7273" s="4" t="s">
        <v>14</v>
      </c>
    </row>
    <row r="7274" spans="1:10">
      <c r="A7274" t="n">
        <v>59254</v>
      </c>
      <c r="B7274" s="43" t="n">
        <v>44</v>
      </c>
      <c r="C7274" s="7" t="n">
        <v>61501</v>
      </c>
      <c r="D7274" s="7" t="n">
        <v>1</v>
      </c>
    </row>
    <row r="7275" spans="1:10">
      <c r="A7275" t="s">
        <v>4</v>
      </c>
      <c r="B7275" s="4" t="s">
        <v>5</v>
      </c>
      <c r="C7275" s="4" t="s">
        <v>7</v>
      </c>
      <c r="D7275" s="4" t="s">
        <v>13</v>
      </c>
      <c r="E7275" s="4" t="s">
        <v>13</v>
      </c>
      <c r="F7275" s="4" t="s">
        <v>13</v>
      </c>
      <c r="G7275" s="4" t="s">
        <v>13</v>
      </c>
    </row>
    <row r="7276" spans="1:10">
      <c r="A7276" t="n">
        <v>59261</v>
      </c>
      <c r="B7276" s="46" t="n">
        <v>46</v>
      </c>
      <c r="C7276" s="7" t="n">
        <v>0</v>
      </c>
      <c r="D7276" s="7" t="n">
        <v>-0.400000005960464</v>
      </c>
      <c r="E7276" s="7" t="n">
        <v>2</v>
      </c>
      <c r="F7276" s="7" t="n">
        <v>34.1500015258789</v>
      </c>
      <c r="G7276" s="7" t="n">
        <v>0</v>
      </c>
    </row>
    <row r="7277" spans="1:10">
      <c r="A7277" t="s">
        <v>4</v>
      </c>
      <c r="B7277" s="4" t="s">
        <v>5</v>
      </c>
      <c r="C7277" s="4" t="s">
        <v>7</v>
      </c>
      <c r="D7277" s="4" t="s">
        <v>13</v>
      </c>
      <c r="E7277" s="4" t="s">
        <v>13</v>
      </c>
      <c r="F7277" s="4" t="s">
        <v>13</v>
      </c>
      <c r="G7277" s="4" t="s">
        <v>13</v>
      </c>
    </row>
    <row r="7278" spans="1:10">
      <c r="A7278" t="n">
        <v>59280</v>
      </c>
      <c r="B7278" s="46" t="n">
        <v>46</v>
      </c>
      <c r="C7278" s="7" t="n">
        <v>8</v>
      </c>
      <c r="D7278" s="7" t="n">
        <v>0.349999994039536</v>
      </c>
      <c r="E7278" s="7" t="n">
        <v>2</v>
      </c>
      <c r="F7278" s="7" t="n">
        <v>33.8499984741211</v>
      </c>
      <c r="G7278" s="7" t="n">
        <v>0</v>
      </c>
    </row>
    <row r="7279" spans="1:10">
      <c r="A7279" t="s">
        <v>4</v>
      </c>
      <c r="B7279" s="4" t="s">
        <v>5</v>
      </c>
      <c r="C7279" s="4" t="s">
        <v>7</v>
      </c>
      <c r="D7279" s="4" t="s">
        <v>13</v>
      </c>
      <c r="E7279" s="4" t="s">
        <v>13</v>
      </c>
      <c r="F7279" s="4" t="s">
        <v>13</v>
      </c>
      <c r="G7279" s="4" t="s">
        <v>13</v>
      </c>
    </row>
    <row r="7280" spans="1:10">
      <c r="A7280" t="n">
        <v>59299</v>
      </c>
      <c r="B7280" s="46" t="n">
        <v>46</v>
      </c>
      <c r="C7280" s="7" t="n">
        <v>61491</v>
      </c>
      <c r="D7280" s="7" t="n">
        <v>-1.20000004768372</v>
      </c>
      <c r="E7280" s="7" t="n">
        <v>2</v>
      </c>
      <c r="F7280" s="7" t="n">
        <v>33.6500015258789</v>
      </c>
      <c r="G7280" s="7" t="n">
        <v>0</v>
      </c>
    </row>
    <row r="7281" spans="1:7">
      <c r="A7281" t="s">
        <v>4</v>
      </c>
      <c r="B7281" s="4" t="s">
        <v>5</v>
      </c>
      <c r="C7281" s="4" t="s">
        <v>7</v>
      </c>
      <c r="D7281" s="4" t="s">
        <v>13</v>
      </c>
      <c r="E7281" s="4" t="s">
        <v>13</v>
      </c>
      <c r="F7281" s="4" t="s">
        <v>13</v>
      </c>
      <c r="G7281" s="4" t="s">
        <v>13</v>
      </c>
    </row>
    <row r="7282" spans="1:7">
      <c r="A7282" t="n">
        <v>59318</v>
      </c>
      <c r="B7282" s="46" t="n">
        <v>46</v>
      </c>
      <c r="C7282" s="7" t="n">
        <v>61492</v>
      </c>
      <c r="D7282" s="7" t="n">
        <v>1.20000004768372</v>
      </c>
      <c r="E7282" s="7" t="n">
        <v>2</v>
      </c>
      <c r="F7282" s="7" t="n">
        <v>33.5999984741211</v>
      </c>
      <c r="G7282" s="7" t="n">
        <v>0</v>
      </c>
    </row>
    <row r="7283" spans="1:7">
      <c r="A7283" t="s">
        <v>4</v>
      </c>
      <c r="B7283" s="4" t="s">
        <v>5</v>
      </c>
      <c r="C7283" s="4" t="s">
        <v>7</v>
      </c>
      <c r="D7283" s="4" t="s">
        <v>13</v>
      </c>
      <c r="E7283" s="4" t="s">
        <v>13</v>
      </c>
      <c r="F7283" s="4" t="s">
        <v>13</v>
      </c>
      <c r="G7283" s="4" t="s">
        <v>13</v>
      </c>
    </row>
    <row r="7284" spans="1:7">
      <c r="A7284" t="n">
        <v>59337</v>
      </c>
      <c r="B7284" s="46" t="n">
        <v>46</v>
      </c>
      <c r="C7284" s="7" t="n">
        <v>61493</v>
      </c>
      <c r="D7284" s="7" t="n">
        <v>-0.800000011920929</v>
      </c>
      <c r="E7284" s="7" t="n">
        <v>2</v>
      </c>
      <c r="F7284" s="7" t="n">
        <v>32.9000015258789</v>
      </c>
      <c r="G7284" s="7" t="n">
        <v>0</v>
      </c>
    </row>
    <row r="7285" spans="1:7">
      <c r="A7285" t="s">
        <v>4</v>
      </c>
      <c r="B7285" s="4" t="s">
        <v>5</v>
      </c>
      <c r="C7285" s="4" t="s">
        <v>7</v>
      </c>
      <c r="D7285" s="4" t="s">
        <v>13</v>
      </c>
      <c r="E7285" s="4" t="s">
        <v>13</v>
      </c>
      <c r="F7285" s="4" t="s">
        <v>13</v>
      </c>
      <c r="G7285" s="4" t="s">
        <v>13</v>
      </c>
    </row>
    <row r="7286" spans="1:7">
      <c r="A7286" t="n">
        <v>59356</v>
      </c>
      <c r="B7286" s="46" t="n">
        <v>46</v>
      </c>
      <c r="C7286" s="7" t="n">
        <v>61494</v>
      </c>
      <c r="D7286" s="7" t="n">
        <v>0.550000011920929</v>
      </c>
      <c r="E7286" s="7" t="n">
        <v>2</v>
      </c>
      <c r="F7286" s="7" t="n">
        <v>32.8499984741211</v>
      </c>
      <c r="G7286" s="7" t="n">
        <v>0</v>
      </c>
    </row>
    <row r="7287" spans="1:7">
      <c r="A7287" t="s">
        <v>4</v>
      </c>
      <c r="B7287" s="4" t="s">
        <v>5</v>
      </c>
      <c r="C7287" s="4" t="s">
        <v>7</v>
      </c>
      <c r="D7287" s="4" t="s">
        <v>13</v>
      </c>
      <c r="E7287" s="4" t="s">
        <v>13</v>
      </c>
      <c r="F7287" s="4" t="s">
        <v>13</v>
      </c>
      <c r="G7287" s="4" t="s">
        <v>13</v>
      </c>
    </row>
    <row r="7288" spans="1:7">
      <c r="A7288" t="n">
        <v>59375</v>
      </c>
      <c r="B7288" s="46" t="n">
        <v>46</v>
      </c>
      <c r="C7288" s="7" t="n">
        <v>61497</v>
      </c>
      <c r="D7288" s="7" t="n">
        <v>-0.850000023841858</v>
      </c>
      <c r="E7288" s="7" t="n">
        <v>2</v>
      </c>
      <c r="F7288" s="7" t="n">
        <v>36.0499992370605</v>
      </c>
      <c r="G7288" s="7" t="n">
        <v>180</v>
      </c>
    </row>
    <row r="7289" spans="1:7">
      <c r="A7289" t="s">
        <v>4</v>
      </c>
      <c r="B7289" s="4" t="s">
        <v>5</v>
      </c>
      <c r="C7289" s="4" t="s">
        <v>7</v>
      </c>
      <c r="D7289" s="4" t="s">
        <v>13</v>
      </c>
      <c r="E7289" s="4" t="s">
        <v>13</v>
      </c>
      <c r="F7289" s="4" t="s">
        <v>13</v>
      </c>
      <c r="G7289" s="4" t="s">
        <v>13</v>
      </c>
    </row>
    <row r="7290" spans="1:7">
      <c r="A7290" t="n">
        <v>59394</v>
      </c>
      <c r="B7290" s="46" t="n">
        <v>46</v>
      </c>
      <c r="C7290" s="7" t="n">
        <v>61498</v>
      </c>
      <c r="D7290" s="7" t="n">
        <v>1.14999997615814</v>
      </c>
      <c r="E7290" s="7" t="n">
        <v>2</v>
      </c>
      <c r="F7290" s="7" t="n">
        <v>35.9500007629395</v>
      </c>
      <c r="G7290" s="7" t="n">
        <v>180</v>
      </c>
    </row>
    <row r="7291" spans="1:7">
      <c r="A7291" t="s">
        <v>4</v>
      </c>
      <c r="B7291" s="4" t="s">
        <v>5</v>
      </c>
      <c r="C7291" s="4" t="s">
        <v>7</v>
      </c>
      <c r="D7291" s="4" t="s">
        <v>13</v>
      </c>
      <c r="E7291" s="4" t="s">
        <v>13</v>
      </c>
      <c r="F7291" s="4" t="s">
        <v>13</v>
      </c>
      <c r="G7291" s="4" t="s">
        <v>13</v>
      </c>
    </row>
    <row r="7292" spans="1:7">
      <c r="A7292" t="n">
        <v>59413</v>
      </c>
      <c r="B7292" s="46" t="n">
        <v>46</v>
      </c>
      <c r="C7292" s="7" t="n">
        <v>61499</v>
      </c>
      <c r="D7292" s="7" t="n">
        <v>1.85000002384186</v>
      </c>
      <c r="E7292" s="7" t="n">
        <v>2</v>
      </c>
      <c r="F7292" s="7" t="n">
        <v>36.5499992370605</v>
      </c>
      <c r="G7292" s="7" t="n">
        <v>180</v>
      </c>
    </row>
    <row r="7293" spans="1:7">
      <c r="A7293" t="s">
        <v>4</v>
      </c>
      <c r="B7293" s="4" t="s">
        <v>5</v>
      </c>
      <c r="C7293" s="4" t="s">
        <v>7</v>
      </c>
      <c r="D7293" s="4" t="s">
        <v>13</v>
      </c>
      <c r="E7293" s="4" t="s">
        <v>13</v>
      </c>
      <c r="F7293" s="4" t="s">
        <v>13</v>
      </c>
      <c r="G7293" s="4" t="s">
        <v>13</v>
      </c>
    </row>
    <row r="7294" spans="1:7">
      <c r="A7294" t="n">
        <v>59432</v>
      </c>
      <c r="B7294" s="46" t="n">
        <v>46</v>
      </c>
      <c r="C7294" s="7" t="n">
        <v>61500</v>
      </c>
      <c r="D7294" s="7" t="n">
        <v>-1.39999997615814</v>
      </c>
      <c r="E7294" s="7" t="n">
        <v>2</v>
      </c>
      <c r="F7294" s="7" t="n">
        <v>36.9000015258789</v>
      </c>
      <c r="G7294" s="7" t="n">
        <v>180</v>
      </c>
    </row>
    <row r="7295" spans="1:7">
      <c r="A7295" t="s">
        <v>4</v>
      </c>
      <c r="B7295" s="4" t="s">
        <v>5</v>
      </c>
      <c r="C7295" s="4" t="s">
        <v>7</v>
      </c>
      <c r="D7295" s="4" t="s">
        <v>13</v>
      </c>
      <c r="E7295" s="4" t="s">
        <v>13</v>
      </c>
      <c r="F7295" s="4" t="s">
        <v>13</v>
      </c>
      <c r="G7295" s="4" t="s">
        <v>13</v>
      </c>
    </row>
    <row r="7296" spans="1:7">
      <c r="A7296" t="n">
        <v>59451</v>
      </c>
      <c r="B7296" s="46" t="n">
        <v>46</v>
      </c>
      <c r="C7296" s="7" t="n">
        <v>61501</v>
      </c>
      <c r="D7296" s="7" t="n">
        <v>-2</v>
      </c>
      <c r="E7296" s="7" t="n">
        <v>2</v>
      </c>
      <c r="F7296" s="7" t="n">
        <v>37.4500007629395</v>
      </c>
      <c r="G7296" s="7" t="n">
        <v>180</v>
      </c>
    </row>
    <row r="7297" spans="1:7">
      <c r="A7297" t="s">
        <v>4</v>
      </c>
      <c r="B7297" s="4" t="s">
        <v>5</v>
      </c>
      <c r="C7297" s="4" t="s">
        <v>7</v>
      </c>
      <c r="D7297" s="4" t="s">
        <v>13</v>
      </c>
      <c r="E7297" s="4" t="s">
        <v>13</v>
      </c>
      <c r="F7297" s="4" t="s">
        <v>13</v>
      </c>
      <c r="G7297" s="4" t="s">
        <v>13</v>
      </c>
    </row>
    <row r="7298" spans="1:7">
      <c r="A7298" t="n">
        <v>59470</v>
      </c>
      <c r="B7298" s="46" t="n">
        <v>46</v>
      </c>
      <c r="C7298" s="7" t="n">
        <v>13</v>
      </c>
      <c r="D7298" s="7" t="n">
        <v>0.449999988079071</v>
      </c>
      <c r="E7298" s="7" t="n">
        <v>2</v>
      </c>
      <c r="F7298" s="7" t="n">
        <v>37.2999992370605</v>
      </c>
      <c r="G7298" s="7" t="n">
        <v>180</v>
      </c>
    </row>
    <row r="7299" spans="1:7">
      <c r="A7299" t="s">
        <v>4</v>
      </c>
      <c r="B7299" s="4" t="s">
        <v>5</v>
      </c>
      <c r="C7299" s="4" t="s">
        <v>7</v>
      </c>
      <c r="D7299" s="4" t="s">
        <v>13</v>
      </c>
      <c r="E7299" s="4" t="s">
        <v>13</v>
      </c>
      <c r="F7299" s="4" t="s">
        <v>13</v>
      </c>
      <c r="G7299" s="4" t="s">
        <v>13</v>
      </c>
    </row>
    <row r="7300" spans="1:7">
      <c r="A7300" t="n">
        <v>59489</v>
      </c>
      <c r="B7300" s="46" t="n">
        <v>46</v>
      </c>
      <c r="C7300" s="7" t="n">
        <v>80</v>
      </c>
      <c r="D7300" s="7" t="n">
        <v>1.20000004768372</v>
      </c>
      <c r="E7300" s="7" t="n">
        <v>2</v>
      </c>
      <c r="F7300" s="7" t="n">
        <v>37.9000015258789</v>
      </c>
      <c r="G7300" s="7" t="n">
        <v>180</v>
      </c>
    </row>
    <row r="7301" spans="1:7">
      <c r="A7301" t="s">
        <v>4</v>
      </c>
      <c r="B7301" s="4" t="s">
        <v>5</v>
      </c>
      <c r="C7301" s="4" t="s">
        <v>7</v>
      </c>
      <c r="D7301" s="4" t="s">
        <v>13</v>
      </c>
      <c r="E7301" s="4" t="s">
        <v>13</v>
      </c>
      <c r="F7301" s="4" t="s">
        <v>13</v>
      </c>
      <c r="G7301" s="4" t="s">
        <v>13</v>
      </c>
    </row>
    <row r="7302" spans="1:7">
      <c r="A7302" t="n">
        <v>59508</v>
      </c>
      <c r="B7302" s="46" t="n">
        <v>46</v>
      </c>
      <c r="C7302" s="7" t="n">
        <v>18</v>
      </c>
      <c r="D7302" s="7" t="n">
        <v>-0.349999994039536</v>
      </c>
      <c r="E7302" s="7" t="n">
        <v>2</v>
      </c>
      <c r="F7302" s="7" t="n">
        <v>37.8499984741211</v>
      </c>
      <c r="G7302" s="7" t="n">
        <v>180</v>
      </c>
    </row>
    <row r="7303" spans="1:7">
      <c r="A7303" t="s">
        <v>4</v>
      </c>
      <c r="B7303" s="4" t="s">
        <v>5</v>
      </c>
      <c r="C7303" s="4" t="s">
        <v>7</v>
      </c>
      <c r="D7303" s="4" t="s">
        <v>13</v>
      </c>
      <c r="E7303" s="4" t="s">
        <v>14</v>
      </c>
      <c r="F7303" s="4" t="s">
        <v>13</v>
      </c>
      <c r="G7303" s="4" t="s">
        <v>13</v>
      </c>
      <c r="H7303" s="4" t="s">
        <v>8</v>
      </c>
    </row>
    <row r="7304" spans="1:7">
      <c r="A7304" t="n">
        <v>59527</v>
      </c>
      <c r="B7304" s="87" t="n">
        <v>100</v>
      </c>
      <c r="C7304" s="7" t="n">
        <v>0</v>
      </c>
      <c r="D7304" s="7" t="n">
        <v>0</v>
      </c>
      <c r="E7304" s="7" t="n">
        <v>1073741824</v>
      </c>
      <c r="F7304" s="7" t="n">
        <v>37</v>
      </c>
      <c r="G7304" s="7" t="n">
        <v>0</v>
      </c>
      <c r="H7304" s="7" t="n">
        <v>0</v>
      </c>
    </row>
    <row r="7305" spans="1:7">
      <c r="A7305" t="s">
        <v>4</v>
      </c>
      <c r="B7305" s="4" t="s">
        <v>5</v>
      </c>
      <c r="C7305" s="4" t="s">
        <v>7</v>
      </c>
      <c r="D7305" s="4" t="s">
        <v>13</v>
      </c>
      <c r="E7305" s="4" t="s">
        <v>14</v>
      </c>
      <c r="F7305" s="4" t="s">
        <v>13</v>
      </c>
      <c r="G7305" s="4" t="s">
        <v>13</v>
      </c>
      <c r="H7305" s="4" t="s">
        <v>8</v>
      </c>
    </row>
    <row r="7306" spans="1:7">
      <c r="A7306" t="n">
        <v>59547</v>
      </c>
      <c r="B7306" s="87" t="n">
        <v>100</v>
      </c>
      <c r="C7306" s="7" t="n">
        <v>8</v>
      </c>
      <c r="D7306" s="7" t="n">
        <v>0</v>
      </c>
      <c r="E7306" s="7" t="n">
        <v>1073741824</v>
      </c>
      <c r="F7306" s="7" t="n">
        <v>37</v>
      </c>
      <c r="G7306" s="7" t="n">
        <v>0</v>
      </c>
      <c r="H7306" s="7" t="n">
        <v>0</v>
      </c>
    </row>
    <row r="7307" spans="1:7">
      <c r="A7307" t="s">
        <v>4</v>
      </c>
      <c r="B7307" s="4" t="s">
        <v>5</v>
      </c>
      <c r="C7307" s="4" t="s">
        <v>7</v>
      </c>
      <c r="D7307" s="4" t="s">
        <v>13</v>
      </c>
      <c r="E7307" s="4" t="s">
        <v>14</v>
      </c>
      <c r="F7307" s="4" t="s">
        <v>13</v>
      </c>
      <c r="G7307" s="4" t="s">
        <v>13</v>
      </c>
      <c r="H7307" s="4" t="s">
        <v>8</v>
      </c>
    </row>
    <row r="7308" spans="1:7">
      <c r="A7308" t="n">
        <v>59567</v>
      </c>
      <c r="B7308" s="87" t="n">
        <v>100</v>
      </c>
      <c r="C7308" s="7" t="n">
        <v>61491</v>
      </c>
      <c r="D7308" s="7" t="n">
        <v>0</v>
      </c>
      <c r="E7308" s="7" t="n">
        <v>1073741824</v>
      </c>
      <c r="F7308" s="7" t="n">
        <v>37</v>
      </c>
      <c r="G7308" s="7" t="n">
        <v>0</v>
      </c>
      <c r="H7308" s="7" t="n">
        <v>0</v>
      </c>
    </row>
    <row r="7309" spans="1:7">
      <c r="A7309" t="s">
        <v>4</v>
      </c>
      <c r="B7309" s="4" t="s">
        <v>5</v>
      </c>
      <c r="C7309" s="4" t="s">
        <v>7</v>
      </c>
      <c r="D7309" s="4" t="s">
        <v>13</v>
      </c>
      <c r="E7309" s="4" t="s">
        <v>14</v>
      </c>
      <c r="F7309" s="4" t="s">
        <v>13</v>
      </c>
      <c r="G7309" s="4" t="s">
        <v>13</v>
      </c>
      <c r="H7309" s="4" t="s">
        <v>8</v>
      </c>
    </row>
    <row r="7310" spans="1:7">
      <c r="A7310" t="n">
        <v>59587</v>
      </c>
      <c r="B7310" s="87" t="n">
        <v>100</v>
      </c>
      <c r="C7310" s="7" t="n">
        <v>61492</v>
      </c>
      <c r="D7310" s="7" t="n">
        <v>0</v>
      </c>
      <c r="E7310" s="7" t="n">
        <v>1073741824</v>
      </c>
      <c r="F7310" s="7" t="n">
        <v>37</v>
      </c>
      <c r="G7310" s="7" t="n">
        <v>0</v>
      </c>
      <c r="H7310" s="7" t="n">
        <v>0</v>
      </c>
    </row>
    <row r="7311" spans="1:7">
      <c r="A7311" t="s">
        <v>4</v>
      </c>
      <c r="B7311" s="4" t="s">
        <v>5</v>
      </c>
      <c r="C7311" s="4" t="s">
        <v>7</v>
      </c>
      <c r="D7311" s="4" t="s">
        <v>13</v>
      </c>
      <c r="E7311" s="4" t="s">
        <v>14</v>
      </c>
      <c r="F7311" s="4" t="s">
        <v>13</v>
      </c>
      <c r="G7311" s="4" t="s">
        <v>13</v>
      </c>
      <c r="H7311" s="4" t="s">
        <v>8</v>
      </c>
    </row>
    <row r="7312" spans="1:7">
      <c r="A7312" t="n">
        <v>59607</v>
      </c>
      <c r="B7312" s="87" t="n">
        <v>100</v>
      </c>
      <c r="C7312" s="7" t="n">
        <v>61493</v>
      </c>
      <c r="D7312" s="7" t="n">
        <v>0</v>
      </c>
      <c r="E7312" s="7" t="n">
        <v>1073741824</v>
      </c>
      <c r="F7312" s="7" t="n">
        <v>37</v>
      </c>
      <c r="G7312" s="7" t="n">
        <v>0</v>
      </c>
      <c r="H7312" s="7" t="n">
        <v>0</v>
      </c>
    </row>
    <row r="7313" spans="1:8">
      <c r="A7313" t="s">
        <v>4</v>
      </c>
      <c r="B7313" s="4" t="s">
        <v>5</v>
      </c>
      <c r="C7313" s="4" t="s">
        <v>7</v>
      </c>
      <c r="D7313" s="4" t="s">
        <v>13</v>
      </c>
      <c r="E7313" s="4" t="s">
        <v>14</v>
      </c>
      <c r="F7313" s="4" t="s">
        <v>13</v>
      </c>
      <c r="G7313" s="4" t="s">
        <v>13</v>
      </c>
      <c r="H7313" s="4" t="s">
        <v>8</v>
      </c>
    </row>
    <row r="7314" spans="1:8">
      <c r="A7314" t="n">
        <v>59627</v>
      </c>
      <c r="B7314" s="87" t="n">
        <v>100</v>
      </c>
      <c r="C7314" s="7" t="n">
        <v>61494</v>
      </c>
      <c r="D7314" s="7" t="n">
        <v>0</v>
      </c>
      <c r="E7314" s="7" t="n">
        <v>1073741824</v>
      </c>
      <c r="F7314" s="7" t="n">
        <v>37</v>
      </c>
      <c r="G7314" s="7" t="n">
        <v>0</v>
      </c>
      <c r="H7314" s="7" t="n">
        <v>0</v>
      </c>
    </row>
    <row r="7315" spans="1:8">
      <c r="A7315" t="s">
        <v>4</v>
      </c>
      <c r="B7315" s="4" t="s">
        <v>5</v>
      </c>
      <c r="C7315" s="4" t="s">
        <v>7</v>
      </c>
      <c r="D7315" s="4" t="s">
        <v>13</v>
      </c>
      <c r="E7315" s="4" t="s">
        <v>14</v>
      </c>
      <c r="F7315" s="4" t="s">
        <v>13</v>
      </c>
      <c r="G7315" s="4" t="s">
        <v>13</v>
      </c>
      <c r="H7315" s="4" t="s">
        <v>8</v>
      </c>
    </row>
    <row r="7316" spans="1:8">
      <c r="A7316" t="n">
        <v>59647</v>
      </c>
      <c r="B7316" s="87" t="n">
        <v>100</v>
      </c>
      <c r="C7316" s="7" t="n">
        <v>61497</v>
      </c>
      <c r="D7316" s="7" t="n">
        <v>0</v>
      </c>
      <c r="E7316" s="7" t="n">
        <v>1073741824</v>
      </c>
      <c r="F7316" s="7" t="n">
        <v>33</v>
      </c>
      <c r="G7316" s="7" t="n">
        <v>0</v>
      </c>
      <c r="H7316" s="7" t="n">
        <v>0</v>
      </c>
    </row>
    <row r="7317" spans="1:8">
      <c r="A7317" t="s">
        <v>4</v>
      </c>
      <c r="B7317" s="4" t="s">
        <v>5</v>
      </c>
      <c r="C7317" s="4" t="s">
        <v>7</v>
      </c>
      <c r="D7317" s="4" t="s">
        <v>13</v>
      </c>
      <c r="E7317" s="4" t="s">
        <v>14</v>
      </c>
      <c r="F7317" s="4" t="s">
        <v>13</v>
      </c>
      <c r="G7317" s="4" t="s">
        <v>13</v>
      </c>
      <c r="H7317" s="4" t="s">
        <v>8</v>
      </c>
    </row>
    <row r="7318" spans="1:8">
      <c r="A7318" t="n">
        <v>59667</v>
      </c>
      <c r="B7318" s="87" t="n">
        <v>100</v>
      </c>
      <c r="C7318" s="7" t="n">
        <v>61498</v>
      </c>
      <c r="D7318" s="7" t="n">
        <v>0</v>
      </c>
      <c r="E7318" s="7" t="n">
        <v>1073741824</v>
      </c>
      <c r="F7318" s="7" t="n">
        <v>33</v>
      </c>
      <c r="G7318" s="7" t="n">
        <v>0</v>
      </c>
      <c r="H7318" s="7" t="n">
        <v>0</v>
      </c>
    </row>
    <row r="7319" spans="1:8">
      <c r="A7319" t="s">
        <v>4</v>
      </c>
      <c r="B7319" s="4" t="s">
        <v>5</v>
      </c>
      <c r="C7319" s="4" t="s">
        <v>7</v>
      </c>
      <c r="D7319" s="4" t="s">
        <v>13</v>
      </c>
      <c r="E7319" s="4" t="s">
        <v>14</v>
      </c>
      <c r="F7319" s="4" t="s">
        <v>13</v>
      </c>
      <c r="G7319" s="4" t="s">
        <v>13</v>
      </c>
      <c r="H7319" s="4" t="s">
        <v>8</v>
      </c>
    </row>
    <row r="7320" spans="1:8">
      <c r="A7320" t="n">
        <v>59687</v>
      </c>
      <c r="B7320" s="87" t="n">
        <v>100</v>
      </c>
      <c r="C7320" s="7" t="n">
        <v>61499</v>
      </c>
      <c r="D7320" s="7" t="n">
        <v>0</v>
      </c>
      <c r="E7320" s="7" t="n">
        <v>1073741824</v>
      </c>
      <c r="F7320" s="7" t="n">
        <v>33</v>
      </c>
      <c r="G7320" s="7" t="n">
        <v>0</v>
      </c>
      <c r="H7320" s="7" t="n">
        <v>0</v>
      </c>
    </row>
    <row r="7321" spans="1:8">
      <c r="A7321" t="s">
        <v>4</v>
      </c>
      <c r="B7321" s="4" t="s">
        <v>5</v>
      </c>
      <c r="C7321" s="4" t="s">
        <v>7</v>
      </c>
      <c r="D7321" s="4" t="s">
        <v>13</v>
      </c>
      <c r="E7321" s="4" t="s">
        <v>14</v>
      </c>
      <c r="F7321" s="4" t="s">
        <v>13</v>
      </c>
      <c r="G7321" s="4" t="s">
        <v>13</v>
      </c>
      <c r="H7321" s="4" t="s">
        <v>8</v>
      </c>
    </row>
    <row r="7322" spans="1:8">
      <c r="A7322" t="n">
        <v>59707</v>
      </c>
      <c r="B7322" s="87" t="n">
        <v>100</v>
      </c>
      <c r="C7322" s="7" t="n">
        <v>61500</v>
      </c>
      <c r="D7322" s="7" t="n">
        <v>0</v>
      </c>
      <c r="E7322" s="7" t="n">
        <v>1073741824</v>
      </c>
      <c r="F7322" s="7" t="n">
        <v>33</v>
      </c>
      <c r="G7322" s="7" t="n">
        <v>0</v>
      </c>
      <c r="H7322" s="7" t="n">
        <v>0</v>
      </c>
    </row>
    <row r="7323" spans="1:8">
      <c r="A7323" t="s">
        <v>4</v>
      </c>
      <c r="B7323" s="4" t="s">
        <v>5</v>
      </c>
      <c r="C7323" s="4" t="s">
        <v>7</v>
      </c>
      <c r="D7323" s="4" t="s">
        <v>13</v>
      </c>
      <c r="E7323" s="4" t="s">
        <v>14</v>
      </c>
      <c r="F7323" s="4" t="s">
        <v>13</v>
      </c>
      <c r="G7323" s="4" t="s">
        <v>13</v>
      </c>
      <c r="H7323" s="4" t="s">
        <v>8</v>
      </c>
    </row>
    <row r="7324" spans="1:8">
      <c r="A7324" t="n">
        <v>59727</v>
      </c>
      <c r="B7324" s="87" t="n">
        <v>100</v>
      </c>
      <c r="C7324" s="7" t="n">
        <v>61501</v>
      </c>
      <c r="D7324" s="7" t="n">
        <v>0</v>
      </c>
      <c r="E7324" s="7" t="n">
        <v>1073741824</v>
      </c>
      <c r="F7324" s="7" t="n">
        <v>33</v>
      </c>
      <c r="G7324" s="7" t="n">
        <v>0</v>
      </c>
      <c r="H7324" s="7" t="n">
        <v>0</v>
      </c>
    </row>
    <row r="7325" spans="1:8">
      <c r="A7325" t="s">
        <v>4</v>
      </c>
      <c r="B7325" s="4" t="s">
        <v>5</v>
      </c>
      <c r="C7325" s="4" t="s">
        <v>7</v>
      </c>
      <c r="D7325" s="4" t="s">
        <v>13</v>
      </c>
      <c r="E7325" s="4" t="s">
        <v>14</v>
      </c>
      <c r="F7325" s="4" t="s">
        <v>13</v>
      </c>
      <c r="G7325" s="4" t="s">
        <v>13</v>
      </c>
      <c r="H7325" s="4" t="s">
        <v>8</v>
      </c>
    </row>
    <row r="7326" spans="1:8">
      <c r="A7326" t="n">
        <v>59747</v>
      </c>
      <c r="B7326" s="87" t="n">
        <v>100</v>
      </c>
      <c r="C7326" s="7" t="n">
        <v>13</v>
      </c>
      <c r="D7326" s="7" t="n">
        <v>0</v>
      </c>
      <c r="E7326" s="7" t="n">
        <v>1073741824</v>
      </c>
      <c r="F7326" s="7" t="n">
        <v>33</v>
      </c>
      <c r="G7326" s="7" t="n">
        <v>0</v>
      </c>
      <c r="H7326" s="7" t="n">
        <v>0</v>
      </c>
    </row>
    <row r="7327" spans="1:8">
      <c r="A7327" t="s">
        <v>4</v>
      </c>
      <c r="B7327" s="4" t="s">
        <v>5</v>
      </c>
      <c r="C7327" s="4" t="s">
        <v>7</v>
      </c>
      <c r="D7327" s="4" t="s">
        <v>13</v>
      </c>
      <c r="E7327" s="4" t="s">
        <v>14</v>
      </c>
      <c r="F7327" s="4" t="s">
        <v>13</v>
      </c>
      <c r="G7327" s="4" t="s">
        <v>13</v>
      </c>
      <c r="H7327" s="4" t="s">
        <v>8</v>
      </c>
    </row>
    <row r="7328" spans="1:8">
      <c r="A7328" t="n">
        <v>59767</v>
      </c>
      <c r="B7328" s="87" t="n">
        <v>100</v>
      </c>
      <c r="C7328" s="7" t="n">
        <v>80</v>
      </c>
      <c r="D7328" s="7" t="n">
        <v>0</v>
      </c>
      <c r="E7328" s="7" t="n">
        <v>1073741824</v>
      </c>
      <c r="F7328" s="7" t="n">
        <v>33</v>
      </c>
      <c r="G7328" s="7" t="n">
        <v>0</v>
      </c>
      <c r="H7328" s="7" t="n">
        <v>0</v>
      </c>
    </row>
    <row r="7329" spans="1:8">
      <c r="A7329" t="s">
        <v>4</v>
      </c>
      <c r="B7329" s="4" t="s">
        <v>5</v>
      </c>
      <c r="C7329" s="4" t="s">
        <v>7</v>
      </c>
      <c r="D7329" s="4" t="s">
        <v>13</v>
      </c>
      <c r="E7329" s="4" t="s">
        <v>14</v>
      </c>
      <c r="F7329" s="4" t="s">
        <v>13</v>
      </c>
      <c r="G7329" s="4" t="s">
        <v>13</v>
      </c>
      <c r="H7329" s="4" t="s">
        <v>8</v>
      </c>
    </row>
    <row r="7330" spans="1:8">
      <c r="A7330" t="n">
        <v>59787</v>
      </c>
      <c r="B7330" s="87" t="n">
        <v>100</v>
      </c>
      <c r="C7330" s="7" t="n">
        <v>18</v>
      </c>
      <c r="D7330" s="7" t="n">
        <v>0</v>
      </c>
      <c r="E7330" s="7" t="n">
        <v>1073741824</v>
      </c>
      <c r="F7330" s="7" t="n">
        <v>33</v>
      </c>
      <c r="G7330" s="7" t="n">
        <v>0</v>
      </c>
      <c r="H7330" s="7" t="n">
        <v>0</v>
      </c>
    </row>
    <row r="7331" spans="1:8">
      <c r="A7331" t="s">
        <v>4</v>
      </c>
      <c r="B7331" s="4" t="s">
        <v>5</v>
      </c>
      <c r="C7331" s="4" t="s">
        <v>8</v>
      </c>
      <c r="D7331" s="20" t="s">
        <v>30</v>
      </c>
      <c r="E7331" s="4" t="s">
        <v>5</v>
      </c>
      <c r="F7331" s="4" t="s">
        <v>8</v>
      </c>
      <c r="G7331" s="4" t="s">
        <v>7</v>
      </c>
      <c r="H7331" s="20" t="s">
        <v>32</v>
      </c>
      <c r="I7331" s="4" t="s">
        <v>8</v>
      </c>
      <c r="J7331" s="4" t="s">
        <v>12</v>
      </c>
    </row>
    <row r="7332" spans="1:8">
      <c r="A7332" t="n">
        <v>59807</v>
      </c>
      <c r="B7332" s="12" t="n">
        <v>5</v>
      </c>
      <c r="C7332" s="7" t="n">
        <v>28</v>
      </c>
      <c r="D7332" s="20" t="s">
        <v>3</v>
      </c>
      <c r="E7332" s="61" t="n">
        <v>64</v>
      </c>
      <c r="F7332" s="7" t="n">
        <v>5</v>
      </c>
      <c r="G7332" s="7" t="n">
        <v>5</v>
      </c>
      <c r="H7332" s="20" t="s">
        <v>3</v>
      </c>
      <c r="I7332" s="7" t="n">
        <v>1</v>
      </c>
      <c r="J7332" s="13" t="n">
        <f t="normal" ca="1">A7340</f>
        <v>0</v>
      </c>
    </row>
    <row r="7333" spans="1:8">
      <c r="A7333" t="s">
        <v>4</v>
      </c>
      <c r="B7333" s="4" t="s">
        <v>5</v>
      </c>
      <c r="C7333" s="4" t="s">
        <v>7</v>
      </c>
      <c r="D7333" s="4" t="s">
        <v>13</v>
      </c>
      <c r="E7333" s="4" t="s">
        <v>13</v>
      </c>
      <c r="F7333" s="4" t="s">
        <v>13</v>
      </c>
      <c r="G7333" s="4" t="s">
        <v>13</v>
      </c>
    </row>
    <row r="7334" spans="1:8">
      <c r="A7334" t="n">
        <v>59818</v>
      </c>
      <c r="B7334" s="46" t="n">
        <v>46</v>
      </c>
      <c r="C7334" s="7" t="n">
        <v>7032</v>
      </c>
      <c r="D7334" s="7" t="n">
        <v>-0.379999995231628</v>
      </c>
      <c r="E7334" s="7" t="n">
        <v>2</v>
      </c>
      <c r="F7334" s="7" t="n">
        <v>33.3199996948242</v>
      </c>
      <c r="G7334" s="7" t="n">
        <v>2.5</v>
      </c>
    </row>
    <row r="7335" spans="1:8">
      <c r="A7335" t="s">
        <v>4</v>
      </c>
      <c r="B7335" s="4" t="s">
        <v>5</v>
      </c>
      <c r="C7335" s="4" t="s">
        <v>7</v>
      </c>
      <c r="D7335" s="4" t="s">
        <v>13</v>
      </c>
      <c r="E7335" s="4" t="s">
        <v>14</v>
      </c>
      <c r="F7335" s="4" t="s">
        <v>13</v>
      </c>
      <c r="G7335" s="4" t="s">
        <v>13</v>
      </c>
      <c r="H7335" s="4" t="s">
        <v>8</v>
      </c>
    </row>
    <row r="7336" spans="1:8">
      <c r="A7336" t="n">
        <v>59837</v>
      </c>
      <c r="B7336" s="87" t="n">
        <v>100</v>
      </c>
      <c r="C7336" s="7" t="n">
        <v>7032</v>
      </c>
      <c r="D7336" s="7" t="n">
        <v>0</v>
      </c>
      <c r="E7336" s="7" t="n">
        <v>1073741824</v>
      </c>
      <c r="F7336" s="7" t="n">
        <v>37</v>
      </c>
      <c r="G7336" s="7" t="n">
        <v>0</v>
      </c>
      <c r="H7336" s="7" t="n">
        <v>0</v>
      </c>
    </row>
    <row r="7337" spans="1:8">
      <c r="A7337" t="s">
        <v>4</v>
      </c>
      <c r="B7337" s="4" t="s">
        <v>5</v>
      </c>
      <c r="C7337" s="4" t="s">
        <v>12</v>
      </c>
    </row>
    <row r="7338" spans="1:8">
      <c r="A7338" t="n">
        <v>59857</v>
      </c>
      <c r="B7338" s="15" t="n">
        <v>3</v>
      </c>
      <c r="C7338" s="13" t="n">
        <f t="normal" ca="1">A7344</f>
        <v>0</v>
      </c>
    </row>
    <row r="7339" spans="1:8">
      <c r="A7339" t="s">
        <v>4</v>
      </c>
      <c r="B7339" s="4" t="s">
        <v>5</v>
      </c>
      <c r="C7339" s="4" t="s">
        <v>7</v>
      </c>
      <c r="D7339" s="4" t="s">
        <v>13</v>
      </c>
      <c r="E7339" s="4" t="s">
        <v>13</v>
      </c>
      <c r="F7339" s="4" t="s">
        <v>13</v>
      </c>
      <c r="G7339" s="4" t="s">
        <v>13</v>
      </c>
    </row>
    <row r="7340" spans="1:8">
      <c r="A7340" t="n">
        <v>59862</v>
      </c>
      <c r="B7340" s="46" t="n">
        <v>46</v>
      </c>
      <c r="C7340" s="7" t="n">
        <v>7032</v>
      </c>
      <c r="D7340" s="7" t="n">
        <v>2.04999995231628</v>
      </c>
      <c r="E7340" s="7" t="n">
        <v>2</v>
      </c>
      <c r="F7340" s="7" t="n">
        <v>36.3499984741211</v>
      </c>
      <c r="G7340" s="7" t="n">
        <v>180</v>
      </c>
    </row>
    <row r="7341" spans="1:8">
      <c r="A7341" t="s">
        <v>4</v>
      </c>
      <c r="B7341" s="4" t="s">
        <v>5</v>
      </c>
      <c r="C7341" s="4" t="s">
        <v>7</v>
      </c>
      <c r="D7341" s="4" t="s">
        <v>13</v>
      </c>
      <c r="E7341" s="4" t="s">
        <v>14</v>
      </c>
      <c r="F7341" s="4" t="s">
        <v>13</v>
      </c>
      <c r="G7341" s="4" t="s">
        <v>13</v>
      </c>
      <c r="H7341" s="4" t="s">
        <v>8</v>
      </c>
    </row>
    <row r="7342" spans="1:8">
      <c r="A7342" t="n">
        <v>59881</v>
      </c>
      <c r="B7342" s="87" t="n">
        <v>100</v>
      </c>
      <c r="C7342" s="7" t="n">
        <v>7032</v>
      </c>
      <c r="D7342" s="7" t="n">
        <v>0</v>
      </c>
      <c r="E7342" s="7" t="n">
        <v>1073741824</v>
      </c>
      <c r="F7342" s="7" t="n">
        <v>33</v>
      </c>
      <c r="G7342" s="7" t="n">
        <v>0</v>
      </c>
      <c r="H7342" s="7" t="n">
        <v>0</v>
      </c>
    </row>
    <row r="7343" spans="1:8">
      <c r="A7343" t="s">
        <v>4</v>
      </c>
      <c r="B7343" s="4" t="s">
        <v>5</v>
      </c>
      <c r="C7343" s="4" t="s">
        <v>8</v>
      </c>
      <c r="D7343" s="4" t="s">
        <v>8</v>
      </c>
      <c r="E7343" s="4" t="s">
        <v>13</v>
      </c>
      <c r="F7343" s="4" t="s">
        <v>13</v>
      </c>
      <c r="G7343" s="4" t="s">
        <v>13</v>
      </c>
      <c r="H7343" s="4" t="s">
        <v>7</v>
      </c>
    </row>
    <row r="7344" spans="1:8">
      <c r="A7344" t="n">
        <v>59901</v>
      </c>
      <c r="B7344" s="31" t="n">
        <v>45</v>
      </c>
      <c r="C7344" s="7" t="n">
        <v>2</v>
      </c>
      <c r="D7344" s="7" t="n">
        <v>3</v>
      </c>
      <c r="E7344" s="7" t="n">
        <v>0.379999995231628</v>
      </c>
      <c r="F7344" s="7" t="n">
        <v>2.95000004768372</v>
      </c>
      <c r="G7344" s="7" t="n">
        <v>36.4900016784668</v>
      </c>
      <c r="H7344" s="7" t="n">
        <v>0</v>
      </c>
    </row>
    <row r="7345" spans="1:10">
      <c r="A7345" t="s">
        <v>4</v>
      </c>
      <c r="B7345" s="4" t="s">
        <v>5</v>
      </c>
      <c r="C7345" s="4" t="s">
        <v>8</v>
      </c>
      <c r="D7345" s="4" t="s">
        <v>8</v>
      </c>
      <c r="E7345" s="4" t="s">
        <v>13</v>
      </c>
      <c r="F7345" s="4" t="s">
        <v>13</v>
      </c>
      <c r="G7345" s="4" t="s">
        <v>13</v>
      </c>
      <c r="H7345" s="4" t="s">
        <v>7</v>
      </c>
      <c r="I7345" s="4" t="s">
        <v>8</v>
      </c>
    </row>
    <row r="7346" spans="1:10">
      <c r="A7346" t="n">
        <v>59918</v>
      </c>
      <c r="B7346" s="31" t="n">
        <v>45</v>
      </c>
      <c r="C7346" s="7" t="n">
        <v>4</v>
      </c>
      <c r="D7346" s="7" t="n">
        <v>3</v>
      </c>
      <c r="E7346" s="7" t="n">
        <v>13.4200000762939</v>
      </c>
      <c r="F7346" s="7" t="n">
        <v>184.520004272461</v>
      </c>
      <c r="G7346" s="7" t="n">
        <v>0</v>
      </c>
      <c r="H7346" s="7" t="n">
        <v>0</v>
      </c>
      <c r="I7346" s="7" t="n">
        <v>0</v>
      </c>
    </row>
    <row r="7347" spans="1:10">
      <c r="A7347" t="s">
        <v>4</v>
      </c>
      <c r="B7347" s="4" t="s">
        <v>5</v>
      </c>
      <c r="C7347" s="4" t="s">
        <v>8</v>
      </c>
      <c r="D7347" s="4" t="s">
        <v>8</v>
      </c>
      <c r="E7347" s="4" t="s">
        <v>13</v>
      </c>
      <c r="F7347" s="4" t="s">
        <v>7</v>
      </c>
    </row>
    <row r="7348" spans="1:10">
      <c r="A7348" t="n">
        <v>59936</v>
      </c>
      <c r="B7348" s="31" t="n">
        <v>45</v>
      </c>
      <c r="C7348" s="7" t="n">
        <v>5</v>
      </c>
      <c r="D7348" s="7" t="n">
        <v>3</v>
      </c>
      <c r="E7348" s="7" t="n">
        <v>5</v>
      </c>
      <c r="F7348" s="7" t="n">
        <v>0</v>
      </c>
    </row>
    <row r="7349" spans="1:10">
      <c r="A7349" t="s">
        <v>4</v>
      </c>
      <c r="B7349" s="4" t="s">
        <v>5</v>
      </c>
      <c r="C7349" s="4" t="s">
        <v>8</v>
      </c>
      <c r="D7349" s="4" t="s">
        <v>8</v>
      </c>
      <c r="E7349" s="4" t="s">
        <v>13</v>
      </c>
      <c r="F7349" s="4" t="s">
        <v>7</v>
      </c>
    </row>
    <row r="7350" spans="1:10">
      <c r="A7350" t="n">
        <v>59945</v>
      </c>
      <c r="B7350" s="31" t="n">
        <v>45</v>
      </c>
      <c r="C7350" s="7" t="n">
        <v>11</v>
      </c>
      <c r="D7350" s="7" t="n">
        <v>3</v>
      </c>
      <c r="E7350" s="7" t="n">
        <v>34.5999984741211</v>
      </c>
      <c r="F7350" s="7" t="n">
        <v>0</v>
      </c>
    </row>
    <row r="7351" spans="1:10">
      <c r="A7351" t="s">
        <v>4</v>
      </c>
      <c r="B7351" s="4" t="s">
        <v>5</v>
      </c>
      <c r="C7351" s="4" t="s">
        <v>8</v>
      </c>
      <c r="D7351" s="4" t="s">
        <v>8</v>
      </c>
      <c r="E7351" s="4" t="s">
        <v>13</v>
      </c>
      <c r="F7351" s="4" t="s">
        <v>13</v>
      </c>
      <c r="G7351" s="4" t="s">
        <v>13</v>
      </c>
      <c r="H7351" s="4" t="s">
        <v>7</v>
      </c>
    </row>
    <row r="7352" spans="1:10">
      <c r="A7352" t="n">
        <v>59954</v>
      </c>
      <c r="B7352" s="31" t="n">
        <v>45</v>
      </c>
      <c r="C7352" s="7" t="n">
        <v>2</v>
      </c>
      <c r="D7352" s="7" t="n">
        <v>3</v>
      </c>
      <c r="E7352" s="7" t="n">
        <v>0.25</v>
      </c>
      <c r="F7352" s="7" t="n">
        <v>3.04999995231628</v>
      </c>
      <c r="G7352" s="7" t="n">
        <v>36.4799995422363</v>
      </c>
      <c r="H7352" s="7" t="n">
        <v>50000</v>
      </c>
    </row>
    <row r="7353" spans="1:10">
      <c r="A7353" t="s">
        <v>4</v>
      </c>
      <c r="B7353" s="4" t="s">
        <v>5</v>
      </c>
      <c r="C7353" s="4" t="s">
        <v>8</v>
      </c>
      <c r="D7353" s="4" t="s">
        <v>8</v>
      </c>
      <c r="E7353" s="4" t="s">
        <v>13</v>
      </c>
      <c r="F7353" s="4" t="s">
        <v>13</v>
      </c>
      <c r="G7353" s="4" t="s">
        <v>13</v>
      </c>
      <c r="H7353" s="4" t="s">
        <v>7</v>
      </c>
      <c r="I7353" s="4" t="s">
        <v>8</v>
      </c>
    </row>
    <row r="7354" spans="1:10">
      <c r="A7354" t="n">
        <v>59971</v>
      </c>
      <c r="B7354" s="31" t="n">
        <v>45</v>
      </c>
      <c r="C7354" s="7" t="n">
        <v>4</v>
      </c>
      <c r="D7354" s="7" t="n">
        <v>3</v>
      </c>
      <c r="E7354" s="7" t="n">
        <v>11.6400003433228</v>
      </c>
      <c r="F7354" s="7" t="n">
        <v>192.690002441406</v>
      </c>
      <c r="G7354" s="7" t="n">
        <v>0</v>
      </c>
      <c r="H7354" s="7" t="n">
        <v>50000</v>
      </c>
      <c r="I7354" s="7" t="n">
        <v>1</v>
      </c>
    </row>
    <row r="7355" spans="1:10">
      <c r="A7355" t="s">
        <v>4</v>
      </c>
      <c r="B7355" s="4" t="s">
        <v>5</v>
      </c>
      <c r="C7355" s="4" t="s">
        <v>8</v>
      </c>
      <c r="D7355" s="4" t="s">
        <v>13</v>
      </c>
      <c r="E7355" s="4" t="s">
        <v>7</v>
      </c>
      <c r="F7355" s="4" t="s">
        <v>8</v>
      </c>
    </row>
    <row r="7356" spans="1:10">
      <c r="A7356" t="n">
        <v>59989</v>
      </c>
      <c r="B7356" s="14" t="n">
        <v>49</v>
      </c>
      <c r="C7356" s="7" t="n">
        <v>3</v>
      </c>
      <c r="D7356" s="7" t="n">
        <v>1</v>
      </c>
      <c r="E7356" s="7" t="n">
        <v>1000</v>
      </c>
      <c r="F7356" s="7" t="n">
        <v>0</v>
      </c>
    </row>
    <row r="7357" spans="1:10">
      <c r="A7357" t="s">
        <v>4</v>
      </c>
      <c r="B7357" s="4" t="s">
        <v>5</v>
      </c>
      <c r="C7357" s="4" t="s">
        <v>8</v>
      </c>
      <c r="D7357" s="4" t="s">
        <v>7</v>
      </c>
      <c r="E7357" s="4" t="s">
        <v>14</v>
      </c>
      <c r="F7357" s="4" t="s">
        <v>7</v>
      </c>
    </row>
    <row r="7358" spans="1:10">
      <c r="A7358" t="n">
        <v>59998</v>
      </c>
      <c r="B7358" s="16" t="n">
        <v>50</v>
      </c>
      <c r="C7358" s="7" t="n">
        <v>3</v>
      </c>
      <c r="D7358" s="7" t="n">
        <v>8150</v>
      </c>
      <c r="E7358" s="7" t="n">
        <v>1056964608</v>
      </c>
      <c r="F7358" s="7" t="n">
        <v>500</v>
      </c>
    </row>
    <row r="7359" spans="1:10">
      <c r="A7359" t="s">
        <v>4</v>
      </c>
      <c r="B7359" s="4" t="s">
        <v>5</v>
      </c>
      <c r="C7359" s="4" t="s">
        <v>8</v>
      </c>
      <c r="D7359" s="4" t="s">
        <v>8</v>
      </c>
      <c r="E7359" s="4" t="s">
        <v>8</v>
      </c>
      <c r="F7359" s="4" t="s">
        <v>13</v>
      </c>
      <c r="G7359" s="4" t="s">
        <v>13</v>
      </c>
      <c r="H7359" s="4" t="s">
        <v>13</v>
      </c>
      <c r="I7359" s="4" t="s">
        <v>13</v>
      </c>
      <c r="J7359" s="4" t="s">
        <v>13</v>
      </c>
    </row>
    <row r="7360" spans="1:10">
      <c r="A7360" t="n">
        <v>60008</v>
      </c>
      <c r="B7360" s="80" t="n">
        <v>76</v>
      </c>
      <c r="C7360" s="7" t="n">
        <v>0</v>
      </c>
      <c r="D7360" s="7" t="n">
        <v>3</v>
      </c>
      <c r="E7360" s="7" t="n">
        <v>0</v>
      </c>
      <c r="F7360" s="7" t="n">
        <v>1</v>
      </c>
      <c r="G7360" s="7" t="n">
        <v>1</v>
      </c>
      <c r="H7360" s="7" t="n">
        <v>1</v>
      </c>
      <c r="I7360" s="7" t="n">
        <v>0</v>
      </c>
      <c r="J7360" s="7" t="n">
        <v>1000</v>
      </c>
    </row>
    <row r="7361" spans="1:10">
      <c r="A7361" t="s">
        <v>4</v>
      </c>
      <c r="B7361" s="4" t="s">
        <v>5</v>
      </c>
      <c r="C7361" s="4" t="s">
        <v>8</v>
      </c>
      <c r="D7361" s="4" t="s">
        <v>8</v>
      </c>
    </row>
    <row r="7362" spans="1:10">
      <c r="A7362" t="n">
        <v>60032</v>
      </c>
      <c r="B7362" s="81" t="n">
        <v>77</v>
      </c>
      <c r="C7362" s="7" t="n">
        <v>0</v>
      </c>
      <c r="D7362" s="7" t="n">
        <v>3</v>
      </c>
    </row>
    <row r="7363" spans="1:10">
      <c r="A7363" t="s">
        <v>4</v>
      </c>
      <c r="B7363" s="4" t="s">
        <v>5</v>
      </c>
      <c r="C7363" s="4" t="s">
        <v>8</v>
      </c>
      <c r="D7363" s="4" t="s">
        <v>7</v>
      </c>
      <c r="E7363" s="4" t="s">
        <v>9</v>
      </c>
    </row>
    <row r="7364" spans="1:10">
      <c r="A7364" t="n">
        <v>60035</v>
      </c>
      <c r="B7364" s="39" t="n">
        <v>51</v>
      </c>
      <c r="C7364" s="7" t="n">
        <v>4</v>
      </c>
      <c r="D7364" s="7" t="n">
        <v>0</v>
      </c>
      <c r="E7364" s="7" t="s">
        <v>73</v>
      </c>
    </row>
    <row r="7365" spans="1:10">
      <c r="A7365" t="s">
        <v>4</v>
      </c>
      <c r="B7365" s="4" t="s">
        <v>5</v>
      </c>
      <c r="C7365" s="4" t="s">
        <v>7</v>
      </c>
    </row>
    <row r="7366" spans="1:10">
      <c r="A7366" t="n">
        <v>60048</v>
      </c>
      <c r="B7366" s="25" t="n">
        <v>16</v>
      </c>
      <c r="C7366" s="7" t="n">
        <v>0</v>
      </c>
    </row>
    <row r="7367" spans="1:10">
      <c r="A7367" t="s">
        <v>4</v>
      </c>
      <c r="B7367" s="4" t="s">
        <v>5</v>
      </c>
      <c r="C7367" s="4" t="s">
        <v>7</v>
      </c>
      <c r="D7367" s="4" t="s">
        <v>74</v>
      </c>
      <c r="E7367" s="4" t="s">
        <v>8</v>
      </c>
      <c r="F7367" s="4" t="s">
        <v>8</v>
      </c>
    </row>
    <row r="7368" spans="1:10">
      <c r="A7368" t="n">
        <v>60051</v>
      </c>
      <c r="B7368" s="40" t="n">
        <v>26</v>
      </c>
      <c r="C7368" s="7" t="n">
        <v>0</v>
      </c>
      <c r="D7368" s="7" t="s">
        <v>483</v>
      </c>
      <c r="E7368" s="7" t="n">
        <v>2</v>
      </c>
      <c r="F7368" s="7" t="n">
        <v>0</v>
      </c>
    </row>
    <row r="7369" spans="1:10">
      <c r="A7369" t="s">
        <v>4</v>
      </c>
      <c r="B7369" s="4" t="s">
        <v>5</v>
      </c>
    </row>
    <row r="7370" spans="1:10">
      <c r="A7370" t="n">
        <v>60127</v>
      </c>
      <c r="B7370" s="41" t="n">
        <v>28</v>
      </c>
    </row>
    <row r="7371" spans="1:10">
      <c r="A7371" t="s">
        <v>4</v>
      </c>
      <c r="B7371" s="4" t="s">
        <v>5</v>
      </c>
      <c r="C7371" s="4" t="s">
        <v>8</v>
      </c>
      <c r="D7371" s="4" t="s">
        <v>7</v>
      </c>
      <c r="E7371" s="4" t="s">
        <v>9</v>
      </c>
    </row>
    <row r="7372" spans="1:10">
      <c r="A7372" t="n">
        <v>60128</v>
      </c>
      <c r="B7372" s="39" t="n">
        <v>51</v>
      </c>
      <c r="C7372" s="7" t="n">
        <v>4</v>
      </c>
      <c r="D7372" s="7" t="n">
        <v>13</v>
      </c>
      <c r="E7372" s="7" t="s">
        <v>270</v>
      </c>
    </row>
    <row r="7373" spans="1:10">
      <c r="A7373" t="s">
        <v>4</v>
      </c>
      <c r="B7373" s="4" t="s">
        <v>5</v>
      </c>
      <c r="C7373" s="4" t="s">
        <v>7</v>
      </c>
    </row>
    <row r="7374" spans="1:10">
      <c r="A7374" t="n">
        <v>60141</v>
      </c>
      <c r="B7374" s="25" t="n">
        <v>16</v>
      </c>
      <c r="C7374" s="7" t="n">
        <v>0</v>
      </c>
    </row>
    <row r="7375" spans="1:10">
      <c r="A7375" t="s">
        <v>4</v>
      </c>
      <c r="B7375" s="4" t="s">
        <v>5</v>
      </c>
      <c r="C7375" s="4" t="s">
        <v>7</v>
      </c>
      <c r="D7375" s="4" t="s">
        <v>74</v>
      </c>
      <c r="E7375" s="4" t="s">
        <v>8</v>
      </c>
      <c r="F7375" s="4" t="s">
        <v>8</v>
      </c>
      <c r="G7375" s="4" t="s">
        <v>74</v>
      </c>
      <c r="H7375" s="4" t="s">
        <v>8</v>
      </c>
      <c r="I7375" s="4" t="s">
        <v>8</v>
      </c>
      <c r="J7375" s="4" t="s">
        <v>74</v>
      </c>
      <c r="K7375" s="4" t="s">
        <v>8</v>
      </c>
      <c r="L7375" s="4" t="s">
        <v>8</v>
      </c>
    </row>
    <row r="7376" spans="1:10">
      <c r="A7376" t="n">
        <v>60144</v>
      </c>
      <c r="B7376" s="40" t="n">
        <v>26</v>
      </c>
      <c r="C7376" s="7" t="n">
        <v>13</v>
      </c>
      <c r="D7376" s="7" t="s">
        <v>484</v>
      </c>
      <c r="E7376" s="7" t="n">
        <v>2</v>
      </c>
      <c r="F7376" s="7" t="n">
        <v>3</v>
      </c>
      <c r="G7376" s="7" t="s">
        <v>485</v>
      </c>
      <c r="H7376" s="7" t="n">
        <v>2</v>
      </c>
      <c r="I7376" s="7" t="n">
        <v>3</v>
      </c>
      <c r="J7376" s="7" t="s">
        <v>486</v>
      </c>
      <c r="K7376" s="7" t="n">
        <v>2</v>
      </c>
      <c r="L7376" s="7" t="n">
        <v>0</v>
      </c>
    </row>
    <row r="7377" spans="1:12">
      <c r="A7377" t="s">
        <v>4</v>
      </c>
      <c r="B7377" s="4" t="s">
        <v>5</v>
      </c>
    </row>
    <row r="7378" spans="1:12">
      <c r="A7378" t="n">
        <v>60336</v>
      </c>
      <c r="B7378" s="41" t="n">
        <v>28</v>
      </c>
    </row>
    <row r="7379" spans="1:12">
      <c r="A7379" t="s">
        <v>4</v>
      </c>
      <c r="B7379" s="4" t="s">
        <v>5</v>
      </c>
      <c r="C7379" s="4" t="s">
        <v>7</v>
      </c>
      <c r="D7379" s="4" t="s">
        <v>8</v>
      </c>
      <c r="E7379" s="4" t="s">
        <v>13</v>
      </c>
      <c r="F7379" s="4" t="s">
        <v>7</v>
      </c>
    </row>
    <row r="7380" spans="1:12">
      <c r="A7380" t="n">
        <v>60337</v>
      </c>
      <c r="B7380" s="63" t="n">
        <v>59</v>
      </c>
      <c r="C7380" s="7" t="n">
        <v>0</v>
      </c>
      <c r="D7380" s="7" t="n">
        <v>1</v>
      </c>
      <c r="E7380" s="7" t="n">
        <v>0.150000005960464</v>
      </c>
      <c r="F7380" s="7" t="n">
        <v>0</v>
      </c>
    </row>
    <row r="7381" spans="1:12">
      <c r="A7381" t="s">
        <v>4</v>
      </c>
      <c r="B7381" s="4" t="s">
        <v>5</v>
      </c>
      <c r="C7381" s="4" t="s">
        <v>7</v>
      </c>
      <c r="D7381" s="4" t="s">
        <v>8</v>
      </c>
      <c r="E7381" s="4" t="s">
        <v>13</v>
      </c>
      <c r="F7381" s="4" t="s">
        <v>7</v>
      </c>
    </row>
    <row r="7382" spans="1:12">
      <c r="A7382" t="n">
        <v>60347</v>
      </c>
      <c r="B7382" s="63" t="n">
        <v>59</v>
      </c>
      <c r="C7382" s="7" t="n">
        <v>8</v>
      </c>
      <c r="D7382" s="7" t="n">
        <v>1</v>
      </c>
      <c r="E7382" s="7" t="n">
        <v>0.150000005960464</v>
      </c>
      <c r="F7382" s="7" t="n">
        <v>0</v>
      </c>
    </row>
    <row r="7383" spans="1:12">
      <c r="A7383" t="s">
        <v>4</v>
      </c>
      <c r="B7383" s="4" t="s">
        <v>5</v>
      </c>
      <c r="C7383" s="4" t="s">
        <v>7</v>
      </c>
    </row>
    <row r="7384" spans="1:12">
      <c r="A7384" t="n">
        <v>60357</v>
      </c>
      <c r="B7384" s="25" t="n">
        <v>16</v>
      </c>
      <c r="C7384" s="7" t="n">
        <v>100</v>
      </c>
    </row>
    <row r="7385" spans="1:12">
      <c r="A7385" t="s">
        <v>4</v>
      </c>
      <c r="B7385" s="4" t="s">
        <v>5</v>
      </c>
      <c r="C7385" s="4" t="s">
        <v>7</v>
      </c>
      <c r="D7385" s="4" t="s">
        <v>8</v>
      </c>
      <c r="E7385" s="4" t="s">
        <v>13</v>
      </c>
      <c r="F7385" s="4" t="s">
        <v>7</v>
      </c>
    </row>
    <row r="7386" spans="1:12">
      <c r="A7386" t="n">
        <v>60360</v>
      </c>
      <c r="B7386" s="63" t="n">
        <v>59</v>
      </c>
      <c r="C7386" s="7" t="n">
        <v>61491</v>
      </c>
      <c r="D7386" s="7" t="n">
        <v>1</v>
      </c>
      <c r="E7386" s="7" t="n">
        <v>0.150000005960464</v>
      </c>
      <c r="F7386" s="7" t="n">
        <v>0</v>
      </c>
    </row>
    <row r="7387" spans="1:12">
      <c r="A7387" t="s">
        <v>4</v>
      </c>
      <c r="B7387" s="4" t="s">
        <v>5</v>
      </c>
      <c r="C7387" s="4" t="s">
        <v>7</v>
      </c>
      <c r="D7387" s="4" t="s">
        <v>8</v>
      </c>
      <c r="E7387" s="4" t="s">
        <v>13</v>
      </c>
      <c r="F7387" s="4" t="s">
        <v>7</v>
      </c>
    </row>
    <row r="7388" spans="1:12">
      <c r="A7388" t="n">
        <v>60370</v>
      </c>
      <c r="B7388" s="63" t="n">
        <v>59</v>
      </c>
      <c r="C7388" s="7" t="n">
        <v>61492</v>
      </c>
      <c r="D7388" s="7" t="n">
        <v>1</v>
      </c>
      <c r="E7388" s="7" t="n">
        <v>0.150000005960464</v>
      </c>
      <c r="F7388" s="7" t="n">
        <v>0</v>
      </c>
    </row>
    <row r="7389" spans="1:12">
      <c r="A7389" t="s">
        <v>4</v>
      </c>
      <c r="B7389" s="4" t="s">
        <v>5</v>
      </c>
      <c r="C7389" s="4" t="s">
        <v>7</v>
      </c>
    </row>
    <row r="7390" spans="1:12">
      <c r="A7390" t="n">
        <v>60380</v>
      </c>
      <c r="B7390" s="25" t="n">
        <v>16</v>
      </c>
      <c r="C7390" s="7" t="n">
        <v>100</v>
      </c>
    </row>
    <row r="7391" spans="1:12">
      <c r="A7391" t="s">
        <v>4</v>
      </c>
      <c r="B7391" s="4" t="s">
        <v>5</v>
      </c>
      <c r="C7391" s="4" t="s">
        <v>7</v>
      </c>
      <c r="D7391" s="4" t="s">
        <v>8</v>
      </c>
      <c r="E7391" s="4" t="s">
        <v>13</v>
      </c>
      <c r="F7391" s="4" t="s">
        <v>7</v>
      </c>
    </row>
    <row r="7392" spans="1:12">
      <c r="A7392" t="n">
        <v>60383</v>
      </c>
      <c r="B7392" s="63" t="n">
        <v>59</v>
      </c>
      <c r="C7392" s="7" t="n">
        <v>61493</v>
      </c>
      <c r="D7392" s="7" t="n">
        <v>1</v>
      </c>
      <c r="E7392" s="7" t="n">
        <v>0.150000005960464</v>
      </c>
      <c r="F7392" s="7" t="n">
        <v>0</v>
      </c>
    </row>
    <row r="7393" spans="1:6">
      <c r="A7393" t="s">
        <v>4</v>
      </c>
      <c r="B7393" s="4" t="s">
        <v>5</v>
      </c>
      <c r="C7393" s="4" t="s">
        <v>7</v>
      </c>
      <c r="D7393" s="4" t="s">
        <v>8</v>
      </c>
      <c r="E7393" s="4" t="s">
        <v>13</v>
      </c>
      <c r="F7393" s="4" t="s">
        <v>7</v>
      </c>
    </row>
    <row r="7394" spans="1:6">
      <c r="A7394" t="n">
        <v>60393</v>
      </c>
      <c r="B7394" s="63" t="n">
        <v>59</v>
      </c>
      <c r="C7394" s="7" t="n">
        <v>61494</v>
      </c>
      <c r="D7394" s="7" t="n">
        <v>1</v>
      </c>
      <c r="E7394" s="7" t="n">
        <v>0.150000005960464</v>
      </c>
      <c r="F7394" s="7" t="n">
        <v>0</v>
      </c>
    </row>
    <row r="7395" spans="1:6">
      <c r="A7395" t="s">
        <v>4</v>
      </c>
      <c r="B7395" s="4" t="s">
        <v>5</v>
      </c>
      <c r="C7395" s="4" t="s">
        <v>7</v>
      </c>
    </row>
    <row r="7396" spans="1:6">
      <c r="A7396" t="n">
        <v>60403</v>
      </c>
      <c r="B7396" s="25" t="n">
        <v>16</v>
      </c>
      <c r="C7396" s="7" t="n">
        <v>1500</v>
      </c>
    </row>
    <row r="7397" spans="1:6">
      <c r="A7397" t="s">
        <v>4</v>
      </c>
      <c r="B7397" s="4" t="s">
        <v>5</v>
      </c>
      <c r="C7397" s="4" t="s">
        <v>8</v>
      </c>
      <c r="D7397" s="4" t="s">
        <v>7</v>
      </c>
      <c r="E7397" s="4" t="s">
        <v>9</v>
      </c>
    </row>
    <row r="7398" spans="1:6">
      <c r="A7398" t="n">
        <v>60406</v>
      </c>
      <c r="B7398" s="39" t="n">
        <v>51</v>
      </c>
      <c r="C7398" s="7" t="n">
        <v>4</v>
      </c>
      <c r="D7398" s="7" t="n">
        <v>0</v>
      </c>
      <c r="E7398" s="7" t="s">
        <v>471</v>
      </c>
    </row>
    <row r="7399" spans="1:6">
      <c r="A7399" t="s">
        <v>4</v>
      </c>
      <c r="B7399" s="4" t="s">
        <v>5</v>
      </c>
      <c r="C7399" s="4" t="s">
        <v>7</v>
      </c>
    </row>
    <row r="7400" spans="1:6">
      <c r="A7400" t="n">
        <v>60420</v>
      </c>
      <c r="B7400" s="25" t="n">
        <v>16</v>
      </c>
      <c r="C7400" s="7" t="n">
        <v>0</v>
      </c>
    </row>
    <row r="7401" spans="1:6">
      <c r="A7401" t="s">
        <v>4</v>
      </c>
      <c r="B7401" s="4" t="s">
        <v>5</v>
      </c>
      <c r="C7401" s="4" t="s">
        <v>7</v>
      </c>
      <c r="D7401" s="4" t="s">
        <v>74</v>
      </c>
      <c r="E7401" s="4" t="s">
        <v>8</v>
      </c>
      <c r="F7401" s="4" t="s">
        <v>8</v>
      </c>
    </row>
    <row r="7402" spans="1:6">
      <c r="A7402" t="n">
        <v>60423</v>
      </c>
      <c r="B7402" s="40" t="n">
        <v>26</v>
      </c>
      <c r="C7402" s="7" t="n">
        <v>0</v>
      </c>
      <c r="D7402" s="7" t="s">
        <v>487</v>
      </c>
      <c r="E7402" s="7" t="n">
        <v>2</v>
      </c>
      <c r="F7402" s="7" t="n">
        <v>0</v>
      </c>
    </row>
    <row r="7403" spans="1:6">
      <c r="A7403" t="s">
        <v>4</v>
      </c>
      <c r="B7403" s="4" t="s">
        <v>5</v>
      </c>
    </row>
    <row r="7404" spans="1:6">
      <c r="A7404" t="n">
        <v>60447</v>
      </c>
      <c r="B7404" s="41" t="n">
        <v>28</v>
      </c>
    </row>
    <row r="7405" spans="1:6">
      <c r="A7405" t="s">
        <v>4</v>
      </c>
      <c r="B7405" s="4" t="s">
        <v>5</v>
      </c>
      <c r="C7405" s="4" t="s">
        <v>8</v>
      </c>
      <c r="D7405" s="4" t="s">
        <v>7</v>
      </c>
      <c r="E7405" s="4" t="s">
        <v>9</v>
      </c>
    </row>
    <row r="7406" spans="1:6">
      <c r="A7406" t="n">
        <v>60448</v>
      </c>
      <c r="B7406" s="39" t="n">
        <v>51</v>
      </c>
      <c r="C7406" s="7" t="n">
        <v>4</v>
      </c>
      <c r="D7406" s="7" t="n">
        <v>8</v>
      </c>
      <c r="E7406" s="7" t="s">
        <v>270</v>
      </c>
    </row>
    <row r="7407" spans="1:6">
      <c r="A7407" t="s">
        <v>4</v>
      </c>
      <c r="B7407" s="4" t="s">
        <v>5</v>
      </c>
      <c r="C7407" s="4" t="s">
        <v>7</v>
      </c>
    </row>
    <row r="7408" spans="1:6">
      <c r="A7408" t="n">
        <v>60461</v>
      </c>
      <c r="B7408" s="25" t="n">
        <v>16</v>
      </c>
      <c r="C7408" s="7" t="n">
        <v>0</v>
      </c>
    </row>
    <row r="7409" spans="1:6">
      <c r="A7409" t="s">
        <v>4</v>
      </c>
      <c r="B7409" s="4" t="s">
        <v>5</v>
      </c>
      <c r="C7409" s="4" t="s">
        <v>7</v>
      </c>
      <c r="D7409" s="4" t="s">
        <v>74</v>
      </c>
      <c r="E7409" s="4" t="s">
        <v>8</v>
      </c>
      <c r="F7409" s="4" t="s">
        <v>8</v>
      </c>
    </row>
    <row r="7410" spans="1:6">
      <c r="A7410" t="n">
        <v>60464</v>
      </c>
      <c r="B7410" s="40" t="n">
        <v>26</v>
      </c>
      <c r="C7410" s="7" t="n">
        <v>8</v>
      </c>
      <c r="D7410" s="7" t="s">
        <v>488</v>
      </c>
      <c r="E7410" s="7" t="n">
        <v>2</v>
      </c>
      <c r="F7410" s="7" t="n">
        <v>0</v>
      </c>
    </row>
    <row r="7411" spans="1:6">
      <c r="A7411" t="s">
        <v>4</v>
      </c>
      <c r="B7411" s="4" t="s">
        <v>5</v>
      </c>
    </row>
    <row r="7412" spans="1:6">
      <c r="A7412" t="n">
        <v>60500</v>
      </c>
      <c r="B7412" s="41" t="n">
        <v>28</v>
      </c>
    </row>
    <row r="7413" spans="1:6">
      <c r="A7413" t="s">
        <v>4</v>
      </c>
      <c r="B7413" s="4" t="s">
        <v>5</v>
      </c>
      <c r="C7413" s="4" t="s">
        <v>8</v>
      </c>
      <c r="D7413" s="20" t="s">
        <v>30</v>
      </c>
      <c r="E7413" s="4" t="s">
        <v>5</v>
      </c>
      <c r="F7413" s="4" t="s">
        <v>8</v>
      </c>
      <c r="G7413" s="4" t="s">
        <v>7</v>
      </c>
      <c r="H7413" s="20" t="s">
        <v>32</v>
      </c>
      <c r="I7413" s="4" t="s">
        <v>8</v>
      </c>
      <c r="J7413" s="4" t="s">
        <v>8</v>
      </c>
      <c r="K7413" s="4" t="s">
        <v>12</v>
      </c>
    </row>
    <row r="7414" spans="1:6">
      <c r="A7414" t="n">
        <v>60501</v>
      </c>
      <c r="B7414" s="12" t="n">
        <v>5</v>
      </c>
      <c r="C7414" s="7" t="n">
        <v>28</v>
      </c>
      <c r="D7414" s="20" t="s">
        <v>3</v>
      </c>
      <c r="E7414" s="61" t="n">
        <v>64</v>
      </c>
      <c r="F7414" s="7" t="n">
        <v>5</v>
      </c>
      <c r="G7414" s="7" t="n">
        <v>11</v>
      </c>
      <c r="H7414" s="20" t="s">
        <v>3</v>
      </c>
      <c r="I7414" s="7" t="n">
        <v>8</v>
      </c>
      <c r="J7414" s="7" t="n">
        <v>1</v>
      </c>
      <c r="K7414" s="13" t="n">
        <f t="normal" ca="1">A7426</f>
        <v>0</v>
      </c>
    </row>
    <row r="7415" spans="1:6">
      <c r="A7415" t="s">
        <v>4</v>
      </c>
      <c r="B7415" s="4" t="s">
        <v>5</v>
      </c>
      <c r="C7415" s="4" t="s">
        <v>8</v>
      </c>
      <c r="D7415" s="4" t="s">
        <v>7</v>
      </c>
      <c r="E7415" s="4" t="s">
        <v>9</v>
      </c>
    </row>
    <row r="7416" spans="1:6">
      <c r="A7416" t="n">
        <v>60513</v>
      </c>
      <c r="B7416" s="39" t="n">
        <v>51</v>
      </c>
      <c r="C7416" s="7" t="n">
        <v>4</v>
      </c>
      <c r="D7416" s="7" t="n">
        <v>11</v>
      </c>
      <c r="E7416" s="7" t="s">
        <v>285</v>
      </c>
    </row>
    <row r="7417" spans="1:6">
      <c r="A7417" t="s">
        <v>4</v>
      </c>
      <c r="B7417" s="4" t="s">
        <v>5</v>
      </c>
      <c r="C7417" s="4" t="s">
        <v>7</v>
      </c>
    </row>
    <row r="7418" spans="1:6">
      <c r="A7418" t="n">
        <v>60527</v>
      </c>
      <c r="B7418" s="25" t="n">
        <v>16</v>
      </c>
      <c r="C7418" s="7" t="n">
        <v>0</v>
      </c>
    </row>
    <row r="7419" spans="1:6">
      <c r="A7419" t="s">
        <v>4</v>
      </c>
      <c r="B7419" s="4" t="s">
        <v>5</v>
      </c>
      <c r="C7419" s="4" t="s">
        <v>7</v>
      </c>
      <c r="D7419" s="4" t="s">
        <v>74</v>
      </c>
      <c r="E7419" s="4" t="s">
        <v>8</v>
      </c>
      <c r="F7419" s="4" t="s">
        <v>8</v>
      </c>
      <c r="G7419" s="4" t="s">
        <v>74</v>
      </c>
      <c r="H7419" s="4" t="s">
        <v>8</v>
      </c>
      <c r="I7419" s="4" t="s">
        <v>8</v>
      </c>
    </row>
    <row r="7420" spans="1:6">
      <c r="A7420" t="n">
        <v>60530</v>
      </c>
      <c r="B7420" s="40" t="n">
        <v>26</v>
      </c>
      <c r="C7420" s="7" t="n">
        <v>11</v>
      </c>
      <c r="D7420" s="7" t="s">
        <v>489</v>
      </c>
      <c r="E7420" s="7" t="n">
        <v>2</v>
      </c>
      <c r="F7420" s="7" t="n">
        <v>3</v>
      </c>
      <c r="G7420" s="7" t="s">
        <v>490</v>
      </c>
      <c r="H7420" s="7" t="n">
        <v>2</v>
      </c>
      <c r="I7420" s="7" t="n">
        <v>0</v>
      </c>
    </row>
    <row r="7421" spans="1:6">
      <c r="A7421" t="s">
        <v>4</v>
      </c>
      <c r="B7421" s="4" t="s">
        <v>5</v>
      </c>
    </row>
    <row r="7422" spans="1:6">
      <c r="A7422" t="n">
        <v>60671</v>
      </c>
      <c r="B7422" s="41" t="n">
        <v>28</v>
      </c>
    </row>
    <row r="7423" spans="1:6">
      <c r="A7423" t="s">
        <v>4</v>
      </c>
      <c r="B7423" s="4" t="s">
        <v>5</v>
      </c>
      <c r="C7423" s="4" t="s">
        <v>12</v>
      </c>
    </row>
    <row r="7424" spans="1:6">
      <c r="A7424" t="n">
        <v>60672</v>
      </c>
      <c r="B7424" s="15" t="n">
        <v>3</v>
      </c>
      <c r="C7424" s="13" t="n">
        <f t="normal" ca="1">A7472</f>
        <v>0</v>
      </c>
    </row>
    <row r="7425" spans="1:11">
      <c r="A7425" t="s">
        <v>4</v>
      </c>
      <c r="B7425" s="4" t="s">
        <v>5</v>
      </c>
      <c r="C7425" s="4" t="s">
        <v>8</v>
      </c>
      <c r="D7425" s="20" t="s">
        <v>30</v>
      </c>
      <c r="E7425" s="4" t="s">
        <v>5</v>
      </c>
      <c r="F7425" s="4" t="s">
        <v>8</v>
      </c>
      <c r="G7425" s="4" t="s">
        <v>7</v>
      </c>
      <c r="H7425" s="20" t="s">
        <v>32</v>
      </c>
      <c r="I7425" s="4" t="s">
        <v>8</v>
      </c>
      <c r="J7425" s="4" t="s">
        <v>8</v>
      </c>
      <c r="K7425" s="4" t="s">
        <v>12</v>
      </c>
    </row>
    <row r="7426" spans="1:11">
      <c r="A7426" t="n">
        <v>60677</v>
      </c>
      <c r="B7426" s="12" t="n">
        <v>5</v>
      </c>
      <c r="C7426" s="7" t="n">
        <v>28</v>
      </c>
      <c r="D7426" s="20" t="s">
        <v>3</v>
      </c>
      <c r="E7426" s="61" t="n">
        <v>64</v>
      </c>
      <c r="F7426" s="7" t="n">
        <v>5</v>
      </c>
      <c r="G7426" s="7" t="n">
        <v>7</v>
      </c>
      <c r="H7426" s="20" t="s">
        <v>3</v>
      </c>
      <c r="I7426" s="7" t="n">
        <v>8</v>
      </c>
      <c r="J7426" s="7" t="n">
        <v>1</v>
      </c>
      <c r="K7426" s="13" t="n">
        <f t="normal" ca="1">A7438</f>
        <v>0</v>
      </c>
    </row>
    <row r="7427" spans="1:11">
      <c r="A7427" t="s">
        <v>4</v>
      </c>
      <c r="B7427" s="4" t="s">
        <v>5</v>
      </c>
      <c r="C7427" s="4" t="s">
        <v>8</v>
      </c>
      <c r="D7427" s="4" t="s">
        <v>7</v>
      </c>
      <c r="E7427" s="4" t="s">
        <v>9</v>
      </c>
    </row>
    <row r="7428" spans="1:11">
      <c r="A7428" t="n">
        <v>60689</v>
      </c>
      <c r="B7428" s="39" t="n">
        <v>51</v>
      </c>
      <c r="C7428" s="7" t="n">
        <v>4</v>
      </c>
      <c r="D7428" s="7" t="n">
        <v>7</v>
      </c>
      <c r="E7428" s="7" t="s">
        <v>285</v>
      </c>
    </row>
    <row r="7429" spans="1:11">
      <c r="A7429" t="s">
        <v>4</v>
      </c>
      <c r="B7429" s="4" t="s">
        <v>5</v>
      </c>
      <c r="C7429" s="4" t="s">
        <v>7</v>
      </c>
    </row>
    <row r="7430" spans="1:11">
      <c r="A7430" t="n">
        <v>60703</v>
      </c>
      <c r="B7430" s="25" t="n">
        <v>16</v>
      </c>
      <c r="C7430" s="7" t="n">
        <v>0</v>
      </c>
    </row>
    <row r="7431" spans="1:11">
      <c r="A7431" t="s">
        <v>4</v>
      </c>
      <c r="B7431" s="4" t="s">
        <v>5</v>
      </c>
      <c r="C7431" s="4" t="s">
        <v>7</v>
      </c>
      <c r="D7431" s="4" t="s">
        <v>74</v>
      </c>
      <c r="E7431" s="4" t="s">
        <v>8</v>
      </c>
      <c r="F7431" s="4" t="s">
        <v>8</v>
      </c>
      <c r="G7431" s="4" t="s">
        <v>74</v>
      </c>
      <c r="H7431" s="4" t="s">
        <v>8</v>
      </c>
      <c r="I7431" s="4" t="s">
        <v>8</v>
      </c>
    </row>
    <row r="7432" spans="1:11">
      <c r="A7432" t="n">
        <v>60706</v>
      </c>
      <c r="B7432" s="40" t="n">
        <v>26</v>
      </c>
      <c r="C7432" s="7" t="n">
        <v>7</v>
      </c>
      <c r="D7432" s="7" t="s">
        <v>491</v>
      </c>
      <c r="E7432" s="7" t="n">
        <v>2</v>
      </c>
      <c r="F7432" s="7" t="n">
        <v>3</v>
      </c>
      <c r="G7432" s="7" t="s">
        <v>492</v>
      </c>
      <c r="H7432" s="7" t="n">
        <v>2</v>
      </c>
      <c r="I7432" s="7" t="n">
        <v>0</v>
      </c>
    </row>
    <row r="7433" spans="1:11">
      <c r="A7433" t="s">
        <v>4</v>
      </c>
      <c r="B7433" s="4" t="s">
        <v>5</v>
      </c>
    </row>
    <row r="7434" spans="1:11">
      <c r="A7434" t="n">
        <v>60819</v>
      </c>
      <c r="B7434" s="41" t="n">
        <v>28</v>
      </c>
    </row>
    <row r="7435" spans="1:11">
      <c r="A7435" t="s">
        <v>4</v>
      </c>
      <c r="B7435" s="4" t="s">
        <v>5</v>
      </c>
      <c r="C7435" s="4" t="s">
        <v>12</v>
      </c>
    </row>
    <row r="7436" spans="1:11">
      <c r="A7436" t="n">
        <v>60820</v>
      </c>
      <c r="B7436" s="15" t="n">
        <v>3</v>
      </c>
      <c r="C7436" s="13" t="n">
        <f t="normal" ca="1">A7472</f>
        <v>0</v>
      </c>
    </row>
    <row r="7437" spans="1:11">
      <c r="A7437" t="s">
        <v>4</v>
      </c>
      <c r="B7437" s="4" t="s">
        <v>5</v>
      </c>
      <c r="C7437" s="4" t="s">
        <v>8</v>
      </c>
      <c r="D7437" s="20" t="s">
        <v>30</v>
      </c>
      <c r="E7437" s="4" t="s">
        <v>5</v>
      </c>
      <c r="F7437" s="4" t="s">
        <v>8</v>
      </c>
      <c r="G7437" s="4" t="s">
        <v>7</v>
      </c>
      <c r="H7437" s="20" t="s">
        <v>32</v>
      </c>
      <c r="I7437" s="4" t="s">
        <v>8</v>
      </c>
      <c r="J7437" s="4" t="s">
        <v>8</v>
      </c>
      <c r="K7437" s="4" t="s">
        <v>12</v>
      </c>
    </row>
    <row r="7438" spans="1:11">
      <c r="A7438" t="n">
        <v>60825</v>
      </c>
      <c r="B7438" s="12" t="n">
        <v>5</v>
      </c>
      <c r="C7438" s="7" t="n">
        <v>28</v>
      </c>
      <c r="D7438" s="20" t="s">
        <v>3</v>
      </c>
      <c r="E7438" s="61" t="n">
        <v>64</v>
      </c>
      <c r="F7438" s="7" t="n">
        <v>5</v>
      </c>
      <c r="G7438" s="7" t="n">
        <v>9</v>
      </c>
      <c r="H7438" s="20" t="s">
        <v>3</v>
      </c>
      <c r="I7438" s="7" t="n">
        <v>8</v>
      </c>
      <c r="J7438" s="7" t="n">
        <v>1</v>
      </c>
      <c r="K7438" s="13" t="n">
        <f t="normal" ca="1">A7450</f>
        <v>0</v>
      </c>
    </row>
    <row r="7439" spans="1:11">
      <c r="A7439" t="s">
        <v>4</v>
      </c>
      <c r="B7439" s="4" t="s">
        <v>5</v>
      </c>
      <c r="C7439" s="4" t="s">
        <v>8</v>
      </c>
      <c r="D7439" s="4" t="s">
        <v>7</v>
      </c>
      <c r="E7439" s="4" t="s">
        <v>9</v>
      </c>
    </row>
    <row r="7440" spans="1:11">
      <c r="A7440" t="n">
        <v>60837</v>
      </c>
      <c r="B7440" s="39" t="n">
        <v>51</v>
      </c>
      <c r="C7440" s="7" t="n">
        <v>4</v>
      </c>
      <c r="D7440" s="7" t="n">
        <v>9</v>
      </c>
      <c r="E7440" s="7" t="s">
        <v>285</v>
      </c>
    </row>
    <row r="7441" spans="1:11">
      <c r="A7441" t="s">
        <v>4</v>
      </c>
      <c r="B7441" s="4" t="s">
        <v>5</v>
      </c>
      <c r="C7441" s="4" t="s">
        <v>7</v>
      </c>
    </row>
    <row r="7442" spans="1:11">
      <c r="A7442" t="n">
        <v>60851</v>
      </c>
      <c r="B7442" s="25" t="n">
        <v>16</v>
      </c>
      <c r="C7442" s="7" t="n">
        <v>0</v>
      </c>
    </row>
    <row r="7443" spans="1:11">
      <c r="A7443" t="s">
        <v>4</v>
      </c>
      <c r="B7443" s="4" t="s">
        <v>5</v>
      </c>
      <c r="C7443" s="4" t="s">
        <v>7</v>
      </c>
      <c r="D7443" s="4" t="s">
        <v>74</v>
      </c>
      <c r="E7443" s="4" t="s">
        <v>8</v>
      </c>
      <c r="F7443" s="4" t="s">
        <v>8</v>
      </c>
      <c r="G7443" s="4" t="s">
        <v>74</v>
      </c>
      <c r="H7443" s="4" t="s">
        <v>8</v>
      </c>
      <c r="I7443" s="4" t="s">
        <v>8</v>
      </c>
    </row>
    <row r="7444" spans="1:11">
      <c r="A7444" t="n">
        <v>60854</v>
      </c>
      <c r="B7444" s="40" t="n">
        <v>26</v>
      </c>
      <c r="C7444" s="7" t="n">
        <v>9</v>
      </c>
      <c r="D7444" s="7" t="s">
        <v>493</v>
      </c>
      <c r="E7444" s="7" t="n">
        <v>2</v>
      </c>
      <c r="F7444" s="7" t="n">
        <v>3</v>
      </c>
      <c r="G7444" s="7" t="s">
        <v>494</v>
      </c>
      <c r="H7444" s="7" t="n">
        <v>2</v>
      </c>
      <c r="I7444" s="7" t="n">
        <v>0</v>
      </c>
    </row>
    <row r="7445" spans="1:11">
      <c r="A7445" t="s">
        <v>4</v>
      </c>
      <c r="B7445" s="4" t="s">
        <v>5</v>
      </c>
    </row>
    <row r="7446" spans="1:11">
      <c r="A7446" t="n">
        <v>60981</v>
      </c>
      <c r="B7446" s="41" t="n">
        <v>28</v>
      </c>
    </row>
    <row r="7447" spans="1:11">
      <c r="A7447" t="s">
        <v>4</v>
      </c>
      <c r="B7447" s="4" t="s">
        <v>5</v>
      </c>
      <c r="C7447" s="4" t="s">
        <v>12</v>
      </c>
    </row>
    <row r="7448" spans="1:11">
      <c r="A7448" t="n">
        <v>60982</v>
      </c>
      <c r="B7448" s="15" t="n">
        <v>3</v>
      </c>
      <c r="C7448" s="13" t="n">
        <f t="normal" ca="1">A7472</f>
        <v>0</v>
      </c>
    </row>
    <row r="7449" spans="1:11">
      <c r="A7449" t="s">
        <v>4</v>
      </c>
      <c r="B7449" s="4" t="s">
        <v>5</v>
      </c>
      <c r="C7449" s="4" t="s">
        <v>8</v>
      </c>
      <c r="D7449" s="20" t="s">
        <v>30</v>
      </c>
      <c r="E7449" s="4" t="s">
        <v>5</v>
      </c>
      <c r="F7449" s="4" t="s">
        <v>8</v>
      </c>
      <c r="G7449" s="4" t="s">
        <v>7</v>
      </c>
      <c r="H7449" s="20" t="s">
        <v>32</v>
      </c>
      <c r="I7449" s="4" t="s">
        <v>8</v>
      </c>
      <c r="J7449" s="4" t="s">
        <v>8</v>
      </c>
      <c r="K7449" s="4" t="s">
        <v>12</v>
      </c>
    </row>
    <row r="7450" spans="1:11">
      <c r="A7450" t="n">
        <v>60987</v>
      </c>
      <c r="B7450" s="12" t="n">
        <v>5</v>
      </c>
      <c r="C7450" s="7" t="n">
        <v>28</v>
      </c>
      <c r="D7450" s="20" t="s">
        <v>3</v>
      </c>
      <c r="E7450" s="61" t="n">
        <v>64</v>
      </c>
      <c r="F7450" s="7" t="n">
        <v>5</v>
      </c>
      <c r="G7450" s="7" t="n">
        <v>3</v>
      </c>
      <c r="H7450" s="20" t="s">
        <v>3</v>
      </c>
      <c r="I7450" s="7" t="n">
        <v>8</v>
      </c>
      <c r="J7450" s="7" t="n">
        <v>1</v>
      </c>
      <c r="K7450" s="13" t="n">
        <f t="normal" ca="1">A7462</f>
        <v>0</v>
      </c>
    </row>
    <row r="7451" spans="1:11">
      <c r="A7451" t="s">
        <v>4</v>
      </c>
      <c r="B7451" s="4" t="s">
        <v>5</v>
      </c>
      <c r="C7451" s="4" t="s">
        <v>8</v>
      </c>
      <c r="D7451" s="4" t="s">
        <v>7</v>
      </c>
      <c r="E7451" s="4" t="s">
        <v>9</v>
      </c>
    </row>
    <row r="7452" spans="1:11">
      <c r="A7452" t="n">
        <v>60999</v>
      </c>
      <c r="B7452" s="39" t="n">
        <v>51</v>
      </c>
      <c r="C7452" s="7" t="n">
        <v>4</v>
      </c>
      <c r="D7452" s="7" t="n">
        <v>3</v>
      </c>
      <c r="E7452" s="7" t="s">
        <v>285</v>
      </c>
    </row>
    <row r="7453" spans="1:11">
      <c r="A7453" t="s">
        <v>4</v>
      </c>
      <c r="B7453" s="4" t="s">
        <v>5</v>
      </c>
      <c r="C7453" s="4" t="s">
        <v>7</v>
      </c>
    </row>
    <row r="7454" spans="1:11">
      <c r="A7454" t="n">
        <v>61013</v>
      </c>
      <c r="B7454" s="25" t="n">
        <v>16</v>
      </c>
      <c r="C7454" s="7" t="n">
        <v>0</v>
      </c>
    </row>
    <row r="7455" spans="1:11">
      <c r="A7455" t="s">
        <v>4</v>
      </c>
      <c r="B7455" s="4" t="s">
        <v>5</v>
      </c>
      <c r="C7455" s="4" t="s">
        <v>7</v>
      </c>
      <c r="D7455" s="4" t="s">
        <v>74</v>
      </c>
      <c r="E7455" s="4" t="s">
        <v>8</v>
      </c>
      <c r="F7455" s="4" t="s">
        <v>8</v>
      </c>
      <c r="G7455" s="4" t="s">
        <v>74</v>
      </c>
      <c r="H7455" s="4" t="s">
        <v>8</v>
      </c>
      <c r="I7455" s="4" t="s">
        <v>8</v>
      </c>
    </row>
    <row r="7456" spans="1:11">
      <c r="A7456" t="n">
        <v>61016</v>
      </c>
      <c r="B7456" s="40" t="n">
        <v>26</v>
      </c>
      <c r="C7456" s="7" t="n">
        <v>3</v>
      </c>
      <c r="D7456" s="7" t="s">
        <v>495</v>
      </c>
      <c r="E7456" s="7" t="n">
        <v>2</v>
      </c>
      <c r="F7456" s="7" t="n">
        <v>3</v>
      </c>
      <c r="G7456" s="7" t="s">
        <v>496</v>
      </c>
      <c r="H7456" s="7" t="n">
        <v>2</v>
      </c>
      <c r="I7456" s="7" t="n">
        <v>0</v>
      </c>
    </row>
    <row r="7457" spans="1:11">
      <c r="A7457" t="s">
        <v>4</v>
      </c>
      <c r="B7457" s="4" t="s">
        <v>5</v>
      </c>
    </row>
    <row r="7458" spans="1:11">
      <c r="A7458" t="n">
        <v>61164</v>
      </c>
      <c r="B7458" s="41" t="n">
        <v>28</v>
      </c>
    </row>
    <row r="7459" spans="1:11">
      <c r="A7459" t="s">
        <v>4</v>
      </c>
      <c r="B7459" s="4" t="s">
        <v>5</v>
      </c>
      <c r="C7459" s="4" t="s">
        <v>12</v>
      </c>
    </row>
    <row r="7460" spans="1:11">
      <c r="A7460" t="n">
        <v>61165</v>
      </c>
      <c r="B7460" s="15" t="n">
        <v>3</v>
      </c>
      <c r="C7460" s="13" t="n">
        <f t="normal" ca="1">A7472</f>
        <v>0</v>
      </c>
    </row>
    <row r="7461" spans="1:11">
      <c r="A7461" t="s">
        <v>4</v>
      </c>
      <c r="B7461" s="4" t="s">
        <v>5</v>
      </c>
      <c r="C7461" s="4" t="s">
        <v>8</v>
      </c>
      <c r="D7461" s="20" t="s">
        <v>30</v>
      </c>
      <c r="E7461" s="4" t="s">
        <v>5</v>
      </c>
      <c r="F7461" s="4" t="s">
        <v>8</v>
      </c>
      <c r="G7461" s="4" t="s">
        <v>7</v>
      </c>
      <c r="H7461" s="20" t="s">
        <v>32</v>
      </c>
      <c r="I7461" s="4" t="s">
        <v>8</v>
      </c>
      <c r="J7461" s="4" t="s">
        <v>8</v>
      </c>
      <c r="K7461" s="4" t="s">
        <v>12</v>
      </c>
    </row>
    <row r="7462" spans="1:11">
      <c r="A7462" t="n">
        <v>61170</v>
      </c>
      <c r="B7462" s="12" t="n">
        <v>5</v>
      </c>
      <c r="C7462" s="7" t="n">
        <v>28</v>
      </c>
      <c r="D7462" s="20" t="s">
        <v>3</v>
      </c>
      <c r="E7462" s="61" t="n">
        <v>64</v>
      </c>
      <c r="F7462" s="7" t="n">
        <v>5</v>
      </c>
      <c r="G7462" s="7" t="n">
        <v>6</v>
      </c>
      <c r="H7462" s="20" t="s">
        <v>3</v>
      </c>
      <c r="I7462" s="7" t="n">
        <v>8</v>
      </c>
      <c r="J7462" s="7" t="n">
        <v>1</v>
      </c>
      <c r="K7462" s="13" t="n">
        <f t="normal" ca="1">A7472</f>
        <v>0</v>
      </c>
    </row>
    <row r="7463" spans="1:11">
      <c r="A7463" t="s">
        <v>4</v>
      </c>
      <c r="B7463" s="4" t="s">
        <v>5</v>
      </c>
      <c r="C7463" s="4" t="s">
        <v>8</v>
      </c>
      <c r="D7463" s="4" t="s">
        <v>7</v>
      </c>
      <c r="E7463" s="4" t="s">
        <v>9</v>
      </c>
    </row>
    <row r="7464" spans="1:11">
      <c r="A7464" t="n">
        <v>61182</v>
      </c>
      <c r="B7464" s="39" t="n">
        <v>51</v>
      </c>
      <c r="C7464" s="7" t="n">
        <v>4</v>
      </c>
      <c r="D7464" s="7" t="n">
        <v>6</v>
      </c>
      <c r="E7464" s="7" t="s">
        <v>285</v>
      </c>
    </row>
    <row r="7465" spans="1:11">
      <c r="A7465" t="s">
        <v>4</v>
      </c>
      <c r="B7465" s="4" t="s">
        <v>5</v>
      </c>
      <c r="C7465" s="4" t="s">
        <v>7</v>
      </c>
    </row>
    <row r="7466" spans="1:11">
      <c r="A7466" t="n">
        <v>61196</v>
      </c>
      <c r="B7466" s="25" t="n">
        <v>16</v>
      </c>
      <c r="C7466" s="7" t="n">
        <v>0</v>
      </c>
    </row>
    <row r="7467" spans="1:11">
      <c r="A7467" t="s">
        <v>4</v>
      </c>
      <c r="B7467" s="4" t="s">
        <v>5</v>
      </c>
      <c r="C7467" s="4" t="s">
        <v>7</v>
      </c>
      <c r="D7467" s="4" t="s">
        <v>74</v>
      </c>
      <c r="E7467" s="4" t="s">
        <v>8</v>
      </c>
      <c r="F7467" s="4" t="s">
        <v>8</v>
      </c>
      <c r="G7467" s="4" t="s">
        <v>74</v>
      </c>
      <c r="H7467" s="4" t="s">
        <v>8</v>
      </c>
      <c r="I7467" s="4" t="s">
        <v>8</v>
      </c>
    </row>
    <row r="7468" spans="1:11">
      <c r="A7468" t="n">
        <v>61199</v>
      </c>
      <c r="B7468" s="40" t="n">
        <v>26</v>
      </c>
      <c r="C7468" s="7" t="n">
        <v>6</v>
      </c>
      <c r="D7468" s="7" t="s">
        <v>497</v>
      </c>
      <c r="E7468" s="7" t="n">
        <v>2</v>
      </c>
      <c r="F7468" s="7" t="n">
        <v>3</v>
      </c>
      <c r="G7468" s="7" t="s">
        <v>498</v>
      </c>
      <c r="H7468" s="7" t="n">
        <v>2</v>
      </c>
      <c r="I7468" s="7" t="n">
        <v>0</v>
      </c>
    </row>
    <row r="7469" spans="1:11">
      <c r="A7469" t="s">
        <v>4</v>
      </c>
      <c r="B7469" s="4" t="s">
        <v>5</v>
      </c>
    </row>
    <row r="7470" spans="1:11">
      <c r="A7470" t="n">
        <v>61321</v>
      </c>
      <c r="B7470" s="41" t="n">
        <v>28</v>
      </c>
    </row>
    <row r="7471" spans="1:11">
      <c r="A7471" t="s">
        <v>4</v>
      </c>
      <c r="B7471" s="4" t="s">
        <v>5</v>
      </c>
      <c r="C7471" s="4" t="s">
        <v>8</v>
      </c>
      <c r="D7471" s="20" t="s">
        <v>30</v>
      </c>
      <c r="E7471" s="4" t="s">
        <v>5</v>
      </c>
      <c r="F7471" s="4" t="s">
        <v>8</v>
      </c>
      <c r="G7471" s="4" t="s">
        <v>7</v>
      </c>
      <c r="H7471" s="20" t="s">
        <v>32</v>
      </c>
      <c r="I7471" s="4" t="s">
        <v>8</v>
      </c>
      <c r="J7471" s="4" t="s">
        <v>12</v>
      </c>
    </row>
    <row r="7472" spans="1:11">
      <c r="A7472" t="n">
        <v>61322</v>
      </c>
      <c r="B7472" s="12" t="n">
        <v>5</v>
      </c>
      <c r="C7472" s="7" t="n">
        <v>28</v>
      </c>
      <c r="D7472" s="20" t="s">
        <v>3</v>
      </c>
      <c r="E7472" s="61" t="n">
        <v>64</v>
      </c>
      <c r="F7472" s="7" t="n">
        <v>5</v>
      </c>
      <c r="G7472" s="7" t="n">
        <v>2</v>
      </c>
      <c r="H7472" s="20" t="s">
        <v>3</v>
      </c>
      <c r="I7472" s="7" t="n">
        <v>1</v>
      </c>
      <c r="J7472" s="13" t="n">
        <f t="normal" ca="1">A7484</f>
        <v>0</v>
      </c>
    </row>
    <row r="7473" spans="1:11">
      <c r="A7473" t="s">
        <v>4</v>
      </c>
      <c r="B7473" s="4" t="s">
        <v>5</v>
      </c>
      <c r="C7473" s="4" t="s">
        <v>8</v>
      </c>
      <c r="D7473" s="4" t="s">
        <v>7</v>
      </c>
      <c r="E7473" s="4" t="s">
        <v>9</v>
      </c>
    </row>
    <row r="7474" spans="1:11">
      <c r="A7474" t="n">
        <v>61333</v>
      </c>
      <c r="B7474" s="39" t="n">
        <v>51</v>
      </c>
      <c r="C7474" s="7" t="n">
        <v>4</v>
      </c>
      <c r="D7474" s="7" t="n">
        <v>2</v>
      </c>
      <c r="E7474" s="7" t="s">
        <v>288</v>
      </c>
    </row>
    <row r="7475" spans="1:11">
      <c r="A7475" t="s">
        <v>4</v>
      </c>
      <c r="B7475" s="4" t="s">
        <v>5</v>
      </c>
      <c r="C7475" s="4" t="s">
        <v>7</v>
      </c>
    </row>
    <row r="7476" spans="1:11">
      <c r="A7476" t="n">
        <v>61346</v>
      </c>
      <c r="B7476" s="25" t="n">
        <v>16</v>
      </c>
      <c r="C7476" s="7" t="n">
        <v>0</v>
      </c>
    </row>
    <row r="7477" spans="1:11">
      <c r="A7477" t="s">
        <v>4</v>
      </c>
      <c r="B7477" s="4" t="s">
        <v>5</v>
      </c>
      <c r="C7477" s="4" t="s">
        <v>7</v>
      </c>
      <c r="D7477" s="4" t="s">
        <v>74</v>
      </c>
      <c r="E7477" s="4" t="s">
        <v>8</v>
      </c>
      <c r="F7477" s="4" t="s">
        <v>8</v>
      </c>
    </row>
    <row r="7478" spans="1:11">
      <c r="A7478" t="n">
        <v>61349</v>
      </c>
      <c r="B7478" s="40" t="n">
        <v>26</v>
      </c>
      <c r="C7478" s="7" t="n">
        <v>2</v>
      </c>
      <c r="D7478" s="7" t="s">
        <v>499</v>
      </c>
      <c r="E7478" s="7" t="n">
        <v>2</v>
      </c>
      <c r="F7478" s="7" t="n">
        <v>0</v>
      </c>
    </row>
    <row r="7479" spans="1:11">
      <c r="A7479" t="s">
        <v>4</v>
      </c>
      <c r="B7479" s="4" t="s">
        <v>5</v>
      </c>
    </row>
    <row r="7480" spans="1:11">
      <c r="A7480" t="n">
        <v>61364</v>
      </c>
      <c r="B7480" s="41" t="n">
        <v>28</v>
      </c>
    </row>
    <row r="7481" spans="1:11">
      <c r="A7481" t="s">
        <v>4</v>
      </c>
      <c r="B7481" s="4" t="s">
        <v>5</v>
      </c>
      <c r="C7481" s="4" t="s">
        <v>12</v>
      </c>
    </row>
    <row r="7482" spans="1:11">
      <c r="A7482" t="n">
        <v>61365</v>
      </c>
      <c r="B7482" s="15" t="n">
        <v>3</v>
      </c>
      <c r="C7482" s="13" t="n">
        <f t="normal" ca="1">A7492</f>
        <v>0</v>
      </c>
    </row>
    <row r="7483" spans="1:11">
      <c r="A7483" t="s">
        <v>4</v>
      </c>
      <c r="B7483" s="4" t="s">
        <v>5</v>
      </c>
      <c r="C7483" s="4" t="s">
        <v>8</v>
      </c>
      <c r="D7483" s="4" t="s">
        <v>7</v>
      </c>
      <c r="E7483" s="4" t="s">
        <v>9</v>
      </c>
    </row>
    <row r="7484" spans="1:11">
      <c r="A7484" t="n">
        <v>61370</v>
      </c>
      <c r="B7484" s="39" t="n">
        <v>51</v>
      </c>
      <c r="C7484" s="7" t="n">
        <v>4</v>
      </c>
      <c r="D7484" s="7" t="n">
        <v>2</v>
      </c>
      <c r="E7484" s="7" t="s">
        <v>500</v>
      </c>
    </row>
    <row r="7485" spans="1:11">
      <c r="A7485" t="s">
        <v>4</v>
      </c>
      <c r="B7485" s="4" t="s">
        <v>5</v>
      </c>
      <c r="C7485" s="4" t="s">
        <v>7</v>
      </c>
    </row>
    <row r="7486" spans="1:11">
      <c r="A7486" t="n">
        <v>61383</v>
      </c>
      <c r="B7486" s="25" t="n">
        <v>16</v>
      </c>
      <c r="C7486" s="7" t="n">
        <v>0</v>
      </c>
    </row>
    <row r="7487" spans="1:11">
      <c r="A7487" t="s">
        <v>4</v>
      </c>
      <c r="B7487" s="4" t="s">
        <v>5</v>
      </c>
      <c r="C7487" s="4" t="s">
        <v>7</v>
      </c>
      <c r="D7487" s="4" t="s">
        <v>74</v>
      </c>
      <c r="E7487" s="4" t="s">
        <v>8</v>
      </c>
      <c r="F7487" s="4" t="s">
        <v>8</v>
      </c>
    </row>
    <row r="7488" spans="1:11">
      <c r="A7488" t="n">
        <v>61386</v>
      </c>
      <c r="B7488" s="40" t="n">
        <v>26</v>
      </c>
      <c r="C7488" s="7" t="n">
        <v>2</v>
      </c>
      <c r="D7488" s="7" t="s">
        <v>501</v>
      </c>
      <c r="E7488" s="7" t="n">
        <v>2</v>
      </c>
      <c r="F7488" s="7" t="n">
        <v>0</v>
      </c>
    </row>
    <row r="7489" spans="1:6">
      <c r="A7489" t="s">
        <v>4</v>
      </c>
      <c r="B7489" s="4" t="s">
        <v>5</v>
      </c>
    </row>
    <row r="7490" spans="1:6">
      <c r="A7490" t="n">
        <v>61398</v>
      </c>
      <c r="B7490" s="41" t="n">
        <v>28</v>
      </c>
    </row>
    <row r="7491" spans="1:6">
      <c r="A7491" t="s">
        <v>4</v>
      </c>
      <c r="B7491" s="4" t="s">
        <v>5</v>
      </c>
      <c r="C7491" s="4" t="s">
        <v>8</v>
      </c>
      <c r="D7491" s="4" t="s">
        <v>7</v>
      </c>
      <c r="E7491" s="4" t="s">
        <v>9</v>
      </c>
    </row>
    <row r="7492" spans="1:6">
      <c r="A7492" t="n">
        <v>61399</v>
      </c>
      <c r="B7492" s="39" t="n">
        <v>51</v>
      </c>
      <c r="C7492" s="7" t="n">
        <v>4</v>
      </c>
      <c r="D7492" s="7" t="n">
        <v>8</v>
      </c>
      <c r="E7492" s="7" t="s">
        <v>502</v>
      </c>
    </row>
    <row r="7493" spans="1:6">
      <c r="A7493" t="s">
        <v>4</v>
      </c>
      <c r="B7493" s="4" t="s">
        <v>5</v>
      </c>
      <c r="C7493" s="4" t="s">
        <v>7</v>
      </c>
    </row>
    <row r="7494" spans="1:6">
      <c r="A7494" t="n">
        <v>61412</v>
      </c>
      <c r="B7494" s="25" t="n">
        <v>16</v>
      </c>
      <c r="C7494" s="7" t="n">
        <v>0</v>
      </c>
    </row>
    <row r="7495" spans="1:6">
      <c r="A7495" t="s">
        <v>4</v>
      </c>
      <c r="B7495" s="4" t="s">
        <v>5</v>
      </c>
      <c r="C7495" s="4" t="s">
        <v>7</v>
      </c>
      <c r="D7495" s="4" t="s">
        <v>74</v>
      </c>
      <c r="E7495" s="4" t="s">
        <v>8</v>
      </c>
      <c r="F7495" s="4" t="s">
        <v>8</v>
      </c>
    </row>
    <row r="7496" spans="1:6">
      <c r="A7496" t="n">
        <v>61415</v>
      </c>
      <c r="B7496" s="40" t="n">
        <v>26</v>
      </c>
      <c r="C7496" s="7" t="n">
        <v>8</v>
      </c>
      <c r="D7496" s="7" t="s">
        <v>503</v>
      </c>
      <c r="E7496" s="7" t="n">
        <v>2</v>
      </c>
      <c r="F7496" s="7" t="n">
        <v>0</v>
      </c>
    </row>
    <row r="7497" spans="1:6">
      <c r="A7497" t="s">
        <v>4</v>
      </c>
      <c r="B7497" s="4" t="s">
        <v>5</v>
      </c>
    </row>
    <row r="7498" spans="1:6">
      <c r="A7498" t="n">
        <v>61494</v>
      </c>
      <c r="B7498" s="41" t="n">
        <v>28</v>
      </c>
    </row>
    <row r="7499" spans="1:6">
      <c r="A7499" t="s">
        <v>4</v>
      </c>
      <c r="B7499" s="4" t="s">
        <v>5</v>
      </c>
      <c r="C7499" s="4" t="s">
        <v>8</v>
      </c>
      <c r="D7499" s="4" t="s">
        <v>7</v>
      </c>
      <c r="E7499" s="4" t="s">
        <v>9</v>
      </c>
    </row>
    <row r="7500" spans="1:6">
      <c r="A7500" t="n">
        <v>61495</v>
      </c>
      <c r="B7500" s="39" t="n">
        <v>51</v>
      </c>
      <c r="C7500" s="7" t="n">
        <v>4</v>
      </c>
      <c r="D7500" s="7" t="n">
        <v>80</v>
      </c>
      <c r="E7500" s="7" t="s">
        <v>285</v>
      </c>
    </row>
    <row r="7501" spans="1:6">
      <c r="A7501" t="s">
        <v>4</v>
      </c>
      <c r="B7501" s="4" t="s">
        <v>5</v>
      </c>
      <c r="C7501" s="4" t="s">
        <v>7</v>
      </c>
    </row>
    <row r="7502" spans="1:6">
      <c r="A7502" t="n">
        <v>61509</v>
      </c>
      <c r="B7502" s="25" t="n">
        <v>16</v>
      </c>
      <c r="C7502" s="7" t="n">
        <v>0</v>
      </c>
    </row>
    <row r="7503" spans="1:6">
      <c r="A7503" t="s">
        <v>4</v>
      </c>
      <c r="B7503" s="4" t="s">
        <v>5</v>
      </c>
      <c r="C7503" s="4" t="s">
        <v>7</v>
      </c>
      <c r="D7503" s="4" t="s">
        <v>74</v>
      </c>
      <c r="E7503" s="4" t="s">
        <v>8</v>
      </c>
      <c r="F7503" s="4" t="s">
        <v>8</v>
      </c>
      <c r="G7503" s="4" t="s">
        <v>74</v>
      </c>
      <c r="H7503" s="4" t="s">
        <v>8</v>
      </c>
      <c r="I7503" s="4" t="s">
        <v>8</v>
      </c>
    </row>
    <row r="7504" spans="1:6">
      <c r="A7504" t="n">
        <v>61512</v>
      </c>
      <c r="B7504" s="40" t="n">
        <v>26</v>
      </c>
      <c r="C7504" s="7" t="n">
        <v>80</v>
      </c>
      <c r="D7504" s="7" t="s">
        <v>504</v>
      </c>
      <c r="E7504" s="7" t="n">
        <v>2</v>
      </c>
      <c r="F7504" s="7" t="n">
        <v>3</v>
      </c>
      <c r="G7504" s="7" t="s">
        <v>505</v>
      </c>
      <c r="H7504" s="7" t="n">
        <v>2</v>
      </c>
      <c r="I7504" s="7" t="n">
        <v>0</v>
      </c>
    </row>
    <row r="7505" spans="1:9">
      <c r="A7505" t="s">
        <v>4</v>
      </c>
      <c r="B7505" s="4" t="s">
        <v>5</v>
      </c>
    </row>
    <row r="7506" spans="1:9">
      <c r="A7506" t="n">
        <v>61694</v>
      </c>
      <c r="B7506" s="41" t="n">
        <v>28</v>
      </c>
    </row>
    <row r="7507" spans="1:9">
      <c r="A7507" t="s">
        <v>4</v>
      </c>
      <c r="B7507" s="4" t="s">
        <v>5</v>
      </c>
      <c r="C7507" s="4" t="s">
        <v>8</v>
      </c>
      <c r="D7507" s="4" t="s">
        <v>7</v>
      </c>
      <c r="E7507" s="4" t="s">
        <v>9</v>
      </c>
    </row>
    <row r="7508" spans="1:9">
      <c r="A7508" t="n">
        <v>61695</v>
      </c>
      <c r="B7508" s="39" t="n">
        <v>51</v>
      </c>
      <c r="C7508" s="7" t="n">
        <v>4</v>
      </c>
      <c r="D7508" s="7" t="n">
        <v>18</v>
      </c>
      <c r="E7508" s="7" t="s">
        <v>288</v>
      </c>
    </row>
    <row r="7509" spans="1:9">
      <c r="A7509" t="s">
        <v>4</v>
      </c>
      <c r="B7509" s="4" t="s">
        <v>5</v>
      </c>
      <c r="C7509" s="4" t="s">
        <v>7</v>
      </c>
    </row>
    <row r="7510" spans="1:9">
      <c r="A7510" t="n">
        <v>61708</v>
      </c>
      <c r="B7510" s="25" t="n">
        <v>16</v>
      </c>
      <c r="C7510" s="7" t="n">
        <v>0</v>
      </c>
    </row>
    <row r="7511" spans="1:9">
      <c r="A7511" t="s">
        <v>4</v>
      </c>
      <c r="B7511" s="4" t="s">
        <v>5</v>
      </c>
      <c r="C7511" s="4" t="s">
        <v>7</v>
      </c>
      <c r="D7511" s="4" t="s">
        <v>74</v>
      </c>
      <c r="E7511" s="4" t="s">
        <v>8</v>
      </c>
      <c r="F7511" s="4" t="s">
        <v>8</v>
      </c>
    </row>
    <row r="7512" spans="1:9">
      <c r="A7512" t="n">
        <v>61711</v>
      </c>
      <c r="B7512" s="40" t="n">
        <v>26</v>
      </c>
      <c r="C7512" s="7" t="n">
        <v>18</v>
      </c>
      <c r="D7512" s="7" t="s">
        <v>506</v>
      </c>
      <c r="E7512" s="7" t="n">
        <v>2</v>
      </c>
      <c r="F7512" s="7" t="n">
        <v>0</v>
      </c>
    </row>
    <row r="7513" spans="1:9">
      <c r="A7513" t="s">
        <v>4</v>
      </c>
      <c r="B7513" s="4" t="s">
        <v>5</v>
      </c>
    </row>
    <row r="7514" spans="1:9">
      <c r="A7514" t="n">
        <v>61817</v>
      </c>
      <c r="B7514" s="41" t="n">
        <v>28</v>
      </c>
    </row>
    <row r="7515" spans="1:9">
      <c r="A7515" t="s">
        <v>4</v>
      </c>
      <c r="B7515" s="4" t="s">
        <v>5</v>
      </c>
      <c r="C7515" s="4" t="s">
        <v>8</v>
      </c>
      <c r="D7515" s="4" t="s">
        <v>7</v>
      </c>
      <c r="E7515" s="4" t="s">
        <v>9</v>
      </c>
    </row>
    <row r="7516" spans="1:9">
      <c r="A7516" t="n">
        <v>61818</v>
      </c>
      <c r="B7516" s="39" t="n">
        <v>51</v>
      </c>
      <c r="C7516" s="7" t="n">
        <v>4</v>
      </c>
      <c r="D7516" s="7" t="n">
        <v>0</v>
      </c>
      <c r="E7516" s="7" t="s">
        <v>76</v>
      </c>
    </row>
    <row r="7517" spans="1:9">
      <c r="A7517" t="s">
        <v>4</v>
      </c>
      <c r="B7517" s="4" t="s">
        <v>5</v>
      </c>
      <c r="C7517" s="4" t="s">
        <v>7</v>
      </c>
    </row>
    <row r="7518" spans="1:9">
      <c r="A7518" t="n">
        <v>61832</v>
      </c>
      <c r="B7518" s="25" t="n">
        <v>16</v>
      </c>
      <c r="C7518" s="7" t="n">
        <v>0</v>
      </c>
    </row>
    <row r="7519" spans="1:9">
      <c r="A7519" t="s">
        <v>4</v>
      </c>
      <c r="B7519" s="4" t="s">
        <v>5</v>
      </c>
      <c r="C7519" s="4" t="s">
        <v>7</v>
      </c>
      <c r="D7519" s="4" t="s">
        <v>74</v>
      </c>
      <c r="E7519" s="4" t="s">
        <v>8</v>
      </c>
      <c r="F7519" s="4" t="s">
        <v>8</v>
      </c>
    </row>
    <row r="7520" spans="1:9">
      <c r="A7520" t="n">
        <v>61835</v>
      </c>
      <c r="B7520" s="40" t="n">
        <v>26</v>
      </c>
      <c r="C7520" s="7" t="n">
        <v>0</v>
      </c>
      <c r="D7520" s="7" t="s">
        <v>507</v>
      </c>
      <c r="E7520" s="7" t="n">
        <v>2</v>
      </c>
      <c r="F7520" s="7" t="n">
        <v>0</v>
      </c>
    </row>
    <row r="7521" spans="1:6">
      <c r="A7521" t="s">
        <v>4</v>
      </c>
      <c r="B7521" s="4" t="s">
        <v>5</v>
      </c>
    </row>
    <row r="7522" spans="1:6">
      <c r="A7522" t="n">
        <v>61852</v>
      </c>
      <c r="B7522" s="41" t="n">
        <v>28</v>
      </c>
    </row>
    <row r="7523" spans="1:6">
      <c r="A7523" t="s">
        <v>4</v>
      </c>
      <c r="B7523" s="4" t="s">
        <v>5</v>
      </c>
      <c r="C7523" s="4" t="s">
        <v>8</v>
      </c>
      <c r="D7523" s="4" t="s">
        <v>7</v>
      </c>
      <c r="E7523" s="4" t="s">
        <v>9</v>
      </c>
    </row>
    <row r="7524" spans="1:6">
      <c r="A7524" t="n">
        <v>61853</v>
      </c>
      <c r="B7524" s="39" t="n">
        <v>51</v>
      </c>
      <c r="C7524" s="7" t="n">
        <v>4</v>
      </c>
      <c r="D7524" s="7" t="n">
        <v>6</v>
      </c>
      <c r="E7524" s="7" t="s">
        <v>285</v>
      </c>
    </row>
    <row r="7525" spans="1:6">
      <c r="A7525" t="s">
        <v>4</v>
      </c>
      <c r="B7525" s="4" t="s">
        <v>5</v>
      </c>
      <c r="C7525" s="4" t="s">
        <v>7</v>
      </c>
    </row>
    <row r="7526" spans="1:6">
      <c r="A7526" t="n">
        <v>61867</v>
      </c>
      <c r="B7526" s="25" t="n">
        <v>16</v>
      </c>
      <c r="C7526" s="7" t="n">
        <v>0</v>
      </c>
    </row>
    <row r="7527" spans="1:6">
      <c r="A7527" t="s">
        <v>4</v>
      </c>
      <c r="B7527" s="4" t="s">
        <v>5</v>
      </c>
      <c r="C7527" s="4" t="s">
        <v>7</v>
      </c>
      <c r="D7527" s="4" t="s">
        <v>74</v>
      </c>
      <c r="E7527" s="4" t="s">
        <v>8</v>
      </c>
      <c r="F7527" s="4" t="s">
        <v>8</v>
      </c>
      <c r="G7527" s="4" t="s">
        <v>74</v>
      </c>
      <c r="H7527" s="4" t="s">
        <v>8</v>
      </c>
      <c r="I7527" s="4" t="s">
        <v>8</v>
      </c>
    </row>
    <row r="7528" spans="1:6">
      <c r="A7528" t="n">
        <v>61870</v>
      </c>
      <c r="B7528" s="40" t="n">
        <v>26</v>
      </c>
      <c r="C7528" s="7" t="n">
        <v>6</v>
      </c>
      <c r="D7528" s="7" t="s">
        <v>508</v>
      </c>
      <c r="E7528" s="7" t="n">
        <v>2</v>
      </c>
      <c r="F7528" s="7" t="n">
        <v>3</v>
      </c>
      <c r="G7528" s="7" t="s">
        <v>509</v>
      </c>
      <c r="H7528" s="7" t="n">
        <v>2</v>
      </c>
      <c r="I7528" s="7" t="n">
        <v>0</v>
      </c>
    </row>
    <row r="7529" spans="1:6">
      <c r="A7529" t="s">
        <v>4</v>
      </c>
      <c r="B7529" s="4" t="s">
        <v>5</v>
      </c>
    </row>
    <row r="7530" spans="1:6">
      <c r="A7530" t="n">
        <v>61998</v>
      </c>
      <c r="B7530" s="41" t="n">
        <v>28</v>
      </c>
    </row>
    <row r="7531" spans="1:6">
      <c r="A7531" t="s">
        <v>4</v>
      </c>
      <c r="B7531" s="4" t="s">
        <v>5</v>
      </c>
      <c r="C7531" s="4" t="s">
        <v>8</v>
      </c>
      <c r="D7531" s="4" t="s">
        <v>7</v>
      </c>
      <c r="E7531" s="4" t="s">
        <v>9</v>
      </c>
    </row>
    <row r="7532" spans="1:6">
      <c r="A7532" t="n">
        <v>61999</v>
      </c>
      <c r="B7532" s="39" t="n">
        <v>51</v>
      </c>
      <c r="C7532" s="7" t="n">
        <v>4</v>
      </c>
      <c r="D7532" s="7" t="n">
        <v>8</v>
      </c>
      <c r="E7532" s="7" t="s">
        <v>502</v>
      </c>
    </row>
    <row r="7533" spans="1:6">
      <c r="A7533" t="s">
        <v>4</v>
      </c>
      <c r="B7533" s="4" t="s">
        <v>5</v>
      </c>
      <c r="C7533" s="4" t="s">
        <v>7</v>
      </c>
    </row>
    <row r="7534" spans="1:6">
      <c r="A7534" t="n">
        <v>62012</v>
      </c>
      <c r="B7534" s="25" t="n">
        <v>16</v>
      </c>
      <c r="C7534" s="7" t="n">
        <v>0</v>
      </c>
    </row>
    <row r="7535" spans="1:6">
      <c r="A7535" t="s">
        <v>4</v>
      </c>
      <c r="B7535" s="4" t="s">
        <v>5</v>
      </c>
      <c r="C7535" s="4" t="s">
        <v>7</v>
      </c>
      <c r="D7535" s="4" t="s">
        <v>74</v>
      </c>
      <c r="E7535" s="4" t="s">
        <v>8</v>
      </c>
      <c r="F7535" s="4" t="s">
        <v>8</v>
      </c>
    </row>
    <row r="7536" spans="1:6">
      <c r="A7536" t="n">
        <v>62015</v>
      </c>
      <c r="B7536" s="40" t="n">
        <v>26</v>
      </c>
      <c r="C7536" s="7" t="n">
        <v>8</v>
      </c>
      <c r="D7536" s="7" t="s">
        <v>510</v>
      </c>
      <c r="E7536" s="7" t="n">
        <v>2</v>
      </c>
      <c r="F7536" s="7" t="n">
        <v>0</v>
      </c>
    </row>
    <row r="7537" spans="1:9">
      <c r="A7537" t="s">
        <v>4</v>
      </c>
      <c r="B7537" s="4" t="s">
        <v>5</v>
      </c>
    </row>
    <row r="7538" spans="1:9">
      <c r="A7538" t="n">
        <v>62040</v>
      </c>
      <c r="B7538" s="41" t="n">
        <v>28</v>
      </c>
    </row>
    <row r="7539" spans="1:9">
      <c r="A7539" t="s">
        <v>4</v>
      </c>
      <c r="B7539" s="4" t="s">
        <v>5</v>
      </c>
      <c r="C7539" s="4" t="s">
        <v>8</v>
      </c>
      <c r="D7539" s="4" t="s">
        <v>7</v>
      </c>
      <c r="E7539" s="4" t="s">
        <v>9</v>
      </c>
    </row>
    <row r="7540" spans="1:9">
      <c r="A7540" t="n">
        <v>62041</v>
      </c>
      <c r="B7540" s="39" t="n">
        <v>51</v>
      </c>
      <c r="C7540" s="7" t="n">
        <v>4</v>
      </c>
      <c r="D7540" s="7" t="n">
        <v>2</v>
      </c>
      <c r="E7540" s="7" t="s">
        <v>288</v>
      </c>
    </row>
    <row r="7541" spans="1:9">
      <c r="A7541" t="s">
        <v>4</v>
      </c>
      <c r="B7541" s="4" t="s">
        <v>5</v>
      </c>
      <c r="C7541" s="4" t="s">
        <v>7</v>
      </c>
    </row>
    <row r="7542" spans="1:9">
      <c r="A7542" t="n">
        <v>62054</v>
      </c>
      <c r="B7542" s="25" t="n">
        <v>16</v>
      </c>
      <c r="C7542" s="7" t="n">
        <v>0</v>
      </c>
    </row>
    <row r="7543" spans="1:9">
      <c r="A7543" t="s">
        <v>4</v>
      </c>
      <c r="B7543" s="4" t="s">
        <v>5</v>
      </c>
      <c r="C7543" s="4" t="s">
        <v>7</v>
      </c>
      <c r="D7543" s="4" t="s">
        <v>74</v>
      </c>
      <c r="E7543" s="4" t="s">
        <v>8</v>
      </c>
      <c r="F7543" s="4" t="s">
        <v>8</v>
      </c>
      <c r="G7543" s="4" t="s">
        <v>74</v>
      </c>
      <c r="H7543" s="4" t="s">
        <v>8</v>
      </c>
      <c r="I7543" s="4" t="s">
        <v>8</v>
      </c>
      <c r="J7543" s="4" t="s">
        <v>74</v>
      </c>
      <c r="K7543" s="4" t="s">
        <v>8</v>
      </c>
      <c r="L7543" s="4" t="s">
        <v>8</v>
      </c>
    </row>
    <row r="7544" spans="1:9">
      <c r="A7544" t="n">
        <v>62057</v>
      </c>
      <c r="B7544" s="40" t="n">
        <v>26</v>
      </c>
      <c r="C7544" s="7" t="n">
        <v>2</v>
      </c>
      <c r="D7544" s="7" t="s">
        <v>511</v>
      </c>
      <c r="E7544" s="7" t="n">
        <v>2</v>
      </c>
      <c r="F7544" s="7" t="n">
        <v>3</v>
      </c>
      <c r="G7544" s="7" t="s">
        <v>512</v>
      </c>
      <c r="H7544" s="7" t="n">
        <v>2</v>
      </c>
      <c r="I7544" s="7" t="n">
        <v>3</v>
      </c>
      <c r="J7544" s="7" t="s">
        <v>513</v>
      </c>
      <c r="K7544" s="7" t="n">
        <v>2</v>
      </c>
      <c r="L7544" s="7" t="n">
        <v>0</v>
      </c>
    </row>
    <row r="7545" spans="1:9">
      <c r="A7545" t="s">
        <v>4</v>
      </c>
      <c r="B7545" s="4" t="s">
        <v>5</v>
      </c>
    </row>
    <row r="7546" spans="1:9">
      <c r="A7546" t="n">
        <v>62272</v>
      </c>
      <c r="B7546" s="41" t="n">
        <v>28</v>
      </c>
    </row>
    <row r="7547" spans="1:9">
      <c r="A7547" t="s">
        <v>4</v>
      </c>
      <c r="B7547" s="4" t="s">
        <v>5</v>
      </c>
      <c r="C7547" s="4" t="s">
        <v>8</v>
      </c>
      <c r="D7547" s="4" t="s">
        <v>7</v>
      </c>
      <c r="E7547" s="4" t="s">
        <v>9</v>
      </c>
    </row>
    <row r="7548" spans="1:9">
      <c r="A7548" t="n">
        <v>62273</v>
      </c>
      <c r="B7548" s="39" t="n">
        <v>51</v>
      </c>
      <c r="C7548" s="7" t="n">
        <v>4</v>
      </c>
      <c r="D7548" s="7" t="n">
        <v>0</v>
      </c>
      <c r="E7548" s="7" t="s">
        <v>285</v>
      </c>
    </row>
    <row r="7549" spans="1:9">
      <c r="A7549" t="s">
        <v>4</v>
      </c>
      <c r="B7549" s="4" t="s">
        <v>5</v>
      </c>
      <c r="C7549" s="4" t="s">
        <v>7</v>
      </c>
    </row>
    <row r="7550" spans="1:9">
      <c r="A7550" t="n">
        <v>62287</v>
      </c>
      <c r="B7550" s="25" t="n">
        <v>16</v>
      </c>
      <c r="C7550" s="7" t="n">
        <v>0</v>
      </c>
    </row>
    <row r="7551" spans="1:9">
      <c r="A7551" t="s">
        <v>4</v>
      </c>
      <c r="B7551" s="4" t="s">
        <v>5</v>
      </c>
      <c r="C7551" s="4" t="s">
        <v>7</v>
      </c>
      <c r="D7551" s="4" t="s">
        <v>74</v>
      </c>
      <c r="E7551" s="4" t="s">
        <v>8</v>
      </c>
      <c r="F7551" s="4" t="s">
        <v>8</v>
      </c>
    </row>
    <row r="7552" spans="1:9">
      <c r="A7552" t="n">
        <v>62290</v>
      </c>
      <c r="B7552" s="40" t="n">
        <v>26</v>
      </c>
      <c r="C7552" s="7" t="n">
        <v>0</v>
      </c>
      <c r="D7552" s="7" t="s">
        <v>514</v>
      </c>
      <c r="E7552" s="7" t="n">
        <v>2</v>
      </c>
      <c r="F7552" s="7" t="n">
        <v>0</v>
      </c>
    </row>
    <row r="7553" spans="1:12">
      <c r="A7553" t="s">
        <v>4</v>
      </c>
      <c r="B7553" s="4" t="s">
        <v>5</v>
      </c>
    </row>
    <row r="7554" spans="1:12">
      <c r="A7554" t="n">
        <v>62337</v>
      </c>
      <c r="B7554" s="41" t="n">
        <v>28</v>
      </c>
    </row>
    <row r="7555" spans="1:12">
      <c r="A7555" t="s">
        <v>4</v>
      </c>
      <c r="B7555" s="4" t="s">
        <v>5</v>
      </c>
      <c r="C7555" s="4" t="s">
        <v>7</v>
      </c>
      <c r="D7555" s="4" t="s">
        <v>8</v>
      </c>
    </row>
    <row r="7556" spans="1:12">
      <c r="A7556" t="n">
        <v>62338</v>
      </c>
      <c r="B7556" s="42" t="n">
        <v>89</v>
      </c>
      <c r="C7556" s="7" t="n">
        <v>65533</v>
      </c>
      <c r="D7556" s="7" t="n">
        <v>1</v>
      </c>
    </row>
    <row r="7557" spans="1:12">
      <c r="A7557" t="s">
        <v>4</v>
      </c>
      <c r="B7557" s="4" t="s">
        <v>5</v>
      </c>
      <c r="C7557" s="4" t="s">
        <v>8</v>
      </c>
      <c r="D7557" s="4" t="s">
        <v>7</v>
      </c>
      <c r="E7557" s="4" t="s">
        <v>13</v>
      </c>
    </row>
    <row r="7558" spans="1:12">
      <c r="A7558" t="n">
        <v>62342</v>
      </c>
      <c r="B7558" s="27" t="n">
        <v>58</v>
      </c>
      <c r="C7558" s="7" t="n">
        <v>101</v>
      </c>
      <c r="D7558" s="7" t="n">
        <v>300</v>
      </c>
      <c r="E7558" s="7" t="n">
        <v>1</v>
      </c>
    </row>
    <row r="7559" spans="1:12">
      <c r="A7559" t="s">
        <v>4</v>
      </c>
      <c r="B7559" s="4" t="s">
        <v>5</v>
      </c>
      <c r="C7559" s="4" t="s">
        <v>8</v>
      </c>
      <c r="D7559" s="4" t="s">
        <v>7</v>
      </c>
    </row>
    <row r="7560" spans="1:12">
      <c r="A7560" t="n">
        <v>62350</v>
      </c>
      <c r="B7560" s="27" t="n">
        <v>58</v>
      </c>
      <c r="C7560" s="7" t="n">
        <v>254</v>
      </c>
      <c r="D7560" s="7" t="n">
        <v>0</v>
      </c>
    </row>
    <row r="7561" spans="1:12">
      <c r="A7561" t="s">
        <v>4</v>
      </c>
      <c r="B7561" s="4" t="s">
        <v>5</v>
      </c>
      <c r="C7561" s="4" t="s">
        <v>7</v>
      </c>
      <c r="D7561" s="4" t="s">
        <v>13</v>
      </c>
      <c r="E7561" s="4" t="s">
        <v>13</v>
      </c>
      <c r="F7561" s="4" t="s">
        <v>13</v>
      </c>
      <c r="G7561" s="4" t="s">
        <v>7</v>
      </c>
      <c r="H7561" s="4" t="s">
        <v>7</v>
      </c>
    </row>
    <row r="7562" spans="1:12">
      <c r="A7562" t="n">
        <v>62354</v>
      </c>
      <c r="B7562" s="55" t="n">
        <v>60</v>
      </c>
      <c r="C7562" s="7" t="n">
        <v>0</v>
      </c>
      <c r="D7562" s="7" t="n">
        <v>0</v>
      </c>
      <c r="E7562" s="7" t="n">
        <v>0</v>
      </c>
      <c r="F7562" s="7" t="n">
        <v>0</v>
      </c>
      <c r="G7562" s="7" t="n">
        <v>0</v>
      </c>
      <c r="H7562" s="7" t="n">
        <v>1</v>
      </c>
    </row>
    <row r="7563" spans="1:12">
      <c r="A7563" t="s">
        <v>4</v>
      </c>
      <c r="B7563" s="4" t="s">
        <v>5</v>
      </c>
      <c r="C7563" s="4" t="s">
        <v>7</v>
      </c>
      <c r="D7563" s="4" t="s">
        <v>13</v>
      </c>
      <c r="E7563" s="4" t="s">
        <v>13</v>
      </c>
      <c r="F7563" s="4" t="s">
        <v>13</v>
      </c>
      <c r="G7563" s="4" t="s">
        <v>7</v>
      </c>
      <c r="H7563" s="4" t="s">
        <v>7</v>
      </c>
    </row>
    <row r="7564" spans="1:12">
      <c r="A7564" t="n">
        <v>62373</v>
      </c>
      <c r="B7564" s="55" t="n">
        <v>60</v>
      </c>
      <c r="C7564" s="7" t="n">
        <v>0</v>
      </c>
      <c r="D7564" s="7" t="n">
        <v>0</v>
      </c>
      <c r="E7564" s="7" t="n">
        <v>0</v>
      </c>
      <c r="F7564" s="7" t="n">
        <v>0</v>
      </c>
      <c r="G7564" s="7" t="n">
        <v>0</v>
      </c>
      <c r="H7564" s="7" t="n">
        <v>0</v>
      </c>
    </row>
    <row r="7565" spans="1:12">
      <c r="A7565" t="s">
        <v>4</v>
      </c>
      <c r="B7565" s="4" t="s">
        <v>5</v>
      </c>
      <c r="C7565" s="4" t="s">
        <v>7</v>
      </c>
      <c r="D7565" s="4" t="s">
        <v>7</v>
      </c>
      <c r="E7565" s="4" t="s">
        <v>7</v>
      </c>
    </row>
    <row r="7566" spans="1:12">
      <c r="A7566" t="n">
        <v>62392</v>
      </c>
      <c r="B7566" s="56" t="n">
        <v>61</v>
      </c>
      <c r="C7566" s="7" t="n">
        <v>0</v>
      </c>
      <c r="D7566" s="7" t="n">
        <v>65533</v>
      </c>
      <c r="E7566" s="7" t="n">
        <v>0</v>
      </c>
    </row>
    <row r="7567" spans="1:12">
      <c r="A7567" t="s">
        <v>4</v>
      </c>
      <c r="B7567" s="4" t="s">
        <v>5</v>
      </c>
      <c r="C7567" s="4" t="s">
        <v>8</v>
      </c>
      <c r="D7567" s="4" t="s">
        <v>8</v>
      </c>
      <c r="E7567" s="4" t="s">
        <v>13</v>
      </c>
      <c r="F7567" s="4" t="s">
        <v>13</v>
      </c>
      <c r="G7567" s="4" t="s">
        <v>13</v>
      </c>
      <c r="H7567" s="4" t="s">
        <v>7</v>
      </c>
    </row>
    <row r="7568" spans="1:12">
      <c r="A7568" t="n">
        <v>62399</v>
      </c>
      <c r="B7568" s="31" t="n">
        <v>45</v>
      </c>
      <c r="C7568" s="7" t="n">
        <v>2</v>
      </c>
      <c r="D7568" s="7" t="n">
        <v>3</v>
      </c>
      <c r="E7568" s="7" t="n">
        <v>-0.330000013113022</v>
      </c>
      <c r="F7568" s="7" t="n">
        <v>3.5</v>
      </c>
      <c r="G7568" s="7" t="n">
        <v>34.1800003051758</v>
      </c>
      <c r="H7568" s="7" t="n">
        <v>0</v>
      </c>
    </row>
    <row r="7569" spans="1:8">
      <c r="A7569" t="s">
        <v>4</v>
      </c>
      <c r="B7569" s="4" t="s">
        <v>5</v>
      </c>
      <c r="C7569" s="4" t="s">
        <v>8</v>
      </c>
      <c r="D7569" s="4" t="s">
        <v>8</v>
      </c>
      <c r="E7569" s="4" t="s">
        <v>13</v>
      </c>
      <c r="F7569" s="4" t="s">
        <v>13</v>
      </c>
      <c r="G7569" s="4" t="s">
        <v>13</v>
      </c>
      <c r="H7569" s="4" t="s">
        <v>7</v>
      </c>
      <c r="I7569" s="4" t="s">
        <v>8</v>
      </c>
    </row>
    <row r="7570" spans="1:8">
      <c r="A7570" t="n">
        <v>62416</v>
      </c>
      <c r="B7570" s="31" t="n">
        <v>45</v>
      </c>
      <c r="C7570" s="7" t="n">
        <v>4</v>
      </c>
      <c r="D7570" s="7" t="n">
        <v>3</v>
      </c>
      <c r="E7570" s="7" t="n">
        <v>350.899993896484</v>
      </c>
      <c r="F7570" s="7" t="n">
        <v>319.850006103516</v>
      </c>
      <c r="G7570" s="7" t="n">
        <v>0</v>
      </c>
      <c r="H7570" s="7" t="n">
        <v>0</v>
      </c>
      <c r="I7570" s="7" t="n">
        <v>0</v>
      </c>
    </row>
    <row r="7571" spans="1:8">
      <c r="A7571" t="s">
        <v>4</v>
      </c>
      <c r="B7571" s="4" t="s">
        <v>5</v>
      </c>
      <c r="C7571" s="4" t="s">
        <v>8</v>
      </c>
      <c r="D7571" s="4" t="s">
        <v>8</v>
      </c>
      <c r="E7571" s="4" t="s">
        <v>13</v>
      </c>
      <c r="F7571" s="4" t="s">
        <v>7</v>
      </c>
    </row>
    <row r="7572" spans="1:8">
      <c r="A7572" t="n">
        <v>62434</v>
      </c>
      <c r="B7572" s="31" t="n">
        <v>45</v>
      </c>
      <c r="C7572" s="7" t="n">
        <v>5</v>
      </c>
      <c r="D7572" s="7" t="n">
        <v>3</v>
      </c>
      <c r="E7572" s="7" t="n">
        <v>1.5</v>
      </c>
      <c r="F7572" s="7" t="n">
        <v>0</v>
      </c>
    </row>
    <row r="7573" spans="1:8">
      <c r="A7573" t="s">
        <v>4</v>
      </c>
      <c r="B7573" s="4" t="s">
        <v>5</v>
      </c>
      <c r="C7573" s="4" t="s">
        <v>8</v>
      </c>
      <c r="D7573" s="4" t="s">
        <v>8</v>
      </c>
      <c r="E7573" s="4" t="s">
        <v>13</v>
      </c>
      <c r="F7573" s="4" t="s">
        <v>7</v>
      </c>
    </row>
    <row r="7574" spans="1:8">
      <c r="A7574" t="n">
        <v>62443</v>
      </c>
      <c r="B7574" s="31" t="n">
        <v>45</v>
      </c>
      <c r="C7574" s="7" t="n">
        <v>11</v>
      </c>
      <c r="D7574" s="7" t="n">
        <v>3</v>
      </c>
      <c r="E7574" s="7" t="n">
        <v>26</v>
      </c>
      <c r="F7574" s="7" t="n">
        <v>0</v>
      </c>
    </row>
    <row r="7575" spans="1:8">
      <c r="A7575" t="s">
        <v>4</v>
      </c>
      <c r="B7575" s="4" t="s">
        <v>5</v>
      </c>
      <c r="C7575" s="4" t="s">
        <v>8</v>
      </c>
      <c r="D7575" s="4" t="s">
        <v>8</v>
      </c>
      <c r="E7575" s="4" t="s">
        <v>13</v>
      </c>
      <c r="F7575" s="4" t="s">
        <v>13</v>
      </c>
      <c r="G7575" s="4" t="s">
        <v>13</v>
      </c>
      <c r="H7575" s="4" t="s">
        <v>7</v>
      </c>
    </row>
    <row r="7576" spans="1:8">
      <c r="A7576" t="n">
        <v>62452</v>
      </c>
      <c r="B7576" s="31" t="n">
        <v>45</v>
      </c>
      <c r="C7576" s="7" t="n">
        <v>2</v>
      </c>
      <c r="D7576" s="7" t="n">
        <v>3</v>
      </c>
      <c r="E7576" s="7" t="n">
        <v>-0.330000013113022</v>
      </c>
      <c r="F7576" s="7" t="n">
        <v>3.5</v>
      </c>
      <c r="G7576" s="7" t="n">
        <v>34.1800003051758</v>
      </c>
      <c r="H7576" s="7" t="n">
        <v>3000</v>
      </c>
    </row>
    <row r="7577" spans="1:8">
      <c r="A7577" t="s">
        <v>4</v>
      </c>
      <c r="B7577" s="4" t="s">
        <v>5</v>
      </c>
      <c r="C7577" s="4" t="s">
        <v>8</v>
      </c>
      <c r="D7577" s="4" t="s">
        <v>8</v>
      </c>
      <c r="E7577" s="4" t="s">
        <v>13</v>
      </c>
      <c r="F7577" s="4" t="s">
        <v>13</v>
      </c>
      <c r="G7577" s="4" t="s">
        <v>13</v>
      </c>
      <c r="H7577" s="4" t="s">
        <v>7</v>
      </c>
      <c r="I7577" s="4" t="s">
        <v>8</v>
      </c>
    </row>
    <row r="7578" spans="1:8">
      <c r="A7578" t="n">
        <v>62469</v>
      </c>
      <c r="B7578" s="31" t="n">
        <v>45</v>
      </c>
      <c r="C7578" s="7" t="n">
        <v>4</v>
      </c>
      <c r="D7578" s="7" t="n">
        <v>3</v>
      </c>
      <c r="E7578" s="7" t="n">
        <v>350.410003662109</v>
      </c>
      <c r="F7578" s="7" t="n">
        <v>324.779998779297</v>
      </c>
      <c r="G7578" s="7" t="n">
        <v>0</v>
      </c>
      <c r="H7578" s="7" t="n">
        <v>3000</v>
      </c>
      <c r="I7578" s="7" t="n">
        <v>1</v>
      </c>
    </row>
    <row r="7579" spans="1:8">
      <c r="A7579" t="s">
        <v>4</v>
      </c>
      <c r="B7579" s="4" t="s">
        <v>5</v>
      </c>
      <c r="C7579" s="4" t="s">
        <v>8</v>
      </c>
      <c r="D7579" s="4" t="s">
        <v>8</v>
      </c>
      <c r="E7579" s="4" t="s">
        <v>13</v>
      </c>
      <c r="F7579" s="4" t="s">
        <v>7</v>
      </c>
    </row>
    <row r="7580" spans="1:8">
      <c r="A7580" t="n">
        <v>62487</v>
      </c>
      <c r="B7580" s="31" t="n">
        <v>45</v>
      </c>
      <c r="C7580" s="7" t="n">
        <v>5</v>
      </c>
      <c r="D7580" s="7" t="n">
        <v>3</v>
      </c>
      <c r="E7580" s="7" t="n">
        <v>1.5</v>
      </c>
      <c r="F7580" s="7" t="n">
        <v>3000</v>
      </c>
    </row>
    <row r="7581" spans="1:8">
      <c r="A7581" t="s">
        <v>4</v>
      </c>
      <c r="B7581" s="4" t="s">
        <v>5</v>
      </c>
      <c r="C7581" s="4" t="s">
        <v>8</v>
      </c>
      <c r="D7581" s="4" t="s">
        <v>8</v>
      </c>
      <c r="E7581" s="4" t="s">
        <v>13</v>
      </c>
      <c r="F7581" s="4" t="s">
        <v>7</v>
      </c>
    </row>
    <row r="7582" spans="1:8">
      <c r="A7582" t="n">
        <v>62496</v>
      </c>
      <c r="B7582" s="31" t="n">
        <v>45</v>
      </c>
      <c r="C7582" s="7" t="n">
        <v>11</v>
      </c>
      <c r="D7582" s="7" t="n">
        <v>3</v>
      </c>
      <c r="E7582" s="7" t="n">
        <v>26</v>
      </c>
      <c r="F7582" s="7" t="n">
        <v>3000</v>
      </c>
    </row>
    <row r="7583" spans="1:8">
      <c r="A7583" t="s">
        <v>4</v>
      </c>
      <c r="B7583" s="4" t="s">
        <v>5</v>
      </c>
      <c r="C7583" s="4" t="s">
        <v>8</v>
      </c>
      <c r="D7583" s="4" t="s">
        <v>7</v>
      </c>
    </row>
    <row r="7584" spans="1:8">
      <c r="A7584" t="n">
        <v>62505</v>
      </c>
      <c r="B7584" s="27" t="n">
        <v>58</v>
      </c>
      <c r="C7584" s="7" t="n">
        <v>255</v>
      </c>
      <c r="D7584" s="7" t="n">
        <v>0</v>
      </c>
    </row>
    <row r="7585" spans="1:9">
      <c r="A7585" t="s">
        <v>4</v>
      </c>
      <c r="B7585" s="4" t="s">
        <v>5</v>
      </c>
      <c r="C7585" s="4" t="s">
        <v>7</v>
      </c>
      <c r="D7585" s="4" t="s">
        <v>8</v>
      </c>
      <c r="E7585" s="4" t="s">
        <v>13</v>
      </c>
      <c r="F7585" s="4" t="s">
        <v>7</v>
      </c>
    </row>
    <row r="7586" spans="1:9">
      <c r="A7586" t="n">
        <v>62509</v>
      </c>
      <c r="B7586" s="63" t="n">
        <v>59</v>
      </c>
      <c r="C7586" s="7" t="n">
        <v>0</v>
      </c>
      <c r="D7586" s="7" t="n">
        <v>9</v>
      </c>
      <c r="E7586" s="7" t="n">
        <v>0.150000005960464</v>
      </c>
      <c r="F7586" s="7" t="n">
        <v>0</v>
      </c>
    </row>
    <row r="7587" spans="1:9">
      <c r="A7587" t="s">
        <v>4</v>
      </c>
      <c r="B7587" s="4" t="s">
        <v>5</v>
      </c>
      <c r="C7587" s="4" t="s">
        <v>7</v>
      </c>
    </row>
    <row r="7588" spans="1:9">
      <c r="A7588" t="n">
        <v>62519</v>
      </c>
      <c r="B7588" s="25" t="n">
        <v>16</v>
      </c>
      <c r="C7588" s="7" t="n">
        <v>2000</v>
      </c>
    </row>
    <row r="7589" spans="1:9">
      <c r="A7589" t="s">
        <v>4</v>
      </c>
      <c r="B7589" s="4" t="s">
        <v>5</v>
      </c>
      <c r="C7589" s="4" t="s">
        <v>8</v>
      </c>
      <c r="D7589" s="4" t="s">
        <v>7</v>
      </c>
    </row>
    <row r="7590" spans="1:9">
      <c r="A7590" t="n">
        <v>62522</v>
      </c>
      <c r="B7590" s="31" t="n">
        <v>45</v>
      </c>
      <c r="C7590" s="7" t="n">
        <v>7</v>
      </c>
      <c r="D7590" s="7" t="n">
        <v>255</v>
      </c>
    </row>
    <row r="7591" spans="1:9">
      <c r="A7591" t="s">
        <v>4</v>
      </c>
      <c r="B7591" s="4" t="s">
        <v>5</v>
      </c>
      <c r="C7591" s="4" t="s">
        <v>8</v>
      </c>
      <c r="D7591" s="4" t="s">
        <v>7</v>
      </c>
      <c r="E7591" s="4" t="s">
        <v>9</v>
      </c>
    </row>
    <row r="7592" spans="1:9">
      <c r="A7592" t="n">
        <v>62526</v>
      </c>
      <c r="B7592" s="39" t="n">
        <v>51</v>
      </c>
      <c r="C7592" s="7" t="n">
        <v>4</v>
      </c>
      <c r="D7592" s="7" t="n">
        <v>0</v>
      </c>
      <c r="E7592" s="7" t="s">
        <v>270</v>
      </c>
    </row>
    <row r="7593" spans="1:9">
      <c r="A7593" t="s">
        <v>4</v>
      </c>
      <c r="B7593" s="4" t="s">
        <v>5</v>
      </c>
      <c r="C7593" s="4" t="s">
        <v>7</v>
      </c>
    </row>
    <row r="7594" spans="1:9">
      <c r="A7594" t="n">
        <v>62539</v>
      </c>
      <c r="B7594" s="25" t="n">
        <v>16</v>
      </c>
      <c r="C7594" s="7" t="n">
        <v>0</v>
      </c>
    </row>
    <row r="7595" spans="1:9">
      <c r="A7595" t="s">
        <v>4</v>
      </c>
      <c r="B7595" s="4" t="s">
        <v>5</v>
      </c>
      <c r="C7595" s="4" t="s">
        <v>7</v>
      </c>
      <c r="D7595" s="4" t="s">
        <v>74</v>
      </c>
      <c r="E7595" s="4" t="s">
        <v>8</v>
      </c>
      <c r="F7595" s="4" t="s">
        <v>8</v>
      </c>
    </row>
    <row r="7596" spans="1:9">
      <c r="A7596" t="n">
        <v>62542</v>
      </c>
      <c r="B7596" s="40" t="n">
        <v>26</v>
      </c>
      <c r="C7596" s="7" t="n">
        <v>0</v>
      </c>
      <c r="D7596" s="7" t="s">
        <v>515</v>
      </c>
      <c r="E7596" s="7" t="n">
        <v>2</v>
      </c>
      <c r="F7596" s="7" t="n">
        <v>0</v>
      </c>
    </row>
    <row r="7597" spans="1:9">
      <c r="A7597" t="s">
        <v>4</v>
      </c>
      <c r="B7597" s="4" t="s">
        <v>5</v>
      </c>
    </row>
    <row r="7598" spans="1:9">
      <c r="A7598" t="n">
        <v>62592</v>
      </c>
      <c r="B7598" s="41" t="n">
        <v>28</v>
      </c>
    </row>
    <row r="7599" spans="1:9">
      <c r="A7599" t="s">
        <v>4</v>
      </c>
      <c r="B7599" s="4" t="s">
        <v>5</v>
      </c>
      <c r="C7599" s="4" t="s">
        <v>7</v>
      </c>
      <c r="D7599" s="4" t="s">
        <v>7</v>
      </c>
      <c r="E7599" s="4" t="s">
        <v>7</v>
      </c>
    </row>
    <row r="7600" spans="1:9">
      <c r="A7600" t="n">
        <v>62593</v>
      </c>
      <c r="B7600" s="56" t="n">
        <v>61</v>
      </c>
      <c r="C7600" s="7" t="n">
        <v>8</v>
      </c>
      <c r="D7600" s="7" t="n">
        <v>0</v>
      </c>
      <c r="E7600" s="7" t="n">
        <v>1000</v>
      </c>
    </row>
    <row r="7601" spans="1:6">
      <c r="A7601" t="s">
        <v>4</v>
      </c>
      <c r="B7601" s="4" t="s">
        <v>5</v>
      </c>
      <c r="C7601" s="4" t="s">
        <v>7</v>
      </c>
    </row>
    <row r="7602" spans="1:6">
      <c r="A7602" t="n">
        <v>62600</v>
      </c>
      <c r="B7602" s="25" t="n">
        <v>16</v>
      </c>
      <c r="C7602" s="7" t="n">
        <v>100</v>
      </c>
    </row>
    <row r="7603" spans="1:6">
      <c r="A7603" t="s">
        <v>4</v>
      </c>
      <c r="B7603" s="4" t="s">
        <v>5</v>
      </c>
      <c r="C7603" s="4" t="s">
        <v>7</v>
      </c>
      <c r="D7603" s="4" t="s">
        <v>7</v>
      </c>
      <c r="E7603" s="4" t="s">
        <v>7</v>
      </c>
    </row>
    <row r="7604" spans="1:6">
      <c r="A7604" t="n">
        <v>62603</v>
      </c>
      <c r="B7604" s="56" t="n">
        <v>61</v>
      </c>
      <c r="C7604" s="7" t="n">
        <v>61491</v>
      </c>
      <c r="D7604" s="7" t="n">
        <v>0</v>
      </c>
      <c r="E7604" s="7" t="n">
        <v>1000</v>
      </c>
    </row>
    <row r="7605" spans="1:6">
      <c r="A7605" t="s">
        <v>4</v>
      </c>
      <c r="B7605" s="4" t="s">
        <v>5</v>
      </c>
      <c r="C7605" s="4" t="s">
        <v>7</v>
      </c>
      <c r="D7605" s="4" t="s">
        <v>7</v>
      </c>
      <c r="E7605" s="4" t="s">
        <v>7</v>
      </c>
    </row>
    <row r="7606" spans="1:6">
      <c r="A7606" t="n">
        <v>62610</v>
      </c>
      <c r="B7606" s="56" t="n">
        <v>61</v>
      </c>
      <c r="C7606" s="7" t="n">
        <v>61492</v>
      </c>
      <c r="D7606" s="7" t="n">
        <v>0</v>
      </c>
      <c r="E7606" s="7" t="n">
        <v>1000</v>
      </c>
    </row>
    <row r="7607" spans="1:6">
      <c r="A7607" t="s">
        <v>4</v>
      </c>
      <c r="B7607" s="4" t="s">
        <v>5</v>
      </c>
      <c r="C7607" s="4" t="s">
        <v>7</v>
      </c>
    </row>
    <row r="7608" spans="1:6">
      <c r="A7608" t="n">
        <v>62617</v>
      </c>
      <c r="B7608" s="25" t="n">
        <v>16</v>
      </c>
      <c r="C7608" s="7" t="n">
        <v>100</v>
      </c>
    </row>
    <row r="7609" spans="1:6">
      <c r="A7609" t="s">
        <v>4</v>
      </c>
      <c r="B7609" s="4" t="s">
        <v>5</v>
      </c>
      <c r="C7609" s="4" t="s">
        <v>7</v>
      </c>
      <c r="D7609" s="4" t="s">
        <v>7</v>
      </c>
      <c r="E7609" s="4" t="s">
        <v>7</v>
      </c>
    </row>
    <row r="7610" spans="1:6">
      <c r="A7610" t="n">
        <v>62620</v>
      </c>
      <c r="B7610" s="56" t="n">
        <v>61</v>
      </c>
      <c r="C7610" s="7" t="n">
        <v>61493</v>
      </c>
      <c r="D7610" s="7" t="n">
        <v>0</v>
      </c>
      <c r="E7610" s="7" t="n">
        <v>1000</v>
      </c>
    </row>
    <row r="7611" spans="1:6">
      <c r="A7611" t="s">
        <v>4</v>
      </c>
      <c r="B7611" s="4" t="s">
        <v>5</v>
      </c>
      <c r="C7611" s="4" t="s">
        <v>7</v>
      </c>
      <c r="D7611" s="4" t="s">
        <v>7</v>
      </c>
      <c r="E7611" s="4" t="s">
        <v>7</v>
      </c>
    </row>
    <row r="7612" spans="1:6">
      <c r="A7612" t="n">
        <v>62627</v>
      </c>
      <c r="B7612" s="56" t="n">
        <v>61</v>
      </c>
      <c r="C7612" s="7" t="n">
        <v>61494</v>
      </c>
      <c r="D7612" s="7" t="n">
        <v>0</v>
      </c>
      <c r="E7612" s="7" t="n">
        <v>1000</v>
      </c>
    </row>
    <row r="7613" spans="1:6">
      <c r="A7613" t="s">
        <v>4</v>
      </c>
      <c r="B7613" s="4" t="s">
        <v>5</v>
      </c>
      <c r="C7613" s="4" t="s">
        <v>7</v>
      </c>
      <c r="D7613" s="4" t="s">
        <v>7</v>
      </c>
      <c r="E7613" s="4" t="s">
        <v>7</v>
      </c>
    </row>
    <row r="7614" spans="1:6">
      <c r="A7614" t="n">
        <v>62634</v>
      </c>
      <c r="B7614" s="56" t="n">
        <v>61</v>
      </c>
      <c r="C7614" s="7" t="n">
        <v>61497</v>
      </c>
      <c r="D7614" s="7" t="n">
        <v>0</v>
      </c>
      <c r="E7614" s="7" t="n">
        <v>1000</v>
      </c>
    </row>
    <row r="7615" spans="1:6">
      <c r="A7615" t="s">
        <v>4</v>
      </c>
      <c r="B7615" s="4" t="s">
        <v>5</v>
      </c>
      <c r="C7615" s="4" t="s">
        <v>7</v>
      </c>
      <c r="D7615" s="4" t="s">
        <v>7</v>
      </c>
      <c r="E7615" s="4" t="s">
        <v>7</v>
      </c>
    </row>
    <row r="7616" spans="1:6">
      <c r="A7616" t="n">
        <v>62641</v>
      </c>
      <c r="B7616" s="56" t="n">
        <v>61</v>
      </c>
      <c r="C7616" s="7" t="n">
        <v>61498</v>
      </c>
      <c r="D7616" s="7" t="n">
        <v>0</v>
      </c>
      <c r="E7616" s="7" t="n">
        <v>1000</v>
      </c>
    </row>
    <row r="7617" spans="1:5">
      <c r="A7617" t="s">
        <v>4</v>
      </c>
      <c r="B7617" s="4" t="s">
        <v>5</v>
      </c>
      <c r="C7617" s="4" t="s">
        <v>7</v>
      </c>
      <c r="D7617" s="4" t="s">
        <v>7</v>
      </c>
      <c r="E7617" s="4" t="s">
        <v>7</v>
      </c>
    </row>
    <row r="7618" spans="1:5">
      <c r="A7618" t="n">
        <v>62648</v>
      </c>
      <c r="B7618" s="56" t="n">
        <v>61</v>
      </c>
      <c r="C7618" s="7" t="n">
        <v>61499</v>
      </c>
      <c r="D7618" s="7" t="n">
        <v>0</v>
      </c>
      <c r="E7618" s="7" t="n">
        <v>1000</v>
      </c>
    </row>
    <row r="7619" spans="1:5">
      <c r="A7619" t="s">
        <v>4</v>
      </c>
      <c r="B7619" s="4" t="s">
        <v>5</v>
      </c>
      <c r="C7619" s="4" t="s">
        <v>7</v>
      </c>
      <c r="D7619" s="4" t="s">
        <v>7</v>
      </c>
      <c r="E7619" s="4" t="s">
        <v>7</v>
      </c>
    </row>
    <row r="7620" spans="1:5">
      <c r="A7620" t="n">
        <v>62655</v>
      </c>
      <c r="B7620" s="56" t="n">
        <v>61</v>
      </c>
      <c r="C7620" s="7" t="n">
        <v>61500</v>
      </c>
      <c r="D7620" s="7" t="n">
        <v>0</v>
      </c>
      <c r="E7620" s="7" t="n">
        <v>1000</v>
      </c>
    </row>
    <row r="7621" spans="1:5">
      <c r="A7621" t="s">
        <v>4</v>
      </c>
      <c r="B7621" s="4" t="s">
        <v>5</v>
      </c>
      <c r="C7621" s="4" t="s">
        <v>7</v>
      </c>
      <c r="D7621" s="4" t="s">
        <v>7</v>
      </c>
      <c r="E7621" s="4" t="s">
        <v>7</v>
      </c>
    </row>
    <row r="7622" spans="1:5">
      <c r="A7622" t="n">
        <v>62662</v>
      </c>
      <c r="B7622" s="56" t="n">
        <v>61</v>
      </c>
      <c r="C7622" s="7" t="n">
        <v>61501</v>
      </c>
      <c r="D7622" s="7" t="n">
        <v>0</v>
      </c>
      <c r="E7622" s="7" t="n">
        <v>1000</v>
      </c>
    </row>
    <row r="7623" spans="1:5">
      <c r="A7623" t="s">
        <v>4</v>
      </c>
      <c r="B7623" s="4" t="s">
        <v>5</v>
      </c>
      <c r="C7623" s="4" t="s">
        <v>7</v>
      </c>
      <c r="D7623" s="4" t="s">
        <v>7</v>
      </c>
      <c r="E7623" s="4" t="s">
        <v>7</v>
      </c>
    </row>
    <row r="7624" spans="1:5">
      <c r="A7624" t="n">
        <v>62669</v>
      </c>
      <c r="B7624" s="56" t="n">
        <v>61</v>
      </c>
      <c r="C7624" s="7" t="n">
        <v>13</v>
      </c>
      <c r="D7624" s="7" t="n">
        <v>0</v>
      </c>
      <c r="E7624" s="7" t="n">
        <v>1000</v>
      </c>
    </row>
    <row r="7625" spans="1:5">
      <c r="A7625" t="s">
        <v>4</v>
      </c>
      <c r="B7625" s="4" t="s">
        <v>5</v>
      </c>
      <c r="C7625" s="4" t="s">
        <v>7</v>
      </c>
      <c r="D7625" s="4" t="s">
        <v>7</v>
      </c>
      <c r="E7625" s="4" t="s">
        <v>7</v>
      </c>
    </row>
    <row r="7626" spans="1:5">
      <c r="A7626" t="n">
        <v>62676</v>
      </c>
      <c r="B7626" s="56" t="n">
        <v>61</v>
      </c>
      <c r="C7626" s="7" t="n">
        <v>80</v>
      </c>
      <c r="D7626" s="7" t="n">
        <v>0</v>
      </c>
      <c r="E7626" s="7" t="n">
        <v>1000</v>
      </c>
    </row>
    <row r="7627" spans="1:5">
      <c r="A7627" t="s">
        <v>4</v>
      </c>
      <c r="B7627" s="4" t="s">
        <v>5</v>
      </c>
      <c r="C7627" s="4" t="s">
        <v>7</v>
      </c>
      <c r="D7627" s="4" t="s">
        <v>7</v>
      </c>
      <c r="E7627" s="4" t="s">
        <v>7</v>
      </c>
    </row>
    <row r="7628" spans="1:5">
      <c r="A7628" t="n">
        <v>62683</v>
      </c>
      <c r="B7628" s="56" t="n">
        <v>61</v>
      </c>
      <c r="C7628" s="7" t="n">
        <v>18</v>
      </c>
      <c r="D7628" s="7" t="n">
        <v>0</v>
      </c>
      <c r="E7628" s="7" t="n">
        <v>1000</v>
      </c>
    </row>
    <row r="7629" spans="1:5">
      <c r="A7629" t="s">
        <v>4</v>
      </c>
      <c r="B7629" s="4" t="s">
        <v>5</v>
      </c>
      <c r="C7629" s="4" t="s">
        <v>7</v>
      </c>
      <c r="D7629" s="4" t="s">
        <v>7</v>
      </c>
      <c r="E7629" s="4" t="s">
        <v>13</v>
      </c>
      <c r="F7629" s="4" t="s">
        <v>8</v>
      </c>
    </row>
    <row r="7630" spans="1:5">
      <c r="A7630" t="n">
        <v>62690</v>
      </c>
      <c r="B7630" s="90" t="n">
        <v>53</v>
      </c>
      <c r="C7630" s="7" t="n">
        <v>8</v>
      </c>
      <c r="D7630" s="7" t="n">
        <v>0</v>
      </c>
      <c r="E7630" s="7" t="n">
        <v>10</v>
      </c>
      <c r="F7630" s="7" t="n">
        <v>0</v>
      </c>
    </row>
    <row r="7631" spans="1:5">
      <c r="A7631" t="s">
        <v>4</v>
      </c>
      <c r="B7631" s="4" t="s">
        <v>5</v>
      </c>
      <c r="C7631" s="4" t="s">
        <v>7</v>
      </c>
    </row>
    <row r="7632" spans="1:5">
      <c r="A7632" t="n">
        <v>62700</v>
      </c>
      <c r="B7632" s="88" t="n">
        <v>54</v>
      </c>
      <c r="C7632" s="7" t="n">
        <v>8</v>
      </c>
    </row>
    <row r="7633" spans="1:6">
      <c r="A7633" t="s">
        <v>4</v>
      </c>
      <c r="B7633" s="4" t="s">
        <v>5</v>
      </c>
      <c r="C7633" s="4" t="s">
        <v>8</v>
      </c>
      <c r="D7633" s="4" t="s">
        <v>7</v>
      </c>
      <c r="E7633" s="4" t="s">
        <v>7</v>
      </c>
      <c r="F7633" s="4" t="s">
        <v>8</v>
      </c>
    </row>
    <row r="7634" spans="1:6">
      <c r="A7634" t="n">
        <v>62703</v>
      </c>
      <c r="B7634" s="37" t="n">
        <v>25</v>
      </c>
      <c r="C7634" s="7" t="n">
        <v>1</v>
      </c>
      <c r="D7634" s="7" t="n">
        <v>260</v>
      </c>
      <c r="E7634" s="7" t="n">
        <v>640</v>
      </c>
      <c r="F7634" s="7" t="n">
        <v>2</v>
      </c>
    </row>
    <row r="7635" spans="1:6">
      <c r="A7635" t="s">
        <v>4</v>
      </c>
      <c r="B7635" s="4" t="s">
        <v>5</v>
      </c>
      <c r="C7635" s="4" t="s">
        <v>8</v>
      </c>
      <c r="D7635" s="4" t="s">
        <v>7</v>
      </c>
      <c r="E7635" s="4" t="s">
        <v>9</v>
      </c>
    </row>
    <row r="7636" spans="1:6">
      <c r="A7636" t="n">
        <v>62710</v>
      </c>
      <c r="B7636" s="39" t="n">
        <v>51</v>
      </c>
      <c r="C7636" s="7" t="n">
        <v>4</v>
      </c>
      <c r="D7636" s="7" t="n">
        <v>2</v>
      </c>
      <c r="E7636" s="7" t="s">
        <v>471</v>
      </c>
    </row>
    <row r="7637" spans="1:6">
      <c r="A7637" t="s">
        <v>4</v>
      </c>
      <c r="B7637" s="4" t="s">
        <v>5</v>
      </c>
      <c r="C7637" s="4" t="s">
        <v>7</v>
      </c>
    </row>
    <row r="7638" spans="1:6">
      <c r="A7638" t="n">
        <v>62724</v>
      </c>
      <c r="B7638" s="25" t="n">
        <v>16</v>
      </c>
      <c r="C7638" s="7" t="n">
        <v>0</v>
      </c>
    </row>
    <row r="7639" spans="1:6">
      <c r="A7639" t="s">
        <v>4</v>
      </c>
      <c r="B7639" s="4" t="s">
        <v>5</v>
      </c>
      <c r="C7639" s="4" t="s">
        <v>7</v>
      </c>
      <c r="D7639" s="4" t="s">
        <v>74</v>
      </c>
      <c r="E7639" s="4" t="s">
        <v>8</v>
      </c>
      <c r="F7639" s="4" t="s">
        <v>8</v>
      </c>
    </row>
    <row r="7640" spans="1:6">
      <c r="A7640" t="n">
        <v>62727</v>
      </c>
      <c r="B7640" s="40" t="n">
        <v>26</v>
      </c>
      <c r="C7640" s="7" t="n">
        <v>2</v>
      </c>
      <c r="D7640" s="7" t="s">
        <v>516</v>
      </c>
      <c r="E7640" s="7" t="n">
        <v>2</v>
      </c>
      <c r="F7640" s="7" t="n">
        <v>0</v>
      </c>
    </row>
    <row r="7641" spans="1:6">
      <c r="A7641" t="s">
        <v>4</v>
      </c>
      <c r="B7641" s="4" t="s">
        <v>5</v>
      </c>
    </row>
    <row r="7642" spans="1:6">
      <c r="A7642" t="n">
        <v>62751</v>
      </c>
      <c r="B7642" s="41" t="n">
        <v>28</v>
      </c>
    </row>
    <row r="7643" spans="1:6">
      <c r="A7643" t="s">
        <v>4</v>
      </c>
      <c r="B7643" s="4" t="s">
        <v>5</v>
      </c>
      <c r="C7643" s="4" t="s">
        <v>8</v>
      </c>
      <c r="D7643" s="4" t="s">
        <v>7</v>
      </c>
      <c r="E7643" s="4" t="s">
        <v>7</v>
      </c>
      <c r="F7643" s="4" t="s">
        <v>8</v>
      </c>
    </row>
    <row r="7644" spans="1:6">
      <c r="A7644" t="n">
        <v>62752</v>
      </c>
      <c r="B7644" s="37" t="n">
        <v>25</v>
      </c>
      <c r="C7644" s="7" t="n">
        <v>1</v>
      </c>
      <c r="D7644" s="7" t="n">
        <v>65535</v>
      </c>
      <c r="E7644" s="7" t="n">
        <v>65535</v>
      </c>
      <c r="F7644" s="7" t="n">
        <v>0</v>
      </c>
    </row>
    <row r="7645" spans="1:6">
      <c r="A7645" t="s">
        <v>4</v>
      </c>
      <c r="B7645" s="4" t="s">
        <v>5</v>
      </c>
      <c r="C7645" s="4" t="s">
        <v>8</v>
      </c>
      <c r="D7645" s="4" t="s">
        <v>7</v>
      </c>
      <c r="E7645" s="4" t="s">
        <v>7</v>
      </c>
      <c r="F7645" s="4" t="s">
        <v>8</v>
      </c>
    </row>
    <row r="7646" spans="1:6">
      <c r="A7646" t="n">
        <v>62759</v>
      </c>
      <c r="B7646" s="37" t="n">
        <v>25</v>
      </c>
      <c r="C7646" s="7" t="n">
        <v>1</v>
      </c>
      <c r="D7646" s="7" t="n">
        <v>60</v>
      </c>
      <c r="E7646" s="7" t="n">
        <v>640</v>
      </c>
      <c r="F7646" s="7" t="n">
        <v>2</v>
      </c>
    </row>
    <row r="7647" spans="1:6">
      <c r="A7647" t="s">
        <v>4</v>
      </c>
      <c r="B7647" s="4" t="s">
        <v>5</v>
      </c>
      <c r="C7647" s="4" t="s">
        <v>8</v>
      </c>
      <c r="D7647" s="4" t="s">
        <v>7</v>
      </c>
      <c r="E7647" s="4" t="s">
        <v>9</v>
      </c>
    </row>
    <row r="7648" spans="1:6">
      <c r="A7648" t="n">
        <v>62766</v>
      </c>
      <c r="B7648" s="39" t="n">
        <v>51</v>
      </c>
      <c r="C7648" s="7" t="n">
        <v>4</v>
      </c>
      <c r="D7648" s="7" t="n">
        <v>1</v>
      </c>
      <c r="E7648" s="7" t="s">
        <v>502</v>
      </c>
    </row>
    <row r="7649" spans="1:6">
      <c r="A7649" t="s">
        <v>4</v>
      </c>
      <c r="B7649" s="4" t="s">
        <v>5</v>
      </c>
      <c r="C7649" s="4" t="s">
        <v>7</v>
      </c>
    </row>
    <row r="7650" spans="1:6">
      <c r="A7650" t="n">
        <v>62779</v>
      </c>
      <c r="B7650" s="25" t="n">
        <v>16</v>
      </c>
      <c r="C7650" s="7" t="n">
        <v>0</v>
      </c>
    </row>
    <row r="7651" spans="1:6">
      <c r="A7651" t="s">
        <v>4</v>
      </c>
      <c r="B7651" s="4" t="s">
        <v>5</v>
      </c>
      <c r="C7651" s="4" t="s">
        <v>7</v>
      </c>
      <c r="D7651" s="4" t="s">
        <v>74</v>
      </c>
      <c r="E7651" s="4" t="s">
        <v>8</v>
      </c>
      <c r="F7651" s="4" t="s">
        <v>8</v>
      </c>
    </row>
    <row r="7652" spans="1:6">
      <c r="A7652" t="n">
        <v>62782</v>
      </c>
      <c r="B7652" s="40" t="n">
        <v>26</v>
      </c>
      <c r="C7652" s="7" t="n">
        <v>1</v>
      </c>
      <c r="D7652" s="7" t="s">
        <v>517</v>
      </c>
      <c r="E7652" s="7" t="n">
        <v>2</v>
      </c>
      <c r="F7652" s="7" t="n">
        <v>0</v>
      </c>
    </row>
    <row r="7653" spans="1:6">
      <c r="A7653" t="s">
        <v>4</v>
      </c>
      <c r="B7653" s="4" t="s">
        <v>5</v>
      </c>
    </row>
    <row r="7654" spans="1:6">
      <c r="A7654" t="n">
        <v>62811</v>
      </c>
      <c r="B7654" s="41" t="n">
        <v>28</v>
      </c>
    </row>
    <row r="7655" spans="1:6">
      <c r="A7655" t="s">
        <v>4</v>
      </c>
      <c r="B7655" s="4" t="s">
        <v>5</v>
      </c>
      <c r="C7655" s="4" t="s">
        <v>8</v>
      </c>
      <c r="D7655" s="4" t="s">
        <v>7</v>
      </c>
      <c r="E7655" s="4" t="s">
        <v>7</v>
      </c>
      <c r="F7655" s="4" t="s">
        <v>8</v>
      </c>
    </row>
    <row r="7656" spans="1:6">
      <c r="A7656" t="n">
        <v>62812</v>
      </c>
      <c r="B7656" s="37" t="n">
        <v>25</v>
      </c>
      <c r="C7656" s="7" t="n">
        <v>1</v>
      </c>
      <c r="D7656" s="7" t="n">
        <v>65535</v>
      </c>
      <c r="E7656" s="7" t="n">
        <v>65535</v>
      </c>
      <c r="F7656" s="7" t="n">
        <v>0</v>
      </c>
    </row>
    <row r="7657" spans="1:6">
      <c r="A7657" t="s">
        <v>4</v>
      </c>
      <c r="B7657" s="4" t="s">
        <v>5</v>
      </c>
      <c r="C7657" s="4" t="s">
        <v>8</v>
      </c>
      <c r="D7657" s="4" t="s">
        <v>7</v>
      </c>
      <c r="E7657" s="4" t="s">
        <v>7</v>
      </c>
      <c r="F7657" s="4" t="s">
        <v>8</v>
      </c>
    </row>
    <row r="7658" spans="1:6">
      <c r="A7658" t="n">
        <v>62819</v>
      </c>
      <c r="B7658" s="37" t="n">
        <v>25</v>
      </c>
      <c r="C7658" s="7" t="n">
        <v>1</v>
      </c>
      <c r="D7658" s="7" t="n">
        <v>60</v>
      </c>
      <c r="E7658" s="7" t="n">
        <v>640</v>
      </c>
      <c r="F7658" s="7" t="n">
        <v>2</v>
      </c>
    </row>
    <row r="7659" spans="1:6">
      <c r="A7659" t="s">
        <v>4</v>
      </c>
      <c r="B7659" s="4" t="s">
        <v>5</v>
      </c>
      <c r="C7659" s="4" t="s">
        <v>8</v>
      </c>
      <c r="D7659" s="4" t="s">
        <v>7</v>
      </c>
      <c r="E7659" s="4" t="s">
        <v>9</v>
      </c>
    </row>
    <row r="7660" spans="1:6">
      <c r="A7660" t="n">
        <v>62826</v>
      </c>
      <c r="B7660" s="39" t="n">
        <v>51</v>
      </c>
      <c r="C7660" s="7" t="n">
        <v>4</v>
      </c>
      <c r="D7660" s="7" t="n">
        <v>5</v>
      </c>
      <c r="E7660" s="7" t="s">
        <v>285</v>
      </c>
    </row>
    <row r="7661" spans="1:6">
      <c r="A7661" t="s">
        <v>4</v>
      </c>
      <c r="B7661" s="4" t="s">
        <v>5</v>
      </c>
      <c r="C7661" s="4" t="s">
        <v>7</v>
      </c>
    </row>
    <row r="7662" spans="1:6">
      <c r="A7662" t="n">
        <v>62840</v>
      </c>
      <c r="B7662" s="25" t="n">
        <v>16</v>
      </c>
      <c r="C7662" s="7" t="n">
        <v>0</v>
      </c>
    </row>
    <row r="7663" spans="1:6">
      <c r="A7663" t="s">
        <v>4</v>
      </c>
      <c r="B7663" s="4" t="s">
        <v>5</v>
      </c>
      <c r="C7663" s="4" t="s">
        <v>7</v>
      </c>
      <c r="D7663" s="4" t="s">
        <v>74</v>
      </c>
      <c r="E7663" s="4" t="s">
        <v>8</v>
      </c>
      <c r="F7663" s="4" t="s">
        <v>8</v>
      </c>
    </row>
    <row r="7664" spans="1:6">
      <c r="A7664" t="n">
        <v>62843</v>
      </c>
      <c r="B7664" s="40" t="n">
        <v>26</v>
      </c>
      <c r="C7664" s="7" t="n">
        <v>5</v>
      </c>
      <c r="D7664" s="7" t="s">
        <v>518</v>
      </c>
      <c r="E7664" s="7" t="n">
        <v>2</v>
      </c>
      <c r="F7664" s="7" t="n">
        <v>0</v>
      </c>
    </row>
    <row r="7665" spans="1:6">
      <c r="A7665" t="s">
        <v>4</v>
      </c>
      <c r="B7665" s="4" t="s">
        <v>5</v>
      </c>
    </row>
    <row r="7666" spans="1:6">
      <c r="A7666" t="n">
        <v>62938</v>
      </c>
      <c r="B7666" s="41" t="n">
        <v>28</v>
      </c>
    </row>
    <row r="7667" spans="1:6">
      <c r="A7667" t="s">
        <v>4</v>
      </c>
      <c r="B7667" s="4" t="s">
        <v>5</v>
      </c>
      <c r="C7667" s="4" t="s">
        <v>8</v>
      </c>
      <c r="D7667" s="4" t="s">
        <v>7</v>
      </c>
      <c r="E7667" s="4" t="s">
        <v>7</v>
      </c>
      <c r="F7667" s="4" t="s">
        <v>8</v>
      </c>
    </row>
    <row r="7668" spans="1:6">
      <c r="A7668" t="n">
        <v>62939</v>
      </c>
      <c r="B7668" s="37" t="n">
        <v>25</v>
      </c>
      <c r="C7668" s="7" t="n">
        <v>1</v>
      </c>
      <c r="D7668" s="7" t="n">
        <v>65535</v>
      </c>
      <c r="E7668" s="7" t="n">
        <v>65535</v>
      </c>
      <c r="F7668" s="7" t="n">
        <v>0</v>
      </c>
    </row>
    <row r="7669" spans="1:6">
      <c r="A7669" t="s">
        <v>4</v>
      </c>
      <c r="B7669" s="4" t="s">
        <v>5</v>
      </c>
      <c r="C7669" s="4" t="s">
        <v>8</v>
      </c>
      <c r="D7669" s="4" t="s">
        <v>7</v>
      </c>
      <c r="E7669" s="4" t="s">
        <v>7</v>
      </c>
      <c r="F7669" s="4" t="s">
        <v>8</v>
      </c>
    </row>
    <row r="7670" spans="1:6">
      <c r="A7670" t="n">
        <v>62946</v>
      </c>
      <c r="B7670" s="37" t="n">
        <v>25</v>
      </c>
      <c r="C7670" s="7" t="n">
        <v>1</v>
      </c>
      <c r="D7670" s="7" t="n">
        <v>260</v>
      </c>
      <c r="E7670" s="7" t="n">
        <v>640</v>
      </c>
      <c r="F7670" s="7" t="n">
        <v>2</v>
      </c>
    </row>
    <row r="7671" spans="1:6">
      <c r="A7671" t="s">
        <v>4</v>
      </c>
      <c r="B7671" s="4" t="s">
        <v>5</v>
      </c>
      <c r="C7671" s="4" t="s">
        <v>8</v>
      </c>
      <c r="D7671" s="4" t="s">
        <v>7</v>
      </c>
      <c r="E7671" s="4" t="s">
        <v>9</v>
      </c>
    </row>
    <row r="7672" spans="1:6">
      <c r="A7672" t="n">
        <v>62953</v>
      </c>
      <c r="B7672" s="39" t="n">
        <v>51</v>
      </c>
      <c r="C7672" s="7" t="n">
        <v>4</v>
      </c>
      <c r="D7672" s="7" t="n">
        <v>6</v>
      </c>
      <c r="E7672" s="7" t="s">
        <v>502</v>
      </c>
    </row>
    <row r="7673" spans="1:6">
      <c r="A7673" t="s">
        <v>4</v>
      </c>
      <c r="B7673" s="4" t="s">
        <v>5</v>
      </c>
      <c r="C7673" s="4" t="s">
        <v>7</v>
      </c>
    </row>
    <row r="7674" spans="1:6">
      <c r="A7674" t="n">
        <v>62966</v>
      </c>
      <c r="B7674" s="25" t="n">
        <v>16</v>
      </c>
      <c r="C7674" s="7" t="n">
        <v>0</v>
      </c>
    </row>
    <row r="7675" spans="1:6">
      <c r="A7675" t="s">
        <v>4</v>
      </c>
      <c r="B7675" s="4" t="s">
        <v>5</v>
      </c>
      <c r="C7675" s="4" t="s">
        <v>7</v>
      </c>
      <c r="D7675" s="4" t="s">
        <v>74</v>
      </c>
      <c r="E7675" s="4" t="s">
        <v>8</v>
      </c>
      <c r="F7675" s="4" t="s">
        <v>8</v>
      </c>
    </row>
    <row r="7676" spans="1:6">
      <c r="A7676" t="n">
        <v>62969</v>
      </c>
      <c r="B7676" s="40" t="n">
        <v>26</v>
      </c>
      <c r="C7676" s="7" t="n">
        <v>6</v>
      </c>
      <c r="D7676" s="7" t="s">
        <v>519</v>
      </c>
      <c r="E7676" s="7" t="n">
        <v>2</v>
      </c>
      <c r="F7676" s="7" t="n">
        <v>0</v>
      </c>
    </row>
    <row r="7677" spans="1:6">
      <c r="A7677" t="s">
        <v>4</v>
      </c>
      <c r="B7677" s="4" t="s">
        <v>5</v>
      </c>
    </row>
    <row r="7678" spans="1:6">
      <c r="A7678" t="n">
        <v>63046</v>
      </c>
      <c r="B7678" s="41" t="n">
        <v>28</v>
      </c>
    </row>
    <row r="7679" spans="1:6">
      <c r="A7679" t="s">
        <v>4</v>
      </c>
      <c r="B7679" s="4" t="s">
        <v>5</v>
      </c>
      <c r="C7679" s="4" t="s">
        <v>8</v>
      </c>
      <c r="D7679" s="4" t="s">
        <v>7</v>
      </c>
      <c r="E7679" s="4" t="s">
        <v>7</v>
      </c>
      <c r="F7679" s="4" t="s">
        <v>8</v>
      </c>
    </row>
    <row r="7680" spans="1:6">
      <c r="A7680" t="n">
        <v>63047</v>
      </c>
      <c r="B7680" s="37" t="n">
        <v>25</v>
      </c>
      <c r="C7680" s="7" t="n">
        <v>1</v>
      </c>
      <c r="D7680" s="7" t="n">
        <v>65535</v>
      </c>
      <c r="E7680" s="7" t="n">
        <v>65535</v>
      </c>
      <c r="F7680" s="7" t="n">
        <v>0</v>
      </c>
    </row>
    <row r="7681" spans="1:6">
      <c r="A7681" t="s">
        <v>4</v>
      </c>
      <c r="B7681" s="4" t="s">
        <v>5</v>
      </c>
      <c r="C7681" s="4" t="s">
        <v>7</v>
      </c>
      <c r="D7681" s="4" t="s">
        <v>8</v>
      </c>
    </row>
    <row r="7682" spans="1:6">
      <c r="A7682" t="n">
        <v>63054</v>
      </c>
      <c r="B7682" s="42" t="n">
        <v>89</v>
      </c>
      <c r="C7682" s="7" t="n">
        <v>65533</v>
      </c>
      <c r="D7682" s="7" t="n">
        <v>1</v>
      </c>
    </row>
    <row r="7683" spans="1:6">
      <c r="A7683" t="s">
        <v>4</v>
      </c>
      <c r="B7683" s="4" t="s">
        <v>5</v>
      </c>
      <c r="C7683" s="4" t="s">
        <v>8</v>
      </c>
      <c r="D7683" s="4" t="s">
        <v>7</v>
      </c>
      <c r="E7683" s="4" t="s">
        <v>13</v>
      </c>
    </row>
    <row r="7684" spans="1:6">
      <c r="A7684" t="n">
        <v>63058</v>
      </c>
      <c r="B7684" s="27" t="n">
        <v>58</v>
      </c>
      <c r="C7684" s="7" t="n">
        <v>101</v>
      </c>
      <c r="D7684" s="7" t="n">
        <v>300</v>
      </c>
      <c r="E7684" s="7" t="n">
        <v>1</v>
      </c>
    </row>
    <row r="7685" spans="1:6">
      <c r="A7685" t="s">
        <v>4</v>
      </c>
      <c r="B7685" s="4" t="s">
        <v>5</v>
      </c>
      <c r="C7685" s="4" t="s">
        <v>8</v>
      </c>
      <c r="D7685" s="4" t="s">
        <v>7</v>
      </c>
    </row>
    <row r="7686" spans="1:6">
      <c r="A7686" t="n">
        <v>63066</v>
      </c>
      <c r="B7686" s="27" t="n">
        <v>58</v>
      </c>
      <c r="C7686" s="7" t="n">
        <v>254</v>
      </c>
      <c r="D7686" s="7" t="n">
        <v>0</v>
      </c>
    </row>
    <row r="7687" spans="1:6">
      <c r="A7687" t="s">
        <v>4</v>
      </c>
      <c r="B7687" s="4" t="s">
        <v>5</v>
      </c>
      <c r="C7687" s="4" t="s">
        <v>7</v>
      </c>
      <c r="D7687" s="4" t="s">
        <v>14</v>
      </c>
    </row>
    <row r="7688" spans="1:6">
      <c r="A7688" t="n">
        <v>63070</v>
      </c>
      <c r="B7688" s="43" t="n">
        <v>44</v>
      </c>
      <c r="C7688" s="7" t="n">
        <v>61491</v>
      </c>
      <c r="D7688" s="7" t="n">
        <v>1</v>
      </c>
    </row>
    <row r="7689" spans="1:6">
      <c r="A7689" t="s">
        <v>4</v>
      </c>
      <c r="B7689" s="4" t="s">
        <v>5</v>
      </c>
      <c r="C7689" s="4" t="s">
        <v>7</v>
      </c>
      <c r="D7689" s="4" t="s">
        <v>14</v>
      </c>
    </row>
    <row r="7690" spans="1:6">
      <c r="A7690" t="n">
        <v>63077</v>
      </c>
      <c r="B7690" s="43" t="n">
        <v>44</v>
      </c>
      <c r="C7690" s="7" t="n">
        <v>61492</v>
      </c>
      <c r="D7690" s="7" t="n">
        <v>1</v>
      </c>
    </row>
    <row r="7691" spans="1:6">
      <c r="A7691" t="s">
        <v>4</v>
      </c>
      <c r="B7691" s="4" t="s">
        <v>5</v>
      </c>
      <c r="C7691" s="4" t="s">
        <v>7</v>
      </c>
      <c r="D7691" s="4" t="s">
        <v>14</v>
      </c>
    </row>
    <row r="7692" spans="1:6">
      <c r="A7692" t="n">
        <v>63084</v>
      </c>
      <c r="B7692" s="43" t="n">
        <v>44</v>
      </c>
      <c r="C7692" s="7" t="n">
        <v>61493</v>
      </c>
      <c r="D7692" s="7" t="n">
        <v>1</v>
      </c>
    </row>
    <row r="7693" spans="1:6">
      <c r="A7693" t="s">
        <v>4</v>
      </c>
      <c r="B7693" s="4" t="s">
        <v>5</v>
      </c>
      <c r="C7693" s="4" t="s">
        <v>7</v>
      </c>
      <c r="D7693" s="4" t="s">
        <v>14</v>
      </c>
    </row>
    <row r="7694" spans="1:6">
      <c r="A7694" t="n">
        <v>63091</v>
      </c>
      <c r="B7694" s="43" t="n">
        <v>44</v>
      </c>
      <c r="C7694" s="7" t="n">
        <v>61494</v>
      </c>
      <c r="D7694" s="7" t="n">
        <v>1</v>
      </c>
    </row>
    <row r="7695" spans="1:6">
      <c r="A7695" t="s">
        <v>4</v>
      </c>
      <c r="B7695" s="4" t="s">
        <v>5</v>
      </c>
      <c r="C7695" s="4" t="s">
        <v>7</v>
      </c>
      <c r="D7695" s="4" t="s">
        <v>14</v>
      </c>
    </row>
    <row r="7696" spans="1:6">
      <c r="A7696" t="n">
        <v>63098</v>
      </c>
      <c r="B7696" s="43" t="n">
        <v>44</v>
      </c>
      <c r="C7696" s="7" t="n">
        <v>61497</v>
      </c>
      <c r="D7696" s="7" t="n">
        <v>1</v>
      </c>
    </row>
    <row r="7697" spans="1:5">
      <c r="A7697" t="s">
        <v>4</v>
      </c>
      <c r="B7697" s="4" t="s">
        <v>5</v>
      </c>
      <c r="C7697" s="4" t="s">
        <v>7</v>
      </c>
      <c r="D7697" s="4" t="s">
        <v>14</v>
      </c>
    </row>
    <row r="7698" spans="1:5">
      <c r="A7698" t="n">
        <v>63105</v>
      </c>
      <c r="B7698" s="43" t="n">
        <v>44</v>
      </c>
      <c r="C7698" s="7" t="n">
        <v>61498</v>
      </c>
      <c r="D7698" s="7" t="n">
        <v>1</v>
      </c>
    </row>
    <row r="7699" spans="1:5">
      <c r="A7699" t="s">
        <v>4</v>
      </c>
      <c r="B7699" s="4" t="s">
        <v>5</v>
      </c>
      <c r="C7699" s="4" t="s">
        <v>7</v>
      </c>
      <c r="D7699" s="4" t="s">
        <v>14</v>
      </c>
    </row>
    <row r="7700" spans="1:5">
      <c r="A7700" t="n">
        <v>63112</v>
      </c>
      <c r="B7700" s="43" t="n">
        <v>44</v>
      </c>
      <c r="C7700" s="7" t="n">
        <v>61499</v>
      </c>
      <c r="D7700" s="7" t="n">
        <v>1</v>
      </c>
    </row>
    <row r="7701" spans="1:5">
      <c r="A7701" t="s">
        <v>4</v>
      </c>
      <c r="B7701" s="4" t="s">
        <v>5</v>
      </c>
      <c r="C7701" s="4" t="s">
        <v>7</v>
      </c>
      <c r="D7701" s="4" t="s">
        <v>14</v>
      </c>
    </row>
    <row r="7702" spans="1:5">
      <c r="A7702" t="n">
        <v>63119</v>
      </c>
      <c r="B7702" s="43" t="n">
        <v>44</v>
      </c>
      <c r="C7702" s="7" t="n">
        <v>61500</v>
      </c>
      <c r="D7702" s="7" t="n">
        <v>1</v>
      </c>
    </row>
    <row r="7703" spans="1:5">
      <c r="A7703" t="s">
        <v>4</v>
      </c>
      <c r="B7703" s="4" t="s">
        <v>5</v>
      </c>
      <c r="C7703" s="4" t="s">
        <v>7</v>
      </c>
      <c r="D7703" s="4" t="s">
        <v>14</v>
      </c>
    </row>
    <row r="7704" spans="1:5">
      <c r="A7704" t="n">
        <v>63126</v>
      </c>
      <c r="B7704" s="43" t="n">
        <v>44</v>
      </c>
      <c r="C7704" s="7" t="n">
        <v>61501</v>
      </c>
      <c r="D7704" s="7" t="n">
        <v>1</v>
      </c>
    </row>
    <row r="7705" spans="1:5">
      <c r="A7705" t="s">
        <v>4</v>
      </c>
      <c r="B7705" s="4" t="s">
        <v>5</v>
      </c>
      <c r="C7705" s="4" t="s">
        <v>7</v>
      </c>
      <c r="D7705" s="4" t="s">
        <v>14</v>
      </c>
    </row>
    <row r="7706" spans="1:5">
      <c r="A7706" t="n">
        <v>63133</v>
      </c>
      <c r="B7706" s="43" t="n">
        <v>44</v>
      </c>
      <c r="C7706" s="7" t="n">
        <v>13</v>
      </c>
      <c r="D7706" s="7" t="n">
        <v>1</v>
      </c>
    </row>
    <row r="7707" spans="1:5">
      <c r="A7707" t="s">
        <v>4</v>
      </c>
      <c r="B7707" s="4" t="s">
        <v>5</v>
      </c>
      <c r="C7707" s="4" t="s">
        <v>7</v>
      </c>
      <c r="D7707" s="4" t="s">
        <v>14</v>
      </c>
    </row>
    <row r="7708" spans="1:5">
      <c r="A7708" t="n">
        <v>63140</v>
      </c>
      <c r="B7708" s="43" t="n">
        <v>44</v>
      </c>
      <c r="C7708" s="7" t="n">
        <v>80</v>
      </c>
      <c r="D7708" s="7" t="n">
        <v>1</v>
      </c>
    </row>
    <row r="7709" spans="1:5">
      <c r="A7709" t="s">
        <v>4</v>
      </c>
      <c r="B7709" s="4" t="s">
        <v>5</v>
      </c>
      <c r="C7709" s="4" t="s">
        <v>7</v>
      </c>
      <c r="D7709" s="4" t="s">
        <v>14</v>
      </c>
    </row>
    <row r="7710" spans="1:5">
      <c r="A7710" t="n">
        <v>63147</v>
      </c>
      <c r="B7710" s="43" t="n">
        <v>44</v>
      </c>
      <c r="C7710" s="7" t="n">
        <v>18</v>
      </c>
      <c r="D7710" s="7" t="n">
        <v>1</v>
      </c>
    </row>
    <row r="7711" spans="1:5">
      <c r="A7711" t="s">
        <v>4</v>
      </c>
      <c r="B7711" s="4" t="s">
        <v>5</v>
      </c>
      <c r="C7711" s="4" t="s">
        <v>7</v>
      </c>
      <c r="D7711" s="4" t="s">
        <v>13</v>
      </c>
      <c r="E7711" s="4" t="s">
        <v>13</v>
      </c>
      <c r="F7711" s="4" t="s">
        <v>13</v>
      </c>
      <c r="G7711" s="4" t="s">
        <v>13</v>
      </c>
    </row>
    <row r="7712" spans="1:5">
      <c r="A7712" t="n">
        <v>63154</v>
      </c>
      <c r="B7712" s="46" t="n">
        <v>46</v>
      </c>
      <c r="C7712" s="7" t="n">
        <v>0</v>
      </c>
      <c r="D7712" s="7" t="n">
        <v>-0.349999994039536</v>
      </c>
      <c r="E7712" s="7" t="n">
        <v>2</v>
      </c>
      <c r="F7712" s="7" t="n">
        <v>34.4000015258789</v>
      </c>
      <c r="G7712" s="7" t="n">
        <v>0</v>
      </c>
    </row>
    <row r="7713" spans="1:7">
      <c r="A7713" t="s">
        <v>4</v>
      </c>
      <c r="B7713" s="4" t="s">
        <v>5</v>
      </c>
      <c r="C7713" s="4" t="s">
        <v>7</v>
      </c>
      <c r="D7713" s="4" t="s">
        <v>13</v>
      </c>
      <c r="E7713" s="4" t="s">
        <v>13</v>
      </c>
      <c r="F7713" s="4" t="s">
        <v>13</v>
      </c>
      <c r="G7713" s="4" t="s">
        <v>13</v>
      </c>
    </row>
    <row r="7714" spans="1:7">
      <c r="A7714" t="n">
        <v>63173</v>
      </c>
      <c r="B7714" s="46" t="n">
        <v>46</v>
      </c>
      <c r="C7714" s="7" t="n">
        <v>8</v>
      </c>
      <c r="D7714" s="7" t="n">
        <v>0.349999994039536</v>
      </c>
      <c r="E7714" s="7" t="n">
        <v>2</v>
      </c>
      <c r="F7714" s="7" t="n">
        <v>34.0499992370605</v>
      </c>
      <c r="G7714" s="7" t="n">
        <v>0</v>
      </c>
    </row>
    <row r="7715" spans="1:7">
      <c r="A7715" t="s">
        <v>4</v>
      </c>
      <c r="B7715" s="4" t="s">
        <v>5</v>
      </c>
      <c r="C7715" s="4" t="s">
        <v>7</v>
      </c>
      <c r="D7715" s="4" t="s">
        <v>13</v>
      </c>
      <c r="E7715" s="4" t="s">
        <v>13</v>
      </c>
      <c r="F7715" s="4" t="s">
        <v>13</v>
      </c>
      <c r="G7715" s="4" t="s">
        <v>13</v>
      </c>
    </row>
    <row r="7716" spans="1:7">
      <c r="A7716" t="n">
        <v>63192</v>
      </c>
      <c r="B7716" s="46" t="n">
        <v>46</v>
      </c>
      <c r="C7716" s="7" t="n">
        <v>61491</v>
      </c>
      <c r="D7716" s="7" t="n">
        <v>-1.25</v>
      </c>
      <c r="E7716" s="7" t="n">
        <v>2</v>
      </c>
      <c r="F7716" s="7" t="n">
        <v>33.5</v>
      </c>
      <c r="G7716" s="7" t="n">
        <v>0</v>
      </c>
    </row>
    <row r="7717" spans="1:7">
      <c r="A7717" t="s">
        <v>4</v>
      </c>
      <c r="B7717" s="4" t="s">
        <v>5</v>
      </c>
      <c r="C7717" s="4" t="s">
        <v>7</v>
      </c>
      <c r="D7717" s="4" t="s">
        <v>13</v>
      </c>
      <c r="E7717" s="4" t="s">
        <v>13</v>
      </c>
      <c r="F7717" s="4" t="s">
        <v>13</v>
      </c>
      <c r="G7717" s="4" t="s">
        <v>13</v>
      </c>
    </row>
    <row r="7718" spans="1:7">
      <c r="A7718" t="n">
        <v>63211</v>
      </c>
      <c r="B7718" s="46" t="n">
        <v>46</v>
      </c>
      <c r="C7718" s="7" t="n">
        <v>61492</v>
      </c>
      <c r="D7718" s="7" t="n">
        <v>1.20000004768372</v>
      </c>
      <c r="E7718" s="7" t="n">
        <v>2</v>
      </c>
      <c r="F7718" s="7" t="n">
        <v>33.5499992370605</v>
      </c>
      <c r="G7718" s="7" t="n">
        <v>0</v>
      </c>
    </row>
    <row r="7719" spans="1:7">
      <c r="A7719" t="s">
        <v>4</v>
      </c>
      <c r="B7719" s="4" t="s">
        <v>5</v>
      </c>
      <c r="C7719" s="4" t="s">
        <v>7</v>
      </c>
      <c r="D7719" s="4" t="s">
        <v>13</v>
      </c>
      <c r="E7719" s="4" t="s">
        <v>13</v>
      </c>
      <c r="F7719" s="4" t="s">
        <v>13</v>
      </c>
      <c r="G7719" s="4" t="s">
        <v>13</v>
      </c>
    </row>
    <row r="7720" spans="1:7">
      <c r="A7720" t="n">
        <v>63230</v>
      </c>
      <c r="B7720" s="46" t="n">
        <v>46</v>
      </c>
      <c r="C7720" s="7" t="n">
        <v>61493</v>
      </c>
      <c r="D7720" s="7" t="n">
        <v>-0.800000011920929</v>
      </c>
      <c r="E7720" s="7" t="n">
        <v>2</v>
      </c>
      <c r="F7720" s="7" t="n">
        <v>32.9000015258789</v>
      </c>
      <c r="G7720" s="7" t="n">
        <v>0</v>
      </c>
    </row>
    <row r="7721" spans="1:7">
      <c r="A7721" t="s">
        <v>4</v>
      </c>
      <c r="B7721" s="4" t="s">
        <v>5</v>
      </c>
      <c r="C7721" s="4" t="s">
        <v>7</v>
      </c>
      <c r="D7721" s="4" t="s">
        <v>13</v>
      </c>
      <c r="E7721" s="4" t="s">
        <v>13</v>
      </c>
      <c r="F7721" s="4" t="s">
        <v>13</v>
      </c>
      <c r="G7721" s="4" t="s">
        <v>13</v>
      </c>
    </row>
    <row r="7722" spans="1:7">
      <c r="A7722" t="n">
        <v>63249</v>
      </c>
      <c r="B7722" s="46" t="n">
        <v>46</v>
      </c>
      <c r="C7722" s="7" t="n">
        <v>61494</v>
      </c>
      <c r="D7722" s="7" t="n">
        <v>0.5</v>
      </c>
      <c r="E7722" s="7" t="n">
        <v>2</v>
      </c>
      <c r="F7722" s="7" t="n">
        <v>33.0499992370605</v>
      </c>
      <c r="G7722" s="7" t="n">
        <v>0</v>
      </c>
    </row>
    <row r="7723" spans="1:7">
      <c r="A7723" t="s">
        <v>4</v>
      </c>
      <c r="B7723" s="4" t="s">
        <v>5</v>
      </c>
      <c r="C7723" s="4" t="s">
        <v>7</v>
      </c>
      <c r="D7723" s="4" t="s">
        <v>13</v>
      </c>
      <c r="E7723" s="4" t="s">
        <v>13</v>
      </c>
      <c r="F7723" s="4" t="s">
        <v>13</v>
      </c>
      <c r="G7723" s="4" t="s">
        <v>13</v>
      </c>
    </row>
    <row r="7724" spans="1:7">
      <c r="A7724" t="n">
        <v>63268</v>
      </c>
      <c r="B7724" s="46" t="n">
        <v>46</v>
      </c>
      <c r="C7724" s="7" t="n">
        <v>61497</v>
      </c>
      <c r="D7724" s="7" t="n">
        <v>-0.899999976158142</v>
      </c>
      <c r="E7724" s="7" t="n">
        <v>2</v>
      </c>
      <c r="F7724" s="7" t="n">
        <v>36.1500015258789</v>
      </c>
      <c r="G7724" s="7" t="n">
        <v>180</v>
      </c>
    </row>
    <row r="7725" spans="1:7">
      <c r="A7725" t="s">
        <v>4</v>
      </c>
      <c r="B7725" s="4" t="s">
        <v>5</v>
      </c>
      <c r="C7725" s="4" t="s">
        <v>7</v>
      </c>
      <c r="D7725" s="4" t="s">
        <v>13</v>
      </c>
      <c r="E7725" s="4" t="s">
        <v>13</v>
      </c>
      <c r="F7725" s="4" t="s">
        <v>13</v>
      </c>
      <c r="G7725" s="4" t="s">
        <v>13</v>
      </c>
    </row>
    <row r="7726" spans="1:7">
      <c r="A7726" t="n">
        <v>63287</v>
      </c>
      <c r="B7726" s="46" t="n">
        <v>46</v>
      </c>
      <c r="C7726" s="7" t="n">
        <v>61498</v>
      </c>
      <c r="D7726" s="7" t="n">
        <v>1.04999995231628</v>
      </c>
      <c r="E7726" s="7" t="n">
        <v>2</v>
      </c>
      <c r="F7726" s="7" t="n">
        <v>35.75</v>
      </c>
      <c r="G7726" s="7" t="n">
        <v>180</v>
      </c>
    </row>
    <row r="7727" spans="1:7">
      <c r="A7727" t="s">
        <v>4</v>
      </c>
      <c r="B7727" s="4" t="s">
        <v>5</v>
      </c>
      <c r="C7727" s="4" t="s">
        <v>7</v>
      </c>
      <c r="D7727" s="4" t="s">
        <v>13</v>
      </c>
      <c r="E7727" s="4" t="s">
        <v>13</v>
      </c>
      <c r="F7727" s="4" t="s">
        <v>13</v>
      </c>
      <c r="G7727" s="4" t="s">
        <v>13</v>
      </c>
    </row>
    <row r="7728" spans="1:7">
      <c r="A7728" t="n">
        <v>63306</v>
      </c>
      <c r="B7728" s="46" t="n">
        <v>46</v>
      </c>
      <c r="C7728" s="7" t="n">
        <v>61499</v>
      </c>
      <c r="D7728" s="7" t="n">
        <v>1.79999995231628</v>
      </c>
      <c r="E7728" s="7" t="n">
        <v>2</v>
      </c>
      <c r="F7728" s="7" t="n">
        <v>36.4500007629395</v>
      </c>
      <c r="G7728" s="7" t="n">
        <v>180</v>
      </c>
    </row>
    <row r="7729" spans="1:7">
      <c r="A7729" t="s">
        <v>4</v>
      </c>
      <c r="B7729" s="4" t="s">
        <v>5</v>
      </c>
      <c r="C7729" s="4" t="s">
        <v>7</v>
      </c>
      <c r="D7729" s="4" t="s">
        <v>13</v>
      </c>
      <c r="E7729" s="4" t="s">
        <v>13</v>
      </c>
      <c r="F7729" s="4" t="s">
        <v>13</v>
      </c>
      <c r="G7729" s="4" t="s">
        <v>13</v>
      </c>
    </row>
    <row r="7730" spans="1:7">
      <c r="A7730" t="n">
        <v>63325</v>
      </c>
      <c r="B7730" s="46" t="n">
        <v>46</v>
      </c>
      <c r="C7730" s="7" t="n">
        <v>61500</v>
      </c>
      <c r="D7730" s="7" t="n">
        <v>-1.10000002384186</v>
      </c>
      <c r="E7730" s="7" t="n">
        <v>2</v>
      </c>
      <c r="F7730" s="7" t="n">
        <v>37.1500015258789</v>
      </c>
      <c r="G7730" s="7" t="n">
        <v>180</v>
      </c>
    </row>
    <row r="7731" spans="1:7">
      <c r="A7731" t="s">
        <v>4</v>
      </c>
      <c r="B7731" s="4" t="s">
        <v>5</v>
      </c>
      <c r="C7731" s="4" t="s">
        <v>7</v>
      </c>
      <c r="D7731" s="4" t="s">
        <v>13</v>
      </c>
      <c r="E7731" s="4" t="s">
        <v>13</v>
      </c>
      <c r="F7731" s="4" t="s">
        <v>13</v>
      </c>
      <c r="G7731" s="4" t="s">
        <v>13</v>
      </c>
    </row>
    <row r="7732" spans="1:7">
      <c r="A7732" t="n">
        <v>63344</v>
      </c>
      <c r="B7732" s="46" t="n">
        <v>46</v>
      </c>
      <c r="C7732" s="7" t="n">
        <v>61501</v>
      </c>
      <c r="D7732" s="7" t="n">
        <v>-2</v>
      </c>
      <c r="E7732" s="7" t="n">
        <v>2</v>
      </c>
      <c r="F7732" s="7" t="n">
        <v>37.4500007629395</v>
      </c>
      <c r="G7732" s="7" t="n">
        <v>180</v>
      </c>
    </row>
    <row r="7733" spans="1:7">
      <c r="A7733" t="s">
        <v>4</v>
      </c>
      <c r="B7733" s="4" t="s">
        <v>5</v>
      </c>
      <c r="C7733" s="4" t="s">
        <v>7</v>
      </c>
      <c r="D7733" s="4" t="s">
        <v>13</v>
      </c>
      <c r="E7733" s="4" t="s">
        <v>13</v>
      </c>
      <c r="F7733" s="4" t="s">
        <v>13</v>
      </c>
      <c r="G7733" s="4" t="s">
        <v>13</v>
      </c>
    </row>
    <row r="7734" spans="1:7">
      <c r="A7734" t="n">
        <v>63363</v>
      </c>
      <c r="B7734" s="46" t="n">
        <v>46</v>
      </c>
      <c r="C7734" s="7" t="n">
        <v>13</v>
      </c>
      <c r="D7734" s="7" t="n">
        <v>0.400000005960464</v>
      </c>
      <c r="E7734" s="7" t="n">
        <v>2</v>
      </c>
      <c r="F7734" s="7" t="n">
        <v>37.0499992370605</v>
      </c>
      <c r="G7734" s="7" t="n">
        <v>180</v>
      </c>
    </row>
    <row r="7735" spans="1:7">
      <c r="A7735" t="s">
        <v>4</v>
      </c>
      <c r="B7735" s="4" t="s">
        <v>5</v>
      </c>
      <c r="C7735" s="4" t="s">
        <v>7</v>
      </c>
      <c r="D7735" s="4" t="s">
        <v>13</v>
      </c>
      <c r="E7735" s="4" t="s">
        <v>13</v>
      </c>
      <c r="F7735" s="4" t="s">
        <v>13</v>
      </c>
      <c r="G7735" s="4" t="s">
        <v>13</v>
      </c>
    </row>
    <row r="7736" spans="1:7">
      <c r="A7736" t="n">
        <v>63382</v>
      </c>
      <c r="B7736" s="46" t="n">
        <v>46</v>
      </c>
      <c r="C7736" s="7" t="n">
        <v>80</v>
      </c>
      <c r="D7736" s="7" t="n">
        <v>1.20000004768372</v>
      </c>
      <c r="E7736" s="7" t="n">
        <v>2</v>
      </c>
      <c r="F7736" s="7" t="n">
        <v>37.9000015258789</v>
      </c>
      <c r="G7736" s="7" t="n">
        <v>180</v>
      </c>
    </row>
    <row r="7737" spans="1:7">
      <c r="A7737" t="s">
        <v>4</v>
      </c>
      <c r="B7737" s="4" t="s">
        <v>5</v>
      </c>
      <c r="C7737" s="4" t="s">
        <v>7</v>
      </c>
      <c r="D7737" s="4" t="s">
        <v>13</v>
      </c>
      <c r="E7737" s="4" t="s">
        <v>13</v>
      </c>
      <c r="F7737" s="4" t="s">
        <v>13</v>
      </c>
      <c r="G7737" s="4" t="s">
        <v>13</v>
      </c>
    </row>
    <row r="7738" spans="1:7">
      <c r="A7738" t="n">
        <v>63401</v>
      </c>
      <c r="B7738" s="46" t="n">
        <v>46</v>
      </c>
      <c r="C7738" s="7" t="n">
        <v>18</v>
      </c>
      <c r="D7738" s="7" t="n">
        <v>-0.349999994039536</v>
      </c>
      <c r="E7738" s="7" t="n">
        <v>2</v>
      </c>
      <c r="F7738" s="7" t="n">
        <v>37.8499984741211</v>
      </c>
      <c r="G7738" s="7" t="n">
        <v>180</v>
      </c>
    </row>
    <row r="7739" spans="1:7">
      <c r="A7739" t="s">
        <v>4</v>
      </c>
      <c r="B7739" s="4" t="s">
        <v>5</v>
      </c>
      <c r="C7739" s="4" t="s">
        <v>7</v>
      </c>
      <c r="D7739" s="4" t="s">
        <v>7</v>
      </c>
      <c r="E7739" s="4" t="s">
        <v>13</v>
      </c>
      <c r="F7739" s="4" t="s">
        <v>8</v>
      </c>
    </row>
    <row r="7740" spans="1:7">
      <c r="A7740" t="n">
        <v>63420</v>
      </c>
      <c r="B7740" s="90" t="n">
        <v>53</v>
      </c>
      <c r="C7740" s="7" t="n">
        <v>8</v>
      </c>
      <c r="D7740" s="7" t="n">
        <v>0</v>
      </c>
      <c r="E7740" s="7" t="n">
        <v>0</v>
      </c>
      <c r="F7740" s="7" t="n">
        <v>0</v>
      </c>
    </row>
    <row r="7741" spans="1:7">
      <c r="A7741" t="s">
        <v>4</v>
      </c>
      <c r="B7741" s="4" t="s">
        <v>5</v>
      </c>
      <c r="C7741" s="4" t="s">
        <v>7</v>
      </c>
      <c r="D7741" s="4" t="s">
        <v>7</v>
      </c>
      <c r="E7741" s="4" t="s">
        <v>13</v>
      </c>
      <c r="F7741" s="4" t="s">
        <v>8</v>
      </c>
    </row>
    <row r="7742" spans="1:7">
      <c r="A7742" t="n">
        <v>63430</v>
      </c>
      <c r="B7742" s="90" t="n">
        <v>53</v>
      </c>
      <c r="C7742" s="7" t="n">
        <v>61491</v>
      </c>
      <c r="D7742" s="7" t="n">
        <v>0</v>
      </c>
      <c r="E7742" s="7" t="n">
        <v>0</v>
      </c>
      <c r="F7742" s="7" t="n">
        <v>0</v>
      </c>
    </row>
    <row r="7743" spans="1:7">
      <c r="A7743" t="s">
        <v>4</v>
      </c>
      <c r="B7743" s="4" t="s">
        <v>5</v>
      </c>
      <c r="C7743" s="4" t="s">
        <v>7</v>
      </c>
      <c r="D7743" s="4" t="s">
        <v>7</v>
      </c>
      <c r="E7743" s="4" t="s">
        <v>13</v>
      </c>
      <c r="F7743" s="4" t="s">
        <v>8</v>
      </c>
    </row>
    <row r="7744" spans="1:7">
      <c r="A7744" t="n">
        <v>63440</v>
      </c>
      <c r="B7744" s="90" t="n">
        <v>53</v>
      </c>
      <c r="C7744" s="7" t="n">
        <v>61492</v>
      </c>
      <c r="D7744" s="7" t="n">
        <v>0</v>
      </c>
      <c r="E7744" s="7" t="n">
        <v>0</v>
      </c>
      <c r="F7744" s="7" t="n">
        <v>0</v>
      </c>
    </row>
    <row r="7745" spans="1:7">
      <c r="A7745" t="s">
        <v>4</v>
      </c>
      <c r="B7745" s="4" t="s">
        <v>5</v>
      </c>
      <c r="C7745" s="4" t="s">
        <v>7</v>
      </c>
      <c r="D7745" s="4" t="s">
        <v>7</v>
      </c>
      <c r="E7745" s="4" t="s">
        <v>13</v>
      </c>
      <c r="F7745" s="4" t="s">
        <v>8</v>
      </c>
    </row>
    <row r="7746" spans="1:7">
      <c r="A7746" t="n">
        <v>63450</v>
      </c>
      <c r="B7746" s="90" t="n">
        <v>53</v>
      </c>
      <c r="C7746" s="7" t="n">
        <v>61493</v>
      </c>
      <c r="D7746" s="7" t="n">
        <v>0</v>
      </c>
      <c r="E7746" s="7" t="n">
        <v>0</v>
      </c>
      <c r="F7746" s="7" t="n">
        <v>0</v>
      </c>
    </row>
    <row r="7747" spans="1:7">
      <c r="A7747" t="s">
        <v>4</v>
      </c>
      <c r="B7747" s="4" t="s">
        <v>5</v>
      </c>
      <c r="C7747" s="4" t="s">
        <v>7</v>
      </c>
      <c r="D7747" s="4" t="s">
        <v>7</v>
      </c>
      <c r="E7747" s="4" t="s">
        <v>13</v>
      </c>
      <c r="F7747" s="4" t="s">
        <v>8</v>
      </c>
    </row>
    <row r="7748" spans="1:7">
      <c r="A7748" t="n">
        <v>63460</v>
      </c>
      <c r="B7748" s="90" t="n">
        <v>53</v>
      </c>
      <c r="C7748" s="7" t="n">
        <v>61494</v>
      </c>
      <c r="D7748" s="7" t="n">
        <v>0</v>
      </c>
      <c r="E7748" s="7" t="n">
        <v>0</v>
      </c>
      <c r="F7748" s="7" t="n">
        <v>0</v>
      </c>
    </row>
    <row r="7749" spans="1:7">
      <c r="A7749" t="s">
        <v>4</v>
      </c>
      <c r="B7749" s="4" t="s">
        <v>5</v>
      </c>
      <c r="C7749" s="4" t="s">
        <v>7</v>
      </c>
      <c r="D7749" s="4" t="s">
        <v>7</v>
      </c>
      <c r="E7749" s="4" t="s">
        <v>13</v>
      </c>
      <c r="F7749" s="4" t="s">
        <v>8</v>
      </c>
    </row>
    <row r="7750" spans="1:7">
      <c r="A7750" t="n">
        <v>63470</v>
      </c>
      <c r="B7750" s="90" t="n">
        <v>53</v>
      </c>
      <c r="C7750" s="7" t="n">
        <v>61497</v>
      </c>
      <c r="D7750" s="7" t="n">
        <v>0</v>
      </c>
      <c r="E7750" s="7" t="n">
        <v>0</v>
      </c>
      <c r="F7750" s="7" t="n">
        <v>0</v>
      </c>
    </row>
    <row r="7751" spans="1:7">
      <c r="A7751" t="s">
        <v>4</v>
      </c>
      <c r="B7751" s="4" t="s">
        <v>5</v>
      </c>
      <c r="C7751" s="4" t="s">
        <v>7</v>
      </c>
      <c r="D7751" s="4" t="s">
        <v>7</v>
      </c>
      <c r="E7751" s="4" t="s">
        <v>13</v>
      </c>
      <c r="F7751" s="4" t="s">
        <v>8</v>
      </c>
    </row>
    <row r="7752" spans="1:7">
      <c r="A7752" t="n">
        <v>63480</v>
      </c>
      <c r="B7752" s="90" t="n">
        <v>53</v>
      </c>
      <c r="C7752" s="7" t="n">
        <v>61498</v>
      </c>
      <c r="D7752" s="7" t="n">
        <v>0</v>
      </c>
      <c r="E7752" s="7" t="n">
        <v>0</v>
      </c>
      <c r="F7752" s="7" t="n">
        <v>0</v>
      </c>
    </row>
    <row r="7753" spans="1:7">
      <c r="A7753" t="s">
        <v>4</v>
      </c>
      <c r="B7753" s="4" t="s">
        <v>5</v>
      </c>
      <c r="C7753" s="4" t="s">
        <v>7</v>
      </c>
      <c r="D7753" s="4" t="s">
        <v>7</v>
      </c>
      <c r="E7753" s="4" t="s">
        <v>13</v>
      </c>
      <c r="F7753" s="4" t="s">
        <v>8</v>
      </c>
    </row>
    <row r="7754" spans="1:7">
      <c r="A7754" t="n">
        <v>63490</v>
      </c>
      <c r="B7754" s="90" t="n">
        <v>53</v>
      </c>
      <c r="C7754" s="7" t="n">
        <v>61499</v>
      </c>
      <c r="D7754" s="7" t="n">
        <v>0</v>
      </c>
      <c r="E7754" s="7" t="n">
        <v>0</v>
      </c>
      <c r="F7754" s="7" t="n">
        <v>0</v>
      </c>
    </row>
    <row r="7755" spans="1:7">
      <c r="A7755" t="s">
        <v>4</v>
      </c>
      <c r="B7755" s="4" t="s">
        <v>5</v>
      </c>
      <c r="C7755" s="4" t="s">
        <v>7</v>
      </c>
      <c r="D7755" s="4" t="s">
        <v>7</v>
      </c>
      <c r="E7755" s="4" t="s">
        <v>13</v>
      </c>
      <c r="F7755" s="4" t="s">
        <v>8</v>
      </c>
    </row>
    <row r="7756" spans="1:7">
      <c r="A7756" t="n">
        <v>63500</v>
      </c>
      <c r="B7756" s="90" t="n">
        <v>53</v>
      </c>
      <c r="C7756" s="7" t="n">
        <v>61500</v>
      </c>
      <c r="D7756" s="7" t="n">
        <v>0</v>
      </c>
      <c r="E7756" s="7" t="n">
        <v>0</v>
      </c>
      <c r="F7756" s="7" t="n">
        <v>0</v>
      </c>
    </row>
    <row r="7757" spans="1:7">
      <c r="A7757" t="s">
        <v>4</v>
      </c>
      <c r="B7757" s="4" t="s">
        <v>5</v>
      </c>
      <c r="C7757" s="4" t="s">
        <v>7</v>
      </c>
      <c r="D7757" s="4" t="s">
        <v>7</v>
      </c>
      <c r="E7757" s="4" t="s">
        <v>13</v>
      </c>
      <c r="F7757" s="4" t="s">
        <v>8</v>
      </c>
    </row>
    <row r="7758" spans="1:7">
      <c r="A7758" t="n">
        <v>63510</v>
      </c>
      <c r="B7758" s="90" t="n">
        <v>53</v>
      </c>
      <c r="C7758" s="7" t="n">
        <v>61501</v>
      </c>
      <c r="D7758" s="7" t="n">
        <v>0</v>
      </c>
      <c r="E7758" s="7" t="n">
        <v>0</v>
      </c>
      <c r="F7758" s="7" t="n">
        <v>0</v>
      </c>
    </row>
    <row r="7759" spans="1:7">
      <c r="A7759" t="s">
        <v>4</v>
      </c>
      <c r="B7759" s="4" t="s">
        <v>5</v>
      </c>
      <c r="C7759" s="4" t="s">
        <v>7</v>
      </c>
      <c r="D7759" s="4" t="s">
        <v>7</v>
      </c>
      <c r="E7759" s="4" t="s">
        <v>13</v>
      </c>
      <c r="F7759" s="4" t="s">
        <v>8</v>
      </c>
    </row>
    <row r="7760" spans="1:7">
      <c r="A7760" t="n">
        <v>63520</v>
      </c>
      <c r="B7760" s="90" t="n">
        <v>53</v>
      </c>
      <c r="C7760" s="7" t="n">
        <v>13</v>
      </c>
      <c r="D7760" s="7" t="n">
        <v>0</v>
      </c>
      <c r="E7760" s="7" t="n">
        <v>0</v>
      </c>
      <c r="F7760" s="7" t="n">
        <v>0</v>
      </c>
    </row>
    <row r="7761" spans="1:6">
      <c r="A7761" t="s">
        <v>4</v>
      </c>
      <c r="B7761" s="4" t="s">
        <v>5</v>
      </c>
      <c r="C7761" s="4" t="s">
        <v>7</v>
      </c>
      <c r="D7761" s="4" t="s">
        <v>7</v>
      </c>
      <c r="E7761" s="4" t="s">
        <v>13</v>
      </c>
      <c r="F7761" s="4" t="s">
        <v>8</v>
      </c>
    </row>
    <row r="7762" spans="1:6">
      <c r="A7762" t="n">
        <v>63530</v>
      </c>
      <c r="B7762" s="90" t="n">
        <v>53</v>
      </c>
      <c r="C7762" s="7" t="n">
        <v>80</v>
      </c>
      <c r="D7762" s="7" t="n">
        <v>0</v>
      </c>
      <c r="E7762" s="7" t="n">
        <v>0</v>
      </c>
      <c r="F7762" s="7" t="n">
        <v>0</v>
      </c>
    </row>
    <row r="7763" spans="1:6">
      <c r="A7763" t="s">
        <v>4</v>
      </c>
      <c r="B7763" s="4" t="s">
        <v>5</v>
      </c>
      <c r="C7763" s="4" t="s">
        <v>7</v>
      </c>
      <c r="D7763" s="4" t="s">
        <v>7</v>
      </c>
      <c r="E7763" s="4" t="s">
        <v>13</v>
      </c>
      <c r="F7763" s="4" t="s">
        <v>8</v>
      </c>
    </row>
    <row r="7764" spans="1:6">
      <c r="A7764" t="n">
        <v>63540</v>
      </c>
      <c r="B7764" s="90" t="n">
        <v>53</v>
      </c>
      <c r="C7764" s="7" t="n">
        <v>18</v>
      </c>
      <c r="D7764" s="7" t="n">
        <v>0</v>
      </c>
      <c r="E7764" s="7" t="n">
        <v>0</v>
      </c>
      <c r="F7764" s="7" t="n">
        <v>0</v>
      </c>
    </row>
    <row r="7765" spans="1:6">
      <c r="A7765" t="s">
        <v>4</v>
      </c>
      <c r="B7765" s="4" t="s">
        <v>5</v>
      </c>
      <c r="C7765" s="4" t="s">
        <v>8</v>
      </c>
      <c r="D7765" s="20" t="s">
        <v>30</v>
      </c>
      <c r="E7765" s="4" t="s">
        <v>5</v>
      </c>
      <c r="F7765" s="4" t="s">
        <v>8</v>
      </c>
      <c r="G7765" s="4" t="s">
        <v>7</v>
      </c>
      <c r="H7765" s="20" t="s">
        <v>32</v>
      </c>
      <c r="I7765" s="4" t="s">
        <v>8</v>
      </c>
      <c r="J7765" s="4" t="s">
        <v>12</v>
      </c>
    </row>
    <row r="7766" spans="1:6">
      <c r="A7766" t="n">
        <v>63550</v>
      </c>
      <c r="B7766" s="12" t="n">
        <v>5</v>
      </c>
      <c r="C7766" s="7" t="n">
        <v>28</v>
      </c>
      <c r="D7766" s="20" t="s">
        <v>3</v>
      </c>
      <c r="E7766" s="61" t="n">
        <v>64</v>
      </c>
      <c r="F7766" s="7" t="n">
        <v>5</v>
      </c>
      <c r="G7766" s="7" t="n">
        <v>5</v>
      </c>
      <c r="H7766" s="20" t="s">
        <v>3</v>
      </c>
      <c r="I7766" s="7" t="n">
        <v>1</v>
      </c>
      <c r="J7766" s="13" t="n">
        <f t="normal" ca="1">A7774</f>
        <v>0</v>
      </c>
    </row>
    <row r="7767" spans="1:6">
      <c r="A7767" t="s">
        <v>4</v>
      </c>
      <c r="B7767" s="4" t="s">
        <v>5</v>
      </c>
      <c r="C7767" s="4" t="s">
        <v>7</v>
      </c>
      <c r="D7767" s="4" t="s">
        <v>13</v>
      </c>
      <c r="E7767" s="4" t="s">
        <v>13</v>
      </c>
      <c r="F7767" s="4" t="s">
        <v>13</v>
      </c>
      <c r="G7767" s="4" t="s">
        <v>13</v>
      </c>
    </row>
    <row r="7768" spans="1:6">
      <c r="A7768" t="n">
        <v>63561</v>
      </c>
      <c r="B7768" s="46" t="n">
        <v>46</v>
      </c>
      <c r="C7768" s="7" t="n">
        <v>7032</v>
      </c>
      <c r="D7768" s="7" t="n">
        <v>-0.360000014305115</v>
      </c>
      <c r="E7768" s="7" t="n">
        <v>2</v>
      </c>
      <c r="F7768" s="7" t="n">
        <v>33.3499984741211</v>
      </c>
      <c r="G7768" s="7" t="n">
        <v>22.5</v>
      </c>
    </row>
    <row r="7769" spans="1:6">
      <c r="A7769" t="s">
        <v>4</v>
      </c>
      <c r="B7769" s="4" t="s">
        <v>5</v>
      </c>
      <c r="C7769" s="4" t="s">
        <v>7</v>
      </c>
      <c r="D7769" s="4" t="s">
        <v>7</v>
      </c>
      <c r="E7769" s="4" t="s">
        <v>13</v>
      </c>
      <c r="F7769" s="4" t="s">
        <v>8</v>
      </c>
    </row>
    <row r="7770" spans="1:6">
      <c r="A7770" t="n">
        <v>63580</v>
      </c>
      <c r="B7770" s="90" t="n">
        <v>53</v>
      </c>
      <c r="C7770" s="7" t="n">
        <v>7032</v>
      </c>
      <c r="D7770" s="7" t="n">
        <v>0</v>
      </c>
      <c r="E7770" s="7" t="n">
        <v>0</v>
      </c>
      <c r="F7770" s="7" t="n">
        <v>0</v>
      </c>
    </row>
    <row r="7771" spans="1:6">
      <c r="A7771" t="s">
        <v>4</v>
      </c>
      <c r="B7771" s="4" t="s">
        <v>5</v>
      </c>
      <c r="C7771" s="4" t="s">
        <v>12</v>
      </c>
    </row>
    <row r="7772" spans="1:6">
      <c r="A7772" t="n">
        <v>63590</v>
      </c>
      <c r="B7772" s="15" t="n">
        <v>3</v>
      </c>
      <c r="C7772" s="13" t="n">
        <f t="normal" ca="1">A7778</f>
        <v>0</v>
      </c>
    </row>
    <row r="7773" spans="1:6">
      <c r="A7773" t="s">
        <v>4</v>
      </c>
      <c r="B7773" s="4" t="s">
        <v>5</v>
      </c>
      <c r="C7773" s="4" t="s">
        <v>7</v>
      </c>
      <c r="D7773" s="4" t="s">
        <v>13</v>
      </c>
      <c r="E7773" s="4" t="s">
        <v>13</v>
      </c>
      <c r="F7773" s="4" t="s">
        <v>13</v>
      </c>
      <c r="G7773" s="4" t="s">
        <v>13</v>
      </c>
    </row>
    <row r="7774" spans="1:6">
      <c r="A7774" t="n">
        <v>63595</v>
      </c>
      <c r="B7774" s="46" t="n">
        <v>46</v>
      </c>
      <c r="C7774" s="7" t="n">
        <v>7032</v>
      </c>
      <c r="D7774" s="7" t="n">
        <v>2.20000004768372</v>
      </c>
      <c r="E7774" s="7" t="n">
        <v>2</v>
      </c>
      <c r="F7774" s="7" t="n">
        <v>36.25</v>
      </c>
      <c r="G7774" s="7" t="n">
        <v>180</v>
      </c>
    </row>
    <row r="7775" spans="1:6">
      <c r="A7775" t="s">
        <v>4</v>
      </c>
      <c r="B7775" s="4" t="s">
        <v>5</v>
      </c>
      <c r="C7775" s="4" t="s">
        <v>7</v>
      </c>
      <c r="D7775" s="4" t="s">
        <v>7</v>
      </c>
      <c r="E7775" s="4" t="s">
        <v>13</v>
      </c>
      <c r="F7775" s="4" t="s">
        <v>8</v>
      </c>
    </row>
    <row r="7776" spans="1:6">
      <c r="A7776" t="n">
        <v>63614</v>
      </c>
      <c r="B7776" s="90" t="n">
        <v>53</v>
      </c>
      <c r="C7776" s="7" t="n">
        <v>7032</v>
      </c>
      <c r="D7776" s="7" t="n">
        <v>0</v>
      </c>
      <c r="E7776" s="7" t="n">
        <v>0</v>
      </c>
      <c r="F7776" s="7" t="n">
        <v>0</v>
      </c>
    </row>
    <row r="7777" spans="1:10">
      <c r="A7777" t="s">
        <v>4</v>
      </c>
      <c r="B7777" s="4" t="s">
        <v>5</v>
      </c>
      <c r="C7777" s="4" t="s">
        <v>8</v>
      </c>
      <c r="D7777" s="4" t="s">
        <v>8</v>
      </c>
      <c r="E7777" s="4" t="s">
        <v>13</v>
      </c>
      <c r="F7777" s="4" t="s">
        <v>13</v>
      </c>
      <c r="G7777" s="4" t="s">
        <v>13</v>
      </c>
      <c r="H7777" s="4" t="s">
        <v>7</v>
      </c>
    </row>
    <row r="7778" spans="1:10">
      <c r="A7778" t="n">
        <v>63624</v>
      </c>
      <c r="B7778" s="31" t="n">
        <v>45</v>
      </c>
      <c r="C7778" s="7" t="n">
        <v>2</v>
      </c>
      <c r="D7778" s="7" t="n">
        <v>3</v>
      </c>
      <c r="E7778" s="7" t="n">
        <v>0</v>
      </c>
      <c r="F7778" s="7" t="n">
        <v>3.15000009536743</v>
      </c>
      <c r="G7778" s="7" t="n">
        <v>35.5</v>
      </c>
      <c r="H7778" s="7" t="n">
        <v>0</v>
      </c>
    </row>
    <row r="7779" spans="1:10">
      <c r="A7779" t="s">
        <v>4</v>
      </c>
      <c r="B7779" s="4" t="s">
        <v>5</v>
      </c>
      <c r="C7779" s="4" t="s">
        <v>8</v>
      </c>
      <c r="D7779" s="4" t="s">
        <v>8</v>
      </c>
      <c r="E7779" s="4" t="s">
        <v>13</v>
      </c>
      <c r="F7779" s="4" t="s">
        <v>13</v>
      </c>
      <c r="G7779" s="4" t="s">
        <v>13</v>
      </c>
      <c r="H7779" s="4" t="s">
        <v>7</v>
      </c>
      <c r="I7779" s="4" t="s">
        <v>8</v>
      </c>
    </row>
    <row r="7780" spans="1:10">
      <c r="A7780" t="n">
        <v>63641</v>
      </c>
      <c r="B7780" s="31" t="n">
        <v>45</v>
      </c>
      <c r="C7780" s="7" t="n">
        <v>4</v>
      </c>
      <c r="D7780" s="7" t="n">
        <v>3</v>
      </c>
      <c r="E7780" s="7" t="n">
        <v>11.1700000762939</v>
      </c>
      <c r="F7780" s="7" t="n">
        <v>247.610000610352</v>
      </c>
      <c r="G7780" s="7" t="n">
        <v>0</v>
      </c>
      <c r="H7780" s="7" t="n">
        <v>0</v>
      </c>
      <c r="I7780" s="7" t="n">
        <v>0</v>
      </c>
    </row>
    <row r="7781" spans="1:10">
      <c r="A7781" t="s">
        <v>4</v>
      </c>
      <c r="B7781" s="4" t="s">
        <v>5</v>
      </c>
      <c r="C7781" s="4" t="s">
        <v>8</v>
      </c>
      <c r="D7781" s="4" t="s">
        <v>8</v>
      </c>
      <c r="E7781" s="4" t="s">
        <v>13</v>
      </c>
      <c r="F7781" s="4" t="s">
        <v>7</v>
      </c>
    </row>
    <row r="7782" spans="1:10">
      <c r="A7782" t="n">
        <v>63659</v>
      </c>
      <c r="B7782" s="31" t="n">
        <v>45</v>
      </c>
      <c r="C7782" s="7" t="n">
        <v>5</v>
      </c>
      <c r="D7782" s="7" t="n">
        <v>3</v>
      </c>
      <c r="E7782" s="7" t="n">
        <v>5.30000019073486</v>
      </c>
      <c r="F7782" s="7" t="n">
        <v>0</v>
      </c>
    </row>
    <row r="7783" spans="1:10">
      <c r="A7783" t="s">
        <v>4</v>
      </c>
      <c r="B7783" s="4" t="s">
        <v>5</v>
      </c>
      <c r="C7783" s="4" t="s">
        <v>8</v>
      </c>
      <c r="D7783" s="4" t="s">
        <v>8</v>
      </c>
      <c r="E7783" s="4" t="s">
        <v>13</v>
      </c>
      <c r="F7783" s="4" t="s">
        <v>7</v>
      </c>
    </row>
    <row r="7784" spans="1:10">
      <c r="A7784" t="n">
        <v>63668</v>
      </c>
      <c r="B7784" s="31" t="n">
        <v>45</v>
      </c>
      <c r="C7784" s="7" t="n">
        <v>11</v>
      </c>
      <c r="D7784" s="7" t="n">
        <v>3</v>
      </c>
      <c r="E7784" s="7" t="n">
        <v>34.5999984741211</v>
      </c>
      <c r="F7784" s="7" t="n">
        <v>0</v>
      </c>
    </row>
    <row r="7785" spans="1:10">
      <c r="A7785" t="s">
        <v>4</v>
      </c>
      <c r="B7785" s="4" t="s">
        <v>5</v>
      </c>
      <c r="C7785" s="4" t="s">
        <v>8</v>
      </c>
      <c r="D7785" s="4" t="s">
        <v>8</v>
      </c>
      <c r="E7785" s="4" t="s">
        <v>13</v>
      </c>
      <c r="F7785" s="4" t="s">
        <v>13</v>
      </c>
      <c r="G7785" s="4" t="s">
        <v>13</v>
      </c>
      <c r="H7785" s="4" t="s">
        <v>7</v>
      </c>
      <c r="I7785" s="4" t="s">
        <v>8</v>
      </c>
    </row>
    <row r="7786" spans="1:10">
      <c r="A7786" t="n">
        <v>63677</v>
      </c>
      <c r="B7786" s="31" t="n">
        <v>45</v>
      </c>
      <c r="C7786" s="7" t="n">
        <v>4</v>
      </c>
      <c r="D7786" s="7" t="n">
        <v>3</v>
      </c>
      <c r="E7786" s="7" t="n">
        <v>7.71999979019165</v>
      </c>
      <c r="F7786" s="7" t="n">
        <v>289.399993896484</v>
      </c>
      <c r="G7786" s="7" t="n">
        <v>0</v>
      </c>
      <c r="H7786" s="7" t="n">
        <v>30000</v>
      </c>
      <c r="I7786" s="7" t="n">
        <v>1</v>
      </c>
    </row>
    <row r="7787" spans="1:10">
      <c r="A7787" t="s">
        <v>4</v>
      </c>
      <c r="B7787" s="4" t="s">
        <v>5</v>
      </c>
      <c r="C7787" s="4" t="s">
        <v>8</v>
      </c>
      <c r="D7787" s="4" t="s">
        <v>7</v>
      </c>
    </row>
    <row r="7788" spans="1:10">
      <c r="A7788" t="n">
        <v>63695</v>
      </c>
      <c r="B7788" s="27" t="n">
        <v>58</v>
      </c>
      <c r="C7788" s="7" t="n">
        <v>255</v>
      </c>
      <c r="D7788" s="7" t="n">
        <v>0</v>
      </c>
    </row>
    <row r="7789" spans="1:10">
      <c r="A7789" t="s">
        <v>4</v>
      </c>
      <c r="B7789" s="4" t="s">
        <v>5</v>
      </c>
      <c r="C7789" s="4" t="s">
        <v>8</v>
      </c>
      <c r="D7789" s="4" t="s">
        <v>7</v>
      </c>
      <c r="E7789" s="4" t="s">
        <v>9</v>
      </c>
    </row>
    <row r="7790" spans="1:10">
      <c r="A7790" t="n">
        <v>63699</v>
      </c>
      <c r="B7790" s="39" t="n">
        <v>51</v>
      </c>
      <c r="C7790" s="7" t="n">
        <v>4</v>
      </c>
      <c r="D7790" s="7" t="n">
        <v>2</v>
      </c>
      <c r="E7790" s="7" t="s">
        <v>468</v>
      </c>
    </row>
    <row r="7791" spans="1:10">
      <c r="A7791" t="s">
        <v>4</v>
      </c>
      <c r="B7791" s="4" t="s">
        <v>5</v>
      </c>
      <c r="C7791" s="4" t="s">
        <v>7</v>
      </c>
    </row>
    <row r="7792" spans="1:10">
      <c r="A7792" t="n">
        <v>63713</v>
      </c>
      <c r="B7792" s="25" t="n">
        <v>16</v>
      </c>
      <c r="C7792" s="7" t="n">
        <v>0</v>
      </c>
    </row>
    <row r="7793" spans="1:9">
      <c r="A7793" t="s">
        <v>4</v>
      </c>
      <c r="B7793" s="4" t="s">
        <v>5</v>
      </c>
      <c r="C7793" s="4" t="s">
        <v>7</v>
      </c>
      <c r="D7793" s="4" t="s">
        <v>74</v>
      </c>
      <c r="E7793" s="4" t="s">
        <v>8</v>
      </c>
      <c r="F7793" s="4" t="s">
        <v>8</v>
      </c>
    </row>
    <row r="7794" spans="1:9">
      <c r="A7794" t="n">
        <v>63716</v>
      </c>
      <c r="B7794" s="40" t="n">
        <v>26</v>
      </c>
      <c r="C7794" s="7" t="n">
        <v>2</v>
      </c>
      <c r="D7794" s="7" t="s">
        <v>520</v>
      </c>
      <c r="E7794" s="7" t="n">
        <v>2</v>
      </c>
      <c r="F7794" s="7" t="n">
        <v>0</v>
      </c>
    </row>
    <row r="7795" spans="1:9">
      <c r="A7795" t="s">
        <v>4</v>
      </c>
      <c r="B7795" s="4" t="s">
        <v>5</v>
      </c>
    </row>
    <row r="7796" spans="1:9">
      <c r="A7796" t="n">
        <v>63741</v>
      </c>
      <c r="B7796" s="41" t="n">
        <v>28</v>
      </c>
    </row>
    <row r="7797" spans="1:9">
      <c r="A7797" t="s">
        <v>4</v>
      </c>
      <c r="B7797" s="4" t="s">
        <v>5</v>
      </c>
      <c r="C7797" s="4" t="s">
        <v>8</v>
      </c>
      <c r="D7797" s="4" t="s">
        <v>7</v>
      </c>
      <c r="E7797" s="4" t="s">
        <v>9</v>
      </c>
    </row>
    <row r="7798" spans="1:9">
      <c r="A7798" t="n">
        <v>63742</v>
      </c>
      <c r="B7798" s="39" t="n">
        <v>51</v>
      </c>
      <c r="C7798" s="7" t="n">
        <v>4</v>
      </c>
      <c r="D7798" s="7" t="n">
        <v>11</v>
      </c>
      <c r="E7798" s="7" t="s">
        <v>285</v>
      </c>
    </row>
    <row r="7799" spans="1:9">
      <c r="A7799" t="s">
        <v>4</v>
      </c>
      <c r="B7799" s="4" t="s">
        <v>5</v>
      </c>
      <c r="C7799" s="4" t="s">
        <v>7</v>
      </c>
    </row>
    <row r="7800" spans="1:9">
      <c r="A7800" t="n">
        <v>63756</v>
      </c>
      <c r="B7800" s="25" t="n">
        <v>16</v>
      </c>
      <c r="C7800" s="7" t="n">
        <v>0</v>
      </c>
    </row>
    <row r="7801" spans="1:9">
      <c r="A7801" t="s">
        <v>4</v>
      </c>
      <c r="B7801" s="4" t="s">
        <v>5</v>
      </c>
      <c r="C7801" s="4" t="s">
        <v>7</v>
      </c>
      <c r="D7801" s="4" t="s">
        <v>74</v>
      </c>
      <c r="E7801" s="4" t="s">
        <v>8</v>
      </c>
      <c r="F7801" s="4" t="s">
        <v>8</v>
      </c>
      <c r="G7801" s="4" t="s">
        <v>74</v>
      </c>
      <c r="H7801" s="4" t="s">
        <v>8</v>
      </c>
      <c r="I7801" s="4" t="s">
        <v>8</v>
      </c>
    </row>
    <row r="7802" spans="1:9">
      <c r="A7802" t="n">
        <v>63759</v>
      </c>
      <c r="B7802" s="40" t="n">
        <v>26</v>
      </c>
      <c r="C7802" s="7" t="n">
        <v>11</v>
      </c>
      <c r="D7802" s="7" t="s">
        <v>521</v>
      </c>
      <c r="E7802" s="7" t="n">
        <v>2</v>
      </c>
      <c r="F7802" s="7" t="n">
        <v>3</v>
      </c>
      <c r="G7802" s="7" t="s">
        <v>522</v>
      </c>
      <c r="H7802" s="7" t="n">
        <v>2</v>
      </c>
      <c r="I7802" s="7" t="n">
        <v>0</v>
      </c>
    </row>
    <row r="7803" spans="1:9">
      <c r="A7803" t="s">
        <v>4</v>
      </c>
      <c r="B7803" s="4" t="s">
        <v>5</v>
      </c>
    </row>
    <row r="7804" spans="1:9">
      <c r="A7804" t="n">
        <v>63918</v>
      </c>
      <c r="B7804" s="41" t="n">
        <v>28</v>
      </c>
    </row>
    <row r="7805" spans="1:9">
      <c r="A7805" t="s">
        <v>4</v>
      </c>
      <c r="B7805" s="4" t="s">
        <v>5</v>
      </c>
      <c r="C7805" s="4" t="s">
        <v>7</v>
      </c>
      <c r="D7805" s="4" t="s">
        <v>7</v>
      </c>
      <c r="E7805" s="4" t="s">
        <v>7</v>
      </c>
    </row>
    <row r="7806" spans="1:9">
      <c r="A7806" t="n">
        <v>63919</v>
      </c>
      <c r="B7806" s="56" t="n">
        <v>61</v>
      </c>
      <c r="C7806" s="7" t="n">
        <v>0</v>
      </c>
      <c r="D7806" s="7" t="n">
        <v>11</v>
      </c>
      <c r="E7806" s="7" t="n">
        <v>1000</v>
      </c>
    </row>
    <row r="7807" spans="1:9">
      <c r="A7807" t="s">
        <v>4</v>
      </c>
      <c r="B7807" s="4" t="s">
        <v>5</v>
      </c>
      <c r="C7807" s="4" t="s">
        <v>7</v>
      </c>
    </row>
    <row r="7808" spans="1:9">
      <c r="A7808" t="n">
        <v>63926</v>
      </c>
      <c r="B7808" s="25" t="n">
        <v>16</v>
      </c>
      <c r="C7808" s="7" t="n">
        <v>300</v>
      </c>
    </row>
    <row r="7809" spans="1:9">
      <c r="A7809" t="s">
        <v>4</v>
      </c>
      <c r="B7809" s="4" t="s">
        <v>5</v>
      </c>
      <c r="C7809" s="4" t="s">
        <v>8</v>
      </c>
      <c r="D7809" s="4" t="s">
        <v>7</v>
      </c>
      <c r="E7809" s="4" t="s">
        <v>9</v>
      </c>
    </row>
    <row r="7810" spans="1:9">
      <c r="A7810" t="n">
        <v>63929</v>
      </c>
      <c r="B7810" s="39" t="n">
        <v>51</v>
      </c>
      <c r="C7810" s="7" t="n">
        <v>4</v>
      </c>
      <c r="D7810" s="7" t="n">
        <v>0</v>
      </c>
      <c r="E7810" s="7" t="s">
        <v>502</v>
      </c>
    </row>
    <row r="7811" spans="1:9">
      <c r="A7811" t="s">
        <v>4</v>
      </c>
      <c r="B7811" s="4" t="s">
        <v>5</v>
      </c>
      <c r="C7811" s="4" t="s">
        <v>7</v>
      </c>
    </row>
    <row r="7812" spans="1:9">
      <c r="A7812" t="n">
        <v>63942</v>
      </c>
      <c r="B7812" s="25" t="n">
        <v>16</v>
      </c>
      <c r="C7812" s="7" t="n">
        <v>0</v>
      </c>
    </row>
    <row r="7813" spans="1:9">
      <c r="A7813" t="s">
        <v>4</v>
      </c>
      <c r="B7813" s="4" t="s">
        <v>5</v>
      </c>
      <c r="C7813" s="4" t="s">
        <v>7</v>
      </c>
      <c r="D7813" s="4" t="s">
        <v>74</v>
      </c>
      <c r="E7813" s="4" t="s">
        <v>8</v>
      </c>
      <c r="F7813" s="4" t="s">
        <v>8</v>
      </c>
    </row>
    <row r="7814" spans="1:9">
      <c r="A7814" t="n">
        <v>63945</v>
      </c>
      <c r="B7814" s="40" t="n">
        <v>26</v>
      </c>
      <c r="C7814" s="7" t="n">
        <v>0</v>
      </c>
      <c r="D7814" s="7" t="s">
        <v>523</v>
      </c>
      <c r="E7814" s="7" t="n">
        <v>2</v>
      </c>
      <c r="F7814" s="7" t="n">
        <v>0</v>
      </c>
    </row>
    <row r="7815" spans="1:9">
      <c r="A7815" t="s">
        <v>4</v>
      </c>
      <c r="B7815" s="4" t="s">
        <v>5</v>
      </c>
    </row>
    <row r="7816" spans="1:9">
      <c r="A7816" t="n">
        <v>64010</v>
      </c>
      <c r="B7816" s="41" t="n">
        <v>28</v>
      </c>
    </row>
    <row r="7817" spans="1:9">
      <c r="A7817" t="s">
        <v>4</v>
      </c>
      <c r="B7817" s="4" t="s">
        <v>5</v>
      </c>
      <c r="C7817" s="4" t="s">
        <v>8</v>
      </c>
      <c r="D7817" s="4" t="s">
        <v>7</v>
      </c>
      <c r="E7817" s="4" t="s">
        <v>9</v>
      </c>
    </row>
    <row r="7818" spans="1:9">
      <c r="A7818" t="n">
        <v>64011</v>
      </c>
      <c r="B7818" s="39" t="n">
        <v>51</v>
      </c>
      <c r="C7818" s="7" t="n">
        <v>4</v>
      </c>
      <c r="D7818" s="7" t="n">
        <v>3</v>
      </c>
      <c r="E7818" s="7" t="s">
        <v>502</v>
      </c>
    </row>
    <row r="7819" spans="1:9">
      <c r="A7819" t="s">
        <v>4</v>
      </c>
      <c r="B7819" s="4" t="s">
        <v>5</v>
      </c>
      <c r="C7819" s="4" t="s">
        <v>7</v>
      </c>
    </row>
    <row r="7820" spans="1:9">
      <c r="A7820" t="n">
        <v>64024</v>
      </c>
      <c r="B7820" s="25" t="n">
        <v>16</v>
      </c>
      <c r="C7820" s="7" t="n">
        <v>0</v>
      </c>
    </row>
    <row r="7821" spans="1:9">
      <c r="A7821" t="s">
        <v>4</v>
      </c>
      <c r="B7821" s="4" t="s">
        <v>5</v>
      </c>
      <c r="C7821" s="4" t="s">
        <v>7</v>
      </c>
      <c r="D7821" s="4" t="s">
        <v>74</v>
      </c>
      <c r="E7821" s="4" t="s">
        <v>8</v>
      </c>
      <c r="F7821" s="4" t="s">
        <v>8</v>
      </c>
    </row>
    <row r="7822" spans="1:9">
      <c r="A7822" t="n">
        <v>64027</v>
      </c>
      <c r="B7822" s="40" t="n">
        <v>26</v>
      </c>
      <c r="C7822" s="7" t="n">
        <v>3</v>
      </c>
      <c r="D7822" s="7" t="s">
        <v>524</v>
      </c>
      <c r="E7822" s="7" t="n">
        <v>2</v>
      </c>
      <c r="F7822" s="7" t="n">
        <v>0</v>
      </c>
    </row>
    <row r="7823" spans="1:9">
      <c r="A7823" t="s">
        <v>4</v>
      </c>
      <c r="B7823" s="4" t="s">
        <v>5</v>
      </c>
    </row>
    <row r="7824" spans="1:9">
      <c r="A7824" t="n">
        <v>64128</v>
      </c>
      <c r="B7824" s="41" t="n">
        <v>28</v>
      </c>
    </row>
    <row r="7825" spans="1:6">
      <c r="A7825" t="s">
        <v>4</v>
      </c>
      <c r="B7825" s="4" t="s">
        <v>5</v>
      </c>
      <c r="C7825" s="4" t="s">
        <v>8</v>
      </c>
      <c r="D7825" s="4" t="s">
        <v>7</v>
      </c>
      <c r="E7825" s="4" t="s">
        <v>9</v>
      </c>
    </row>
    <row r="7826" spans="1:6">
      <c r="A7826" t="n">
        <v>64129</v>
      </c>
      <c r="B7826" s="39" t="n">
        <v>51</v>
      </c>
      <c r="C7826" s="7" t="n">
        <v>4</v>
      </c>
      <c r="D7826" s="7" t="n">
        <v>7</v>
      </c>
      <c r="E7826" s="7" t="s">
        <v>85</v>
      </c>
    </row>
    <row r="7827" spans="1:6">
      <c r="A7827" t="s">
        <v>4</v>
      </c>
      <c r="B7827" s="4" t="s">
        <v>5</v>
      </c>
      <c r="C7827" s="4" t="s">
        <v>7</v>
      </c>
    </row>
    <row r="7828" spans="1:6">
      <c r="A7828" t="n">
        <v>64143</v>
      </c>
      <c r="B7828" s="25" t="n">
        <v>16</v>
      </c>
      <c r="C7828" s="7" t="n">
        <v>0</v>
      </c>
    </row>
    <row r="7829" spans="1:6">
      <c r="A7829" t="s">
        <v>4</v>
      </c>
      <c r="B7829" s="4" t="s">
        <v>5</v>
      </c>
      <c r="C7829" s="4" t="s">
        <v>7</v>
      </c>
      <c r="D7829" s="4" t="s">
        <v>74</v>
      </c>
      <c r="E7829" s="4" t="s">
        <v>8</v>
      </c>
      <c r="F7829" s="4" t="s">
        <v>8</v>
      </c>
    </row>
    <row r="7830" spans="1:6">
      <c r="A7830" t="n">
        <v>64146</v>
      </c>
      <c r="B7830" s="40" t="n">
        <v>26</v>
      </c>
      <c r="C7830" s="7" t="n">
        <v>7</v>
      </c>
      <c r="D7830" s="7" t="s">
        <v>525</v>
      </c>
      <c r="E7830" s="7" t="n">
        <v>2</v>
      </c>
      <c r="F7830" s="7" t="n">
        <v>0</v>
      </c>
    </row>
    <row r="7831" spans="1:6">
      <c r="A7831" t="s">
        <v>4</v>
      </c>
      <c r="B7831" s="4" t="s">
        <v>5</v>
      </c>
    </row>
    <row r="7832" spans="1:6">
      <c r="A7832" t="n">
        <v>64189</v>
      </c>
      <c r="B7832" s="41" t="n">
        <v>28</v>
      </c>
    </row>
    <row r="7833" spans="1:6">
      <c r="A7833" t="s">
        <v>4</v>
      </c>
      <c r="B7833" s="4" t="s">
        <v>5</v>
      </c>
      <c r="C7833" s="4" t="s">
        <v>8</v>
      </c>
      <c r="D7833" s="4" t="s">
        <v>7</v>
      </c>
      <c r="E7833" s="4" t="s">
        <v>9</v>
      </c>
    </row>
    <row r="7834" spans="1:6">
      <c r="A7834" t="n">
        <v>64190</v>
      </c>
      <c r="B7834" s="39" t="n">
        <v>51</v>
      </c>
      <c r="C7834" s="7" t="n">
        <v>4</v>
      </c>
      <c r="D7834" s="7" t="n">
        <v>9</v>
      </c>
      <c r="E7834" s="7" t="s">
        <v>502</v>
      </c>
    </row>
    <row r="7835" spans="1:6">
      <c r="A7835" t="s">
        <v>4</v>
      </c>
      <c r="B7835" s="4" t="s">
        <v>5</v>
      </c>
      <c r="C7835" s="4" t="s">
        <v>7</v>
      </c>
    </row>
    <row r="7836" spans="1:6">
      <c r="A7836" t="n">
        <v>64203</v>
      </c>
      <c r="B7836" s="25" t="n">
        <v>16</v>
      </c>
      <c r="C7836" s="7" t="n">
        <v>0</v>
      </c>
    </row>
    <row r="7837" spans="1:6">
      <c r="A7837" t="s">
        <v>4</v>
      </c>
      <c r="B7837" s="4" t="s">
        <v>5</v>
      </c>
      <c r="C7837" s="4" t="s">
        <v>7</v>
      </c>
      <c r="D7837" s="4" t="s">
        <v>74</v>
      </c>
      <c r="E7837" s="4" t="s">
        <v>8</v>
      </c>
      <c r="F7837" s="4" t="s">
        <v>8</v>
      </c>
    </row>
    <row r="7838" spans="1:6">
      <c r="A7838" t="n">
        <v>64206</v>
      </c>
      <c r="B7838" s="40" t="n">
        <v>26</v>
      </c>
      <c r="C7838" s="7" t="n">
        <v>9</v>
      </c>
      <c r="D7838" s="7" t="s">
        <v>526</v>
      </c>
      <c r="E7838" s="7" t="n">
        <v>2</v>
      </c>
      <c r="F7838" s="7" t="n">
        <v>0</v>
      </c>
    </row>
    <row r="7839" spans="1:6">
      <c r="A7839" t="s">
        <v>4</v>
      </c>
      <c r="B7839" s="4" t="s">
        <v>5</v>
      </c>
    </row>
    <row r="7840" spans="1:6">
      <c r="A7840" t="n">
        <v>64264</v>
      </c>
      <c r="B7840" s="41" t="n">
        <v>28</v>
      </c>
    </row>
    <row r="7841" spans="1:6">
      <c r="A7841" t="s">
        <v>4</v>
      </c>
      <c r="B7841" s="4" t="s">
        <v>5</v>
      </c>
      <c r="C7841" s="4" t="s">
        <v>8</v>
      </c>
      <c r="D7841" s="4" t="s">
        <v>7</v>
      </c>
      <c r="E7841" s="4" t="s">
        <v>9</v>
      </c>
    </row>
    <row r="7842" spans="1:6">
      <c r="A7842" t="n">
        <v>64265</v>
      </c>
      <c r="B7842" s="39" t="n">
        <v>51</v>
      </c>
      <c r="C7842" s="7" t="n">
        <v>4</v>
      </c>
      <c r="D7842" s="7" t="n">
        <v>4</v>
      </c>
      <c r="E7842" s="7" t="s">
        <v>85</v>
      </c>
    </row>
    <row r="7843" spans="1:6">
      <c r="A7843" t="s">
        <v>4</v>
      </c>
      <c r="B7843" s="4" t="s">
        <v>5</v>
      </c>
      <c r="C7843" s="4" t="s">
        <v>7</v>
      </c>
    </row>
    <row r="7844" spans="1:6">
      <c r="A7844" t="n">
        <v>64279</v>
      </c>
      <c r="B7844" s="25" t="n">
        <v>16</v>
      </c>
      <c r="C7844" s="7" t="n">
        <v>0</v>
      </c>
    </row>
    <row r="7845" spans="1:6">
      <c r="A7845" t="s">
        <v>4</v>
      </c>
      <c r="B7845" s="4" t="s">
        <v>5</v>
      </c>
      <c r="C7845" s="4" t="s">
        <v>7</v>
      </c>
      <c r="D7845" s="4" t="s">
        <v>74</v>
      </c>
      <c r="E7845" s="4" t="s">
        <v>8</v>
      </c>
      <c r="F7845" s="4" t="s">
        <v>8</v>
      </c>
    </row>
    <row r="7846" spans="1:6">
      <c r="A7846" t="n">
        <v>64282</v>
      </c>
      <c r="B7846" s="40" t="n">
        <v>26</v>
      </c>
      <c r="C7846" s="7" t="n">
        <v>4</v>
      </c>
      <c r="D7846" s="7" t="s">
        <v>527</v>
      </c>
      <c r="E7846" s="7" t="n">
        <v>2</v>
      </c>
      <c r="F7846" s="7" t="n">
        <v>0</v>
      </c>
    </row>
    <row r="7847" spans="1:6">
      <c r="A7847" t="s">
        <v>4</v>
      </c>
      <c r="B7847" s="4" t="s">
        <v>5</v>
      </c>
    </row>
    <row r="7848" spans="1:6">
      <c r="A7848" t="n">
        <v>64375</v>
      </c>
      <c r="B7848" s="41" t="n">
        <v>28</v>
      </c>
    </row>
    <row r="7849" spans="1:6">
      <c r="A7849" t="s">
        <v>4</v>
      </c>
      <c r="B7849" s="4" t="s">
        <v>5</v>
      </c>
      <c r="C7849" s="4" t="s">
        <v>8</v>
      </c>
      <c r="D7849" s="4" t="s">
        <v>7</v>
      </c>
      <c r="E7849" s="4" t="s">
        <v>9</v>
      </c>
    </row>
    <row r="7850" spans="1:6">
      <c r="A7850" t="n">
        <v>64376</v>
      </c>
      <c r="B7850" s="39" t="n">
        <v>51</v>
      </c>
      <c r="C7850" s="7" t="n">
        <v>4</v>
      </c>
      <c r="D7850" s="7" t="n">
        <v>2</v>
      </c>
      <c r="E7850" s="7" t="s">
        <v>471</v>
      </c>
    </row>
    <row r="7851" spans="1:6">
      <c r="A7851" t="s">
        <v>4</v>
      </c>
      <c r="B7851" s="4" t="s">
        <v>5</v>
      </c>
      <c r="C7851" s="4" t="s">
        <v>7</v>
      </c>
    </row>
    <row r="7852" spans="1:6">
      <c r="A7852" t="n">
        <v>64390</v>
      </c>
      <c r="B7852" s="25" t="n">
        <v>16</v>
      </c>
      <c r="C7852" s="7" t="n">
        <v>0</v>
      </c>
    </row>
    <row r="7853" spans="1:6">
      <c r="A7853" t="s">
        <v>4</v>
      </c>
      <c r="B7853" s="4" t="s">
        <v>5</v>
      </c>
      <c r="C7853" s="4" t="s">
        <v>7</v>
      </c>
      <c r="D7853" s="4" t="s">
        <v>74</v>
      </c>
      <c r="E7853" s="4" t="s">
        <v>8</v>
      </c>
      <c r="F7853" s="4" t="s">
        <v>8</v>
      </c>
    </row>
    <row r="7854" spans="1:6">
      <c r="A7854" t="n">
        <v>64393</v>
      </c>
      <c r="B7854" s="40" t="n">
        <v>26</v>
      </c>
      <c r="C7854" s="7" t="n">
        <v>2</v>
      </c>
      <c r="D7854" s="7" t="s">
        <v>528</v>
      </c>
      <c r="E7854" s="7" t="n">
        <v>2</v>
      </c>
      <c r="F7854" s="7" t="n">
        <v>0</v>
      </c>
    </row>
    <row r="7855" spans="1:6">
      <c r="A7855" t="s">
        <v>4</v>
      </c>
      <c r="B7855" s="4" t="s">
        <v>5</v>
      </c>
    </row>
    <row r="7856" spans="1:6">
      <c r="A7856" t="n">
        <v>64420</v>
      </c>
      <c r="B7856" s="41" t="n">
        <v>28</v>
      </c>
    </row>
    <row r="7857" spans="1:6">
      <c r="A7857" t="s">
        <v>4</v>
      </c>
      <c r="B7857" s="4" t="s">
        <v>5</v>
      </c>
      <c r="C7857" s="4" t="s">
        <v>7</v>
      </c>
      <c r="D7857" s="4" t="s">
        <v>8</v>
      </c>
    </row>
    <row r="7858" spans="1:6">
      <c r="A7858" t="n">
        <v>64421</v>
      </c>
      <c r="B7858" s="42" t="n">
        <v>89</v>
      </c>
      <c r="C7858" s="7" t="n">
        <v>65533</v>
      </c>
      <c r="D7858" s="7" t="n">
        <v>1</v>
      </c>
    </row>
    <row r="7859" spans="1:6">
      <c r="A7859" t="s">
        <v>4</v>
      </c>
      <c r="B7859" s="4" t="s">
        <v>5</v>
      </c>
      <c r="C7859" s="4" t="s">
        <v>8</v>
      </c>
      <c r="D7859" s="4" t="s">
        <v>7</v>
      </c>
      <c r="E7859" s="4" t="s">
        <v>13</v>
      </c>
    </row>
    <row r="7860" spans="1:6">
      <c r="A7860" t="n">
        <v>64425</v>
      </c>
      <c r="B7860" s="27" t="n">
        <v>58</v>
      </c>
      <c r="C7860" s="7" t="n">
        <v>101</v>
      </c>
      <c r="D7860" s="7" t="n">
        <v>300</v>
      </c>
      <c r="E7860" s="7" t="n">
        <v>1</v>
      </c>
    </row>
    <row r="7861" spans="1:6">
      <c r="A7861" t="s">
        <v>4</v>
      </c>
      <c r="B7861" s="4" t="s">
        <v>5</v>
      </c>
      <c r="C7861" s="4" t="s">
        <v>8</v>
      </c>
      <c r="D7861" s="4" t="s">
        <v>7</v>
      </c>
    </row>
    <row r="7862" spans="1:6">
      <c r="A7862" t="n">
        <v>64433</v>
      </c>
      <c r="B7862" s="27" t="n">
        <v>58</v>
      </c>
      <c r="C7862" s="7" t="n">
        <v>254</v>
      </c>
      <c r="D7862" s="7" t="n">
        <v>0</v>
      </c>
    </row>
    <row r="7863" spans="1:6">
      <c r="A7863" t="s">
        <v>4</v>
      </c>
      <c r="B7863" s="4" t="s">
        <v>5</v>
      </c>
      <c r="C7863" s="4" t="s">
        <v>7</v>
      </c>
      <c r="D7863" s="4" t="s">
        <v>14</v>
      </c>
    </row>
    <row r="7864" spans="1:6">
      <c r="A7864" t="n">
        <v>64437</v>
      </c>
      <c r="B7864" s="30" t="n">
        <v>43</v>
      </c>
      <c r="C7864" s="7" t="n">
        <v>0</v>
      </c>
      <c r="D7864" s="7" t="n">
        <v>1</v>
      </c>
    </row>
    <row r="7865" spans="1:6">
      <c r="A7865" t="s">
        <v>4</v>
      </c>
      <c r="B7865" s="4" t="s">
        <v>5</v>
      </c>
      <c r="C7865" s="4" t="s">
        <v>7</v>
      </c>
      <c r="D7865" s="4" t="s">
        <v>14</v>
      </c>
    </row>
    <row r="7866" spans="1:6">
      <c r="A7866" t="n">
        <v>64444</v>
      </c>
      <c r="B7866" s="30" t="n">
        <v>43</v>
      </c>
      <c r="C7866" s="7" t="n">
        <v>8</v>
      </c>
      <c r="D7866" s="7" t="n">
        <v>1</v>
      </c>
    </row>
    <row r="7867" spans="1:6">
      <c r="A7867" t="s">
        <v>4</v>
      </c>
      <c r="B7867" s="4" t="s">
        <v>5</v>
      </c>
      <c r="C7867" s="4" t="s">
        <v>7</v>
      </c>
      <c r="D7867" s="4" t="s">
        <v>14</v>
      </c>
    </row>
    <row r="7868" spans="1:6">
      <c r="A7868" t="n">
        <v>64451</v>
      </c>
      <c r="B7868" s="30" t="n">
        <v>43</v>
      </c>
      <c r="C7868" s="7" t="n">
        <v>61491</v>
      </c>
      <c r="D7868" s="7" t="n">
        <v>1</v>
      </c>
    </row>
    <row r="7869" spans="1:6">
      <c r="A7869" t="s">
        <v>4</v>
      </c>
      <c r="B7869" s="4" t="s">
        <v>5</v>
      </c>
      <c r="C7869" s="4" t="s">
        <v>7</v>
      </c>
      <c r="D7869" s="4" t="s">
        <v>14</v>
      </c>
    </row>
    <row r="7870" spans="1:6">
      <c r="A7870" t="n">
        <v>64458</v>
      </c>
      <c r="B7870" s="30" t="n">
        <v>43</v>
      </c>
      <c r="C7870" s="7" t="n">
        <v>61492</v>
      </c>
      <c r="D7870" s="7" t="n">
        <v>1</v>
      </c>
    </row>
    <row r="7871" spans="1:6">
      <c r="A7871" t="s">
        <v>4</v>
      </c>
      <c r="B7871" s="4" t="s">
        <v>5</v>
      </c>
      <c r="C7871" s="4" t="s">
        <v>7</v>
      </c>
      <c r="D7871" s="4" t="s">
        <v>14</v>
      </c>
    </row>
    <row r="7872" spans="1:6">
      <c r="A7872" t="n">
        <v>64465</v>
      </c>
      <c r="B7872" s="30" t="n">
        <v>43</v>
      </c>
      <c r="C7872" s="7" t="n">
        <v>61493</v>
      </c>
      <c r="D7872" s="7" t="n">
        <v>1</v>
      </c>
    </row>
    <row r="7873" spans="1:5">
      <c r="A7873" t="s">
        <v>4</v>
      </c>
      <c r="B7873" s="4" t="s">
        <v>5</v>
      </c>
      <c r="C7873" s="4" t="s">
        <v>7</v>
      </c>
      <c r="D7873" s="4" t="s">
        <v>14</v>
      </c>
    </row>
    <row r="7874" spans="1:5">
      <c r="A7874" t="n">
        <v>64472</v>
      </c>
      <c r="B7874" s="30" t="n">
        <v>43</v>
      </c>
      <c r="C7874" s="7" t="n">
        <v>61494</v>
      </c>
      <c r="D7874" s="7" t="n">
        <v>1</v>
      </c>
    </row>
    <row r="7875" spans="1:5">
      <c r="A7875" t="s">
        <v>4</v>
      </c>
      <c r="B7875" s="4" t="s">
        <v>5</v>
      </c>
      <c r="C7875" s="4" t="s">
        <v>7</v>
      </c>
      <c r="D7875" s="4" t="s">
        <v>14</v>
      </c>
    </row>
    <row r="7876" spans="1:5">
      <c r="A7876" t="n">
        <v>64479</v>
      </c>
      <c r="B7876" s="30" t="n">
        <v>43</v>
      </c>
      <c r="C7876" s="7" t="n">
        <v>61497</v>
      </c>
      <c r="D7876" s="7" t="n">
        <v>1</v>
      </c>
    </row>
    <row r="7877" spans="1:5">
      <c r="A7877" t="s">
        <v>4</v>
      </c>
      <c r="B7877" s="4" t="s">
        <v>5</v>
      </c>
      <c r="C7877" s="4" t="s">
        <v>7</v>
      </c>
      <c r="D7877" s="4" t="s">
        <v>14</v>
      </c>
    </row>
    <row r="7878" spans="1:5">
      <c r="A7878" t="n">
        <v>64486</v>
      </c>
      <c r="B7878" s="30" t="n">
        <v>43</v>
      </c>
      <c r="C7878" s="7" t="n">
        <v>61498</v>
      </c>
      <c r="D7878" s="7" t="n">
        <v>1</v>
      </c>
    </row>
    <row r="7879" spans="1:5">
      <c r="A7879" t="s">
        <v>4</v>
      </c>
      <c r="B7879" s="4" t="s">
        <v>5</v>
      </c>
      <c r="C7879" s="4" t="s">
        <v>7</v>
      </c>
      <c r="D7879" s="4" t="s">
        <v>14</v>
      </c>
    </row>
    <row r="7880" spans="1:5">
      <c r="A7880" t="n">
        <v>64493</v>
      </c>
      <c r="B7880" s="30" t="n">
        <v>43</v>
      </c>
      <c r="C7880" s="7" t="n">
        <v>61499</v>
      </c>
      <c r="D7880" s="7" t="n">
        <v>1</v>
      </c>
    </row>
    <row r="7881" spans="1:5">
      <c r="A7881" t="s">
        <v>4</v>
      </c>
      <c r="B7881" s="4" t="s">
        <v>5</v>
      </c>
      <c r="C7881" s="4" t="s">
        <v>7</v>
      </c>
      <c r="D7881" s="4" t="s">
        <v>14</v>
      </c>
    </row>
    <row r="7882" spans="1:5">
      <c r="A7882" t="n">
        <v>64500</v>
      </c>
      <c r="B7882" s="30" t="n">
        <v>43</v>
      </c>
      <c r="C7882" s="7" t="n">
        <v>61500</v>
      </c>
      <c r="D7882" s="7" t="n">
        <v>1</v>
      </c>
    </row>
    <row r="7883" spans="1:5">
      <c r="A7883" t="s">
        <v>4</v>
      </c>
      <c r="B7883" s="4" t="s">
        <v>5</v>
      </c>
      <c r="C7883" s="4" t="s">
        <v>7</v>
      </c>
      <c r="D7883" s="4" t="s">
        <v>14</v>
      </c>
    </row>
    <row r="7884" spans="1:5">
      <c r="A7884" t="n">
        <v>64507</v>
      </c>
      <c r="B7884" s="30" t="n">
        <v>43</v>
      </c>
      <c r="C7884" s="7" t="n">
        <v>61501</v>
      </c>
      <c r="D7884" s="7" t="n">
        <v>1</v>
      </c>
    </row>
    <row r="7885" spans="1:5">
      <c r="A7885" t="s">
        <v>4</v>
      </c>
      <c r="B7885" s="4" t="s">
        <v>5</v>
      </c>
      <c r="C7885" s="4" t="s">
        <v>7</v>
      </c>
      <c r="D7885" s="4" t="s">
        <v>14</v>
      </c>
    </row>
    <row r="7886" spans="1:5">
      <c r="A7886" t="n">
        <v>64514</v>
      </c>
      <c r="B7886" s="30" t="n">
        <v>43</v>
      </c>
      <c r="C7886" s="7" t="n">
        <v>13</v>
      </c>
      <c r="D7886" s="7" t="n">
        <v>1</v>
      </c>
    </row>
    <row r="7887" spans="1:5">
      <c r="A7887" t="s">
        <v>4</v>
      </c>
      <c r="B7887" s="4" t="s">
        <v>5</v>
      </c>
      <c r="C7887" s="4" t="s">
        <v>7</v>
      </c>
      <c r="D7887" s="4" t="s">
        <v>14</v>
      </c>
    </row>
    <row r="7888" spans="1:5">
      <c r="A7888" t="n">
        <v>64521</v>
      </c>
      <c r="B7888" s="30" t="n">
        <v>43</v>
      </c>
      <c r="C7888" s="7" t="n">
        <v>80</v>
      </c>
      <c r="D7888" s="7" t="n">
        <v>1</v>
      </c>
    </row>
    <row r="7889" spans="1:4">
      <c r="A7889" t="s">
        <v>4</v>
      </c>
      <c r="B7889" s="4" t="s">
        <v>5</v>
      </c>
      <c r="C7889" s="4" t="s">
        <v>7</v>
      </c>
      <c r="D7889" s="4" t="s">
        <v>14</v>
      </c>
    </row>
    <row r="7890" spans="1:4">
      <c r="A7890" t="n">
        <v>64528</v>
      </c>
      <c r="B7890" s="30" t="n">
        <v>43</v>
      </c>
      <c r="C7890" s="7" t="n">
        <v>18</v>
      </c>
      <c r="D7890" s="7" t="n">
        <v>1</v>
      </c>
    </row>
    <row r="7891" spans="1:4">
      <c r="A7891" t="s">
        <v>4</v>
      </c>
      <c r="B7891" s="4" t="s">
        <v>5</v>
      </c>
      <c r="C7891" s="4" t="s">
        <v>7</v>
      </c>
      <c r="D7891" s="4" t="s">
        <v>14</v>
      </c>
    </row>
    <row r="7892" spans="1:4">
      <c r="A7892" t="n">
        <v>64535</v>
      </c>
      <c r="B7892" s="43" t="n">
        <v>44</v>
      </c>
      <c r="C7892" s="7" t="n">
        <v>11</v>
      </c>
      <c r="D7892" s="7" t="n">
        <v>1</v>
      </c>
    </row>
    <row r="7893" spans="1:4">
      <c r="A7893" t="s">
        <v>4</v>
      </c>
      <c r="B7893" s="4" t="s">
        <v>5</v>
      </c>
      <c r="C7893" s="4" t="s">
        <v>8</v>
      </c>
      <c r="D7893" s="4" t="s">
        <v>8</v>
      </c>
      <c r="E7893" s="4" t="s">
        <v>7</v>
      </c>
      <c r="F7893" s="4" t="s">
        <v>9</v>
      </c>
      <c r="G7893" s="4" t="s">
        <v>13</v>
      </c>
      <c r="H7893" s="4" t="s">
        <v>13</v>
      </c>
      <c r="I7893" s="4" t="s">
        <v>13</v>
      </c>
      <c r="J7893" s="4" t="s">
        <v>7</v>
      </c>
    </row>
    <row r="7894" spans="1:4">
      <c r="A7894" t="n">
        <v>64542</v>
      </c>
      <c r="B7894" s="31" t="n">
        <v>45</v>
      </c>
      <c r="C7894" s="7" t="n">
        <v>3</v>
      </c>
      <c r="D7894" s="7" t="n">
        <v>3</v>
      </c>
      <c r="E7894" s="7" t="n">
        <v>11</v>
      </c>
      <c r="F7894" s="7" t="s">
        <v>15</v>
      </c>
      <c r="G7894" s="7" t="n">
        <v>0</v>
      </c>
      <c r="H7894" s="7" t="n">
        <v>1.4099999666214</v>
      </c>
      <c r="I7894" s="7" t="n">
        <v>0</v>
      </c>
      <c r="J7894" s="7" t="n">
        <v>0</v>
      </c>
    </row>
    <row r="7895" spans="1:4">
      <c r="A7895" t="s">
        <v>4</v>
      </c>
      <c r="B7895" s="4" t="s">
        <v>5</v>
      </c>
      <c r="C7895" s="4" t="s">
        <v>8</v>
      </c>
      <c r="D7895" s="4" t="s">
        <v>7</v>
      </c>
      <c r="E7895" s="4" t="s">
        <v>8</v>
      </c>
      <c r="F7895" s="4" t="s">
        <v>13</v>
      </c>
      <c r="G7895" s="4" t="s">
        <v>13</v>
      </c>
      <c r="H7895" s="4" t="s">
        <v>13</v>
      </c>
      <c r="I7895" s="4" t="s">
        <v>7</v>
      </c>
      <c r="J7895" s="4" t="s">
        <v>8</v>
      </c>
    </row>
    <row r="7896" spans="1:4">
      <c r="A7896" t="n">
        <v>64562</v>
      </c>
      <c r="B7896" s="31" t="n">
        <v>45</v>
      </c>
      <c r="C7896" s="7" t="n">
        <v>19</v>
      </c>
      <c r="D7896" s="7" t="n">
        <v>11</v>
      </c>
      <c r="E7896" s="7" t="n">
        <v>3</v>
      </c>
      <c r="F7896" s="7" t="n">
        <v>12.1999998092651</v>
      </c>
      <c r="G7896" s="7" t="n">
        <v>10</v>
      </c>
      <c r="H7896" s="7" t="n">
        <v>0</v>
      </c>
      <c r="I7896" s="7" t="n">
        <v>0</v>
      </c>
      <c r="J7896" s="7" t="n">
        <v>1</v>
      </c>
    </row>
    <row r="7897" spans="1:4">
      <c r="A7897" t="s">
        <v>4</v>
      </c>
      <c r="B7897" s="4" t="s">
        <v>5</v>
      </c>
      <c r="C7897" s="4" t="s">
        <v>8</v>
      </c>
      <c r="D7897" s="4" t="s">
        <v>8</v>
      </c>
      <c r="E7897" s="4" t="s">
        <v>13</v>
      </c>
      <c r="F7897" s="4" t="s">
        <v>7</v>
      </c>
    </row>
    <row r="7898" spans="1:4">
      <c r="A7898" t="n">
        <v>64582</v>
      </c>
      <c r="B7898" s="31" t="n">
        <v>45</v>
      </c>
      <c r="C7898" s="7" t="n">
        <v>5</v>
      </c>
      <c r="D7898" s="7" t="n">
        <v>3</v>
      </c>
      <c r="E7898" s="7" t="n">
        <v>2</v>
      </c>
      <c r="F7898" s="7" t="n">
        <v>0</v>
      </c>
    </row>
    <row r="7899" spans="1:4">
      <c r="A7899" t="s">
        <v>4</v>
      </c>
      <c r="B7899" s="4" t="s">
        <v>5</v>
      </c>
      <c r="C7899" s="4" t="s">
        <v>8</v>
      </c>
      <c r="D7899" s="4" t="s">
        <v>8</v>
      </c>
      <c r="E7899" s="4" t="s">
        <v>13</v>
      </c>
      <c r="F7899" s="4" t="s">
        <v>7</v>
      </c>
    </row>
    <row r="7900" spans="1:4">
      <c r="A7900" t="n">
        <v>64591</v>
      </c>
      <c r="B7900" s="31" t="n">
        <v>45</v>
      </c>
      <c r="C7900" s="7" t="n">
        <v>11</v>
      </c>
      <c r="D7900" s="7" t="n">
        <v>3</v>
      </c>
      <c r="E7900" s="7" t="n">
        <v>23.1000003814697</v>
      </c>
      <c r="F7900" s="7" t="n">
        <v>0</v>
      </c>
    </row>
    <row r="7901" spans="1:4">
      <c r="A7901" t="s">
        <v>4</v>
      </c>
      <c r="B7901" s="4" t="s">
        <v>5</v>
      </c>
      <c r="C7901" s="4" t="s">
        <v>8</v>
      </c>
      <c r="D7901" s="4" t="s">
        <v>8</v>
      </c>
      <c r="E7901" s="4" t="s">
        <v>13</v>
      </c>
      <c r="F7901" s="4" t="s">
        <v>13</v>
      </c>
      <c r="G7901" s="4" t="s">
        <v>13</v>
      </c>
      <c r="H7901" s="4" t="s">
        <v>7</v>
      </c>
      <c r="I7901" s="4" t="s">
        <v>8</v>
      </c>
    </row>
    <row r="7902" spans="1:4">
      <c r="A7902" t="n">
        <v>64600</v>
      </c>
      <c r="B7902" s="31" t="n">
        <v>45</v>
      </c>
      <c r="C7902" s="7" t="n">
        <v>17</v>
      </c>
      <c r="D7902" s="7" t="n">
        <v>3</v>
      </c>
      <c r="E7902" s="7" t="n">
        <v>0</v>
      </c>
      <c r="F7902" s="7" t="n">
        <v>5</v>
      </c>
      <c r="G7902" s="7" t="n">
        <v>0</v>
      </c>
      <c r="H7902" s="7" t="n">
        <v>30000</v>
      </c>
      <c r="I7902" s="7" t="n">
        <v>1</v>
      </c>
    </row>
    <row r="7903" spans="1:4">
      <c r="A7903" t="s">
        <v>4</v>
      </c>
      <c r="B7903" s="4" t="s">
        <v>5</v>
      </c>
      <c r="C7903" s="4" t="s">
        <v>8</v>
      </c>
      <c r="D7903" s="4" t="s">
        <v>7</v>
      </c>
    </row>
    <row r="7904" spans="1:4">
      <c r="A7904" t="n">
        <v>64618</v>
      </c>
      <c r="B7904" s="27" t="n">
        <v>58</v>
      </c>
      <c r="C7904" s="7" t="n">
        <v>255</v>
      </c>
      <c r="D7904" s="7" t="n">
        <v>0</v>
      </c>
    </row>
    <row r="7905" spans="1:10">
      <c r="A7905" t="s">
        <v>4</v>
      </c>
      <c r="B7905" s="4" t="s">
        <v>5</v>
      </c>
      <c r="C7905" s="4" t="s">
        <v>8</v>
      </c>
      <c r="D7905" s="4" t="s">
        <v>7</v>
      </c>
      <c r="E7905" s="4" t="s">
        <v>9</v>
      </c>
    </row>
    <row r="7906" spans="1:10">
      <c r="A7906" t="n">
        <v>64622</v>
      </c>
      <c r="B7906" s="39" t="n">
        <v>51</v>
      </c>
      <c r="C7906" s="7" t="n">
        <v>4</v>
      </c>
      <c r="D7906" s="7" t="n">
        <v>11</v>
      </c>
      <c r="E7906" s="7" t="s">
        <v>529</v>
      </c>
    </row>
    <row r="7907" spans="1:10">
      <c r="A7907" t="s">
        <v>4</v>
      </c>
      <c r="B7907" s="4" t="s">
        <v>5</v>
      </c>
      <c r="C7907" s="4" t="s">
        <v>7</v>
      </c>
    </row>
    <row r="7908" spans="1:10">
      <c r="A7908" t="n">
        <v>64635</v>
      </c>
      <c r="B7908" s="25" t="n">
        <v>16</v>
      </c>
      <c r="C7908" s="7" t="n">
        <v>0</v>
      </c>
    </row>
    <row r="7909" spans="1:10">
      <c r="A7909" t="s">
        <v>4</v>
      </c>
      <c r="B7909" s="4" t="s">
        <v>5</v>
      </c>
      <c r="C7909" s="4" t="s">
        <v>7</v>
      </c>
      <c r="D7909" s="4" t="s">
        <v>74</v>
      </c>
      <c r="E7909" s="4" t="s">
        <v>8</v>
      </c>
      <c r="F7909" s="4" t="s">
        <v>8</v>
      </c>
      <c r="G7909" s="4" t="s">
        <v>74</v>
      </c>
      <c r="H7909" s="4" t="s">
        <v>8</v>
      </c>
      <c r="I7909" s="4" t="s">
        <v>8</v>
      </c>
      <c r="J7909" s="4" t="s">
        <v>74</v>
      </c>
      <c r="K7909" s="4" t="s">
        <v>8</v>
      </c>
      <c r="L7909" s="4" t="s">
        <v>8</v>
      </c>
      <c r="M7909" s="4" t="s">
        <v>74</v>
      </c>
      <c r="N7909" s="4" t="s">
        <v>8</v>
      </c>
      <c r="O7909" s="4" t="s">
        <v>8</v>
      </c>
    </row>
    <row r="7910" spans="1:10">
      <c r="A7910" t="n">
        <v>64638</v>
      </c>
      <c r="B7910" s="40" t="n">
        <v>26</v>
      </c>
      <c r="C7910" s="7" t="n">
        <v>11</v>
      </c>
      <c r="D7910" s="7" t="s">
        <v>530</v>
      </c>
      <c r="E7910" s="7" t="n">
        <v>2</v>
      </c>
      <c r="F7910" s="7" t="n">
        <v>3</v>
      </c>
      <c r="G7910" s="7" t="s">
        <v>531</v>
      </c>
      <c r="H7910" s="7" t="n">
        <v>2</v>
      </c>
      <c r="I7910" s="7" t="n">
        <v>3</v>
      </c>
      <c r="J7910" s="7" t="s">
        <v>532</v>
      </c>
      <c r="K7910" s="7" t="n">
        <v>2</v>
      </c>
      <c r="L7910" s="7" t="n">
        <v>3</v>
      </c>
      <c r="M7910" s="7" t="s">
        <v>533</v>
      </c>
      <c r="N7910" s="7" t="n">
        <v>2</v>
      </c>
      <c r="O7910" s="7" t="n">
        <v>0</v>
      </c>
    </row>
    <row r="7911" spans="1:10">
      <c r="A7911" t="s">
        <v>4</v>
      </c>
      <c r="B7911" s="4" t="s">
        <v>5</v>
      </c>
    </row>
    <row r="7912" spans="1:10">
      <c r="A7912" t="n">
        <v>64975</v>
      </c>
      <c r="B7912" s="41" t="n">
        <v>28</v>
      </c>
    </row>
    <row r="7913" spans="1:10">
      <c r="A7913" t="s">
        <v>4</v>
      </c>
      <c r="B7913" s="4" t="s">
        <v>5</v>
      </c>
      <c r="C7913" s="4" t="s">
        <v>8</v>
      </c>
      <c r="D7913" s="4" t="s">
        <v>7</v>
      </c>
      <c r="E7913" s="4" t="s">
        <v>7</v>
      </c>
      <c r="F7913" s="4" t="s">
        <v>8</v>
      </c>
    </row>
    <row r="7914" spans="1:10">
      <c r="A7914" t="n">
        <v>64976</v>
      </c>
      <c r="B7914" s="37" t="n">
        <v>25</v>
      </c>
      <c r="C7914" s="7" t="n">
        <v>1</v>
      </c>
      <c r="D7914" s="7" t="n">
        <v>60</v>
      </c>
      <c r="E7914" s="7" t="n">
        <v>640</v>
      </c>
      <c r="F7914" s="7" t="n">
        <v>1</v>
      </c>
    </row>
    <row r="7915" spans="1:10">
      <c r="A7915" t="s">
        <v>4</v>
      </c>
      <c r="B7915" s="4" t="s">
        <v>5</v>
      </c>
      <c r="C7915" s="4" t="s">
        <v>8</v>
      </c>
      <c r="D7915" s="4" t="s">
        <v>7</v>
      </c>
      <c r="E7915" s="4" t="s">
        <v>9</v>
      </c>
    </row>
    <row r="7916" spans="1:10">
      <c r="A7916" t="n">
        <v>64983</v>
      </c>
      <c r="B7916" s="39" t="n">
        <v>51</v>
      </c>
      <c r="C7916" s="7" t="n">
        <v>4</v>
      </c>
      <c r="D7916" s="7" t="n">
        <v>5</v>
      </c>
      <c r="E7916" s="7" t="s">
        <v>471</v>
      </c>
    </row>
    <row r="7917" spans="1:10">
      <c r="A7917" t="s">
        <v>4</v>
      </c>
      <c r="B7917" s="4" t="s">
        <v>5</v>
      </c>
      <c r="C7917" s="4" t="s">
        <v>7</v>
      </c>
    </row>
    <row r="7918" spans="1:10">
      <c r="A7918" t="n">
        <v>64997</v>
      </c>
      <c r="B7918" s="25" t="n">
        <v>16</v>
      </c>
      <c r="C7918" s="7" t="n">
        <v>0</v>
      </c>
    </row>
    <row r="7919" spans="1:10">
      <c r="A7919" t="s">
        <v>4</v>
      </c>
      <c r="B7919" s="4" t="s">
        <v>5</v>
      </c>
      <c r="C7919" s="4" t="s">
        <v>7</v>
      </c>
      <c r="D7919" s="4" t="s">
        <v>74</v>
      </c>
      <c r="E7919" s="4" t="s">
        <v>8</v>
      </c>
      <c r="F7919" s="4" t="s">
        <v>8</v>
      </c>
    </row>
    <row r="7920" spans="1:10">
      <c r="A7920" t="n">
        <v>65000</v>
      </c>
      <c r="B7920" s="40" t="n">
        <v>26</v>
      </c>
      <c r="C7920" s="7" t="n">
        <v>5</v>
      </c>
      <c r="D7920" s="7" t="s">
        <v>534</v>
      </c>
      <c r="E7920" s="7" t="n">
        <v>2</v>
      </c>
      <c r="F7920" s="7" t="n">
        <v>0</v>
      </c>
    </row>
    <row r="7921" spans="1:15">
      <c r="A7921" t="s">
        <v>4</v>
      </c>
      <c r="B7921" s="4" t="s">
        <v>5</v>
      </c>
    </row>
    <row r="7922" spans="1:15">
      <c r="A7922" t="n">
        <v>65039</v>
      </c>
      <c r="B7922" s="41" t="n">
        <v>28</v>
      </c>
    </row>
    <row r="7923" spans="1:15">
      <c r="A7923" t="s">
        <v>4</v>
      </c>
      <c r="B7923" s="4" t="s">
        <v>5</v>
      </c>
      <c r="C7923" s="4" t="s">
        <v>8</v>
      </c>
      <c r="D7923" s="4" t="s">
        <v>7</v>
      </c>
      <c r="E7923" s="4" t="s">
        <v>7</v>
      </c>
      <c r="F7923" s="4" t="s">
        <v>8</v>
      </c>
    </row>
    <row r="7924" spans="1:15">
      <c r="A7924" t="n">
        <v>65040</v>
      </c>
      <c r="B7924" s="37" t="n">
        <v>25</v>
      </c>
      <c r="C7924" s="7" t="n">
        <v>1</v>
      </c>
      <c r="D7924" s="7" t="n">
        <v>65535</v>
      </c>
      <c r="E7924" s="7" t="n">
        <v>65535</v>
      </c>
      <c r="F7924" s="7" t="n">
        <v>0</v>
      </c>
    </row>
    <row r="7925" spans="1:15">
      <c r="A7925" t="s">
        <v>4</v>
      </c>
      <c r="B7925" s="4" t="s">
        <v>5</v>
      </c>
      <c r="C7925" s="4" t="s">
        <v>8</v>
      </c>
      <c r="D7925" s="4" t="s">
        <v>7</v>
      </c>
      <c r="E7925" s="4" t="s">
        <v>7</v>
      </c>
      <c r="F7925" s="4" t="s">
        <v>8</v>
      </c>
    </row>
    <row r="7926" spans="1:15">
      <c r="A7926" t="n">
        <v>65047</v>
      </c>
      <c r="B7926" s="37" t="n">
        <v>25</v>
      </c>
      <c r="C7926" s="7" t="n">
        <v>1</v>
      </c>
      <c r="D7926" s="7" t="n">
        <v>260</v>
      </c>
      <c r="E7926" s="7" t="n">
        <v>640</v>
      </c>
      <c r="F7926" s="7" t="n">
        <v>1</v>
      </c>
    </row>
    <row r="7927" spans="1:15">
      <c r="A7927" t="s">
        <v>4</v>
      </c>
      <c r="B7927" s="4" t="s">
        <v>5</v>
      </c>
      <c r="C7927" s="4" t="s">
        <v>8</v>
      </c>
      <c r="D7927" s="4" t="s">
        <v>7</v>
      </c>
      <c r="E7927" s="4" t="s">
        <v>9</v>
      </c>
    </row>
    <row r="7928" spans="1:15">
      <c r="A7928" t="n">
        <v>65054</v>
      </c>
      <c r="B7928" s="39" t="n">
        <v>51</v>
      </c>
      <c r="C7928" s="7" t="n">
        <v>4</v>
      </c>
      <c r="D7928" s="7" t="n">
        <v>7032</v>
      </c>
      <c r="E7928" s="7" t="s">
        <v>529</v>
      </c>
    </row>
    <row r="7929" spans="1:15">
      <c r="A7929" t="s">
        <v>4</v>
      </c>
      <c r="B7929" s="4" t="s">
        <v>5</v>
      </c>
      <c r="C7929" s="4" t="s">
        <v>7</v>
      </c>
    </row>
    <row r="7930" spans="1:15">
      <c r="A7930" t="n">
        <v>65067</v>
      </c>
      <c r="B7930" s="25" t="n">
        <v>16</v>
      </c>
      <c r="C7930" s="7" t="n">
        <v>0</v>
      </c>
    </row>
    <row r="7931" spans="1:15">
      <c r="A7931" t="s">
        <v>4</v>
      </c>
      <c r="B7931" s="4" t="s">
        <v>5</v>
      </c>
      <c r="C7931" s="4" t="s">
        <v>7</v>
      </c>
      <c r="D7931" s="4" t="s">
        <v>74</v>
      </c>
      <c r="E7931" s="4" t="s">
        <v>8</v>
      </c>
      <c r="F7931" s="4" t="s">
        <v>8</v>
      </c>
    </row>
    <row r="7932" spans="1:15">
      <c r="A7932" t="n">
        <v>65070</v>
      </c>
      <c r="B7932" s="40" t="n">
        <v>26</v>
      </c>
      <c r="C7932" s="7" t="n">
        <v>7032</v>
      </c>
      <c r="D7932" s="7" t="s">
        <v>535</v>
      </c>
      <c r="E7932" s="7" t="n">
        <v>2</v>
      </c>
      <c r="F7932" s="7" t="n">
        <v>0</v>
      </c>
    </row>
    <row r="7933" spans="1:15">
      <c r="A7933" t="s">
        <v>4</v>
      </c>
      <c r="B7933" s="4" t="s">
        <v>5</v>
      </c>
    </row>
    <row r="7934" spans="1:15">
      <c r="A7934" t="n">
        <v>65154</v>
      </c>
      <c r="B7934" s="41" t="n">
        <v>28</v>
      </c>
    </row>
    <row r="7935" spans="1:15">
      <c r="A7935" t="s">
        <v>4</v>
      </c>
      <c r="B7935" s="4" t="s">
        <v>5</v>
      </c>
      <c r="C7935" s="4" t="s">
        <v>8</v>
      </c>
      <c r="D7935" s="4" t="s">
        <v>7</v>
      </c>
      <c r="E7935" s="4" t="s">
        <v>7</v>
      </c>
      <c r="F7935" s="4" t="s">
        <v>8</v>
      </c>
    </row>
    <row r="7936" spans="1:15">
      <c r="A7936" t="n">
        <v>65155</v>
      </c>
      <c r="B7936" s="37" t="n">
        <v>25</v>
      </c>
      <c r="C7936" s="7" t="n">
        <v>1</v>
      </c>
      <c r="D7936" s="7" t="n">
        <v>65535</v>
      </c>
      <c r="E7936" s="7" t="n">
        <v>65535</v>
      </c>
      <c r="F7936" s="7" t="n">
        <v>0</v>
      </c>
    </row>
    <row r="7937" spans="1:6">
      <c r="A7937" t="s">
        <v>4</v>
      </c>
      <c r="B7937" s="4" t="s">
        <v>5</v>
      </c>
      <c r="C7937" s="4" t="s">
        <v>7</v>
      </c>
      <c r="D7937" s="4" t="s">
        <v>8</v>
      </c>
    </row>
    <row r="7938" spans="1:6">
      <c r="A7938" t="n">
        <v>65162</v>
      </c>
      <c r="B7938" s="42" t="n">
        <v>89</v>
      </c>
      <c r="C7938" s="7" t="n">
        <v>65533</v>
      </c>
      <c r="D7938" s="7" t="n">
        <v>1</v>
      </c>
    </row>
    <row r="7939" spans="1:6">
      <c r="A7939" t="s">
        <v>4</v>
      </c>
      <c r="B7939" s="4" t="s">
        <v>5</v>
      </c>
      <c r="C7939" s="4" t="s">
        <v>8</v>
      </c>
      <c r="D7939" s="4" t="s">
        <v>7</v>
      </c>
      <c r="E7939" s="4" t="s">
        <v>13</v>
      </c>
    </row>
    <row r="7940" spans="1:6">
      <c r="A7940" t="n">
        <v>65166</v>
      </c>
      <c r="B7940" s="27" t="n">
        <v>58</v>
      </c>
      <c r="C7940" s="7" t="n">
        <v>101</v>
      </c>
      <c r="D7940" s="7" t="n">
        <v>300</v>
      </c>
      <c r="E7940" s="7" t="n">
        <v>1</v>
      </c>
    </row>
    <row r="7941" spans="1:6">
      <c r="A7941" t="s">
        <v>4</v>
      </c>
      <c r="B7941" s="4" t="s">
        <v>5</v>
      </c>
      <c r="C7941" s="4" t="s">
        <v>8</v>
      </c>
      <c r="D7941" s="4" t="s">
        <v>7</v>
      </c>
    </row>
    <row r="7942" spans="1:6">
      <c r="A7942" t="n">
        <v>65174</v>
      </c>
      <c r="B7942" s="27" t="n">
        <v>58</v>
      </c>
      <c r="C7942" s="7" t="n">
        <v>254</v>
      </c>
      <c r="D7942" s="7" t="n">
        <v>0</v>
      </c>
    </row>
    <row r="7943" spans="1:6">
      <c r="A7943" t="s">
        <v>4</v>
      </c>
      <c r="B7943" s="4" t="s">
        <v>5</v>
      </c>
      <c r="C7943" s="4" t="s">
        <v>7</v>
      </c>
      <c r="D7943" s="4" t="s">
        <v>14</v>
      </c>
    </row>
    <row r="7944" spans="1:6">
      <c r="A7944" t="n">
        <v>65178</v>
      </c>
      <c r="B7944" s="30" t="n">
        <v>43</v>
      </c>
      <c r="C7944" s="7" t="n">
        <v>11</v>
      </c>
      <c r="D7944" s="7" t="n">
        <v>1</v>
      </c>
    </row>
    <row r="7945" spans="1:6">
      <c r="A7945" t="s">
        <v>4</v>
      </c>
      <c r="B7945" s="4" t="s">
        <v>5</v>
      </c>
      <c r="C7945" s="4" t="s">
        <v>7</v>
      </c>
      <c r="D7945" s="4" t="s">
        <v>14</v>
      </c>
    </row>
    <row r="7946" spans="1:6">
      <c r="A7946" t="n">
        <v>65185</v>
      </c>
      <c r="B7946" s="43" t="n">
        <v>44</v>
      </c>
      <c r="C7946" s="7" t="n">
        <v>13</v>
      </c>
      <c r="D7946" s="7" t="n">
        <v>1</v>
      </c>
    </row>
    <row r="7947" spans="1:6">
      <c r="A7947" t="s">
        <v>4</v>
      </c>
      <c r="B7947" s="4" t="s">
        <v>5</v>
      </c>
      <c r="C7947" s="4" t="s">
        <v>7</v>
      </c>
      <c r="D7947" s="4" t="s">
        <v>14</v>
      </c>
    </row>
    <row r="7948" spans="1:6">
      <c r="A7948" t="n">
        <v>65192</v>
      </c>
      <c r="B7948" s="43" t="n">
        <v>44</v>
      </c>
      <c r="C7948" s="7" t="n">
        <v>80</v>
      </c>
      <c r="D7948" s="7" t="n">
        <v>1</v>
      </c>
    </row>
    <row r="7949" spans="1:6">
      <c r="A7949" t="s">
        <v>4</v>
      </c>
      <c r="B7949" s="4" t="s">
        <v>5</v>
      </c>
      <c r="C7949" s="4" t="s">
        <v>7</v>
      </c>
      <c r="D7949" s="4" t="s">
        <v>14</v>
      </c>
    </row>
    <row r="7950" spans="1:6">
      <c r="A7950" t="n">
        <v>65199</v>
      </c>
      <c r="B7950" s="43" t="n">
        <v>44</v>
      </c>
      <c r="C7950" s="7" t="n">
        <v>18</v>
      </c>
      <c r="D7950" s="7" t="n">
        <v>1</v>
      </c>
    </row>
    <row r="7951" spans="1:6">
      <c r="A7951" t="s">
        <v>4</v>
      </c>
      <c r="B7951" s="4" t="s">
        <v>5</v>
      </c>
      <c r="C7951" s="4" t="s">
        <v>7</v>
      </c>
      <c r="D7951" s="4" t="s">
        <v>13</v>
      </c>
      <c r="E7951" s="4" t="s">
        <v>13</v>
      </c>
      <c r="F7951" s="4" t="s">
        <v>13</v>
      </c>
      <c r="G7951" s="4" t="s">
        <v>13</v>
      </c>
    </row>
    <row r="7952" spans="1:6">
      <c r="A7952" t="n">
        <v>65206</v>
      </c>
      <c r="B7952" s="46" t="n">
        <v>46</v>
      </c>
      <c r="C7952" s="7" t="n">
        <v>13</v>
      </c>
      <c r="D7952" s="7" t="n">
        <v>0.449999988079071</v>
      </c>
      <c r="E7952" s="7" t="n">
        <v>2</v>
      </c>
      <c r="F7952" s="7" t="n">
        <v>37.4000015258789</v>
      </c>
      <c r="G7952" s="7" t="n">
        <v>195</v>
      </c>
    </row>
    <row r="7953" spans="1:7">
      <c r="A7953" t="s">
        <v>4</v>
      </c>
      <c r="B7953" s="4" t="s">
        <v>5</v>
      </c>
      <c r="C7953" s="4" t="s">
        <v>7</v>
      </c>
      <c r="D7953" s="4" t="s">
        <v>13</v>
      </c>
      <c r="E7953" s="4" t="s">
        <v>13</v>
      </c>
      <c r="F7953" s="4" t="s">
        <v>13</v>
      </c>
      <c r="G7953" s="4" t="s">
        <v>13</v>
      </c>
    </row>
    <row r="7954" spans="1:7">
      <c r="A7954" t="n">
        <v>65225</v>
      </c>
      <c r="B7954" s="46" t="n">
        <v>46</v>
      </c>
      <c r="C7954" s="7" t="n">
        <v>80</v>
      </c>
      <c r="D7954" s="7" t="n">
        <v>1.20000004768372</v>
      </c>
      <c r="E7954" s="7" t="n">
        <v>2</v>
      </c>
      <c r="F7954" s="7" t="n">
        <v>37.9000015258789</v>
      </c>
      <c r="G7954" s="7" t="n">
        <v>205</v>
      </c>
    </row>
    <row r="7955" spans="1:7">
      <c r="A7955" t="s">
        <v>4</v>
      </c>
      <c r="B7955" s="4" t="s">
        <v>5</v>
      </c>
      <c r="C7955" s="4" t="s">
        <v>7</v>
      </c>
      <c r="D7955" s="4" t="s">
        <v>13</v>
      </c>
      <c r="E7955" s="4" t="s">
        <v>13</v>
      </c>
      <c r="F7955" s="4" t="s">
        <v>13</v>
      </c>
      <c r="G7955" s="4" t="s">
        <v>13</v>
      </c>
    </row>
    <row r="7956" spans="1:7">
      <c r="A7956" t="n">
        <v>65244</v>
      </c>
      <c r="B7956" s="46" t="n">
        <v>46</v>
      </c>
      <c r="C7956" s="7" t="n">
        <v>18</v>
      </c>
      <c r="D7956" s="7" t="n">
        <v>-0.349999994039536</v>
      </c>
      <c r="E7956" s="7" t="n">
        <v>2</v>
      </c>
      <c r="F7956" s="7" t="n">
        <v>37.8499984741211</v>
      </c>
      <c r="G7956" s="7" t="n">
        <v>180</v>
      </c>
    </row>
    <row r="7957" spans="1:7">
      <c r="A7957" t="s">
        <v>4</v>
      </c>
      <c r="B7957" s="4" t="s">
        <v>5</v>
      </c>
      <c r="C7957" s="4" t="s">
        <v>8</v>
      </c>
      <c r="D7957" s="4" t="s">
        <v>8</v>
      </c>
      <c r="E7957" s="4" t="s">
        <v>13</v>
      </c>
      <c r="F7957" s="4" t="s">
        <v>13</v>
      </c>
      <c r="G7957" s="4" t="s">
        <v>13</v>
      </c>
      <c r="H7957" s="4" t="s">
        <v>7</v>
      </c>
    </row>
    <row r="7958" spans="1:7">
      <c r="A7958" t="n">
        <v>65263</v>
      </c>
      <c r="B7958" s="31" t="n">
        <v>45</v>
      </c>
      <c r="C7958" s="7" t="n">
        <v>2</v>
      </c>
      <c r="D7958" s="7" t="n">
        <v>3</v>
      </c>
      <c r="E7958" s="7" t="n">
        <v>0.540000021457672</v>
      </c>
      <c r="F7958" s="7" t="n">
        <v>3.27999997138977</v>
      </c>
      <c r="G7958" s="7" t="n">
        <v>37.3800010681152</v>
      </c>
      <c r="H7958" s="7" t="n">
        <v>0</v>
      </c>
    </row>
    <row r="7959" spans="1:7">
      <c r="A7959" t="s">
        <v>4</v>
      </c>
      <c r="B7959" s="4" t="s">
        <v>5</v>
      </c>
      <c r="C7959" s="4" t="s">
        <v>8</v>
      </c>
      <c r="D7959" s="4" t="s">
        <v>8</v>
      </c>
      <c r="E7959" s="4" t="s">
        <v>13</v>
      </c>
      <c r="F7959" s="4" t="s">
        <v>13</v>
      </c>
      <c r="G7959" s="4" t="s">
        <v>13</v>
      </c>
      <c r="H7959" s="4" t="s">
        <v>7</v>
      </c>
      <c r="I7959" s="4" t="s">
        <v>8</v>
      </c>
    </row>
    <row r="7960" spans="1:7">
      <c r="A7960" t="n">
        <v>65280</v>
      </c>
      <c r="B7960" s="31" t="n">
        <v>45</v>
      </c>
      <c r="C7960" s="7" t="n">
        <v>4</v>
      </c>
      <c r="D7960" s="7" t="n">
        <v>3</v>
      </c>
      <c r="E7960" s="7" t="n">
        <v>357.910003662109</v>
      </c>
      <c r="F7960" s="7" t="n">
        <v>171.110000610352</v>
      </c>
      <c r="G7960" s="7" t="n">
        <v>0</v>
      </c>
      <c r="H7960" s="7" t="n">
        <v>0</v>
      </c>
      <c r="I7960" s="7" t="n">
        <v>0</v>
      </c>
    </row>
    <row r="7961" spans="1:7">
      <c r="A7961" t="s">
        <v>4</v>
      </c>
      <c r="B7961" s="4" t="s">
        <v>5</v>
      </c>
      <c r="C7961" s="4" t="s">
        <v>8</v>
      </c>
      <c r="D7961" s="4" t="s">
        <v>8</v>
      </c>
      <c r="E7961" s="4" t="s">
        <v>13</v>
      </c>
      <c r="F7961" s="4" t="s">
        <v>7</v>
      </c>
    </row>
    <row r="7962" spans="1:7">
      <c r="A7962" t="n">
        <v>65298</v>
      </c>
      <c r="B7962" s="31" t="n">
        <v>45</v>
      </c>
      <c r="C7962" s="7" t="n">
        <v>5</v>
      </c>
      <c r="D7962" s="7" t="n">
        <v>3</v>
      </c>
      <c r="E7962" s="7" t="n">
        <v>1.79999995231628</v>
      </c>
      <c r="F7962" s="7" t="n">
        <v>0</v>
      </c>
    </row>
    <row r="7963" spans="1:7">
      <c r="A7963" t="s">
        <v>4</v>
      </c>
      <c r="B7963" s="4" t="s">
        <v>5</v>
      </c>
      <c r="C7963" s="4" t="s">
        <v>8</v>
      </c>
      <c r="D7963" s="4" t="s">
        <v>8</v>
      </c>
      <c r="E7963" s="4" t="s">
        <v>13</v>
      </c>
      <c r="F7963" s="4" t="s">
        <v>7</v>
      </c>
    </row>
    <row r="7964" spans="1:7">
      <c r="A7964" t="n">
        <v>65307</v>
      </c>
      <c r="B7964" s="31" t="n">
        <v>45</v>
      </c>
      <c r="C7964" s="7" t="n">
        <v>11</v>
      </c>
      <c r="D7964" s="7" t="n">
        <v>3</v>
      </c>
      <c r="E7964" s="7" t="n">
        <v>34.5999984741211</v>
      </c>
      <c r="F7964" s="7" t="n">
        <v>0</v>
      </c>
    </row>
    <row r="7965" spans="1:7">
      <c r="A7965" t="s">
        <v>4</v>
      </c>
      <c r="B7965" s="4" t="s">
        <v>5</v>
      </c>
      <c r="C7965" s="4" t="s">
        <v>8</v>
      </c>
      <c r="D7965" s="4" t="s">
        <v>7</v>
      </c>
      <c r="E7965" s="4" t="s">
        <v>9</v>
      </c>
      <c r="F7965" s="4" t="s">
        <v>9</v>
      </c>
      <c r="G7965" s="4" t="s">
        <v>9</v>
      </c>
      <c r="H7965" s="4" t="s">
        <v>9</v>
      </c>
    </row>
    <row r="7966" spans="1:7">
      <c r="A7966" t="n">
        <v>65316</v>
      </c>
      <c r="B7966" s="39" t="n">
        <v>51</v>
      </c>
      <c r="C7966" s="7" t="n">
        <v>3</v>
      </c>
      <c r="D7966" s="7" t="n">
        <v>13</v>
      </c>
      <c r="E7966" s="7" t="s">
        <v>442</v>
      </c>
      <c r="F7966" s="7" t="s">
        <v>239</v>
      </c>
      <c r="G7966" s="7" t="s">
        <v>94</v>
      </c>
      <c r="H7966" s="7" t="s">
        <v>95</v>
      </c>
    </row>
    <row r="7967" spans="1:7">
      <c r="A7967" t="s">
        <v>4</v>
      </c>
      <c r="B7967" s="4" t="s">
        <v>5</v>
      </c>
      <c r="C7967" s="4" t="s">
        <v>8</v>
      </c>
      <c r="D7967" s="4" t="s">
        <v>7</v>
      </c>
      <c r="E7967" s="4" t="s">
        <v>9</v>
      </c>
      <c r="F7967" s="4" t="s">
        <v>9</v>
      </c>
      <c r="G7967" s="4" t="s">
        <v>9</v>
      </c>
      <c r="H7967" s="4" t="s">
        <v>9</v>
      </c>
    </row>
    <row r="7968" spans="1:7">
      <c r="A7968" t="n">
        <v>65329</v>
      </c>
      <c r="B7968" s="39" t="n">
        <v>51</v>
      </c>
      <c r="C7968" s="7" t="n">
        <v>3</v>
      </c>
      <c r="D7968" s="7" t="n">
        <v>80</v>
      </c>
      <c r="E7968" s="7" t="s">
        <v>442</v>
      </c>
      <c r="F7968" s="7" t="s">
        <v>239</v>
      </c>
      <c r="G7968" s="7" t="s">
        <v>94</v>
      </c>
      <c r="H7968" s="7" t="s">
        <v>95</v>
      </c>
    </row>
    <row r="7969" spans="1:9">
      <c r="A7969" t="s">
        <v>4</v>
      </c>
      <c r="B7969" s="4" t="s">
        <v>5</v>
      </c>
      <c r="C7969" s="4" t="s">
        <v>8</v>
      </c>
      <c r="D7969" s="4" t="s">
        <v>7</v>
      </c>
      <c r="E7969" s="4" t="s">
        <v>9</v>
      </c>
      <c r="F7969" s="4" t="s">
        <v>9</v>
      </c>
      <c r="G7969" s="4" t="s">
        <v>9</v>
      </c>
      <c r="H7969" s="4" t="s">
        <v>9</v>
      </c>
    </row>
    <row r="7970" spans="1:9">
      <c r="A7970" t="n">
        <v>65342</v>
      </c>
      <c r="B7970" s="39" t="n">
        <v>51</v>
      </c>
      <c r="C7970" s="7" t="n">
        <v>3</v>
      </c>
      <c r="D7970" s="7" t="n">
        <v>18</v>
      </c>
      <c r="E7970" s="7" t="s">
        <v>442</v>
      </c>
      <c r="F7970" s="7" t="s">
        <v>239</v>
      </c>
      <c r="G7970" s="7" t="s">
        <v>94</v>
      </c>
      <c r="H7970" s="7" t="s">
        <v>95</v>
      </c>
    </row>
    <row r="7971" spans="1:9">
      <c r="A7971" t="s">
        <v>4</v>
      </c>
      <c r="B7971" s="4" t="s">
        <v>5</v>
      </c>
      <c r="C7971" s="4" t="s">
        <v>8</v>
      </c>
      <c r="D7971" s="4" t="s">
        <v>7</v>
      </c>
    </row>
    <row r="7972" spans="1:9">
      <c r="A7972" t="n">
        <v>65355</v>
      </c>
      <c r="B7972" s="27" t="n">
        <v>58</v>
      </c>
      <c r="C7972" s="7" t="n">
        <v>255</v>
      </c>
      <c r="D7972" s="7" t="n">
        <v>0</v>
      </c>
    </row>
    <row r="7973" spans="1:9">
      <c r="A7973" t="s">
        <v>4</v>
      </c>
      <c r="B7973" s="4" t="s">
        <v>5</v>
      </c>
      <c r="C7973" s="4" t="s">
        <v>8</v>
      </c>
      <c r="D7973" s="4" t="s">
        <v>7</v>
      </c>
      <c r="E7973" s="4" t="s">
        <v>9</v>
      </c>
    </row>
    <row r="7974" spans="1:9">
      <c r="A7974" t="n">
        <v>65359</v>
      </c>
      <c r="B7974" s="39" t="n">
        <v>51</v>
      </c>
      <c r="C7974" s="7" t="n">
        <v>4</v>
      </c>
      <c r="D7974" s="7" t="n">
        <v>13</v>
      </c>
      <c r="E7974" s="7" t="s">
        <v>90</v>
      </c>
    </row>
    <row r="7975" spans="1:9">
      <c r="A7975" t="s">
        <v>4</v>
      </c>
      <c r="B7975" s="4" t="s">
        <v>5</v>
      </c>
      <c r="C7975" s="4" t="s">
        <v>7</v>
      </c>
    </row>
    <row r="7976" spans="1:9">
      <c r="A7976" t="n">
        <v>65373</v>
      </c>
      <c r="B7976" s="25" t="n">
        <v>16</v>
      </c>
      <c r="C7976" s="7" t="n">
        <v>0</v>
      </c>
    </row>
    <row r="7977" spans="1:9">
      <c r="A7977" t="s">
        <v>4</v>
      </c>
      <c r="B7977" s="4" t="s">
        <v>5</v>
      </c>
      <c r="C7977" s="4" t="s">
        <v>7</v>
      </c>
      <c r="D7977" s="4" t="s">
        <v>74</v>
      </c>
      <c r="E7977" s="4" t="s">
        <v>8</v>
      </c>
      <c r="F7977" s="4" t="s">
        <v>8</v>
      </c>
    </row>
    <row r="7978" spans="1:9">
      <c r="A7978" t="n">
        <v>65376</v>
      </c>
      <c r="B7978" s="40" t="n">
        <v>26</v>
      </c>
      <c r="C7978" s="7" t="n">
        <v>13</v>
      </c>
      <c r="D7978" s="7" t="s">
        <v>536</v>
      </c>
      <c r="E7978" s="7" t="n">
        <v>2</v>
      </c>
      <c r="F7978" s="7" t="n">
        <v>0</v>
      </c>
    </row>
    <row r="7979" spans="1:9">
      <c r="A7979" t="s">
        <v>4</v>
      </c>
      <c r="B7979" s="4" t="s">
        <v>5</v>
      </c>
    </row>
    <row r="7980" spans="1:9">
      <c r="A7980" t="n">
        <v>65420</v>
      </c>
      <c r="B7980" s="41" t="n">
        <v>28</v>
      </c>
    </row>
    <row r="7981" spans="1:9">
      <c r="A7981" t="s">
        <v>4</v>
      </c>
      <c r="B7981" s="4" t="s">
        <v>5</v>
      </c>
      <c r="C7981" s="4" t="s">
        <v>8</v>
      </c>
      <c r="D7981" s="4" t="s">
        <v>7</v>
      </c>
      <c r="E7981" s="4" t="s">
        <v>9</v>
      </c>
    </row>
    <row r="7982" spans="1:9">
      <c r="A7982" t="n">
        <v>65421</v>
      </c>
      <c r="B7982" s="39" t="n">
        <v>51</v>
      </c>
      <c r="C7982" s="7" t="n">
        <v>4</v>
      </c>
      <c r="D7982" s="7" t="n">
        <v>80</v>
      </c>
      <c r="E7982" s="7" t="s">
        <v>502</v>
      </c>
    </row>
    <row r="7983" spans="1:9">
      <c r="A7983" t="s">
        <v>4</v>
      </c>
      <c r="B7983" s="4" t="s">
        <v>5</v>
      </c>
      <c r="C7983" s="4" t="s">
        <v>7</v>
      </c>
    </row>
    <row r="7984" spans="1:9">
      <c r="A7984" t="n">
        <v>65434</v>
      </c>
      <c r="B7984" s="25" t="n">
        <v>16</v>
      </c>
      <c r="C7984" s="7" t="n">
        <v>0</v>
      </c>
    </row>
    <row r="7985" spans="1:8">
      <c r="A7985" t="s">
        <v>4</v>
      </c>
      <c r="B7985" s="4" t="s">
        <v>5</v>
      </c>
      <c r="C7985" s="4" t="s">
        <v>7</v>
      </c>
      <c r="D7985" s="4" t="s">
        <v>74</v>
      </c>
      <c r="E7985" s="4" t="s">
        <v>8</v>
      </c>
      <c r="F7985" s="4" t="s">
        <v>8</v>
      </c>
    </row>
    <row r="7986" spans="1:8">
      <c r="A7986" t="n">
        <v>65437</v>
      </c>
      <c r="B7986" s="40" t="n">
        <v>26</v>
      </c>
      <c r="C7986" s="7" t="n">
        <v>80</v>
      </c>
      <c r="D7986" s="7" t="s">
        <v>537</v>
      </c>
      <c r="E7986" s="7" t="n">
        <v>2</v>
      </c>
      <c r="F7986" s="7" t="n">
        <v>0</v>
      </c>
    </row>
    <row r="7987" spans="1:8">
      <c r="A7987" t="s">
        <v>4</v>
      </c>
      <c r="B7987" s="4" t="s">
        <v>5</v>
      </c>
    </row>
    <row r="7988" spans="1:8">
      <c r="A7988" t="n">
        <v>65493</v>
      </c>
      <c r="B7988" s="41" t="n">
        <v>28</v>
      </c>
    </row>
    <row r="7989" spans="1:8">
      <c r="A7989" t="s">
        <v>4</v>
      </c>
      <c r="B7989" s="4" t="s">
        <v>5</v>
      </c>
      <c r="C7989" s="4" t="s">
        <v>8</v>
      </c>
      <c r="D7989" s="4" t="s">
        <v>7</v>
      </c>
      <c r="E7989" s="4" t="s">
        <v>9</v>
      </c>
    </row>
    <row r="7990" spans="1:8">
      <c r="A7990" t="n">
        <v>65494</v>
      </c>
      <c r="B7990" s="39" t="n">
        <v>51</v>
      </c>
      <c r="C7990" s="7" t="n">
        <v>4</v>
      </c>
      <c r="D7990" s="7" t="n">
        <v>18</v>
      </c>
      <c r="E7990" s="7" t="s">
        <v>502</v>
      </c>
    </row>
    <row r="7991" spans="1:8">
      <c r="A7991" t="s">
        <v>4</v>
      </c>
      <c r="B7991" s="4" t="s">
        <v>5</v>
      </c>
      <c r="C7991" s="4" t="s">
        <v>7</v>
      </c>
    </row>
    <row r="7992" spans="1:8">
      <c r="A7992" t="n">
        <v>65507</v>
      </c>
      <c r="B7992" s="25" t="n">
        <v>16</v>
      </c>
      <c r="C7992" s="7" t="n">
        <v>0</v>
      </c>
    </row>
    <row r="7993" spans="1:8">
      <c r="A7993" t="s">
        <v>4</v>
      </c>
      <c r="B7993" s="4" t="s">
        <v>5</v>
      </c>
      <c r="C7993" s="4" t="s">
        <v>7</v>
      </c>
      <c r="D7993" s="4" t="s">
        <v>74</v>
      </c>
      <c r="E7993" s="4" t="s">
        <v>8</v>
      </c>
      <c r="F7993" s="4" t="s">
        <v>8</v>
      </c>
    </row>
    <row r="7994" spans="1:8">
      <c r="A7994" t="n">
        <v>65510</v>
      </c>
      <c r="B7994" s="40" t="n">
        <v>26</v>
      </c>
      <c r="C7994" s="7" t="n">
        <v>18</v>
      </c>
      <c r="D7994" s="7" t="s">
        <v>538</v>
      </c>
      <c r="E7994" s="7" t="n">
        <v>2</v>
      </c>
      <c r="F7994" s="7" t="n">
        <v>0</v>
      </c>
    </row>
    <row r="7995" spans="1:8">
      <c r="A7995" t="s">
        <v>4</v>
      </c>
      <c r="B7995" s="4" t="s">
        <v>5</v>
      </c>
    </row>
    <row r="7996" spans="1:8">
      <c r="A7996" t="n">
        <v>65589</v>
      </c>
      <c r="B7996" s="41" t="n">
        <v>28</v>
      </c>
    </row>
    <row r="7997" spans="1:8">
      <c r="A7997" t="s">
        <v>4</v>
      </c>
      <c r="B7997" s="4" t="s">
        <v>5</v>
      </c>
      <c r="C7997" s="4" t="s">
        <v>8</v>
      </c>
      <c r="D7997" s="4" t="s">
        <v>7</v>
      </c>
      <c r="E7997" s="4" t="s">
        <v>7</v>
      </c>
      <c r="F7997" s="4" t="s">
        <v>8</v>
      </c>
    </row>
    <row r="7998" spans="1:8">
      <c r="A7998" t="n">
        <v>65590</v>
      </c>
      <c r="B7998" s="37" t="n">
        <v>25</v>
      </c>
      <c r="C7998" s="7" t="n">
        <v>1</v>
      </c>
      <c r="D7998" s="7" t="n">
        <v>60</v>
      </c>
      <c r="E7998" s="7" t="n">
        <v>640</v>
      </c>
      <c r="F7998" s="7" t="n">
        <v>2</v>
      </c>
    </row>
    <row r="7999" spans="1:8">
      <c r="A7999" t="s">
        <v>4</v>
      </c>
      <c r="B7999" s="4" t="s">
        <v>5</v>
      </c>
      <c r="C7999" s="4" t="s">
        <v>8</v>
      </c>
      <c r="D7999" s="4" t="s">
        <v>7</v>
      </c>
      <c r="E7999" s="4" t="s">
        <v>9</v>
      </c>
    </row>
    <row r="8000" spans="1:8">
      <c r="A8000" t="n">
        <v>65597</v>
      </c>
      <c r="B8000" s="39" t="n">
        <v>51</v>
      </c>
      <c r="C8000" s="7" t="n">
        <v>4</v>
      </c>
      <c r="D8000" s="7" t="n">
        <v>0</v>
      </c>
      <c r="E8000" s="7" t="s">
        <v>539</v>
      </c>
    </row>
    <row r="8001" spans="1:6">
      <c r="A8001" t="s">
        <v>4</v>
      </c>
      <c r="B8001" s="4" t="s">
        <v>5</v>
      </c>
      <c r="C8001" s="4" t="s">
        <v>7</v>
      </c>
    </row>
    <row r="8002" spans="1:6">
      <c r="A8002" t="n">
        <v>65610</v>
      </c>
      <c r="B8002" s="25" t="n">
        <v>16</v>
      </c>
      <c r="C8002" s="7" t="n">
        <v>0</v>
      </c>
    </row>
    <row r="8003" spans="1:6">
      <c r="A8003" t="s">
        <v>4</v>
      </c>
      <c r="B8003" s="4" t="s">
        <v>5</v>
      </c>
      <c r="C8003" s="4" t="s">
        <v>7</v>
      </c>
      <c r="D8003" s="4" t="s">
        <v>74</v>
      </c>
      <c r="E8003" s="4" t="s">
        <v>8</v>
      </c>
      <c r="F8003" s="4" t="s">
        <v>8</v>
      </c>
    </row>
    <row r="8004" spans="1:6">
      <c r="A8004" t="n">
        <v>65613</v>
      </c>
      <c r="B8004" s="40" t="n">
        <v>26</v>
      </c>
      <c r="C8004" s="7" t="n">
        <v>0</v>
      </c>
      <c r="D8004" s="7" t="s">
        <v>540</v>
      </c>
      <c r="E8004" s="7" t="n">
        <v>2</v>
      </c>
      <c r="F8004" s="7" t="n">
        <v>0</v>
      </c>
    </row>
    <row r="8005" spans="1:6">
      <c r="A8005" t="s">
        <v>4</v>
      </c>
      <c r="B8005" s="4" t="s">
        <v>5</v>
      </c>
    </row>
    <row r="8006" spans="1:6">
      <c r="A8006" t="n">
        <v>65648</v>
      </c>
      <c r="B8006" s="41" t="n">
        <v>28</v>
      </c>
    </row>
    <row r="8007" spans="1:6">
      <c r="A8007" t="s">
        <v>4</v>
      </c>
      <c r="B8007" s="4" t="s">
        <v>5</v>
      </c>
      <c r="C8007" s="4" t="s">
        <v>8</v>
      </c>
      <c r="D8007" s="4" t="s">
        <v>7</v>
      </c>
      <c r="E8007" s="4" t="s">
        <v>7</v>
      </c>
      <c r="F8007" s="4" t="s">
        <v>8</v>
      </c>
    </row>
    <row r="8008" spans="1:6">
      <c r="A8008" t="n">
        <v>65649</v>
      </c>
      <c r="B8008" s="37" t="n">
        <v>25</v>
      </c>
      <c r="C8008" s="7" t="n">
        <v>1</v>
      </c>
      <c r="D8008" s="7" t="n">
        <v>65535</v>
      </c>
      <c r="E8008" s="7" t="n">
        <v>65535</v>
      </c>
      <c r="F8008" s="7" t="n">
        <v>0</v>
      </c>
    </row>
    <row r="8009" spans="1:6">
      <c r="A8009" t="s">
        <v>4</v>
      </c>
      <c r="B8009" s="4" t="s">
        <v>5</v>
      </c>
      <c r="C8009" s="4" t="s">
        <v>7</v>
      </c>
      <c r="D8009" s="4" t="s">
        <v>8</v>
      </c>
    </row>
    <row r="8010" spans="1:6">
      <c r="A8010" t="n">
        <v>65656</v>
      </c>
      <c r="B8010" s="42" t="n">
        <v>89</v>
      </c>
      <c r="C8010" s="7" t="n">
        <v>65533</v>
      </c>
      <c r="D8010" s="7" t="n">
        <v>1</v>
      </c>
    </row>
    <row r="8011" spans="1:6">
      <c r="A8011" t="s">
        <v>4</v>
      </c>
      <c r="B8011" s="4" t="s">
        <v>5</v>
      </c>
      <c r="C8011" s="4" t="s">
        <v>8</v>
      </c>
      <c r="D8011" s="4" t="s">
        <v>7</v>
      </c>
      <c r="E8011" s="4" t="s">
        <v>13</v>
      </c>
    </row>
    <row r="8012" spans="1:6">
      <c r="A8012" t="n">
        <v>65660</v>
      </c>
      <c r="B8012" s="27" t="n">
        <v>58</v>
      </c>
      <c r="C8012" s="7" t="n">
        <v>101</v>
      </c>
      <c r="D8012" s="7" t="n">
        <v>300</v>
      </c>
      <c r="E8012" s="7" t="n">
        <v>1</v>
      </c>
    </row>
    <row r="8013" spans="1:6">
      <c r="A8013" t="s">
        <v>4</v>
      </c>
      <c r="B8013" s="4" t="s">
        <v>5</v>
      </c>
      <c r="C8013" s="4" t="s">
        <v>8</v>
      </c>
      <c r="D8013" s="4" t="s">
        <v>7</v>
      </c>
    </row>
    <row r="8014" spans="1:6">
      <c r="A8014" t="n">
        <v>65668</v>
      </c>
      <c r="B8014" s="27" t="n">
        <v>58</v>
      </c>
      <c r="C8014" s="7" t="n">
        <v>254</v>
      </c>
      <c r="D8014" s="7" t="n">
        <v>0</v>
      </c>
    </row>
    <row r="8015" spans="1:6">
      <c r="A8015" t="s">
        <v>4</v>
      </c>
      <c r="B8015" s="4" t="s">
        <v>5</v>
      </c>
      <c r="C8015" s="4" t="s">
        <v>7</v>
      </c>
      <c r="D8015" s="4" t="s">
        <v>14</v>
      </c>
    </row>
    <row r="8016" spans="1:6">
      <c r="A8016" t="n">
        <v>65672</v>
      </c>
      <c r="B8016" s="30" t="n">
        <v>43</v>
      </c>
      <c r="C8016" s="7" t="n">
        <v>13</v>
      </c>
      <c r="D8016" s="7" t="n">
        <v>1</v>
      </c>
    </row>
    <row r="8017" spans="1:6">
      <c r="A8017" t="s">
        <v>4</v>
      </c>
      <c r="B8017" s="4" t="s">
        <v>5</v>
      </c>
      <c r="C8017" s="4" t="s">
        <v>7</v>
      </c>
      <c r="D8017" s="4" t="s">
        <v>14</v>
      </c>
    </row>
    <row r="8018" spans="1:6">
      <c r="A8018" t="n">
        <v>65679</v>
      </c>
      <c r="B8018" s="30" t="n">
        <v>43</v>
      </c>
      <c r="C8018" s="7" t="n">
        <v>80</v>
      </c>
      <c r="D8018" s="7" t="n">
        <v>1</v>
      </c>
    </row>
    <row r="8019" spans="1:6">
      <c r="A8019" t="s">
        <v>4</v>
      </c>
      <c r="B8019" s="4" t="s">
        <v>5</v>
      </c>
      <c r="C8019" s="4" t="s">
        <v>7</v>
      </c>
      <c r="D8019" s="4" t="s">
        <v>14</v>
      </c>
    </row>
    <row r="8020" spans="1:6">
      <c r="A8020" t="n">
        <v>65686</v>
      </c>
      <c r="B8020" s="30" t="n">
        <v>43</v>
      </c>
      <c r="C8020" s="7" t="n">
        <v>18</v>
      </c>
      <c r="D8020" s="7" t="n">
        <v>1</v>
      </c>
    </row>
    <row r="8021" spans="1:6">
      <c r="A8021" t="s">
        <v>4</v>
      </c>
      <c r="B8021" s="4" t="s">
        <v>5</v>
      </c>
      <c r="C8021" s="4" t="s">
        <v>7</v>
      </c>
      <c r="D8021" s="4" t="s">
        <v>14</v>
      </c>
    </row>
    <row r="8022" spans="1:6">
      <c r="A8022" t="n">
        <v>65693</v>
      </c>
      <c r="B8022" s="43" t="n">
        <v>44</v>
      </c>
      <c r="C8022" s="7" t="n">
        <v>2</v>
      </c>
      <c r="D8022" s="7" t="n">
        <v>1</v>
      </c>
    </row>
    <row r="8023" spans="1:6">
      <c r="A8023" t="s">
        <v>4</v>
      </c>
      <c r="B8023" s="4" t="s">
        <v>5</v>
      </c>
      <c r="C8023" s="4" t="s">
        <v>8</v>
      </c>
      <c r="D8023" s="4" t="s">
        <v>8</v>
      </c>
      <c r="E8023" s="4" t="s">
        <v>7</v>
      </c>
      <c r="F8023" s="4" t="s">
        <v>9</v>
      </c>
      <c r="G8023" s="4" t="s">
        <v>13</v>
      </c>
      <c r="H8023" s="4" t="s">
        <v>13</v>
      </c>
      <c r="I8023" s="4" t="s">
        <v>13</v>
      </c>
      <c r="J8023" s="4" t="s">
        <v>7</v>
      </c>
    </row>
    <row r="8024" spans="1:6">
      <c r="A8024" t="n">
        <v>65700</v>
      </c>
      <c r="B8024" s="31" t="n">
        <v>45</v>
      </c>
      <c r="C8024" s="7" t="n">
        <v>3</v>
      </c>
      <c r="D8024" s="7" t="n">
        <v>3</v>
      </c>
      <c r="E8024" s="7" t="n">
        <v>2</v>
      </c>
      <c r="F8024" s="7" t="s">
        <v>15</v>
      </c>
      <c r="G8024" s="7" t="n">
        <v>0</v>
      </c>
      <c r="H8024" s="7" t="n">
        <v>1.39999997615814</v>
      </c>
      <c r="I8024" s="7" t="n">
        <v>0</v>
      </c>
      <c r="J8024" s="7" t="n">
        <v>0</v>
      </c>
    </row>
    <row r="8025" spans="1:6">
      <c r="A8025" t="s">
        <v>4</v>
      </c>
      <c r="B8025" s="4" t="s">
        <v>5</v>
      </c>
      <c r="C8025" s="4" t="s">
        <v>8</v>
      </c>
      <c r="D8025" s="4" t="s">
        <v>7</v>
      </c>
      <c r="E8025" s="4" t="s">
        <v>8</v>
      </c>
      <c r="F8025" s="4" t="s">
        <v>13</v>
      </c>
      <c r="G8025" s="4" t="s">
        <v>13</v>
      </c>
      <c r="H8025" s="4" t="s">
        <v>13</v>
      </c>
      <c r="I8025" s="4" t="s">
        <v>7</v>
      </c>
      <c r="J8025" s="4" t="s">
        <v>8</v>
      </c>
    </row>
    <row r="8026" spans="1:6">
      <c r="A8026" t="n">
        <v>65720</v>
      </c>
      <c r="B8026" s="31" t="n">
        <v>45</v>
      </c>
      <c r="C8026" s="7" t="n">
        <v>19</v>
      </c>
      <c r="D8026" s="7" t="n">
        <v>2</v>
      </c>
      <c r="E8026" s="7" t="n">
        <v>3</v>
      </c>
      <c r="F8026" s="7" t="n">
        <v>0</v>
      </c>
      <c r="G8026" s="7" t="n">
        <v>-20</v>
      </c>
      <c r="H8026" s="7" t="n">
        <v>0</v>
      </c>
      <c r="I8026" s="7" t="n">
        <v>0</v>
      </c>
      <c r="J8026" s="7" t="n">
        <v>1</v>
      </c>
    </row>
    <row r="8027" spans="1:6">
      <c r="A8027" t="s">
        <v>4</v>
      </c>
      <c r="B8027" s="4" t="s">
        <v>5</v>
      </c>
      <c r="C8027" s="4" t="s">
        <v>8</v>
      </c>
      <c r="D8027" s="4" t="s">
        <v>8</v>
      </c>
      <c r="E8027" s="4" t="s">
        <v>13</v>
      </c>
      <c r="F8027" s="4" t="s">
        <v>7</v>
      </c>
    </row>
    <row r="8028" spans="1:6">
      <c r="A8028" t="n">
        <v>65740</v>
      </c>
      <c r="B8028" s="31" t="n">
        <v>45</v>
      </c>
      <c r="C8028" s="7" t="n">
        <v>5</v>
      </c>
      <c r="D8028" s="7" t="n">
        <v>3</v>
      </c>
      <c r="E8028" s="7" t="n">
        <v>1.70000004768372</v>
      </c>
      <c r="F8028" s="7" t="n">
        <v>0</v>
      </c>
    </row>
    <row r="8029" spans="1:6">
      <c r="A8029" t="s">
        <v>4</v>
      </c>
      <c r="B8029" s="4" t="s">
        <v>5</v>
      </c>
      <c r="C8029" s="4" t="s">
        <v>8</v>
      </c>
      <c r="D8029" s="4" t="s">
        <v>8</v>
      </c>
      <c r="E8029" s="4" t="s">
        <v>13</v>
      </c>
      <c r="F8029" s="4" t="s">
        <v>7</v>
      </c>
    </row>
    <row r="8030" spans="1:6">
      <c r="A8030" t="n">
        <v>65749</v>
      </c>
      <c r="B8030" s="31" t="n">
        <v>45</v>
      </c>
      <c r="C8030" s="7" t="n">
        <v>11</v>
      </c>
      <c r="D8030" s="7" t="n">
        <v>3</v>
      </c>
      <c r="E8030" s="7" t="n">
        <v>23.1000003814697</v>
      </c>
      <c r="F8030" s="7" t="n">
        <v>0</v>
      </c>
    </row>
    <row r="8031" spans="1:6">
      <c r="A8031" t="s">
        <v>4</v>
      </c>
      <c r="B8031" s="4" t="s">
        <v>5</v>
      </c>
      <c r="C8031" s="4" t="s">
        <v>8</v>
      </c>
      <c r="D8031" s="4" t="s">
        <v>7</v>
      </c>
    </row>
    <row r="8032" spans="1:6">
      <c r="A8032" t="n">
        <v>65758</v>
      </c>
      <c r="B8032" s="27" t="n">
        <v>58</v>
      </c>
      <c r="C8032" s="7" t="n">
        <v>255</v>
      </c>
      <c r="D8032" s="7" t="n">
        <v>0</v>
      </c>
    </row>
    <row r="8033" spans="1:10">
      <c r="A8033" t="s">
        <v>4</v>
      </c>
      <c r="B8033" s="4" t="s">
        <v>5</v>
      </c>
      <c r="C8033" s="4" t="s">
        <v>8</v>
      </c>
      <c r="D8033" s="4" t="s">
        <v>7</v>
      </c>
      <c r="E8033" s="4" t="s">
        <v>9</v>
      </c>
    </row>
    <row r="8034" spans="1:10">
      <c r="A8034" t="n">
        <v>65762</v>
      </c>
      <c r="B8034" s="39" t="n">
        <v>51</v>
      </c>
      <c r="C8034" s="7" t="n">
        <v>4</v>
      </c>
      <c r="D8034" s="7" t="n">
        <v>2</v>
      </c>
      <c r="E8034" s="7" t="s">
        <v>539</v>
      </c>
    </row>
    <row r="8035" spans="1:10">
      <c r="A8035" t="s">
        <v>4</v>
      </c>
      <c r="B8035" s="4" t="s">
        <v>5</v>
      </c>
      <c r="C8035" s="4" t="s">
        <v>7</v>
      </c>
    </row>
    <row r="8036" spans="1:10">
      <c r="A8036" t="n">
        <v>65775</v>
      </c>
      <c r="B8036" s="25" t="n">
        <v>16</v>
      </c>
      <c r="C8036" s="7" t="n">
        <v>0</v>
      </c>
    </row>
    <row r="8037" spans="1:10">
      <c r="A8037" t="s">
        <v>4</v>
      </c>
      <c r="B8037" s="4" t="s">
        <v>5</v>
      </c>
      <c r="C8037" s="4" t="s">
        <v>7</v>
      </c>
      <c r="D8037" s="4" t="s">
        <v>74</v>
      </c>
      <c r="E8037" s="4" t="s">
        <v>8</v>
      </c>
      <c r="F8037" s="4" t="s">
        <v>8</v>
      </c>
      <c r="G8037" s="4" t="s">
        <v>74</v>
      </c>
      <c r="H8037" s="4" t="s">
        <v>8</v>
      </c>
      <c r="I8037" s="4" t="s">
        <v>8</v>
      </c>
    </row>
    <row r="8038" spans="1:10">
      <c r="A8038" t="n">
        <v>65778</v>
      </c>
      <c r="B8038" s="40" t="n">
        <v>26</v>
      </c>
      <c r="C8038" s="7" t="n">
        <v>2</v>
      </c>
      <c r="D8038" s="7" t="s">
        <v>541</v>
      </c>
      <c r="E8038" s="7" t="n">
        <v>2</v>
      </c>
      <c r="F8038" s="7" t="n">
        <v>3</v>
      </c>
      <c r="G8038" s="7" t="s">
        <v>542</v>
      </c>
      <c r="H8038" s="7" t="n">
        <v>2</v>
      </c>
      <c r="I8038" s="7" t="n">
        <v>0</v>
      </c>
    </row>
    <row r="8039" spans="1:10">
      <c r="A8039" t="s">
        <v>4</v>
      </c>
      <c r="B8039" s="4" t="s">
        <v>5</v>
      </c>
    </row>
    <row r="8040" spans="1:10">
      <c r="A8040" t="n">
        <v>65885</v>
      </c>
      <c r="B8040" s="41" t="n">
        <v>28</v>
      </c>
    </row>
    <row r="8041" spans="1:10">
      <c r="A8041" t="s">
        <v>4</v>
      </c>
      <c r="B8041" s="4" t="s">
        <v>5</v>
      </c>
      <c r="C8041" s="4" t="s">
        <v>8</v>
      </c>
      <c r="D8041" s="4" t="s">
        <v>7</v>
      </c>
      <c r="E8041" s="4" t="s">
        <v>8</v>
      </c>
    </row>
    <row r="8042" spans="1:10">
      <c r="A8042" t="n">
        <v>65886</v>
      </c>
      <c r="B8042" s="14" t="n">
        <v>49</v>
      </c>
      <c r="C8042" s="7" t="n">
        <v>1</v>
      </c>
      <c r="D8042" s="7" t="n">
        <v>4000</v>
      </c>
      <c r="E8042" s="7" t="n">
        <v>0</v>
      </c>
    </row>
    <row r="8043" spans="1:10">
      <c r="A8043" t="s">
        <v>4</v>
      </c>
      <c r="B8043" s="4" t="s">
        <v>5</v>
      </c>
      <c r="C8043" s="4" t="s">
        <v>8</v>
      </c>
      <c r="D8043" s="4" t="s">
        <v>7</v>
      </c>
      <c r="E8043" s="4" t="s">
        <v>14</v>
      </c>
      <c r="F8043" s="4" t="s">
        <v>7</v>
      </c>
    </row>
    <row r="8044" spans="1:10">
      <c r="A8044" t="n">
        <v>65891</v>
      </c>
      <c r="B8044" s="16" t="n">
        <v>50</v>
      </c>
      <c r="C8044" s="7" t="n">
        <v>3</v>
      </c>
      <c r="D8044" s="7" t="n">
        <v>8150</v>
      </c>
      <c r="E8044" s="7" t="n">
        <v>0</v>
      </c>
      <c r="F8044" s="7" t="n">
        <v>1000</v>
      </c>
    </row>
    <row r="8045" spans="1:10">
      <c r="A8045" t="s">
        <v>4</v>
      </c>
      <c r="B8045" s="4" t="s">
        <v>5</v>
      </c>
      <c r="C8045" s="4" t="s">
        <v>8</v>
      </c>
      <c r="D8045" s="4" t="s">
        <v>7</v>
      </c>
      <c r="E8045" s="4" t="s">
        <v>13</v>
      </c>
    </row>
    <row r="8046" spans="1:10">
      <c r="A8046" t="n">
        <v>65901</v>
      </c>
      <c r="B8046" s="27" t="n">
        <v>58</v>
      </c>
      <c r="C8046" s="7" t="n">
        <v>0</v>
      </c>
      <c r="D8046" s="7" t="n">
        <v>1000</v>
      </c>
      <c r="E8046" s="7" t="n">
        <v>1</v>
      </c>
    </row>
    <row r="8047" spans="1:10">
      <c r="A8047" t="s">
        <v>4</v>
      </c>
      <c r="B8047" s="4" t="s">
        <v>5</v>
      </c>
      <c r="C8047" s="4" t="s">
        <v>8</v>
      </c>
      <c r="D8047" s="4" t="s">
        <v>7</v>
      </c>
    </row>
    <row r="8048" spans="1:10">
      <c r="A8048" t="n">
        <v>65909</v>
      </c>
      <c r="B8048" s="27" t="n">
        <v>58</v>
      </c>
      <c r="C8048" s="7" t="n">
        <v>255</v>
      </c>
      <c r="D8048" s="7" t="n">
        <v>0</v>
      </c>
    </row>
    <row r="8049" spans="1:9">
      <c r="A8049" t="s">
        <v>4</v>
      </c>
      <c r="B8049" s="4" t="s">
        <v>5</v>
      </c>
      <c r="C8049" s="4" t="s">
        <v>8</v>
      </c>
      <c r="D8049" s="4" t="s">
        <v>8</v>
      </c>
    </row>
    <row r="8050" spans="1:9">
      <c r="A8050" t="n">
        <v>65913</v>
      </c>
      <c r="B8050" s="14" t="n">
        <v>49</v>
      </c>
      <c r="C8050" s="7" t="n">
        <v>2</v>
      </c>
      <c r="D8050" s="7" t="n">
        <v>0</v>
      </c>
    </row>
    <row r="8051" spans="1:9">
      <c r="A8051" t="s">
        <v>4</v>
      </c>
      <c r="B8051" s="4" t="s">
        <v>5</v>
      </c>
      <c r="C8051" s="4" t="s">
        <v>8</v>
      </c>
      <c r="D8051" s="4" t="s">
        <v>7</v>
      </c>
      <c r="E8051" s="4" t="s">
        <v>13</v>
      </c>
      <c r="F8051" s="4" t="s">
        <v>7</v>
      </c>
      <c r="G8051" s="4" t="s">
        <v>14</v>
      </c>
      <c r="H8051" s="4" t="s">
        <v>14</v>
      </c>
      <c r="I8051" s="4" t="s">
        <v>7</v>
      </c>
      <c r="J8051" s="4" t="s">
        <v>7</v>
      </c>
      <c r="K8051" s="4" t="s">
        <v>14</v>
      </c>
      <c r="L8051" s="4" t="s">
        <v>14</v>
      </c>
      <c r="M8051" s="4" t="s">
        <v>14</v>
      </c>
      <c r="N8051" s="4" t="s">
        <v>14</v>
      </c>
      <c r="O8051" s="4" t="s">
        <v>9</v>
      </c>
    </row>
    <row r="8052" spans="1:9">
      <c r="A8052" t="n">
        <v>65916</v>
      </c>
      <c r="B8052" s="16" t="n">
        <v>50</v>
      </c>
      <c r="C8052" s="7" t="n">
        <v>0</v>
      </c>
      <c r="D8052" s="7" t="n">
        <v>12105</v>
      </c>
      <c r="E8052" s="7" t="n">
        <v>1</v>
      </c>
      <c r="F8052" s="7" t="n">
        <v>0</v>
      </c>
      <c r="G8052" s="7" t="n">
        <v>0</v>
      </c>
      <c r="H8052" s="7" t="n">
        <v>0</v>
      </c>
      <c r="I8052" s="7" t="n">
        <v>0</v>
      </c>
      <c r="J8052" s="7" t="n">
        <v>65533</v>
      </c>
      <c r="K8052" s="7" t="n">
        <v>0</v>
      </c>
      <c r="L8052" s="7" t="n">
        <v>0</v>
      </c>
      <c r="M8052" s="7" t="n">
        <v>0</v>
      </c>
      <c r="N8052" s="7" t="n">
        <v>0</v>
      </c>
      <c r="O8052" s="7" t="s">
        <v>15</v>
      </c>
    </row>
    <row r="8053" spans="1:9">
      <c r="A8053" t="s">
        <v>4</v>
      </c>
      <c r="B8053" s="4" t="s">
        <v>5</v>
      </c>
      <c r="C8053" s="4" t="s">
        <v>8</v>
      </c>
      <c r="D8053" s="4" t="s">
        <v>7</v>
      </c>
      <c r="E8053" s="4" t="s">
        <v>7</v>
      </c>
      <c r="F8053" s="4" t="s">
        <v>7</v>
      </c>
      <c r="G8053" s="4" t="s">
        <v>7</v>
      </c>
      <c r="H8053" s="4" t="s">
        <v>8</v>
      </c>
    </row>
    <row r="8054" spans="1:9">
      <c r="A8054" t="n">
        <v>65955</v>
      </c>
      <c r="B8054" s="37" t="n">
        <v>25</v>
      </c>
      <c r="C8054" s="7" t="n">
        <v>5</v>
      </c>
      <c r="D8054" s="7" t="n">
        <v>65535</v>
      </c>
      <c r="E8054" s="7" t="n">
        <v>500</v>
      </c>
      <c r="F8054" s="7" t="n">
        <v>800</v>
      </c>
      <c r="G8054" s="7" t="n">
        <v>140</v>
      </c>
      <c r="H8054" s="7" t="n">
        <v>0</v>
      </c>
    </row>
    <row r="8055" spans="1:9">
      <c r="A8055" t="s">
        <v>4</v>
      </c>
      <c r="B8055" s="4" t="s">
        <v>5</v>
      </c>
      <c r="C8055" s="4" t="s">
        <v>7</v>
      </c>
      <c r="D8055" s="4" t="s">
        <v>8</v>
      </c>
      <c r="E8055" s="4" t="s">
        <v>74</v>
      </c>
      <c r="F8055" s="4" t="s">
        <v>8</v>
      </c>
      <c r="G8055" s="4" t="s">
        <v>8</v>
      </c>
    </row>
    <row r="8056" spans="1:9">
      <c r="A8056" t="n">
        <v>65966</v>
      </c>
      <c r="B8056" s="44" t="n">
        <v>24</v>
      </c>
      <c r="C8056" s="7" t="n">
        <v>65533</v>
      </c>
      <c r="D8056" s="7" t="n">
        <v>11</v>
      </c>
      <c r="E8056" s="7" t="s">
        <v>543</v>
      </c>
      <c r="F8056" s="7" t="n">
        <v>2</v>
      </c>
      <c r="G8056" s="7" t="n">
        <v>0</v>
      </c>
    </row>
    <row r="8057" spans="1:9">
      <c r="A8057" t="s">
        <v>4</v>
      </c>
      <c r="B8057" s="4" t="s">
        <v>5</v>
      </c>
    </row>
    <row r="8058" spans="1:9">
      <c r="A8058" t="n">
        <v>66068</v>
      </c>
      <c r="B8058" s="41" t="n">
        <v>28</v>
      </c>
    </row>
    <row r="8059" spans="1:9">
      <c r="A8059" t="s">
        <v>4</v>
      </c>
      <c r="B8059" s="4" t="s">
        <v>5</v>
      </c>
      <c r="C8059" s="4" t="s">
        <v>7</v>
      </c>
      <c r="D8059" s="4" t="s">
        <v>8</v>
      </c>
      <c r="E8059" s="4" t="s">
        <v>74</v>
      </c>
      <c r="F8059" s="4" t="s">
        <v>8</v>
      </c>
      <c r="G8059" s="4" t="s">
        <v>8</v>
      </c>
    </row>
    <row r="8060" spans="1:9">
      <c r="A8060" t="n">
        <v>66069</v>
      </c>
      <c r="B8060" s="44" t="n">
        <v>24</v>
      </c>
      <c r="C8060" s="7" t="n">
        <v>65533</v>
      </c>
      <c r="D8060" s="7" t="n">
        <v>11</v>
      </c>
      <c r="E8060" s="7" t="s">
        <v>544</v>
      </c>
      <c r="F8060" s="7" t="n">
        <v>2</v>
      </c>
      <c r="G8060" s="7" t="n">
        <v>0</v>
      </c>
    </row>
    <row r="8061" spans="1:9">
      <c r="A8061" t="s">
        <v>4</v>
      </c>
      <c r="B8061" s="4" t="s">
        <v>5</v>
      </c>
    </row>
    <row r="8062" spans="1:9">
      <c r="A8062" t="n">
        <v>66130</v>
      </c>
      <c r="B8062" s="41" t="n">
        <v>28</v>
      </c>
    </row>
    <row r="8063" spans="1:9">
      <c r="A8063" t="s">
        <v>4</v>
      </c>
      <c r="B8063" s="4" t="s">
        <v>5</v>
      </c>
      <c r="C8063" s="4" t="s">
        <v>8</v>
      </c>
    </row>
    <row r="8064" spans="1:9">
      <c r="A8064" t="n">
        <v>66131</v>
      </c>
      <c r="B8064" s="45" t="n">
        <v>27</v>
      </c>
      <c r="C8064" s="7" t="n">
        <v>0</v>
      </c>
    </row>
    <row r="8065" spans="1:15">
      <c r="A8065" t="s">
        <v>4</v>
      </c>
      <c r="B8065" s="4" t="s">
        <v>5</v>
      </c>
      <c r="C8065" s="4" t="s">
        <v>8</v>
      </c>
    </row>
    <row r="8066" spans="1:15">
      <c r="A8066" t="n">
        <v>66133</v>
      </c>
      <c r="B8066" s="45" t="n">
        <v>27</v>
      </c>
      <c r="C8066" s="7" t="n">
        <v>1</v>
      </c>
    </row>
    <row r="8067" spans="1:15">
      <c r="A8067" t="s">
        <v>4</v>
      </c>
      <c r="B8067" s="4" t="s">
        <v>5</v>
      </c>
      <c r="C8067" s="4" t="s">
        <v>8</v>
      </c>
      <c r="D8067" s="4" t="s">
        <v>7</v>
      </c>
      <c r="E8067" s="4" t="s">
        <v>7</v>
      </c>
      <c r="F8067" s="4" t="s">
        <v>7</v>
      </c>
      <c r="G8067" s="4" t="s">
        <v>7</v>
      </c>
      <c r="H8067" s="4" t="s">
        <v>8</v>
      </c>
    </row>
    <row r="8068" spans="1:15">
      <c r="A8068" t="n">
        <v>66135</v>
      </c>
      <c r="B8068" s="37" t="n">
        <v>25</v>
      </c>
      <c r="C8068" s="7" t="n">
        <v>5</v>
      </c>
      <c r="D8068" s="7" t="n">
        <v>65535</v>
      </c>
      <c r="E8068" s="7" t="n">
        <v>65535</v>
      </c>
      <c r="F8068" s="7" t="n">
        <v>65535</v>
      </c>
      <c r="G8068" s="7" t="n">
        <v>65535</v>
      </c>
      <c r="H8068" s="7" t="n">
        <v>0</v>
      </c>
    </row>
    <row r="8069" spans="1:15">
      <c r="A8069" t="s">
        <v>4</v>
      </c>
      <c r="B8069" s="4" t="s">
        <v>5</v>
      </c>
      <c r="C8069" s="4" t="s">
        <v>7</v>
      </c>
    </row>
    <row r="8070" spans="1:15">
      <c r="A8070" t="n">
        <v>66146</v>
      </c>
      <c r="B8070" s="25" t="n">
        <v>16</v>
      </c>
      <c r="C8070" s="7" t="n">
        <v>300</v>
      </c>
    </row>
    <row r="8071" spans="1:15">
      <c r="A8071" t="s">
        <v>4</v>
      </c>
      <c r="B8071" s="4" t="s">
        <v>5</v>
      </c>
      <c r="C8071" s="4" t="s">
        <v>8</v>
      </c>
      <c r="D8071" s="4" t="s">
        <v>7</v>
      </c>
      <c r="E8071" s="4" t="s">
        <v>13</v>
      </c>
      <c r="F8071" s="4" t="s">
        <v>7</v>
      </c>
      <c r="G8071" s="4" t="s">
        <v>14</v>
      </c>
      <c r="H8071" s="4" t="s">
        <v>14</v>
      </c>
      <c r="I8071" s="4" t="s">
        <v>7</v>
      </c>
      <c r="J8071" s="4" t="s">
        <v>7</v>
      </c>
      <c r="K8071" s="4" t="s">
        <v>14</v>
      </c>
      <c r="L8071" s="4" t="s">
        <v>14</v>
      </c>
      <c r="M8071" s="4" t="s">
        <v>14</v>
      </c>
      <c r="N8071" s="4" t="s">
        <v>14</v>
      </c>
      <c r="O8071" s="4" t="s">
        <v>9</v>
      </c>
    </row>
    <row r="8072" spans="1:15">
      <c r="A8072" t="n">
        <v>66149</v>
      </c>
      <c r="B8072" s="16" t="n">
        <v>50</v>
      </c>
      <c r="C8072" s="7" t="n">
        <v>0</v>
      </c>
      <c r="D8072" s="7" t="n">
        <v>12105</v>
      </c>
      <c r="E8072" s="7" t="n">
        <v>1</v>
      </c>
      <c r="F8072" s="7" t="n">
        <v>0</v>
      </c>
      <c r="G8072" s="7" t="n">
        <v>0</v>
      </c>
      <c r="H8072" s="7" t="n">
        <v>0</v>
      </c>
      <c r="I8072" s="7" t="n">
        <v>0</v>
      </c>
      <c r="J8072" s="7" t="n">
        <v>65533</v>
      </c>
      <c r="K8072" s="7" t="n">
        <v>0</v>
      </c>
      <c r="L8072" s="7" t="n">
        <v>0</v>
      </c>
      <c r="M8072" s="7" t="n">
        <v>0</v>
      </c>
      <c r="N8072" s="7" t="n">
        <v>0</v>
      </c>
      <c r="O8072" s="7" t="s">
        <v>15</v>
      </c>
    </row>
    <row r="8073" spans="1:15">
      <c r="A8073" t="s">
        <v>4</v>
      </c>
      <c r="B8073" s="4" t="s">
        <v>5</v>
      </c>
      <c r="C8073" s="4" t="s">
        <v>8</v>
      </c>
      <c r="D8073" s="4" t="s">
        <v>7</v>
      </c>
      <c r="E8073" s="4" t="s">
        <v>7</v>
      </c>
      <c r="F8073" s="4" t="s">
        <v>7</v>
      </c>
      <c r="G8073" s="4" t="s">
        <v>7</v>
      </c>
      <c r="H8073" s="4" t="s">
        <v>8</v>
      </c>
    </row>
    <row r="8074" spans="1:15">
      <c r="A8074" t="n">
        <v>66188</v>
      </c>
      <c r="B8074" s="37" t="n">
        <v>25</v>
      </c>
      <c r="C8074" s="7" t="n">
        <v>5</v>
      </c>
      <c r="D8074" s="7" t="n">
        <v>65535</v>
      </c>
      <c r="E8074" s="7" t="n">
        <v>500</v>
      </c>
      <c r="F8074" s="7" t="n">
        <v>800</v>
      </c>
      <c r="G8074" s="7" t="n">
        <v>140</v>
      </c>
      <c r="H8074" s="7" t="n">
        <v>0</v>
      </c>
    </row>
    <row r="8075" spans="1:15">
      <c r="A8075" t="s">
        <v>4</v>
      </c>
      <c r="B8075" s="4" t="s">
        <v>5</v>
      </c>
      <c r="C8075" s="4" t="s">
        <v>7</v>
      </c>
      <c r="D8075" s="4" t="s">
        <v>8</v>
      </c>
      <c r="E8075" s="4" t="s">
        <v>74</v>
      </c>
      <c r="F8075" s="4" t="s">
        <v>8</v>
      </c>
      <c r="G8075" s="4" t="s">
        <v>8</v>
      </c>
    </row>
    <row r="8076" spans="1:15">
      <c r="A8076" t="n">
        <v>66199</v>
      </c>
      <c r="B8076" s="44" t="n">
        <v>24</v>
      </c>
      <c r="C8076" s="7" t="n">
        <v>65533</v>
      </c>
      <c r="D8076" s="7" t="n">
        <v>11</v>
      </c>
      <c r="E8076" s="7" t="s">
        <v>545</v>
      </c>
      <c r="F8076" s="7" t="n">
        <v>2</v>
      </c>
      <c r="G8076" s="7" t="n">
        <v>0</v>
      </c>
    </row>
    <row r="8077" spans="1:15">
      <c r="A8077" t="s">
        <v>4</v>
      </c>
      <c r="B8077" s="4" t="s">
        <v>5</v>
      </c>
    </row>
    <row r="8078" spans="1:15">
      <c r="A8078" t="n">
        <v>66308</v>
      </c>
      <c r="B8078" s="41" t="n">
        <v>28</v>
      </c>
    </row>
    <row r="8079" spans="1:15">
      <c r="A8079" t="s">
        <v>4</v>
      </c>
      <c r="B8079" s="4" t="s">
        <v>5</v>
      </c>
      <c r="C8079" s="4" t="s">
        <v>8</v>
      </c>
    </row>
    <row r="8080" spans="1:15">
      <c r="A8080" t="n">
        <v>66309</v>
      </c>
      <c r="B8080" s="45" t="n">
        <v>27</v>
      </c>
      <c r="C8080" s="7" t="n">
        <v>0</v>
      </c>
    </row>
    <row r="8081" spans="1:15">
      <c r="A8081" t="s">
        <v>4</v>
      </c>
      <c r="B8081" s="4" t="s">
        <v>5</v>
      </c>
      <c r="C8081" s="4" t="s">
        <v>8</v>
      </c>
    </row>
    <row r="8082" spans="1:15">
      <c r="A8082" t="n">
        <v>66311</v>
      </c>
      <c r="B8082" s="45" t="n">
        <v>27</v>
      </c>
      <c r="C8082" s="7" t="n">
        <v>1</v>
      </c>
    </row>
    <row r="8083" spans="1:15">
      <c r="A8083" t="s">
        <v>4</v>
      </c>
      <c r="B8083" s="4" t="s">
        <v>5</v>
      </c>
      <c r="C8083" s="4" t="s">
        <v>8</v>
      </c>
      <c r="D8083" s="4" t="s">
        <v>7</v>
      </c>
      <c r="E8083" s="4" t="s">
        <v>7</v>
      </c>
      <c r="F8083" s="4" t="s">
        <v>7</v>
      </c>
      <c r="G8083" s="4" t="s">
        <v>7</v>
      </c>
      <c r="H8083" s="4" t="s">
        <v>8</v>
      </c>
    </row>
    <row r="8084" spans="1:15">
      <c r="A8084" t="n">
        <v>66313</v>
      </c>
      <c r="B8084" s="37" t="n">
        <v>25</v>
      </c>
      <c r="C8084" s="7" t="n">
        <v>5</v>
      </c>
      <c r="D8084" s="7" t="n">
        <v>65535</v>
      </c>
      <c r="E8084" s="7" t="n">
        <v>65535</v>
      </c>
      <c r="F8084" s="7" t="n">
        <v>65535</v>
      </c>
      <c r="G8084" s="7" t="n">
        <v>65535</v>
      </c>
      <c r="H8084" s="7" t="n">
        <v>0</v>
      </c>
    </row>
    <row r="8085" spans="1:15">
      <c r="A8085" t="s">
        <v>4</v>
      </c>
      <c r="B8085" s="4" t="s">
        <v>5</v>
      </c>
      <c r="C8085" s="4" t="s">
        <v>8</v>
      </c>
      <c r="D8085" s="4" t="s">
        <v>7</v>
      </c>
      <c r="E8085" s="4" t="s">
        <v>14</v>
      </c>
      <c r="F8085" s="4" t="s">
        <v>7</v>
      </c>
      <c r="G8085" s="4" t="s">
        <v>14</v>
      </c>
      <c r="H8085" s="4" t="s">
        <v>8</v>
      </c>
    </row>
    <row r="8086" spans="1:15">
      <c r="A8086" t="n">
        <v>66324</v>
      </c>
      <c r="B8086" s="14" t="n">
        <v>49</v>
      </c>
      <c r="C8086" s="7" t="n">
        <v>0</v>
      </c>
      <c r="D8086" s="7" t="n">
        <v>126</v>
      </c>
      <c r="E8086" s="7" t="n">
        <v>1065353216</v>
      </c>
      <c r="F8086" s="7" t="n">
        <v>0</v>
      </c>
      <c r="G8086" s="7" t="n">
        <v>0</v>
      </c>
      <c r="H8086" s="7" t="n">
        <v>0</v>
      </c>
    </row>
    <row r="8087" spans="1:15">
      <c r="A8087" t="s">
        <v>4</v>
      </c>
      <c r="B8087" s="4" t="s">
        <v>5</v>
      </c>
      <c r="C8087" s="4" t="s">
        <v>8</v>
      </c>
      <c r="D8087" s="4" t="s">
        <v>7</v>
      </c>
      <c r="E8087" s="4" t="s">
        <v>14</v>
      </c>
      <c r="F8087" s="4" t="s">
        <v>7</v>
      </c>
    </row>
    <row r="8088" spans="1:15">
      <c r="A8088" t="n">
        <v>66339</v>
      </c>
      <c r="B8088" s="16" t="n">
        <v>50</v>
      </c>
      <c r="C8088" s="7" t="n">
        <v>3</v>
      </c>
      <c r="D8088" s="7" t="n">
        <v>8150</v>
      </c>
      <c r="E8088" s="7" t="n">
        <v>1056964608</v>
      </c>
      <c r="F8088" s="7" t="n">
        <v>1000</v>
      </c>
    </row>
    <row r="8089" spans="1:15">
      <c r="A8089" t="s">
        <v>4</v>
      </c>
      <c r="B8089" s="4" t="s">
        <v>5</v>
      </c>
      <c r="C8089" s="4" t="s">
        <v>8</v>
      </c>
    </row>
    <row r="8090" spans="1:15">
      <c r="A8090" t="n">
        <v>66349</v>
      </c>
      <c r="B8090" s="82" t="n">
        <v>78</v>
      </c>
      <c r="C8090" s="7" t="n">
        <v>255</v>
      </c>
    </row>
    <row r="8091" spans="1:15">
      <c r="A8091" t="s">
        <v>4</v>
      </c>
      <c r="B8091" s="4" t="s">
        <v>5</v>
      </c>
      <c r="C8091" s="4" t="s">
        <v>7</v>
      </c>
    </row>
    <row r="8092" spans="1:15">
      <c r="A8092" t="n">
        <v>66351</v>
      </c>
      <c r="B8092" s="6" t="n">
        <v>12</v>
      </c>
      <c r="C8092" s="7" t="n">
        <v>9218</v>
      </c>
    </row>
    <row r="8093" spans="1:15">
      <c r="A8093" t="s">
        <v>4</v>
      </c>
      <c r="B8093" s="4" t="s">
        <v>5</v>
      </c>
      <c r="C8093" s="4" t="s">
        <v>7</v>
      </c>
    </row>
    <row r="8094" spans="1:15">
      <c r="A8094" t="n">
        <v>66354</v>
      </c>
      <c r="B8094" s="6" t="n">
        <v>12</v>
      </c>
      <c r="C8094" s="7" t="n">
        <v>9713</v>
      </c>
    </row>
    <row r="8095" spans="1:15">
      <c r="A8095" t="s">
        <v>4</v>
      </c>
      <c r="B8095" s="4" t="s">
        <v>5</v>
      </c>
      <c r="C8095" s="4" t="s">
        <v>7</v>
      </c>
      <c r="D8095" s="4" t="s">
        <v>8</v>
      </c>
      <c r="E8095" s="4" t="s">
        <v>7</v>
      </c>
    </row>
    <row r="8096" spans="1:15">
      <c r="A8096" t="n">
        <v>66357</v>
      </c>
      <c r="B8096" s="48" t="n">
        <v>104</v>
      </c>
      <c r="C8096" s="7" t="n">
        <v>115</v>
      </c>
      <c r="D8096" s="7" t="n">
        <v>1</v>
      </c>
      <c r="E8096" s="7" t="n">
        <v>5</v>
      </c>
    </row>
    <row r="8097" spans="1:8">
      <c r="A8097" t="s">
        <v>4</v>
      </c>
      <c r="B8097" s="4" t="s">
        <v>5</v>
      </c>
    </row>
    <row r="8098" spans="1:8">
      <c r="A8098" t="n">
        <v>66363</v>
      </c>
      <c r="B8098" s="5" t="n">
        <v>1</v>
      </c>
    </row>
    <row r="8099" spans="1:8">
      <c r="A8099" t="s">
        <v>4</v>
      </c>
      <c r="B8099" s="4" t="s">
        <v>5</v>
      </c>
      <c r="C8099" s="4" t="s">
        <v>7</v>
      </c>
      <c r="D8099" s="4" t="s">
        <v>8</v>
      </c>
    </row>
    <row r="8100" spans="1:8">
      <c r="A8100" t="n">
        <v>66364</v>
      </c>
      <c r="B8100" s="48" t="n">
        <v>104</v>
      </c>
      <c r="C8100" s="7" t="n">
        <v>16</v>
      </c>
      <c r="D8100" s="7" t="n">
        <v>5</v>
      </c>
    </row>
    <row r="8101" spans="1:8">
      <c r="A8101" t="s">
        <v>4</v>
      </c>
      <c r="B8101" s="4" t="s">
        <v>5</v>
      </c>
      <c r="C8101" s="4" t="s">
        <v>7</v>
      </c>
    </row>
    <row r="8102" spans="1:8">
      <c r="A8102" t="n">
        <v>66368</v>
      </c>
      <c r="B8102" s="6" t="n">
        <v>12</v>
      </c>
      <c r="C8102" s="7" t="n">
        <v>9552</v>
      </c>
    </row>
    <row r="8103" spans="1:8">
      <c r="A8103" t="s">
        <v>4</v>
      </c>
      <c r="B8103" s="4" t="s">
        <v>5</v>
      </c>
      <c r="C8103" s="4" t="s">
        <v>7</v>
      </c>
    </row>
    <row r="8104" spans="1:8">
      <c r="A8104" t="n">
        <v>66371</v>
      </c>
      <c r="B8104" s="6" t="n">
        <v>12</v>
      </c>
      <c r="C8104" s="7" t="n">
        <v>4</v>
      </c>
    </row>
    <row r="8105" spans="1:8">
      <c r="A8105" t="s">
        <v>4</v>
      </c>
      <c r="B8105" s="4" t="s">
        <v>5</v>
      </c>
      <c r="C8105" s="4" t="s">
        <v>7</v>
      </c>
      <c r="D8105" s="4" t="s">
        <v>8</v>
      </c>
      <c r="E8105" s="4" t="s">
        <v>8</v>
      </c>
      <c r="F8105" s="4" t="s">
        <v>9</v>
      </c>
    </row>
    <row r="8106" spans="1:8">
      <c r="A8106" t="n">
        <v>66374</v>
      </c>
      <c r="B8106" s="59" t="n">
        <v>47</v>
      </c>
      <c r="C8106" s="7" t="n">
        <v>13</v>
      </c>
      <c r="D8106" s="7" t="n">
        <v>0</v>
      </c>
      <c r="E8106" s="7" t="n">
        <v>1</v>
      </c>
      <c r="F8106" s="7" t="s">
        <v>546</v>
      </c>
    </row>
    <row r="8107" spans="1:8">
      <c r="A8107" t="s">
        <v>4</v>
      </c>
      <c r="B8107" s="4" t="s">
        <v>5</v>
      </c>
      <c r="C8107" s="4" t="s">
        <v>8</v>
      </c>
      <c r="D8107" s="4" t="s">
        <v>7</v>
      </c>
      <c r="E8107" s="4" t="s">
        <v>7</v>
      </c>
      <c r="F8107" s="4" t="s">
        <v>7</v>
      </c>
    </row>
    <row r="8108" spans="1:8">
      <c r="A8108" t="n">
        <v>66395</v>
      </c>
      <c r="B8108" s="91" t="n">
        <v>63</v>
      </c>
      <c r="C8108" s="7" t="n">
        <v>0</v>
      </c>
      <c r="D8108" s="7" t="n">
        <v>65535</v>
      </c>
      <c r="E8108" s="7" t="n">
        <v>45</v>
      </c>
      <c r="F8108" s="7" t="n">
        <v>0</v>
      </c>
    </row>
    <row r="8109" spans="1:8">
      <c r="A8109" t="s">
        <v>4</v>
      </c>
      <c r="B8109" s="4" t="s">
        <v>5</v>
      </c>
      <c r="C8109" s="4" t="s">
        <v>8</v>
      </c>
      <c r="D8109" s="4" t="s">
        <v>7</v>
      </c>
      <c r="E8109" s="4" t="s">
        <v>7</v>
      </c>
      <c r="F8109" s="4" t="s">
        <v>7</v>
      </c>
    </row>
    <row r="8110" spans="1:8">
      <c r="A8110" t="n">
        <v>66403</v>
      </c>
      <c r="B8110" s="91" t="n">
        <v>63</v>
      </c>
      <c r="C8110" s="7" t="n">
        <v>0</v>
      </c>
      <c r="D8110" s="7" t="n">
        <v>65535</v>
      </c>
      <c r="E8110" s="7" t="n">
        <v>32</v>
      </c>
      <c r="F8110" s="7" t="n">
        <v>100</v>
      </c>
    </row>
    <row r="8111" spans="1:8">
      <c r="A8111" t="s">
        <v>4</v>
      </c>
      <c r="B8111" s="4" t="s">
        <v>5</v>
      </c>
      <c r="C8111" s="4" t="s">
        <v>7</v>
      </c>
      <c r="D8111" s="4" t="s">
        <v>13</v>
      </c>
      <c r="E8111" s="4" t="s">
        <v>13</v>
      </c>
      <c r="F8111" s="4" t="s">
        <v>13</v>
      </c>
      <c r="G8111" s="4" t="s">
        <v>13</v>
      </c>
    </row>
    <row r="8112" spans="1:8">
      <c r="A8112" t="n">
        <v>66411</v>
      </c>
      <c r="B8112" s="46" t="n">
        <v>46</v>
      </c>
      <c r="C8112" s="7" t="n">
        <v>61456</v>
      </c>
      <c r="D8112" s="7" t="n">
        <v>0</v>
      </c>
      <c r="E8112" s="7" t="n">
        <v>2</v>
      </c>
      <c r="F8112" s="7" t="n">
        <v>39</v>
      </c>
      <c r="G8112" s="7" t="n">
        <v>0</v>
      </c>
    </row>
    <row r="8113" spans="1:7">
      <c r="A8113" t="s">
        <v>4</v>
      </c>
      <c r="B8113" s="4" t="s">
        <v>5</v>
      </c>
      <c r="C8113" s="4" t="s">
        <v>8</v>
      </c>
      <c r="D8113" s="4" t="s">
        <v>8</v>
      </c>
      <c r="E8113" s="4" t="s">
        <v>13</v>
      </c>
      <c r="F8113" s="4" t="s">
        <v>13</v>
      </c>
      <c r="G8113" s="4" t="s">
        <v>13</v>
      </c>
      <c r="H8113" s="4" t="s">
        <v>7</v>
      </c>
      <c r="I8113" s="4" t="s">
        <v>8</v>
      </c>
    </row>
    <row r="8114" spans="1:7">
      <c r="A8114" t="n">
        <v>66430</v>
      </c>
      <c r="B8114" s="31" t="n">
        <v>45</v>
      </c>
      <c r="C8114" s="7" t="n">
        <v>4</v>
      </c>
      <c r="D8114" s="7" t="n">
        <v>3</v>
      </c>
      <c r="E8114" s="7" t="n">
        <v>7</v>
      </c>
      <c r="F8114" s="7" t="n">
        <v>198.080001831055</v>
      </c>
      <c r="G8114" s="7" t="n">
        <v>0</v>
      </c>
      <c r="H8114" s="7" t="n">
        <v>0</v>
      </c>
      <c r="I8114" s="7" t="n">
        <v>0</v>
      </c>
    </row>
    <row r="8115" spans="1:7">
      <c r="A8115" t="s">
        <v>4</v>
      </c>
      <c r="B8115" s="4" t="s">
        <v>5</v>
      </c>
      <c r="C8115" s="4" t="s">
        <v>8</v>
      </c>
      <c r="D8115" s="4" t="s">
        <v>7</v>
      </c>
      <c r="E8115" s="4" t="s">
        <v>8</v>
      </c>
      <c r="F8115" s="4" t="s">
        <v>7</v>
      </c>
      <c r="G8115" s="4" t="s">
        <v>8</v>
      </c>
      <c r="H8115" s="4" t="s">
        <v>8</v>
      </c>
      <c r="I8115" s="4" t="s">
        <v>8</v>
      </c>
      <c r="J8115" s="4" t="s">
        <v>7</v>
      </c>
      <c r="K8115" s="4" t="s">
        <v>8</v>
      </c>
      <c r="L8115" s="4" t="s">
        <v>8</v>
      </c>
      <c r="M8115" s="4" t="s">
        <v>8</v>
      </c>
      <c r="N8115" s="4" t="s">
        <v>12</v>
      </c>
    </row>
    <row r="8116" spans="1:7">
      <c r="A8116" t="n">
        <v>66448</v>
      </c>
      <c r="B8116" s="12" t="n">
        <v>5</v>
      </c>
      <c r="C8116" s="7" t="n">
        <v>30</v>
      </c>
      <c r="D8116" s="7" t="n">
        <v>10628</v>
      </c>
      <c r="E8116" s="7" t="n">
        <v>30</v>
      </c>
      <c r="F8116" s="7" t="n">
        <v>9617</v>
      </c>
      <c r="G8116" s="7" t="n">
        <v>8</v>
      </c>
      <c r="H8116" s="7" t="n">
        <v>9</v>
      </c>
      <c r="I8116" s="7" t="n">
        <v>30</v>
      </c>
      <c r="J8116" s="7" t="n">
        <v>9220</v>
      </c>
      <c r="K8116" s="7" t="n">
        <v>8</v>
      </c>
      <c r="L8116" s="7" t="n">
        <v>9</v>
      </c>
      <c r="M8116" s="7" t="n">
        <v>1</v>
      </c>
      <c r="N8116" s="13" t="n">
        <f t="normal" ca="1">A8120</f>
        <v>0</v>
      </c>
    </row>
    <row r="8117" spans="1:7">
      <c r="A8117" t="s">
        <v>4</v>
      </c>
      <c r="B8117" s="4" t="s">
        <v>5</v>
      </c>
      <c r="C8117" s="4" t="s">
        <v>8</v>
      </c>
      <c r="D8117" s="4" t="s">
        <v>9</v>
      </c>
    </row>
    <row r="8118" spans="1:7">
      <c r="A8118" t="n">
        <v>66467</v>
      </c>
      <c r="B8118" s="9" t="n">
        <v>2</v>
      </c>
      <c r="C8118" s="7" t="n">
        <v>11</v>
      </c>
      <c r="D8118" s="7" t="s">
        <v>547</v>
      </c>
    </row>
    <row r="8119" spans="1:7">
      <c r="A8119" t="s">
        <v>4</v>
      </c>
      <c r="B8119" s="4" t="s">
        <v>5</v>
      </c>
      <c r="C8119" s="4" t="s">
        <v>8</v>
      </c>
      <c r="D8119" s="4" t="s">
        <v>9</v>
      </c>
    </row>
    <row r="8120" spans="1:7">
      <c r="A8120" t="n">
        <v>66488</v>
      </c>
      <c r="B8120" s="9" t="n">
        <v>2</v>
      </c>
      <c r="C8120" s="7" t="n">
        <v>10</v>
      </c>
      <c r="D8120" s="7" t="s">
        <v>548</v>
      </c>
    </row>
    <row r="8121" spans="1:7">
      <c r="A8121" t="s">
        <v>4</v>
      </c>
      <c r="B8121" s="4" t="s">
        <v>5</v>
      </c>
      <c r="C8121" s="4" t="s">
        <v>7</v>
      </c>
    </row>
    <row r="8122" spans="1:7">
      <c r="A8122" t="n">
        <v>66503</v>
      </c>
      <c r="B8122" s="25" t="n">
        <v>16</v>
      </c>
      <c r="C8122" s="7" t="n">
        <v>0</v>
      </c>
    </row>
    <row r="8123" spans="1:7">
      <c r="A8123" t="s">
        <v>4</v>
      </c>
      <c r="B8123" s="4" t="s">
        <v>5</v>
      </c>
      <c r="C8123" s="4" t="s">
        <v>8</v>
      </c>
      <c r="D8123" s="4" t="s">
        <v>7</v>
      </c>
    </row>
    <row r="8124" spans="1:7">
      <c r="A8124" t="n">
        <v>66506</v>
      </c>
      <c r="B8124" s="27" t="n">
        <v>58</v>
      </c>
      <c r="C8124" s="7" t="n">
        <v>105</v>
      </c>
      <c r="D8124" s="7" t="n">
        <v>300</v>
      </c>
    </row>
    <row r="8125" spans="1:7">
      <c r="A8125" t="s">
        <v>4</v>
      </c>
      <c r="B8125" s="4" t="s">
        <v>5</v>
      </c>
      <c r="C8125" s="4" t="s">
        <v>13</v>
      </c>
      <c r="D8125" s="4" t="s">
        <v>7</v>
      </c>
    </row>
    <row r="8126" spans="1:7">
      <c r="A8126" t="n">
        <v>66510</v>
      </c>
      <c r="B8126" s="60" t="n">
        <v>103</v>
      </c>
      <c r="C8126" s="7" t="n">
        <v>1</v>
      </c>
      <c r="D8126" s="7" t="n">
        <v>300</v>
      </c>
    </row>
    <row r="8127" spans="1:7">
      <c r="A8127" t="s">
        <v>4</v>
      </c>
      <c r="B8127" s="4" t="s">
        <v>5</v>
      </c>
      <c r="C8127" s="4" t="s">
        <v>8</v>
      </c>
      <c r="D8127" s="4" t="s">
        <v>7</v>
      </c>
    </row>
    <row r="8128" spans="1:7">
      <c r="A8128" t="n">
        <v>66517</v>
      </c>
      <c r="B8128" s="64" t="n">
        <v>72</v>
      </c>
      <c r="C8128" s="7" t="n">
        <v>4</v>
      </c>
      <c r="D8128" s="7" t="n">
        <v>0</v>
      </c>
    </row>
    <row r="8129" spans="1:14">
      <c r="A8129" t="s">
        <v>4</v>
      </c>
      <c r="B8129" s="4" t="s">
        <v>5</v>
      </c>
      <c r="C8129" s="4" t="s">
        <v>14</v>
      </c>
    </row>
    <row r="8130" spans="1:14">
      <c r="A8130" t="n">
        <v>66521</v>
      </c>
      <c r="B8130" s="62" t="n">
        <v>15</v>
      </c>
      <c r="C8130" s="7" t="n">
        <v>1073741824</v>
      </c>
    </row>
    <row r="8131" spans="1:14">
      <c r="A8131" t="s">
        <v>4</v>
      </c>
      <c r="B8131" s="4" t="s">
        <v>5</v>
      </c>
      <c r="C8131" s="4" t="s">
        <v>8</v>
      </c>
    </row>
    <row r="8132" spans="1:14">
      <c r="A8132" t="n">
        <v>66526</v>
      </c>
      <c r="B8132" s="61" t="n">
        <v>64</v>
      </c>
      <c r="C8132" s="7" t="n">
        <v>3</v>
      </c>
    </row>
    <row r="8133" spans="1:14">
      <c r="A8133" t="s">
        <v>4</v>
      </c>
      <c r="B8133" s="4" t="s">
        <v>5</v>
      </c>
      <c r="C8133" s="4" t="s">
        <v>8</v>
      </c>
    </row>
    <row r="8134" spans="1:14">
      <c r="A8134" t="n">
        <v>66528</v>
      </c>
      <c r="B8134" s="53" t="n">
        <v>74</v>
      </c>
      <c r="C8134" s="7" t="n">
        <v>67</v>
      </c>
    </row>
    <row r="8135" spans="1:14">
      <c r="A8135" t="s">
        <v>4</v>
      </c>
      <c r="B8135" s="4" t="s">
        <v>5</v>
      </c>
      <c r="C8135" s="4" t="s">
        <v>8</v>
      </c>
      <c r="D8135" s="4" t="s">
        <v>8</v>
      </c>
      <c r="E8135" s="4" t="s">
        <v>7</v>
      </c>
    </row>
    <row r="8136" spans="1:14">
      <c r="A8136" t="n">
        <v>66530</v>
      </c>
      <c r="B8136" s="31" t="n">
        <v>45</v>
      </c>
      <c r="C8136" s="7" t="n">
        <v>8</v>
      </c>
      <c r="D8136" s="7" t="n">
        <v>1</v>
      </c>
      <c r="E8136" s="7" t="n">
        <v>0</v>
      </c>
    </row>
    <row r="8137" spans="1:14">
      <c r="A8137" t="s">
        <v>4</v>
      </c>
      <c r="B8137" s="4" t="s">
        <v>5</v>
      </c>
      <c r="C8137" s="4" t="s">
        <v>7</v>
      </c>
    </row>
    <row r="8138" spans="1:14">
      <c r="A8138" t="n">
        <v>66535</v>
      </c>
      <c r="B8138" s="8" t="n">
        <v>13</v>
      </c>
      <c r="C8138" s="7" t="n">
        <v>6409</v>
      </c>
    </row>
    <row r="8139" spans="1:14">
      <c r="A8139" t="s">
        <v>4</v>
      </c>
      <c r="B8139" s="4" t="s">
        <v>5</v>
      </c>
      <c r="C8139" s="4" t="s">
        <v>7</v>
      </c>
    </row>
    <row r="8140" spans="1:14">
      <c r="A8140" t="n">
        <v>66538</v>
      </c>
      <c r="B8140" s="8" t="n">
        <v>13</v>
      </c>
      <c r="C8140" s="7" t="n">
        <v>6408</v>
      </c>
    </row>
    <row r="8141" spans="1:14">
      <c r="A8141" t="s">
        <v>4</v>
      </c>
      <c r="B8141" s="4" t="s">
        <v>5</v>
      </c>
      <c r="C8141" s="4" t="s">
        <v>7</v>
      </c>
    </row>
    <row r="8142" spans="1:14">
      <c r="A8142" t="n">
        <v>66541</v>
      </c>
      <c r="B8142" s="6" t="n">
        <v>12</v>
      </c>
      <c r="C8142" s="7" t="n">
        <v>6464</v>
      </c>
    </row>
    <row r="8143" spans="1:14">
      <c r="A8143" t="s">
        <v>4</v>
      </c>
      <c r="B8143" s="4" t="s">
        <v>5</v>
      </c>
      <c r="C8143" s="4" t="s">
        <v>7</v>
      </c>
    </row>
    <row r="8144" spans="1:14">
      <c r="A8144" t="n">
        <v>66544</v>
      </c>
      <c r="B8144" s="8" t="n">
        <v>13</v>
      </c>
      <c r="C8144" s="7" t="n">
        <v>6465</v>
      </c>
    </row>
    <row r="8145" spans="1:5">
      <c r="A8145" t="s">
        <v>4</v>
      </c>
      <c r="B8145" s="4" t="s">
        <v>5</v>
      </c>
      <c r="C8145" s="4" t="s">
        <v>7</v>
      </c>
    </row>
    <row r="8146" spans="1:5">
      <c r="A8146" t="n">
        <v>66547</v>
      </c>
      <c r="B8146" s="8" t="n">
        <v>13</v>
      </c>
      <c r="C8146" s="7" t="n">
        <v>6466</v>
      </c>
    </row>
    <row r="8147" spans="1:5">
      <c r="A8147" t="s">
        <v>4</v>
      </c>
      <c r="B8147" s="4" t="s">
        <v>5</v>
      </c>
      <c r="C8147" s="4" t="s">
        <v>7</v>
      </c>
    </row>
    <row r="8148" spans="1:5">
      <c r="A8148" t="n">
        <v>66550</v>
      </c>
      <c r="B8148" s="8" t="n">
        <v>13</v>
      </c>
      <c r="C8148" s="7" t="n">
        <v>6467</v>
      </c>
    </row>
    <row r="8149" spans="1:5">
      <c r="A8149" t="s">
        <v>4</v>
      </c>
      <c r="B8149" s="4" t="s">
        <v>5</v>
      </c>
      <c r="C8149" s="4" t="s">
        <v>7</v>
      </c>
    </row>
    <row r="8150" spans="1:5">
      <c r="A8150" t="n">
        <v>66553</v>
      </c>
      <c r="B8150" s="8" t="n">
        <v>13</v>
      </c>
      <c r="C8150" s="7" t="n">
        <v>6468</v>
      </c>
    </row>
    <row r="8151" spans="1:5">
      <c r="A8151" t="s">
        <v>4</v>
      </c>
      <c r="B8151" s="4" t="s">
        <v>5</v>
      </c>
      <c r="C8151" s="4" t="s">
        <v>7</v>
      </c>
    </row>
    <row r="8152" spans="1:5">
      <c r="A8152" t="n">
        <v>66556</v>
      </c>
      <c r="B8152" s="8" t="n">
        <v>13</v>
      </c>
      <c r="C8152" s="7" t="n">
        <v>6469</v>
      </c>
    </row>
    <row r="8153" spans="1:5">
      <c r="A8153" t="s">
        <v>4</v>
      </c>
      <c r="B8153" s="4" t="s">
        <v>5</v>
      </c>
      <c r="C8153" s="4" t="s">
        <v>7</v>
      </c>
    </row>
    <row r="8154" spans="1:5">
      <c r="A8154" t="n">
        <v>66559</v>
      </c>
      <c r="B8154" s="8" t="n">
        <v>13</v>
      </c>
      <c r="C8154" s="7" t="n">
        <v>6470</v>
      </c>
    </row>
    <row r="8155" spans="1:5">
      <c r="A8155" t="s">
        <v>4</v>
      </c>
      <c r="B8155" s="4" t="s">
        <v>5</v>
      </c>
      <c r="C8155" s="4" t="s">
        <v>7</v>
      </c>
    </row>
    <row r="8156" spans="1:5">
      <c r="A8156" t="n">
        <v>66562</v>
      </c>
      <c r="B8156" s="8" t="n">
        <v>13</v>
      </c>
      <c r="C8156" s="7" t="n">
        <v>6471</v>
      </c>
    </row>
    <row r="8157" spans="1:5">
      <c r="A8157" t="s">
        <v>4</v>
      </c>
      <c r="B8157" s="4" t="s">
        <v>5</v>
      </c>
      <c r="C8157" s="4" t="s">
        <v>8</v>
      </c>
    </row>
    <row r="8158" spans="1:5">
      <c r="A8158" t="n">
        <v>66565</v>
      </c>
      <c r="B8158" s="53" t="n">
        <v>74</v>
      </c>
      <c r="C8158" s="7" t="n">
        <v>18</v>
      </c>
    </row>
    <row r="8159" spans="1:5">
      <c r="A8159" t="s">
        <v>4</v>
      </c>
      <c r="B8159" s="4" t="s">
        <v>5</v>
      </c>
      <c r="C8159" s="4" t="s">
        <v>8</v>
      </c>
    </row>
    <row r="8160" spans="1:5">
      <c r="A8160" t="n">
        <v>66567</v>
      </c>
      <c r="B8160" s="53" t="n">
        <v>74</v>
      </c>
      <c r="C8160" s="7" t="n">
        <v>45</v>
      </c>
    </row>
    <row r="8161" spans="1:3">
      <c r="A8161" t="s">
        <v>4</v>
      </c>
      <c r="B8161" s="4" t="s">
        <v>5</v>
      </c>
      <c r="C8161" s="4" t="s">
        <v>7</v>
      </c>
    </row>
    <row r="8162" spans="1:3">
      <c r="A8162" t="n">
        <v>66569</v>
      </c>
      <c r="B8162" s="25" t="n">
        <v>16</v>
      </c>
      <c r="C8162" s="7" t="n">
        <v>0</v>
      </c>
    </row>
    <row r="8163" spans="1:3">
      <c r="A8163" t="s">
        <v>4</v>
      </c>
      <c r="B8163" s="4" t="s">
        <v>5</v>
      </c>
      <c r="C8163" s="4" t="s">
        <v>8</v>
      </c>
      <c r="D8163" s="4" t="s">
        <v>8</v>
      </c>
      <c r="E8163" s="4" t="s">
        <v>8</v>
      </c>
      <c r="F8163" s="4" t="s">
        <v>8</v>
      </c>
    </row>
    <row r="8164" spans="1:3">
      <c r="A8164" t="n">
        <v>66572</v>
      </c>
      <c r="B8164" s="11" t="n">
        <v>14</v>
      </c>
      <c r="C8164" s="7" t="n">
        <v>0</v>
      </c>
      <c r="D8164" s="7" t="n">
        <v>8</v>
      </c>
      <c r="E8164" s="7" t="n">
        <v>0</v>
      </c>
      <c r="F8164" s="7" t="n">
        <v>0</v>
      </c>
    </row>
    <row r="8165" spans="1:3">
      <c r="A8165" t="s">
        <v>4</v>
      </c>
      <c r="B8165" s="4" t="s">
        <v>5</v>
      </c>
      <c r="C8165" s="4" t="s">
        <v>8</v>
      </c>
      <c r="D8165" s="4" t="s">
        <v>9</v>
      </c>
    </row>
    <row r="8166" spans="1:3">
      <c r="A8166" t="n">
        <v>66577</v>
      </c>
      <c r="B8166" s="9" t="n">
        <v>2</v>
      </c>
      <c r="C8166" s="7" t="n">
        <v>11</v>
      </c>
      <c r="D8166" s="7" t="s">
        <v>16</v>
      </c>
    </row>
    <row r="8167" spans="1:3">
      <c r="A8167" t="s">
        <v>4</v>
      </c>
      <c r="B8167" s="4" t="s">
        <v>5</v>
      </c>
      <c r="C8167" s="4" t="s">
        <v>7</v>
      </c>
    </row>
    <row r="8168" spans="1:3">
      <c r="A8168" t="n">
        <v>66591</v>
      </c>
      <c r="B8168" s="25" t="n">
        <v>16</v>
      </c>
      <c r="C8168" s="7" t="n">
        <v>0</v>
      </c>
    </row>
    <row r="8169" spans="1:3">
      <c r="A8169" t="s">
        <v>4</v>
      </c>
      <c r="B8169" s="4" t="s">
        <v>5</v>
      </c>
      <c r="C8169" s="4" t="s">
        <v>8</v>
      </c>
      <c r="D8169" s="4" t="s">
        <v>9</v>
      </c>
    </row>
    <row r="8170" spans="1:3">
      <c r="A8170" t="n">
        <v>66594</v>
      </c>
      <c r="B8170" s="9" t="n">
        <v>2</v>
      </c>
      <c r="C8170" s="7" t="n">
        <v>11</v>
      </c>
      <c r="D8170" s="7" t="s">
        <v>549</v>
      </c>
    </row>
    <row r="8171" spans="1:3">
      <c r="A8171" t="s">
        <v>4</v>
      </c>
      <c r="B8171" s="4" t="s">
        <v>5</v>
      </c>
      <c r="C8171" s="4" t="s">
        <v>7</v>
      </c>
    </row>
    <row r="8172" spans="1:3">
      <c r="A8172" t="n">
        <v>66603</v>
      </c>
      <c r="B8172" s="25" t="n">
        <v>16</v>
      </c>
      <c r="C8172" s="7" t="n">
        <v>0</v>
      </c>
    </row>
    <row r="8173" spans="1:3">
      <c r="A8173" t="s">
        <v>4</v>
      </c>
      <c r="B8173" s="4" t="s">
        <v>5</v>
      </c>
      <c r="C8173" s="4" t="s">
        <v>14</v>
      </c>
    </row>
    <row r="8174" spans="1:3">
      <c r="A8174" t="n">
        <v>66606</v>
      </c>
      <c r="B8174" s="62" t="n">
        <v>15</v>
      </c>
      <c r="C8174" s="7" t="n">
        <v>2048</v>
      </c>
    </row>
    <row r="8175" spans="1:3">
      <c r="A8175" t="s">
        <v>4</v>
      </c>
      <c r="B8175" s="4" t="s">
        <v>5</v>
      </c>
      <c r="C8175" s="4" t="s">
        <v>8</v>
      </c>
      <c r="D8175" s="4" t="s">
        <v>9</v>
      </c>
    </row>
    <row r="8176" spans="1:3">
      <c r="A8176" t="n">
        <v>66611</v>
      </c>
      <c r="B8176" s="9" t="n">
        <v>2</v>
      </c>
      <c r="C8176" s="7" t="n">
        <v>10</v>
      </c>
      <c r="D8176" s="7" t="s">
        <v>49</v>
      </c>
    </row>
    <row r="8177" spans="1:6">
      <c r="A8177" t="s">
        <v>4</v>
      </c>
      <c r="B8177" s="4" t="s">
        <v>5</v>
      </c>
      <c r="C8177" s="4" t="s">
        <v>7</v>
      </c>
    </row>
    <row r="8178" spans="1:6">
      <c r="A8178" t="n">
        <v>66629</v>
      </c>
      <c r="B8178" s="25" t="n">
        <v>16</v>
      </c>
      <c r="C8178" s="7" t="n">
        <v>0</v>
      </c>
    </row>
    <row r="8179" spans="1:6">
      <c r="A8179" t="s">
        <v>4</v>
      </c>
      <c r="B8179" s="4" t="s">
        <v>5</v>
      </c>
      <c r="C8179" s="4" t="s">
        <v>8</v>
      </c>
      <c r="D8179" s="4" t="s">
        <v>9</v>
      </c>
    </row>
    <row r="8180" spans="1:6">
      <c r="A8180" t="n">
        <v>66632</v>
      </c>
      <c r="B8180" s="9" t="n">
        <v>2</v>
      </c>
      <c r="C8180" s="7" t="n">
        <v>10</v>
      </c>
      <c r="D8180" s="7" t="s">
        <v>50</v>
      </c>
    </row>
    <row r="8181" spans="1:6">
      <c r="A8181" t="s">
        <v>4</v>
      </c>
      <c r="B8181" s="4" t="s">
        <v>5</v>
      </c>
      <c r="C8181" s="4" t="s">
        <v>7</v>
      </c>
    </row>
    <row r="8182" spans="1:6">
      <c r="A8182" t="n">
        <v>66651</v>
      </c>
      <c r="B8182" s="25" t="n">
        <v>16</v>
      </c>
      <c r="C8182" s="7" t="n">
        <v>0</v>
      </c>
    </row>
    <row r="8183" spans="1:6">
      <c r="A8183" t="s">
        <v>4</v>
      </c>
      <c r="B8183" s="4" t="s">
        <v>5</v>
      </c>
      <c r="C8183" s="4" t="s">
        <v>8</v>
      </c>
      <c r="D8183" s="4" t="s">
        <v>7</v>
      </c>
      <c r="E8183" s="4" t="s">
        <v>13</v>
      </c>
    </row>
    <row r="8184" spans="1:6">
      <c r="A8184" t="n">
        <v>66654</v>
      </c>
      <c r="B8184" s="27" t="n">
        <v>58</v>
      </c>
      <c r="C8184" s="7" t="n">
        <v>100</v>
      </c>
      <c r="D8184" s="7" t="n">
        <v>300</v>
      </c>
      <c r="E8184" s="7" t="n">
        <v>1</v>
      </c>
    </row>
    <row r="8185" spans="1:6">
      <c r="A8185" t="s">
        <v>4</v>
      </c>
      <c r="B8185" s="4" t="s">
        <v>5</v>
      </c>
      <c r="C8185" s="4" t="s">
        <v>8</v>
      </c>
      <c r="D8185" s="4" t="s">
        <v>7</v>
      </c>
    </row>
    <row r="8186" spans="1:6">
      <c r="A8186" t="n">
        <v>66662</v>
      </c>
      <c r="B8186" s="27" t="n">
        <v>58</v>
      </c>
      <c r="C8186" s="7" t="n">
        <v>255</v>
      </c>
      <c r="D8186" s="7" t="n">
        <v>0</v>
      </c>
    </row>
    <row r="8187" spans="1:6">
      <c r="A8187" t="s">
        <v>4</v>
      </c>
      <c r="B8187" s="4" t="s">
        <v>5</v>
      </c>
      <c r="C8187" s="4" t="s">
        <v>8</v>
      </c>
    </row>
    <row r="8188" spans="1:6">
      <c r="A8188" t="n">
        <v>66666</v>
      </c>
      <c r="B8188" s="29" t="n">
        <v>23</v>
      </c>
      <c r="C8188" s="7" t="n">
        <v>0</v>
      </c>
    </row>
    <row r="8189" spans="1:6">
      <c r="A8189" t="s">
        <v>4</v>
      </c>
      <c r="B8189" s="4" t="s">
        <v>5</v>
      </c>
    </row>
    <row r="8190" spans="1:6">
      <c r="A8190" t="n">
        <v>66668</v>
      </c>
      <c r="B8190" s="5" t="n">
        <v>1</v>
      </c>
    </row>
    <row r="8191" spans="1:6" s="3" customFormat="1" customHeight="0">
      <c r="A8191" s="3" t="s">
        <v>2</v>
      </c>
      <c r="B8191" s="3" t="s">
        <v>550</v>
      </c>
    </row>
    <row r="8192" spans="1:6">
      <c r="A8192" t="s">
        <v>4</v>
      </c>
      <c r="B8192" s="4" t="s">
        <v>5</v>
      </c>
      <c r="C8192" s="4" t="s">
        <v>7</v>
      </c>
      <c r="D8192" s="4" t="s">
        <v>8</v>
      </c>
    </row>
    <row r="8193" spans="1:5">
      <c r="A8193" t="n">
        <v>66672</v>
      </c>
      <c r="B8193" s="92" t="n">
        <v>96</v>
      </c>
      <c r="C8193" s="7" t="n">
        <v>65534</v>
      </c>
      <c r="D8193" s="7" t="n">
        <v>1</v>
      </c>
    </row>
    <row r="8194" spans="1:5">
      <c r="A8194" t="s">
        <v>4</v>
      </c>
      <c r="B8194" s="4" t="s">
        <v>5</v>
      </c>
      <c r="C8194" s="4" t="s">
        <v>7</v>
      </c>
      <c r="D8194" s="4" t="s">
        <v>8</v>
      </c>
      <c r="E8194" s="4" t="s">
        <v>13</v>
      </c>
      <c r="F8194" s="4" t="s">
        <v>13</v>
      </c>
      <c r="G8194" s="4" t="s">
        <v>13</v>
      </c>
    </row>
    <row r="8195" spans="1:5">
      <c r="A8195" t="n">
        <v>66676</v>
      </c>
      <c r="B8195" s="92" t="n">
        <v>96</v>
      </c>
      <c r="C8195" s="7" t="n">
        <v>65534</v>
      </c>
      <c r="D8195" s="7" t="n">
        <v>2</v>
      </c>
      <c r="E8195" s="7" t="n">
        <v>-0.300000011920929</v>
      </c>
      <c r="F8195" s="7" t="n">
        <v>2</v>
      </c>
      <c r="G8195" s="7" t="n">
        <v>30.75</v>
      </c>
    </row>
    <row r="8196" spans="1:5">
      <c r="A8196" t="s">
        <v>4</v>
      </c>
      <c r="B8196" s="4" t="s">
        <v>5</v>
      </c>
      <c r="C8196" s="4" t="s">
        <v>7</v>
      </c>
      <c r="D8196" s="4" t="s">
        <v>8</v>
      </c>
      <c r="E8196" s="4" t="s">
        <v>13</v>
      </c>
      <c r="F8196" s="4" t="s">
        <v>13</v>
      </c>
      <c r="G8196" s="4" t="s">
        <v>13</v>
      </c>
    </row>
    <row r="8197" spans="1:5">
      <c r="A8197" t="n">
        <v>66692</v>
      </c>
      <c r="B8197" s="92" t="n">
        <v>96</v>
      </c>
      <c r="C8197" s="7" t="n">
        <v>65534</v>
      </c>
      <c r="D8197" s="7" t="n">
        <v>2</v>
      </c>
      <c r="E8197" s="7" t="n">
        <v>-0.5</v>
      </c>
      <c r="F8197" s="7" t="n">
        <v>2</v>
      </c>
      <c r="G8197" s="7" t="n">
        <v>34.1500015258789</v>
      </c>
    </row>
    <row r="8198" spans="1:5">
      <c r="A8198" t="s">
        <v>4</v>
      </c>
      <c r="B8198" s="4" t="s">
        <v>5</v>
      </c>
      <c r="C8198" s="4" t="s">
        <v>7</v>
      </c>
      <c r="D8198" s="4" t="s">
        <v>8</v>
      </c>
      <c r="E8198" s="4" t="s">
        <v>14</v>
      </c>
      <c r="F8198" s="4" t="s">
        <v>8</v>
      </c>
      <c r="G8198" s="4" t="s">
        <v>7</v>
      </c>
    </row>
    <row r="8199" spans="1:5">
      <c r="A8199" t="n">
        <v>66708</v>
      </c>
      <c r="B8199" s="92" t="n">
        <v>96</v>
      </c>
      <c r="C8199" s="7" t="n">
        <v>65534</v>
      </c>
      <c r="D8199" s="7" t="n">
        <v>0</v>
      </c>
      <c r="E8199" s="7" t="n">
        <v>1067030938</v>
      </c>
      <c r="F8199" s="7" t="n">
        <v>1</v>
      </c>
      <c r="G8199" s="7" t="n">
        <v>0</v>
      </c>
    </row>
    <row r="8200" spans="1:5">
      <c r="A8200" t="s">
        <v>4</v>
      </c>
      <c r="B8200" s="4" t="s">
        <v>5</v>
      </c>
      <c r="C8200" s="4" t="s">
        <v>7</v>
      </c>
      <c r="D8200" s="4" t="s">
        <v>8</v>
      </c>
    </row>
    <row r="8201" spans="1:5">
      <c r="A8201" t="n">
        <v>66719</v>
      </c>
      <c r="B8201" s="73" t="n">
        <v>56</v>
      </c>
      <c r="C8201" s="7" t="n">
        <v>65534</v>
      </c>
      <c r="D8201" s="7" t="n">
        <v>0</v>
      </c>
    </row>
    <row r="8202" spans="1:5">
      <c r="A8202" t="s">
        <v>4</v>
      </c>
      <c r="B8202" s="4" t="s">
        <v>5</v>
      </c>
      <c r="C8202" s="4" t="s">
        <v>7</v>
      </c>
      <c r="D8202" s="4" t="s">
        <v>13</v>
      </c>
      <c r="E8202" s="4" t="s">
        <v>14</v>
      </c>
      <c r="F8202" s="4" t="s">
        <v>13</v>
      </c>
      <c r="G8202" s="4" t="s">
        <v>13</v>
      </c>
      <c r="H8202" s="4" t="s">
        <v>8</v>
      </c>
    </row>
    <row r="8203" spans="1:5">
      <c r="A8203" t="n">
        <v>66723</v>
      </c>
      <c r="B8203" s="87" t="n">
        <v>100</v>
      </c>
      <c r="C8203" s="7" t="n">
        <v>65534</v>
      </c>
      <c r="D8203" s="7" t="n">
        <v>0</v>
      </c>
      <c r="E8203" s="7" t="n">
        <v>1073741824</v>
      </c>
      <c r="F8203" s="7" t="n">
        <v>37</v>
      </c>
      <c r="G8203" s="7" t="n">
        <v>10</v>
      </c>
      <c r="H8203" s="7" t="n">
        <v>0</v>
      </c>
    </row>
    <row r="8204" spans="1:5">
      <c r="A8204" t="s">
        <v>4</v>
      </c>
      <c r="B8204" s="4" t="s">
        <v>5</v>
      </c>
      <c r="C8204" s="4" t="s">
        <v>7</v>
      </c>
    </row>
    <row r="8205" spans="1:5">
      <c r="A8205" t="n">
        <v>66743</v>
      </c>
      <c r="B8205" s="88" t="n">
        <v>54</v>
      </c>
      <c r="C8205" s="7" t="n">
        <v>65534</v>
      </c>
    </row>
    <row r="8206" spans="1:5">
      <c r="A8206" t="s">
        <v>4</v>
      </c>
      <c r="B8206" s="4" t="s">
        <v>5</v>
      </c>
    </row>
    <row r="8207" spans="1:5">
      <c r="A8207" t="n">
        <v>66746</v>
      </c>
      <c r="B8207" s="5" t="n">
        <v>1</v>
      </c>
    </row>
    <row r="8208" spans="1:5" s="3" customFormat="1" customHeight="0">
      <c r="A8208" s="3" t="s">
        <v>2</v>
      </c>
      <c r="B8208" s="3" t="s">
        <v>551</v>
      </c>
    </row>
    <row r="8209" spans="1:8">
      <c r="A8209" t="s">
        <v>4</v>
      </c>
      <c r="B8209" s="4" t="s">
        <v>5</v>
      </c>
      <c r="C8209" s="4" t="s">
        <v>7</v>
      </c>
      <c r="D8209" s="4" t="s">
        <v>8</v>
      </c>
    </row>
    <row r="8210" spans="1:8">
      <c r="A8210" t="n">
        <v>66748</v>
      </c>
      <c r="B8210" s="92" t="n">
        <v>96</v>
      </c>
      <c r="C8210" s="7" t="n">
        <v>65534</v>
      </c>
      <c r="D8210" s="7" t="n">
        <v>1</v>
      </c>
    </row>
    <row r="8211" spans="1:8">
      <c r="A8211" t="s">
        <v>4</v>
      </c>
      <c r="B8211" s="4" t="s">
        <v>5</v>
      </c>
      <c r="C8211" s="4" t="s">
        <v>7</v>
      </c>
      <c r="D8211" s="4" t="s">
        <v>8</v>
      </c>
      <c r="E8211" s="4" t="s">
        <v>13</v>
      </c>
      <c r="F8211" s="4" t="s">
        <v>13</v>
      </c>
      <c r="G8211" s="4" t="s">
        <v>13</v>
      </c>
    </row>
    <row r="8212" spans="1:8">
      <c r="A8212" t="n">
        <v>66752</v>
      </c>
      <c r="B8212" s="92" t="n">
        <v>96</v>
      </c>
      <c r="C8212" s="7" t="n">
        <v>65534</v>
      </c>
      <c r="D8212" s="7" t="n">
        <v>2</v>
      </c>
      <c r="E8212" s="7" t="n">
        <v>0.5</v>
      </c>
      <c r="F8212" s="7" t="n">
        <v>2</v>
      </c>
      <c r="G8212" s="7" t="n">
        <v>30.75</v>
      </c>
    </row>
    <row r="8213" spans="1:8">
      <c r="A8213" t="s">
        <v>4</v>
      </c>
      <c r="B8213" s="4" t="s">
        <v>5</v>
      </c>
      <c r="C8213" s="4" t="s">
        <v>7</v>
      </c>
      <c r="D8213" s="4" t="s">
        <v>8</v>
      </c>
      <c r="E8213" s="4" t="s">
        <v>13</v>
      </c>
      <c r="F8213" s="4" t="s">
        <v>13</v>
      </c>
      <c r="G8213" s="4" t="s">
        <v>13</v>
      </c>
    </row>
    <row r="8214" spans="1:8">
      <c r="A8214" t="n">
        <v>66768</v>
      </c>
      <c r="B8214" s="92" t="n">
        <v>96</v>
      </c>
      <c r="C8214" s="7" t="n">
        <v>65534</v>
      </c>
      <c r="D8214" s="7" t="n">
        <v>2</v>
      </c>
      <c r="E8214" s="7" t="n">
        <v>0.5</v>
      </c>
      <c r="F8214" s="7" t="n">
        <v>2</v>
      </c>
      <c r="G8214" s="7" t="n">
        <v>33.9000015258789</v>
      </c>
    </row>
    <row r="8215" spans="1:8">
      <c r="A8215" t="s">
        <v>4</v>
      </c>
      <c r="B8215" s="4" t="s">
        <v>5</v>
      </c>
      <c r="C8215" s="4" t="s">
        <v>7</v>
      </c>
      <c r="D8215" s="4" t="s">
        <v>8</v>
      </c>
      <c r="E8215" s="4" t="s">
        <v>14</v>
      </c>
      <c r="F8215" s="4" t="s">
        <v>8</v>
      </c>
      <c r="G8215" s="4" t="s">
        <v>7</v>
      </c>
    </row>
    <row r="8216" spans="1:8">
      <c r="A8216" t="n">
        <v>66784</v>
      </c>
      <c r="B8216" s="92" t="n">
        <v>96</v>
      </c>
      <c r="C8216" s="7" t="n">
        <v>65534</v>
      </c>
      <c r="D8216" s="7" t="n">
        <v>0</v>
      </c>
      <c r="E8216" s="7" t="n">
        <v>1067030938</v>
      </c>
      <c r="F8216" s="7" t="n">
        <v>1</v>
      </c>
      <c r="G8216" s="7" t="n">
        <v>0</v>
      </c>
    </row>
    <row r="8217" spans="1:8">
      <c r="A8217" t="s">
        <v>4</v>
      </c>
      <c r="B8217" s="4" t="s">
        <v>5</v>
      </c>
      <c r="C8217" s="4" t="s">
        <v>7</v>
      </c>
      <c r="D8217" s="4" t="s">
        <v>8</v>
      </c>
    </row>
    <row r="8218" spans="1:8">
      <c r="A8218" t="n">
        <v>66795</v>
      </c>
      <c r="B8218" s="73" t="n">
        <v>56</v>
      </c>
      <c r="C8218" s="7" t="n">
        <v>65534</v>
      </c>
      <c r="D8218" s="7" t="n">
        <v>0</v>
      </c>
    </row>
    <row r="8219" spans="1:8">
      <c r="A8219" t="s">
        <v>4</v>
      </c>
      <c r="B8219" s="4" t="s">
        <v>5</v>
      </c>
      <c r="C8219" s="4" t="s">
        <v>7</v>
      </c>
      <c r="D8219" s="4" t="s">
        <v>13</v>
      </c>
      <c r="E8219" s="4" t="s">
        <v>14</v>
      </c>
      <c r="F8219" s="4" t="s">
        <v>13</v>
      </c>
      <c r="G8219" s="4" t="s">
        <v>13</v>
      </c>
      <c r="H8219" s="4" t="s">
        <v>8</v>
      </c>
    </row>
    <row r="8220" spans="1:8">
      <c r="A8220" t="n">
        <v>66799</v>
      </c>
      <c r="B8220" s="87" t="n">
        <v>100</v>
      </c>
      <c r="C8220" s="7" t="n">
        <v>65534</v>
      </c>
      <c r="D8220" s="7" t="n">
        <v>0</v>
      </c>
      <c r="E8220" s="7" t="n">
        <v>1073741824</v>
      </c>
      <c r="F8220" s="7" t="n">
        <v>37</v>
      </c>
      <c r="G8220" s="7" t="n">
        <v>10</v>
      </c>
      <c r="H8220" s="7" t="n">
        <v>0</v>
      </c>
    </row>
    <row r="8221" spans="1:8">
      <c r="A8221" t="s">
        <v>4</v>
      </c>
      <c r="B8221" s="4" t="s">
        <v>5</v>
      </c>
      <c r="C8221" s="4" t="s">
        <v>7</v>
      </c>
    </row>
    <row r="8222" spans="1:8">
      <c r="A8222" t="n">
        <v>66819</v>
      </c>
      <c r="B8222" s="88" t="n">
        <v>54</v>
      </c>
      <c r="C8222" s="7" t="n">
        <v>65534</v>
      </c>
    </row>
    <row r="8223" spans="1:8">
      <c r="A8223" t="s">
        <v>4</v>
      </c>
      <c r="B8223" s="4" t="s">
        <v>5</v>
      </c>
    </row>
    <row r="8224" spans="1:8">
      <c r="A8224" t="n">
        <v>66822</v>
      </c>
      <c r="B8224" s="5" t="n">
        <v>1</v>
      </c>
    </row>
    <row r="8225" spans="1:8" s="3" customFormat="1" customHeight="0">
      <c r="A8225" s="3" t="s">
        <v>2</v>
      </c>
      <c r="B8225" s="3" t="s">
        <v>552</v>
      </c>
    </row>
    <row r="8226" spans="1:8">
      <c r="A8226" t="s">
        <v>4</v>
      </c>
      <c r="B8226" s="4" t="s">
        <v>5</v>
      </c>
      <c r="C8226" s="4" t="s">
        <v>7</v>
      </c>
      <c r="D8226" s="4" t="s">
        <v>8</v>
      </c>
    </row>
    <row r="8227" spans="1:8">
      <c r="A8227" t="n">
        <v>66824</v>
      </c>
      <c r="B8227" s="92" t="n">
        <v>96</v>
      </c>
      <c r="C8227" s="7" t="n">
        <v>65534</v>
      </c>
      <c r="D8227" s="7" t="n">
        <v>1</v>
      </c>
    </row>
    <row r="8228" spans="1:8">
      <c r="A8228" t="s">
        <v>4</v>
      </c>
      <c r="B8228" s="4" t="s">
        <v>5</v>
      </c>
      <c r="C8228" s="4" t="s">
        <v>7</v>
      </c>
      <c r="D8228" s="4" t="s">
        <v>8</v>
      </c>
      <c r="E8228" s="4" t="s">
        <v>13</v>
      </c>
      <c r="F8228" s="4" t="s">
        <v>13</v>
      </c>
      <c r="G8228" s="4" t="s">
        <v>13</v>
      </c>
    </row>
    <row r="8229" spans="1:8">
      <c r="A8229" t="n">
        <v>66828</v>
      </c>
      <c r="B8229" s="92" t="n">
        <v>96</v>
      </c>
      <c r="C8229" s="7" t="n">
        <v>65534</v>
      </c>
      <c r="D8229" s="7" t="n">
        <v>2</v>
      </c>
      <c r="E8229" s="7" t="n">
        <v>-0.600000023841858</v>
      </c>
      <c r="F8229" s="7" t="n">
        <v>2</v>
      </c>
      <c r="G8229" s="7" t="n">
        <v>30.75</v>
      </c>
    </row>
    <row r="8230" spans="1:8">
      <c r="A8230" t="s">
        <v>4</v>
      </c>
      <c r="B8230" s="4" t="s">
        <v>5</v>
      </c>
      <c r="C8230" s="4" t="s">
        <v>7</v>
      </c>
      <c r="D8230" s="4" t="s">
        <v>8</v>
      </c>
      <c r="E8230" s="4" t="s">
        <v>13</v>
      </c>
      <c r="F8230" s="4" t="s">
        <v>13</v>
      </c>
      <c r="G8230" s="4" t="s">
        <v>13</v>
      </c>
    </row>
    <row r="8231" spans="1:8">
      <c r="A8231" t="n">
        <v>66844</v>
      </c>
      <c r="B8231" s="92" t="n">
        <v>96</v>
      </c>
      <c r="C8231" s="7" t="n">
        <v>65534</v>
      </c>
      <c r="D8231" s="7" t="n">
        <v>2</v>
      </c>
      <c r="E8231" s="7" t="n">
        <v>-1.29999995231628</v>
      </c>
      <c r="F8231" s="7" t="n">
        <v>2</v>
      </c>
      <c r="G8231" s="7" t="n">
        <v>33.2000007629395</v>
      </c>
    </row>
    <row r="8232" spans="1:8">
      <c r="A8232" t="s">
        <v>4</v>
      </c>
      <c r="B8232" s="4" t="s">
        <v>5</v>
      </c>
      <c r="C8232" s="4" t="s">
        <v>7</v>
      </c>
      <c r="D8232" s="4" t="s">
        <v>8</v>
      </c>
      <c r="E8232" s="4" t="s">
        <v>14</v>
      </c>
      <c r="F8232" s="4" t="s">
        <v>8</v>
      </c>
      <c r="G8232" s="4" t="s">
        <v>7</v>
      </c>
    </row>
    <row r="8233" spans="1:8">
      <c r="A8233" t="n">
        <v>66860</v>
      </c>
      <c r="B8233" s="92" t="n">
        <v>96</v>
      </c>
      <c r="C8233" s="7" t="n">
        <v>65534</v>
      </c>
      <c r="D8233" s="7" t="n">
        <v>0</v>
      </c>
      <c r="E8233" s="7" t="n">
        <v>1067030938</v>
      </c>
      <c r="F8233" s="7" t="n">
        <v>1</v>
      </c>
      <c r="G8233" s="7" t="n">
        <v>0</v>
      </c>
    </row>
    <row r="8234" spans="1:8">
      <c r="A8234" t="s">
        <v>4</v>
      </c>
      <c r="B8234" s="4" t="s">
        <v>5</v>
      </c>
      <c r="C8234" s="4" t="s">
        <v>7</v>
      </c>
      <c r="D8234" s="4" t="s">
        <v>8</v>
      </c>
    </row>
    <row r="8235" spans="1:8">
      <c r="A8235" t="n">
        <v>66871</v>
      </c>
      <c r="B8235" s="73" t="n">
        <v>56</v>
      </c>
      <c r="C8235" s="7" t="n">
        <v>65534</v>
      </c>
      <c r="D8235" s="7" t="n">
        <v>0</v>
      </c>
    </row>
    <row r="8236" spans="1:8">
      <c r="A8236" t="s">
        <v>4</v>
      </c>
      <c r="B8236" s="4" t="s">
        <v>5</v>
      </c>
      <c r="C8236" s="4" t="s">
        <v>7</v>
      </c>
      <c r="D8236" s="4" t="s">
        <v>13</v>
      </c>
      <c r="E8236" s="4" t="s">
        <v>14</v>
      </c>
      <c r="F8236" s="4" t="s">
        <v>13</v>
      </c>
      <c r="G8236" s="4" t="s">
        <v>13</v>
      </c>
      <c r="H8236" s="4" t="s">
        <v>8</v>
      </c>
    </row>
    <row r="8237" spans="1:8">
      <c r="A8237" t="n">
        <v>66875</v>
      </c>
      <c r="B8237" s="87" t="n">
        <v>100</v>
      </c>
      <c r="C8237" s="7" t="n">
        <v>65534</v>
      </c>
      <c r="D8237" s="7" t="n">
        <v>0</v>
      </c>
      <c r="E8237" s="7" t="n">
        <v>1073741824</v>
      </c>
      <c r="F8237" s="7" t="n">
        <v>37</v>
      </c>
      <c r="G8237" s="7" t="n">
        <v>10</v>
      </c>
      <c r="H8237" s="7" t="n">
        <v>0</v>
      </c>
    </row>
    <row r="8238" spans="1:8">
      <c r="A8238" t="s">
        <v>4</v>
      </c>
      <c r="B8238" s="4" t="s">
        <v>5</v>
      </c>
      <c r="C8238" s="4" t="s">
        <v>7</v>
      </c>
    </row>
    <row r="8239" spans="1:8">
      <c r="A8239" t="n">
        <v>66895</v>
      </c>
      <c r="B8239" s="88" t="n">
        <v>54</v>
      </c>
      <c r="C8239" s="7" t="n">
        <v>65534</v>
      </c>
    </row>
    <row r="8240" spans="1:8">
      <c r="A8240" t="s">
        <v>4</v>
      </c>
      <c r="B8240" s="4" t="s">
        <v>5</v>
      </c>
    </row>
    <row r="8241" spans="1:8">
      <c r="A8241" t="n">
        <v>66898</v>
      </c>
      <c r="B8241" s="5" t="n">
        <v>1</v>
      </c>
    </row>
    <row r="8242" spans="1:8" s="3" customFormat="1" customHeight="0">
      <c r="A8242" s="3" t="s">
        <v>2</v>
      </c>
      <c r="B8242" s="3" t="s">
        <v>553</v>
      </c>
    </row>
    <row r="8243" spans="1:8">
      <c r="A8243" t="s">
        <v>4</v>
      </c>
      <c r="B8243" s="4" t="s">
        <v>5</v>
      </c>
      <c r="C8243" s="4" t="s">
        <v>7</v>
      </c>
      <c r="D8243" s="4" t="s">
        <v>8</v>
      </c>
    </row>
    <row r="8244" spans="1:8">
      <c r="A8244" t="n">
        <v>66900</v>
      </c>
      <c r="B8244" s="92" t="n">
        <v>96</v>
      </c>
      <c r="C8244" s="7" t="n">
        <v>65534</v>
      </c>
      <c r="D8244" s="7" t="n">
        <v>1</v>
      </c>
    </row>
    <row r="8245" spans="1:8">
      <c r="A8245" t="s">
        <v>4</v>
      </c>
      <c r="B8245" s="4" t="s">
        <v>5</v>
      </c>
      <c r="C8245" s="4" t="s">
        <v>7</v>
      </c>
      <c r="D8245" s="4" t="s">
        <v>8</v>
      </c>
      <c r="E8245" s="4" t="s">
        <v>13</v>
      </c>
      <c r="F8245" s="4" t="s">
        <v>13</v>
      </c>
      <c r="G8245" s="4" t="s">
        <v>13</v>
      </c>
    </row>
    <row r="8246" spans="1:8">
      <c r="A8246" t="n">
        <v>66904</v>
      </c>
      <c r="B8246" s="92" t="n">
        <v>96</v>
      </c>
      <c r="C8246" s="7" t="n">
        <v>65534</v>
      </c>
      <c r="D8246" s="7" t="n">
        <v>2</v>
      </c>
      <c r="E8246" s="7" t="n">
        <v>0.699999988079071</v>
      </c>
      <c r="F8246" s="7" t="n">
        <v>2</v>
      </c>
      <c r="G8246" s="7" t="n">
        <v>30.75</v>
      </c>
    </row>
    <row r="8247" spans="1:8">
      <c r="A8247" t="s">
        <v>4</v>
      </c>
      <c r="B8247" s="4" t="s">
        <v>5</v>
      </c>
      <c r="C8247" s="4" t="s">
        <v>7</v>
      </c>
      <c r="D8247" s="4" t="s">
        <v>8</v>
      </c>
      <c r="E8247" s="4" t="s">
        <v>13</v>
      </c>
      <c r="F8247" s="4" t="s">
        <v>13</v>
      </c>
      <c r="G8247" s="4" t="s">
        <v>13</v>
      </c>
    </row>
    <row r="8248" spans="1:8">
      <c r="A8248" t="n">
        <v>66920</v>
      </c>
      <c r="B8248" s="92" t="n">
        <v>96</v>
      </c>
      <c r="C8248" s="7" t="n">
        <v>65534</v>
      </c>
      <c r="D8248" s="7" t="n">
        <v>2</v>
      </c>
      <c r="E8248" s="7" t="n">
        <v>1.10000002384186</v>
      </c>
      <c r="F8248" s="7" t="n">
        <v>2</v>
      </c>
      <c r="G8248" s="7" t="n">
        <v>32.7999992370605</v>
      </c>
    </row>
    <row r="8249" spans="1:8">
      <c r="A8249" t="s">
        <v>4</v>
      </c>
      <c r="B8249" s="4" t="s">
        <v>5</v>
      </c>
      <c r="C8249" s="4" t="s">
        <v>7</v>
      </c>
      <c r="D8249" s="4" t="s">
        <v>8</v>
      </c>
      <c r="E8249" s="4" t="s">
        <v>14</v>
      </c>
      <c r="F8249" s="4" t="s">
        <v>8</v>
      </c>
      <c r="G8249" s="4" t="s">
        <v>7</v>
      </c>
    </row>
    <row r="8250" spans="1:8">
      <c r="A8250" t="n">
        <v>66936</v>
      </c>
      <c r="B8250" s="92" t="n">
        <v>96</v>
      </c>
      <c r="C8250" s="7" t="n">
        <v>65534</v>
      </c>
      <c r="D8250" s="7" t="n">
        <v>0</v>
      </c>
      <c r="E8250" s="7" t="n">
        <v>1067030938</v>
      </c>
      <c r="F8250" s="7" t="n">
        <v>1</v>
      </c>
      <c r="G8250" s="7" t="n">
        <v>0</v>
      </c>
    </row>
    <row r="8251" spans="1:8">
      <c r="A8251" t="s">
        <v>4</v>
      </c>
      <c r="B8251" s="4" t="s">
        <v>5</v>
      </c>
      <c r="C8251" s="4" t="s">
        <v>7</v>
      </c>
      <c r="D8251" s="4" t="s">
        <v>8</v>
      </c>
    </row>
    <row r="8252" spans="1:8">
      <c r="A8252" t="n">
        <v>66947</v>
      </c>
      <c r="B8252" s="73" t="n">
        <v>56</v>
      </c>
      <c r="C8252" s="7" t="n">
        <v>65534</v>
      </c>
      <c r="D8252" s="7" t="n">
        <v>0</v>
      </c>
    </row>
    <row r="8253" spans="1:8">
      <c r="A8253" t="s">
        <v>4</v>
      </c>
      <c r="B8253" s="4" t="s">
        <v>5</v>
      </c>
      <c r="C8253" s="4" t="s">
        <v>7</v>
      </c>
      <c r="D8253" s="4" t="s">
        <v>13</v>
      </c>
      <c r="E8253" s="4" t="s">
        <v>14</v>
      </c>
      <c r="F8253" s="4" t="s">
        <v>13</v>
      </c>
      <c r="G8253" s="4" t="s">
        <v>13</v>
      </c>
      <c r="H8253" s="4" t="s">
        <v>8</v>
      </c>
    </row>
    <row r="8254" spans="1:8">
      <c r="A8254" t="n">
        <v>66951</v>
      </c>
      <c r="B8254" s="87" t="n">
        <v>100</v>
      </c>
      <c r="C8254" s="7" t="n">
        <v>65534</v>
      </c>
      <c r="D8254" s="7" t="n">
        <v>0</v>
      </c>
      <c r="E8254" s="7" t="n">
        <v>1073741824</v>
      </c>
      <c r="F8254" s="7" t="n">
        <v>37</v>
      </c>
      <c r="G8254" s="7" t="n">
        <v>10</v>
      </c>
      <c r="H8254" s="7" t="n">
        <v>0</v>
      </c>
    </row>
    <row r="8255" spans="1:8">
      <c r="A8255" t="s">
        <v>4</v>
      </c>
      <c r="B8255" s="4" t="s">
        <v>5</v>
      </c>
      <c r="C8255" s="4" t="s">
        <v>7</v>
      </c>
    </row>
    <row r="8256" spans="1:8">
      <c r="A8256" t="n">
        <v>66971</v>
      </c>
      <c r="B8256" s="88" t="n">
        <v>54</v>
      </c>
      <c r="C8256" s="7" t="n">
        <v>65534</v>
      </c>
    </row>
    <row r="8257" spans="1:8">
      <c r="A8257" t="s">
        <v>4</v>
      </c>
      <c r="B8257" s="4" t="s">
        <v>5</v>
      </c>
    </row>
    <row r="8258" spans="1:8">
      <c r="A8258" t="n">
        <v>66974</v>
      </c>
      <c r="B8258" s="5" t="n">
        <v>1</v>
      </c>
    </row>
    <row r="8259" spans="1:8" s="3" customFormat="1" customHeight="0">
      <c r="A8259" s="3" t="s">
        <v>2</v>
      </c>
      <c r="B8259" s="3" t="s">
        <v>554</v>
      </c>
    </row>
    <row r="8260" spans="1:8">
      <c r="A8260" t="s">
        <v>4</v>
      </c>
      <c r="B8260" s="4" t="s">
        <v>5</v>
      </c>
      <c r="C8260" s="4" t="s">
        <v>7</v>
      </c>
      <c r="D8260" s="4" t="s">
        <v>8</v>
      </c>
    </row>
    <row r="8261" spans="1:8">
      <c r="A8261" t="n">
        <v>66976</v>
      </c>
      <c r="B8261" s="92" t="n">
        <v>96</v>
      </c>
      <c r="C8261" s="7" t="n">
        <v>65534</v>
      </c>
      <c r="D8261" s="7" t="n">
        <v>1</v>
      </c>
    </row>
    <row r="8262" spans="1:8">
      <c r="A8262" t="s">
        <v>4</v>
      </c>
      <c r="B8262" s="4" t="s">
        <v>5</v>
      </c>
      <c r="C8262" s="4" t="s">
        <v>7</v>
      </c>
      <c r="D8262" s="4" t="s">
        <v>8</v>
      </c>
      <c r="E8262" s="4" t="s">
        <v>13</v>
      </c>
      <c r="F8262" s="4" t="s">
        <v>13</v>
      </c>
      <c r="G8262" s="4" t="s">
        <v>13</v>
      </c>
    </row>
    <row r="8263" spans="1:8">
      <c r="A8263" t="n">
        <v>66980</v>
      </c>
      <c r="B8263" s="92" t="n">
        <v>96</v>
      </c>
      <c r="C8263" s="7" t="n">
        <v>65534</v>
      </c>
      <c r="D8263" s="7" t="n">
        <v>2</v>
      </c>
      <c r="E8263" s="7" t="n">
        <v>-0.5</v>
      </c>
      <c r="F8263" s="7" t="n">
        <v>2</v>
      </c>
      <c r="G8263" s="7" t="n">
        <v>30.75</v>
      </c>
    </row>
    <row r="8264" spans="1:8">
      <c r="A8264" t="s">
        <v>4</v>
      </c>
      <c r="B8264" s="4" t="s">
        <v>5</v>
      </c>
      <c r="C8264" s="4" t="s">
        <v>7</v>
      </c>
      <c r="D8264" s="4" t="s">
        <v>8</v>
      </c>
      <c r="E8264" s="4" t="s">
        <v>13</v>
      </c>
      <c r="F8264" s="4" t="s">
        <v>13</v>
      </c>
      <c r="G8264" s="4" t="s">
        <v>13</v>
      </c>
    </row>
    <row r="8265" spans="1:8">
      <c r="A8265" t="n">
        <v>66996</v>
      </c>
      <c r="B8265" s="92" t="n">
        <v>96</v>
      </c>
      <c r="C8265" s="7" t="n">
        <v>65534</v>
      </c>
      <c r="D8265" s="7" t="n">
        <v>2</v>
      </c>
      <c r="E8265" s="7" t="n">
        <v>-0.699999988079071</v>
      </c>
      <c r="F8265" s="7" t="n">
        <v>2</v>
      </c>
      <c r="G8265" s="7" t="n">
        <v>32.3499984741211</v>
      </c>
    </row>
    <row r="8266" spans="1:8">
      <c r="A8266" t="s">
        <v>4</v>
      </c>
      <c r="B8266" s="4" t="s">
        <v>5</v>
      </c>
      <c r="C8266" s="4" t="s">
        <v>7</v>
      </c>
      <c r="D8266" s="4" t="s">
        <v>8</v>
      </c>
      <c r="E8266" s="4" t="s">
        <v>14</v>
      </c>
      <c r="F8266" s="4" t="s">
        <v>8</v>
      </c>
      <c r="G8266" s="4" t="s">
        <v>7</v>
      </c>
    </row>
    <row r="8267" spans="1:8">
      <c r="A8267" t="n">
        <v>67012</v>
      </c>
      <c r="B8267" s="92" t="n">
        <v>96</v>
      </c>
      <c r="C8267" s="7" t="n">
        <v>65534</v>
      </c>
      <c r="D8267" s="7" t="n">
        <v>0</v>
      </c>
      <c r="E8267" s="7" t="n">
        <v>1067030938</v>
      </c>
      <c r="F8267" s="7" t="n">
        <v>1</v>
      </c>
      <c r="G8267" s="7" t="n">
        <v>0</v>
      </c>
    </row>
    <row r="8268" spans="1:8">
      <c r="A8268" t="s">
        <v>4</v>
      </c>
      <c r="B8268" s="4" t="s">
        <v>5</v>
      </c>
      <c r="C8268" s="4" t="s">
        <v>7</v>
      </c>
      <c r="D8268" s="4" t="s">
        <v>8</v>
      </c>
    </row>
    <row r="8269" spans="1:8">
      <c r="A8269" t="n">
        <v>67023</v>
      </c>
      <c r="B8269" s="73" t="n">
        <v>56</v>
      </c>
      <c r="C8269" s="7" t="n">
        <v>65534</v>
      </c>
      <c r="D8269" s="7" t="n">
        <v>0</v>
      </c>
    </row>
    <row r="8270" spans="1:8">
      <c r="A8270" t="s">
        <v>4</v>
      </c>
      <c r="B8270" s="4" t="s">
        <v>5</v>
      </c>
      <c r="C8270" s="4" t="s">
        <v>7</v>
      </c>
      <c r="D8270" s="4" t="s">
        <v>13</v>
      </c>
      <c r="E8270" s="4" t="s">
        <v>14</v>
      </c>
      <c r="F8270" s="4" t="s">
        <v>13</v>
      </c>
      <c r="G8270" s="4" t="s">
        <v>13</v>
      </c>
      <c r="H8270" s="4" t="s">
        <v>8</v>
      </c>
    </row>
    <row r="8271" spans="1:8">
      <c r="A8271" t="n">
        <v>67027</v>
      </c>
      <c r="B8271" s="87" t="n">
        <v>100</v>
      </c>
      <c r="C8271" s="7" t="n">
        <v>65534</v>
      </c>
      <c r="D8271" s="7" t="n">
        <v>0</v>
      </c>
      <c r="E8271" s="7" t="n">
        <v>1073741824</v>
      </c>
      <c r="F8271" s="7" t="n">
        <v>37</v>
      </c>
      <c r="G8271" s="7" t="n">
        <v>10</v>
      </c>
      <c r="H8271" s="7" t="n">
        <v>0</v>
      </c>
    </row>
    <row r="8272" spans="1:8">
      <c r="A8272" t="s">
        <v>4</v>
      </c>
      <c r="B8272" s="4" t="s">
        <v>5</v>
      </c>
      <c r="C8272" s="4" t="s">
        <v>7</v>
      </c>
    </row>
    <row r="8273" spans="1:8">
      <c r="A8273" t="n">
        <v>67047</v>
      </c>
      <c r="B8273" s="88" t="n">
        <v>54</v>
      </c>
      <c r="C8273" s="7" t="n">
        <v>65534</v>
      </c>
    </row>
    <row r="8274" spans="1:8">
      <c r="A8274" t="s">
        <v>4</v>
      </c>
      <c r="B8274" s="4" t="s">
        <v>5</v>
      </c>
    </row>
    <row r="8275" spans="1:8">
      <c r="A8275" t="n">
        <v>67050</v>
      </c>
      <c r="B8275" s="5" t="n">
        <v>1</v>
      </c>
    </row>
    <row r="8276" spans="1:8" s="3" customFormat="1" customHeight="0">
      <c r="A8276" s="3" t="s">
        <v>2</v>
      </c>
      <c r="B8276" s="3" t="s">
        <v>555</v>
      </c>
    </row>
    <row r="8277" spans="1:8">
      <c r="A8277" t="s">
        <v>4</v>
      </c>
      <c r="B8277" s="4" t="s">
        <v>5</v>
      </c>
      <c r="C8277" s="4" t="s">
        <v>7</v>
      </c>
      <c r="D8277" s="4" t="s">
        <v>8</v>
      </c>
    </row>
    <row r="8278" spans="1:8">
      <c r="A8278" t="n">
        <v>67052</v>
      </c>
      <c r="B8278" s="92" t="n">
        <v>96</v>
      </c>
      <c r="C8278" s="7" t="n">
        <v>65534</v>
      </c>
      <c r="D8278" s="7" t="n">
        <v>1</v>
      </c>
    </row>
    <row r="8279" spans="1:8">
      <c r="A8279" t="s">
        <v>4</v>
      </c>
      <c r="B8279" s="4" t="s">
        <v>5</v>
      </c>
      <c r="C8279" s="4" t="s">
        <v>7</v>
      </c>
      <c r="D8279" s="4" t="s">
        <v>8</v>
      </c>
      <c r="E8279" s="4" t="s">
        <v>13</v>
      </c>
      <c r="F8279" s="4" t="s">
        <v>13</v>
      </c>
      <c r="G8279" s="4" t="s">
        <v>13</v>
      </c>
    </row>
    <row r="8280" spans="1:8">
      <c r="A8280" t="n">
        <v>67056</v>
      </c>
      <c r="B8280" s="92" t="n">
        <v>96</v>
      </c>
      <c r="C8280" s="7" t="n">
        <v>65534</v>
      </c>
      <c r="D8280" s="7" t="n">
        <v>2</v>
      </c>
      <c r="E8280" s="7" t="n">
        <v>0.300000011920929</v>
      </c>
      <c r="F8280" s="7" t="n">
        <v>2</v>
      </c>
      <c r="G8280" s="7" t="n">
        <v>30.75</v>
      </c>
    </row>
    <row r="8281" spans="1:8">
      <c r="A8281" t="s">
        <v>4</v>
      </c>
      <c r="B8281" s="4" t="s">
        <v>5</v>
      </c>
      <c r="C8281" s="4" t="s">
        <v>7</v>
      </c>
      <c r="D8281" s="4" t="s">
        <v>8</v>
      </c>
      <c r="E8281" s="4" t="s">
        <v>13</v>
      </c>
      <c r="F8281" s="4" t="s">
        <v>13</v>
      </c>
      <c r="G8281" s="4" t="s">
        <v>13</v>
      </c>
    </row>
    <row r="8282" spans="1:8">
      <c r="A8282" t="n">
        <v>67072</v>
      </c>
      <c r="B8282" s="92" t="n">
        <v>96</v>
      </c>
      <c r="C8282" s="7" t="n">
        <v>65534</v>
      </c>
      <c r="D8282" s="7" t="n">
        <v>2</v>
      </c>
      <c r="E8282" s="7" t="n">
        <v>0.300000011920929</v>
      </c>
      <c r="F8282" s="7" t="n">
        <v>2</v>
      </c>
      <c r="G8282" s="7" t="n">
        <v>31.8999996185303</v>
      </c>
    </row>
    <row r="8283" spans="1:8">
      <c r="A8283" t="s">
        <v>4</v>
      </c>
      <c r="B8283" s="4" t="s">
        <v>5</v>
      </c>
      <c r="C8283" s="4" t="s">
        <v>7</v>
      </c>
      <c r="D8283" s="4" t="s">
        <v>8</v>
      </c>
      <c r="E8283" s="4" t="s">
        <v>14</v>
      </c>
      <c r="F8283" s="4" t="s">
        <v>8</v>
      </c>
      <c r="G8283" s="4" t="s">
        <v>7</v>
      </c>
    </row>
    <row r="8284" spans="1:8">
      <c r="A8284" t="n">
        <v>67088</v>
      </c>
      <c r="B8284" s="92" t="n">
        <v>96</v>
      </c>
      <c r="C8284" s="7" t="n">
        <v>65534</v>
      </c>
      <c r="D8284" s="7" t="n">
        <v>0</v>
      </c>
      <c r="E8284" s="7" t="n">
        <v>1067030938</v>
      </c>
      <c r="F8284" s="7" t="n">
        <v>1</v>
      </c>
      <c r="G8284" s="7" t="n">
        <v>0</v>
      </c>
    </row>
    <row r="8285" spans="1:8">
      <c r="A8285" t="s">
        <v>4</v>
      </c>
      <c r="B8285" s="4" t="s">
        <v>5</v>
      </c>
      <c r="C8285" s="4" t="s">
        <v>7</v>
      </c>
      <c r="D8285" s="4" t="s">
        <v>8</v>
      </c>
    </row>
    <row r="8286" spans="1:8">
      <c r="A8286" t="n">
        <v>67099</v>
      </c>
      <c r="B8286" s="73" t="n">
        <v>56</v>
      </c>
      <c r="C8286" s="7" t="n">
        <v>65534</v>
      </c>
      <c r="D8286" s="7" t="n">
        <v>0</v>
      </c>
    </row>
    <row r="8287" spans="1:8">
      <c r="A8287" t="s">
        <v>4</v>
      </c>
      <c r="B8287" s="4" t="s">
        <v>5</v>
      </c>
      <c r="C8287" s="4" t="s">
        <v>7</v>
      </c>
      <c r="D8287" s="4" t="s">
        <v>13</v>
      </c>
      <c r="E8287" s="4" t="s">
        <v>14</v>
      </c>
      <c r="F8287" s="4" t="s">
        <v>13</v>
      </c>
      <c r="G8287" s="4" t="s">
        <v>13</v>
      </c>
      <c r="H8287" s="4" t="s">
        <v>8</v>
      </c>
    </row>
    <row r="8288" spans="1:8">
      <c r="A8288" t="n">
        <v>67103</v>
      </c>
      <c r="B8288" s="87" t="n">
        <v>100</v>
      </c>
      <c r="C8288" s="7" t="n">
        <v>65534</v>
      </c>
      <c r="D8288" s="7" t="n">
        <v>0</v>
      </c>
      <c r="E8288" s="7" t="n">
        <v>1073741824</v>
      </c>
      <c r="F8288" s="7" t="n">
        <v>37</v>
      </c>
      <c r="G8288" s="7" t="n">
        <v>10</v>
      </c>
      <c r="H8288" s="7" t="n">
        <v>0</v>
      </c>
    </row>
    <row r="8289" spans="1:8">
      <c r="A8289" t="s">
        <v>4</v>
      </c>
      <c r="B8289" s="4" t="s">
        <v>5</v>
      </c>
      <c r="C8289" s="4" t="s">
        <v>7</v>
      </c>
    </row>
    <row r="8290" spans="1:8">
      <c r="A8290" t="n">
        <v>67123</v>
      </c>
      <c r="B8290" s="88" t="n">
        <v>54</v>
      </c>
      <c r="C8290" s="7" t="n">
        <v>65534</v>
      </c>
    </row>
    <row r="8291" spans="1:8">
      <c r="A8291" t="s">
        <v>4</v>
      </c>
      <c r="B8291" s="4" t="s">
        <v>5</v>
      </c>
    </row>
    <row r="8292" spans="1:8">
      <c r="A8292" t="n">
        <v>67126</v>
      </c>
      <c r="B8292" s="5" t="n">
        <v>1</v>
      </c>
    </row>
    <row r="8293" spans="1:8" s="3" customFormat="1" customHeight="0">
      <c r="A8293" s="3" t="s">
        <v>2</v>
      </c>
      <c r="B8293" s="3" t="s">
        <v>556</v>
      </c>
    </row>
    <row r="8294" spans="1:8">
      <c r="A8294" t="s">
        <v>4</v>
      </c>
      <c r="B8294" s="4" t="s">
        <v>5</v>
      </c>
      <c r="C8294" s="4" t="s">
        <v>7</v>
      </c>
      <c r="D8294" s="4" t="s">
        <v>8</v>
      </c>
    </row>
    <row r="8295" spans="1:8">
      <c r="A8295" t="n">
        <v>67128</v>
      </c>
      <c r="B8295" s="92" t="n">
        <v>96</v>
      </c>
      <c r="C8295" s="7" t="n">
        <v>65534</v>
      </c>
      <c r="D8295" s="7" t="n">
        <v>1</v>
      </c>
    </row>
    <row r="8296" spans="1:8">
      <c r="A8296" t="s">
        <v>4</v>
      </c>
      <c r="B8296" s="4" t="s">
        <v>5</v>
      </c>
      <c r="C8296" s="4" t="s">
        <v>7</v>
      </c>
      <c r="D8296" s="4" t="s">
        <v>8</v>
      </c>
      <c r="E8296" s="4" t="s">
        <v>13</v>
      </c>
      <c r="F8296" s="4" t="s">
        <v>13</v>
      </c>
      <c r="G8296" s="4" t="s">
        <v>13</v>
      </c>
    </row>
    <row r="8297" spans="1:8">
      <c r="A8297" t="n">
        <v>67132</v>
      </c>
      <c r="B8297" s="92" t="n">
        <v>96</v>
      </c>
      <c r="C8297" s="7" t="n">
        <v>65534</v>
      </c>
      <c r="D8297" s="7" t="n">
        <v>2</v>
      </c>
      <c r="E8297" s="7" t="n">
        <v>0.100000001490116</v>
      </c>
      <c r="F8297" s="7" t="n">
        <v>2</v>
      </c>
      <c r="G8297" s="7" t="n">
        <v>30.75</v>
      </c>
    </row>
    <row r="8298" spans="1:8">
      <c r="A8298" t="s">
        <v>4</v>
      </c>
      <c r="B8298" s="4" t="s">
        <v>5</v>
      </c>
      <c r="C8298" s="4" t="s">
        <v>7</v>
      </c>
      <c r="D8298" s="4" t="s">
        <v>8</v>
      </c>
      <c r="E8298" s="4" t="s">
        <v>13</v>
      </c>
      <c r="F8298" s="4" t="s">
        <v>13</v>
      </c>
      <c r="G8298" s="4" t="s">
        <v>13</v>
      </c>
    </row>
    <row r="8299" spans="1:8">
      <c r="A8299" t="n">
        <v>67148</v>
      </c>
      <c r="B8299" s="92" t="n">
        <v>96</v>
      </c>
      <c r="C8299" s="7" t="n">
        <v>65534</v>
      </c>
      <c r="D8299" s="7" t="n">
        <v>2</v>
      </c>
      <c r="E8299" s="7" t="n">
        <v>-0.140000000596046</v>
      </c>
      <c r="F8299" s="7" t="n">
        <v>2</v>
      </c>
      <c r="G8299" s="7" t="n">
        <v>32.6399993896484</v>
      </c>
    </row>
    <row r="8300" spans="1:8">
      <c r="A8300" t="s">
        <v>4</v>
      </c>
      <c r="B8300" s="4" t="s">
        <v>5</v>
      </c>
      <c r="C8300" s="4" t="s">
        <v>7</v>
      </c>
      <c r="D8300" s="4" t="s">
        <v>8</v>
      </c>
      <c r="E8300" s="4" t="s">
        <v>14</v>
      </c>
      <c r="F8300" s="4" t="s">
        <v>8</v>
      </c>
      <c r="G8300" s="4" t="s">
        <v>7</v>
      </c>
    </row>
    <row r="8301" spans="1:8">
      <c r="A8301" t="n">
        <v>67164</v>
      </c>
      <c r="B8301" s="92" t="n">
        <v>96</v>
      </c>
      <c r="C8301" s="7" t="n">
        <v>65534</v>
      </c>
      <c r="D8301" s="7" t="n">
        <v>0</v>
      </c>
      <c r="E8301" s="7" t="n">
        <v>1067030938</v>
      </c>
      <c r="F8301" s="7" t="n">
        <v>1</v>
      </c>
      <c r="G8301" s="7" t="n">
        <v>0</v>
      </c>
    </row>
    <row r="8302" spans="1:8">
      <c r="A8302" t="s">
        <v>4</v>
      </c>
      <c r="B8302" s="4" t="s">
        <v>5</v>
      </c>
      <c r="C8302" s="4" t="s">
        <v>7</v>
      </c>
      <c r="D8302" s="4" t="s">
        <v>8</v>
      </c>
    </row>
    <row r="8303" spans="1:8">
      <c r="A8303" t="n">
        <v>67175</v>
      </c>
      <c r="B8303" s="73" t="n">
        <v>56</v>
      </c>
      <c r="C8303" s="7" t="n">
        <v>65534</v>
      </c>
      <c r="D8303" s="7" t="n">
        <v>0</v>
      </c>
    </row>
    <row r="8304" spans="1:8">
      <c r="A8304" t="s">
        <v>4</v>
      </c>
      <c r="B8304" s="4" t="s">
        <v>5</v>
      </c>
      <c r="C8304" s="4" t="s">
        <v>7</v>
      </c>
      <c r="D8304" s="4" t="s">
        <v>13</v>
      </c>
      <c r="E8304" s="4" t="s">
        <v>14</v>
      </c>
      <c r="F8304" s="4" t="s">
        <v>13</v>
      </c>
      <c r="G8304" s="4" t="s">
        <v>13</v>
      </c>
      <c r="H8304" s="4" t="s">
        <v>8</v>
      </c>
    </row>
    <row r="8305" spans="1:8">
      <c r="A8305" t="n">
        <v>67179</v>
      </c>
      <c r="B8305" s="87" t="n">
        <v>100</v>
      </c>
      <c r="C8305" s="7" t="n">
        <v>65534</v>
      </c>
      <c r="D8305" s="7" t="n">
        <v>0</v>
      </c>
      <c r="E8305" s="7" t="n">
        <v>1073741824</v>
      </c>
      <c r="F8305" s="7" t="n">
        <v>37</v>
      </c>
      <c r="G8305" s="7" t="n">
        <v>10</v>
      </c>
      <c r="H8305" s="7" t="n">
        <v>0</v>
      </c>
    </row>
    <row r="8306" spans="1:8">
      <c r="A8306" t="s">
        <v>4</v>
      </c>
      <c r="B8306" s="4" t="s">
        <v>5</v>
      </c>
      <c r="C8306" s="4" t="s">
        <v>7</v>
      </c>
    </row>
    <row r="8307" spans="1:8">
      <c r="A8307" t="n">
        <v>67199</v>
      </c>
      <c r="B8307" s="88" t="n">
        <v>54</v>
      </c>
      <c r="C8307" s="7" t="n">
        <v>65534</v>
      </c>
    </row>
    <row r="8308" spans="1:8">
      <c r="A8308" t="s">
        <v>4</v>
      </c>
      <c r="B8308" s="4" t="s">
        <v>5</v>
      </c>
    </row>
    <row r="8309" spans="1:8">
      <c r="A8309" t="n">
        <v>67202</v>
      </c>
      <c r="B8309" s="5" t="n">
        <v>1</v>
      </c>
    </row>
    <row r="8310" spans="1:8" s="3" customFormat="1" customHeight="0">
      <c r="A8310" s="3" t="s">
        <v>2</v>
      </c>
      <c r="B8310" s="3" t="s">
        <v>557</v>
      </c>
    </row>
    <row r="8311" spans="1:8">
      <c r="A8311" t="s">
        <v>4</v>
      </c>
      <c r="B8311" s="4" t="s">
        <v>5</v>
      </c>
      <c r="C8311" s="4" t="s">
        <v>8</v>
      </c>
      <c r="D8311" s="4" t="s">
        <v>8</v>
      </c>
      <c r="E8311" s="4" t="s">
        <v>8</v>
      </c>
      <c r="F8311" s="4" t="s">
        <v>8</v>
      </c>
    </row>
    <row r="8312" spans="1:8">
      <c r="A8312" t="n">
        <v>67204</v>
      </c>
      <c r="B8312" s="11" t="n">
        <v>14</v>
      </c>
      <c r="C8312" s="7" t="n">
        <v>2</v>
      </c>
      <c r="D8312" s="7" t="n">
        <v>0</v>
      </c>
      <c r="E8312" s="7" t="n">
        <v>0</v>
      </c>
      <c r="F8312" s="7" t="n">
        <v>0</v>
      </c>
    </row>
    <row r="8313" spans="1:8">
      <c r="A8313" t="s">
        <v>4</v>
      </c>
      <c r="B8313" s="4" t="s">
        <v>5</v>
      </c>
      <c r="C8313" s="4" t="s">
        <v>8</v>
      </c>
      <c r="D8313" s="20" t="s">
        <v>30</v>
      </c>
      <c r="E8313" s="4" t="s">
        <v>5</v>
      </c>
      <c r="F8313" s="4" t="s">
        <v>8</v>
      </c>
      <c r="G8313" s="4" t="s">
        <v>7</v>
      </c>
      <c r="H8313" s="20" t="s">
        <v>32</v>
      </c>
      <c r="I8313" s="4" t="s">
        <v>8</v>
      </c>
      <c r="J8313" s="4" t="s">
        <v>14</v>
      </c>
      <c r="K8313" s="4" t="s">
        <v>8</v>
      </c>
      <c r="L8313" s="4" t="s">
        <v>8</v>
      </c>
      <c r="M8313" s="20" t="s">
        <v>30</v>
      </c>
      <c r="N8313" s="4" t="s">
        <v>5</v>
      </c>
      <c r="O8313" s="4" t="s">
        <v>8</v>
      </c>
      <c r="P8313" s="4" t="s">
        <v>7</v>
      </c>
      <c r="Q8313" s="20" t="s">
        <v>32</v>
      </c>
      <c r="R8313" s="4" t="s">
        <v>8</v>
      </c>
      <c r="S8313" s="4" t="s">
        <v>14</v>
      </c>
      <c r="T8313" s="4" t="s">
        <v>8</v>
      </c>
      <c r="U8313" s="4" t="s">
        <v>8</v>
      </c>
      <c r="V8313" s="4" t="s">
        <v>8</v>
      </c>
      <c r="W8313" s="4" t="s">
        <v>12</v>
      </c>
    </row>
    <row r="8314" spans="1:8">
      <c r="A8314" t="n">
        <v>67209</v>
      </c>
      <c r="B8314" s="12" t="n">
        <v>5</v>
      </c>
      <c r="C8314" s="7" t="n">
        <v>28</v>
      </c>
      <c r="D8314" s="20" t="s">
        <v>3</v>
      </c>
      <c r="E8314" s="10" t="n">
        <v>162</v>
      </c>
      <c r="F8314" s="7" t="n">
        <v>3</v>
      </c>
      <c r="G8314" s="7" t="n">
        <v>12301</v>
      </c>
      <c r="H8314" s="20" t="s">
        <v>3</v>
      </c>
      <c r="I8314" s="7" t="n">
        <v>0</v>
      </c>
      <c r="J8314" s="7" t="n">
        <v>1</v>
      </c>
      <c r="K8314" s="7" t="n">
        <v>2</v>
      </c>
      <c r="L8314" s="7" t="n">
        <v>28</v>
      </c>
      <c r="M8314" s="20" t="s">
        <v>3</v>
      </c>
      <c r="N8314" s="10" t="n">
        <v>162</v>
      </c>
      <c r="O8314" s="7" t="n">
        <v>3</v>
      </c>
      <c r="P8314" s="7" t="n">
        <v>12301</v>
      </c>
      <c r="Q8314" s="20" t="s">
        <v>3</v>
      </c>
      <c r="R8314" s="7" t="n">
        <v>0</v>
      </c>
      <c r="S8314" s="7" t="n">
        <v>2</v>
      </c>
      <c r="T8314" s="7" t="n">
        <v>2</v>
      </c>
      <c r="U8314" s="7" t="n">
        <v>11</v>
      </c>
      <c r="V8314" s="7" t="n">
        <v>1</v>
      </c>
      <c r="W8314" s="13" t="n">
        <f t="normal" ca="1">A8318</f>
        <v>0</v>
      </c>
    </row>
    <row r="8315" spans="1:8">
      <c r="A8315" t="s">
        <v>4</v>
      </c>
      <c r="B8315" s="4" t="s">
        <v>5</v>
      </c>
      <c r="C8315" s="4" t="s">
        <v>8</v>
      </c>
      <c r="D8315" s="4" t="s">
        <v>7</v>
      </c>
      <c r="E8315" s="4" t="s">
        <v>13</v>
      </c>
    </row>
    <row r="8316" spans="1:8">
      <c r="A8316" t="n">
        <v>67238</v>
      </c>
      <c r="B8316" s="27" t="n">
        <v>58</v>
      </c>
      <c r="C8316" s="7" t="n">
        <v>0</v>
      </c>
      <c r="D8316" s="7" t="n">
        <v>0</v>
      </c>
      <c r="E8316" s="7" t="n">
        <v>1</v>
      </c>
    </row>
    <row r="8317" spans="1:8">
      <c r="A8317" t="s">
        <v>4</v>
      </c>
      <c r="B8317" s="4" t="s">
        <v>5</v>
      </c>
      <c r="C8317" s="4" t="s">
        <v>8</v>
      </c>
      <c r="D8317" s="20" t="s">
        <v>30</v>
      </c>
      <c r="E8317" s="4" t="s">
        <v>5</v>
      </c>
      <c r="F8317" s="4" t="s">
        <v>8</v>
      </c>
      <c r="G8317" s="4" t="s">
        <v>7</v>
      </c>
      <c r="H8317" s="20" t="s">
        <v>32</v>
      </c>
      <c r="I8317" s="4" t="s">
        <v>8</v>
      </c>
      <c r="J8317" s="4" t="s">
        <v>14</v>
      </c>
      <c r="K8317" s="4" t="s">
        <v>8</v>
      </c>
      <c r="L8317" s="4" t="s">
        <v>8</v>
      </c>
      <c r="M8317" s="20" t="s">
        <v>30</v>
      </c>
      <c r="N8317" s="4" t="s">
        <v>5</v>
      </c>
      <c r="O8317" s="4" t="s">
        <v>8</v>
      </c>
      <c r="P8317" s="4" t="s">
        <v>7</v>
      </c>
      <c r="Q8317" s="20" t="s">
        <v>32</v>
      </c>
      <c r="R8317" s="4" t="s">
        <v>8</v>
      </c>
      <c r="S8317" s="4" t="s">
        <v>14</v>
      </c>
      <c r="T8317" s="4" t="s">
        <v>8</v>
      </c>
      <c r="U8317" s="4" t="s">
        <v>8</v>
      </c>
      <c r="V8317" s="4" t="s">
        <v>8</v>
      </c>
      <c r="W8317" s="4" t="s">
        <v>12</v>
      </c>
    </row>
    <row r="8318" spans="1:8">
      <c r="A8318" t="n">
        <v>67246</v>
      </c>
      <c r="B8318" s="12" t="n">
        <v>5</v>
      </c>
      <c r="C8318" s="7" t="n">
        <v>28</v>
      </c>
      <c r="D8318" s="20" t="s">
        <v>3</v>
      </c>
      <c r="E8318" s="10" t="n">
        <v>162</v>
      </c>
      <c r="F8318" s="7" t="n">
        <v>3</v>
      </c>
      <c r="G8318" s="7" t="n">
        <v>12301</v>
      </c>
      <c r="H8318" s="20" t="s">
        <v>3</v>
      </c>
      <c r="I8318" s="7" t="n">
        <v>0</v>
      </c>
      <c r="J8318" s="7" t="n">
        <v>1</v>
      </c>
      <c r="K8318" s="7" t="n">
        <v>3</v>
      </c>
      <c r="L8318" s="7" t="n">
        <v>28</v>
      </c>
      <c r="M8318" s="20" t="s">
        <v>3</v>
      </c>
      <c r="N8318" s="10" t="n">
        <v>162</v>
      </c>
      <c r="O8318" s="7" t="n">
        <v>3</v>
      </c>
      <c r="P8318" s="7" t="n">
        <v>12301</v>
      </c>
      <c r="Q8318" s="20" t="s">
        <v>3</v>
      </c>
      <c r="R8318" s="7" t="n">
        <v>0</v>
      </c>
      <c r="S8318" s="7" t="n">
        <v>2</v>
      </c>
      <c r="T8318" s="7" t="n">
        <v>3</v>
      </c>
      <c r="U8318" s="7" t="n">
        <v>9</v>
      </c>
      <c r="V8318" s="7" t="n">
        <v>1</v>
      </c>
      <c r="W8318" s="13" t="n">
        <f t="normal" ca="1">A8328</f>
        <v>0</v>
      </c>
    </row>
    <row r="8319" spans="1:8">
      <c r="A8319" t="s">
        <v>4</v>
      </c>
      <c r="B8319" s="4" t="s">
        <v>5</v>
      </c>
      <c r="C8319" s="4" t="s">
        <v>8</v>
      </c>
      <c r="D8319" s="20" t="s">
        <v>30</v>
      </c>
      <c r="E8319" s="4" t="s">
        <v>5</v>
      </c>
      <c r="F8319" s="4" t="s">
        <v>7</v>
      </c>
      <c r="G8319" s="4" t="s">
        <v>8</v>
      </c>
      <c r="H8319" s="4" t="s">
        <v>8</v>
      </c>
      <c r="I8319" s="4" t="s">
        <v>9</v>
      </c>
      <c r="J8319" s="20" t="s">
        <v>32</v>
      </c>
      <c r="K8319" s="4" t="s">
        <v>8</v>
      </c>
      <c r="L8319" s="4" t="s">
        <v>8</v>
      </c>
      <c r="M8319" s="20" t="s">
        <v>30</v>
      </c>
      <c r="N8319" s="4" t="s">
        <v>5</v>
      </c>
      <c r="O8319" s="4" t="s">
        <v>8</v>
      </c>
      <c r="P8319" s="20" t="s">
        <v>32</v>
      </c>
      <c r="Q8319" s="4" t="s">
        <v>8</v>
      </c>
      <c r="R8319" s="4" t="s">
        <v>14</v>
      </c>
      <c r="S8319" s="4" t="s">
        <v>8</v>
      </c>
      <c r="T8319" s="4" t="s">
        <v>8</v>
      </c>
      <c r="U8319" s="4" t="s">
        <v>8</v>
      </c>
      <c r="V8319" s="20" t="s">
        <v>30</v>
      </c>
      <c r="W8319" s="4" t="s">
        <v>5</v>
      </c>
      <c r="X8319" s="4" t="s">
        <v>8</v>
      </c>
      <c r="Y8319" s="20" t="s">
        <v>32</v>
      </c>
      <c r="Z8319" s="4" t="s">
        <v>8</v>
      </c>
      <c r="AA8319" s="4" t="s">
        <v>14</v>
      </c>
      <c r="AB8319" s="4" t="s">
        <v>8</v>
      </c>
      <c r="AC8319" s="4" t="s">
        <v>8</v>
      </c>
      <c r="AD8319" s="4" t="s">
        <v>8</v>
      </c>
      <c r="AE8319" s="4" t="s">
        <v>12</v>
      </c>
    </row>
    <row r="8320" spans="1:8">
      <c r="A8320" t="n">
        <v>67275</v>
      </c>
      <c r="B8320" s="12" t="n">
        <v>5</v>
      </c>
      <c r="C8320" s="7" t="n">
        <v>28</v>
      </c>
      <c r="D8320" s="20" t="s">
        <v>3</v>
      </c>
      <c r="E8320" s="59" t="n">
        <v>47</v>
      </c>
      <c r="F8320" s="7" t="n">
        <v>61456</v>
      </c>
      <c r="G8320" s="7" t="n">
        <v>2</v>
      </c>
      <c r="H8320" s="7" t="n">
        <v>0</v>
      </c>
      <c r="I8320" s="7" t="s">
        <v>354</v>
      </c>
      <c r="J8320" s="20" t="s">
        <v>3</v>
      </c>
      <c r="K8320" s="7" t="n">
        <v>8</v>
      </c>
      <c r="L8320" s="7" t="n">
        <v>28</v>
      </c>
      <c r="M8320" s="20" t="s">
        <v>3</v>
      </c>
      <c r="N8320" s="53" t="n">
        <v>74</v>
      </c>
      <c r="O8320" s="7" t="n">
        <v>65</v>
      </c>
      <c r="P8320" s="20" t="s">
        <v>3</v>
      </c>
      <c r="Q8320" s="7" t="n">
        <v>0</v>
      </c>
      <c r="R8320" s="7" t="n">
        <v>1</v>
      </c>
      <c r="S8320" s="7" t="n">
        <v>3</v>
      </c>
      <c r="T8320" s="7" t="n">
        <v>9</v>
      </c>
      <c r="U8320" s="7" t="n">
        <v>28</v>
      </c>
      <c r="V8320" s="20" t="s">
        <v>3</v>
      </c>
      <c r="W8320" s="53" t="n">
        <v>74</v>
      </c>
      <c r="X8320" s="7" t="n">
        <v>65</v>
      </c>
      <c r="Y8320" s="20" t="s">
        <v>3</v>
      </c>
      <c r="Z8320" s="7" t="n">
        <v>0</v>
      </c>
      <c r="AA8320" s="7" t="n">
        <v>2</v>
      </c>
      <c r="AB8320" s="7" t="n">
        <v>3</v>
      </c>
      <c r="AC8320" s="7" t="n">
        <v>9</v>
      </c>
      <c r="AD8320" s="7" t="n">
        <v>1</v>
      </c>
      <c r="AE8320" s="13" t="n">
        <f t="normal" ca="1">A8324</f>
        <v>0</v>
      </c>
    </row>
    <row r="8321" spans="1:31">
      <c r="A8321" t="s">
        <v>4</v>
      </c>
      <c r="B8321" s="4" t="s">
        <v>5</v>
      </c>
      <c r="C8321" s="4" t="s">
        <v>7</v>
      </c>
      <c r="D8321" s="4" t="s">
        <v>8</v>
      </c>
      <c r="E8321" s="4" t="s">
        <v>8</v>
      </c>
      <c r="F8321" s="4" t="s">
        <v>9</v>
      </c>
    </row>
    <row r="8322" spans="1:31">
      <c r="A8322" t="n">
        <v>67323</v>
      </c>
      <c r="B8322" s="59" t="n">
        <v>47</v>
      </c>
      <c r="C8322" s="7" t="n">
        <v>61456</v>
      </c>
      <c r="D8322" s="7" t="n">
        <v>0</v>
      </c>
      <c r="E8322" s="7" t="n">
        <v>0</v>
      </c>
      <c r="F8322" s="7" t="s">
        <v>355</v>
      </c>
    </row>
    <row r="8323" spans="1:31">
      <c r="A8323" t="s">
        <v>4</v>
      </c>
      <c r="B8323" s="4" t="s">
        <v>5</v>
      </c>
      <c r="C8323" s="4" t="s">
        <v>8</v>
      </c>
      <c r="D8323" s="4" t="s">
        <v>7</v>
      </c>
      <c r="E8323" s="4" t="s">
        <v>13</v>
      </c>
    </row>
    <row r="8324" spans="1:31">
      <c r="A8324" t="n">
        <v>67336</v>
      </c>
      <c r="B8324" s="27" t="n">
        <v>58</v>
      </c>
      <c r="C8324" s="7" t="n">
        <v>0</v>
      </c>
      <c r="D8324" s="7" t="n">
        <v>300</v>
      </c>
      <c r="E8324" s="7" t="n">
        <v>1</v>
      </c>
    </row>
    <row r="8325" spans="1:31">
      <c r="A8325" t="s">
        <v>4</v>
      </c>
      <c r="B8325" s="4" t="s">
        <v>5</v>
      </c>
      <c r="C8325" s="4" t="s">
        <v>8</v>
      </c>
      <c r="D8325" s="4" t="s">
        <v>7</v>
      </c>
    </row>
    <row r="8326" spans="1:31">
      <c r="A8326" t="n">
        <v>67344</v>
      </c>
      <c r="B8326" s="27" t="n">
        <v>58</v>
      </c>
      <c r="C8326" s="7" t="n">
        <v>255</v>
      </c>
      <c r="D8326" s="7" t="n">
        <v>0</v>
      </c>
    </row>
    <row r="8327" spans="1:31">
      <c r="A8327" t="s">
        <v>4</v>
      </c>
      <c r="B8327" s="4" t="s">
        <v>5</v>
      </c>
      <c r="C8327" s="4" t="s">
        <v>8</v>
      </c>
      <c r="D8327" s="4" t="s">
        <v>8</v>
      </c>
      <c r="E8327" s="4" t="s">
        <v>8</v>
      </c>
      <c r="F8327" s="4" t="s">
        <v>8</v>
      </c>
    </row>
    <row r="8328" spans="1:31">
      <c r="A8328" t="n">
        <v>67348</v>
      </c>
      <c r="B8328" s="11" t="n">
        <v>14</v>
      </c>
      <c r="C8328" s="7" t="n">
        <v>0</v>
      </c>
      <c r="D8328" s="7" t="n">
        <v>0</v>
      </c>
      <c r="E8328" s="7" t="n">
        <v>0</v>
      </c>
      <c r="F8328" s="7" t="n">
        <v>64</v>
      </c>
    </row>
    <row r="8329" spans="1:31">
      <c r="A8329" t="s">
        <v>4</v>
      </c>
      <c r="B8329" s="4" t="s">
        <v>5</v>
      </c>
      <c r="C8329" s="4" t="s">
        <v>8</v>
      </c>
      <c r="D8329" s="4" t="s">
        <v>7</v>
      </c>
    </row>
    <row r="8330" spans="1:31">
      <c r="A8330" t="n">
        <v>67353</v>
      </c>
      <c r="B8330" s="23" t="n">
        <v>22</v>
      </c>
      <c r="C8330" s="7" t="n">
        <v>0</v>
      </c>
      <c r="D8330" s="7" t="n">
        <v>12301</v>
      </c>
    </row>
    <row r="8331" spans="1:31">
      <c r="A8331" t="s">
        <v>4</v>
      </c>
      <c r="B8331" s="4" t="s">
        <v>5</v>
      </c>
      <c r="C8331" s="4" t="s">
        <v>8</v>
      </c>
      <c r="D8331" s="4" t="s">
        <v>7</v>
      </c>
    </row>
    <row r="8332" spans="1:31">
      <c r="A8332" t="n">
        <v>67357</v>
      </c>
      <c r="B8332" s="27" t="n">
        <v>58</v>
      </c>
      <c r="C8332" s="7" t="n">
        <v>5</v>
      </c>
      <c r="D8332" s="7" t="n">
        <v>300</v>
      </c>
    </row>
    <row r="8333" spans="1:31">
      <c r="A8333" t="s">
        <v>4</v>
      </c>
      <c r="B8333" s="4" t="s">
        <v>5</v>
      </c>
      <c r="C8333" s="4" t="s">
        <v>13</v>
      </c>
      <c r="D8333" s="4" t="s">
        <v>7</v>
      </c>
    </row>
    <row r="8334" spans="1:31">
      <c r="A8334" t="n">
        <v>67361</v>
      </c>
      <c r="B8334" s="60" t="n">
        <v>103</v>
      </c>
      <c r="C8334" s="7" t="n">
        <v>0</v>
      </c>
      <c r="D8334" s="7" t="n">
        <v>300</v>
      </c>
    </row>
    <row r="8335" spans="1:31">
      <c r="A8335" t="s">
        <v>4</v>
      </c>
      <c r="B8335" s="4" t="s">
        <v>5</v>
      </c>
      <c r="C8335" s="4" t="s">
        <v>8</v>
      </c>
    </row>
    <row r="8336" spans="1:31">
      <c r="A8336" t="n">
        <v>67368</v>
      </c>
      <c r="B8336" s="61" t="n">
        <v>64</v>
      </c>
      <c r="C8336" s="7" t="n">
        <v>7</v>
      </c>
    </row>
    <row r="8337" spans="1:6">
      <c r="A8337" t="s">
        <v>4</v>
      </c>
      <c r="B8337" s="4" t="s">
        <v>5</v>
      </c>
      <c r="C8337" s="4" t="s">
        <v>8</v>
      </c>
      <c r="D8337" s="4" t="s">
        <v>7</v>
      </c>
    </row>
    <row r="8338" spans="1:6">
      <c r="A8338" t="n">
        <v>67370</v>
      </c>
      <c r="B8338" s="64" t="n">
        <v>72</v>
      </c>
      <c r="C8338" s="7" t="n">
        <v>5</v>
      </c>
      <c r="D8338" s="7" t="n">
        <v>0</v>
      </c>
    </row>
    <row r="8339" spans="1:6">
      <c r="A8339" t="s">
        <v>4</v>
      </c>
      <c r="B8339" s="4" t="s">
        <v>5</v>
      </c>
      <c r="C8339" s="4" t="s">
        <v>8</v>
      </c>
      <c r="D8339" s="20" t="s">
        <v>30</v>
      </c>
      <c r="E8339" s="4" t="s">
        <v>5</v>
      </c>
      <c r="F8339" s="4" t="s">
        <v>8</v>
      </c>
      <c r="G8339" s="4" t="s">
        <v>7</v>
      </c>
      <c r="H8339" s="20" t="s">
        <v>32</v>
      </c>
      <c r="I8339" s="4" t="s">
        <v>8</v>
      </c>
      <c r="J8339" s="4" t="s">
        <v>14</v>
      </c>
      <c r="K8339" s="4" t="s">
        <v>8</v>
      </c>
      <c r="L8339" s="4" t="s">
        <v>8</v>
      </c>
      <c r="M8339" s="4" t="s">
        <v>12</v>
      </c>
    </row>
    <row r="8340" spans="1:6">
      <c r="A8340" t="n">
        <v>67374</v>
      </c>
      <c r="B8340" s="12" t="n">
        <v>5</v>
      </c>
      <c r="C8340" s="7" t="n">
        <v>28</v>
      </c>
      <c r="D8340" s="20" t="s">
        <v>3</v>
      </c>
      <c r="E8340" s="10" t="n">
        <v>162</v>
      </c>
      <c r="F8340" s="7" t="n">
        <v>4</v>
      </c>
      <c r="G8340" s="7" t="n">
        <v>12301</v>
      </c>
      <c r="H8340" s="20" t="s">
        <v>3</v>
      </c>
      <c r="I8340" s="7" t="n">
        <v>0</v>
      </c>
      <c r="J8340" s="7" t="n">
        <v>1</v>
      </c>
      <c r="K8340" s="7" t="n">
        <v>2</v>
      </c>
      <c r="L8340" s="7" t="n">
        <v>1</v>
      </c>
      <c r="M8340" s="13" t="n">
        <f t="normal" ca="1">A8346</f>
        <v>0</v>
      </c>
    </row>
    <row r="8341" spans="1:6">
      <c r="A8341" t="s">
        <v>4</v>
      </c>
      <c r="B8341" s="4" t="s">
        <v>5</v>
      </c>
      <c r="C8341" s="4" t="s">
        <v>8</v>
      </c>
      <c r="D8341" s="4" t="s">
        <v>9</v>
      </c>
    </row>
    <row r="8342" spans="1:6">
      <c r="A8342" t="n">
        <v>67391</v>
      </c>
      <c r="B8342" s="9" t="n">
        <v>2</v>
      </c>
      <c r="C8342" s="7" t="n">
        <v>10</v>
      </c>
      <c r="D8342" s="7" t="s">
        <v>356</v>
      </c>
    </row>
    <row r="8343" spans="1:6">
      <c r="A8343" t="s">
        <v>4</v>
      </c>
      <c r="B8343" s="4" t="s">
        <v>5</v>
      </c>
      <c r="C8343" s="4" t="s">
        <v>7</v>
      </c>
    </row>
    <row r="8344" spans="1:6">
      <c r="A8344" t="n">
        <v>67408</v>
      </c>
      <c r="B8344" s="25" t="n">
        <v>16</v>
      </c>
      <c r="C8344" s="7" t="n">
        <v>0</v>
      </c>
    </row>
    <row r="8345" spans="1:6">
      <c r="A8345" t="s">
        <v>4</v>
      </c>
      <c r="B8345" s="4" t="s">
        <v>5</v>
      </c>
      <c r="C8345" s="4" t="s">
        <v>7</v>
      </c>
      <c r="D8345" s="4" t="s">
        <v>9</v>
      </c>
      <c r="E8345" s="4" t="s">
        <v>9</v>
      </c>
      <c r="F8345" s="4" t="s">
        <v>9</v>
      </c>
      <c r="G8345" s="4" t="s">
        <v>8</v>
      </c>
      <c r="H8345" s="4" t="s">
        <v>14</v>
      </c>
      <c r="I8345" s="4" t="s">
        <v>13</v>
      </c>
      <c r="J8345" s="4" t="s">
        <v>13</v>
      </c>
      <c r="K8345" s="4" t="s">
        <v>13</v>
      </c>
      <c r="L8345" s="4" t="s">
        <v>13</v>
      </c>
      <c r="M8345" s="4" t="s">
        <v>13</v>
      </c>
      <c r="N8345" s="4" t="s">
        <v>13</v>
      </c>
      <c r="O8345" s="4" t="s">
        <v>13</v>
      </c>
      <c r="P8345" s="4" t="s">
        <v>9</v>
      </c>
      <c r="Q8345" s="4" t="s">
        <v>9</v>
      </c>
      <c r="R8345" s="4" t="s">
        <v>14</v>
      </c>
      <c r="S8345" s="4" t="s">
        <v>8</v>
      </c>
      <c r="T8345" s="4" t="s">
        <v>14</v>
      </c>
      <c r="U8345" s="4" t="s">
        <v>14</v>
      </c>
      <c r="V8345" s="4" t="s">
        <v>7</v>
      </c>
    </row>
    <row r="8346" spans="1:6">
      <c r="A8346" t="n">
        <v>67411</v>
      </c>
      <c r="B8346" s="66" t="n">
        <v>19</v>
      </c>
      <c r="C8346" s="7" t="n">
        <v>13</v>
      </c>
      <c r="D8346" s="7" t="s">
        <v>449</v>
      </c>
      <c r="E8346" s="7" t="s">
        <v>241</v>
      </c>
      <c r="F8346" s="7" t="s">
        <v>15</v>
      </c>
      <c r="G8346" s="7" t="n">
        <v>0</v>
      </c>
      <c r="H8346" s="7" t="n">
        <v>1</v>
      </c>
      <c r="I8346" s="7" t="n">
        <v>0</v>
      </c>
      <c r="J8346" s="7" t="n">
        <v>0</v>
      </c>
      <c r="K8346" s="7" t="n">
        <v>0</v>
      </c>
      <c r="L8346" s="7" t="n">
        <v>0</v>
      </c>
      <c r="M8346" s="7" t="n">
        <v>1</v>
      </c>
      <c r="N8346" s="7" t="n">
        <v>1.60000002384186</v>
      </c>
      <c r="O8346" s="7" t="n">
        <v>0.0900000035762787</v>
      </c>
      <c r="P8346" s="7" t="s">
        <v>15</v>
      </c>
      <c r="Q8346" s="7" t="s">
        <v>15</v>
      </c>
      <c r="R8346" s="7" t="n">
        <v>-1</v>
      </c>
      <c r="S8346" s="7" t="n">
        <v>0</v>
      </c>
      <c r="T8346" s="7" t="n">
        <v>0</v>
      </c>
      <c r="U8346" s="7" t="n">
        <v>0</v>
      </c>
      <c r="V8346" s="7" t="n">
        <v>0</v>
      </c>
    </row>
    <row r="8347" spans="1:6">
      <c r="A8347" t="s">
        <v>4</v>
      </c>
      <c r="B8347" s="4" t="s">
        <v>5</v>
      </c>
      <c r="C8347" s="4" t="s">
        <v>7</v>
      </c>
      <c r="D8347" s="4" t="s">
        <v>8</v>
      </c>
      <c r="E8347" s="4" t="s">
        <v>8</v>
      </c>
      <c r="F8347" s="4" t="s">
        <v>9</v>
      </c>
    </row>
    <row r="8348" spans="1:6">
      <c r="A8348" t="n">
        <v>67494</v>
      </c>
      <c r="B8348" s="22" t="n">
        <v>20</v>
      </c>
      <c r="C8348" s="7" t="n">
        <v>0</v>
      </c>
      <c r="D8348" s="7" t="n">
        <v>3</v>
      </c>
      <c r="E8348" s="7" t="n">
        <v>10</v>
      </c>
      <c r="F8348" s="7" t="s">
        <v>96</v>
      </c>
    </row>
    <row r="8349" spans="1:6">
      <c r="A8349" t="s">
        <v>4</v>
      </c>
      <c r="B8349" s="4" t="s">
        <v>5</v>
      </c>
      <c r="C8349" s="4" t="s">
        <v>7</v>
      </c>
    </row>
    <row r="8350" spans="1:6">
      <c r="A8350" t="n">
        <v>67512</v>
      </c>
      <c r="B8350" s="25" t="n">
        <v>16</v>
      </c>
      <c r="C8350" s="7" t="n">
        <v>0</v>
      </c>
    </row>
    <row r="8351" spans="1:6">
      <c r="A8351" t="s">
        <v>4</v>
      </c>
      <c r="B8351" s="4" t="s">
        <v>5</v>
      </c>
      <c r="C8351" s="4" t="s">
        <v>7</v>
      </c>
      <c r="D8351" s="4" t="s">
        <v>8</v>
      </c>
      <c r="E8351" s="4" t="s">
        <v>8</v>
      </c>
      <c r="F8351" s="4" t="s">
        <v>9</v>
      </c>
    </row>
    <row r="8352" spans="1:6">
      <c r="A8352" t="n">
        <v>67515</v>
      </c>
      <c r="B8352" s="22" t="n">
        <v>20</v>
      </c>
      <c r="C8352" s="7" t="n">
        <v>13</v>
      </c>
      <c r="D8352" s="7" t="n">
        <v>3</v>
      </c>
      <c r="E8352" s="7" t="n">
        <v>10</v>
      </c>
      <c r="F8352" s="7" t="s">
        <v>96</v>
      </c>
    </row>
    <row r="8353" spans="1:22">
      <c r="A8353" t="s">
        <v>4</v>
      </c>
      <c r="B8353" s="4" t="s">
        <v>5</v>
      </c>
      <c r="C8353" s="4" t="s">
        <v>7</v>
      </c>
    </row>
    <row r="8354" spans="1:22">
      <c r="A8354" t="n">
        <v>67533</v>
      </c>
      <c r="B8354" s="25" t="n">
        <v>16</v>
      </c>
      <c r="C8354" s="7" t="n">
        <v>0</v>
      </c>
    </row>
    <row r="8355" spans="1:22">
      <c r="A8355" t="s">
        <v>4</v>
      </c>
      <c r="B8355" s="4" t="s">
        <v>5</v>
      </c>
      <c r="C8355" s="4" t="s">
        <v>8</v>
      </c>
      <c r="D8355" s="4" t="s">
        <v>9</v>
      </c>
    </row>
    <row r="8356" spans="1:22">
      <c r="A8356" t="n">
        <v>67536</v>
      </c>
      <c r="B8356" s="9" t="n">
        <v>2</v>
      </c>
      <c r="C8356" s="7" t="n">
        <v>10</v>
      </c>
      <c r="D8356" s="7" t="s">
        <v>191</v>
      </c>
    </row>
    <row r="8357" spans="1:22">
      <c r="A8357" t="s">
        <v>4</v>
      </c>
      <c r="B8357" s="4" t="s">
        <v>5</v>
      </c>
      <c r="C8357" s="4" t="s">
        <v>7</v>
      </c>
      <c r="D8357" s="4" t="s">
        <v>13</v>
      </c>
      <c r="E8357" s="4" t="s">
        <v>13</v>
      </c>
      <c r="F8357" s="4" t="s">
        <v>13</v>
      </c>
      <c r="G8357" s="4" t="s">
        <v>13</v>
      </c>
    </row>
    <row r="8358" spans="1:22">
      <c r="A8358" t="n">
        <v>67562</v>
      </c>
      <c r="B8358" s="46" t="n">
        <v>46</v>
      </c>
      <c r="C8358" s="7" t="n">
        <v>0</v>
      </c>
      <c r="D8358" s="7" t="n">
        <v>-1.04999995231628</v>
      </c>
      <c r="E8358" s="7" t="n">
        <v>2.10999989509583</v>
      </c>
      <c r="F8358" s="7" t="n">
        <v>45.1800003051758</v>
      </c>
      <c r="G8358" s="7" t="n">
        <v>95.4000015258789</v>
      </c>
    </row>
    <row r="8359" spans="1:22">
      <c r="A8359" t="s">
        <v>4</v>
      </c>
      <c r="B8359" s="4" t="s">
        <v>5</v>
      </c>
      <c r="C8359" s="4" t="s">
        <v>7</v>
      </c>
      <c r="D8359" s="4" t="s">
        <v>13</v>
      </c>
      <c r="E8359" s="4" t="s">
        <v>13</v>
      </c>
      <c r="F8359" s="4" t="s">
        <v>13</v>
      </c>
      <c r="G8359" s="4" t="s">
        <v>13</v>
      </c>
    </row>
    <row r="8360" spans="1:22">
      <c r="A8360" t="n">
        <v>67581</v>
      </c>
      <c r="B8360" s="46" t="n">
        <v>46</v>
      </c>
      <c r="C8360" s="7" t="n">
        <v>13</v>
      </c>
      <c r="D8360" s="7" t="n">
        <v>0</v>
      </c>
      <c r="E8360" s="7" t="n">
        <v>2.10999989509583</v>
      </c>
      <c r="F8360" s="7" t="n">
        <v>45</v>
      </c>
      <c r="G8360" s="7" t="n">
        <v>331.399993896484</v>
      </c>
    </row>
    <row r="8361" spans="1:22">
      <c r="A8361" t="s">
        <v>4</v>
      </c>
      <c r="B8361" s="4" t="s">
        <v>5</v>
      </c>
      <c r="C8361" s="4" t="s">
        <v>7</v>
      </c>
    </row>
    <row r="8362" spans="1:22">
      <c r="A8362" t="n">
        <v>67600</v>
      </c>
      <c r="B8362" s="25" t="n">
        <v>16</v>
      </c>
      <c r="C8362" s="7" t="n">
        <v>0</v>
      </c>
    </row>
    <row r="8363" spans="1:22">
      <c r="A8363" t="s">
        <v>4</v>
      </c>
      <c r="B8363" s="4" t="s">
        <v>5</v>
      </c>
      <c r="C8363" s="4" t="s">
        <v>7</v>
      </c>
      <c r="D8363" s="4" t="s">
        <v>7</v>
      </c>
      <c r="E8363" s="4" t="s">
        <v>13</v>
      </c>
      <c r="F8363" s="4" t="s">
        <v>8</v>
      </c>
    </row>
    <row r="8364" spans="1:22">
      <c r="A8364" t="n">
        <v>67603</v>
      </c>
      <c r="B8364" s="90" t="n">
        <v>53</v>
      </c>
      <c r="C8364" s="7" t="n">
        <v>0</v>
      </c>
      <c r="D8364" s="7" t="n">
        <v>13</v>
      </c>
      <c r="E8364" s="7" t="n">
        <v>0</v>
      </c>
      <c r="F8364" s="7" t="n">
        <v>0</v>
      </c>
    </row>
    <row r="8365" spans="1:22">
      <c r="A8365" t="s">
        <v>4</v>
      </c>
      <c r="B8365" s="4" t="s">
        <v>5</v>
      </c>
      <c r="C8365" s="4" t="s">
        <v>8</v>
      </c>
      <c r="D8365" s="4" t="s">
        <v>8</v>
      </c>
      <c r="E8365" s="4" t="s">
        <v>13</v>
      </c>
      <c r="F8365" s="4" t="s">
        <v>13</v>
      </c>
      <c r="G8365" s="4" t="s">
        <v>13</v>
      </c>
      <c r="H8365" s="4" t="s">
        <v>7</v>
      </c>
    </row>
    <row r="8366" spans="1:22">
      <c r="A8366" t="n">
        <v>67613</v>
      </c>
      <c r="B8366" s="31" t="n">
        <v>45</v>
      </c>
      <c r="C8366" s="7" t="n">
        <v>2</v>
      </c>
      <c r="D8366" s="7" t="n">
        <v>3</v>
      </c>
      <c r="E8366" s="7" t="n">
        <v>-0.430000007152557</v>
      </c>
      <c r="F8366" s="7" t="n">
        <v>3.35999989509583</v>
      </c>
      <c r="G8366" s="7" t="n">
        <v>45.2599983215332</v>
      </c>
      <c r="H8366" s="7" t="n">
        <v>0</v>
      </c>
    </row>
    <row r="8367" spans="1:22">
      <c r="A8367" t="s">
        <v>4</v>
      </c>
      <c r="B8367" s="4" t="s">
        <v>5</v>
      </c>
      <c r="C8367" s="4" t="s">
        <v>8</v>
      </c>
      <c r="D8367" s="4" t="s">
        <v>8</v>
      </c>
      <c r="E8367" s="4" t="s">
        <v>13</v>
      </c>
      <c r="F8367" s="4" t="s">
        <v>13</v>
      </c>
      <c r="G8367" s="4" t="s">
        <v>13</v>
      </c>
      <c r="H8367" s="4" t="s">
        <v>7</v>
      </c>
      <c r="I8367" s="4" t="s">
        <v>8</v>
      </c>
    </row>
    <row r="8368" spans="1:22">
      <c r="A8368" t="n">
        <v>67630</v>
      </c>
      <c r="B8368" s="31" t="n">
        <v>45</v>
      </c>
      <c r="C8368" s="7" t="n">
        <v>4</v>
      </c>
      <c r="D8368" s="7" t="n">
        <v>3</v>
      </c>
      <c r="E8368" s="7" t="n">
        <v>10.0299997329712</v>
      </c>
      <c r="F8368" s="7" t="n">
        <v>227.070007324219</v>
      </c>
      <c r="G8368" s="7" t="n">
        <v>0</v>
      </c>
      <c r="H8368" s="7" t="n">
        <v>0</v>
      </c>
      <c r="I8368" s="7" t="n">
        <v>0</v>
      </c>
    </row>
    <row r="8369" spans="1:9">
      <c r="A8369" t="s">
        <v>4</v>
      </c>
      <c r="B8369" s="4" t="s">
        <v>5</v>
      </c>
      <c r="C8369" s="4" t="s">
        <v>8</v>
      </c>
      <c r="D8369" s="4" t="s">
        <v>8</v>
      </c>
      <c r="E8369" s="4" t="s">
        <v>13</v>
      </c>
      <c r="F8369" s="4" t="s">
        <v>7</v>
      </c>
    </row>
    <row r="8370" spans="1:9">
      <c r="A8370" t="n">
        <v>67648</v>
      </c>
      <c r="B8370" s="31" t="n">
        <v>45</v>
      </c>
      <c r="C8370" s="7" t="n">
        <v>5</v>
      </c>
      <c r="D8370" s="7" t="n">
        <v>3</v>
      </c>
      <c r="E8370" s="7" t="n">
        <v>2.09999990463257</v>
      </c>
      <c r="F8370" s="7" t="n">
        <v>0</v>
      </c>
    </row>
    <row r="8371" spans="1:9">
      <c r="A8371" t="s">
        <v>4</v>
      </c>
      <c r="B8371" s="4" t="s">
        <v>5</v>
      </c>
      <c r="C8371" s="4" t="s">
        <v>8</v>
      </c>
      <c r="D8371" s="4" t="s">
        <v>8</v>
      </c>
      <c r="E8371" s="4" t="s">
        <v>13</v>
      </c>
      <c r="F8371" s="4" t="s">
        <v>7</v>
      </c>
    </row>
    <row r="8372" spans="1:9">
      <c r="A8372" t="n">
        <v>67657</v>
      </c>
      <c r="B8372" s="31" t="n">
        <v>45</v>
      </c>
      <c r="C8372" s="7" t="n">
        <v>11</v>
      </c>
      <c r="D8372" s="7" t="n">
        <v>3</v>
      </c>
      <c r="E8372" s="7" t="n">
        <v>39.7000007629395</v>
      </c>
      <c r="F8372" s="7" t="n">
        <v>0</v>
      </c>
    </row>
    <row r="8373" spans="1:9">
      <c r="A8373" t="s">
        <v>4</v>
      </c>
      <c r="B8373" s="4" t="s">
        <v>5</v>
      </c>
      <c r="C8373" s="4" t="s">
        <v>7</v>
      </c>
      <c r="D8373" s="4" t="s">
        <v>8</v>
      </c>
      <c r="E8373" s="4" t="s">
        <v>9</v>
      </c>
      <c r="F8373" s="4" t="s">
        <v>13</v>
      </c>
      <c r="G8373" s="4" t="s">
        <v>13</v>
      </c>
      <c r="H8373" s="4" t="s">
        <v>13</v>
      </c>
    </row>
    <row r="8374" spans="1:9">
      <c r="A8374" t="n">
        <v>67666</v>
      </c>
      <c r="B8374" s="52" t="n">
        <v>48</v>
      </c>
      <c r="C8374" s="7" t="n">
        <v>13</v>
      </c>
      <c r="D8374" s="7" t="n">
        <v>0</v>
      </c>
      <c r="E8374" s="7" t="s">
        <v>190</v>
      </c>
      <c r="F8374" s="7" t="n">
        <v>-1</v>
      </c>
      <c r="G8374" s="7" t="n">
        <v>1</v>
      </c>
      <c r="H8374" s="7" t="n">
        <v>0</v>
      </c>
    </row>
    <row r="8375" spans="1:9">
      <c r="A8375" t="s">
        <v>4</v>
      </c>
      <c r="B8375" s="4" t="s">
        <v>5</v>
      </c>
      <c r="C8375" s="4" t="s">
        <v>7</v>
      </c>
      <c r="D8375" s="4" t="s">
        <v>7</v>
      </c>
      <c r="E8375" s="4" t="s">
        <v>7</v>
      </c>
    </row>
    <row r="8376" spans="1:9">
      <c r="A8376" t="n">
        <v>67693</v>
      </c>
      <c r="B8376" s="56" t="n">
        <v>61</v>
      </c>
      <c r="C8376" s="7" t="n">
        <v>0</v>
      </c>
      <c r="D8376" s="7" t="n">
        <v>13</v>
      </c>
      <c r="E8376" s="7" t="n">
        <v>0</v>
      </c>
    </row>
    <row r="8377" spans="1:9">
      <c r="A8377" t="s">
        <v>4</v>
      </c>
      <c r="B8377" s="4" t="s">
        <v>5</v>
      </c>
      <c r="C8377" s="4" t="s">
        <v>7</v>
      </c>
      <c r="D8377" s="4" t="s">
        <v>7</v>
      </c>
      <c r="E8377" s="4" t="s">
        <v>7</v>
      </c>
    </row>
    <row r="8378" spans="1:9">
      <c r="A8378" t="n">
        <v>67700</v>
      </c>
      <c r="B8378" s="56" t="n">
        <v>61</v>
      </c>
      <c r="C8378" s="7" t="n">
        <v>13</v>
      </c>
      <c r="D8378" s="7" t="n">
        <v>0</v>
      </c>
      <c r="E8378" s="7" t="n">
        <v>0</v>
      </c>
    </row>
    <row r="8379" spans="1:9">
      <c r="A8379" t="s">
        <v>4</v>
      </c>
      <c r="B8379" s="4" t="s">
        <v>5</v>
      </c>
      <c r="C8379" s="4" t="s">
        <v>8</v>
      </c>
      <c r="D8379" s="4" t="s">
        <v>7</v>
      </c>
      <c r="E8379" s="4" t="s">
        <v>13</v>
      </c>
    </row>
    <row r="8380" spans="1:9">
      <c r="A8380" t="n">
        <v>67707</v>
      </c>
      <c r="B8380" s="27" t="n">
        <v>58</v>
      </c>
      <c r="C8380" s="7" t="n">
        <v>100</v>
      </c>
      <c r="D8380" s="7" t="n">
        <v>1000</v>
      </c>
      <c r="E8380" s="7" t="n">
        <v>1</v>
      </c>
    </row>
    <row r="8381" spans="1:9">
      <c r="A8381" t="s">
        <v>4</v>
      </c>
      <c r="B8381" s="4" t="s">
        <v>5</v>
      </c>
      <c r="C8381" s="4" t="s">
        <v>8</v>
      </c>
      <c r="D8381" s="4" t="s">
        <v>7</v>
      </c>
    </row>
    <row r="8382" spans="1:9">
      <c r="A8382" t="n">
        <v>67715</v>
      </c>
      <c r="B8382" s="27" t="n">
        <v>58</v>
      </c>
      <c r="C8382" s="7" t="n">
        <v>255</v>
      </c>
      <c r="D8382" s="7" t="n">
        <v>0</v>
      </c>
    </row>
    <row r="8383" spans="1:9">
      <c r="A8383" t="s">
        <v>4</v>
      </c>
      <c r="B8383" s="4" t="s">
        <v>5</v>
      </c>
      <c r="C8383" s="4" t="s">
        <v>8</v>
      </c>
      <c r="D8383" s="4" t="s">
        <v>7</v>
      </c>
    </row>
    <row r="8384" spans="1:9">
      <c r="A8384" t="n">
        <v>67719</v>
      </c>
      <c r="B8384" s="31" t="n">
        <v>45</v>
      </c>
      <c r="C8384" s="7" t="n">
        <v>7</v>
      </c>
      <c r="D8384" s="7" t="n">
        <v>255</v>
      </c>
    </row>
    <row r="8385" spans="1:8">
      <c r="A8385" t="s">
        <v>4</v>
      </c>
      <c r="B8385" s="4" t="s">
        <v>5</v>
      </c>
      <c r="C8385" s="4" t="s">
        <v>8</v>
      </c>
      <c r="D8385" s="4" t="s">
        <v>7</v>
      </c>
      <c r="E8385" s="4" t="s">
        <v>9</v>
      </c>
    </row>
    <row r="8386" spans="1:8">
      <c r="A8386" t="n">
        <v>67723</v>
      </c>
      <c r="B8386" s="39" t="n">
        <v>51</v>
      </c>
      <c r="C8386" s="7" t="n">
        <v>4</v>
      </c>
      <c r="D8386" s="7" t="n">
        <v>13</v>
      </c>
      <c r="E8386" s="7" t="s">
        <v>73</v>
      </c>
    </row>
    <row r="8387" spans="1:8">
      <c r="A8387" t="s">
        <v>4</v>
      </c>
      <c r="B8387" s="4" t="s">
        <v>5</v>
      </c>
      <c r="C8387" s="4" t="s">
        <v>7</v>
      </c>
    </row>
    <row r="8388" spans="1:8">
      <c r="A8388" t="n">
        <v>67736</v>
      </c>
      <c r="B8388" s="25" t="n">
        <v>16</v>
      </c>
      <c r="C8388" s="7" t="n">
        <v>0</v>
      </c>
    </row>
    <row r="8389" spans="1:8">
      <c r="A8389" t="s">
        <v>4</v>
      </c>
      <c r="B8389" s="4" t="s">
        <v>5</v>
      </c>
      <c r="C8389" s="4" t="s">
        <v>7</v>
      </c>
      <c r="D8389" s="4" t="s">
        <v>74</v>
      </c>
      <c r="E8389" s="4" t="s">
        <v>8</v>
      </c>
      <c r="F8389" s="4" t="s">
        <v>8</v>
      </c>
      <c r="G8389" s="4" t="s">
        <v>74</v>
      </c>
      <c r="H8389" s="4" t="s">
        <v>8</v>
      </c>
      <c r="I8389" s="4" t="s">
        <v>8</v>
      </c>
    </row>
    <row r="8390" spans="1:8">
      <c r="A8390" t="n">
        <v>67739</v>
      </c>
      <c r="B8390" s="40" t="n">
        <v>26</v>
      </c>
      <c r="C8390" s="7" t="n">
        <v>13</v>
      </c>
      <c r="D8390" s="7" t="s">
        <v>558</v>
      </c>
      <c r="E8390" s="7" t="n">
        <v>2</v>
      </c>
      <c r="F8390" s="7" t="n">
        <v>3</v>
      </c>
      <c r="G8390" s="7" t="s">
        <v>559</v>
      </c>
      <c r="H8390" s="7" t="n">
        <v>2</v>
      </c>
      <c r="I8390" s="7" t="n">
        <v>0</v>
      </c>
    </row>
    <row r="8391" spans="1:8">
      <c r="A8391" t="s">
        <v>4</v>
      </c>
      <c r="B8391" s="4" t="s">
        <v>5</v>
      </c>
    </row>
    <row r="8392" spans="1:8">
      <c r="A8392" t="n">
        <v>67929</v>
      </c>
      <c r="B8392" s="41" t="n">
        <v>28</v>
      </c>
    </row>
    <row r="8393" spans="1:8">
      <c r="A8393" t="s">
        <v>4</v>
      </c>
      <c r="B8393" s="4" t="s">
        <v>5</v>
      </c>
      <c r="C8393" s="4" t="s">
        <v>8</v>
      </c>
      <c r="D8393" s="4" t="s">
        <v>7</v>
      </c>
      <c r="E8393" s="4" t="s">
        <v>13</v>
      </c>
    </row>
    <row r="8394" spans="1:8">
      <c r="A8394" t="n">
        <v>67930</v>
      </c>
      <c r="B8394" s="27" t="n">
        <v>58</v>
      </c>
      <c r="C8394" s="7" t="n">
        <v>0</v>
      </c>
      <c r="D8394" s="7" t="n">
        <v>300</v>
      </c>
      <c r="E8394" s="7" t="n">
        <v>0.300000011920929</v>
      </c>
    </row>
    <row r="8395" spans="1:8">
      <c r="A8395" t="s">
        <v>4</v>
      </c>
      <c r="B8395" s="4" t="s">
        <v>5</v>
      </c>
      <c r="C8395" s="4" t="s">
        <v>8</v>
      </c>
      <c r="D8395" s="4" t="s">
        <v>7</v>
      </c>
    </row>
    <row r="8396" spans="1:8">
      <c r="A8396" t="n">
        <v>67938</v>
      </c>
      <c r="B8396" s="27" t="n">
        <v>58</v>
      </c>
      <c r="C8396" s="7" t="n">
        <v>255</v>
      </c>
      <c r="D8396" s="7" t="n">
        <v>0</v>
      </c>
    </row>
    <row r="8397" spans="1:8">
      <c r="A8397" t="s">
        <v>4</v>
      </c>
      <c r="B8397" s="4" t="s">
        <v>5</v>
      </c>
      <c r="C8397" s="4" t="s">
        <v>8</v>
      </c>
      <c r="D8397" s="4" t="s">
        <v>7</v>
      </c>
      <c r="E8397" s="4" t="s">
        <v>13</v>
      </c>
      <c r="F8397" s="4" t="s">
        <v>7</v>
      </c>
      <c r="G8397" s="4" t="s">
        <v>14</v>
      </c>
      <c r="H8397" s="4" t="s">
        <v>14</v>
      </c>
      <c r="I8397" s="4" t="s">
        <v>7</v>
      </c>
      <c r="J8397" s="4" t="s">
        <v>7</v>
      </c>
      <c r="K8397" s="4" t="s">
        <v>14</v>
      </c>
      <c r="L8397" s="4" t="s">
        <v>14</v>
      </c>
      <c r="M8397" s="4" t="s">
        <v>14</v>
      </c>
      <c r="N8397" s="4" t="s">
        <v>14</v>
      </c>
      <c r="O8397" s="4" t="s">
        <v>9</v>
      </c>
    </row>
    <row r="8398" spans="1:8">
      <c r="A8398" t="n">
        <v>67942</v>
      </c>
      <c r="B8398" s="16" t="n">
        <v>50</v>
      </c>
      <c r="C8398" s="7" t="n">
        <v>0</v>
      </c>
      <c r="D8398" s="7" t="n">
        <v>12105</v>
      </c>
      <c r="E8398" s="7" t="n">
        <v>1</v>
      </c>
      <c r="F8398" s="7" t="n">
        <v>0</v>
      </c>
      <c r="G8398" s="7" t="n">
        <v>0</v>
      </c>
      <c r="H8398" s="7" t="n">
        <v>0</v>
      </c>
      <c r="I8398" s="7" t="n">
        <v>0</v>
      </c>
      <c r="J8398" s="7" t="n">
        <v>65533</v>
      </c>
      <c r="K8398" s="7" t="n">
        <v>0</v>
      </c>
      <c r="L8398" s="7" t="n">
        <v>0</v>
      </c>
      <c r="M8398" s="7" t="n">
        <v>0</v>
      </c>
      <c r="N8398" s="7" t="n">
        <v>0</v>
      </c>
      <c r="O8398" s="7" t="s">
        <v>15</v>
      </c>
    </row>
    <row r="8399" spans="1:8">
      <c r="A8399" t="s">
        <v>4</v>
      </c>
      <c r="B8399" s="4" t="s">
        <v>5</v>
      </c>
      <c r="C8399" s="4" t="s">
        <v>8</v>
      </c>
      <c r="D8399" s="4" t="s">
        <v>7</v>
      </c>
      <c r="E8399" s="4" t="s">
        <v>7</v>
      </c>
      <c r="F8399" s="4" t="s">
        <v>7</v>
      </c>
      <c r="G8399" s="4" t="s">
        <v>7</v>
      </c>
      <c r="H8399" s="4" t="s">
        <v>8</v>
      </c>
    </row>
    <row r="8400" spans="1:8">
      <c r="A8400" t="n">
        <v>67981</v>
      </c>
      <c r="B8400" s="37" t="n">
        <v>25</v>
      </c>
      <c r="C8400" s="7" t="n">
        <v>5</v>
      </c>
      <c r="D8400" s="7" t="n">
        <v>65535</v>
      </c>
      <c r="E8400" s="7" t="n">
        <v>500</v>
      </c>
      <c r="F8400" s="7" t="n">
        <v>800</v>
      </c>
      <c r="G8400" s="7" t="n">
        <v>140</v>
      </c>
      <c r="H8400" s="7" t="n">
        <v>0</v>
      </c>
    </row>
    <row r="8401" spans="1:15">
      <c r="A8401" t="s">
        <v>4</v>
      </c>
      <c r="B8401" s="4" t="s">
        <v>5</v>
      </c>
      <c r="C8401" s="4" t="s">
        <v>7</v>
      </c>
      <c r="D8401" s="4" t="s">
        <v>8</v>
      </c>
      <c r="E8401" s="4" t="s">
        <v>74</v>
      </c>
      <c r="F8401" s="4" t="s">
        <v>8</v>
      </c>
      <c r="G8401" s="4" t="s">
        <v>8</v>
      </c>
    </row>
    <row r="8402" spans="1:15">
      <c r="A8402" t="n">
        <v>67992</v>
      </c>
      <c r="B8402" s="44" t="n">
        <v>24</v>
      </c>
      <c r="C8402" s="7" t="n">
        <v>65533</v>
      </c>
      <c r="D8402" s="7" t="n">
        <v>11</v>
      </c>
      <c r="E8402" s="7" t="s">
        <v>560</v>
      </c>
      <c r="F8402" s="7" t="n">
        <v>2</v>
      </c>
      <c r="G8402" s="7" t="n">
        <v>0</v>
      </c>
    </row>
    <row r="8403" spans="1:15">
      <c r="A8403" t="s">
        <v>4</v>
      </c>
      <c r="B8403" s="4" t="s">
        <v>5</v>
      </c>
    </row>
    <row r="8404" spans="1:15">
      <c r="A8404" t="n">
        <v>68128</v>
      </c>
      <c r="B8404" s="41" t="n">
        <v>28</v>
      </c>
    </row>
    <row r="8405" spans="1:15">
      <c r="A8405" t="s">
        <v>4</v>
      </c>
      <c r="B8405" s="4" t="s">
        <v>5</v>
      </c>
      <c r="C8405" s="4" t="s">
        <v>7</v>
      </c>
      <c r="D8405" s="4" t="s">
        <v>8</v>
      </c>
      <c r="E8405" s="4" t="s">
        <v>74</v>
      </c>
      <c r="F8405" s="4" t="s">
        <v>8</v>
      </c>
      <c r="G8405" s="4" t="s">
        <v>8</v>
      </c>
    </row>
    <row r="8406" spans="1:15">
      <c r="A8406" t="n">
        <v>68129</v>
      </c>
      <c r="B8406" s="44" t="n">
        <v>24</v>
      </c>
      <c r="C8406" s="7" t="n">
        <v>65533</v>
      </c>
      <c r="D8406" s="7" t="n">
        <v>11</v>
      </c>
      <c r="E8406" s="7" t="s">
        <v>544</v>
      </c>
      <c r="F8406" s="7" t="n">
        <v>2</v>
      </c>
      <c r="G8406" s="7" t="n">
        <v>0</v>
      </c>
    </row>
    <row r="8407" spans="1:15">
      <c r="A8407" t="s">
        <v>4</v>
      </c>
      <c r="B8407" s="4" t="s">
        <v>5</v>
      </c>
    </row>
    <row r="8408" spans="1:15">
      <c r="A8408" t="n">
        <v>68190</v>
      </c>
      <c r="B8408" s="41" t="n">
        <v>28</v>
      </c>
    </row>
    <row r="8409" spans="1:15">
      <c r="A8409" t="s">
        <v>4</v>
      </c>
      <c r="B8409" s="4" t="s">
        <v>5</v>
      </c>
      <c r="C8409" s="4" t="s">
        <v>8</v>
      </c>
    </row>
    <row r="8410" spans="1:15">
      <c r="A8410" t="n">
        <v>68191</v>
      </c>
      <c r="B8410" s="45" t="n">
        <v>27</v>
      </c>
      <c r="C8410" s="7" t="n">
        <v>0</v>
      </c>
    </row>
    <row r="8411" spans="1:15">
      <c r="A8411" t="s">
        <v>4</v>
      </c>
      <c r="B8411" s="4" t="s">
        <v>5</v>
      </c>
      <c r="C8411" s="4" t="s">
        <v>8</v>
      </c>
    </row>
    <row r="8412" spans="1:15">
      <c r="A8412" t="n">
        <v>68193</v>
      </c>
      <c r="B8412" s="45" t="n">
        <v>27</v>
      </c>
      <c r="C8412" s="7" t="n">
        <v>1</v>
      </c>
    </row>
    <row r="8413" spans="1:15">
      <c r="A8413" t="s">
        <v>4</v>
      </c>
      <c r="B8413" s="4" t="s">
        <v>5</v>
      </c>
      <c r="C8413" s="4" t="s">
        <v>8</v>
      </c>
      <c r="D8413" s="4" t="s">
        <v>7</v>
      </c>
      <c r="E8413" s="4" t="s">
        <v>7</v>
      </c>
      <c r="F8413" s="4" t="s">
        <v>7</v>
      </c>
      <c r="G8413" s="4" t="s">
        <v>7</v>
      </c>
      <c r="H8413" s="4" t="s">
        <v>8</v>
      </c>
    </row>
    <row r="8414" spans="1:15">
      <c r="A8414" t="n">
        <v>68195</v>
      </c>
      <c r="B8414" s="37" t="n">
        <v>25</v>
      </c>
      <c r="C8414" s="7" t="n">
        <v>5</v>
      </c>
      <c r="D8414" s="7" t="n">
        <v>65535</v>
      </c>
      <c r="E8414" s="7" t="n">
        <v>65535</v>
      </c>
      <c r="F8414" s="7" t="n">
        <v>65535</v>
      </c>
      <c r="G8414" s="7" t="n">
        <v>65535</v>
      </c>
      <c r="H8414" s="7" t="n">
        <v>0</v>
      </c>
    </row>
    <row r="8415" spans="1:15">
      <c r="A8415" t="s">
        <v>4</v>
      </c>
      <c r="B8415" s="4" t="s">
        <v>5</v>
      </c>
      <c r="C8415" s="4" t="s">
        <v>8</v>
      </c>
      <c r="D8415" s="4" t="s">
        <v>8</v>
      </c>
      <c r="E8415" s="4" t="s">
        <v>14</v>
      </c>
      <c r="F8415" s="4" t="s">
        <v>8</v>
      </c>
      <c r="G8415" s="4" t="s">
        <v>8</v>
      </c>
    </row>
    <row r="8416" spans="1:15">
      <c r="A8416" t="n">
        <v>68206</v>
      </c>
      <c r="B8416" s="32" t="n">
        <v>18</v>
      </c>
      <c r="C8416" s="7" t="n">
        <v>0</v>
      </c>
      <c r="D8416" s="7" t="n">
        <v>0</v>
      </c>
      <c r="E8416" s="7" t="n">
        <v>0</v>
      </c>
      <c r="F8416" s="7" t="n">
        <v>19</v>
      </c>
      <c r="G8416" s="7" t="n">
        <v>1</v>
      </c>
    </row>
    <row r="8417" spans="1:8">
      <c r="A8417" t="s">
        <v>4</v>
      </c>
      <c r="B8417" s="4" t="s">
        <v>5</v>
      </c>
      <c r="C8417" s="4" t="s">
        <v>8</v>
      </c>
      <c r="D8417" s="4" t="s">
        <v>8</v>
      </c>
      <c r="E8417" s="4" t="s">
        <v>7</v>
      </c>
      <c r="F8417" s="4" t="s">
        <v>13</v>
      </c>
    </row>
    <row r="8418" spans="1:8">
      <c r="A8418" t="n">
        <v>68215</v>
      </c>
      <c r="B8418" s="24" t="n">
        <v>107</v>
      </c>
      <c r="C8418" s="7" t="n">
        <v>0</v>
      </c>
      <c r="D8418" s="7" t="n">
        <v>0</v>
      </c>
      <c r="E8418" s="7" t="n">
        <v>0</v>
      </c>
      <c r="F8418" s="7" t="n">
        <v>32</v>
      </c>
    </row>
    <row r="8419" spans="1:8">
      <c r="A8419" t="s">
        <v>4</v>
      </c>
      <c r="B8419" s="4" t="s">
        <v>5</v>
      </c>
      <c r="C8419" s="4" t="s">
        <v>8</v>
      </c>
      <c r="D8419" s="4" t="s">
        <v>8</v>
      </c>
      <c r="E8419" s="4" t="s">
        <v>9</v>
      </c>
      <c r="F8419" s="4" t="s">
        <v>7</v>
      </c>
    </row>
    <row r="8420" spans="1:8">
      <c r="A8420" t="n">
        <v>68224</v>
      </c>
      <c r="B8420" s="24" t="n">
        <v>107</v>
      </c>
      <c r="C8420" s="7" t="n">
        <v>1</v>
      </c>
      <c r="D8420" s="7" t="n">
        <v>0</v>
      </c>
      <c r="E8420" s="7" t="s">
        <v>561</v>
      </c>
      <c r="F8420" s="7" t="n">
        <v>1</v>
      </c>
    </row>
    <row r="8421" spans="1:8">
      <c r="A8421" t="s">
        <v>4</v>
      </c>
      <c r="B8421" s="4" t="s">
        <v>5</v>
      </c>
      <c r="C8421" s="4" t="s">
        <v>8</v>
      </c>
      <c r="D8421" s="4" t="s">
        <v>8</v>
      </c>
      <c r="E8421" s="4" t="s">
        <v>9</v>
      </c>
      <c r="F8421" s="4" t="s">
        <v>7</v>
      </c>
    </row>
    <row r="8422" spans="1:8">
      <c r="A8422" t="n">
        <v>68248</v>
      </c>
      <c r="B8422" s="24" t="n">
        <v>107</v>
      </c>
      <c r="C8422" s="7" t="n">
        <v>1</v>
      </c>
      <c r="D8422" s="7" t="n">
        <v>0</v>
      </c>
      <c r="E8422" s="7" t="s">
        <v>562</v>
      </c>
      <c r="F8422" s="7" t="n">
        <v>2</v>
      </c>
    </row>
    <row r="8423" spans="1:8">
      <c r="A8423" t="s">
        <v>4</v>
      </c>
      <c r="B8423" s="4" t="s">
        <v>5</v>
      </c>
      <c r="C8423" s="4" t="s">
        <v>8</v>
      </c>
      <c r="D8423" s="4" t="s">
        <v>8</v>
      </c>
      <c r="E8423" s="4" t="s">
        <v>8</v>
      </c>
      <c r="F8423" s="4" t="s">
        <v>7</v>
      </c>
      <c r="G8423" s="4" t="s">
        <v>7</v>
      </c>
      <c r="H8423" s="4" t="s">
        <v>8</v>
      </c>
    </row>
    <row r="8424" spans="1:8">
      <c r="A8424" t="n">
        <v>68272</v>
      </c>
      <c r="B8424" s="24" t="n">
        <v>107</v>
      </c>
      <c r="C8424" s="7" t="n">
        <v>2</v>
      </c>
      <c r="D8424" s="7" t="n">
        <v>0</v>
      </c>
      <c r="E8424" s="7" t="n">
        <v>1</v>
      </c>
      <c r="F8424" s="7" t="n">
        <v>65535</v>
      </c>
      <c r="G8424" s="7" t="n">
        <v>65535</v>
      </c>
      <c r="H8424" s="7" t="n">
        <v>0</v>
      </c>
    </row>
    <row r="8425" spans="1:8">
      <c r="A8425" t="s">
        <v>4</v>
      </c>
      <c r="B8425" s="4" t="s">
        <v>5</v>
      </c>
      <c r="C8425" s="4" t="s">
        <v>8</v>
      </c>
      <c r="D8425" s="4" t="s">
        <v>8</v>
      </c>
      <c r="E8425" s="4" t="s">
        <v>8</v>
      </c>
    </row>
    <row r="8426" spans="1:8">
      <c r="A8426" t="n">
        <v>68281</v>
      </c>
      <c r="B8426" s="24" t="n">
        <v>107</v>
      </c>
      <c r="C8426" s="7" t="n">
        <v>4</v>
      </c>
      <c r="D8426" s="7" t="n">
        <v>0</v>
      </c>
      <c r="E8426" s="7" t="n">
        <v>0</v>
      </c>
    </row>
    <row r="8427" spans="1:8">
      <c r="A8427" t="s">
        <v>4</v>
      </c>
      <c r="B8427" s="4" t="s">
        <v>5</v>
      </c>
      <c r="C8427" s="4" t="s">
        <v>8</v>
      </c>
      <c r="D8427" s="4" t="s">
        <v>8</v>
      </c>
    </row>
    <row r="8428" spans="1:8">
      <c r="A8428" t="n">
        <v>68285</v>
      </c>
      <c r="B8428" s="24" t="n">
        <v>107</v>
      </c>
      <c r="C8428" s="7" t="n">
        <v>3</v>
      </c>
      <c r="D8428" s="7" t="n">
        <v>0</v>
      </c>
    </row>
    <row r="8429" spans="1:8">
      <c r="A8429" t="s">
        <v>4</v>
      </c>
      <c r="B8429" s="4" t="s">
        <v>5</v>
      </c>
      <c r="C8429" s="4" t="s">
        <v>8</v>
      </c>
      <c r="D8429" s="4" t="s">
        <v>8</v>
      </c>
      <c r="E8429" s="4" t="s">
        <v>8</v>
      </c>
      <c r="F8429" s="4" t="s">
        <v>14</v>
      </c>
      <c r="G8429" s="4" t="s">
        <v>8</v>
      </c>
      <c r="H8429" s="4" t="s">
        <v>8</v>
      </c>
      <c r="I8429" s="4" t="s">
        <v>12</v>
      </c>
    </row>
    <row r="8430" spans="1:8">
      <c r="A8430" t="n">
        <v>68288</v>
      </c>
      <c r="B8430" s="12" t="n">
        <v>5</v>
      </c>
      <c r="C8430" s="7" t="n">
        <v>35</v>
      </c>
      <c r="D8430" s="7" t="n">
        <v>0</v>
      </c>
      <c r="E8430" s="7" t="n">
        <v>0</v>
      </c>
      <c r="F8430" s="7" t="n">
        <v>1</v>
      </c>
      <c r="G8430" s="7" t="n">
        <v>2</v>
      </c>
      <c r="H8430" s="7" t="n">
        <v>1</v>
      </c>
      <c r="I8430" s="13" t="n">
        <f t="normal" ca="1">A8506</f>
        <v>0</v>
      </c>
    </row>
    <row r="8431" spans="1:8">
      <c r="A8431" t="s">
        <v>4</v>
      </c>
      <c r="B8431" s="4" t="s">
        <v>5</v>
      </c>
      <c r="C8431" s="4" t="s">
        <v>8</v>
      </c>
      <c r="D8431" s="4" t="s">
        <v>7</v>
      </c>
      <c r="E8431" s="4" t="s">
        <v>8</v>
      </c>
      <c r="F8431" s="4" t="s">
        <v>8</v>
      </c>
      <c r="G8431" s="4" t="s">
        <v>12</v>
      </c>
    </row>
    <row r="8432" spans="1:8">
      <c r="A8432" t="n">
        <v>68302</v>
      </c>
      <c r="B8432" s="12" t="n">
        <v>5</v>
      </c>
      <c r="C8432" s="7" t="n">
        <v>30</v>
      </c>
      <c r="D8432" s="7" t="n">
        <v>10282</v>
      </c>
      <c r="E8432" s="7" t="n">
        <v>8</v>
      </c>
      <c r="F8432" s="7" t="n">
        <v>1</v>
      </c>
      <c r="G8432" s="13" t="n">
        <f t="normal" ca="1">A8446</f>
        <v>0</v>
      </c>
    </row>
    <row r="8433" spans="1:9">
      <c r="A8433" t="s">
        <v>4</v>
      </c>
      <c r="B8433" s="4" t="s">
        <v>5</v>
      </c>
      <c r="C8433" s="4" t="s">
        <v>8</v>
      </c>
      <c r="D8433" s="4" t="s">
        <v>7</v>
      </c>
      <c r="E8433" s="4" t="s">
        <v>13</v>
      </c>
    </row>
    <row r="8434" spans="1:9">
      <c r="A8434" t="n">
        <v>68312</v>
      </c>
      <c r="B8434" s="27" t="n">
        <v>58</v>
      </c>
      <c r="C8434" s="7" t="n">
        <v>100</v>
      </c>
      <c r="D8434" s="7" t="n">
        <v>300</v>
      </c>
      <c r="E8434" s="7" t="n">
        <v>0.300000011920929</v>
      </c>
    </row>
    <row r="8435" spans="1:9">
      <c r="A8435" t="s">
        <v>4</v>
      </c>
      <c r="B8435" s="4" t="s">
        <v>5</v>
      </c>
      <c r="C8435" s="4" t="s">
        <v>8</v>
      </c>
      <c r="D8435" s="4" t="s">
        <v>7</v>
      </c>
    </row>
    <row r="8436" spans="1:9">
      <c r="A8436" t="n">
        <v>68320</v>
      </c>
      <c r="B8436" s="27" t="n">
        <v>58</v>
      </c>
      <c r="C8436" s="7" t="n">
        <v>255</v>
      </c>
      <c r="D8436" s="7" t="n">
        <v>0</v>
      </c>
    </row>
    <row r="8437" spans="1:9">
      <c r="A8437" t="s">
        <v>4</v>
      </c>
      <c r="B8437" s="4" t="s">
        <v>5</v>
      </c>
      <c r="C8437" s="4" t="s">
        <v>8</v>
      </c>
      <c r="D8437" s="4" t="s">
        <v>9</v>
      </c>
    </row>
    <row r="8438" spans="1:9">
      <c r="A8438" t="n">
        <v>68324</v>
      </c>
      <c r="B8438" s="9" t="n">
        <v>2</v>
      </c>
      <c r="C8438" s="7" t="n">
        <v>11</v>
      </c>
      <c r="D8438" s="7" t="s">
        <v>563</v>
      </c>
    </row>
    <row r="8439" spans="1:9">
      <c r="A8439" t="s">
        <v>4</v>
      </c>
      <c r="B8439" s="4" t="s">
        <v>5</v>
      </c>
      <c r="C8439" s="4" t="s">
        <v>8</v>
      </c>
      <c r="D8439" s="4" t="s">
        <v>7</v>
      </c>
      <c r="E8439" s="4" t="s">
        <v>13</v>
      </c>
    </row>
    <row r="8440" spans="1:9">
      <c r="A8440" t="n">
        <v>68339</v>
      </c>
      <c r="B8440" s="27" t="n">
        <v>58</v>
      </c>
      <c r="C8440" s="7" t="n">
        <v>0</v>
      </c>
      <c r="D8440" s="7" t="n">
        <v>1000</v>
      </c>
      <c r="E8440" s="7" t="n">
        <v>1</v>
      </c>
    </row>
    <row r="8441" spans="1:9">
      <c r="A8441" t="s">
        <v>4</v>
      </c>
      <c r="B8441" s="4" t="s">
        <v>5</v>
      </c>
      <c r="C8441" s="4" t="s">
        <v>8</v>
      </c>
      <c r="D8441" s="4" t="s">
        <v>7</v>
      </c>
    </row>
    <row r="8442" spans="1:9">
      <c r="A8442" t="n">
        <v>68347</v>
      </c>
      <c r="B8442" s="27" t="n">
        <v>58</v>
      </c>
      <c r="C8442" s="7" t="n">
        <v>255</v>
      </c>
      <c r="D8442" s="7" t="n">
        <v>0</v>
      </c>
    </row>
    <row r="8443" spans="1:9">
      <c r="A8443" t="s">
        <v>4</v>
      </c>
      <c r="B8443" s="4" t="s">
        <v>5</v>
      </c>
      <c r="C8443" s="4" t="s">
        <v>12</v>
      </c>
    </row>
    <row r="8444" spans="1:9">
      <c r="A8444" t="n">
        <v>68351</v>
      </c>
      <c r="B8444" s="15" t="n">
        <v>3</v>
      </c>
      <c r="C8444" s="13" t="n">
        <f t="normal" ca="1">A8504</f>
        <v>0</v>
      </c>
    </row>
    <row r="8445" spans="1:9">
      <c r="A8445" t="s">
        <v>4</v>
      </c>
      <c r="B8445" s="4" t="s">
        <v>5</v>
      </c>
      <c r="C8445" s="4" t="s">
        <v>8</v>
      </c>
      <c r="D8445" s="4" t="s">
        <v>7</v>
      </c>
      <c r="E8445" s="4" t="s">
        <v>13</v>
      </c>
    </row>
    <row r="8446" spans="1:9">
      <c r="A8446" t="n">
        <v>68356</v>
      </c>
      <c r="B8446" s="27" t="n">
        <v>58</v>
      </c>
      <c r="C8446" s="7" t="n">
        <v>100</v>
      </c>
      <c r="D8446" s="7" t="n">
        <v>300</v>
      </c>
      <c r="E8446" s="7" t="n">
        <v>0.300000011920929</v>
      </c>
    </row>
    <row r="8447" spans="1:9">
      <c r="A8447" t="s">
        <v>4</v>
      </c>
      <c r="B8447" s="4" t="s">
        <v>5</v>
      </c>
      <c r="C8447" s="4" t="s">
        <v>8</v>
      </c>
      <c r="D8447" s="4" t="s">
        <v>7</v>
      </c>
    </row>
    <row r="8448" spans="1:9">
      <c r="A8448" t="n">
        <v>68364</v>
      </c>
      <c r="B8448" s="27" t="n">
        <v>58</v>
      </c>
      <c r="C8448" s="7" t="n">
        <v>255</v>
      </c>
      <c r="D8448" s="7" t="n">
        <v>0</v>
      </c>
    </row>
    <row r="8449" spans="1:5">
      <c r="A8449" t="s">
        <v>4</v>
      </c>
      <c r="B8449" s="4" t="s">
        <v>5</v>
      </c>
      <c r="C8449" s="4" t="s">
        <v>8</v>
      </c>
      <c r="D8449" s="4" t="s">
        <v>7</v>
      </c>
      <c r="E8449" s="4" t="s">
        <v>9</v>
      </c>
    </row>
    <row r="8450" spans="1:5">
      <c r="A8450" t="n">
        <v>68368</v>
      </c>
      <c r="B8450" s="39" t="n">
        <v>51</v>
      </c>
      <c r="C8450" s="7" t="n">
        <v>4</v>
      </c>
      <c r="D8450" s="7" t="n">
        <v>0</v>
      </c>
      <c r="E8450" s="7" t="s">
        <v>88</v>
      </c>
    </row>
    <row r="8451" spans="1:5">
      <c r="A8451" t="s">
        <v>4</v>
      </c>
      <c r="B8451" s="4" t="s">
        <v>5</v>
      </c>
      <c r="C8451" s="4" t="s">
        <v>7</v>
      </c>
    </row>
    <row r="8452" spans="1:5">
      <c r="A8452" t="n">
        <v>68381</v>
      </c>
      <c r="B8452" s="25" t="n">
        <v>16</v>
      </c>
      <c r="C8452" s="7" t="n">
        <v>0</v>
      </c>
    </row>
    <row r="8453" spans="1:5">
      <c r="A8453" t="s">
        <v>4</v>
      </c>
      <c r="B8453" s="4" t="s">
        <v>5</v>
      </c>
      <c r="C8453" s="4" t="s">
        <v>7</v>
      </c>
      <c r="D8453" s="4" t="s">
        <v>74</v>
      </c>
      <c r="E8453" s="4" t="s">
        <v>8</v>
      </c>
      <c r="F8453" s="4" t="s">
        <v>8</v>
      </c>
    </row>
    <row r="8454" spans="1:5">
      <c r="A8454" t="n">
        <v>68384</v>
      </c>
      <c r="B8454" s="40" t="n">
        <v>26</v>
      </c>
      <c r="C8454" s="7" t="n">
        <v>0</v>
      </c>
      <c r="D8454" s="7" t="s">
        <v>564</v>
      </c>
      <c r="E8454" s="7" t="n">
        <v>2</v>
      </c>
      <c r="F8454" s="7" t="n">
        <v>0</v>
      </c>
    </row>
    <row r="8455" spans="1:5">
      <c r="A8455" t="s">
        <v>4</v>
      </c>
      <c r="B8455" s="4" t="s">
        <v>5</v>
      </c>
    </row>
    <row r="8456" spans="1:5">
      <c r="A8456" t="n">
        <v>68421</v>
      </c>
      <c r="B8456" s="41" t="n">
        <v>28</v>
      </c>
    </row>
    <row r="8457" spans="1:5">
      <c r="A8457" t="s">
        <v>4</v>
      </c>
      <c r="B8457" s="4" t="s">
        <v>5</v>
      </c>
      <c r="C8457" s="4" t="s">
        <v>8</v>
      </c>
      <c r="D8457" s="4" t="s">
        <v>7</v>
      </c>
      <c r="E8457" s="4" t="s">
        <v>9</v>
      </c>
    </row>
    <row r="8458" spans="1:5">
      <c r="A8458" t="n">
        <v>68422</v>
      </c>
      <c r="B8458" s="39" t="n">
        <v>51</v>
      </c>
      <c r="C8458" s="7" t="n">
        <v>4</v>
      </c>
      <c r="D8458" s="7" t="n">
        <v>13</v>
      </c>
      <c r="E8458" s="7" t="s">
        <v>90</v>
      </c>
    </row>
    <row r="8459" spans="1:5">
      <c r="A8459" t="s">
        <v>4</v>
      </c>
      <c r="B8459" s="4" t="s">
        <v>5</v>
      </c>
      <c r="C8459" s="4" t="s">
        <v>7</v>
      </c>
    </row>
    <row r="8460" spans="1:5">
      <c r="A8460" t="n">
        <v>68436</v>
      </c>
      <c r="B8460" s="25" t="n">
        <v>16</v>
      </c>
      <c r="C8460" s="7" t="n">
        <v>0</v>
      </c>
    </row>
    <row r="8461" spans="1:5">
      <c r="A8461" t="s">
        <v>4</v>
      </c>
      <c r="B8461" s="4" t="s">
        <v>5</v>
      </c>
      <c r="C8461" s="4" t="s">
        <v>7</v>
      </c>
      <c r="D8461" s="4" t="s">
        <v>74</v>
      </c>
      <c r="E8461" s="4" t="s">
        <v>8</v>
      </c>
      <c r="F8461" s="4" t="s">
        <v>8</v>
      </c>
    </row>
    <row r="8462" spans="1:5">
      <c r="A8462" t="n">
        <v>68439</v>
      </c>
      <c r="B8462" s="40" t="n">
        <v>26</v>
      </c>
      <c r="C8462" s="7" t="n">
        <v>13</v>
      </c>
      <c r="D8462" s="7" t="s">
        <v>565</v>
      </c>
      <c r="E8462" s="7" t="n">
        <v>2</v>
      </c>
      <c r="F8462" s="7" t="n">
        <v>0</v>
      </c>
    </row>
    <row r="8463" spans="1:5">
      <c r="A8463" t="s">
        <v>4</v>
      </c>
      <c r="B8463" s="4" t="s">
        <v>5</v>
      </c>
    </row>
    <row r="8464" spans="1:5">
      <c r="A8464" t="n">
        <v>68543</v>
      </c>
      <c r="B8464" s="41" t="n">
        <v>28</v>
      </c>
    </row>
    <row r="8465" spans="1:6">
      <c r="A8465" t="s">
        <v>4</v>
      </c>
      <c r="B8465" s="4" t="s">
        <v>5</v>
      </c>
      <c r="C8465" s="4" t="s">
        <v>8</v>
      </c>
      <c r="D8465" s="4" t="s">
        <v>7</v>
      </c>
      <c r="E8465" s="4" t="s">
        <v>8</v>
      </c>
    </row>
    <row r="8466" spans="1:6">
      <c r="A8466" t="n">
        <v>68544</v>
      </c>
      <c r="B8466" s="14" t="n">
        <v>49</v>
      </c>
      <c r="C8466" s="7" t="n">
        <v>1</v>
      </c>
      <c r="D8466" s="7" t="n">
        <v>4000</v>
      </c>
      <c r="E8466" s="7" t="n">
        <v>0</v>
      </c>
    </row>
    <row r="8467" spans="1:6">
      <c r="A8467" t="s">
        <v>4</v>
      </c>
      <c r="B8467" s="4" t="s">
        <v>5</v>
      </c>
      <c r="C8467" s="4" t="s">
        <v>8</v>
      </c>
      <c r="D8467" s="4" t="s">
        <v>7</v>
      </c>
      <c r="E8467" s="4" t="s">
        <v>14</v>
      </c>
      <c r="F8467" s="4" t="s">
        <v>7</v>
      </c>
    </row>
    <row r="8468" spans="1:6">
      <c r="A8468" t="n">
        <v>68549</v>
      </c>
      <c r="B8468" s="16" t="n">
        <v>50</v>
      </c>
      <c r="C8468" s="7" t="n">
        <v>3</v>
      </c>
      <c r="D8468" s="7" t="n">
        <v>8150</v>
      </c>
      <c r="E8468" s="7" t="n">
        <v>0</v>
      </c>
      <c r="F8468" s="7" t="n">
        <v>1000</v>
      </c>
    </row>
    <row r="8469" spans="1:6">
      <c r="A8469" t="s">
        <v>4</v>
      </c>
      <c r="B8469" s="4" t="s">
        <v>5</v>
      </c>
      <c r="C8469" s="4" t="s">
        <v>8</v>
      </c>
      <c r="D8469" s="4" t="s">
        <v>8</v>
      </c>
      <c r="E8469" s="4" t="s">
        <v>13</v>
      </c>
      <c r="F8469" s="4" t="s">
        <v>7</v>
      </c>
    </row>
    <row r="8470" spans="1:6">
      <c r="A8470" t="n">
        <v>68559</v>
      </c>
      <c r="B8470" s="31" t="n">
        <v>45</v>
      </c>
      <c r="C8470" s="7" t="n">
        <v>5</v>
      </c>
      <c r="D8470" s="7" t="n">
        <v>3</v>
      </c>
      <c r="E8470" s="7" t="n">
        <v>3.5</v>
      </c>
      <c r="F8470" s="7" t="n">
        <v>3000</v>
      </c>
    </row>
    <row r="8471" spans="1:6">
      <c r="A8471" t="s">
        <v>4</v>
      </c>
      <c r="B8471" s="4" t="s">
        <v>5</v>
      </c>
      <c r="C8471" s="4" t="s">
        <v>8</v>
      </c>
      <c r="D8471" s="4" t="s">
        <v>7</v>
      </c>
      <c r="E8471" s="4" t="s">
        <v>13</v>
      </c>
    </row>
    <row r="8472" spans="1:6">
      <c r="A8472" t="n">
        <v>68568</v>
      </c>
      <c r="B8472" s="27" t="n">
        <v>58</v>
      </c>
      <c r="C8472" s="7" t="n">
        <v>0</v>
      </c>
      <c r="D8472" s="7" t="n">
        <v>1000</v>
      </c>
      <c r="E8472" s="7" t="n">
        <v>1</v>
      </c>
    </row>
    <row r="8473" spans="1:6">
      <c r="A8473" t="s">
        <v>4</v>
      </c>
      <c r="B8473" s="4" t="s">
        <v>5</v>
      </c>
      <c r="C8473" s="4" t="s">
        <v>8</v>
      </c>
      <c r="D8473" s="4" t="s">
        <v>7</v>
      </c>
    </row>
    <row r="8474" spans="1:6">
      <c r="A8474" t="n">
        <v>68576</v>
      </c>
      <c r="B8474" s="27" t="n">
        <v>58</v>
      </c>
      <c r="C8474" s="7" t="n">
        <v>255</v>
      </c>
      <c r="D8474" s="7" t="n">
        <v>0</v>
      </c>
    </row>
    <row r="8475" spans="1:6">
      <c r="A8475" t="s">
        <v>4</v>
      </c>
      <c r="B8475" s="4" t="s">
        <v>5</v>
      </c>
      <c r="C8475" s="4" t="s">
        <v>8</v>
      </c>
      <c r="D8475" s="4" t="s">
        <v>7</v>
      </c>
    </row>
    <row r="8476" spans="1:6">
      <c r="A8476" t="n">
        <v>68580</v>
      </c>
      <c r="B8476" s="31" t="n">
        <v>45</v>
      </c>
      <c r="C8476" s="7" t="n">
        <v>7</v>
      </c>
      <c r="D8476" s="7" t="n">
        <v>255</v>
      </c>
    </row>
    <row r="8477" spans="1:6">
      <c r="A8477" t="s">
        <v>4</v>
      </c>
      <c r="B8477" s="4" t="s">
        <v>5</v>
      </c>
      <c r="C8477" s="4" t="s">
        <v>8</v>
      </c>
      <c r="D8477" s="4" t="s">
        <v>8</v>
      </c>
    </row>
    <row r="8478" spans="1:6">
      <c r="A8478" t="n">
        <v>68584</v>
      </c>
      <c r="B8478" s="14" t="n">
        <v>49</v>
      </c>
      <c r="C8478" s="7" t="n">
        <v>2</v>
      </c>
      <c r="D8478" s="7" t="n">
        <v>0</v>
      </c>
    </row>
    <row r="8479" spans="1:6">
      <c r="A8479" t="s">
        <v>4</v>
      </c>
      <c r="B8479" s="4" t="s">
        <v>5</v>
      </c>
      <c r="C8479" s="4" t="s">
        <v>8</v>
      </c>
      <c r="D8479" s="4" t="s">
        <v>7</v>
      </c>
      <c r="E8479" s="4" t="s">
        <v>7</v>
      </c>
      <c r="F8479" s="4" t="s">
        <v>7</v>
      </c>
      <c r="G8479" s="4" t="s">
        <v>7</v>
      </c>
      <c r="H8479" s="4" t="s">
        <v>8</v>
      </c>
    </row>
    <row r="8480" spans="1:6">
      <c r="A8480" t="n">
        <v>68587</v>
      </c>
      <c r="B8480" s="37" t="n">
        <v>25</v>
      </c>
      <c r="C8480" s="7" t="n">
        <v>5</v>
      </c>
      <c r="D8480" s="7" t="n">
        <v>65535</v>
      </c>
      <c r="E8480" s="7" t="n">
        <v>500</v>
      </c>
      <c r="F8480" s="7" t="n">
        <v>800</v>
      </c>
      <c r="G8480" s="7" t="n">
        <v>140</v>
      </c>
      <c r="H8480" s="7" t="n">
        <v>0</v>
      </c>
    </row>
    <row r="8481" spans="1:8">
      <c r="A8481" t="s">
        <v>4</v>
      </c>
      <c r="B8481" s="4" t="s">
        <v>5</v>
      </c>
      <c r="C8481" s="4" t="s">
        <v>7</v>
      </c>
      <c r="D8481" s="4" t="s">
        <v>8</v>
      </c>
      <c r="E8481" s="4" t="s">
        <v>74</v>
      </c>
      <c r="F8481" s="4" t="s">
        <v>8</v>
      </c>
      <c r="G8481" s="4" t="s">
        <v>8</v>
      </c>
    </row>
    <row r="8482" spans="1:8">
      <c r="A8482" t="n">
        <v>68598</v>
      </c>
      <c r="B8482" s="44" t="n">
        <v>24</v>
      </c>
      <c r="C8482" s="7" t="n">
        <v>65533</v>
      </c>
      <c r="D8482" s="7" t="n">
        <v>11</v>
      </c>
      <c r="E8482" s="7" t="s">
        <v>566</v>
      </c>
      <c r="F8482" s="7" t="n">
        <v>2</v>
      </c>
      <c r="G8482" s="7" t="n">
        <v>0</v>
      </c>
    </row>
    <row r="8483" spans="1:8">
      <c r="A8483" t="s">
        <v>4</v>
      </c>
      <c r="B8483" s="4" t="s">
        <v>5</v>
      </c>
    </row>
    <row r="8484" spans="1:8">
      <c r="A8484" t="n">
        <v>68721</v>
      </c>
      <c r="B8484" s="41" t="n">
        <v>28</v>
      </c>
    </row>
    <row r="8485" spans="1:8">
      <c r="A8485" t="s">
        <v>4</v>
      </c>
      <c r="B8485" s="4" t="s">
        <v>5</v>
      </c>
      <c r="C8485" s="4" t="s">
        <v>7</v>
      </c>
      <c r="D8485" s="4" t="s">
        <v>8</v>
      </c>
      <c r="E8485" s="4" t="s">
        <v>74</v>
      </c>
      <c r="F8485" s="4" t="s">
        <v>8</v>
      </c>
      <c r="G8485" s="4" t="s">
        <v>8</v>
      </c>
    </row>
    <row r="8486" spans="1:8">
      <c r="A8486" t="n">
        <v>68722</v>
      </c>
      <c r="B8486" s="44" t="n">
        <v>24</v>
      </c>
      <c r="C8486" s="7" t="n">
        <v>65533</v>
      </c>
      <c r="D8486" s="7" t="n">
        <v>11</v>
      </c>
      <c r="E8486" s="7" t="s">
        <v>567</v>
      </c>
      <c r="F8486" s="7" t="n">
        <v>2</v>
      </c>
      <c r="G8486" s="7" t="n">
        <v>0</v>
      </c>
    </row>
    <row r="8487" spans="1:8">
      <c r="A8487" t="s">
        <v>4</v>
      </c>
      <c r="B8487" s="4" t="s">
        <v>5</v>
      </c>
    </row>
    <row r="8488" spans="1:8">
      <c r="A8488" t="n">
        <v>68882</v>
      </c>
      <c r="B8488" s="41" t="n">
        <v>28</v>
      </c>
    </row>
    <row r="8489" spans="1:8">
      <c r="A8489" t="s">
        <v>4</v>
      </c>
      <c r="B8489" s="4" t="s">
        <v>5</v>
      </c>
      <c r="C8489" s="4" t="s">
        <v>7</v>
      </c>
      <c r="D8489" s="4" t="s">
        <v>8</v>
      </c>
      <c r="E8489" s="4" t="s">
        <v>74</v>
      </c>
      <c r="F8489" s="4" t="s">
        <v>8</v>
      </c>
      <c r="G8489" s="4" t="s">
        <v>8</v>
      </c>
    </row>
    <row r="8490" spans="1:8">
      <c r="A8490" t="n">
        <v>68883</v>
      </c>
      <c r="B8490" s="44" t="n">
        <v>24</v>
      </c>
      <c r="C8490" s="7" t="n">
        <v>65533</v>
      </c>
      <c r="D8490" s="7" t="n">
        <v>11</v>
      </c>
      <c r="E8490" s="7" t="s">
        <v>568</v>
      </c>
      <c r="F8490" s="7" t="n">
        <v>2</v>
      </c>
      <c r="G8490" s="7" t="n">
        <v>0</v>
      </c>
    </row>
    <row r="8491" spans="1:8">
      <c r="A8491" t="s">
        <v>4</v>
      </c>
      <c r="B8491" s="4" t="s">
        <v>5</v>
      </c>
    </row>
    <row r="8492" spans="1:8">
      <c r="A8492" t="n">
        <v>69016</v>
      </c>
      <c r="B8492" s="41" t="n">
        <v>28</v>
      </c>
    </row>
    <row r="8493" spans="1:8">
      <c r="A8493" t="s">
        <v>4</v>
      </c>
      <c r="B8493" s="4" t="s">
        <v>5</v>
      </c>
      <c r="C8493" s="4" t="s">
        <v>7</v>
      </c>
      <c r="D8493" s="4" t="s">
        <v>8</v>
      </c>
      <c r="E8493" s="4" t="s">
        <v>74</v>
      </c>
      <c r="F8493" s="4" t="s">
        <v>8</v>
      </c>
      <c r="G8493" s="4" t="s">
        <v>8</v>
      </c>
    </row>
    <row r="8494" spans="1:8">
      <c r="A8494" t="n">
        <v>69017</v>
      </c>
      <c r="B8494" s="44" t="n">
        <v>24</v>
      </c>
      <c r="C8494" s="7" t="n">
        <v>65533</v>
      </c>
      <c r="D8494" s="7" t="n">
        <v>11</v>
      </c>
      <c r="E8494" s="7" t="s">
        <v>569</v>
      </c>
      <c r="F8494" s="7" t="n">
        <v>2</v>
      </c>
      <c r="G8494" s="7" t="n">
        <v>0</v>
      </c>
    </row>
    <row r="8495" spans="1:8">
      <c r="A8495" t="s">
        <v>4</v>
      </c>
      <c r="B8495" s="4" t="s">
        <v>5</v>
      </c>
    </row>
    <row r="8496" spans="1:8">
      <c r="A8496" t="n">
        <v>69038</v>
      </c>
      <c r="B8496" s="41" t="n">
        <v>28</v>
      </c>
    </row>
    <row r="8497" spans="1:7">
      <c r="A8497" t="s">
        <v>4</v>
      </c>
      <c r="B8497" s="4" t="s">
        <v>5</v>
      </c>
      <c r="C8497" s="4" t="s">
        <v>8</v>
      </c>
    </row>
    <row r="8498" spans="1:7">
      <c r="A8498" t="n">
        <v>69039</v>
      </c>
      <c r="B8498" s="45" t="n">
        <v>27</v>
      </c>
      <c r="C8498" s="7" t="n">
        <v>0</v>
      </c>
    </row>
    <row r="8499" spans="1:7">
      <c r="A8499" t="s">
        <v>4</v>
      </c>
      <c r="B8499" s="4" t="s">
        <v>5</v>
      </c>
      <c r="C8499" s="4" t="s">
        <v>8</v>
      </c>
    </row>
    <row r="8500" spans="1:7">
      <c r="A8500" t="n">
        <v>69041</v>
      </c>
      <c r="B8500" s="45" t="n">
        <v>27</v>
      </c>
      <c r="C8500" s="7" t="n">
        <v>1</v>
      </c>
    </row>
    <row r="8501" spans="1:7">
      <c r="A8501" t="s">
        <v>4</v>
      </c>
      <c r="B8501" s="4" t="s">
        <v>5</v>
      </c>
      <c r="C8501" s="4" t="s">
        <v>8</v>
      </c>
      <c r="D8501" s="4" t="s">
        <v>7</v>
      </c>
      <c r="E8501" s="4" t="s">
        <v>7</v>
      </c>
      <c r="F8501" s="4" t="s">
        <v>7</v>
      </c>
      <c r="G8501" s="4" t="s">
        <v>7</v>
      </c>
      <c r="H8501" s="4" t="s">
        <v>8</v>
      </c>
    </row>
    <row r="8502" spans="1:7">
      <c r="A8502" t="n">
        <v>69043</v>
      </c>
      <c r="B8502" s="37" t="n">
        <v>25</v>
      </c>
      <c r="C8502" s="7" t="n">
        <v>5</v>
      </c>
      <c r="D8502" s="7" t="n">
        <v>65535</v>
      </c>
      <c r="E8502" s="7" t="n">
        <v>65535</v>
      </c>
      <c r="F8502" s="7" t="n">
        <v>65535</v>
      </c>
      <c r="G8502" s="7" t="n">
        <v>65535</v>
      </c>
      <c r="H8502" s="7" t="n">
        <v>0</v>
      </c>
    </row>
    <row r="8503" spans="1:7">
      <c r="A8503" t="s">
        <v>4</v>
      </c>
      <c r="B8503" s="4" t="s">
        <v>5</v>
      </c>
      <c r="C8503" s="4" t="s">
        <v>12</v>
      </c>
    </row>
    <row r="8504" spans="1:7">
      <c r="A8504" t="n">
        <v>69054</v>
      </c>
      <c r="B8504" s="15" t="n">
        <v>3</v>
      </c>
      <c r="C8504" s="13" t="n">
        <f t="normal" ca="1">A8510</f>
        <v>0</v>
      </c>
    </row>
    <row r="8505" spans="1:7">
      <c r="A8505" t="s">
        <v>4</v>
      </c>
      <c r="B8505" s="4" t="s">
        <v>5</v>
      </c>
      <c r="C8505" s="4" t="s">
        <v>8</v>
      </c>
      <c r="D8505" s="4" t="s">
        <v>7</v>
      </c>
      <c r="E8505" s="4" t="s">
        <v>13</v>
      </c>
    </row>
    <row r="8506" spans="1:7">
      <c r="A8506" t="n">
        <v>69059</v>
      </c>
      <c r="B8506" s="27" t="n">
        <v>58</v>
      </c>
      <c r="C8506" s="7" t="n">
        <v>0</v>
      </c>
      <c r="D8506" s="7" t="n">
        <v>1000</v>
      </c>
      <c r="E8506" s="7" t="n">
        <v>1</v>
      </c>
    </row>
    <row r="8507" spans="1:7">
      <c r="A8507" t="s">
        <v>4</v>
      </c>
      <c r="B8507" s="4" t="s">
        <v>5</v>
      </c>
      <c r="C8507" s="4" t="s">
        <v>8</v>
      </c>
      <c r="D8507" s="4" t="s">
        <v>7</v>
      </c>
    </row>
    <row r="8508" spans="1:7">
      <c r="A8508" t="n">
        <v>69067</v>
      </c>
      <c r="B8508" s="27" t="n">
        <v>58</v>
      </c>
      <c r="C8508" s="7" t="n">
        <v>255</v>
      </c>
      <c r="D8508" s="7" t="n">
        <v>0</v>
      </c>
    </row>
    <row r="8509" spans="1:7">
      <c r="A8509" t="s">
        <v>4</v>
      </c>
      <c r="B8509" s="4" t="s">
        <v>5</v>
      </c>
      <c r="C8509" s="4" t="s">
        <v>7</v>
      </c>
      <c r="D8509" s="4" t="s">
        <v>8</v>
      </c>
      <c r="E8509" s="4" t="s">
        <v>8</v>
      </c>
      <c r="F8509" s="4" t="s">
        <v>9</v>
      </c>
    </row>
    <row r="8510" spans="1:7">
      <c r="A8510" t="n">
        <v>69071</v>
      </c>
      <c r="B8510" s="59" t="n">
        <v>47</v>
      </c>
      <c r="C8510" s="7" t="n">
        <v>13</v>
      </c>
      <c r="D8510" s="7" t="n">
        <v>0</v>
      </c>
      <c r="E8510" s="7" t="n">
        <v>1</v>
      </c>
      <c r="F8510" s="7" t="s">
        <v>546</v>
      </c>
    </row>
    <row r="8511" spans="1:7">
      <c r="A8511" t="s">
        <v>4</v>
      </c>
      <c r="B8511" s="4" t="s">
        <v>5</v>
      </c>
      <c r="C8511" s="4" t="s">
        <v>7</v>
      </c>
      <c r="D8511" s="4" t="s">
        <v>13</v>
      </c>
      <c r="E8511" s="4" t="s">
        <v>13</v>
      </c>
      <c r="F8511" s="4" t="s">
        <v>13</v>
      </c>
      <c r="G8511" s="4" t="s">
        <v>13</v>
      </c>
    </row>
    <row r="8512" spans="1:7">
      <c r="A8512" t="n">
        <v>69092</v>
      </c>
      <c r="B8512" s="46" t="n">
        <v>46</v>
      </c>
      <c r="C8512" s="7" t="n">
        <v>61456</v>
      </c>
      <c r="D8512" s="7" t="n">
        <v>-0.920000016689301</v>
      </c>
      <c r="E8512" s="7" t="n">
        <v>2.10999989509583</v>
      </c>
      <c r="F8512" s="7" t="n">
        <v>44.0999984741211</v>
      </c>
      <c r="G8512" s="7" t="n">
        <v>10</v>
      </c>
    </row>
    <row r="8513" spans="1:8">
      <c r="A8513" t="s">
        <v>4</v>
      </c>
      <c r="B8513" s="4" t="s">
        <v>5</v>
      </c>
      <c r="C8513" s="4" t="s">
        <v>8</v>
      </c>
      <c r="D8513" s="4" t="s">
        <v>8</v>
      </c>
      <c r="E8513" s="4" t="s">
        <v>13</v>
      </c>
      <c r="F8513" s="4" t="s">
        <v>13</v>
      </c>
      <c r="G8513" s="4" t="s">
        <v>13</v>
      </c>
      <c r="H8513" s="4" t="s">
        <v>7</v>
      </c>
      <c r="I8513" s="4" t="s">
        <v>8</v>
      </c>
    </row>
    <row r="8514" spans="1:8">
      <c r="A8514" t="n">
        <v>69111</v>
      </c>
      <c r="B8514" s="31" t="n">
        <v>45</v>
      </c>
      <c r="C8514" s="7" t="n">
        <v>4</v>
      </c>
      <c r="D8514" s="7" t="n">
        <v>3</v>
      </c>
      <c r="E8514" s="7" t="n">
        <v>7</v>
      </c>
      <c r="F8514" s="7" t="n">
        <v>189.990005493164</v>
      </c>
      <c r="G8514" s="7" t="n">
        <v>0</v>
      </c>
      <c r="H8514" s="7" t="n">
        <v>0</v>
      </c>
      <c r="I8514" s="7" t="n">
        <v>0</v>
      </c>
    </row>
    <row r="8515" spans="1:8">
      <c r="A8515" t="s">
        <v>4</v>
      </c>
      <c r="B8515" s="4" t="s">
        <v>5</v>
      </c>
      <c r="C8515" s="4" t="s">
        <v>8</v>
      </c>
      <c r="D8515" s="4" t="s">
        <v>8</v>
      </c>
      <c r="E8515" s="4" t="s">
        <v>8</v>
      </c>
      <c r="F8515" s="4" t="s">
        <v>14</v>
      </c>
      <c r="G8515" s="4" t="s">
        <v>8</v>
      </c>
      <c r="H8515" s="4" t="s">
        <v>8</v>
      </c>
      <c r="I8515" s="4" t="s">
        <v>12</v>
      </c>
    </row>
    <row r="8516" spans="1:8">
      <c r="A8516" t="n">
        <v>69129</v>
      </c>
      <c r="B8516" s="12" t="n">
        <v>5</v>
      </c>
      <c r="C8516" s="7" t="n">
        <v>35</v>
      </c>
      <c r="D8516" s="7" t="n">
        <v>0</v>
      </c>
      <c r="E8516" s="7" t="n">
        <v>0</v>
      </c>
      <c r="F8516" s="7" t="n">
        <v>1</v>
      </c>
      <c r="G8516" s="7" t="n">
        <v>2</v>
      </c>
      <c r="H8516" s="7" t="n">
        <v>1</v>
      </c>
      <c r="I8516" s="13" t="n">
        <f t="normal" ca="1">A8596</f>
        <v>0</v>
      </c>
    </row>
    <row r="8517" spans="1:8">
      <c r="A8517" t="s">
        <v>4</v>
      </c>
      <c r="B8517" s="4" t="s">
        <v>5</v>
      </c>
      <c r="C8517" s="4" t="s">
        <v>8</v>
      </c>
      <c r="D8517" s="4" t="s">
        <v>7</v>
      </c>
      <c r="E8517" s="4" t="s">
        <v>8</v>
      </c>
      <c r="F8517" s="4" t="s">
        <v>8</v>
      </c>
      <c r="G8517" s="4" t="s">
        <v>12</v>
      </c>
    </row>
    <row r="8518" spans="1:8">
      <c r="A8518" t="n">
        <v>69143</v>
      </c>
      <c r="B8518" s="12" t="n">
        <v>5</v>
      </c>
      <c r="C8518" s="7" t="n">
        <v>30</v>
      </c>
      <c r="D8518" s="7" t="n">
        <v>10282</v>
      </c>
      <c r="E8518" s="7" t="n">
        <v>8</v>
      </c>
      <c r="F8518" s="7" t="n">
        <v>1</v>
      </c>
      <c r="G8518" s="13" t="n">
        <f t="normal" ca="1">A8592</f>
        <v>0</v>
      </c>
    </row>
    <row r="8519" spans="1:8">
      <c r="A8519" t="s">
        <v>4</v>
      </c>
      <c r="B8519" s="4" t="s">
        <v>5</v>
      </c>
      <c r="C8519" s="4" t="s">
        <v>8</v>
      </c>
      <c r="D8519" s="4" t="s">
        <v>9</v>
      </c>
    </row>
    <row r="8520" spans="1:8">
      <c r="A8520" t="n">
        <v>69153</v>
      </c>
      <c r="B8520" s="9" t="n">
        <v>2</v>
      </c>
      <c r="C8520" s="7" t="n">
        <v>10</v>
      </c>
      <c r="D8520" s="7" t="s">
        <v>548</v>
      </c>
    </row>
    <row r="8521" spans="1:8">
      <c r="A8521" t="s">
        <v>4</v>
      </c>
      <c r="B8521" s="4" t="s">
        <v>5</v>
      </c>
      <c r="C8521" s="4" t="s">
        <v>7</v>
      </c>
    </row>
    <row r="8522" spans="1:8">
      <c r="A8522" t="n">
        <v>69168</v>
      </c>
      <c r="B8522" s="25" t="n">
        <v>16</v>
      </c>
      <c r="C8522" s="7" t="n">
        <v>0</v>
      </c>
    </row>
    <row r="8523" spans="1:8">
      <c r="A8523" t="s">
        <v>4</v>
      </c>
      <c r="B8523" s="4" t="s">
        <v>5</v>
      </c>
      <c r="C8523" s="4" t="s">
        <v>8</v>
      </c>
      <c r="D8523" s="4" t="s">
        <v>7</v>
      </c>
    </row>
    <row r="8524" spans="1:8">
      <c r="A8524" t="n">
        <v>69171</v>
      </c>
      <c r="B8524" s="27" t="n">
        <v>58</v>
      </c>
      <c r="C8524" s="7" t="n">
        <v>105</v>
      </c>
      <c r="D8524" s="7" t="n">
        <v>300</v>
      </c>
    </row>
    <row r="8525" spans="1:8">
      <c r="A8525" t="s">
        <v>4</v>
      </c>
      <c r="B8525" s="4" t="s">
        <v>5</v>
      </c>
      <c r="C8525" s="4" t="s">
        <v>13</v>
      </c>
      <c r="D8525" s="4" t="s">
        <v>7</v>
      </c>
    </row>
    <row r="8526" spans="1:8">
      <c r="A8526" t="n">
        <v>69175</v>
      </c>
      <c r="B8526" s="60" t="n">
        <v>103</v>
      </c>
      <c r="C8526" s="7" t="n">
        <v>1</v>
      </c>
      <c r="D8526" s="7" t="n">
        <v>300</v>
      </c>
    </row>
    <row r="8527" spans="1:8">
      <c r="A8527" t="s">
        <v>4</v>
      </c>
      <c r="B8527" s="4" t="s">
        <v>5</v>
      </c>
      <c r="C8527" s="4" t="s">
        <v>8</v>
      </c>
      <c r="D8527" s="4" t="s">
        <v>7</v>
      </c>
    </row>
    <row r="8528" spans="1:8">
      <c r="A8528" t="n">
        <v>69182</v>
      </c>
      <c r="B8528" s="64" t="n">
        <v>72</v>
      </c>
      <c r="C8528" s="7" t="n">
        <v>4</v>
      </c>
      <c r="D8528" s="7" t="n">
        <v>0</v>
      </c>
    </row>
    <row r="8529" spans="1:9">
      <c r="A8529" t="s">
        <v>4</v>
      </c>
      <c r="B8529" s="4" t="s">
        <v>5</v>
      </c>
      <c r="C8529" s="4" t="s">
        <v>14</v>
      </c>
    </row>
    <row r="8530" spans="1:9">
      <c r="A8530" t="n">
        <v>69186</v>
      </c>
      <c r="B8530" s="62" t="n">
        <v>15</v>
      </c>
      <c r="C8530" s="7" t="n">
        <v>1073741824</v>
      </c>
    </row>
    <row r="8531" spans="1:9">
      <c r="A8531" t="s">
        <v>4</v>
      </c>
      <c r="B8531" s="4" t="s">
        <v>5</v>
      </c>
      <c r="C8531" s="4" t="s">
        <v>8</v>
      </c>
    </row>
    <row r="8532" spans="1:9">
      <c r="A8532" t="n">
        <v>69191</v>
      </c>
      <c r="B8532" s="61" t="n">
        <v>64</v>
      </c>
      <c r="C8532" s="7" t="n">
        <v>3</v>
      </c>
    </row>
    <row r="8533" spans="1:9">
      <c r="A8533" t="s">
        <v>4</v>
      </c>
      <c r="B8533" s="4" t="s">
        <v>5</v>
      </c>
      <c r="C8533" s="4" t="s">
        <v>8</v>
      </c>
    </row>
    <row r="8534" spans="1:9">
      <c r="A8534" t="n">
        <v>69193</v>
      </c>
      <c r="B8534" s="53" t="n">
        <v>74</v>
      </c>
      <c r="C8534" s="7" t="n">
        <v>67</v>
      </c>
    </row>
    <row r="8535" spans="1:9">
      <c r="A8535" t="s">
        <v>4</v>
      </c>
      <c r="B8535" s="4" t="s">
        <v>5</v>
      </c>
      <c r="C8535" s="4" t="s">
        <v>8</v>
      </c>
      <c r="D8535" s="4" t="s">
        <v>8</v>
      </c>
      <c r="E8535" s="4" t="s">
        <v>7</v>
      </c>
    </row>
    <row r="8536" spans="1:9">
      <c r="A8536" t="n">
        <v>69195</v>
      </c>
      <c r="B8536" s="31" t="n">
        <v>45</v>
      </c>
      <c r="C8536" s="7" t="n">
        <v>8</v>
      </c>
      <c r="D8536" s="7" t="n">
        <v>1</v>
      </c>
      <c r="E8536" s="7" t="n">
        <v>0</v>
      </c>
    </row>
    <row r="8537" spans="1:9">
      <c r="A8537" t="s">
        <v>4</v>
      </c>
      <c r="B8537" s="4" t="s">
        <v>5</v>
      </c>
      <c r="C8537" s="4" t="s">
        <v>7</v>
      </c>
    </row>
    <row r="8538" spans="1:9">
      <c r="A8538" t="n">
        <v>69200</v>
      </c>
      <c r="B8538" s="8" t="n">
        <v>13</v>
      </c>
      <c r="C8538" s="7" t="n">
        <v>6409</v>
      </c>
    </row>
    <row r="8539" spans="1:9">
      <c r="A8539" t="s">
        <v>4</v>
      </c>
      <c r="B8539" s="4" t="s">
        <v>5</v>
      </c>
      <c r="C8539" s="4" t="s">
        <v>7</v>
      </c>
    </row>
    <row r="8540" spans="1:9">
      <c r="A8540" t="n">
        <v>69203</v>
      </c>
      <c r="B8540" s="8" t="n">
        <v>13</v>
      </c>
      <c r="C8540" s="7" t="n">
        <v>6408</v>
      </c>
    </row>
    <row r="8541" spans="1:9">
      <c r="A8541" t="s">
        <v>4</v>
      </c>
      <c r="B8541" s="4" t="s">
        <v>5</v>
      </c>
      <c r="C8541" s="4" t="s">
        <v>7</v>
      </c>
    </row>
    <row r="8542" spans="1:9">
      <c r="A8542" t="n">
        <v>69206</v>
      </c>
      <c r="B8542" s="6" t="n">
        <v>12</v>
      </c>
      <c r="C8542" s="7" t="n">
        <v>6464</v>
      </c>
    </row>
    <row r="8543" spans="1:9">
      <c r="A8543" t="s">
        <v>4</v>
      </c>
      <c r="B8543" s="4" t="s">
        <v>5</v>
      </c>
      <c r="C8543" s="4" t="s">
        <v>7</v>
      </c>
    </row>
    <row r="8544" spans="1:9">
      <c r="A8544" t="n">
        <v>69209</v>
      </c>
      <c r="B8544" s="8" t="n">
        <v>13</v>
      </c>
      <c r="C8544" s="7" t="n">
        <v>6465</v>
      </c>
    </row>
    <row r="8545" spans="1:5">
      <c r="A8545" t="s">
        <v>4</v>
      </c>
      <c r="B8545" s="4" t="s">
        <v>5</v>
      </c>
      <c r="C8545" s="4" t="s">
        <v>7</v>
      </c>
    </row>
    <row r="8546" spans="1:5">
      <c r="A8546" t="n">
        <v>69212</v>
      </c>
      <c r="B8546" s="8" t="n">
        <v>13</v>
      </c>
      <c r="C8546" s="7" t="n">
        <v>6466</v>
      </c>
    </row>
    <row r="8547" spans="1:5">
      <c r="A8547" t="s">
        <v>4</v>
      </c>
      <c r="B8547" s="4" t="s">
        <v>5</v>
      </c>
      <c r="C8547" s="4" t="s">
        <v>7</v>
      </c>
    </row>
    <row r="8548" spans="1:5">
      <c r="A8548" t="n">
        <v>69215</v>
      </c>
      <c r="B8548" s="8" t="n">
        <v>13</v>
      </c>
      <c r="C8548" s="7" t="n">
        <v>6467</v>
      </c>
    </row>
    <row r="8549" spans="1:5">
      <c r="A8549" t="s">
        <v>4</v>
      </c>
      <c r="B8549" s="4" t="s">
        <v>5</v>
      </c>
      <c r="C8549" s="4" t="s">
        <v>7</v>
      </c>
    </row>
    <row r="8550" spans="1:5">
      <c r="A8550" t="n">
        <v>69218</v>
      </c>
      <c r="B8550" s="8" t="n">
        <v>13</v>
      </c>
      <c r="C8550" s="7" t="n">
        <v>6468</v>
      </c>
    </row>
    <row r="8551" spans="1:5">
      <c r="A8551" t="s">
        <v>4</v>
      </c>
      <c r="B8551" s="4" t="s">
        <v>5</v>
      </c>
      <c r="C8551" s="4" t="s">
        <v>7</v>
      </c>
    </row>
    <row r="8552" spans="1:5">
      <c r="A8552" t="n">
        <v>69221</v>
      </c>
      <c r="B8552" s="8" t="n">
        <v>13</v>
      </c>
      <c r="C8552" s="7" t="n">
        <v>6469</v>
      </c>
    </row>
    <row r="8553" spans="1:5">
      <c r="A8553" t="s">
        <v>4</v>
      </c>
      <c r="B8553" s="4" t="s">
        <v>5</v>
      </c>
      <c r="C8553" s="4" t="s">
        <v>7</v>
      </c>
    </row>
    <row r="8554" spans="1:5">
      <c r="A8554" t="n">
        <v>69224</v>
      </c>
      <c r="B8554" s="8" t="n">
        <v>13</v>
      </c>
      <c r="C8554" s="7" t="n">
        <v>6470</v>
      </c>
    </row>
    <row r="8555" spans="1:5">
      <c r="A8555" t="s">
        <v>4</v>
      </c>
      <c r="B8555" s="4" t="s">
        <v>5</v>
      </c>
      <c r="C8555" s="4" t="s">
        <v>7</v>
      </c>
    </row>
    <row r="8556" spans="1:5">
      <c r="A8556" t="n">
        <v>69227</v>
      </c>
      <c r="B8556" s="8" t="n">
        <v>13</v>
      </c>
      <c r="C8556" s="7" t="n">
        <v>6471</v>
      </c>
    </row>
    <row r="8557" spans="1:5">
      <c r="A8557" t="s">
        <v>4</v>
      </c>
      <c r="B8557" s="4" t="s">
        <v>5</v>
      </c>
      <c r="C8557" s="4" t="s">
        <v>8</v>
      </c>
    </row>
    <row r="8558" spans="1:5">
      <c r="A8558" t="n">
        <v>69230</v>
      </c>
      <c r="B8558" s="53" t="n">
        <v>74</v>
      </c>
      <c r="C8558" s="7" t="n">
        <v>18</v>
      </c>
    </row>
    <row r="8559" spans="1:5">
      <c r="A8559" t="s">
        <v>4</v>
      </c>
      <c r="B8559" s="4" t="s">
        <v>5</v>
      </c>
      <c r="C8559" s="4" t="s">
        <v>8</v>
      </c>
    </row>
    <row r="8560" spans="1:5">
      <c r="A8560" t="n">
        <v>69232</v>
      </c>
      <c r="B8560" s="53" t="n">
        <v>74</v>
      </c>
      <c r="C8560" s="7" t="n">
        <v>45</v>
      </c>
    </row>
    <row r="8561" spans="1:3">
      <c r="A8561" t="s">
        <v>4</v>
      </c>
      <c r="B8561" s="4" t="s">
        <v>5</v>
      </c>
      <c r="C8561" s="4" t="s">
        <v>7</v>
      </c>
    </row>
    <row r="8562" spans="1:3">
      <c r="A8562" t="n">
        <v>69234</v>
      </c>
      <c r="B8562" s="25" t="n">
        <v>16</v>
      </c>
      <c r="C8562" s="7" t="n">
        <v>0</v>
      </c>
    </row>
    <row r="8563" spans="1:3">
      <c r="A8563" t="s">
        <v>4</v>
      </c>
      <c r="B8563" s="4" t="s">
        <v>5</v>
      </c>
      <c r="C8563" s="4" t="s">
        <v>8</v>
      </c>
      <c r="D8563" s="4" t="s">
        <v>8</v>
      </c>
      <c r="E8563" s="4" t="s">
        <v>8</v>
      </c>
      <c r="F8563" s="4" t="s">
        <v>8</v>
      </c>
    </row>
    <row r="8564" spans="1:3">
      <c r="A8564" t="n">
        <v>69237</v>
      </c>
      <c r="B8564" s="11" t="n">
        <v>14</v>
      </c>
      <c r="C8564" s="7" t="n">
        <v>0</v>
      </c>
      <c r="D8564" s="7" t="n">
        <v>8</v>
      </c>
      <c r="E8564" s="7" t="n">
        <v>0</v>
      </c>
      <c r="F8564" s="7" t="n">
        <v>0</v>
      </c>
    </row>
    <row r="8565" spans="1:3">
      <c r="A8565" t="s">
        <v>4</v>
      </c>
      <c r="B8565" s="4" t="s">
        <v>5</v>
      </c>
      <c r="C8565" s="4" t="s">
        <v>8</v>
      </c>
      <c r="D8565" s="4" t="s">
        <v>9</v>
      </c>
    </row>
    <row r="8566" spans="1:3">
      <c r="A8566" t="n">
        <v>69242</v>
      </c>
      <c r="B8566" s="9" t="n">
        <v>2</v>
      </c>
      <c r="C8566" s="7" t="n">
        <v>11</v>
      </c>
      <c r="D8566" s="7" t="s">
        <v>16</v>
      </c>
    </row>
    <row r="8567" spans="1:3">
      <c r="A8567" t="s">
        <v>4</v>
      </c>
      <c r="B8567" s="4" t="s">
        <v>5</v>
      </c>
      <c r="C8567" s="4" t="s">
        <v>7</v>
      </c>
    </row>
    <row r="8568" spans="1:3">
      <c r="A8568" t="n">
        <v>69256</v>
      </c>
      <c r="B8568" s="25" t="n">
        <v>16</v>
      </c>
      <c r="C8568" s="7" t="n">
        <v>0</v>
      </c>
    </row>
    <row r="8569" spans="1:3">
      <c r="A8569" t="s">
        <v>4</v>
      </c>
      <c r="B8569" s="4" t="s">
        <v>5</v>
      </c>
      <c r="C8569" s="4" t="s">
        <v>8</v>
      </c>
      <c r="D8569" s="4" t="s">
        <v>9</v>
      </c>
    </row>
    <row r="8570" spans="1:3">
      <c r="A8570" t="n">
        <v>69259</v>
      </c>
      <c r="B8570" s="9" t="n">
        <v>2</v>
      </c>
      <c r="C8570" s="7" t="n">
        <v>11</v>
      </c>
      <c r="D8570" s="7" t="s">
        <v>549</v>
      </c>
    </row>
    <row r="8571" spans="1:3">
      <c r="A8571" t="s">
        <v>4</v>
      </c>
      <c r="B8571" s="4" t="s">
        <v>5</v>
      </c>
      <c r="C8571" s="4" t="s">
        <v>7</v>
      </c>
    </row>
    <row r="8572" spans="1:3">
      <c r="A8572" t="n">
        <v>69268</v>
      </c>
      <c r="B8572" s="25" t="n">
        <v>16</v>
      </c>
      <c r="C8572" s="7" t="n">
        <v>0</v>
      </c>
    </row>
    <row r="8573" spans="1:3">
      <c r="A8573" t="s">
        <v>4</v>
      </c>
      <c r="B8573" s="4" t="s">
        <v>5</v>
      </c>
      <c r="C8573" s="4" t="s">
        <v>14</v>
      </c>
    </row>
    <row r="8574" spans="1:3">
      <c r="A8574" t="n">
        <v>69271</v>
      </c>
      <c r="B8574" s="62" t="n">
        <v>15</v>
      </c>
      <c r="C8574" s="7" t="n">
        <v>2048</v>
      </c>
    </row>
    <row r="8575" spans="1:3">
      <c r="A8575" t="s">
        <v>4</v>
      </c>
      <c r="B8575" s="4" t="s">
        <v>5</v>
      </c>
      <c r="C8575" s="4" t="s">
        <v>8</v>
      </c>
      <c r="D8575" s="4" t="s">
        <v>9</v>
      </c>
    </row>
    <row r="8576" spans="1:3">
      <c r="A8576" t="n">
        <v>69276</v>
      </c>
      <c r="B8576" s="9" t="n">
        <v>2</v>
      </c>
      <c r="C8576" s="7" t="n">
        <v>10</v>
      </c>
      <c r="D8576" s="7" t="s">
        <v>49</v>
      </c>
    </row>
    <row r="8577" spans="1:6">
      <c r="A8577" t="s">
        <v>4</v>
      </c>
      <c r="B8577" s="4" t="s">
        <v>5</v>
      </c>
      <c r="C8577" s="4" t="s">
        <v>7</v>
      </c>
    </row>
    <row r="8578" spans="1:6">
      <c r="A8578" t="n">
        <v>69294</v>
      </c>
      <c r="B8578" s="25" t="n">
        <v>16</v>
      </c>
      <c r="C8578" s="7" t="n">
        <v>0</v>
      </c>
    </row>
    <row r="8579" spans="1:6">
      <c r="A8579" t="s">
        <v>4</v>
      </c>
      <c r="B8579" s="4" t="s">
        <v>5</v>
      </c>
      <c r="C8579" s="4" t="s">
        <v>8</v>
      </c>
      <c r="D8579" s="4" t="s">
        <v>9</v>
      </c>
    </row>
    <row r="8580" spans="1:6">
      <c r="A8580" t="n">
        <v>69297</v>
      </c>
      <c r="B8580" s="9" t="n">
        <v>2</v>
      </c>
      <c r="C8580" s="7" t="n">
        <v>10</v>
      </c>
      <c r="D8580" s="7" t="s">
        <v>50</v>
      </c>
    </row>
    <row r="8581" spans="1:6">
      <c r="A8581" t="s">
        <v>4</v>
      </c>
      <c r="B8581" s="4" t="s">
        <v>5</v>
      </c>
      <c r="C8581" s="4" t="s">
        <v>7</v>
      </c>
    </row>
    <row r="8582" spans="1:6">
      <c r="A8582" t="n">
        <v>69316</v>
      </c>
      <c r="B8582" s="25" t="n">
        <v>16</v>
      </c>
      <c r="C8582" s="7" t="n">
        <v>0</v>
      </c>
    </row>
    <row r="8583" spans="1:6">
      <c r="A8583" t="s">
        <v>4</v>
      </c>
      <c r="B8583" s="4" t="s">
        <v>5</v>
      </c>
      <c r="C8583" s="4" t="s">
        <v>8</v>
      </c>
      <c r="D8583" s="4" t="s">
        <v>7</v>
      </c>
      <c r="E8583" s="4" t="s">
        <v>13</v>
      </c>
    </row>
    <row r="8584" spans="1:6">
      <c r="A8584" t="n">
        <v>69319</v>
      </c>
      <c r="B8584" s="27" t="n">
        <v>58</v>
      </c>
      <c r="C8584" s="7" t="n">
        <v>100</v>
      </c>
      <c r="D8584" s="7" t="n">
        <v>300</v>
      </c>
      <c r="E8584" s="7" t="n">
        <v>1</v>
      </c>
    </row>
    <row r="8585" spans="1:6">
      <c r="A8585" t="s">
        <v>4</v>
      </c>
      <c r="B8585" s="4" t="s">
        <v>5</v>
      </c>
      <c r="C8585" s="4" t="s">
        <v>8</v>
      </c>
      <c r="D8585" s="4" t="s">
        <v>7</v>
      </c>
    </row>
    <row r="8586" spans="1:6">
      <c r="A8586" t="n">
        <v>69327</v>
      </c>
      <c r="B8586" s="27" t="n">
        <v>58</v>
      </c>
      <c r="C8586" s="7" t="n">
        <v>255</v>
      </c>
      <c r="D8586" s="7" t="n">
        <v>0</v>
      </c>
    </row>
    <row r="8587" spans="1:6">
      <c r="A8587" t="s">
        <v>4</v>
      </c>
      <c r="B8587" s="4" t="s">
        <v>5</v>
      </c>
      <c r="C8587" s="4" t="s">
        <v>8</v>
      </c>
    </row>
    <row r="8588" spans="1:6">
      <c r="A8588" t="n">
        <v>69331</v>
      </c>
      <c r="B8588" s="29" t="n">
        <v>23</v>
      </c>
      <c r="C8588" s="7" t="n">
        <v>0</v>
      </c>
    </row>
    <row r="8589" spans="1:6">
      <c r="A8589" t="s">
        <v>4</v>
      </c>
      <c r="B8589" s="4" t="s">
        <v>5</v>
      </c>
      <c r="C8589" s="4" t="s">
        <v>12</v>
      </c>
    </row>
    <row r="8590" spans="1:6">
      <c r="A8590" t="n">
        <v>69333</v>
      </c>
      <c r="B8590" s="15" t="n">
        <v>3</v>
      </c>
      <c r="C8590" s="13" t="n">
        <f t="normal" ca="1">A8594</f>
        <v>0</v>
      </c>
    </row>
    <row r="8591" spans="1:6">
      <c r="A8591" t="s">
        <v>4</v>
      </c>
      <c r="B8591" s="4" t="s">
        <v>5</v>
      </c>
      <c r="C8591" s="4" t="s">
        <v>8</v>
      </c>
      <c r="D8591" s="4" t="s">
        <v>7</v>
      </c>
    </row>
    <row r="8592" spans="1:6">
      <c r="A8592" t="n">
        <v>69338</v>
      </c>
      <c r="B8592" s="10" t="n">
        <v>162</v>
      </c>
      <c r="C8592" s="7" t="n">
        <v>1</v>
      </c>
      <c r="D8592" s="7" t="n">
        <v>0</v>
      </c>
    </row>
    <row r="8593" spans="1:5">
      <c r="A8593" t="s">
        <v>4</v>
      </c>
      <c r="B8593" s="4" t="s">
        <v>5</v>
      </c>
      <c r="C8593" s="4" t="s">
        <v>12</v>
      </c>
    </row>
    <row r="8594" spans="1:5">
      <c r="A8594" t="n">
        <v>69342</v>
      </c>
      <c r="B8594" s="15" t="n">
        <v>3</v>
      </c>
      <c r="C8594" s="13" t="n">
        <f t="normal" ca="1">A8666</f>
        <v>0</v>
      </c>
    </row>
    <row r="8595" spans="1:5">
      <c r="A8595" t="s">
        <v>4</v>
      </c>
      <c r="B8595" s="4" t="s">
        <v>5</v>
      </c>
      <c r="C8595" s="4" t="s">
        <v>8</v>
      </c>
      <c r="D8595" s="4" t="s">
        <v>9</v>
      </c>
    </row>
    <row r="8596" spans="1:5">
      <c r="A8596" t="n">
        <v>69347</v>
      </c>
      <c r="B8596" s="9" t="n">
        <v>2</v>
      </c>
      <c r="C8596" s="7" t="n">
        <v>10</v>
      </c>
      <c r="D8596" s="7" t="s">
        <v>548</v>
      </c>
    </row>
    <row r="8597" spans="1:5">
      <c r="A8597" t="s">
        <v>4</v>
      </c>
      <c r="B8597" s="4" t="s">
        <v>5</v>
      </c>
      <c r="C8597" s="4" t="s">
        <v>7</v>
      </c>
    </row>
    <row r="8598" spans="1:5">
      <c r="A8598" t="n">
        <v>69362</v>
      </c>
      <c r="B8598" s="25" t="n">
        <v>16</v>
      </c>
      <c r="C8598" s="7" t="n">
        <v>0</v>
      </c>
    </row>
    <row r="8599" spans="1:5">
      <c r="A8599" t="s">
        <v>4</v>
      </c>
      <c r="B8599" s="4" t="s">
        <v>5</v>
      </c>
      <c r="C8599" s="4" t="s">
        <v>8</v>
      </c>
      <c r="D8599" s="4" t="s">
        <v>7</v>
      </c>
    </row>
    <row r="8600" spans="1:5">
      <c r="A8600" t="n">
        <v>69365</v>
      </c>
      <c r="B8600" s="27" t="n">
        <v>58</v>
      </c>
      <c r="C8600" s="7" t="n">
        <v>105</v>
      </c>
      <c r="D8600" s="7" t="n">
        <v>300</v>
      </c>
    </row>
    <row r="8601" spans="1:5">
      <c r="A8601" t="s">
        <v>4</v>
      </c>
      <c r="B8601" s="4" t="s">
        <v>5</v>
      </c>
      <c r="C8601" s="4" t="s">
        <v>13</v>
      </c>
      <c r="D8601" s="4" t="s">
        <v>7</v>
      </c>
    </row>
    <row r="8602" spans="1:5">
      <c r="A8602" t="n">
        <v>69369</v>
      </c>
      <c r="B8602" s="60" t="n">
        <v>103</v>
      </c>
      <c r="C8602" s="7" t="n">
        <v>1</v>
      </c>
      <c r="D8602" s="7" t="n">
        <v>300</v>
      </c>
    </row>
    <row r="8603" spans="1:5">
      <c r="A8603" t="s">
        <v>4</v>
      </c>
      <c r="B8603" s="4" t="s">
        <v>5</v>
      </c>
      <c r="C8603" s="4" t="s">
        <v>8</v>
      </c>
      <c r="D8603" s="4" t="s">
        <v>7</v>
      </c>
    </row>
    <row r="8604" spans="1:5">
      <c r="A8604" t="n">
        <v>69376</v>
      </c>
      <c r="B8604" s="64" t="n">
        <v>72</v>
      </c>
      <c r="C8604" s="7" t="n">
        <v>4</v>
      </c>
      <c r="D8604" s="7" t="n">
        <v>0</v>
      </c>
    </row>
    <row r="8605" spans="1:5">
      <c r="A8605" t="s">
        <v>4</v>
      </c>
      <c r="B8605" s="4" t="s">
        <v>5</v>
      </c>
      <c r="C8605" s="4" t="s">
        <v>14</v>
      </c>
    </row>
    <row r="8606" spans="1:5">
      <c r="A8606" t="n">
        <v>69380</v>
      </c>
      <c r="B8606" s="62" t="n">
        <v>15</v>
      </c>
      <c r="C8606" s="7" t="n">
        <v>1073741824</v>
      </c>
    </row>
    <row r="8607" spans="1:5">
      <c r="A8607" t="s">
        <v>4</v>
      </c>
      <c r="B8607" s="4" t="s">
        <v>5</v>
      </c>
      <c r="C8607" s="4" t="s">
        <v>8</v>
      </c>
    </row>
    <row r="8608" spans="1:5">
      <c r="A8608" t="n">
        <v>69385</v>
      </c>
      <c r="B8608" s="61" t="n">
        <v>64</v>
      </c>
      <c r="C8608" s="7" t="n">
        <v>3</v>
      </c>
    </row>
    <row r="8609" spans="1:4">
      <c r="A8609" t="s">
        <v>4</v>
      </c>
      <c r="B8609" s="4" t="s">
        <v>5</v>
      </c>
      <c r="C8609" s="4" t="s">
        <v>8</v>
      </c>
    </row>
    <row r="8610" spans="1:4">
      <c r="A8610" t="n">
        <v>69387</v>
      </c>
      <c r="B8610" s="53" t="n">
        <v>74</v>
      </c>
      <c r="C8610" s="7" t="n">
        <v>67</v>
      </c>
    </row>
    <row r="8611" spans="1:4">
      <c r="A8611" t="s">
        <v>4</v>
      </c>
      <c r="B8611" s="4" t="s">
        <v>5</v>
      </c>
      <c r="C8611" s="4" t="s">
        <v>8</v>
      </c>
      <c r="D8611" s="4" t="s">
        <v>8</v>
      </c>
      <c r="E8611" s="4" t="s">
        <v>7</v>
      </c>
    </row>
    <row r="8612" spans="1:4">
      <c r="A8612" t="n">
        <v>69389</v>
      </c>
      <c r="B8612" s="31" t="n">
        <v>45</v>
      </c>
      <c r="C8612" s="7" t="n">
        <v>8</v>
      </c>
      <c r="D8612" s="7" t="n">
        <v>1</v>
      </c>
      <c r="E8612" s="7" t="n">
        <v>0</v>
      </c>
    </row>
    <row r="8613" spans="1:4">
      <c r="A8613" t="s">
        <v>4</v>
      </c>
      <c r="B8613" s="4" t="s">
        <v>5</v>
      </c>
      <c r="C8613" s="4" t="s">
        <v>7</v>
      </c>
    </row>
    <row r="8614" spans="1:4">
      <c r="A8614" t="n">
        <v>69394</v>
      </c>
      <c r="B8614" s="8" t="n">
        <v>13</v>
      </c>
      <c r="C8614" s="7" t="n">
        <v>6409</v>
      </c>
    </row>
    <row r="8615" spans="1:4">
      <c r="A8615" t="s">
        <v>4</v>
      </c>
      <c r="B8615" s="4" t="s">
        <v>5</v>
      </c>
      <c r="C8615" s="4" t="s">
        <v>7</v>
      </c>
    </row>
    <row r="8616" spans="1:4">
      <c r="A8616" t="n">
        <v>69397</v>
      </c>
      <c r="B8616" s="8" t="n">
        <v>13</v>
      </c>
      <c r="C8616" s="7" t="n">
        <v>6408</v>
      </c>
    </row>
    <row r="8617" spans="1:4">
      <c r="A8617" t="s">
        <v>4</v>
      </c>
      <c r="B8617" s="4" t="s">
        <v>5</v>
      </c>
      <c r="C8617" s="4" t="s">
        <v>7</v>
      </c>
    </row>
    <row r="8618" spans="1:4">
      <c r="A8618" t="n">
        <v>69400</v>
      </c>
      <c r="B8618" s="6" t="n">
        <v>12</v>
      </c>
      <c r="C8618" s="7" t="n">
        <v>6464</v>
      </c>
    </row>
    <row r="8619" spans="1:4">
      <c r="A8619" t="s">
        <v>4</v>
      </c>
      <c r="B8619" s="4" t="s">
        <v>5</v>
      </c>
      <c r="C8619" s="4" t="s">
        <v>7</v>
      </c>
    </row>
    <row r="8620" spans="1:4">
      <c r="A8620" t="n">
        <v>69403</v>
      </c>
      <c r="B8620" s="8" t="n">
        <v>13</v>
      </c>
      <c r="C8620" s="7" t="n">
        <v>6465</v>
      </c>
    </row>
    <row r="8621" spans="1:4">
      <c r="A8621" t="s">
        <v>4</v>
      </c>
      <c r="B8621" s="4" t="s">
        <v>5</v>
      </c>
      <c r="C8621" s="4" t="s">
        <v>7</v>
      </c>
    </row>
    <row r="8622" spans="1:4">
      <c r="A8622" t="n">
        <v>69406</v>
      </c>
      <c r="B8622" s="8" t="n">
        <v>13</v>
      </c>
      <c r="C8622" s="7" t="n">
        <v>6466</v>
      </c>
    </row>
    <row r="8623" spans="1:4">
      <c r="A8623" t="s">
        <v>4</v>
      </c>
      <c r="B8623" s="4" t="s">
        <v>5</v>
      </c>
      <c r="C8623" s="4" t="s">
        <v>7</v>
      </c>
    </row>
    <row r="8624" spans="1:4">
      <c r="A8624" t="n">
        <v>69409</v>
      </c>
      <c r="B8624" s="8" t="n">
        <v>13</v>
      </c>
      <c r="C8624" s="7" t="n">
        <v>6467</v>
      </c>
    </row>
    <row r="8625" spans="1:5">
      <c r="A8625" t="s">
        <v>4</v>
      </c>
      <c r="B8625" s="4" t="s">
        <v>5</v>
      </c>
      <c r="C8625" s="4" t="s">
        <v>7</v>
      </c>
    </row>
    <row r="8626" spans="1:5">
      <c r="A8626" t="n">
        <v>69412</v>
      </c>
      <c r="B8626" s="8" t="n">
        <v>13</v>
      </c>
      <c r="C8626" s="7" t="n">
        <v>6468</v>
      </c>
    </row>
    <row r="8627" spans="1:5">
      <c r="A8627" t="s">
        <v>4</v>
      </c>
      <c r="B8627" s="4" t="s">
        <v>5</v>
      </c>
      <c r="C8627" s="4" t="s">
        <v>7</v>
      </c>
    </row>
    <row r="8628" spans="1:5">
      <c r="A8628" t="n">
        <v>69415</v>
      </c>
      <c r="B8628" s="8" t="n">
        <v>13</v>
      </c>
      <c r="C8628" s="7" t="n">
        <v>6469</v>
      </c>
    </row>
    <row r="8629" spans="1:5">
      <c r="A8629" t="s">
        <v>4</v>
      </c>
      <c r="B8629" s="4" t="s">
        <v>5</v>
      </c>
      <c r="C8629" s="4" t="s">
        <v>7</v>
      </c>
    </row>
    <row r="8630" spans="1:5">
      <c r="A8630" t="n">
        <v>69418</v>
      </c>
      <c r="B8630" s="8" t="n">
        <v>13</v>
      </c>
      <c r="C8630" s="7" t="n">
        <v>6470</v>
      </c>
    </row>
    <row r="8631" spans="1:5">
      <c r="A8631" t="s">
        <v>4</v>
      </c>
      <c r="B8631" s="4" t="s">
        <v>5</v>
      </c>
      <c r="C8631" s="4" t="s">
        <v>7</v>
      </c>
    </row>
    <row r="8632" spans="1:5">
      <c r="A8632" t="n">
        <v>69421</v>
      </c>
      <c r="B8632" s="8" t="n">
        <v>13</v>
      </c>
      <c r="C8632" s="7" t="n">
        <v>6471</v>
      </c>
    </row>
    <row r="8633" spans="1:5">
      <c r="A8633" t="s">
        <v>4</v>
      </c>
      <c r="B8633" s="4" t="s">
        <v>5</v>
      </c>
      <c r="C8633" s="4" t="s">
        <v>8</v>
      </c>
    </row>
    <row r="8634" spans="1:5">
      <c r="A8634" t="n">
        <v>69424</v>
      </c>
      <c r="B8634" s="53" t="n">
        <v>74</v>
      </c>
      <c r="C8634" s="7" t="n">
        <v>18</v>
      </c>
    </row>
    <row r="8635" spans="1:5">
      <c r="A8635" t="s">
        <v>4</v>
      </c>
      <c r="B8635" s="4" t="s">
        <v>5</v>
      </c>
      <c r="C8635" s="4" t="s">
        <v>8</v>
      </c>
    </row>
    <row r="8636" spans="1:5">
      <c r="A8636" t="n">
        <v>69426</v>
      </c>
      <c r="B8636" s="53" t="n">
        <v>74</v>
      </c>
      <c r="C8636" s="7" t="n">
        <v>45</v>
      </c>
    </row>
    <row r="8637" spans="1:5">
      <c r="A8637" t="s">
        <v>4</v>
      </c>
      <c r="B8637" s="4" t="s">
        <v>5</v>
      </c>
      <c r="C8637" s="4" t="s">
        <v>7</v>
      </c>
    </row>
    <row r="8638" spans="1:5">
      <c r="A8638" t="n">
        <v>69428</v>
      </c>
      <c r="B8638" s="25" t="n">
        <v>16</v>
      </c>
      <c r="C8638" s="7" t="n">
        <v>0</v>
      </c>
    </row>
    <row r="8639" spans="1:5">
      <c r="A8639" t="s">
        <v>4</v>
      </c>
      <c r="B8639" s="4" t="s">
        <v>5</v>
      </c>
      <c r="C8639" s="4" t="s">
        <v>8</v>
      </c>
      <c r="D8639" s="4" t="s">
        <v>8</v>
      </c>
      <c r="E8639" s="4" t="s">
        <v>8</v>
      </c>
      <c r="F8639" s="4" t="s">
        <v>8</v>
      </c>
    </row>
    <row r="8640" spans="1:5">
      <c r="A8640" t="n">
        <v>69431</v>
      </c>
      <c r="B8640" s="11" t="n">
        <v>14</v>
      </c>
      <c r="C8640" s="7" t="n">
        <v>0</v>
      </c>
      <c r="D8640" s="7" t="n">
        <v>8</v>
      </c>
      <c r="E8640" s="7" t="n">
        <v>0</v>
      </c>
      <c r="F8640" s="7" t="n">
        <v>0</v>
      </c>
    </row>
    <row r="8641" spans="1:6">
      <c r="A8641" t="s">
        <v>4</v>
      </c>
      <c r="B8641" s="4" t="s">
        <v>5</v>
      </c>
      <c r="C8641" s="4" t="s">
        <v>8</v>
      </c>
      <c r="D8641" s="4" t="s">
        <v>9</v>
      </c>
    </row>
    <row r="8642" spans="1:6">
      <c r="A8642" t="n">
        <v>69436</v>
      </c>
      <c r="B8642" s="9" t="n">
        <v>2</v>
      </c>
      <c r="C8642" s="7" t="n">
        <v>11</v>
      </c>
      <c r="D8642" s="7" t="s">
        <v>16</v>
      </c>
    </row>
    <row r="8643" spans="1:6">
      <c r="A8643" t="s">
        <v>4</v>
      </c>
      <c r="B8643" s="4" t="s">
        <v>5</v>
      </c>
      <c r="C8643" s="4" t="s">
        <v>7</v>
      </c>
    </row>
    <row r="8644" spans="1:6">
      <c r="A8644" t="n">
        <v>69450</v>
      </c>
      <c r="B8644" s="25" t="n">
        <v>16</v>
      </c>
      <c r="C8644" s="7" t="n">
        <v>0</v>
      </c>
    </row>
    <row r="8645" spans="1:6">
      <c r="A8645" t="s">
        <v>4</v>
      </c>
      <c r="B8645" s="4" t="s">
        <v>5</v>
      </c>
      <c r="C8645" s="4" t="s">
        <v>8</v>
      </c>
      <c r="D8645" s="4" t="s">
        <v>9</v>
      </c>
    </row>
    <row r="8646" spans="1:6">
      <c r="A8646" t="n">
        <v>69453</v>
      </c>
      <c r="B8646" s="9" t="n">
        <v>2</v>
      </c>
      <c r="C8646" s="7" t="n">
        <v>11</v>
      </c>
      <c r="D8646" s="7" t="s">
        <v>549</v>
      </c>
    </row>
    <row r="8647" spans="1:6">
      <c r="A8647" t="s">
        <v>4</v>
      </c>
      <c r="B8647" s="4" t="s">
        <v>5</v>
      </c>
      <c r="C8647" s="4" t="s">
        <v>7</v>
      </c>
    </row>
    <row r="8648" spans="1:6">
      <c r="A8648" t="n">
        <v>69462</v>
      </c>
      <c r="B8648" s="25" t="n">
        <v>16</v>
      </c>
      <c r="C8648" s="7" t="n">
        <v>0</v>
      </c>
    </row>
    <row r="8649" spans="1:6">
      <c r="A8649" t="s">
        <v>4</v>
      </c>
      <c r="B8649" s="4" t="s">
        <v>5</v>
      </c>
      <c r="C8649" s="4" t="s">
        <v>14</v>
      </c>
    </row>
    <row r="8650" spans="1:6">
      <c r="A8650" t="n">
        <v>69465</v>
      </c>
      <c r="B8650" s="62" t="n">
        <v>15</v>
      </c>
      <c r="C8650" s="7" t="n">
        <v>2048</v>
      </c>
    </row>
    <row r="8651" spans="1:6">
      <c r="A8651" t="s">
        <v>4</v>
      </c>
      <c r="B8651" s="4" t="s">
        <v>5</v>
      </c>
      <c r="C8651" s="4" t="s">
        <v>8</v>
      </c>
      <c r="D8651" s="4" t="s">
        <v>9</v>
      </c>
    </row>
    <row r="8652" spans="1:6">
      <c r="A8652" t="n">
        <v>69470</v>
      </c>
      <c r="B8652" s="9" t="n">
        <v>2</v>
      </c>
      <c r="C8652" s="7" t="n">
        <v>10</v>
      </c>
      <c r="D8652" s="7" t="s">
        <v>49</v>
      </c>
    </row>
    <row r="8653" spans="1:6">
      <c r="A8653" t="s">
        <v>4</v>
      </c>
      <c r="B8653" s="4" t="s">
        <v>5</v>
      </c>
      <c r="C8653" s="4" t="s">
        <v>7</v>
      </c>
    </row>
    <row r="8654" spans="1:6">
      <c r="A8654" t="n">
        <v>69488</v>
      </c>
      <c r="B8654" s="25" t="n">
        <v>16</v>
      </c>
      <c r="C8654" s="7" t="n">
        <v>0</v>
      </c>
    </row>
    <row r="8655" spans="1:6">
      <c r="A8655" t="s">
        <v>4</v>
      </c>
      <c r="B8655" s="4" t="s">
        <v>5</v>
      </c>
      <c r="C8655" s="4" t="s">
        <v>8</v>
      </c>
      <c r="D8655" s="4" t="s">
        <v>9</v>
      </c>
    </row>
    <row r="8656" spans="1:6">
      <c r="A8656" t="n">
        <v>69491</v>
      </c>
      <c r="B8656" s="9" t="n">
        <v>2</v>
      </c>
      <c r="C8656" s="7" t="n">
        <v>10</v>
      </c>
      <c r="D8656" s="7" t="s">
        <v>50</v>
      </c>
    </row>
    <row r="8657" spans="1:4">
      <c r="A8657" t="s">
        <v>4</v>
      </c>
      <c r="B8657" s="4" t="s">
        <v>5</v>
      </c>
      <c r="C8657" s="4" t="s">
        <v>7</v>
      </c>
    </row>
    <row r="8658" spans="1:4">
      <c r="A8658" t="n">
        <v>69510</v>
      </c>
      <c r="B8658" s="25" t="n">
        <v>16</v>
      </c>
      <c r="C8658" s="7" t="n">
        <v>0</v>
      </c>
    </row>
    <row r="8659" spans="1:4">
      <c r="A8659" t="s">
        <v>4</v>
      </c>
      <c r="B8659" s="4" t="s">
        <v>5</v>
      </c>
      <c r="C8659" s="4" t="s">
        <v>8</v>
      </c>
      <c r="D8659" s="4" t="s">
        <v>7</v>
      </c>
      <c r="E8659" s="4" t="s">
        <v>13</v>
      </c>
    </row>
    <row r="8660" spans="1:4">
      <c r="A8660" t="n">
        <v>69513</v>
      </c>
      <c r="B8660" s="27" t="n">
        <v>58</v>
      </c>
      <c r="C8660" s="7" t="n">
        <v>100</v>
      </c>
      <c r="D8660" s="7" t="n">
        <v>300</v>
      </c>
      <c r="E8660" s="7" t="n">
        <v>1</v>
      </c>
    </row>
    <row r="8661" spans="1:4">
      <c r="A8661" t="s">
        <v>4</v>
      </c>
      <c r="B8661" s="4" t="s">
        <v>5</v>
      </c>
      <c r="C8661" s="4" t="s">
        <v>8</v>
      </c>
      <c r="D8661" s="4" t="s">
        <v>7</v>
      </c>
    </row>
    <row r="8662" spans="1:4">
      <c r="A8662" t="n">
        <v>69521</v>
      </c>
      <c r="B8662" s="27" t="n">
        <v>58</v>
      </c>
      <c r="C8662" s="7" t="n">
        <v>255</v>
      </c>
      <c r="D8662" s="7" t="n">
        <v>0</v>
      </c>
    </row>
    <row r="8663" spans="1:4">
      <c r="A8663" t="s">
        <v>4</v>
      </c>
      <c r="B8663" s="4" t="s">
        <v>5</v>
      </c>
      <c r="C8663" s="4" t="s">
        <v>8</v>
      </c>
    </row>
    <row r="8664" spans="1:4">
      <c r="A8664" t="n">
        <v>69525</v>
      </c>
      <c r="B8664" s="29" t="n">
        <v>23</v>
      </c>
      <c r="C8664" s="7" t="n">
        <v>0</v>
      </c>
    </row>
    <row r="8665" spans="1:4">
      <c r="A8665" t="s">
        <v>4</v>
      </c>
      <c r="B8665" s="4" t="s">
        <v>5</v>
      </c>
    </row>
    <row r="8666" spans="1:4">
      <c r="A8666" t="n">
        <v>69527</v>
      </c>
      <c r="B8666" s="5" t="n">
        <v>1</v>
      </c>
    </row>
    <row r="8667" spans="1:4" s="3" customFormat="1" customHeight="0">
      <c r="A8667" s="3" t="s">
        <v>2</v>
      </c>
      <c r="B8667" s="3" t="s">
        <v>570</v>
      </c>
    </row>
    <row r="8668" spans="1:4">
      <c r="A8668" t="s">
        <v>4</v>
      </c>
      <c r="B8668" s="4" t="s">
        <v>5</v>
      </c>
      <c r="C8668" s="4" t="s">
        <v>8</v>
      </c>
      <c r="D8668" s="4" t="s">
        <v>8</v>
      </c>
      <c r="E8668" s="4" t="s">
        <v>8</v>
      </c>
      <c r="F8668" s="4" t="s">
        <v>8</v>
      </c>
    </row>
    <row r="8669" spans="1:4">
      <c r="A8669" t="n">
        <v>69528</v>
      </c>
      <c r="B8669" s="11" t="n">
        <v>14</v>
      </c>
      <c r="C8669" s="7" t="n">
        <v>2</v>
      </c>
      <c r="D8669" s="7" t="n">
        <v>0</v>
      </c>
      <c r="E8669" s="7" t="n">
        <v>0</v>
      </c>
      <c r="F8669" s="7" t="n">
        <v>0</v>
      </c>
    </row>
    <row r="8670" spans="1:4">
      <c r="A8670" t="s">
        <v>4</v>
      </c>
      <c r="B8670" s="4" t="s">
        <v>5</v>
      </c>
      <c r="C8670" s="4" t="s">
        <v>8</v>
      </c>
      <c r="D8670" s="20" t="s">
        <v>30</v>
      </c>
      <c r="E8670" s="4" t="s">
        <v>5</v>
      </c>
      <c r="F8670" s="4" t="s">
        <v>8</v>
      </c>
      <c r="G8670" s="4" t="s">
        <v>7</v>
      </c>
      <c r="H8670" s="20" t="s">
        <v>32</v>
      </c>
      <c r="I8670" s="4" t="s">
        <v>8</v>
      </c>
      <c r="J8670" s="4" t="s">
        <v>14</v>
      </c>
      <c r="K8670" s="4" t="s">
        <v>8</v>
      </c>
      <c r="L8670" s="4" t="s">
        <v>8</v>
      </c>
      <c r="M8670" s="20" t="s">
        <v>30</v>
      </c>
      <c r="N8670" s="4" t="s">
        <v>5</v>
      </c>
      <c r="O8670" s="4" t="s">
        <v>8</v>
      </c>
      <c r="P8670" s="4" t="s">
        <v>7</v>
      </c>
      <c r="Q8670" s="20" t="s">
        <v>32</v>
      </c>
      <c r="R8670" s="4" t="s">
        <v>8</v>
      </c>
      <c r="S8670" s="4" t="s">
        <v>14</v>
      </c>
      <c r="T8670" s="4" t="s">
        <v>8</v>
      </c>
      <c r="U8670" s="4" t="s">
        <v>8</v>
      </c>
      <c r="V8670" s="4" t="s">
        <v>8</v>
      </c>
      <c r="W8670" s="4" t="s">
        <v>12</v>
      </c>
    </row>
    <row r="8671" spans="1:4">
      <c r="A8671" t="n">
        <v>69533</v>
      </c>
      <c r="B8671" s="12" t="n">
        <v>5</v>
      </c>
      <c r="C8671" s="7" t="n">
        <v>28</v>
      </c>
      <c r="D8671" s="20" t="s">
        <v>3</v>
      </c>
      <c r="E8671" s="10" t="n">
        <v>162</v>
      </c>
      <c r="F8671" s="7" t="n">
        <v>3</v>
      </c>
      <c r="G8671" s="7" t="n">
        <v>12302</v>
      </c>
      <c r="H8671" s="20" t="s">
        <v>3</v>
      </c>
      <c r="I8671" s="7" t="n">
        <v>0</v>
      </c>
      <c r="J8671" s="7" t="n">
        <v>1</v>
      </c>
      <c r="K8671" s="7" t="n">
        <v>2</v>
      </c>
      <c r="L8671" s="7" t="n">
        <v>28</v>
      </c>
      <c r="M8671" s="20" t="s">
        <v>3</v>
      </c>
      <c r="N8671" s="10" t="n">
        <v>162</v>
      </c>
      <c r="O8671" s="7" t="n">
        <v>3</v>
      </c>
      <c r="P8671" s="7" t="n">
        <v>12302</v>
      </c>
      <c r="Q8671" s="20" t="s">
        <v>3</v>
      </c>
      <c r="R8671" s="7" t="n">
        <v>0</v>
      </c>
      <c r="S8671" s="7" t="n">
        <v>2</v>
      </c>
      <c r="T8671" s="7" t="n">
        <v>2</v>
      </c>
      <c r="U8671" s="7" t="n">
        <v>11</v>
      </c>
      <c r="V8671" s="7" t="n">
        <v>1</v>
      </c>
      <c r="W8671" s="13" t="n">
        <f t="normal" ca="1">A8675</f>
        <v>0</v>
      </c>
    </row>
    <row r="8672" spans="1:4">
      <c r="A8672" t="s">
        <v>4</v>
      </c>
      <c r="B8672" s="4" t="s">
        <v>5</v>
      </c>
      <c r="C8672" s="4" t="s">
        <v>8</v>
      </c>
      <c r="D8672" s="4" t="s">
        <v>7</v>
      </c>
      <c r="E8672" s="4" t="s">
        <v>13</v>
      </c>
    </row>
    <row r="8673" spans="1:23">
      <c r="A8673" t="n">
        <v>69562</v>
      </c>
      <c r="B8673" s="27" t="n">
        <v>58</v>
      </c>
      <c r="C8673" s="7" t="n">
        <v>0</v>
      </c>
      <c r="D8673" s="7" t="n">
        <v>0</v>
      </c>
      <c r="E8673" s="7" t="n">
        <v>1</v>
      </c>
    </row>
    <row r="8674" spans="1:23">
      <c r="A8674" t="s">
        <v>4</v>
      </c>
      <c r="B8674" s="4" t="s">
        <v>5</v>
      </c>
      <c r="C8674" s="4" t="s">
        <v>8</v>
      </c>
      <c r="D8674" s="20" t="s">
        <v>30</v>
      </c>
      <c r="E8674" s="4" t="s">
        <v>5</v>
      </c>
      <c r="F8674" s="4" t="s">
        <v>8</v>
      </c>
      <c r="G8674" s="4" t="s">
        <v>7</v>
      </c>
      <c r="H8674" s="20" t="s">
        <v>32</v>
      </c>
      <c r="I8674" s="4" t="s">
        <v>8</v>
      </c>
      <c r="J8674" s="4" t="s">
        <v>14</v>
      </c>
      <c r="K8674" s="4" t="s">
        <v>8</v>
      </c>
      <c r="L8674" s="4" t="s">
        <v>8</v>
      </c>
      <c r="M8674" s="20" t="s">
        <v>30</v>
      </c>
      <c r="N8674" s="4" t="s">
        <v>5</v>
      </c>
      <c r="O8674" s="4" t="s">
        <v>8</v>
      </c>
      <c r="P8674" s="4" t="s">
        <v>7</v>
      </c>
      <c r="Q8674" s="20" t="s">
        <v>32</v>
      </c>
      <c r="R8674" s="4" t="s">
        <v>8</v>
      </c>
      <c r="S8674" s="4" t="s">
        <v>14</v>
      </c>
      <c r="T8674" s="4" t="s">
        <v>8</v>
      </c>
      <c r="U8674" s="4" t="s">
        <v>8</v>
      </c>
      <c r="V8674" s="4" t="s">
        <v>8</v>
      </c>
      <c r="W8674" s="4" t="s">
        <v>12</v>
      </c>
    </row>
    <row r="8675" spans="1:23">
      <c r="A8675" t="n">
        <v>69570</v>
      </c>
      <c r="B8675" s="12" t="n">
        <v>5</v>
      </c>
      <c r="C8675" s="7" t="n">
        <v>28</v>
      </c>
      <c r="D8675" s="20" t="s">
        <v>3</v>
      </c>
      <c r="E8675" s="10" t="n">
        <v>162</v>
      </c>
      <c r="F8675" s="7" t="n">
        <v>3</v>
      </c>
      <c r="G8675" s="7" t="n">
        <v>12302</v>
      </c>
      <c r="H8675" s="20" t="s">
        <v>3</v>
      </c>
      <c r="I8675" s="7" t="n">
        <v>0</v>
      </c>
      <c r="J8675" s="7" t="n">
        <v>1</v>
      </c>
      <c r="K8675" s="7" t="n">
        <v>3</v>
      </c>
      <c r="L8675" s="7" t="n">
        <v>28</v>
      </c>
      <c r="M8675" s="20" t="s">
        <v>3</v>
      </c>
      <c r="N8675" s="10" t="n">
        <v>162</v>
      </c>
      <c r="O8675" s="7" t="n">
        <v>3</v>
      </c>
      <c r="P8675" s="7" t="n">
        <v>12302</v>
      </c>
      <c r="Q8675" s="20" t="s">
        <v>3</v>
      </c>
      <c r="R8675" s="7" t="n">
        <v>0</v>
      </c>
      <c r="S8675" s="7" t="n">
        <v>2</v>
      </c>
      <c r="T8675" s="7" t="n">
        <v>3</v>
      </c>
      <c r="U8675" s="7" t="n">
        <v>9</v>
      </c>
      <c r="V8675" s="7" t="n">
        <v>1</v>
      </c>
      <c r="W8675" s="13" t="n">
        <f t="normal" ca="1">A8685</f>
        <v>0</v>
      </c>
    </row>
    <row r="8676" spans="1:23">
      <c r="A8676" t="s">
        <v>4</v>
      </c>
      <c r="B8676" s="4" t="s">
        <v>5</v>
      </c>
      <c r="C8676" s="4" t="s">
        <v>8</v>
      </c>
      <c r="D8676" s="20" t="s">
        <v>30</v>
      </c>
      <c r="E8676" s="4" t="s">
        <v>5</v>
      </c>
      <c r="F8676" s="4" t="s">
        <v>7</v>
      </c>
      <c r="G8676" s="4" t="s">
        <v>8</v>
      </c>
      <c r="H8676" s="4" t="s">
        <v>8</v>
      </c>
      <c r="I8676" s="4" t="s">
        <v>9</v>
      </c>
      <c r="J8676" s="20" t="s">
        <v>32</v>
      </c>
      <c r="K8676" s="4" t="s">
        <v>8</v>
      </c>
      <c r="L8676" s="4" t="s">
        <v>8</v>
      </c>
      <c r="M8676" s="20" t="s">
        <v>30</v>
      </c>
      <c r="N8676" s="4" t="s">
        <v>5</v>
      </c>
      <c r="O8676" s="4" t="s">
        <v>8</v>
      </c>
      <c r="P8676" s="20" t="s">
        <v>32</v>
      </c>
      <c r="Q8676" s="4" t="s">
        <v>8</v>
      </c>
      <c r="R8676" s="4" t="s">
        <v>14</v>
      </c>
      <c r="S8676" s="4" t="s">
        <v>8</v>
      </c>
      <c r="T8676" s="4" t="s">
        <v>8</v>
      </c>
      <c r="U8676" s="4" t="s">
        <v>8</v>
      </c>
      <c r="V8676" s="20" t="s">
        <v>30</v>
      </c>
      <c r="W8676" s="4" t="s">
        <v>5</v>
      </c>
      <c r="X8676" s="4" t="s">
        <v>8</v>
      </c>
      <c r="Y8676" s="20" t="s">
        <v>32</v>
      </c>
      <c r="Z8676" s="4" t="s">
        <v>8</v>
      </c>
      <c r="AA8676" s="4" t="s">
        <v>14</v>
      </c>
      <c r="AB8676" s="4" t="s">
        <v>8</v>
      </c>
      <c r="AC8676" s="4" t="s">
        <v>8</v>
      </c>
      <c r="AD8676" s="4" t="s">
        <v>8</v>
      </c>
      <c r="AE8676" s="4" t="s">
        <v>12</v>
      </c>
    </row>
    <row r="8677" spans="1:23">
      <c r="A8677" t="n">
        <v>69599</v>
      </c>
      <c r="B8677" s="12" t="n">
        <v>5</v>
      </c>
      <c r="C8677" s="7" t="n">
        <v>28</v>
      </c>
      <c r="D8677" s="20" t="s">
        <v>3</v>
      </c>
      <c r="E8677" s="59" t="n">
        <v>47</v>
      </c>
      <c r="F8677" s="7" t="n">
        <v>61456</v>
      </c>
      <c r="G8677" s="7" t="n">
        <v>2</v>
      </c>
      <c r="H8677" s="7" t="n">
        <v>0</v>
      </c>
      <c r="I8677" s="7" t="s">
        <v>354</v>
      </c>
      <c r="J8677" s="20" t="s">
        <v>3</v>
      </c>
      <c r="K8677" s="7" t="n">
        <v>8</v>
      </c>
      <c r="L8677" s="7" t="n">
        <v>28</v>
      </c>
      <c r="M8677" s="20" t="s">
        <v>3</v>
      </c>
      <c r="N8677" s="53" t="n">
        <v>74</v>
      </c>
      <c r="O8677" s="7" t="n">
        <v>65</v>
      </c>
      <c r="P8677" s="20" t="s">
        <v>3</v>
      </c>
      <c r="Q8677" s="7" t="n">
        <v>0</v>
      </c>
      <c r="R8677" s="7" t="n">
        <v>1</v>
      </c>
      <c r="S8677" s="7" t="n">
        <v>3</v>
      </c>
      <c r="T8677" s="7" t="n">
        <v>9</v>
      </c>
      <c r="U8677" s="7" t="n">
        <v>28</v>
      </c>
      <c r="V8677" s="20" t="s">
        <v>3</v>
      </c>
      <c r="W8677" s="53" t="n">
        <v>74</v>
      </c>
      <c r="X8677" s="7" t="n">
        <v>65</v>
      </c>
      <c r="Y8677" s="20" t="s">
        <v>3</v>
      </c>
      <c r="Z8677" s="7" t="n">
        <v>0</v>
      </c>
      <c r="AA8677" s="7" t="n">
        <v>2</v>
      </c>
      <c r="AB8677" s="7" t="n">
        <v>3</v>
      </c>
      <c r="AC8677" s="7" t="n">
        <v>9</v>
      </c>
      <c r="AD8677" s="7" t="n">
        <v>1</v>
      </c>
      <c r="AE8677" s="13" t="n">
        <f t="normal" ca="1">A8681</f>
        <v>0</v>
      </c>
    </row>
    <row r="8678" spans="1:23">
      <c r="A8678" t="s">
        <v>4</v>
      </c>
      <c r="B8678" s="4" t="s">
        <v>5</v>
      </c>
      <c r="C8678" s="4" t="s">
        <v>7</v>
      </c>
      <c r="D8678" s="4" t="s">
        <v>8</v>
      </c>
      <c r="E8678" s="4" t="s">
        <v>8</v>
      </c>
      <c r="F8678" s="4" t="s">
        <v>9</v>
      </c>
    </row>
    <row r="8679" spans="1:23">
      <c r="A8679" t="n">
        <v>69647</v>
      </c>
      <c r="B8679" s="59" t="n">
        <v>47</v>
      </c>
      <c r="C8679" s="7" t="n">
        <v>61456</v>
      </c>
      <c r="D8679" s="7" t="n">
        <v>0</v>
      </c>
      <c r="E8679" s="7" t="n">
        <v>0</v>
      </c>
      <c r="F8679" s="7" t="s">
        <v>355</v>
      </c>
    </row>
    <row r="8680" spans="1:23">
      <c r="A8680" t="s">
        <v>4</v>
      </c>
      <c r="B8680" s="4" t="s">
        <v>5</v>
      </c>
      <c r="C8680" s="4" t="s">
        <v>8</v>
      </c>
      <c r="D8680" s="4" t="s">
        <v>7</v>
      </c>
      <c r="E8680" s="4" t="s">
        <v>13</v>
      </c>
    </row>
    <row r="8681" spans="1:23">
      <c r="A8681" t="n">
        <v>69660</v>
      </c>
      <c r="B8681" s="27" t="n">
        <v>58</v>
      </c>
      <c r="C8681" s="7" t="n">
        <v>0</v>
      </c>
      <c r="D8681" s="7" t="n">
        <v>300</v>
      </c>
      <c r="E8681" s="7" t="n">
        <v>1</v>
      </c>
    </row>
    <row r="8682" spans="1:23">
      <c r="A8682" t="s">
        <v>4</v>
      </c>
      <c r="B8682" s="4" t="s">
        <v>5</v>
      </c>
      <c r="C8682" s="4" t="s">
        <v>8</v>
      </c>
      <c r="D8682" s="4" t="s">
        <v>7</v>
      </c>
    </row>
    <row r="8683" spans="1:23">
      <c r="A8683" t="n">
        <v>69668</v>
      </c>
      <c r="B8683" s="27" t="n">
        <v>58</v>
      </c>
      <c r="C8683" s="7" t="n">
        <v>255</v>
      </c>
      <c r="D8683" s="7" t="n">
        <v>0</v>
      </c>
    </row>
    <row r="8684" spans="1:23">
      <c r="A8684" t="s">
        <v>4</v>
      </c>
      <c r="B8684" s="4" t="s">
        <v>5</v>
      </c>
      <c r="C8684" s="4" t="s">
        <v>8</v>
      </c>
      <c r="D8684" s="4" t="s">
        <v>8</v>
      </c>
      <c r="E8684" s="4" t="s">
        <v>8</v>
      </c>
      <c r="F8684" s="4" t="s">
        <v>8</v>
      </c>
    </row>
    <row r="8685" spans="1:23">
      <c r="A8685" t="n">
        <v>69672</v>
      </c>
      <c r="B8685" s="11" t="n">
        <v>14</v>
      </c>
      <c r="C8685" s="7" t="n">
        <v>0</v>
      </c>
      <c r="D8685" s="7" t="n">
        <v>0</v>
      </c>
      <c r="E8685" s="7" t="n">
        <v>0</v>
      </c>
      <c r="F8685" s="7" t="n">
        <v>64</v>
      </c>
    </row>
    <row r="8686" spans="1:23">
      <c r="A8686" t="s">
        <v>4</v>
      </c>
      <c r="B8686" s="4" t="s">
        <v>5</v>
      </c>
      <c r="C8686" s="4" t="s">
        <v>8</v>
      </c>
      <c r="D8686" s="4" t="s">
        <v>7</v>
      </c>
    </row>
    <row r="8687" spans="1:23">
      <c r="A8687" t="n">
        <v>69677</v>
      </c>
      <c r="B8687" s="23" t="n">
        <v>22</v>
      </c>
      <c r="C8687" s="7" t="n">
        <v>0</v>
      </c>
      <c r="D8687" s="7" t="n">
        <v>12302</v>
      </c>
    </row>
    <row r="8688" spans="1:23">
      <c r="A8688" t="s">
        <v>4</v>
      </c>
      <c r="B8688" s="4" t="s">
        <v>5</v>
      </c>
      <c r="C8688" s="4" t="s">
        <v>8</v>
      </c>
      <c r="D8688" s="4" t="s">
        <v>7</v>
      </c>
    </row>
    <row r="8689" spans="1:31">
      <c r="A8689" t="n">
        <v>69681</v>
      </c>
      <c r="B8689" s="27" t="n">
        <v>58</v>
      </c>
      <c r="C8689" s="7" t="n">
        <v>5</v>
      </c>
      <c r="D8689" s="7" t="n">
        <v>300</v>
      </c>
    </row>
    <row r="8690" spans="1:31">
      <c r="A8690" t="s">
        <v>4</v>
      </c>
      <c r="B8690" s="4" t="s">
        <v>5</v>
      </c>
      <c r="C8690" s="4" t="s">
        <v>13</v>
      </c>
      <c r="D8690" s="4" t="s">
        <v>7</v>
      </c>
    </row>
    <row r="8691" spans="1:31">
      <c r="A8691" t="n">
        <v>69685</v>
      </c>
      <c r="B8691" s="60" t="n">
        <v>103</v>
      </c>
      <c r="C8691" s="7" t="n">
        <v>0</v>
      </c>
      <c r="D8691" s="7" t="n">
        <v>300</v>
      </c>
    </row>
    <row r="8692" spans="1:31">
      <c r="A8692" t="s">
        <v>4</v>
      </c>
      <c r="B8692" s="4" t="s">
        <v>5</v>
      </c>
      <c r="C8692" s="4" t="s">
        <v>8</v>
      </c>
    </row>
    <row r="8693" spans="1:31">
      <c r="A8693" t="n">
        <v>69692</v>
      </c>
      <c r="B8693" s="61" t="n">
        <v>64</v>
      </c>
      <c r="C8693" s="7" t="n">
        <v>7</v>
      </c>
    </row>
    <row r="8694" spans="1:31">
      <c r="A8694" t="s">
        <v>4</v>
      </c>
      <c r="B8694" s="4" t="s">
        <v>5</v>
      </c>
      <c r="C8694" s="4" t="s">
        <v>8</v>
      </c>
      <c r="D8694" s="4" t="s">
        <v>7</v>
      </c>
    </row>
    <row r="8695" spans="1:31">
      <c r="A8695" t="n">
        <v>69694</v>
      </c>
      <c r="B8695" s="64" t="n">
        <v>72</v>
      </c>
      <c r="C8695" s="7" t="n">
        <v>5</v>
      </c>
      <c r="D8695" s="7" t="n">
        <v>0</v>
      </c>
    </row>
    <row r="8696" spans="1:31">
      <c r="A8696" t="s">
        <v>4</v>
      </c>
      <c r="B8696" s="4" t="s">
        <v>5</v>
      </c>
      <c r="C8696" s="4" t="s">
        <v>8</v>
      </c>
      <c r="D8696" s="20" t="s">
        <v>30</v>
      </c>
      <c r="E8696" s="4" t="s">
        <v>5</v>
      </c>
      <c r="F8696" s="4" t="s">
        <v>8</v>
      </c>
      <c r="G8696" s="4" t="s">
        <v>7</v>
      </c>
      <c r="H8696" s="20" t="s">
        <v>32</v>
      </c>
      <c r="I8696" s="4" t="s">
        <v>8</v>
      </c>
      <c r="J8696" s="4" t="s">
        <v>14</v>
      </c>
      <c r="K8696" s="4" t="s">
        <v>8</v>
      </c>
      <c r="L8696" s="4" t="s">
        <v>8</v>
      </c>
      <c r="M8696" s="4" t="s">
        <v>12</v>
      </c>
    </row>
    <row r="8697" spans="1:31">
      <c r="A8697" t="n">
        <v>69698</v>
      </c>
      <c r="B8697" s="12" t="n">
        <v>5</v>
      </c>
      <c r="C8697" s="7" t="n">
        <v>28</v>
      </c>
      <c r="D8697" s="20" t="s">
        <v>3</v>
      </c>
      <c r="E8697" s="10" t="n">
        <v>162</v>
      </c>
      <c r="F8697" s="7" t="n">
        <v>4</v>
      </c>
      <c r="G8697" s="7" t="n">
        <v>12302</v>
      </c>
      <c r="H8697" s="20" t="s">
        <v>3</v>
      </c>
      <c r="I8697" s="7" t="n">
        <v>0</v>
      </c>
      <c r="J8697" s="7" t="n">
        <v>1</v>
      </c>
      <c r="K8697" s="7" t="n">
        <v>2</v>
      </c>
      <c r="L8697" s="7" t="n">
        <v>1</v>
      </c>
      <c r="M8697" s="13" t="n">
        <f t="normal" ca="1">A8703</f>
        <v>0</v>
      </c>
    </row>
    <row r="8698" spans="1:31">
      <c r="A8698" t="s">
        <v>4</v>
      </c>
      <c r="B8698" s="4" t="s">
        <v>5</v>
      </c>
      <c r="C8698" s="4" t="s">
        <v>8</v>
      </c>
      <c r="D8698" s="4" t="s">
        <v>9</v>
      </c>
    </row>
    <row r="8699" spans="1:31">
      <c r="A8699" t="n">
        <v>69715</v>
      </c>
      <c r="B8699" s="9" t="n">
        <v>2</v>
      </c>
      <c r="C8699" s="7" t="n">
        <v>10</v>
      </c>
      <c r="D8699" s="7" t="s">
        <v>356</v>
      </c>
    </row>
    <row r="8700" spans="1:31">
      <c r="A8700" t="s">
        <v>4</v>
      </c>
      <c r="B8700" s="4" t="s">
        <v>5</v>
      </c>
      <c r="C8700" s="4" t="s">
        <v>7</v>
      </c>
    </row>
    <row r="8701" spans="1:31">
      <c r="A8701" t="n">
        <v>69732</v>
      </c>
      <c r="B8701" s="25" t="n">
        <v>16</v>
      </c>
      <c r="C8701" s="7" t="n">
        <v>0</v>
      </c>
    </row>
    <row r="8702" spans="1:31">
      <c r="A8702" t="s">
        <v>4</v>
      </c>
      <c r="B8702" s="4" t="s">
        <v>5</v>
      </c>
      <c r="C8702" s="4" t="s">
        <v>7</v>
      </c>
      <c r="D8702" s="4" t="s">
        <v>9</v>
      </c>
      <c r="E8702" s="4" t="s">
        <v>9</v>
      </c>
      <c r="F8702" s="4" t="s">
        <v>9</v>
      </c>
      <c r="G8702" s="4" t="s">
        <v>8</v>
      </c>
      <c r="H8702" s="4" t="s">
        <v>14</v>
      </c>
      <c r="I8702" s="4" t="s">
        <v>13</v>
      </c>
      <c r="J8702" s="4" t="s">
        <v>13</v>
      </c>
      <c r="K8702" s="4" t="s">
        <v>13</v>
      </c>
      <c r="L8702" s="4" t="s">
        <v>13</v>
      </c>
      <c r="M8702" s="4" t="s">
        <v>13</v>
      </c>
      <c r="N8702" s="4" t="s">
        <v>13</v>
      </c>
      <c r="O8702" s="4" t="s">
        <v>13</v>
      </c>
      <c r="P8702" s="4" t="s">
        <v>9</v>
      </c>
      <c r="Q8702" s="4" t="s">
        <v>9</v>
      </c>
      <c r="R8702" s="4" t="s">
        <v>14</v>
      </c>
      <c r="S8702" s="4" t="s">
        <v>8</v>
      </c>
      <c r="T8702" s="4" t="s">
        <v>14</v>
      </c>
      <c r="U8702" s="4" t="s">
        <v>14</v>
      </c>
      <c r="V8702" s="4" t="s">
        <v>7</v>
      </c>
    </row>
    <row r="8703" spans="1:31">
      <c r="A8703" t="n">
        <v>69735</v>
      </c>
      <c r="B8703" s="66" t="n">
        <v>19</v>
      </c>
      <c r="C8703" s="7" t="n">
        <v>1</v>
      </c>
      <c r="D8703" s="7" t="s">
        <v>427</v>
      </c>
      <c r="E8703" s="7" t="s">
        <v>414</v>
      </c>
      <c r="F8703" s="7" t="s">
        <v>15</v>
      </c>
      <c r="G8703" s="7" t="n">
        <v>0</v>
      </c>
      <c r="H8703" s="7" t="n">
        <v>1</v>
      </c>
      <c r="I8703" s="7" t="n">
        <v>0</v>
      </c>
      <c r="J8703" s="7" t="n">
        <v>0</v>
      </c>
      <c r="K8703" s="7" t="n">
        <v>0</v>
      </c>
      <c r="L8703" s="7" t="n">
        <v>0</v>
      </c>
      <c r="M8703" s="7" t="n">
        <v>1</v>
      </c>
      <c r="N8703" s="7" t="n">
        <v>1.60000002384186</v>
      </c>
      <c r="O8703" s="7" t="n">
        <v>0.0900000035762787</v>
      </c>
      <c r="P8703" s="7" t="s">
        <v>15</v>
      </c>
      <c r="Q8703" s="7" t="s">
        <v>15</v>
      </c>
      <c r="R8703" s="7" t="n">
        <v>-1</v>
      </c>
      <c r="S8703" s="7" t="n">
        <v>0</v>
      </c>
      <c r="T8703" s="7" t="n">
        <v>0</v>
      </c>
      <c r="U8703" s="7" t="n">
        <v>0</v>
      </c>
      <c r="V8703" s="7" t="n">
        <v>0</v>
      </c>
    </row>
    <row r="8704" spans="1:31">
      <c r="A8704" t="s">
        <v>4</v>
      </c>
      <c r="B8704" s="4" t="s">
        <v>5</v>
      </c>
      <c r="C8704" s="4" t="s">
        <v>7</v>
      </c>
      <c r="D8704" s="4" t="s">
        <v>9</v>
      </c>
      <c r="E8704" s="4" t="s">
        <v>9</v>
      </c>
      <c r="F8704" s="4" t="s">
        <v>9</v>
      </c>
      <c r="G8704" s="4" t="s">
        <v>8</v>
      </c>
      <c r="H8704" s="4" t="s">
        <v>14</v>
      </c>
      <c r="I8704" s="4" t="s">
        <v>13</v>
      </c>
      <c r="J8704" s="4" t="s">
        <v>13</v>
      </c>
      <c r="K8704" s="4" t="s">
        <v>13</v>
      </c>
      <c r="L8704" s="4" t="s">
        <v>13</v>
      </c>
      <c r="M8704" s="4" t="s">
        <v>13</v>
      </c>
      <c r="N8704" s="4" t="s">
        <v>13</v>
      </c>
      <c r="O8704" s="4" t="s">
        <v>13</v>
      </c>
      <c r="P8704" s="4" t="s">
        <v>9</v>
      </c>
      <c r="Q8704" s="4" t="s">
        <v>9</v>
      </c>
      <c r="R8704" s="4" t="s">
        <v>14</v>
      </c>
      <c r="S8704" s="4" t="s">
        <v>8</v>
      </c>
      <c r="T8704" s="4" t="s">
        <v>14</v>
      </c>
      <c r="U8704" s="4" t="s">
        <v>14</v>
      </c>
      <c r="V8704" s="4" t="s">
        <v>7</v>
      </c>
    </row>
    <row r="8705" spans="1:22">
      <c r="A8705" t="n">
        <v>69808</v>
      </c>
      <c r="B8705" s="66" t="n">
        <v>19</v>
      </c>
      <c r="C8705" s="7" t="n">
        <v>2</v>
      </c>
      <c r="D8705" s="7" t="s">
        <v>428</v>
      </c>
      <c r="E8705" s="7" t="s">
        <v>419</v>
      </c>
      <c r="F8705" s="7" t="s">
        <v>15</v>
      </c>
      <c r="G8705" s="7" t="n">
        <v>0</v>
      </c>
      <c r="H8705" s="7" t="n">
        <v>1</v>
      </c>
      <c r="I8705" s="7" t="n">
        <v>0</v>
      </c>
      <c r="J8705" s="7" t="n">
        <v>0</v>
      </c>
      <c r="K8705" s="7" t="n">
        <v>0</v>
      </c>
      <c r="L8705" s="7" t="n">
        <v>0</v>
      </c>
      <c r="M8705" s="7" t="n">
        <v>1</v>
      </c>
      <c r="N8705" s="7" t="n">
        <v>1.60000002384186</v>
      </c>
      <c r="O8705" s="7" t="n">
        <v>0.0900000035762787</v>
      </c>
      <c r="P8705" s="7" t="s">
        <v>15</v>
      </c>
      <c r="Q8705" s="7" t="s">
        <v>15</v>
      </c>
      <c r="R8705" s="7" t="n">
        <v>-1</v>
      </c>
      <c r="S8705" s="7" t="n">
        <v>0</v>
      </c>
      <c r="T8705" s="7" t="n">
        <v>0</v>
      </c>
      <c r="U8705" s="7" t="n">
        <v>0</v>
      </c>
      <c r="V8705" s="7" t="n">
        <v>0</v>
      </c>
    </row>
    <row r="8706" spans="1:22">
      <c r="A8706" t="s">
        <v>4</v>
      </c>
      <c r="B8706" s="4" t="s">
        <v>5</v>
      </c>
      <c r="C8706" s="4" t="s">
        <v>7</v>
      </c>
      <c r="D8706" s="4" t="s">
        <v>9</v>
      </c>
      <c r="E8706" s="4" t="s">
        <v>9</v>
      </c>
      <c r="F8706" s="4" t="s">
        <v>9</v>
      </c>
      <c r="G8706" s="4" t="s">
        <v>8</v>
      </c>
      <c r="H8706" s="4" t="s">
        <v>14</v>
      </c>
      <c r="I8706" s="4" t="s">
        <v>13</v>
      </c>
      <c r="J8706" s="4" t="s">
        <v>13</v>
      </c>
      <c r="K8706" s="4" t="s">
        <v>13</v>
      </c>
      <c r="L8706" s="4" t="s">
        <v>13</v>
      </c>
      <c r="M8706" s="4" t="s">
        <v>13</v>
      </c>
      <c r="N8706" s="4" t="s">
        <v>13</v>
      </c>
      <c r="O8706" s="4" t="s">
        <v>13</v>
      </c>
      <c r="P8706" s="4" t="s">
        <v>9</v>
      </c>
      <c r="Q8706" s="4" t="s">
        <v>9</v>
      </c>
      <c r="R8706" s="4" t="s">
        <v>14</v>
      </c>
      <c r="S8706" s="4" t="s">
        <v>8</v>
      </c>
      <c r="T8706" s="4" t="s">
        <v>14</v>
      </c>
      <c r="U8706" s="4" t="s">
        <v>14</v>
      </c>
      <c r="V8706" s="4" t="s">
        <v>7</v>
      </c>
    </row>
    <row r="8707" spans="1:22">
      <c r="A8707" t="n">
        <v>69882</v>
      </c>
      <c r="B8707" s="66" t="n">
        <v>19</v>
      </c>
      <c r="C8707" s="7" t="n">
        <v>3</v>
      </c>
      <c r="D8707" s="7" t="s">
        <v>429</v>
      </c>
      <c r="E8707" s="7" t="s">
        <v>415</v>
      </c>
      <c r="F8707" s="7" t="s">
        <v>15</v>
      </c>
      <c r="G8707" s="7" t="n">
        <v>0</v>
      </c>
      <c r="H8707" s="7" t="n">
        <v>1</v>
      </c>
      <c r="I8707" s="7" t="n">
        <v>0</v>
      </c>
      <c r="J8707" s="7" t="n">
        <v>0</v>
      </c>
      <c r="K8707" s="7" t="n">
        <v>0</v>
      </c>
      <c r="L8707" s="7" t="n">
        <v>0</v>
      </c>
      <c r="M8707" s="7" t="n">
        <v>1</v>
      </c>
      <c r="N8707" s="7" t="n">
        <v>1.60000002384186</v>
      </c>
      <c r="O8707" s="7" t="n">
        <v>0.0900000035762787</v>
      </c>
      <c r="P8707" s="7" t="s">
        <v>15</v>
      </c>
      <c r="Q8707" s="7" t="s">
        <v>15</v>
      </c>
      <c r="R8707" s="7" t="n">
        <v>-1</v>
      </c>
      <c r="S8707" s="7" t="n">
        <v>0</v>
      </c>
      <c r="T8707" s="7" t="n">
        <v>0</v>
      </c>
      <c r="U8707" s="7" t="n">
        <v>0</v>
      </c>
      <c r="V8707" s="7" t="n">
        <v>0</v>
      </c>
    </row>
    <row r="8708" spans="1:22">
      <c r="A8708" t="s">
        <v>4</v>
      </c>
      <c r="B8708" s="4" t="s">
        <v>5</v>
      </c>
      <c r="C8708" s="4" t="s">
        <v>7</v>
      </c>
      <c r="D8708" s="4" t="s">
        <v>9</v>
      </c>
      <c r="E8708" s="4" t="s">
        <v>9</v>
      </c>
      <c r="F8708" s="4" t="s">
        <v>9</v>
      </c>
      <c r="G8708" s="4" t="s">
        <v>8</v>
      </c>
      <c r="H8708" s="4" t="s">
        <v>14</v>
      </c>
      <c r="I8708" s="4" t="s">
        <v>13</v>
      </c>
      <c r="J8708" s="4" t="s">
        <v>13</v>
      </c>
      <c r="K8708" s="4" t="s">
        <v>13</v>
      </c>
      <c r="L8708" s="4" t="s">
        <v>13</v>
      </c>
      <c r="M8708" s="4" t="s">
        <v>13</v>
      </c>
      <c r="N8708" s="4" t="s">
        <v>13</v>
      </c>
      <c r="O8708" s="4" t="s">
        <v>13</v>
      </c>
      <c r="P8708" s="4" t="s">
        <v>9</v>
      </c>
      <c r="Q8708" s="4" t="s">
        <v>9</v>
      </c>
      <c r="R8708" s="4" t="s">
        <v>14</v>
      </c>
      <c r="S8708" s="4" t="s">
        <v>8</v>
      </c>
      <c r="T8708" s="4" t="s">
        <v>14</v>
      </c>
      <c r="U8708" s="4" t="s">
        <v>14</v>
      </c>
      <c r="V8708" s="4" t="s">
        <v>7</v>
      </c>
    </row>
    <row r="8709" spans="1:22">
      <c r="A8709" t="n">
        <v>69955</v>
      </c>
      <c r="B8709" s="66" t="n">
        <v>19</v>
      </c>
      <c r="C8709" s="7" t="n">
        <v>4</v>
      </c>
      <c r="D8709" s="7" t="s">
        <v>430</v>
      </c>
      <c r="E8709" s="7" t="s">
        <v>420</v>
      </c>
      <c r="F8709" s="7" t="s">
        <v>15</v>
      </c>
      <c r="G8709" s="7" t="n">
        <v>0</v>
      </c>
      <c r="H8709" s="7" t="n">
        <v>1</v>
      </c>
      <c r="I8709" s="7" t="n">
        <v>0</v>
      </c>
      <c r="J8709" s="7" t="n">
        <v>0</v>
      </c>
      <c r="K8709" s="7" t="n">
        <v>0</v>
      </c>
      <c r="L8709" s="7" t="n">
        <v>0</v>
      </c>
      <c r="M8709" s="7" t="n">
        <v>1</v>
      </c>
      <c r="N8709" s="7" t="n">
        <v>1.60000002384186</v>
      </c>
      <c r="O8709" s="7" t="n">
        <v>0.0900000035762787</v>
      </c>
      <c r="P8709" s="7" t="s">
        <v>15</v>
      </c>
      <c r="Q8709" s="7" t="s">
        <v>15</v>
      </c>
      <c r="R8709" s="7" t="n">
        <v>-1</v>
      </c>
      <c r="S8709" s="7" t="n">
        <v>0</v>
      </c>
      <c r="T8709" s="7" t="n">
        <v>0</v>
      </c>
      <c r="U8709" s="7" t="n">
        <v>0</v>
      </c>
      <c r="V8709" s="7" t="n">
        <v>0</v>
      </c>
    </row>
    <row r="8710" spans="1:22">
      <c r="A8710" t="s">
        <v>4</v>
      </c>
      <c r="B8710" s="4" t="s">
        <v>5</v>
      </c>
      <c r="C8710" s="4" t="s">
        <v>7</v>
      </c>
      <c r="D8710" s="4" t="s">
        <v>9</v>
      </c>
      <c r="E8710" s="4" t="s">
        <v>9</v>
      </c>
      <c r="F8710" s="4" t="s">
        <v>9</v>
      </c>
      <c r="G8710" s="4" t="s">
        <v>8</v>
      </c>
      <c r="H8710" s="4" t="s">
        <v>14</v>
      </c>
      <c r="I8710" s="4" t="s">
        <v>13</v>
      </c>
      <c r="J8710" s="4" t="s">
        <v>13</v>
      </c>
      <c r="K8710" s="4" t="s">
        <v>13</v>
      </c>
      <c r="L8710" s="4" t="s">
        <v>13</v>
      </c>
      <c r="M8710" s="4" t="s">
        <v>13</v>
      </c>
      <c r="N8710" s="4" t="s">
        <v>13</v>
      </c>
      <c r="O8710" s="4" t="s">
        <v>13</v>
      </c>
      <c r="P8710" s="4" t="s">
        <v>9</v>
      </c>
      <c r="Q8710" s="4" t="s">
        <v>9</v>
      </c>
      <c r="R8710" s="4" t="s">
        <v>14</v>
      </c>
      <c r="S8710" s="4" t="s">
        <v>8</v>
      </c>
      <c r="T8710" s="4" t="s">
        <v>14</v>
      </c>
      <c r="U8710" s="4" t="s">
        <v>14</v>
      </c>
      <c r="V8710" s="4" t="s">
        <v>7</v>
      </c>
    </row>
    <row r="8711" spans="1:22">
      <c r="A8711" t="n">
        <v>70030</v>
      </c>
      <c r="B8711" s="66" t="n">
        <v>19</v>
      </c>
      <c r="C8711" s="7" t="n">
        <v>5</v>
      </c>
      <c r="D8711" s="7" t="s">
        <v>431</v>
      </c>
      <c r="E8711" s="7" t="s">
        <v>416</v>
      </c>
      <c r="F8711" s="7" t="s">
        <v>15</v>
      </c>
      <c r="G8711" s="7" t="n">
        <v>0</v>
      </c>
      <c r="H8711" s="7" t="n">
        <v>1</v>
      </c>
      <c r="I8711" s="7" t="n">
        <v>0</v>
      </c>
      <c r="J8711" s="7" t="n">
        <v>0</v>
      </c>
      <c r="K8711" s="7" t="n">
        <v>0</v>
      </c>
      <c r="L8711" s="7" t="n">
        <v>0</v>
      </c>
      <c r="M8711" s="7" t="n">
        <v>1</v>
      </c>
      <c r="N8711" s="7" t="n">
        <v>1.60000002384186</v>
      </c>
      <c r="O8711" s="7" t="n">
        <v>0.0900000035762787</v>
      </c>
      <c r="P8711" s="7" t="s">
        <v>15</v>
      </c>
      <c r="Q8711" s="7" t="s">
        <v>15</v>
      </c>
      <c r="R8711" s="7" t="n">
        <v>-1</v>
      </c>
      <c r="S8711" s="7" t="n">
        <v>0</v>
      </c>
      <c r="T8711" s="7" t="n">
        <v>0</v>
      </c>
      <c r="U8711" s="7" t="n">
        <v>0</v>
      </c>
      <c r="V8711" s="7" t="n">
        <v>0</v>
      </c>
    </row>
    <row r="8712" spans="1:22">
      <c r="A8712" t="s">
        <v>4</v>
      </c>
      <c r="B8712" s="4" t="s">
        <v>5</v>
      </c>
      <c r="C8712" s="4" t="s">
        <v>7</v>
      </c>
      <c r="D8712" s="4" t="s">
        <v>9</v>
      </c>
      <c r="E8712" s="4" t="s">
        <v>9</v>
      </c>
      <c r="F8712" s="4" t="s">
        <v>9</v>
      </c>
      <c r="G8712" s="4" t="s">
        <v>8</v>
      </c>
      <c r="H8712" s="4" t="s">
        <v>14</v>
      </c>
      <c r="I8712" s="4" t="s">
        <v>13</v>
      </c>
      <c r="J8712" s="4" t="s">
        <v>13</v>
      </c>
      <c r="K8712" s="4" t="s">
        <v>13</v>
      </c>
      <c r="L8712" s="4" t="s">
        <v>13</v>
      </c>
      <c r="M8712" s="4" t="s">
        <v>13</v>
      </c>
      <c r="N8712" s="4" t="s">
        <v>13</v>
      </c>
      <c r="O8712" s="4" t="s">
        <v>13</v>
      </c>
      <c r="P8712" s="4" t="s">
        <v>9</v>
      </c>
      <c r="Q8712" s="4" t="s">
        <v>9</v>
      </c>
      <c r="R8712" s="4" t="s">
        <v>14</v>
      </c>
      <c r="S8712" s="4" t="s">
        <v>8</v>
      </c>
      <c r="T8712" s="4" t="s">
        <v>14</v>
      </c>
      <c r="U8712" s="4" t="s">
        <v>14</v>
      </c>
      <c r="V8712" s="4" t="s">
        <v>7</v>
      </c>
    </row>
    <row r="8713" spans="1:22">
      <c r="A8713" t="n">
        <v>70102</v>
      </c>
      <c r="B8713" s="66" t="n">
        <v>19</v>
      </c>
      <c r="C8713" s="7" t="n">
        <v>6</v>
      </c>
      <c r="D8713" s="7" t="s">
        <v>432</v>
      </c>
      <c r="E8713" s="7" t="s">
        <v>421</v>
      </c>
      <c r="F8713" s="7" t="s">
        <v>15</v>
      </c>
      <c r="G8713" s="7" t="n">
        <v>0</v>
      </c>
      <c r="H8713" s="7" t="n">
        <v>1</v>
      </c>
      <c r="I8713" s="7" t="n">
        <v>0</v>
      </c>
      <c r="J8713" s="7" t="n">
        <v>0</v>
      </c>
      <c r="K8713" s="7" t="n">
        <v>0</v>
      </c>
      <c r="L8713" s="7" t="n">
        <v>0</v>
      </c>
      <c r="M8713" s="7" t="n">
        <v>1</v>
      </c>
      <c r="N8713" s="7" t="n">
        <v>1.60000002384186</v>
      </c>
      <c r="O8713" s="7" t="n">
        <v>0.0900000035762787</v>
      </c>
      <c r="P8713" s="7" t="s">
        <v>15</v>
      </c>
      <c r="Q8713" s="7" t="s">
        <v>15</v>
      </c>
      <c r="R8713" s="7" t="n">
        <v>-1</v>
      </c>
      <c r="S8713" s="7" t="n">
        <v>0</v>
      </c>
      <c r="T8713" s="7" t="n">
        <v>0</v>
      </c>
      <c r="U8713" s="7" t="n">
        <v>0</v>
      </c>
      <c r="V8713" s="7" t="n">
        <v>0</v>
      </c>
    </row>
    <row r="8714" spans="1:22">
      <c r="A8714" t="s">
        <v>4</v>
      </c>
      <c r="B8714" s="4" t="s">
        <v>5</v>
      </c>
      <c r="C8714" s="4" t="s">
        <v>7</v>
      </c>
      <c r="D8714" s="4" t="s">
        <v>9</v>
      </c>
      <c r="E8714" s="4" t="s">
        <v>9</v>
      </c>
      <c r="F8714" s="4" t="s">
        <v>9</v>
      </c>
      <c r="G8714" s="4" t="s">
        <v>8</v>
      </c>
      <c r="H8714" s="4" t="s">
        <v>14</v>
      </c>
      <c r="I8714" s="4" t="s">
        <v>13</v>
      </c>
      <c r="J8714" s="4" t="s">
        <v>13</v>
      </c>
      <c r="K8714" s="4" t="s">
        <v>13</v>
      </c>
      <c r="L8714" s="4" t="s">
        <v>13</v>
      </c>
      <c r="M8714" s="4" t="s">
        <v>13</v>
      </c>
      <c r="N8714" s="4" t="s">
        <v>13</v>
      </c>
      <c r="O8714" s="4" t="s">
        <v>13</v>
      </c>
      <c r="P8714" s="4" t="s">
        <v>9</v>
      </c>
      <c r="Q8714" s="4" t="s">
        <v>9</v>
      </c>
      <c r="R8714" s="4" t="s">
        <v>14</v>
      </c>
      <c r="S8714" s="4" t="s">
        <v>8</v>
      </c>
      <c r="T8714" s="4" t="s">
        <v>14</v>
      </c>
      <c r="U8714" s="4" t="s">
        <v>14</v>
      </c>
      <c r="V8714" s="4" t="s">
        <v>7</v>
      </c>
    </row>
    <row r="8715" spans="1:22">
      <c r="A8715" t="n">
        <v>70175</v>
      </c>
      <c r="B8715" s="66" t="n">
        <v>19</v>
      </c>
      <c r="C8715" s="7" t="n">
        <v>7</v>
      </c>
      <c r="D8715" s="7" t="s">
        <v>433</v>
      </c>
      <c r="E8715" s="7" t="s">
        <v>417</v>
      </c>
      <c r="F8715" s="7" t="s">
        <v>15</v>
      </c>
      <c r="G8715" s="7" t="n">
        <v>0</v>
      </c>
      <c r="H8715" s="7" t="n">
        <v>1</v>
      </c>
      <c r="I8715" s="7" t="n">
        <v>0</v>
      </c>
      <c r="J8715" s="7" t="n">
        <v>0</v>
      </c>
      <c r="K8715" s="7" t="n">
        <v>0</v>
      </c>
      <c r="L8715" s="7" t="n">
        <v>0</v>
      </c>
      <c r="M8715" s="7" t="n">
        <v>1</v>
      </c>
      <c r="N8715" s="7" t="n">
        <v>1.60000002384186</v>
      </c>
      <c r="O8715" s="7" t="n">
        <v>0.0900000035762787</v>
      </c>
      <c r="P8715" s="7" t="s">
        <v>15</v>
      </c>
      <c r="Q8715" s="7" t="s">
        <v>15</v>
      </c>
      <c r="R8715" s="7" t="n">
        <v>-1</v>
      </c>
      <c r="S8715" s="7" t="n">
        <v>0</v>
      </c>
      <c r="T8715" s="7" t="n">
        <v>0</v>
      </c>
      <c r="U8715" s="7" t="n">
        <v>0</v>
      </c>
      <c r="V8715" s="7" t="n">
        <v>0</v>
      </c>
    </row>
    <row r="8716" spans="1:22">
      <c r="A8716" t="s">
        <v>4</v>
      </c>
      <c r="B8716" s="4" t="s">
        <v>5</v>
      </c>
      <c r="C8716" s="4" t="s">
        <v>7</v>
      </c>
      <c r="D8716" s="4" t="s">
        <v>9</v>
      </c>
      <c r="E8716" s="4" t="s">
        <v>9</v>
      </c>
      <c r="F8716" s="4" t="s">
        <v>9</v>
      </c>
      <c r="G8716" s="4" t="s">
        <v>8</v>
      </c>
      <c r="H8716" s="4" t="s">
        <v>14</v>
      </c>
      <c r="I8716" s="4" t="s">
        <v>13</v>
      </c>
      <c r="J8716" s="4" t="s">
        <v>13</v>
      </c>
      <c r="K8716" s="4" t="s">
        <v>13</v>
      </c>
      <c r="L8716" s="4" t="s">
        <v>13</v>
      </c>
      <c r="M8716" s="4" t="s">
        <v>13</v>
      </c>
      <c r="N8716" s="4" t="s">
        <v>13</v>
      </c>
      <c r="O8716" s="4" t="s">
        <v>13</v>
      </c>
      <c r="P8716" s="4" t="s">
        <v>9</v>
      </c>
      <c r="Q8716" s="4" t="s">
        <v>9</v>
      </c>
      <c r="R8716" s="4" t="s">
        <v>14</v>
      </c>
      <c r="S8716" s="4" t="s">
        <v>8</v>
      </c>
      <c r="T8716" s="4" t="s">
        <v>14</v>
      </c>
      <c r="U8716" s="4" t="s">
        <v>14</v>
      </c>
      <c r="V8716" s="4" t="s">
        <v>7</v>
      </c>
    </row>
    <row r="8717" spans="1:22">
      <c r="A8717" t="n">
        <v>70246</v>
      </c>
      <c r="B8717" s="66" t="n">
        <v>19</v>
      </c>
      <c r="C8717" s="7" t="n">
        <v>8</v>
      </c>
      <c r="D8717" s="7" t="s">
        <v>434</v>
      </c>
      <c r="E8717" s="7" t="s">
        <v>422</v>
      </c>
      <c r="F8717" s="7" t="s">
        <v>15</v>
      </c>
      <c r="G8717" s="7" t="n">
        <v>0</v>
      </c>
      <c r="H8717" s="7" t="n">
        <v>1</v>
      </c>
      <c r="I8717" s="7" t="n">
        <v>0</v>
      </c>
      <c r="J8717" s="7" t="n">
        <v>0</v>
      </c>
      <c r="K8717" s="7" t="n">
        <v>0</v>
      </c>
      <c r="L8717" s="7" t="n">
        <v>0</v>
      </c>
      <c r="M8717" s="7" t="n">
        <v>1</v>
      </c>
      <c r="N8717" s="7" t="n">
        <v>1.60000002384186</v>
      </c>
      <c r="O8717" s="7" t="n">
        <v>0.0900000035762787</v>
      </c>
      <c r="P8717" s="7" t="s">
        <v>15</v>
      </c>
      <c r="Q8717" s="7" t="s">
        <v>15</v>
      </c>
      <c r="R8717" s="7" t="n">
        <v>-1</v>
      </c>
      <c r="S8717" s="7" t="n">
        <v>0</v>
      </c>
      <c r="T8717" s="7" t="n">
        <v>0</v>
      </c>
      <c r="U8717" s="7" t="n">
        <v>0</v>
      </c>
      <c r="V8717" s="7" t="n">
        <v>0</v>
      </c>
    </row>
    <row r="8718" spans="1:22">
      <c r="A8718" t="s">
        <v>4</v>
      </c>
      <c r="B8718" s="4" t="s">
        <v>5</v>
      </c>
      <c r="C8718" s="4" t="s">
        <v>7</v>
      </c>
      <c r="D8718" s="4" t="s">
        <v>9</v>
      </c>
      <c r="E8718" s="4" t="s">
        <v>9</v>
      </c>
      <c r="F8718" s="4" t="s">
        <v>9</v>
      </c>
      <c r="G8718" s="4" t="s">
        <v>8</v>
      </c>
      <c r="H8718" s="4" t="s">
        <v>14</v>
      </c>
      <c r="I8718" s="4" t="s">
        <v>13</v>
      </c>
      <c r="J8718" s="4" t="s">
        <v>13</v>
      </c>
      <c r="K8718" s="4" t="s">
        <v>13</v>
      </c>
      <c r="L8718" s="4" t="s">
        <v>13</v>
      </c>
      <c r="M8718" s="4" t="s">
        <v>13</v>
      </c>
      <c r="N8718" s="4" t="s">
        <v>13</v>
      </c>
      <c r="O8718" s="4" t="s">
        <v>13</v>
      </c>
      <c r="P8718" s="4" t="s">
        <v>9</v>
      </c>
      <c r="Q8718" s="4" t="s">
        <v>9</v>
      </c>
      <c r="R8718" s="4" t="s">
        <v>14</v>
      </c>
      <c r="S8718" s="4" t="s">
        <v>8</v>
      </c>
      <c r="T8718" s="4" t="s">
        <v>14</v>
      </c>
      <c r="U8718" s="4" t="s">
        <v>14</v>
      </c>
      <c r="V8718" s="4" t="s">
        <v>7</v>
      </c>
    </row>
    <row r="8719" spans="1:22">
      <c r="A8719" t="n">
        <v>70319</v>
      </c>
      <c r="B8719" s="66" t="n">
        <v>19</v>
      </c>
      <c r="C8719" s="7" t="n">
        <v>9</v>
      </c>
      <c r="D8719" s="7" t="s">
        <v>435</v>
      </c>
      <c r="E8719" s="7" t="s">
        <v>418</v>
      </c>
      <c r="F8719" s="7" t="s">
        <v>15</v>
      </c>
      <c r="G8719" s="7" t="n">
        <v>0</v>
      </c>
      <c r="H8719" s="7" t="n">
        <v>1</v>
      </c>
      <c r="I8719" s="7" t="n">
        <v>0</v>
      </c>
      <c r="J8719" s="7" t="n">
        <v>0</v>
      </c>
      <c r="K8719" s="7" t="n">
        <v>0</v>
      </c>
      <c r="L8719" s="7" t="n">
        <v>0</v>
      </c>
      <c r="M8719" s="7" t="n">
        <v>1</v>
      </c>
      <c r="N8719" s="7" t="n">
        <v>1.60000002384186</v>
      </c>
      <c r="O8719" s="7" t="n">
        <v>0.0900000035762787</v>
      </c>
      <c r="P8719" s="7" t="s">
        <v>15</v>
      </c>
      <c r="Q8719" s="7" t="s">
        <v>15</v>
      </c>
      <c r="R8719" s="7" t="n">
        <v>-1</v>
      </c>
      <c r="S8719" s="7" t="n">
        <v>0</v>
      </c>
      <c r="T8719" s="7" t="n">
        <v>0</v>
      </c>
      <c r="U8719" s="7" t="n">
        <v>0</v>
      </c>
      <c r="V8719" s="7" t="n">
        <v>0</v>
      </c>
    </row>
    <row r="8720" spans="1:22">
      <c r="A8720" t="s">
        <v>4</v>
      </c>
      <c r="B8720" s="4" t="s">
        <v>5</v>
      </c>
      <c r="C8720" s="4" t="s">
        <v>7</v>
      </c>
      <c r="D8720" s="4" t="s">
        <v>9</v>
      </c>
      <c r="E8720" s="4" t="s">
        <v>9</v>
      </c>
      <c r="F8720" s="4" t="s">
        <v>9</v>
      </c>
      <c r="G8720" s="4" t="s">
        <v>8</v>
      </c>
      <c r="H8720" s="4" t="s">
        <v>14</v>
      </c>
      <c r="I8720" s="4" t="s">
        <v>13</v>
      </c>
      <c r="J8720" s="4" t="s">
        <v>13</v>
      </c>
      <c r="K8720" s="4" t="s">
        <v>13</v>
      </c>
      <c r="L8720" s="4" t="s">
        <v>13</v>
      </c>
      <c r="M8720" s="4" t="s">
        <v>13</v>
      </c>
      <c r="N8720" s="4" t="s">
        <v>13</v>
      </c>
      <c r="O8720" s="4" t="s">
        <v>13</v>
      </c>
      <c r="P8720" s="4" t="s">
        <v>9</v>
      </c>
      <c r="Q8720" s="4" t="s">
        <v>9</v>
      </c>
      <c r="R8720" s="4" t="s">
        <v>14</v>
      </c>
      <c r="S8720" s="4" t="s">
        <v>8</v>
      </c>
      <c r="T8720" s="4" t="s">
        <v>14</v>
      </c>
      <c r="U8720" s="4" t="s">
        <v>14</v>
      </c>
      <c r="V8720" s="4" t="s">
        <v>7</v>
      </c>
    </row>
    <row r="8721" spans="1:22">
      <c r="A8721" t="n">
        <v>70394</v>
      </c>
      <c r="B8721" s="66" t="n">
        <v>19</v>
      </c>
      <c r="C8721" s="7" t="n">
        <v>11</v>
      </c>
      <c r="D8721" s="7" t="s">
        <v>436</v>
      </c>
      <c r="E8721" s="7" t="s">
        <v>423</v>
      </c>
      <c r="F8721" s="7" t="s">
        <v>15</v>
      </c>
      <c r="G8721" s="7" t="n">
        <v>0</v>
      </c>
      <c r="H8721" s="7" t="n">
        <v>1</v>
      </c>
      <c r="I8721" s="7" t="n">
        <v>0</v>
      </c>
      <c r="J8721" s="7" t="n">
        <v>0</v>
      </c>
      <c r="K8721" s="7" t="n">
        <v>0</v>
      </c>
      <c r="L8721" s="7" t="n">
        <v>0</v>
      </c>
      <c r="M8721" s="7" t="n">
        <v>1</v>
      </c>
      <c r="N8721" s="7" t="n">
        <v>1.60000002384186</v>
      </c>
      <c r="O8721" s="7" t="n">
        <v>0.0900000035762787</v>
      </c>
      <c r="P8721" s="7" t="s">
        <v>15</v>
      </c>
      <c r="Q8721" s="7" t="s">
        <v>15</v>
      </c>
      <c r="R8721" s="7" t="n">
        <v>-1</v>
      </c>
      <c r="S8721" s="7" t="n">
        <v>0</v>
      </c>
      <c r="T8721" s="7" t="n">
        <v>0</v>
      </c>
      <c r="U8721" s="7" t="n">
        <v>0</v>
      </c>
      <c r="V8721" s="7" t="n">
        <v>0</v>
      </c>
    </row>
    <row r="8722" spans="1:22">
      <c r="A8722" t="s">
        <v>4</v>
      </c>
      <c r="B8722" s="4" t="s">
        <v>5</v>
      </c>
      <c r="C8722" s="4" t="s">
        <v>7</v>
      </c>
      <c r="D8722" s="4" t="s">
        <v>9</v>
      </c>
      <c r="E8722" s="4" t="s">
        <v>9</v>
      </c>
      <c r="F8722" s="4" t="s">
        <v>9</v>
      </c>
      <c r="G8722" s="4" t="s">
        <v>8</v>
      </c>
      <c r="H8722" s="4" t="s">
        <v>14</v>
      </c>
      <c r="I8722" s="4" t="s">
        <v>13</v>
      </c>
      <c r="J8722" s="4" t="s">
        <v>13</v>
      </c>
      <c r="K8722" s="4" t="s">
        <v>13</v>
      </c>
      <c r="L8722" s="4" t="s">
        <v>13</v>
      </c>
      <c r="M8722" s="4" t="s">
        <v>13</v>
      </c>
      <c r="N8722" s="4" t="s">
        <v>13</v>
      </c>
      <c r="O8722" s="4" t="s">
        <v>13</v>
      </c>
      <c r="P8722" s="4" t="s">
        <v>9</v>
      </c>
      <c r="Q8722" s="4" t="s">
        <v>9</v>
      </c>
      <c r="R8722" s="4" t="s">
        <v>14</v>
      </c>
      <c r="S8722" s="4" t="s">
        <v>8</v>
      </c>
      <c r="T8722" s="4" t="s">
        <v>14</v>
      </c>
      <c r="U8722" s="4" t="s">
        <v>14</v>
      </c>
      <c r="V8722" s="4" t="s">
        <v>7</v>
      </c>
    </row>
    <row r="8723" spans="1:22">
      <c r="A8723" t="n">
        <v>70473</v>
      </c>
      <c r="B8723" s="66" t="n">
        <v>19</v>
      </c>
      <c r="C8723" s="7" t="n">
        <v>13</v>
      </c>
      <c r="D8723" s="7" t="s">
        <v>449</v>
      </c>
      <c r="E8723" s="7" t="s">
        <v>241</v>
      </c>
      <c r="F8723" s="7" t="s">
        <v>15</v>
      </c>
      <c r="G8723" s="7" t="n">
        <v>0</v>
      </c>
      <c r="H8723" s="7" t="n">
        <v>1</v>
      </c>
      <c r="I8723" s="7" t="n">
        <v>0</v>
      </c>
      <c r="J8723" s="7" t="n">
        <v>0</v>
      </c>
      <c r="K8723" s="7" t="n">
        <v>0</v>
      </c>
      <c r="L8723" s="7" t="n">
        <v>0</v>
      </c>
      <c r="M8723" s="7" t="n">
        <v>1</v>
      </c>
      <c r="N8723" s="7" t="n">
        <v>1.60000002384186</v>
      </c>
      <c r="O8723" s="7" t="n">
        <v>0.0900000035762787</v>
      </c>
      <c r="P8723" s="7" t="s">
        <v>15</v>
      </c>
      <c r="Q8723" s="7" t="s">
        <v>15</v>
      </c>
      <c r="R8723" s="7" t="n">
        <v>-1</v>
      </c>
      <c r="S8723" s="7" t="n">
        <v>0</v>
      </c>
      <c r="T8723" s="7" t="n">
        <v>0</v>
      </c>
      <c r="U8723" s="7" t="n">
        <v>0</v>
      </c>
      <c r="V8723" s="7" t="n">
        <v>0</v>
      </c>
    </row>
    <row r="8724" spans="1:22">
      <c r="A8724" t="s">
        <v>4</v>
      </c>
      <c r="B8724" s="4" t="s">
        <v>5</v>
      </c>
      <c r="C8724" s="4" t="s">
        <v>7</v>
      </c>
      <c r="D8724" s="4" t="s">
        <v>9</v>
      </c>
      <c r="E8724" s="4" t="s">
        <v>9</v>
      </c>
      <c r="F8724" s="4" t="s">
        <v>9</v>
      </c>
      <c r="G8724" s="4" t="s">
        <v>8</v>
      </c>
      <c r="H8724" s="4" t="s">
        <v>14</v>
      </c>
      <c r="I8724" s="4" t="s">
        <v>13</v>
      </c>
      <c r="J8724" s="4" t="s">
        <v>13</v>
      </c>
      <c r="K8724" s="4" t="s">
        <v>13</v>
      </c>
      <c r="L8724" s="4" t="s">
        <v>13</v>
      </c>
      <c r="M8724" s="4" t="s">
        <v>13</v>
      </c>
      <c r="N8724" s="4" t="s">
        <v>13</v>
      </c>
      <c r="O8724" s="4" t="s">
        <v>13</v>
      </c>
      <c r="P8724" s="4" t="s">
        <v>9</v>
      </c>
      <c r="Q8724" s="4" t="s">
        <v>9</v>
      </c>
      <c r="R8724" s="4" t="s">
        <v>14</v>
      </c>
      <c r="S8724" s="4" t="s">
        <v>8</v>
      </c>
      <c r="T8724" s="4" t="s">
        <v>14</v>
      </c>
      <c r="U8724" s="4" t="s">
        <v>14</v>
      </c>
      <c r="V8724" s="4" t="s">
        <v>7</v>
      </c>
    </row>
    <row r="8725" spans="1:22">
      <c r="A8725" t="n">
        <v>70556</v>
      </c>
      <c r="B8725" s="66" t="n">
        <v>19</v>
      </c>
      <c r="C8725" s="7" t="n">
        <v>80</v>
      </c>
      <c r="D8725" s="7" t="s">
        <v>450</v>
      </c>
      <c r="E8725" s="7" t="s">
        <v>451</v>
      </c>
      <c r="F8725" s="7" t="s">
        <v>15</v>
      </c>
      <c r="G8725" s="7" t="n">
        <v>0</v>
      </c>
      <c r="H8725" s="7" t="n">
        <v>1</v>
      </c>
      <c r="I8725" s="7" t="n">
        <v>0</v>
      </c>
      <c r="J8725" s="7" t="n">
        <v>0</v>
      </c>
      <c r="K8725" s="7" t="n">
        <v>0</v>
      </c>
      <c r="L8725" s="7" t="n">
        <v>0</v>
      </c>
      <c r="M8725" s="7" t="n">
        <v>1</v>
      </c>
      <c r="N8725" s="7" t="n">
        <v>1.60000002384186</v>
      </c>
      <c r="O8725" s="7" t="n">
        <v>0.0900000035762787</v>
      </c>
      <c r="P8725" s="7" t="s">
        <v>15</v>
      </c>
      <c r="Q8725" s="7" t="s">
        <v>15</v>
      </c>
      <c r="R8725" s="7" t="n">
        <v>-1</v>
      </c>
      <c r="S8725" s="7" t="n">
        <v>0</v>
      </c>
      <c r="T8725" s="7" t="n">
        <v>0</v>
      </c>
      <c r="U8725" s="7" t="n">
        <v>0</v>
      </c>
      <c r="V8725" s="7" t="n">
        <v>0</v>
      </c>
    </row>
    <row r="8726" spans="1:22">
      <c r="A8726" t="s">
        <v>4</v>
      </c>
      <c r="B8726" s="4" t="s">
        <v>5</v>
      </c>
      <c r="C8726" s="4" t="s">
        <v>7</v>
      </c>
      <c r="D8726" s="4" t="s">
        <v>9</v>
      </c>
      <c r="E8726" s="4" t="s">
        <v>9</v>
      </c>
      <c r="F8726" s="4" t="s">
        <v>9</v>
      </c>
      <c r="G8726" s="4" t="s">
        <v>8</v>
      </c>
      <c r="H8726" s="4" t="s">
        <v>14</v>
      </c>
      <c r="I8726" s="4" t="s">
        <v>13</v>
      </c>
      <c r="J8726" s="4" t="s">
        <v>13</v>
      </c>
      <c r="K8726" s="4" t="s">
        <v>13</v>
      </c>
      <c r="L8726" s="4" t="s">
        <v>13</v>
      </c>
      <c r="M8726" s="4" t="s">
        <v>13</v>
      </c>
      <c r="N8726" s="4" t="s">
        <v>13</v>
      </c>
      <c r="O8726" s="4" t="s">
        <v>13</v>
      </c>
      <c r="P8726" s="4" t="s">
        <v>9</v>
      </c>
      <c r="Q8726" s="4" t="s">
        <v>9</v>
      </c>
      <c r="R8726" s="4" t="s">
        <v>14</v>
      </c>
      <c r="S8726" s="4" t="s">
        <v>8</v>
      </c>
      <c r="T8726" s="4" t="s">
        <v>14</v>
      </c>
      <c r="U8726" s="4" t="s">
        <v>14</v>
      </c>
      <c r="V8726" s="4" t="s">
        <v>7</v>
      </c>
    </row>
    <row r="8727" spans="1:22">
      <c r="A8727" t="n">
        <v>70626</v>
      </c>
      <c r="B8727" s="66" t="n">
        <v>19</v>
      </c>
      <c r="C8727" s="7" t="n">
        <v>18</v>
      </c>
      <c r="D8727" s="7" t="s">
        <v>452</v>
      </c>
      <c r="E8727" s="7" t="s">
        <v>453</v>
      </c>
      <c r="F8727" s="7" t="s">
        <v>15</v>
      </c>
      <c r="G8727" s="7" t="n">
        <v>0</v>
      </c>
      <c r="H8727" s="7" t="n">
        <v>1</v>
      </c>
      <c r="I8727" s="7" t="n">
        <v>0</v>
      </c>
      <c r="J8727" s="7" t="n">
        <v>0</v>
      </c>
      <c r="K8727" s="7" t="n">
        <v>0</v>
      </c>
      <c r="L8727" s="7" t="n">
        <v>0</v>
      </c>
      <c r="M8727" s="7" t="n">
        <v>1</v>
      </c>
      <c r="N8727" s="7" t="n">
        <v>1.60000002384186</v>
      </c>
      <c r="O8727" s="7" t="n">
        <v>0.0900000035762787</v>
      </c>
      <c r="P8727" s="7" t="s">
        <v>15</v>
      </c>
      <c r="Q8727" s="7" t="s">
        <v>15</v>
      </c>
      <c r="R8727" s="7" t="n">
        <v>-1</v>
      </c>
      <c r="S8727" s="7" t="n">
        <v>0</v>
      </c>
      <c r="T8727" s="7" t="n">
        <v>0</v>
      </c>
      <c r="U8727" s="7" t="n">
        <v>0</v>
      </c>
      <c r="V8727" s="7" t="n">
        <v>0</v>
      </c>
    </row>
    <row r="8728" spans="1:22">
      <c r="A8728" t="s">
        <v>4</v>
      </c>
      <c r="B8728" s="4" t="s">
        <v>5</v>
      </c>
      <c r="C8728" s="4" t="s">
        <v>7</v>
      </c>
      <c r="D8728" s="4" t="s">
        <v>9</v>
      </c>
      <c r="E8728" s="4" t="s">
        <v>9</v>
      </c>
      <c r="F8728" s="4" t="s">
        <v>9</v>
      </c>
      <c r="G8728" s="4" t="s">
        <v>8</v>
      </c>
      <c r="H8728" s="4" t="s">
        <v>14</v>
      </c>
      <c r="I8728" s="4" t="s">
        <v>13</v>
      </c>
      <c r="J8728" s="4" t="s">
        <v>13</v>
      </c>
      <c r="K8728" s="4" t="s">
        <v>13</v>
      </c>
      <c r="L8728" s="4" t="s">
        <v>13</v>
      </c>
      <c r="M8728" s="4" t="s">
        <v>13</v>
      </c>
      <c r="N8728" s="4" t="s">
        <v>13</v>
      </c>
      <c r="O8728" s="4" t="s">
        <v>13</v>
      </c>
      <c r="P8728" s="4" t="s">
        <v>9</v>
      </c>
      <c r="Q8728" s="4" t="s">
        <v>9</v>
      </c>
      <c r="R8728" s="4" t="s">
        <v>14</v>
      </c>
      <c r="S8728" s="4" t="s">
        <v>8</v>
      </c>
      <c r="T8728" s="4" t="s">
        <v>14</v>
      </c>
      <c r="U8728" s="4" t="s">
        <v>14</v>
      </c>
      <c r="V8728" s="4" t="s">
        <v>7</v>
      </c>
    </row>
    <row r="8729" spans="1:22">
      <c r="A8729" t="n">
        <v>70704</v>
      </c>
      <c r="B8729" s="66" t="n">
        <v>19</v>
      </c>
      <c r="C8729" s="7" t="n">
        <v>7032</v>
      </c>
      <c r="D8729" s="7" t="s">
        <v>439</v>
      </c>
      <c r="E8729" s="7" t="s">
        <v>440</v>
      </c>
      <c r="F8729" s="7" t="s">
        <v>15</v>
      </c>
      <c r="G8729" s="7" t="n">
        <v>0</v>
      </c>
      <c r="H8729" s="7" t="n">
        <v>1</v>
      </c>
      <c r="I8729" s="7" t="n">
        <v>0</v>
      </c>
      <c r="J8729" s="7" t="n">
        <v>0</v>
      </c>
      <c r="K8729" s="7" t="n">
        <v>0</v>
      </c>
      <c r="L8729" s="7" t="n">
        <v>0</v>
      </c>
      <c r="M8729" s="7" t="n">
        <v>1</v>
      </c>
      <c r="N8729" s="7" t="n">
        <v>1.60000002384186</v>
      </c>
      <c r="O8729" s="7" t="n">
        <v>0.0900000035762787</v>
      </c>
      <c r="P8729" s="7" t="s">
        <v>15</v>
      </c>
      <c r="Q8729" s="7" t="s">
        <v>15</v>
      </c>
      <c r="R8729" s="7" t="n">
        <v>-1</v>
      </c>
      <c r="S8729" s="7" t="n">
        <v>0</v>
      </c>
      <c r="T8729" s="7" t="n">
        <v>0</v>
      </c>
      <c r="U8729" s="7" t="n">
        <v>0</v>
      </c>
      <c r="V8729" s="7" t="n">
        <v>0</v>
      </c>
    </row>
    <row r="8730" spans="1:22">
      <c r="A8730" t="s">
        <v>4</v>
      </c>
      <c r="B8730" s="4" t="s">
        <v>5</v>
      </c>
      <c r="C8730" s="4" t="s">
        <v>7</v>
      </c>
      <c r="D8730" s="4" t="s">
        <v>9</v>
      </c>
      <c r="E8730" s="4" t="s">
        <v>9</v>
      </c>
      <c r="F8730" s="4" t="s">
        <v>9</v>
      </c>
      <c r="G8730" s="4" t="s">
        <v>8</v>
      </c>
      <c r="H8730" s="4" t="s">
        <v>14</v>
      </c>
      <c r="I8730" s="4" t="s">
        <v>13</v>
      </c>
      <c r="J8730" s="4" t="s">
        <v>13</v>
      </c>
      <c r="K8730" s="4" t="s">
        <v>13</v>
      </c>
      <c r="L8730" s="4" t="s">
        <v>13</v>
      </c>
      <c r="M8730" s="4" t="s">
        <v>13</v>
      </c>
      <c r="N8730" s="4" t="s">
        <v>13</v>
      </c>
      <c r="O8730" s="4" t="s">
        <v>13</v>
      </c>
      <c r="P8730" s="4" t="s">
        <v>9</v>
      </c>
      <c r="Q8730" s="4" t="s">
        <v>9</v>
      </c>
      <c r="R8730" s="4" t="s">
        <v>14</v>
      </c>
      <c r="S8730" s="4" t="s">
        <v>8</v>
      </c>
      <c r="T8730" s="4" t="s">
        <v>14</v>
      </c>
      <c r="U8730" s="4" t="s">
        <v>14</v>
      </c>
      <c r="V8730" s="4" t="s">
        <v>7</v>
      </c>
    </row>
    <row r="8731" spans="1:22">
      <c r="A8731" t="n">
        <v>70774</v>
      </c>
      <c r="B8731" s="66" t="n">
        <v>19</v>
      </c>
      <c r="C8731" s="7" t="n">
        <v>6470</v>
      </c>
      <c r="D8731" s="7" t="s">
        <v>571</v>
      </c>
      <c r="E8731" s="7" t="s">
        <v>572</v>
      </c>
      <c r="F8731" s="7" t="s">
        <v>15</v>
      </c>
      <c r="G8731" s="7" t="n">
        <v>0</v>
      </c>
      <c r="H8731" s="7" t="n">
        <v>1</v>
      </c>
      <c r="I8731" s="7" t="n">
        <v>0</v>
      </c>
      <c r="J8731" s="7" t="n">
        <v>0</v>
      </c>
      <c r="K8731" s="7" t="n">
        <v>0</v>
      </c>
      <c r="L8731" s="7" t="n">
        <v>0</v>
      </c>
      <c r="M8731" s="7" t="n">
        <v>1</v>
      </c>
      <c r="N8731" s="7" t="n">
        <v>1.60000002384186</v>
      </c>
      <c r="O8731" s="7" t="n">
        <v>0.0900000035762787</v>
      </c>
      <c r="P8731" s="7" t="s">
        <v>15</v>
      </c>
      <c r="Q8731" s="7" t="s">
        <v>15</v>
      </c>
      <c r="R8731" s="7" t="n">
        <v>-1</v>
      </c>
      <c r="S8731" s="7" t="n">
        <v>0</v>
      </c>
      <c r="T8731" s="7" t="n">
        <v>0</v>
      </c>
      <c r="U8731" s="7" t="n">
        <v>0</v>
      </c>
      <c r="V8731" s="7" t="n">
        <v>0</v>
      </c>
    </row>
    <row r="8732" spans="1:22">
      <c r="A8732" t="s">
        <v>4</v>
      </c>
      <c r="B8732" s="4" t="s">
        <v>5</v>
      </c>
      <c r="C8732" s="4" t="s">
        <v>7</v>
      </c>
      <c r="D8732" s="4" t="s">
        <v>9</v>
      </c>
      <c r="E8732" s="4" t="s">
        <v>9</v>
      </c>
      <c r="F8732" s="4" t="s">
        <v>9</v>
      </c>
      <c r="G8732" s="4" t="s">
        <v>8</v>
      </c>
      <c r="H8732" s="4" t="s">
        <v>14</v>
      </c>
      <c r="I8732" s="4" t="s">
        <v>13</v>
      </c>
      <c r="J8732" s="4" t="s">
        <v>13</v>
      </c>
      <c r="K8732" s="4" t="s">
        <v>13</v>
      </c>
      <c r="L8732" s="4" t="s">
        <v>13</v>
      </c>
      <c r="M8732" s="4" t="s">
        <v>13</v>
      </c>
      <c r="N8732" s="4" t="s">
        <v>13</v>
      </c>
      <c r="O8732" s="4" t="s">
        <v>13</v>
      </c>
      <c r="P8732" s="4" t="s">
        <v>9</v>
      </c>
      <c r="Q8732" s="4" t="s">
        <v>9</v>
      </c>
      <c r="R8732" s="4" t="s">
        <v>14</v>
      </c>
      <c r="S8732" s="4" t="s">
        <v>8</v>
      </c>
      <c r="T8732" s="4" t="s">
        <v>14</v>
      </c>
      <c r="U8732" s="4" t="s">
        <v>14</v>
      </c>
      <c r="V8732" s="4" t="s">
        <v>7</v>
      </c>
    </row>
    <row r="8733" spans="1:22">
      <c r="A8733" t="n">
        <v>70852</v>
      </c>
      <c r="B8733" s="66" t="n">
        <v>19</v>
      </c>
      <c r="C8733" s="7" t="n">
        <v>6472</v>
      </c>
      <c r="D8733" s="7" t="s">
        <v>571</v>
      </c>
      <c r="E8733" s="7" t="s">
        <v>573</v>
      </c>
      <c r="F8733" s="7" t="s">
        <v>15</v>
      </c>
      <c r="G8733" s="7" t="n">
        <v>0</v>
      </c>
      <c r="H8733" s="7" t="n">
        <v>1</v>
      </c>
      <c r="I8733" s="7" t="n">
        <v>0</v>
      </c>
      <c r="J8733" s="7" t="n">
        <v>0</v>
      </c>
      <c r="K8733" s="7" t="n">
        <v>0</v>
      </c>
      <c r="L8733" s="7" t="n">
        <v>0</v>
      </c>
      <c r="M8733" s="7" t="n">
        <v>1</v>
      </c>
      <c r="N8733" s="7" t="n">
        <v>1.60000002384186</v>
      </c>
      <c r="O8733" s="7" t="n">
        <v>0.0900000035762787</v>
      </c>
      <c r="P8733" s="7" t="s">
        <v>15</v>
      </c>
      <c r="Q8733" s="7" t="s">
        <v>15</v>
      </c>
      <c r="R8733" s="7" t="n">
        <v>-1</v>
      </c>
      <c r="S8733" s="7" t="n">
        <v>0</v>
      </c>
      <c r="T8733" s="7" t="n">
        <v>0</v>
      </c>
      <c r="U8733" s="7" t="n">
        <v>0</v>
      </c>
      <c r="V8733" s="7" t="n">
        <v>0</v>
      </c>
    </row>
    <row r="8734" spans="1:22">
      <c r="A8734" t="s">
        <v>4</v>
      </c>
      <c r="B8734" s="4" t="s">
        <v>5</v>
      </c>
      <c r="C8734" s="4" t="s">
        <v>7</v>
      </c>
      <c r="D8734" s="4" t="s">
        <v>8</v>
      </c>
      <c r="E8734" s="4" t="s">
        <v>8</v>
      </c>
      <c r="F8734" s="4" t="s">
        <v>9</v>
      </c>
    </row>
    <row r="8735" spans="1:22">
      <c r="A8735" t="n">
        <v>70937</v>
      </c>
      <c r="B8735" s="22" t="n">
        <v>20</v>
      </c>
      <c r="C8735" s="7" t="n">
        <v>0</v>
      </c>
      <c r="D8735" s="7" t="n">
        <v>3</v>
      </c>
      <c r="E8735" s="7" t="n">
        <v>10</v>
      </c>
      <c r="F8735" s="7" t="s">
        <v>96</v>
      </c>
    </row>
    <row r="8736" spans="1:22">
      <c r="A8736" t="s">
        <v>4</v>
      </c>
      <c r="B8736" s="4" t="s">
        <v>5</v>
      </c>
      <c r="C8736" s="4" t="s">
        <v>7</v>
      </c>
    </row>
    <row r="8737" spans="1:22">
      <c r="A8737" t="n">
        <v>70955</v>
      </c>
      <c r="B8737" s="25" t="n">
        <v>16</v>
      </c>
      <c r="C8737" s="7" t="n">
        <v>0</v>
      </c>
    </row>
    <row r="8738" spans="1:22">
      <c r="A8738" t="s">
        <v>4</v>
      </c>
      <c r="B8738" s="4" t="s">
        <v>5</v>
      </c>
      <c r="C8738" s="4" t="s">
        <v>7</v>
      </c>
      <c r="D8738" s="4" t="s">
        <v>8</v>
      </c>
      <c r="E8738" s="4" t="s">
        <v>8</v>
      </c>
      <c r="F8738" s="4" t="s">
        <v>9</v>
      </c>
    </row>
    <row r="8739" spans="1:22">
      <c r="A8739" t="n">
        <v>70958</v>
      </c>
      <c r="B8739" s="22" t="n">
        <v>20</v>
      </c>
      <c r="C8739" s="7" t="n">
        <v>1</v>
      </c>
      <c r="D8739" s="7" t="n">
        <v>3</v>
      </c>
      <c r="E8739" s="7" t="n">
        <v>10</v>
      </c>
      <c r="F8739" s="7" t="s">
        <v>96</v>
      </c>
    </row>
    <row r="8740" spans="1:22">
      <c r="A8740" t="s">
        <v>4</v>
      </c>
      <c r="B8740" s="4" t="s">
        <v>5</v>
      </c>
      <c r="C8740" s="4" t="s">
        <v>7</v>
      </c>
    </row>
    <row r="8741" spans="1:22">
      <c r="A8741" t="n">
        <v>70976</v>
      </c>
      <c r="B8741" s="25" t="n">
        <v>16</v>
      </c>
      <c r="C8741" s="7" t="n">
        <v>0</v>
      </c>
    </row>
    <row r="8742" spans="1:22">
      <c r="A8742" t="s">
        <v>4</v>
      </c>
      <c r="B8742" s="4" t="s">
        <v>5</v>
      </c>
      <c r="C8742" s="4" t="s">
        <v>7</v>
      </c>
      <c r="D8742" s="4" t="s">
        <v>8</v>
      </c>
      <c r="E8742" s="4" t="s">
        <v>8</v>
      </c>
      <c r="F8742" s="4" t="s">
        <v>9</v>
      </c>
    </row>
    <row r="8743" spans="1:22">
      <c r="A8743" t="n">
        <v>70979</v>
      </c>
      <c r="B8743" s="22" t="n">
        <v>20</v>
      </c>
      <c r="C8743" s="7" t="n">
        <v>2</v>
      </c>
      <c r="D8743" s="7" t="n">
        <v>3</v>
      </c>
      <c r="E8743" s="7" t="n">
        <v>10</v>
      </c>
      <c r="F8743" s="7" t="s">
        <v>96</v>
      </c>
    </row>
    <row r="8744" spans="1:22">
      <c r="A8744" t="s">
        <v>4</v>
      </c>
      <c r="B8744" s="4" t="s">
        <v>5</v>
      </c>
      <c r="C8744" s="4" t="s">
        <v>7</v>
      </c>
    </row>
    <row r="8745" spans="1:22">
      <c r="A8745" t="n">
        <v>70997</v>
      </c>
      <c r="B8745" s="25" t="n">
        <v>16</v>
      </c>
      <c r="C8745" s="7" t="n">
        <v>0</v>
      </c>
    </row>
    <row r="8746" spans="1:22">
      <c r="A8746" t="s">
        <v>4</v>
      </c>
      <c r="B8746" s="4" t="s">
        <v>5</v>
      </c>
      <c r="C8746" s="4" t="s">
        <v>7</v>
      </c>
      <c r="D8746" s="4" t="s">
        <v>8</v>
      </c>
      <c r="E8746" s="4" t="s">
        <v>8</v>
      </c>
      <c r="F8746" s="4" t="s">
        <v>9</v>
      </c>
    </row>
    <row r="8747" spans="1:22">
      <c r="A8747" t="n">
        <v>71000</v>
      </c>
      <c r="B8747" s="22" t="n">
        <v>20</v>
      </c>
      <c r="C8747" s="7" t="n">
        <v>3</v>
      </c>
      <c r="D8747" s="7" t="n">
        <v>3</v>
      </c>
      <c r="E8747" s="7" t="n">
        <v>10</v>
      </c>
      <c r="F8747" s="7" t="s">
        <v>96</v>
      </c>
    </row>
    <row r="8748" spans="1:22">
      <c r="A8748" t="s">
        <v>4</v>
      </c>
      <c r="B8748" s="4" t="s">
        <v>5</v>
      </c>
      <c r="C8748" s="4" t="s">
        <v>7</v>
      </c>
    </row>
    <row r="8749" spans="1:22">
      <c r="A8749" t="n">
        <v>71018</v>
      </c>
      <c r="B8749" s="25" t="n">
        <v>16</v>
      </c>
      <c r="C8749" s="7" t="n">
        <v>0</v>
      </c>
    </row>
    <row r="8750" spans="1:22">
      <c r="A8750" t="s">
        <v>4</v>
      </c>
      <c r="B8750" s="4" t="s">
        <v>5</v>
      </c>
      <c r="C8750" s="4" t="s">
        <v>7</v>
      </c>
      <c r="D8750" s="4" t="s">
        <v>8</v>
      </c>
      <c r="E8750" s="4" t="s">
        <v>8</v>
      </c>
      <c r="F8750" s="4" t="s">
        <v>9</v>
      </c>
    </row>
    <row r="8751" spans="1:22">
      <c r="A8751" t="n">
        <v>71021</v>
      </c>
      <c r="B8751" s="22" t="n">
        <v>20</v>
      </c>
      <c r="C8751" s="7" t="n">
        <v>4</v>
      </c>
      <c r="D8751" s="7" t="n">
        <v>3</v>
      </c>
      <c r="E8751" s="7" t="n">
        <v>10</v>
      </c>
      <c r="F8751" s="7" t="s">
        <v>96</v>
      </c>
    </row>
    <row r="8752" spans="1:22">
      <c r="A8752" t="s">
        <v>4</v>
      </c>
      <c r="B8752" s="4" t="s">
        <v>5</v>
      </c>
      <c r="C8752" s="4" t="s">
        <v>7</v>
      </c>
    </row>
    <row r="8753" spans="1:6">
      <c r="A8753" t="n">
        <v>71039</v>
      </c>
      <c r="B8753" s="25" t="n">
        <v>16</v>
      </c>
      <c r="C8753" s="7" t="n">
        <v>0</v>
      </c>
    </row>
    <row r="8754" spans="1:6">
      <c r="A8754" t="s">
        <v>4</v>
      </c>
      <c r="B8754" s="4" t="s">
        <v>5</v>
      </c>
      <c r="C8754" s="4" t="s">
        <v>7</v>
      </c>
      <c r="D8754" s="4" t="s">
        <v>8</v>
      </c>
      <c r="E8754" s="4" t="s">
        <v>8</v>
      </c>
      <c r="F8754" s="4" t="s">
        <v>9</v>
      </c>
    </row>
    <row r="8755" spans="1:6">
      <c r="A8755" t="n">
        <v>71042</v>
      </c>
      <c r="B8755" s="22" t="n">
        <v>20</v>
      </c>
      <c r="C8755" s="7" t="n">
        <v>5</v>
      </c>
      <c r="D8755" s="7" t="n">
        <v>3</v>
      </c>
      <c r="E8755" s="7" t="n">
        <v>10</v>
      </c>
      <c r="F8755" s="7" t="s">
        <v>96</v>
      </c>
    </row>
    <row r="8756" spans="1:6">
      <c r="A8756" t="s">
        <v>4</v>
      </c>
      <c r="B8756" s="4" t="s">
        <v>5</v>
      </c>
      <c r="C8756" s="4" t="s">
        <v>7</v>
      </c>
    </row>
    <row r="8757" spans="1:6">
      <c r="A8757" t="n">
        <v>71060</v>
      </c>
      <c r="B8757" s="25" t="n">
        <v>16</v>
      </c>
      <c r="C8757" s="7" t="n">
        <v>0</v>
      </c>
    </row>
    <row r="8758" spans="1:6">
      <c r="A8758" t="s">
        <v>4</v>
      </c>
      <c r="B8758" s="4" t="s">
        <v>5</v>
      </c>
      <c r="C8758" s="4" t="s">
        <v>7</v>
      </c>
      <c r="D8758" s="4" t="s">
        <v>8</v>
      </c>
      <c r="E8758" s="4" t="s">
        <v>8</v>
      </c>
      <c r="F8758" s="4" t="s">
        <v>9</v>
      </c>
    </row>
    <row r="8759" spans="1:6">
      <c r="A8759" t="n">
        <v>71063</v>
      </c>
      <c r="B8759" s="22" t="n">
        <v>20</v>
      </c>
      <c r="C8759" s="7" t="n">
        <v>6</v>
      </c>
      <c r="D8759" s="7" t="n">
        <v>3</v>
      </c>
      <c r="E8759" s="7" t="n">
        <v>10</v>
      </c>
      <c r="F8759" s="7" t="s">
        <v>96</v>
      </c>
    </row>
    <row r="8760" spans="1:6">
      <c r="A8760" t="s">
        <v>4</v>
      </c>
      <c r="B8760" s="4" t="s">
        <v>5</v>
      </c>
      <c r="C8760" s="4" t="s">
        <v>7</v>
      </c>
    </row>
    <row r="8761" spans="1:6">
      <c r="A8761" t="n">
        <v>71081</v>
      </c>
      <c r="B8761" s="25" t="n">
        <v>16</v>
      </c>
      <c r="C8761" s="7" t="n">
        <v>0</v>
      </c>
    </row>
    <row r="8762" spans="1:6">
      <c r="A8762" t="s">
        <v>4</v>
      </c>
      <c r="B8762" s="4" t="s">
        <v>5</v>
      </c>
      <c r="C8762" s="4" t="s">
        <v>7</v>
      </c>
      <c r="D8762" s="4" t="s">
        <v>8</v>
      </c>
      <c r="E8762" s="4" t="s">
        <v>8</v>
      </c>
      <c r="F8762" s="4" t="s">
        <v>9</v>
      </c>
    </row>
    <row r="8763" spans="1:6">
      <c r="A8763" t="n">
        <v>71084</v>
      </c>
      <c r="B8763" s="22" t="n">
        <v>20</v>
      </c>
      <c r="C8763" s="7" t="n">
        <v>7</v>
      </c>
      <c r="D8763" s="7" t="n">
        <v>3</v>
      </c>
      <c r="E8763" s="7" t="n">
        <v>10</v>
      </c>
      <c r="F8763" s="7" t="s">
        <v>96</v>
      </c>
    </row>
    <row r="8764" spans="1:6">
      <c r="A8764" t="s">
        <v>4</v>
      </c>
      <c r="B8764" s="4" t="s">
        <v>5</v>
      </c>
      <c r="C8764" s="4" t="s">
        <v>7</v>
      </c>
    </row>
    <row r="8765" spans="1:6">
      <c r="A8765" t="n">
        <v>71102</v>
      </c>
      <c r="B8765" s="25" t="n">
        <v>16</v>
      </c>
      <c r="C8765" s="7" t="n">
        <v>0</v>
      </c>
    </row>
    <row r="8766" spans="1:6">
      <c r="A8766" t="s">
        <v>4</v>
      </c>
      <c r="B8766" s="4" t="s">
        <v>5</v>
      </c>
      <c r="C8766" s="4" t="s">
        <v>7</v>
      </c>
      <c r="D8766" s="4" t="s">
        <v>8</v>
      </c>
      <c r="E8766" s="4" t="s">
        <v>8</v>
      </c>
      <c r="F8766" s="4" t="s">
        <v>9</v>
      </c>
    </row>
    <row r="8767" spans="1:6">
      <c r="A8767" t="n">
        <v>71105</v>
      </c>
      <c r="B8767" s="22" t="n">
        <v>20</v>
      </c>
      <c r="C8767" s="7" t="n">
        <v>8</v>
      </c>
      <c r="D8767" s="7" t="n">
        <v>3</v>
      </c>
      <c r="E8767" s="7" t="n">
        <v>10</v>
      </c>
      <c r="F8767" s="7" t="s">
        <v>96</v>
      </c>
    </row>
    <row r="8768" spans="1:6">
      <c r="A8768" t="s">
        <v>4</v>
      </c>
      <c r="B8768" s="4" t="s">
        <v>5</v>
      </c>
      <c r="C8768" s="4" t="s">
        <v>7</v>
      </c>
    </row>
    <row r="8769" spans="1:6">
      <c r="A8769" t="n">
        <v>71123</v>
      </c>
      <c r="B8769" s="25" t="n">
        <v>16</v>
      </c>
      <c r="C8769" s="7" t="n">
        <v>0</v>
      </c>
    </row>
    <row r="8770" spans="1:6">
      <c r="A8770" t="s">
        <v>4</v>
      </c>
      <c r="B8770" s="4" t="s">
        <v>5</v>
      </c>
      <c r="C8770" s="4" t="s">
        <v>7</v>
      </c>
      <c r="D8770" s="4" t="s">
        <v>8</v>
      </c>
      <c r="E8770" s="4" t="s">
        <v>8</v>
      </c>
      <c r="F8770" s="4" t="s">
        <v>9</v>
      </c>
    </row>
    <row r="8771" spans="1:6">
      <c r="A8771" t="n">
        <v>71126</v>
      </c>
      <c r="B8771" s="22" t="n">
        <v>20</v>
      </c>
      <c r="C8771" s="7" t="n">
        <v>9</v>
      </c>
      <c r="D8771" s="7" t="n">
        <v>3</v>
      </c>
      <c r="E8771" s="7" t="n">
        <v>10</v>
      </c>
      <c r="F8771" s="7" t="s">
        <v>96</v>
      </c>
    </row>
    <row r="8772" spans="1:6">
      <c r="A8772" t="s">
        <v>4</v>
      </c>
      <c r="B8772" s="4" t="s">
        <v>5</v>
      </c>
      <c r="C8772" s="4" t="s">
        <v>7</v>
      </c>
    </row>
    <row r="8773" spans="1:6">
      <c r="A8773" t="n">
        <v>71144</v>
      </c>
      <c r="B8773" s="25" t="n">
        <v>16</v>
      </c>
      <c r="C8773" s="7" t="n">
        <v>0</v>
      </c>
    </row>
    <row r="8774" spans="1:6">
      <c r="A8774" t="s">
        <v>4</v>
      </c>
      <c r="B8774" s="4" t="s">
        <v>5</v>
      </c>
      <c r="C8774" s="4" t="s">
        <v>7</v>
      </c>
      <c r="D8774" s="4" t="s">
        <v>8</v>
      </c>
      <c r="E8774" s="4" t="s">
        <v>8</v>
      </c>
      <c r="F8774" s="4" t="s">
        <v>9</v>
      </c>
    </row>
    <row r="8775" spans="1:6">
      <c r="A8775" t="n">
        <v>71147</v>
      </c>
      <c r="B8775" s="22" t="n">
        <v>20</v>
      </c>
      <c r="C8775" s="7" t="n">
        <v>11</v>
      </c>
      <c r="D8775" s="7" t="n">
        <v>3</v>
      </c>
      <c r="E8775" s="7" t="n">
        <v>10</v>
      </c>
      <c r="F8775" s="7" t="s">
        <v>96</v>
      </c>
    </row>
    <row r="8776" spans="1:6">
      <c r="A8776" t="s">
        <v>4</v>
      </c>
      <c r="B8776" s="4" t="s">
        <v>5</v>
      </c>
      <c r="C8776" s="4" t="s">
        <v>7</v>
      </c>
    </row>
    <row r="8777" spans="1:6">
      <c r="A8777" t="n">
        <v>71165</v>
      </c>
      <c r="B8777" s="25" t="n">
        <v>16</v>
      </c>
      <c r="C8777" s="7" t="n">
        <v>0</v>
      </c>
    </row>
    <row r="8778" spans="1:6">
      <c r="A8778" t="s">
        <v>4</v>
      </c>
      <c r="B8778" s="4" t="s">
        <v>5</v>
      </c>
      <c r="C8778" s="4" t="s">
        <v>7</v>
      </c>
      <c r="D8778" s="4" t="s">
        <v>8</v>
      </c>
      <c r="E8778" s="4" t="s">
        <v>8</v>
      </c>
      <c r="F8778" s="4" t="s">
        <v>9</v>
      </c>
    </row>
    <row r="8779" spans="1:6">
      <c r="A8779" t="n">
        <v>71168</v>
      </c>
      <c r="B8779" s="22" t="n">
        <v>20</v>
      </c>
      <c r="C8779" s="7" t="n">
        <v>13</v>
      </c>
      <c r="D8779" s="7" t="n">
        <v>3</v>
      </c>
      <c r="E8779" s="7" t="n">
        <v>10</v>
      </c>
      <c r="F8779" s="7" t="s">
        <v>96</v>
      </c>
    </row>
    <row r="8780" spans="1:6">
      <c r="A8780" t="s">
        <v>4</v>
      </c>
      <c r="B8780" s="4" t="s">
        <v>5</v>
      </c>
      <c r="C8780" s="4" t="s">
        <v>7</v>
      </c>
    </row>
    <row r="8781" spans="1:6">
      <c r="A8781" t="n">
        <v>71186</v>
      </c>
      <c r="B8781" s="25" t="n">
        <v>16</v>
      </c>
      <c r="C8781" s="7" t="n">
        <v>0</v>
      </c>
    </row>
    <row r="8782" spans="1:6">
      <c r="A8782" t="s">
        <v>4</v>
      </c>
      <c r="B8782" s="4" t="s">
        <v>5</v>
      </c>
      <c r="C8782" s="4" t="s">
        <v>7</v>
      </c>
      <c r="D8782" s="4" t="s">
        <v>8</v>
      </c>
      <c r="E8782" s="4" t="s">
        <v>8</v>
      </c>
      <c r="F8782" s="4" t="s">
        <v>9</v>
      </c>
    </row>
    <row r="8783" spans="1:6">
      <c r="A8783" t="n">
        <v>71189</v>
      </c>
      <c r="B8783" s="22" t="n">
        <v>20</v>
      </c>
      <c r="C8783" s="7" t="n">
        <v>80</v>
      </c>
      <c r="D8783" s="7" t="n">
        <v>3</v>
      </c>
      <c r="E8783" s="7" t="n">
        <v>10</v>
      </c>
      <c r="F8783" s="7" t="s">
        <v>96</v>
      </c>
    </row>
    <row r="8784" spans="1:6">
      <c r="A8784" t="s">
        <v>4</v>
      </c>
      <c r="B8784" s="4" t="s">
        <v>5</v>
      </c>
      <c r="C8784" s="4" t="s">
        <v>7</v>
      </c>
    </row>
    <row r="8785" spans="1:6">
      <c r="A8785" t="n">
        <v>71207</v>
      </c>
      <c r="B8785" s="25" t="n">
        <v>16</v>
      </c>
      <c r="C8785" s="7" t="n">
        <v>0</v>
      </c>
    </row>
    <row r="8786" spans="1:6">
      <c r="A8786" t="s">
        <v>4</v>
      </c>
      <c r="B8786" s="4" t="s">
        <v>5</v>
      </c>
      <c r="C8786" s="4" t="s">
        <v>7</v>
      </c>
      <c r="D8786" s="4" t="s">
        <v>8</v>
      </c>
      <c r="E8786" s="4" t="s">
        <v>8</v>
      </c>
      <c r="F8786" s="4" t="s">
        <v>9</v>
      </c>
    </row>
    <row r="8787" spans="1:6">
      <c r="A8787" t="n">
        <v>71210</v>
      </c>
      <c r="B8787" s="22" t="n">
        <v>20</v>
      </c>
      <c r="C8787" s="7" t="n">
        <v>18</v>
      </c>
      <c r="D8787" s="7" t="n">
        <v>3</v>
      </c>
      <c r="E8787" s="7" t="n">
        <v>10</v>
      </c>
      <c r="F8787" s="7" t="s">
        <v>96</v>
      </c>
    </row>
    <row r="8788" spans="1:6">
      <c r="A8788" t="s">
        <v>4</v>
      </c>
      <c r="B8788" s="4" t="s">
        <v>5</v>
      </c>
      <c r="C8788" s="4" t="s">
        <v>7</v>
      </c>
    </row>
    <row r="8789" spans="1:6">
      <c r="A8789" t="n">
        <v>71228</v>
      </c>
      <c r="B8789" s="25" t="n">
        <v>16</v>
      </c>
      <c r="C8789" s="7" t="n">
        <v>0</v>
      </c>
    </row>
    <row r="8790" spans="1:6">
      <c r="A8790" t="s">
        <v>4</v>
      </c>
      <c r="B8790" s="4" t="s">
        <v>5</v>
      </c>
      <c r="C8790" s="4" t="s">
        <v>7</v>
      </c>
      <c r="D8790" s="4" t="s">
        <v>8</v>
      </c>
      <c r="E8790" s="4" t="s">
        <v>8</v>
      </c>
      <c r="F8790" s="4" t="s">
        <v>9</v>
      </c>
    </row>
    <row r="8791" spans="1:6">
      <c r="A8791" t="n">
        <v>71231</v>
      </c>
      <c r="B8791" s="22" t="n">
        <v>20</v>
      </c>
      <c r="C8791" s="7" t="n">
        <v>7032</v>
      </c>
      <c r="D8791" s="7" t="n">
        <v>3</v>
      </c>
      <c r="E8791" s="7" t="n">
        <v>10</v>
      </c>
      <c r="F8791" s="7" t="s">
        <v>96</v>
      </c>
    </row>
    <row r="8792" spans="1:6">
      <c r="A8792" t="s">
        <v>4</v>
      </c>
      <c r="B8792" s="4" t="s">
        <v>5</v>
      </c>
      <c r="C8792" s="4" t="s">
        <v>7</v>
      </c>
    </row>
    <row r="8793" spans="1:6">
      <c r="A8793" t="n">
        <v>71249</v>
      </c>
      <c r="B8793" s="25" t="n">
        <v>16</v>
      </c>
      <c r="C8793" s="7" t="n">
        <v>0</v>
      </c>
    </row>
    <row r="8794" spans="1:6">
      <c r="A8794" t="s">
        <v>4</v>
      </c>
      <c r="B8794" s="4" t="s">
        <v>5</v>
      </c>
      <c r="C8794" s="4" t="s">
        <v>7</v>
      </c>
      <c r="D8794" s="4" t="s">
        <v>8</v>
      </c>
      <c r="E8794" s="4" t="s">
        <v>8</v>
      </c>
      <c r="F8794" s="4" t="s">
        <v>9</v>
      </c>
    </row>
    <row r="8795" spans="1:6">
      <c r="A8795" t="n">
        <v>71252</v>
      </c>
      <c r="B8795" s="22" t="n">
        <v>20</v>
      </c>
      <c r="C8795" s="7" t="n">
        <v>6470</v>
      </c>
      <c r="D8795" s="7" t="n">
        <v>3</v>
      </c>
      <c r="E8795" s="7" t="n">
        <v>10</v>
      </c>
      <c r="F8795" s="7" t="s">
        <v>96</v>
      </c>
    </row>
    <row r="8796" spans="1:6">
      <c r="A8796" t="s">
        <v>4</v>
      </c>
      <c r="B8796" s="4" t="s">
        <v>5</v>
      </c>
      <c r="C8796" s="4" t="s">
        <v>7</v>
      </c>
    </row>
    <row r="8797" spans="1:6">
      <c r="A8797" t="n">
        <v>71270</v>
      </c>
      <c r="B8797" s="25" t="n">
        <v>16</v>
      </c>
      <c r="C8797" s="7" t="n">
        <v>0</v>
      </c>
    </row>
    <row r="8798" spans="1:6">
      <c r="A8798" t="s">
        <v>4</v>
      </c>
      <c r="B8798" s="4" t="s">
        <v>5</v>
      </c>
      <c r="C8798" s="4" t="s">
        <v>7</v>
      </c>
      <c r="D8798" s="4" t="s">
        <v>8</v>
      </c>
      <c r="E8798" s="4" t="s">
        <v>8</v>
      </c>
      <c r="F8798" s="4" t="s">
        <v>9</v>
      </c>
    </row>
    <row r="8799" spans="1:6">
      <c r="A8799" t="n">
        <v>71273</v>
      </c>
      <c r="B8799" s="22" t="n">
        <v>20</v>
      </c>
      <c r="C8799" s="7" t="n">
        <v>6472</v>
      </c>
      <c r="D8799" s="7" t="n">
        <v>3</v>
      </c>
      <c r="E8799" s="7" t="n">
        <v>10</v>
      </c>
      <c r="F8799" s="7" t="s">
        <v>96</v>
      </c>
    </row>
    <row r="8800" spans="1:6">
      <c r="A8800" t="s">
        <v>4</v>
      </c>
      <c r="B8800" s="4" t="s">
        <v>5</v>
      </c>
      <c r="C8800" s="4" t="s">
        <v>7</v>
      </c>
    </row>
    <row r="8801" spans="1:6">
      <c r="A8801" t="n">
        <v>71291</v>
      </c>
      <c r="B8801" s="25" t="n">
        <v>16</v>
      </c>
      <c r="C8801" s="7" t="n">
        <v>0</v>
      </c>
    </row>
    <row r="8802" spans="1:6">
      <c r="A8802" t="s">
        <v>4</v>
      </c>
      <c r="B8802" s="4" t="s">
        <v>5</v>
      </c>
      <c r="C8802" s="4" t="s">
        <v>8</v>
      </c>
      <c r="D8802" s="4" t="s">
        <v>7</v>
      </c>
      <c r="E8802" s="4" t="s">
        <v>8</v>
      </c>
      <c r="F8802" s="4" t="s">
        <v>12</v>
      </c>
    </row>
    <row r="8803" spans="1:6">
      <c r="A8803" t="n">
        <v>71294</v>
      </c>
      <c r="B8803" s="12" t="n">
        <v>5</v>
      </c>
      <c r="C8803" s="7" t="n">
        <v>30</v>
      </c>
      <c r="D8803" s="7" t="n">
        <v>10637</v>
      </c>
      <c r="E8803" s="7" t="n">
        <v>1</v>
      </c>
      <c r="F8803" s="13" t="n">
        <f t="normal" ca="1">A8813</f>
        <v>0</v>
      </c>
    </row>
    <row r="8804" spans="1:6">
      <c r="A8804" t="s">
        <v>4</v>
      </c>
      <c r="B8804" s="4" t="s">
        <v>5</v>
      </c>
      <c r="C8804" s="4" t="s">
        <v>7</v>
      </c>
      <c r="D8804" s="4" t="s">
        <v>9</v>
      </c>
      <c r="E8804" s="4" t="s">
        <v>9</v>
      </c>
      <c r="F8804" s="4" t="s">
        <v>9</v>
      </c>
      <c r="G8804" s="4" t="s">
        <v>8</v>
      </c>
      <c r="H8804" s="4" t="s">
        <v>14</v>
      </c>
      <c r="I8804" s="4" t="s">
        <v>13</v>
      </c>
      <c r="J8804" s="4" t="s">
        <v>13</v>
      </c>
      <c r="K8804" s="4" t="s">
        <v>13</v>
      </c>
      <c r="L8804" s="4" t="s">
        <v>13</v>
      </c>
      <c r="M8804" s="4" t="s">
        <v>13</v>
      </c>
      <c r="N8804" s="4" t="s">
        <v>13</v>
      </c>
      <c r="O8804" s="4" t="s">
        <v>13</v>
      </c>
      <c r="P8804" s="4" t="s">
        <v>9</v>
      </c>
      <c r="Q8804" s="4" t="s">
        <v>9</v>
      </c>
      <c r="R8804" s="4" t="s">
        <v>14</v>
      </c>
      <c r="S8804" s="4" t="s">
        <v>8</v>
      </c>
      <c r="T8804" s="4" t="s">
        <v>14</v>
      </c>
      <c r="U8804" s="4" t="s">
        <v>14</v>
      </c>
      <c r="V8804" s="4" t="s">
        <v>7</v>
      </c>
    </row>
    <row r="8805" spans="1:6">
      <c r="A8805" t="n">
        <v>71303</v>
      </c>
      <c r="B8805" s="66" t="n">
        <v>19</v>
      </c>
      <c r="C8805" s="7" t="n">
        <v>106</v>
      </c>
      <c r="D8805" s="7" t="s">
        <v>574</v>
      </c>
      <c r="E8805" s="7" t="s">
        <v>247</v>
      </c>
      <c r="F8805" s="7" t="s">
        <v>15</v>
      </c>
      <c r="G8805" s="7" t="n">
        <v>0</v>
      </c>
      <c r="H8805" s="7" t="n">
        <v>1</v>
      </c>
      <c r="I8805" s="7" t="n">
        <v>0</v>
      </c>
      <c r="J8805" s="7" t="n">
        <v>0</v>
      </c>
      <c r="K8805" s="7" t="n">
        <v>0</v>
      </c>
      <c r="L8805" s="7" t="n">
        <v>0</v>
      </c>
      <c r="M8805" s="7" t="n">
        <v>1</v>
      </c>
      <c r="N8805" s="7" t="n">
        <v>1.60000002384186</v>
      </c>
      <c r="O8805" s="7" t="n">
        <v>0.0900000035762787</v>
      </c>
      <c r="P8805" s="7" t="s">
        <v>15</v>
      </c>
      <c r="Q8805" s="7" t="s">
        <v>15</v>
      </c>
      <c r="R8805" s="7" t="n">
        <v>-1</v>
      </c>
      <c r="S8805" s="7" t="n">
        <v>0</v>
      </c>
      <c r="T8805" s="7" t="n">
        <v>0</v>
      </c>
      <c r="U8805" s="7" t="n">
        <v>0</v>
      </c>
      <c r="V8805" s="7" t="n">
        <v>0</v>
      </c>
    </row>
    <row r="8806" spans="1:6">
      <c r="A8806" t="s">
        <v>4</v>
      </c>
      <c r="B8806" s="4" t="s">
        <v>5</v>
      </c>
      <c r="C8806" s="4" t="s">
        <v>7</v>
      </c>
      <c r="D8806" s="4" t="s">
        <v>8</v>
      </c>
      <c r="E8806" s="4" t="s">
        <v>8</v>
      </c>
      <c r="F8806" s="4" t="s">
        <v>9</v>
      </c>
    </row>
    <row r="8807" spans="1:6">
      <c r="A8807" t="n">
        <v>71380</v>
      </c>
      <c r="B8807" s="22" t="n">
        <v>20</v>
      </c>
      <c r="C8807" s="7" t="n">
        <v>106</v>
      </c>
      <c r="D8807" s="7" t="n">
        <v>3</v>
      </c>
      <c r="E8807" s="7" t="n">
        <v>10</v>
      </c>
      <c r="F8807" s="7" t="s">
        <v>96</v>
      </c>
    </row>
    <row r="8808" spans="1:6">
      <c r="A8808" t="s">
        <v>4</v>
      </c>
      <c r="B8808" s="4" t="s">
        <v>5</v>
      </c>
      <c r="C8808" s="4" t="s">
        <v>7</v>
      </c>
    </row>
    <row r="8809" spans="1:6">
      <c r="A8809" t="n">
        <v>71398</v>
      </c>
      <c r="B8809" s="25" t="n">
        <v>16</v>
      </c>
      <c r="C8809" s="7" t="n">
        <v>0</v>
      </c>
    </row>
    <row r="8810" spans="1:6">
      <c r="A8810" t="s">
        <v>4</v>
      </c>
      <c r="B8810" s="4" t="s">
        <v>5</v>
      </c>
      <c r="C8810" s="4" t="s">
        <v>12</v>
      </c>
    </row>
    <row r="8811" spans="1:6">
      <c r="A8811" t="n">
        <v>71401</v>
      </c>
      <c r="B8811" s="15" t="n">
        <v>3</v>
      </c>
      <c r="C8811" s="13" t="n">
        <f t="normal" ca="1">A8819</f>
        <v>0</v>
      </c>
    </row>
    <row r="8812" spans="1:6">
      <c r="A8812" t="s">
        <v>4</v>
      </c>
      <c r="B8812" s="4" t="s">
        <v>5</v>
      </c>
      <c r="C8812" s="4" t="s">
        <v>7</v>
      </c>
      <c r="D8812" s="4" t="s">
        <v>9</v>
      </c>
      <c r="E8812" s="4" t="s">
        <v>9</v>
      </c>
      <c r="F8812" s="4" t="s">
        <v>9</v>
      </c>
      <c r="G8812" s="4" t="s">
        <v>8</v>
      </c>
      <c r="H8812" s="4" t="s">
        <v>14</v>
      </c>
      <c r="I8812" s="4" t="s">
        <v>13</v>
      </c>
      <c r="J8812" s="4" t="s">
        <v>13</v>
      </c>
      <c r="K8812" s="4" t="s">
        <v>13</v>
      </c>
      <c r="L8812" s="4" t="s">
        <v>13</v>
      </c>
      <c r="M8812" s="4" t="s">
        <v>13</v>
      </c>
      <c r="N8812" s="4" t="s">
        <v>13</v>
      </c>
      <c r="O8812" s="4" t="s">
        <v>13</v>
      </c>
      <c r="P8812" s="4" t="s">
        <v>9</v>
      </c>
      <c r="Q8812" s="4" t="s">
        <v>9</v>
      </c>
      <c r="R8812" s="4" t="s">
        <v>14</v>
      </c>
      <c r="S8812" s="4" t="s">
        <v>8</v>
      </c>
      <c r="T8812" s="4" t="s">
        <v>14</v>
      </c>
      <c r="U8812" s="4" t="s">
        <v>14</v>
      </c>
      <c r="V8812" s="4" t="s">
        <v>7</v>
      </c>
    </row>
    <row r="8813" spans="1:6">
      <c r="A8813" t="n">
        <v>71406</v>
      </c>
      <c r="B8813" s="66" t="n">
        <v>19</v>
      </c>
      <c r="C8813" s="7" t="n">
        <v>6473</v>
      </c>
      <c r="D8813" s="7" t="s">
        <v>575</v>
      </c>
      <c r="E8813" s="7" t="s">
        <v>576</v>
      </c>
      <c r="F8813" s="7" t="s">
        <v>15</v>
      </c>
      <c r="G8813" s="7" t="n">
        <v>0</v>
      </c>
      <c r="H8813" s="7" t="n">
        <v>1</v>
      </c>
      <c r="I8813" s="7" t="n">
        <v>0</v>
      </c>
      <c r="J8813" s="7" t="n">
        <v>0</v>
      </c>
      <c r="K8813" s="7" t="n">
        <v>0</v>
      </c>
      <c r="L8813" s="7" t="n">
        <v>0</v>
      </c>
      <c r="M8813" s="7" t="n">
        <v>1</v>
      </c>
      <c r="N8813" s="7" t="n">
        <v>1.60000002384186</v>
      </c>
      <c r="O8813" s="7" t="n">
        <v>0.0900000035762787</v>
      </c>
      <c r="P8813" s="7" t="s">
        <v>15</v>
      </c>
      <c r="Q8813" s="7" t="s">
        <v>15</v>
      </c>
      <c r="R8813" s="7" t="n">
        <v>-1</v>
      </c>
      <c r="S8813" s="7" t="n">
        <v>0</v>
      </c>
      <c r="T8813" s="7" t="n">
        <v>0</v>
      </c>
      <c r="U8813" s="7" t="n">
        <v>0</v>
      </c>
      <c r="V8813" s="7" t="n">
        <v>0</v>
      </c>
    </row>
    <row r="8814" spans="1:6">
      <c r="A8814" t="s">
        <v>4</v>
      </c>
      <c r="B8814" s="4" t="s">
        <v>5</v>
      </c>
      <c r="C8814" s="4" t="s">
        <v>7</v>
      </c>
      <c r="D8814" s="4" t="s">
        <v>8</v>
      </c>
      <c r="E8814" s="4" t="s">
        <v>8</v>
      </c>
      <c r="F8814" s="4" t="s">
        <v>9</v>
      </c>
    </row>
    <row r="8815" spans="1:6">
      <c r="A8815" t="n">
        <v>71485</v>
      </c>
      <c r="B8815" s="22" t="n">
        <v>20</v>
      </c>
      <c r="C8815" s="7" t="n">
        <v>6473</v>
      </c>
      <c r="D8815" s="7" t="n">
        <v>3</v>
      </c>
      <c r="E8815" s="7" t="n">
        <v>10</v>
      </c>
      <c r="F8815" s="7" t="s">
        <v>96</v>
      </c>
    </row>
    <row r="8816" spans="1:6">
      <c r="A8816" t="s">
        <v>4</v>
      </c>
      <c r="B8816" s="4" t="s">
        <v>5</v>
      </c>
      <c r="C8816" s="4" t="s">
        <v>7</v>
      </c>
    </row>
    <row r="8817" spans="1:22">
      <c r="A8817" t="n">
        <v>71503</v>
      </c>
      <c r="B8817" s="25" t="n">
        <v>16</v>
      </c>
      <c r="C8817" s="7" t="n">
        <v>0</v>
      </c>
    </row>
    <row r="8818" spans="1:22">
      <c r="A8818" t="s">
        <v>4</v>
      </c>
      <c r="B8818" s="4" t="s">
        <v>5</v>
      </c>
      <c r="C8818" s="4" t="s">
        <v>8</v>
      </c>
      <c r="D8818" s="4" t="s">
        <v>7</v>
      </c>
      <c r="E8818" s="4" t="s">
        <v>8</v>
      </c>
      <c r="F8818" s="4" t="s">
        <v>12</v>
      </c>
    </row>
    <row r="8819" spans="1:22">
      <c r="A8819" t="n">
        <v>71506</v>
      </c>
      <c r="B8819" s="12" t="n">
        <v>5</v>
      </c>
      <c r="C8819" s="7" t="n">
        <v>30</v>
      </c>
      <c r="D8819" s="7" t="n">
        <v>10643</v>
      </c>
      <c r="E8819" s="7" t="n">
        <v>1</v>
      </c>
      <c r="F8819" s="13" t="n">
        <f t="normal" ca="1">A8829</f>
        <v>0</v>
      </c>
    </row>
    <row r="8820" spans="1:22">
      <c r="A8820" t="s">
        <v>4</v>
      </c>
      <c r="B8820" s="4" t="s">
        <v>5</v>
      </c>
      <c r="C8820" s="4" t="s">
        <v>7</v>
      </c>
      <c r="D8820" s="4" t="s">
        <v>9</v>
      </c>
      <c r="E8820" s="4" t="s">
        <v>9</v>
      </c>
      <c r="F8820" s="4" t="s">
        <v>9</v>
      </c>
      <c r="G8820" s="4" t="s">
        <v>8</v>
      </c>
      <c r="H8820" s="4" t="s">
        <v>14</v>
      </c>
      <c r="I8820" s="4" t="s">
        <v>13</v>
      </c>
      <c r="J8820" s="4" t="s">
        <v>13</v>
      </c>
      <c r="K8820" s="4" t="s">
        <v>13</v>
      </c>
      <c r="L8820" s="4" t="s">
        <v>13</v>
      </c>
      <c r="M8820" s="4" t="s">
        <v>13</v>
      </c>
      <c r="N8820" s="4" t="s">
        <v>13</v>
      </c>
      <c r="O8820" s="4" t="s">
        <v>13</v>
      </c>
      <c r="P8820" s="4" t="s">
        <v>9</v>
      </c>
      <c r="Q8820" s="4" t="s">
        <v>9</v>
      </c>
      <c r="R8820" s="4" t="s">
        <v>14</v>
      </c>
      <c r="S8820" s="4" t="s">
        <v>8</v>
      </c>
      <c r="T8820" s="4" t="s">
        <v>14</v>
      </c>
      <c r="U8820" s="4" t="s">
        <v>14</v>
      </c>
      <c r="V8820" s="4" t="s">
        <v>7</v>
      </c>
    </row>
    <row r="8821" spans="1:22">
      <c r="A8821" t="n">
        <v>71515</v>
      </c>
      <c r="B8821" s="66" t="n">
        <v>19</v>
      </c>
      <c r="C8821" s="7" t="n">
        <v>108</v>
      </c>
      <c r="D8821" s="7" t="s">
        <v>577</v>
      </c>
      <c r="E8821" s="7" t="s">
        <v>261</v>
      </c>
      <c r="F8821" s="7" t="s">
        <v>15</v>
      </c>
      <c r="G8821" s="7" t="n">
        <v>0</v>
      </c>
      <c r="H8821" s="7" t="n">
        <v>1</v>
      </c>
      <c r="I8821" s="7" t="n">
        <v>0</v>
      </c>
      <c r="J8821" s="7" t="n">
        <v>0</v>
      </c>
      <c r="K8821" s="7" t="n">
        <v>0</v>
      </c>
      <c r="L8821" s="7" t="n">
        <v>0</v>
      </c>
      <c r="M8821" s="7" t="n">
        <v>1</v>
      </c>
      <c r="N8821" s="7" t="n">
        <v>1.60000002384186</v>
      </c>
      <c r="O8821" s="7" t="n">
        <v>0.0900000035762787</v>
      </c>
      <c r="P8821" s="7" t="s">
        <v>15</v>
      </c>
      <c r="Q8821" s="7" t="s">
        <v>15</v>
      </c>
      <c r="R8821" s="7" t="n">
        <v>-1</v>
      </c>
      <c r="S8821" s="7" t="n">
        <v>0</v>
      </c>
      <c r="T8821" s="7" t="n">
        <v>0</v>
      </c>
      <c r="U8821" s="7" t="n">
        <v>0</v>
      </c>
      <c r="V8821" s="7" t="n">
        <v>0</v>
      </c>
    </row>
    <row r="8822" spans="1:22">
      <c r="A8822" t="s">
        <v>4</v>
      </c>
      <c r="B8822" s="4" t="s">
        <v>5</v>
      </c>
      <c r="C8822" s="4" t="s">
        <v>7</v>
      </c>
      <c r="D8822" s="4" t="s">
        <v>8</v>
      </c>
      <c r="E8822" s="4" t="s">
        <v>8</v>
      </c>
      <c r="F8822" s="4" t="s">
        <v>9</v>
      </c>
    </row>
    <row r="8823" spans="1:22">
      <c r="A8823" t="n">
        <v>71592</v>
      </c>
      <c r="B8823" s="22" t="n">
        <v>20</v>
      </c>
      <c r="C8823" s="7" t="n">
        <v>108</v>
      </c>
      <c r="D8823" s="7" t="n">
        <v>3</v>
      </c>
      <c r="E8823" s="7" t="n">
        <v>10</v>
      </c>
      <c r="F8823" s="7" t="s">
        <v>96</v>
      </c>
    </row>
    <row r="8824" spans="1:22">
      <c r="A8824" t="s">
        <v>4</v>
      </c>
      <c r="B8824" s="4" t="s">
        <v>5</v>
      </c>
      <c r="C8824" s="4" t="s">
        <v>7</v>
      </c>
    </row>
    <row r="8825" spans="1:22">
      <c r="A8825" t="n">
        <v>71610</v>
      </c>
      <c r="B8825" s="25" t="n">
        <v>16</v>
      </c>
      <c r="C8825" s="7" t="n">
        <v>0</v>
      </c>
    </row>
    <row r="8826" spans="1:22">
      <c r="A8826" t="s">
        <v>4</v>
      </c>
      <c r="B8826" s="4" t="s">
        <v>5</v>
      </c>
      <c r="C8826" s="4" t="s">
        <v>12</v>
      </c>
    </row>
    <row r="8827" spans="1:22">
      <c r="A8827" t="n">
        <v>71613</v>
      </c>
      <c r="B8827" s="15" t="n">
        <v>3</v>
      </c>
      <c r="C8827" s="13" t="n">
        <f t="normal" ca="1">A8835</f>
        <v>0</v>
      </c>
    </row>
    <row r="8828" spans="1:22">
      <c r="A8828" t="s">
        <v>4</v>
      </c>
      <c r="B8828" s="4" t="s">
        <v>5</v>
      </c>
      <c r="C8828" s="4" t="s">
        <v>7</v>
      </c>
      <c r="D8828" s="4" t="s">
        <v>9</v>
      </c>
      <c r="E8828" s="4" t="s">
        <v>9</v>
      </c>
      <c r="F8828" s="4" t="s">
        <v>9</v>
      </c>
      <c r="G8828" s="4" t="s">
        <v>8</v>
      </c>
      <c r="H8828" s="4" t="s">
        <v>14</v>
      </c>
      <c r="I8828" s="4" t="s">
        <v>13</v>
      </c>
      <c r="J8828" s="4" t="s">
        <v>13</v>
      </c>
      <c r="K8828" s="4" t="s">
        <v>13</v>
      </c>
      <c r="L8828" s="4" t="s">
        <v>13</v>
      </c>
      <c r="M8828" s="4" t="s">
        <v>13</v>
      </c>
      <c r="N8828" s="4" t="s">
        <v>13</v>
      </c>
      <c r="O8828" s="4" t="s">
        <v>13</v>
      </c>
      <c r="P8828" s="4" t="s">
        <v>9</v>
      </c>
      <c r="Q8828" s="4" t="s">
        <v>9</v>
      </c>
      <c r="R8828" s="4" t="s">
        <v>14</v>
      </c>
      <c r="S8828" s="4" t="s">
        <v>8</v>
      </c>
      <c r="T8828" s="4" t="s">
        <v>14</v>
      </c>
      <c r="U8828" s="4" t="s">
        <v>14</v>
      </c>
      <c r="V8828" s="4" t="s">
        <v>7</v>
      </c>
    </row>
    <row r="8829" spans="1:22">
      <c r="A8829" t="n">
        <v>71618</v>
      </c>
      <c r="B8829" s="66" t="n">
        <v>19</v>
      </c>
      <c r="C8829" s="7" t="n">
        <v>6471</v>
      </c>
      <c r="D8829" s="7" t="s">
        <v>575</v>
      </c>
      <c r="E8829" s="7" t="s">
        <v>578</v>
      </c>
      <c r="F8829" s="7" t="s">
        <v>15</v>
      </c>
      <c r="G8829" s="7" t="n">
        <v>0</v>
      </c>
      <c r="H8829" s="7" t="n">
        <v>1</v>
      </c>
      <c r="I8829" s="7" t="n">
        <v>0</v>
      </c>
      <c r="J8829" s="7" t="n">
        <v>0</v>
      </c>
      <c r="K8829" s="7" t="n">
        <v>0</v>
      </c>
      <c r="L8829" s="7" t="n">
        <v>0</v>
      </c>
      <c r="M8829" s="7" t="n">
        <v>1</v>
      </c>
      <c r="N8829" s="7" t="n">
        <v>1.60000002384186</v>
      </c>
      <c r="O8829" s="7" t="n">
        <v>0.0900000035762787</v>
      </c>
      <c r="P8829" s="7" t="s">
        <v>15</v>
      </c>
      <c r="Q8829" s="7" t="s">
        <v>15</v>
      </c>
      <c r="R8829" s="7" t="n">
        <v>-1</v>
      </c>
      <c r="S8829" s="7" t="n">
        <v>0</v>
      </c>
      <c r="T8829" s="7" t="n">
        <v>0</v>
      </c>
      <c r="U8829" s="7" t="n">
        <v>0</v>
      </c>
      <c r="V8829" s="7" t="n">
        <v>0</v>
      </c>
    </row>
    <row r="8830" spans="1:22">
      <c r="A8830" t="s">
        <v>4</v>
      </c>
      <c r="B8830" s="4" t="s">
        <v>5</v>
      </c>
      <c r="C8830" s="4" t="s">
        <v>7</v>
      </c>
      <c r="D8830" s="4" t="s">
        <v>8</v>
      </c>
      <c r="E8830" s="4" t="s">
        <v>8</v>
      </c>
      <c r="F8830" s="4" t="s">
        <v>9</v>
      </c>
    </row>
    <row r="8831" spans="1:22">
      <c r="A8831" t="n">
        <v>71697</v>
      </c>
      <c r="B8831" s="22" t="n">
        <v>20</v>
      </c>
      <c r="C8831" s="7" t="n">
        <v>6471</v>
      </c>
      <c r="D8831" s="7" t="n">
        <v>3</v>
      </c>
      <c r="E8831" s="7" t="n">
        <v>10</v>
      </c>
      <c r="F8831" s="7" t="s">
        <v>96</v>
      </c>
    </row>
    <row r="8832" spans="1:22">
      <c r="A8832" t="s">
        <v>4</v>
      </c>
      <c r="B8832" s="4" t="s">
        <v>5</v>
      </c>
      <c r="C8832" s="4" t="s">
        <v>7</v>
      </c>
    </row>
    <row r="8833" spans="1:22">
      <c r="A8833" t="n">
        <v>71715</v>
      </c>
      <c r="B8833" s="25" t="n">
        <v>16</v>
      </c>
      <c r="C8833" s="7" t="n">
        <v>0</v>
      </c>
    </row>
    <row r="8834" spans="1:22">
      <c r="A8834" t="s">
        <v>4</v>
      </c>
      <c r="B8834" s="4" t="s">
        <v>5</v>
      </c>
      <c r="C8834" s="4" t="s">
        <v>8</v>
      </c>
      <c r="D8834" s="4" t="s">
        <v>7</v>
      </c>
      <c r="E8834" s="4" t="s">
        <v>8</v>
      </c>
      <c r="F8834" s="4" t="s">
        <v>9</v>
      </c>
      <c r="G8834" s="4" t="s">
        <v>9</v>
      </c>
      <c r="H8834" s="4" t="s">
        <v>9</v>
      </c>
      <c r="I8834" s="4" t="s">
        <v>9</v>
      </c>
      <c r="J8834" s="4" t="s">
        <v>9</v>
      </c>
      <c r="K8834" s="4" t="s">
        <v>9</v>
      </c>
      <c r="L8834" s="4" t="s">
        <v>9</v>
      </c>
      <c r="M8834" s="4" t="s">
        <v>9</v>
      </c>
      <c r="N8834" s="4" t="s">
        <v>9</v>
      </c>
      <c r="O8834" s="4" t="s">
        <v>9</v>
      </c>
      <c r="P8834" s="4" t="s">
        <v>9</v>
      </c>
      <c r="Q8834" s="4" t="s">
        <v>9</v>
      </c>
      <c r="R8834" s="4" t="s">
        <v>9</v>
      </c>
      <c r="S8834" s="4" t="s">
        <v>9</v>
      </c>
      <c r="T8834" s="4" t="s">
        <v>9</v>
      </c>
      <c r="U8834" s="4" t="s">
        <v>9</v>
      </c>
    </row>
    <row r="8835" spans="1:22">
      <c r="A8835" t="n">
        <v>71718</v>
      </c>
      <c r="B8835" s="51" t="n">
        <v>36</v>
      </c>
      <c r="C8835" s="7" t="n">
        <v>8</v>
      </c>
      <c r="D8835" s="7" t="n">
        <v>13</v>
      </c>
      <c r="E8835" s="7" t="n">
        <v>0</v>
      </c>
      <c r="F8835" s="7" t="s">
        <v>579</v>
      </c>
      <c r="G8835" s="7" t="s">
        <v>15</v>
      </c>
      <c r="H8835" s="7" t="s">
        <v>15</v>
      </c>
      <c r="I8835" s="7" t="s">
        <v>15</v>
      </c>
      <c r="J8835" s="7" t="s">
        <v>15</v>
      </c>
      <c r="K8835" s="7" t="s">
        <v>15</v>
      </c>
      <c r="L8835" s="7" t="s">
        <v>15</v>
      </c>
      <c r="M8835" s="7" t="s">
        <v>15</v>
      </c>
      <c r="N8835" s="7" t="s">
        <v>15</v>
      </c>
      <c r="O8835" s="7" t="s">
        <v>15</v>
      </c>
      <c r="P8835" s="7" t="s">
        <v>15</v>
      </c>
      <c r="Q8835" s="7" t="s">
        <v>15</v>
      </c>
      <c r="R8835" s="7" t="s">
        <v>15</v>
      </c>
      <c r="S8835" s="7" t="s">
        <v>15</v>
      </c>
      <c r="T8835" s="7" t="s">
        <v>15</v>
      </c>
      <c r="U8835" s="7" t="s">
        <v>15</v>
      </c>
    </row>
    <row r="8836" spans="1:22">
      <c r="A8836" t="s">
        <v>4</v>
      </c>
      <c r="B8836" s="4" t="s">
        <v>5</v>
      </c>
      <c r="C8836" s="4" t="s">
        <v>8</v>
      </c>
      <c r="D8836" s="4" t="s">
        <v>7</v>
      </c>
      <c r="E8836" s="4" t="s">
        <v>8</v>
      </c>
      <c r="F8836" s="4" t="s">
        <v>9</v>
      </c>
      <c r="G8836" s="4" t="s">
        <v>9</v>
      </c>
      <c r="H8836" s="4" t="s">
        <v>9</v>
      </c>
      <c r="I8836" s="4" t="s">
        <v>9</v>
      </c>
      <c r="J8836" s="4" t="s">
        <v>9</v>
      </c>
      <c r="K8836" s="4" t="s">
        <v>9</v>
      </c>
      <c r="L8836" s="4" t="s">
        <v>9</v>
      </c>
      <c r="M8836" s="4" t="s">
        <v>9</v>
      </c>
      <c r="N8836" s="4" t="s">
        <v>9</v>
      </c>
      <c r="O8836" s="4" t="s">
        <v>9</v>
      </c>
      <c r="P8836" s="4" t="s">
        <v>9</v>
      </c>
      <c r="Q8836" s="4" t="s">
        <v>9</v>
      </c>
      <c r="R8836" s="4" t="s">
        <v>9</v>
      </c>
      <c r="S8836" s="4" t="s">
        <v>9</v>
      </c>
      <c r="T8836" s="4" t="s">
        <v>9</v>
      </c>
      <c r="U8836" s="4" t="s">
        <v>9</v>
      </c>
    </row>
    <row r="8837" spans="1:22">
      <c r="A8837" t="n">
        <v>71748</v>
      </c>
      <c r="B8837" s="51" t="n">
        <v>36</v>
      </c>
      <c r="C8837" s="7" t="n">
        <v>8</v>
      </c>
      <c r="D8837" s="7" t="n">
        <v>6470</v>
      </c>
      <c r="E8837" s="7" t="n">
        <v>0</v>
      </c>
      <c r="F8837" s="7" t="s">
        <v>245</v>
      </c>
      <c r="G8837" s="7" t="s">
        <v>15</v>
      </c>
      <c r="H8837" s="7" t="s">
        <v>15</v>
      </c>
      <c r="I8837" s="7" t="s">
        <v>15</v>
      </c>
      <c r="J8837" s="7" t="s">
        <v>15</v>
      </c>
      <c r="K8837" s="7" t="s">
        <v>15</v>
      </c>
      <c r="L8837" s="7" t="s">
        <v>15</v>
      </c>
      <c r="M8837" s="7" t="s">
        <v>15</v>
      </c>
      <c r="N8837" s="7" t="s">
        <v>15</v>
      </c>
      <c r="O8837" s="7" t="s">
        <v>15</v>
      </c>
      <c r="P8837" s="7" t="s">
        <v>15</v>
      </c>
      <c r="Q8837" s="7" t="s">
        <v>15</v>
      </c>
      <c r="R8837" s="7" t="s">
        <v>15</v>
      </c>
      <c r="S8837" s="7" t="s">
        <v>15</v>
      </c>
      <c r="T8837" s="7" t="s">
        <v>15</v>
      </c>
      <c r="U8837" s="7" t="s">
        <v>15</v>
      </c>
    </row>
    <row r="8838" spans="1:22">
      <c r="A8838" t="s">
        <v>4</v>
      </c>
      <c r="B8838" s="4" t="s">
        <v>5</v>
      </c>
      <c r="C8838" s="4" t="s">
        <v>8</v>
      </c>
      <c r="D8838" s="4" t="s">
        <v>7</v>
      </c>
      <c r="E8838" s="4" t="s">
        <v>8</v>
      </c>
      <c r="F8838" s="4" t="s">
        <v>9</v>
      </c>
      <c r="G8838" s="4" t="s">
        <v>9</v>
      </c>
      <c r="H8838" s="4" t="s">
        <v>9</v>
      </c>
      <c r="I8838" s="4" t="s">
        <v>9</v>
      </c>
      <c r="J8838" s="4" t="s">
        <v>9</v>
      </c>
      <c r="K8838" s="4" t="s">
        <v>9</v>
      </c>
      <c r="L8838" s="4" t="s">
        <v>9</v>
      </c>
      <c r="M8838" s="4" t="s">
        <v>9</v>
      </c>
      <c r="N8838" s="4" t="s">
        <v>9</v>
      </c>
      <c r="O8838" s="4" t="s">
        <v>9</v>
      </c>
      <c r="P8838" s="4" t="s">
        <v>9</v>
      </c>
      <c r="Q8838" s="4" t="s">
        <v>9</v>
      </c>
      <c r="R8838" s="4" t="s">
        <v>9</v>
      </c>
      <c r="S8838" s="4" t="s">
        <v>9</v>
      </c>
      <c r="T8838" s="4" t="s">
        <v>9</v>
      </c>
      <c r="U8838" s="4" t="s">
        <v>9</v>
      </c>
    </row>
    <row r="8839" spans="1:22">
      <c r="A8839" t="n">
        <v>71778</v>
      </c>
      <c r="B8839" s="51" t="n">
        <v>36</v>
      </c>
      <c r="C8839" s="7" t="n">
        <v>8</v>
      </c>
      <c r="D8839" s="7" t="n">
        <v>6472</v>
      </c>
      <c r="E8839" s="7" t="n">
        <v>0</v>
      </c>
      <c r="F8839" s="7" t="s">
        <v>248</v>
      </c>
      <c r="G8839" s="7" t="s">
        <v>15</v>
      </c>
      <c r="H8839" s="7" t="s">
        <v>15</v>
      </c>
      <c r="I8839" s="7" t="s">
        <v>15</v>
      </c>
      <c r="J8839" s="7" t="s">
        <v>15</v>
      </c>
      <c r="K8839" s="7" t="s">
        <v>15</v>
      </c>
      <c r="L8839" s="7" t="s">
        <v>15</v>
      </c>
      <c r="M8839" s="7" t="s">
        <v>15</v>
      </c>
      <c r="N8839" s="7" t="s">
        <v>15</v>
      </c>
      <c r="O8839" s="7" t="s">
        <v>15</v>
      </c>
      <c r="P8839" s="7" t="s">
        <v>15</v>
      </c>
      <c r="Q8839" s="7" t="s">
        <v>15</v>
      </c>
      <c r="R8839" s="7" t="s">
        <v>15</v>
      </c>
      <c r="S8839" s="7" t="s">
        <v>15</v>
      </c>
      <c r="T8839" s="7" t="s">
        <v>15</v>
      </c>
      <c r="U8839" s="7" t="s">
        <v>15</v>
      </c>
    </row>
    <row r="8840" spans="1:22">
      <c r="A8840" t="s">
        <v>4</v>
      </c>
      <c r="B8840" s="4" t="s">
        <v>5</v>
      </c>
      <c r="C8840" s="4" t="s">
        <v>8</v>
      </c>
      <c r="D8840" s="4" t="s">
        <v>7</v>
      </c>
      <c r="E8840" s="4" t="s">
        <v>8</v>
      </c>
      <c r="F8840" s="4" t="s">
        <v>12</v>
      </c>
    </row>
    <row r="8841" spans="1:22">
      <c r="A8841" t="n">
        <v>71811</v>
      </c>
      <c r="B8841" s="12" t="n">
        <v>5</v>
      </c>
      <c r="C8841" s="7" t="n">
        <v>30</v>
      </c>
      <c r="D8841" s="7" t="n">
        <v>10637</v>
      </c>
      <c r="E8841" s="7" t="n">
        <v>1</v>
      </c>
      <c r="F8841" s="13" t="n">
        <f t="normal" ca="1">A8847</f>
        <v>0</v>
      </c>
    </row>
    <row r="8842" spans="1:22">
      <c r="A8842" t="s">
        <v>4</v>
      </c>
      <c r="B8842" s="4" t="s">
        <v>5</v>
      </c>
      <c r="C8842" s="4" t="s">
        <v>8</v>
      </c>
      <c r="D8842" s="4" t="s">
        <v>7</v>
      </c>
      <c r="E8842" s="4" t="s">
        <v>8</v>
      </c>
      <c r="F8842" s="4" t="s">
        <v>9</v>
      </c>
      <c r="G8842" s="4" t="s">
        <v>9</v>
      </c>
      <c r="H8842" s="4" t="s">
        <v>9</v>
      </c>
      <c r="I8842" s="4" t="s">
        <v>9</v>
      </c>
      <c r="J8842" s="4" t="s">
        <v>9</v>
      </c>
      <c r="K8842" s="4" t="s">
        <v>9</v>
      </c>
      <c r="L8842" s="4" t="s">
        <v>9</v>
      </c>
      <c r="M8842" s="4" t="s">
        <v>9</v>
      </c>
      <c r="N8842" s="4" t="s">
        <v>9</v>
      </c>
      <c r="O8842" s="4" t="s">
        <v>9</v>
      </c>
      <c r="P8842" s="4" t="s">
        <v>9</v>
      </c>
      <c r="Q8842" s="4" t="s">
        <v>9</v>
      </c>
      <c r="R8842" s="4" t="s">
        <v>9</v>
      </c>
      <c r="S8842" s="4" t="s">
        <v>9</v>
      </c>
      <c r="T8842" s="4" t="s">
        <v>9</v>
      </c>
      <c r="U8842" s="4" t="s">
        <v>9</v>
      </c>
    </row>
    <row r="8843" spans="1:22">
      <c r="A8843" t="n">
        <v>71820</v>
      </c>
      <c r="B8843" s="51" t="n">
        <v>36</v>
      </c>
      <c r="C8843" s="7" t="n">
        <v>8</v>
      </c>
      <c r="D8843" s="7" t="n">
        <v>106</v>
      </c>
      <c r="E8843" s="7" t="n">
        <v>0</v>
      </c>
      <c r="F8843" s="7" t="s">
        <v>248</v>
      </c>
      <c r="G8843" s="7" t="s">
        <v>15</v>
      </c>
      <c r="H8843" s="7" t="s">
        <v>15</v>
      </c>
      <c r="I8843" s="7" t="s">
        <v>15</v>
      </c>
      <c r="J8843" s="7" t="s">
        <v>15</v>
      </c>
      <c r="K8843" s="7" t="s">
        <v>15</v>
      </c>
      <c r="L8843" s="7" t="s">
        <v>15</v>
      </c>
      <c r="M8843" s="7" t="s">
        <v>15</v>
      </c>
      <c r="N8843" s="7" t="s">
        <v>15</v>
      </c>
      <c r="O8843" s="7" t="s">
        <v>15</v>
      </c>
      <c r="P8843" s="7" t="s">
        <v>15</v>
      </c>
      <c r="Q8843" s="7" t="s">
        <v>15</v>
      </c>
      <c r="R8843" s="7" t="s">
        <v>15</v>
      </c>
      <c r="S8843" s="7" t="s">
        <v>15</v>
      </c>
      <c r="T8843" s="7" t="s">
        <v>15</v>
      </c>
      <c r="U8843" s="7" t="s">
        <v>15</v>
      </c>
    </row>
    <row r="8844" spans="1:22">
      <c r="A8844" t="s">
        <v>4</v>
      </c>
      <c r="B8844" s="4" t="s">
        <v>5</v>
      </c>
      <c r="C8844" s="4" t="s">
        <v>12</v>
      </c>
    </row>
    <row r="8845" spans="1:22">
      <c r="A8845" t="n">
        <v>71853</v>
      </c>
      <c r="B8845" s="15" t="n">
        <v>3</v>
      </c>
      <c r="C8845" s="13" t="n">
        <f t="normal" ca="1">A8849</f>
        <v>0</v>
      </c>
    </row>
    <row r="8846" spans="1:22">
      <c r="A8846" t="s">
        <v>4</v>
      </c>
      <c r="B8846" s="4" t="s">
        <v>5</v>
      </c>
      <c r="C8846" s="4" t="s">
        <v>8</v>
      </c>
      <c r="D8846" s="4" t="s">
        <v>7</v>
      </c>
      <c r="E8846" s="4" t="s">
        <v>8</v>
      </c>
      <c r="F8846" s="4" t="s">
        <v>9</v>
      </c>
      <c r="G8846" s="4" t="s">
        <v>9</v>
      </c>
      <c r="H8846" s="4" t="s">
        <v>9</v>
      </c>
      <c r="I8846" s="4" t="s">
        <v>9</v>
      </c>
      <c r="J8846" s="4" t="s">
        <v>9</v>
      </c>
      <c r="K8846" s="4" t="s">
        <v>9</v>
      </c>
      <c r="L8846" s="4" t="s">
        <v>9</v>
      </c>
      <c r="M8846" s="4" t="s">
        <v>9</v>
      </c>
      <c r="N8846" s="4" t="s">
        <v>9</v>
      </c>
      <c r="O8846" s="4" t="s">
        <v>9</v>
      </c>
      <c r="P8846" s="4" t="s">
        <v>9</v>
      </c>
      <c r="Q8846" s="4" t="s">
        <v>9</v>
      </c>
      <c r="R8846" s="4" t="s">
        <v>9</v>
      </c>
      <c r="S8846" s="4" t="s">
        <v>9</v>
      </c>
      <c r="T8846" s="4" t="s">
        <v>9</v>
      </c>
      <c r="U8846" s="4" t="s">
        <v>9</v>
      </c>
    </row>
    <row r="8847" spans="1:22">
      <c r="A8847" t="n">
        <v>71858</v>
      </c>
      <c r="B8847" s="51" t="n">
        <v>36</v>
      </c>
      <c r="C8847" s="7" t="n">
        <v>8</v>
      </c>
      <c r="D8847" s="7" t="n">
        <v>6473</v>
      </c>
      <c r="E8847" s="7" t="n">
        <v>0</v>
      </c>
      <c r="F8847" s="7" t="s">
        <v>248</v>
      </c>
      <c r="G8847" s="7" t="s">
        <v>15</v>
      </c>
      <c r="H8847" s="7" t="s">
        <v>15</v>
      </c>
      <c r="I8847" s="7" t="s">
        <v>15</v>
      </c>
      <c r="J8847" s="7" t="s">
        <v>15</v>
      </c>
      <c r="K8847" s="7" t="s">
        <v>15</v>
      </c>
      <c r="L8847" s="7" t="s">
        <v>15</v>
      </c>
      <c r="M8847" s="7" t="s">
        <v>15</v>
      </c>
      <c r="N8847" s="7" t="s">
        <v>15</v>
      </c>
      <c r="O8847" s="7" t="s">
        <v>15</v>
      </c>
      <c r="P8847" s="7" t="s">
        <v>15</v>
      </c>
      <c r="Q8847" s="7" t="s">
        <v>15</v>
      </c>
      <c r="R8847" s="7" t="s">
        <v>15</v>
      </c>
      <c r="S8847" s="7" t="s">
        <v>15</v>
      </c>
      <c r="T8847" s="7" t="s">
        <v>15</v>
      </c>
      <c r="U8847" s="7" t="s">
        <v>15</v>
      </c>
    </row>
    <row r="8848" spans="1:22">
      <c r="A8848" t="s">
        <v>4</v>
      </c>
      <c r="B8848" s="4" t="s">
        <v>5</v>
      </c>
      <c r="C8848" s="4" t="s">
        <v>8</v>
      </c>
      <c r="D8848" s="4" t="s">
        <v>7</v>
      </c>
      <c r="E8848" s="4" t="s">
        <v>8</v>
      </c>
      <c r="F8848" s="4" t="s">
        <v>12</v>
      </c>
    </row>
    <row r="8849" spans="1:21">
      <c r="A8849" t="n">
        <v>71891</v>
      </c>
      <c r="B8849" s="12" t="n">
        <v>5</v>
      </c>
      <c r="C8849" s="7" t="n">
        <v>30</v>
      </c>
      <c r="D8849" s="7" t="n">
        <v>10643</v>
      </c>
      <c r="E8849" s="7" t="n">
        <v>1</v>
      </c>
      <c r="F8849" s="13" t="n">
        <f t="normal" ca="1">A8855</f>
        <v>0</v>
      </c>
    </row>
    <row r="8850" spans="1:21">
      <c r="A8850" t="s">
        <v>4</v>
      </c>
      <c r="B8850" s="4" t="s">
        <v>5</v>
      </c>
      <c r="C8850" s="4" t="s">
        <v>8</v>
      </c>
      <c r="D8850" s="4" t="s">
        <v>7</v>
      </c>
      <c r="E8850" s="4" t="s">
        <v>8</v>
      </c>
      <c r="F8850" s="4" t="s">
        <v>9</v>
      </c>
      <c r="G8850" s="4" t="s">
        <v>9</v>
      </c>
      <c r="H8850" s="4" t="s">
        <v>9</v>
      </c>
      <c r="I8850" s="4" t="s">
        <v>9</v>
      </c>
      <c r="J8850" s="4" t="s">
        <v>9</v>
      </c>
      <c r="K8850" s="4" t="s">
        <v>9</v>
      </c>
      <c r="L8850" s="4" t="s">
        <v>9</v>
      </c>
      <c r="M8850" s="4" t="s">
        <v>9</v>
      </c>
      <c r="N8850" s="4" t="s">
        <v>9</v>
      </c>
      <c r="O8850" s="4" t="s">
        <v>9</v>
      </c>
      <c r="P8850" s="4" t="s">
        <v>9</v>
      </c>
      <c r="Q8850" s="4" t="s">
        <v>9</v>
      </c>
      <c r="R8850" s="4" t="s">
        <v>9</v>
      </c>
      <c r="S8850" s="4" t="s">
        <v>9</v>
      </c>
      <c r="T8850" s="4" t="s">
        <v>9</v>
      </c>
      <c r="U8850" s="4" t="s">
        <v>9</v>
      </c>
    </row>
    <row r="8851" spans="1:21">
      <c r="A8851" t="n">
        <v>71900</v>
      </c>
      <c r="B8851" s="51" t="n">
        <v>36</v>
      </c>
      <c r="C8851" s="7" t="n">
        <v>8</v>
      </c>
      <c r="D8851" s="7" t="n">
        <v>108</v>
      </c>
      <c r="E8851" s="7" t="n">
        <v>0</v>
      </c>
      <c r="F8851" s="7" t="s">
        <v>248</v>
      </c>
      <c r="G8851" s="7" t="s">
        <v>15</v>
      </c>
      <c r="H8851" s="7" t="s">
        <v>15</v>
      </c>
      <c r="I8851" s="7" t="s">
        <v>15</v>
      </c>
      <c r="J8851" s="7" t="s">
        <v>15</v>
      </c>
      <c r="K8851" s="7" t="s">
        <v>15</v>
      </c>
      <c r="L8851" s="7" t="s">
        <v>15</v>
      </c>
      <c r="M8851" s="7" t="s">
        <v>15</v>
      </c>
      <c r="N8851" s="7" t="s">
        <v>15</v>
      </c>
      <c r="O8851" s="7" t="s">
        <v>15</v>
      </c>
      <c r="P8851" s="7" t="s">
        <v>15</v>
      </c>
      <c r="Q8851" s="7" t="s">
        <v>15</v>
      </c>
      <c r="R8851" s="7" t="s">
        <v>15</v>
      </c>
      <c r="S8851" s="7" t="s">
        <v>15</v>
      </c>
      <c r="T8851" s="7" t="s">
        <v>15</v>
      </c>
      <c r="U8851" s="7" t="s">
        <v>15</v>
      </c>
    </row>
    <row r="8852" spans="1:21">
      <c r="A8852" t="s">
        <v>4</v>
      </c>
      <c r="B8852" s="4" t="s">
        <v>5</v>
      </c>
      <c r="C8852" s="4" t="s">
        <v>12</v>
      </c>
    </row>
    <row r="8853" spans="1:21">
      <c r="A8853" t="n">
        <v>71933</v>
      </c>
      <c r="B8853" s="15" t="n">
        <v>3</v>
      </c>
      <c r="C8853" s="13" t="n">
        <f t="normal" ca="1">A8857</f>
        <v>0</v>
      </c>
    </row>
    <row r="8854" spans="1:21">
      <c r="A8854" t="s">
        <v>4</v>
      </c>
      <c r="B8854" s="4" t="s">
        <v>5</v>
      </c>
      <c r="C8854" s="4" t="s">
        <v>8</v>
      </c>
      <c r="D8854" s="4" t="s">
        <v>7</v>
      </c>
      <c r="E8854" s="4" t="s">
        <v>8</v>
      </c>
      <c r="F8854" s="4" t="s">
        <v>9</v>
      </c>
      <c r="G8854" s="4" t="s">
        <v>9</v>
      </c>
      <c r="H8854" s="4" t="s">
        <v>9</v>
      </c>
      <c r="I8854" s="4" t="s">
        <v>9</v>
      </c>
      <c r="J8854" s="4" t="s">
        <v>9</v>
      </c>
      <c r="K8854" s="4" t="s">
        <v>9</v>
      </c>
      <c r="L8854" s="4" t="s">
        <v>9</v>
      </c>
      <c r="M8854" s="4" t="s">
        <v>9</v>
      </c>
      <c r="N8854" s="4" t="s">
        <v>9</v>
      </c>
      <c r="O8854" s="4" t="s">
        <v>9</v>
      </c>
      <c r="P8854" s="4" t="s">
        <v>9</v>
      </c>
      <c r="Q8854" s="4" t="s">
        <v>9</v>
      </c>
      <c r="R8854" s="4" t="s">
        <v>9</v>
      </c>
      <c r="S8854" s="4" t="s">
        <v>9</v>
      </c>
      <c r="T8854" s="4" t="s">
        <v>9</v>
      </c>
      <c r="U8854" s="4" t="s">
        <v>9</v>
      </c>
    </row>
    <row r="8855" spans="1:21">
      <c r="A8855" t="n">
        <v>71938</v>
      </c>
      <c r="B8855" s="51" t="n">
        <v>36</v>
      </c>
      <c r="C8855" s="7" t="n">
        <v>8</v>
      </c>
      <c r="D8855" s="7" t="n">
        <v>6471</v>
      </c>
      <c r="E8855" s="7" t="n">
        <v>0</v>
      </c>
      <c r="F8855" s="7" t="s">
        <v>248</v>
      </c>
      <c r="G8855" s="7" t="s">
        <v>15</v>
      </c>
      <c r="H8855" s="7" t="s">
        <v>15</v>
      </c>
      <c r="I8855" s="7" t="s">
        <v>15</v>
      </c>
      <c r="J8855" s="7" t="s">
        <v>15</v>
      </c>
      <c r="K8855" s="7" t="s">
        <v>15</v>
      </c>
      <c r="L8855" s="7" t="s">
        <v>15</v>
      </c>
      <c r="M8855" s="7" t="s">
        <v>15</v>
      </c>
      <c r="N8855" s="7" t="s">
        <v>15</v>
      </c>
      <c r="O8855" s="7" t="s">
        <v>15</v>
      </c>
      <c r="P8855" s="7" t="s">
        <v>15</v>
      </c>
      <c r="Q8855" s="7" t="s">
        <v>15</v>
      </c>
      <c r="R8855" s="7" t="s">
        <v>15</v>
      </c>
      <c r="S8855" s="7" t="s">
        <v>15</v>
      </c>
      <c r="T8855" s="7" t="s">
        <v>15</v>
      </c>
      <c r="U8855" s="7" t="s">
        <v>15</v>
      </c>
    </row>
    <row r="8856" spans="1:21">
      <c r="A8856" t="s">
        <v>4</v>
      </c>
      <c r="B8856" s="4" t="s">
        <v>5</v>
      </c>
      <c r="C8856" s="4" t="s">
        <v>8</v>
      </c>
      <c r="D8856" s="4" t="s">
        <v>9</v>
      </c>
    </row>
    <row r="8857" spans="1:21">
      <c r="A8857" t="n">
        <v>71971</v>
      </c>
      <c r="B8857" s="9" t="n">
        <v>2</v>
      </c>
      <c r="C8857" s="7" t="n">
        <v>10</v>
      </c>
      <c r="D8857" s="7" t="s">
        <v>191</v>
      </c>
    </row>
    <row r="8858" spans="1:21">
      <c r="A8858" t="s">
        <v>4</v>
      </c>
      <c r="B8858" s="4" t="s">
        <v>5</v>
      </c>
      <c r="C8858" s="4" t="s">
        <v>8</v>
      </c>
      <c r="D8858" s="4" t="s">
        <v>7</v>
      </c>
      <c r="E8858" s="4" t="s">
        <v>14</v>
      </c>
      <c r="F8858" s="4" t="s">
        <v>7</v>
      </c>
    </row>
    <row r="8859" spans="1:21">
      <c r="A8859" t="n">
        <v>71997</v>
      </c>
      <c r="B8859" s="16" t="n">
        <v>50</v>
      </c>
      <c r="C8859" s="7" t="n">
        <v>3</v>
      </c>
      <c r="D8859" s="7" t="n">
        <v>8150</v>
      </c>
      <c r="E8859" s="7" t="n">
        <v>0</v>
      </c>
      <c r="F8859" s="7" t="n">
        <v>0</v>
      </c>
    </row>
    <row r="8860" spans="1:21">
      <c r="A8860" t="s">
        <v>4</v>
      </c>
      <c r="B8860" s="4" t="s">
        <v>5</v>
      </c>
      <c r="C8860" s="4" t="s">
        <v>7</v>
      </c>
      <c r="D8860" s="4" t="s">
        <v>13</v>
      </c>
      <c r="E8860" s="4" t="s">
        <v>13</v>
      </c>
      <c r="F8860" s="4" t="s">
        <v>13</v>
      </c>
      <c r="G8860" s="4" t="s">
        <v>13</v>
      </c>
    </row>
    <row r="8861" spans="1:21">
      <c r="A8861" t="n">
        <v>72007</v>
      </c>
      <c r="B8861" s="46" t="n">
        <v>46</v>
      </c>
      <c r="C8861" s="7" t="n">
        <v>0</v>
      </c>
      <c r="D8861" s="7" t="n">
        <v>-0.949999988079071</v>
      </c>
      <c r="E8861" s="7" t="n">
        <v>2.10999989509583</v>
      </c>
      <c r="F8861" s="7" t="n">
        <v>44.7999992370605</v>
      </c>
      <c r="G8861" s="7" t="n">
        <v>0</v>
      </c>
    </row>
    <row r="8862" spans="1:21">
      <c r="A8862" t="s">
        <v>4</v>
      </c>
      <c r="B8862" s="4" t="s">
        <v>5</v>
      </c>
      <c r="C8862" s="4" t="s">
        <v>7</v>
      </c>
      <c r="D8862" s="4" t="s">
        <v>13</v>
      </c>
      <c r="E8862" s="4" t="s">
        <v>13</v>
      </c>
      <c r="F8862" s="4" t="s">
        <v>13</v>
      </c>
      <c r="G8862" s="4" t="s">
        <v>13</v>
      </c>
    </row>
    <row r="8863" spans="1:21">
      <c r="A8863" t="n">
        <v>72026</v>
      </c>
      <c r="B8863" s="46" t="n">
        <v>46</v>
      </c>
      <c r="C8863" s="7" t="n">
        <v>2</v>
      </c>
      <c r="D8863" s="7" t="n">
        <v>0.200000002980232</v>
      </c>
      <c r="E8863" s="7" t="n">
        <v>2</v>
      </c>
      <c r="F8863" s="7" t="n">
        <v>42.7999992370605</v>
      </c>
      <c r="G8863" s="7" t="n">
        <v>0</v>
      </c>
    </row>
    <row r="8864" spans="1:21">
      <c r="A8864" t="s">
        <v>4</v>
      </c>
      <c r="B8864" s="4" t="s">
        <v>5</v>
      </c>
      <c r="C8864" s="4" t="s">
        <v>7</v>
      </c>
      <c r="D8864" s="4" t="s">
        <v>13</v>
      </c>
      <c r="E8864" s="4" t="s">
        <v>13</v>
      </c>
      <c r="F8864" s="4" t="s">
        <v>13</v>
      </c>
      <c r="G8864" s="4" t="s">
        <v>13</v>
      </c>
    </row>
    <row r="8865" spans="1:21">
      <c r="A8865" t="n">
        <v>72045</v>
      </c>
      <c r="B8865" s="46" t="n">
        <v>46</v>
      </c>
      <c r="C8865" s="7" t="n">
        <v>11</v>
      </c>
      <c r="D8865" s="7" t="n">
        <v>-1.20000004768372</v>
      </c>
      <c r="E8865" s="7" t="n">
        <v>2</v>
      </c>
      <c r="F8865" s="7" t="n">
        <v>42.0499992370605</v>
      </c>
      <c r="G8865" s="7" t="n">
        <v>0</v>
      </c>
    </row>
    <row r="8866" spans="1:21">
      <c r="A8866" t="s">
        <v>4</v>
      </c>
      <c r="B8866" s="4" t="s">
        <v>5</v>
      </c>
      <c r="C8866" s="4" t="s">
        <v>7</v>
      </c>
      <c r="D8866" s="4" t="s">
        <v>13</v>
      </c>
      <c r="E8866" s="4" t="s">
        <v>13</v>
      </c>
      <c r="F8866" s="4" t="s">
        <v>13</v>
      </c>
      <c r="G8866" s="4" t="s">
        <v>13</v>
      </c>
    </row>
    <row r="8867" spans="1:21">
      <c r="A8867" t="n">
        <v>72064</v>
      </c>
      <c r="B8867" s="46" t="n">
        <v>46</v>
      </c>
      <c r="C8867" s="7" t="n">
        <v>5</v>
      </c>
      <c r="D8867" s="7" t="n">
        <v>0.100000001490116</v>
      </c>
      <c r="E8867" s="7" t="n">
        <v>2</v>
      </c>
      <c r="F8867" s="7" t="n">
        <v>40.5999984741211</v>
      </c>
      <c r="G8867" s="7" t="n">
        <v>0</v>
      </c>
    </row>
    <row r="8868" spans="1:21">
      <c r="A8868" t="s">
        <v>4</v>
      </c>
      <c r="B8868" s="4" t="s">
        <v>5</v>
      </c>
      <c r="C8868" s="4" t="s">
        <v>7</v>
      </c>
      <c r="D8868" s="4" t="s">
        <v>13</v>
      </c>
      <c r="E8868" s="4" t="s">
        <v>13</v>
      </c>
      <c r="F8868" s="4" t="s">
        <v>13</v>
      </c>
      <c r="G8868" s="4" t="s">
        <v>13</v>
      </c>
    </row>
    <row r="8869" spans="1:21">
      <c r="A8869" t="n">
        <v>72083</v>
      </c>
      <c r="B8869" s="46" t="n">
        <v>46</v>
      </c>
      <c r="C8869" s="7" t="n">
        <v>6</v>
      </c>
      <c r="D8869" s="7" t="n">
        <v>-0.569999992847443</v>
      </c>
      <c r="E8869" s="7" t="n">
        <v>2</v>
      </c>
      <c r="F8869" s="7" t="n">
        <v>41.2299995422363</v>
      </c>
      <c r="G8869" s="7" t="n">
        <v>-1.5</v>
      </c>
    </row>
    <row r="8870" spans="1:21">
      <c r="A8870" t="s">
        <v>4</v>
      </c>
      <c r="B8870" s="4" t="s">
        <v>5</v>
      </c>
      <c r="C8870" s="4" t="s">
        <v>7</v>
      </c>
      <c r="D8870" s="4" t="s">
        <v>13</v>
      </c>
      <c r="E8870" s="4" t="s">
        <v>13</v>
      </c>
      <c r="F8870" s="4" t="s">
        <v>13</v>
      </c>
      <c r="G8870" s="4" t="s">
        <v>13</v>
      </c>
    </row>
    <row r="8871" spans="1:21">
      <c r="A8871" t="n">
        <v>72102</v>
      </c>
      <c r="B8871" s="46" t="n">
        <v>46</v>
      </c>
      <c r="C8871" s="7" t="n">
        <v>7</v>
      </c>
      <c r="D8871" s="7" t="n">
        <v>0.0500000007450581</v>
      </c>
      <c r="E8871" s="7" t="n">
        <v>2</v>
      </c>
      <c r="F8871" s="7" t="n">
        <v>41.4500007629395</v>
      </c>
      <c r="G8871" s="7" t="n">
        <v>0</v>
      </c>
    </row>
    <row r="8872" spans="1:21">
      <c r="A8872" t="s">
        <v>4</v>
      </c>
      <c r="B8872" s="4" t="s">
        <v>5</v>
      </c>
      <c r="C8872" s="4" t="s">
        <v>7</v>
      </c>
      <c r="D8872" s="4" t="s">
        <v>13</v>
      </c>
      <c r="E8872" s="4" t="s">
        <v>13</v>
      </c>
      <c r="F8872" s="4" t="s">
        <v>13</v>
      </c>
      <c r="G8872" s="4" t="s">
        <v>13</v>
      </c>
    </row>
    <row r="8873" spans="1:21">
      <c r="A8873" t="n">
        <v>72121</v>
      </c>
      <c r="B8873" s="46" t="n">
        <v>46</v>
      </c>
      <c r="C8873" s="7" t="n">
        <v>1</v>
      </c>
      <c r="D8873" s="7" t="n">
        <v>0.850000023841858</v>
      </c>
      <c r="E8873" s="7" t="n">
        <v>2</v>
      </c>
      <c r="F8873" s="7" t="n">
        <v>43.1500015258789</v>
      </c>
      <c r="G8873" s="7" t="n">
        <v>0</v>
      </c>
    </row>
    <row r="8874" spans="1:21">
      <c r="A8874" t="s">
        <v>4</v>
      </c>
      <c r="B8874" s="4" t="s">
        <v>5</v>
      </c>
      <c r="C8874" s="4" t="s">
        <v>7</v>
      </c>
      <c r="D8874" s="4" t="s">
        <v>13</v>
      </c>
      <c r="E8874" s="4" t="s">
        <v>13</v>
      </c>
      <c r="F8874" s="4" t="s">
        <v>13</v>
      </c>
      <c r="G8874" s="4" t="s">
        <v>13</v>
      </c>
    </row>
    <row r="8875" spans="1:21">
      <c r="A8875" t="n">
        <v>72140</v>
      </c>
      <c r="B8875" s="46" t="n">
        <v>46</v>
      </c>
      <c r="C8875" s="7" t="n">
        <v>3</v>
      </c>
      <c r="D8875" s="7" t="n">
        <v>0.649999976158142</v>
      </c>
      <c r="E8875" s="7" t="n">
        <v>2</v>
      </c>
      <c r="F8875" s="7" t="n">
        <v>41.7000007629395</v>
      </c>
      <c r="G8875" s="7" t="n">
        <v>0</v>
      </c>
    </row>
    <row r="8876" spans="1:21">
      <c r="A8876" t="s">
        <v>4</v>
      </c>
      <c r="B8876" s="4" t="s">
        <v>5</v>
      </c>
      <c r="C8876" s="4" t="s">
        <v>7</v>
      </c>
      <c r="D8876" s="4" t="s">
        <v>13</v>
      </c>
      <c r="E8876" s="4" t="s">
        <v>13</v>
      </c>
      <c r="F8876" s="4" t="s">
        <v>13</v>
      </c>
      <c r="G8876" s="4" t="s">
        <v>13</v>
      </c>
    </row>
    <row r="8877" spans="1:21">
      <c r="A8877" t="n">
        <v>72159</v>
      </c>
      <c r="B8877" s="46" t="n">
        <v>46</v>
      </c>
      <c r="C8877" s="7" t="n">
        <v>4</v>
      </c>
      <c r="D8877" s="7" t="n">
        <v>1.70000004768372</v>
      </c>
      <c r="E8877" s="7" t="n">
        <v>2</v>
      </c>
      <c r="F8877" s="7" t="n">
        <v>41.8499984741211</v>
      </c>
      <c r="G8877" s="7" t="n">
        <v>0</v>
      </c>
    </row>
    <row r="8878" spans="1:21">
      <c r="A8878" t="s">
        <v>4</v>
      </c>
      <c r="B8878" s="4" t="s">
        <v>5</v>
      </c>
      <c r="C8878" s="4" t="s">
        <v>7</v>
      </c>
      <c r="D8878" s="4" t="s">
        <v>13</v>
      </c>
      <c r="E8878" s="4" t="s">
        <v>13</v>
      </c>
      <c r="F8878" s="4" t="s">
        <v>13</v>
      </c>
      <c r="G8878" s="4" t="s">
        <v>13</v>
      </c>
    </row>
    <row r="8879" spans="1:21">
      <c r="A8879" t="n">
        <v>72178</v>
      </c>
      <c r="B8879" s="46" t="n">
        <v>46</v>
      </c>
      <c r="C8879" s="7" t="n">
        <v>8</v>
      </c>
      <c r="D8879" s="7" t="n">
        <v>1.14999997615814</v>
      </c>
      <c r="E8879" s="7" t="n">
        <v>2</v>
      </c>
      <c r="F8879" s="7" t="n">
        <v>40.5</v>
      </c>
      <c r="G8879" s="7" t="n">
        <v>0</v>
      </c>
    </row>
    <row r="8880" spans="1:21">
      <c r="A8880" t="s">
        <v>4</v>
      </c>
      <c r="B8880" s="4" t="s">
        <v>5</v>
      </c>
      <c r="C8880" s="4" t="s">
        <v>7</v>
      </c>
      <c r="D8880" s="4" t="s">
        <v>13</v>
      </c>
      <c r="E8880" s="4" t="s">
        <v>13</v>
      </c>
      <c r="F8880" s="4" t="s">
        <v>13</v>
      </c>
      <c r="G8880" s="4" t="s">
        <v>13</v>
      </c>
    </row>
    <row r="8881" spans="1:7">
      <c r="A8881" t="n">
        <v>72197</v>
      </c>
      <c r="B8881" s="46" t="n">
        <v>46</v>
      </c>
      <c r="C8881" s="7" t="n">
        <v>9</v>
      </c>
      <c r="D8881" s="7" t="n">
        <v>-1.70000004768372</v>
      </c>
      <c r="E8881" s="7" t="n">
        <v>2</v>
      </c>
      <c r="F8881" s="7" t="n">
        <v>41.3499984741211</v>
      </c>
      <c r="G8881" s="7" t="n">
        <v>0</v>
      </c>
    </row>
    <row r="8882" spans="1:7">
      <c r="A8882" t="s">
        <v>4</v>
      </c>
      <c r="B8882" s="4" t="s">
        <v>5</v>
      </c>
      <c r="C8882" s="4" t="s">
        <v>7</v>
      </c>
      <c r="D8882" s="4" t="s">
        <v>13</v>
      </c>
      <c r="E8882" s="4" t="s">
        <v>13</v>
      </c>
      <c r="F8882" s="4" t="s">
        <v>13</v>
      </c>
      <c r="G8882" s="4" t="s">
        <v>13</v>
      </c>
    </row>
    <row r="8883" spans="1:7">
      <c r="A8883" t="n">
        <v>72216</v>
      </c>
      <c r="B8883" s="46" t="n">
        <v>46</v>
      </c>
      <c r="C8883" s="7" t="n">
        <v>13</v>
      </c>
      <c r="D8883" s="7" t="n">
        <v>0</v>
      </c>
      <c r="E8883" s="7" t="n">
        <v>2.10999989509583</v>
      </c>
      <c r="F8883" s="7" t="n">
        <v>45</v>
      </c>
      <c r="G8883" s="7" t="n">
        <v>0</v>
      </c>
    </row>
    <row r="8884" spans="1:7">
      <c r="A8884" t="s">
        <v>4</v>
      </c>
      <c r="B8884" s="4" t="s">
        <v>5</v>
      </c>
      <c r="C8884" s="4" t="s">
        <v>7</v>
      </c>
      <c r="D8884" s="4" t="s">
        <v>13</v>
      </c>
      <c r="E8884" s="4" t="s">
        <v>13</v>
      </c>
      <c r="F8884" s="4" t="s">
        <v>13</v>
      </c>
      <c r="G8884" s="4" t="s">
        <v>13</v>
      </c>
    </row>
    <row r="8885" spans="1:7">
      <c r="A8885" t="n">
        <v>72235</v>
      </c>
      <c r="B8885" s="46" t="n">
        <v>46</v>
      </c>
      <c r="C8885" s="7" t="n">
        <v>80</v>
      </c>
      <c r="D8885" s="7" t="n">
        <v>-0.800000011920929</v>
      </c>
      <c r="E8885" s="7" t="n">
        <v>2</v>
      </c>
      <c r="F8885" s="7" t="n">
        <v>39.8499984741211</v>
      </c>
      <c r="G8885" s="7" t="n">
        <v>0</v>
      </c>
    </row>
    <row r="8886" spans="1:7">
      <c r="A8886" t="s">
        <v>4</v>
      </c>
      <c r="B8886" s="4" t="s">
        <v>5</v>
      </c>
      <c r="C8886" s="4" t="s">
        <v>7</v>
      </c>
      <c r="D8886" s="4" t="s">
        <v>13</v>
      </c>
      <c r="E8886" s="4" t="s">
        <v>13</v>
      </c>
      <c r="F8886" s="4" t="s">
        <v>13</v>
      </c>
      <c r="G8886" s="4" t="s">
        <v>13</v>
      </c>
    </row>
    <row r="8887" spans="1:7">
      <c r="A8887" t="n">
        <v>72254</v>
      </c>
      <c r="B8887" s="46" t="n">
        <v>46</v>
      </c>
      <c r="C8887" s="7" t="n">
        <v>18</v>
      </c>
      <c r="D8887" s="7" t="n">
        <v>-0.75</v>
      </c>
      <c r="E8887" s="7" t="n">
        <v>2</v>
      </c>
      <c r="F8887" s="7" t="n">
        <v>43.2999992370605</v>
      </c>
      <c r="G8887" s="7" t="n">
        <v>0</v>
      </c>
    </row>
    <row r="8888" spans="1:7">
      <c r="A8888" t="s">
        <v>4</v>
      </c>
      <c r="B8888" s="4" t="s">
        <v>5</v>
      </c>
      <c r="C8888" s="4" t="s">
        <v>7</v>
      </c>
      <c r="D8888" s="4" t="s">
        <v>13</v>
      </c>
      <c r="E8888" s="4" t="s">
        <v>13</v>
      </c>
      <c r="F8888" s="4" t="s">
        <v>13</v>
      </c>
      <c r="G8888" s="4" t="s">
        <v>13</v>
      </c>
    </row>
    <row r="8889" spans="1:7">
      <c r="A8889" t="n">
        <v>72273</v>
      </c>
      <c r="B8889" s="46" t="n">
        <v>46</v>
      </c>
      <c r="C8889" s="7" t="n">
        <v>7032</v>
      </c>
      <c r="D8889" s="7" t="n">
        <v>0.5</v>
      </c>
      <c r="E8889" s="7" t="n">
        <v>2</v>
      </c>
      <c r="F8889" s="7" t="n">
        <v>40.4000015258789</v>
      </c>
      <c r="G8889" s="7" t="n">
        <v>0</v>
      </c>
    </row>
    <row r="8890" spans="1:7">
      <c r="A8890" t="s">
        <v>4</v>
      </c>
      <c r="B8890" s="4" t="s">
        <v>5</v>
      </c>
      <c r="C8890" s="4" t="s">
        <v>7</v>
      </c>
      <c r="D8890" s="4" t="s">
        <v>13</v>
      </c>
      <c r="E8890" s="4" t="s">
        <v>13</v>
      </c>
      <c r="F8890" s="4" t="s">
        <v>13</v>
      </c>
      <c r="G8890" s="4" t="s">
        <v>13</v>
      </c>
    </row>
    <row r="8891" spans="1:7">
      <c r="A8891" t="n">
        <v>72292</v>
      </c>
      <c r="B8891" s="46" t="n">
        <v>46</v>
      </c>
      <c r="C8891" s="7" t="n">
        <v>6470</v>
      </c>
      <c r="D8891" s="7" t="n">
        <v>0</v>
      </c>
      <c r="E8891" s="7" t="n">
        <v>0</v>
      </c>
      <c r="F8891" s="7" t="n">
        <v>50.9000015258789</v>
      </c>
      <c r="G8891" s="7" t="n">
        <v>0</v>
      </c>
    </row>
    <row r="8892" spans="1:7">
      <c r="A8892" t="s">
        <v>4</v>
      </c>
      <c r="B8892" s="4" t="s">
        <v>5</v>
      </c>
      <c r="C8892" s="4" t="s">
        <v>7</v>
      </c>
      <c r="D8892" s="4" t="s">
        <v>13</v>
      </c>
      <c r="E8892" s="4" t="s">
        <v>13</v>
      </c>
      <c r="F8892" s="4" t="s">
        <v>13</v>
      </c>
      <c r="G8892" s="4" t="s">
        <v>13</v>
      </c>
    </row>
    <row r="8893" spans="1:7">
      <c r="A8893" t="n">
        <v>72311</v>
      </c>
      <c r="B8893" s="46" t="n">
        <v>46</v>
      </c>
      <c r="C8893" s="7" t="n">
        <v>6472</v>
      </c>
      <c r="D8893" s="7" t="n">
        <v>-6.65000009536743</v>
      </c>
      <c r="E8893" s="7" t="n">
        <v>0</v>
      </c>
      <c r="F8893" s="7" t="n">
        <v>48.6500015258789</v>
      </c>
      <c r="G8893" s="7" t="n">
        <v>315</v>
      </c>
    </row>
    <row r="8894" spans="1:7">
      <c r="A8894" t="s">
        <v>4</v>
      </c>
      <c r="B8894" s="4" t="s">
        <v>5</v>
      </c>
      <c r="C8894" s="4" t="s">
        <v>8</v>
      </c>
      <c r="D8894" s="4" t="s">
        <v>7</v>
      </c>
      <c r="E8894" s="4" t="s">
        <v>8</v>
      </c>
      <c r="F8894" s="4" t="s">
        <v>12</v>
      </c>
    </row>
    <row r="8895" spans="1:7">
      <c r="A8895" t="n">
        <v>72330</v>
      </c>
      <c r="B8895" s="12" t="n">
        <v>5</v>
      </c>
      <c r="C8895" s="7" t="n">
        <v>30</v>
      </c>
      <c r="D8895" s="7" t="n">
        <v>10637</v>
      </c>
      <c r="E8895" s="7" t="n">
        <v>1</v>
      </c>
      <c r="F8895" s="13" t="n">
        <f t="normal" ca="1">A8901</f>
        <v>0</v>
      </c>
    </row>
    <row r="8896" spans="1:7">
      <c r="A8896" t="s">
        <v>4</v>
      </c>
      <c r="B8896" s="4" t="s">
        <v>5</v>
      </c>
      <c r="C8896" s="4" t="s">
        <v>7</v>
      </c>
      <c r="D8896" s="4" t="s">
        <v>13</v>
      </c>
      <c r="E8896" s="4" t="s">
        <v>13</v>
      </c>
      <c r="F8896" s="4" t="s">
        <v>13</v>
      </c>
      <c r="G8896" s="4" t="s">
        <v>13</v>
      </c>
    </row>
    <row r="8897" spans="1:7">
      <c r="A8897" t="n">
        <v>72339</v>
      </c>
      <c r="B8897" s="46" t="n">
        <v>46</v>
      </c>
      <c r="C8897" s="7" t="n">
        <v>106</v>
      </c>
      <c r="D8897" s="7" t="n">
        <v>-3.70000004768372</v>
      </c>
      <c r="E8897" s="7" t="n">
        <v>0</v>
      </c>
      <c r="F8897" s="7" t="n">
        <v>50.0999984741211</v>
      </c>
      <c r="G8897" s="7" t="n">
        <v>0</v>
      </c>
    </row>
    <row r="8898" spans="1:7">
      <c r="A8898" t="s">
        <v>4</v>
      </c>
      <c r="B8898" s="4" t="s">
        <v>5</v>
      </c>
      <c r="C8898" s="4" t="s">
        <v>12</v>
      </c>
    </row>
    <row r="8899" spans="1:7">
      <c r="A8899" t="n">
        <v>72358</v>
      </c>
      <c r="B8899" s="15" t="n">
        <v>3</v>
      </c>
      <c r="C8899" s="13" t="n">
        <f t="normal" ca="1">A8903</f>
        <v>0</v>
      </c>
    </row>
    <row r="8900" spans="1:7">
      <c r="A8900" t="s">
        <v>4</v>
      </c>
      <c r="B8900" s="4" t="s">
        <v>5</v>
      </c>
      <c r="C8900" s="4" t="s">
        <v>7</v>
      </c>
      <c r="D8900" s="4" t="s">
        <v>13</v>
      </c>
      <c r="E8900" s="4" t="s">
        <v>13</v>
      </c>
      <c r="F8900" s="4" t="s">
        <v>13</v>
      </c>
      <c r="G8900" s="4" t="s">
        <v>13</v>
      </c>
    </row>
    <row r="8901" spans="1:7">
      <c r="A8901" t="n">
        <v>72363</v>
      </c>
      <c r="B8901" s="46" t="n">
        <v>46</v>
      </c>
      <c r="C8901" s="7" t="n">
        <v>6473</v>
      </c>
      <c r="D8901" s="7" t="n">
        <v>-3.70000004768372</v>
      </c>
      <c r="E8901" s="7" t="n">
        <v>0</v>
      </c>
      <c r="F8901" s="7" t="n">
        <v>50.0999984741211</v>
      </c>
      <c r="G8901" s="7" t="n">
        <v>0</v>
      </c>
    </row>
    <row r="8902" spans="1:7">
      <c r="A8902" t="s">
        <v>4</v>
      </c>
      <c r="B8902" s="4" t="s">
        <v>5</v>
      </c>
      <c r="C8902" s="4" t="s">
        <v>8</v>
      </c>
      <c r="D8902" s="4" t="s">
        <v>7</v>
      </c>
      <c r="E8902" s="4" t="s">
        <v>8</v>
      </c>
      <c r="F8902" s="4" t="s">
        <v>12</v>
      </c>
    </row>
    <row r="8903" spans="1:7">
      <c r="A8903" t="n">
        <v>72382</v>
      </c>
      <c r="B8903" s="12" t="n">
        <v>5</v>
      </c>
      <c r="C8903" s="7" t="n">
        <v>30</v>
      </c>
      <c r="D8903" s="7" t="n">
        <v>10643</v>
      </c>
      <c r="E8903" s="7" t="n">
        <v>1</v>
      </c>
      <c r="F8903" s="13" t="n">
        <f t="normal" ca="1">A8909</f>
        <v>0</v>
      </c>
    </row>
    <row r="8904" spans="1:7">
      <c r="A8904" t="s">
        <v>4</v>
      </c>
      <c r="B8904" s="4" t="s">
        <v>5</v>
      </c>
      <c r="C8904" s="4" t="s">
        <v>7</v>
      </c>
      <c r="D8904" s="4" t="s">
        <v>13</v>
      </c>
      <c r="E8904" s="4" t="s">
        <v>13</v>
      </c>
      <c r="F8904" s="4" t="s">
        <v>13</v>
      </c>
      <c r="G8904" s="4" t="s">
        <v>13</v>
      </c>
    </row>
    <row r="8905" spans="1:7">
      <c r="A8905" t="n">
        <v>72391</v>
      </c>
      <c r="B8905" s="46" t="n">
        <v>46</v>
      </c>
      <c r="C8905" s="7" t="n">
        <v>108</v>
      </c>
      <c r="D8905" s="7" t="n">
        <v>6.65000009536743</v>
      </c>
      <c r="E8905" s="7" t="n">
        <v>0</v>
      </c>
      <c r="F8905" s="7" t="n">
        <v>48.6500015258789</v>
      </c>
      <c r="G8905" s="7" t="n">
        <v>45</v>
      </c>
    </row>
    <row r="8906" spans="1:7">
      <c r="A8906" t="s">
        <v>4</v>
      </c>
      <c r="B8906" s="4" t="s">
        <v>5</v>
      </c>
      <c r="C8906" s="4" t="s">
        <v>12</v>
      </c>
    </row>
    <row r="8907" spans="1:7">
      <c r="A8907" t="n">
        <v>72410</v>
      </c>
      <c r="B8907" s="15" t="n">
        <v>3</v>
      </c>
      <c r="C8907" s="13" t="n">
        <f t="normal" ca="1">A8911</f>
        <v>0</v>
      </c>
    </row>
    <row r="8908" spans="1:7">
      <c r="A8908" t="s">
        <v>4</v>
      </c>
      <c r="B8908" s="4" t="s">
        <v>5</v>
      </c>
      <c r="C8908" s="4" t="s">
        <v>7</v>
      </c>
      <c r="D8908" s="4" t="s">
        <v>13</v>
      </c>
      <c r="E8908" s="4" t="s">
        <v>13</v>
      </c>
      <c r="F8908" s="4" t="s">
        <v>13</v>
      </c>
      <c r="G8908" s="4" t="s">
        <v>13</v>
      </c>
    </row>
    <row r="8909" spans="1:7">
      <c r="A8909" t="n">
        <v>72415</v>
      </c>
      <c r="B8909" s="46" t="n">
        <v>46</v>
      </c>
      <c r="C8909" s="7" t="n">
        <v>6471</v>
      </c>
      <c r="D8909" s="7" t="n">
        <v>6.65000009536743</v>
      </c>
      <c r="E8909" s="7" t="n">
        <v>0</v>
      </c>
      <c r="F8909" s="7" t="n">
        <v>48.6500015258789</v>
      </c>
      <c r="G8909" s="7" t="n">
        <v>45</v>
      </c>
    </row>
    <row r="8910" spans="1:7">
      <c r="A8910" t="s">
        <v>4</v>
      </c>
      <c r="B8910" s="4" t="s">
        <v>5</v>
      </c>
      <c r="C8910" s="4" t="s">
        <v>7</v>
      </c>
      <c r="D8910" s="4" t="s">
        <v>7</v>
      </c>
      <c r="E8910" s="4" t="s">
        <v>7</v>
      </c>
      <c r="F8910" s="4" t="s">
        <v>7</v>
      </c>
      <c r="G8910" s="4" t="s">
        <v>7</v>
      </c>
      <c r="H8910" s="4" t="s">
        <v>7</v>
      </c>
      <c r="I8910" s="4" t="s">
        <v>7</v>
      </c>
    </row>
    <row r="8911" spans="1:7">
      <c r="A8911" t="n">
        <v>72434</v>
      </c>
      <c r="B8911" s="77" t="n">
        <v>132</v>
      </c>
      <c r="C8911" s="7" t="n">
        <v>12</v>
      </c>
      <c r="D8911" s="7" t="n">
        <v>15</v>
      </c>
      <c r="E8911" s="7" t="n">
        <v>65535</v>
      </c>
      <c r="F8911" s="7" t="n">
        <v>12</v>
      </c>
      <c r="G8911" s="7" t="n">
        <v>17</v>
      </c>
      <c r="H8911" s="7" t="n">
        <v>5</v>
      </c>
      <c r="I8911" s="7" t="n">
        <v>1204</v>
      </c>
    </row>
    <row r="8912" spans="1:7">
      <c r="A8912" t="s">
        <v>4</v>
      </c>
      <c r="B8912" s="4" t="s">
        <v>5</v>
      </c>
    </row>
    <row r="8913" spans="1:9">
      <c r="A8913" t="n">
        <v>72449</v>
      </c>
      <c r="B8913" s="78" t="n">
        <v>133</v>
      </c>
    </row>
    <row r="8914" spans="1:9">
      <c r="A8914" t="s">
        <v>4</v>
      </c>
      <c r="B8914" s="4" t="s">
        <v>5</v>
      </c>
      <c r="C8914" s="4" t="s">
        <v>8</v>
      </c>
      <c r="D8914" s="4" t="s">
        <v>7</v>
      </c>
      <c r="E8914" s="4" t="s">
        <v>14</v>
      </c>
      <c r="F8914" s="4" t="s">
        <v>7</v>
      </c>
      <c r="G8914" s="4" t="s">
        <v>14</v>
      </c>
      <c r="H8914" s="4" t="s">
        <v>8</v>
      </c>
    </row>
    <row r="8915" spans="1:9">
      <c r="A8915" t="n">
        <v>72450</v>
      </c>
      <c r="B8915" s="14" t="n">
        <v>49</v>
      </c>
      <c r="C8915" s="7" t="n">
        <v>0</v>
      </c>
      <c r="D8915" s="7" t="n">
        <v>126</v>
      </c>
      <c r="E8915" s="7" t="n">
        <v>1065353216</v>
      </c>
      <c r="F8915" s="7" t="n">
        <v>0</v>
      </c>
      <c r="G8915" s="7" t="n">
        <v>0</v>
      </c>
      <c r="H8915" s="7" t="n">
        <v>0</v>
      </c>
    </row>
    <row r="8916" spans="1:9">
      <c r="A8916" t="s">
        <v>4</v>
      </c>
      <c r="B8916" s="4" t="s">
        <v>5</v>
      </c>
      <c r="C8916" s="4" t="s">
        <v>8</v>
      </c>
      <c r="D8916" s="4" t="s">
        <v>7</v>
      </c>
    </row>
    <row r="8917" spans="1:9">
      <c r="A8917" t="n">
        <v>72465</v>
      </c>
      <c r="B8917" s="14" t="n">
        <v>49</v>
      </c>
      <c r="C8917" s="7" t="n">
        <v>6</v>
      </c>
      <c r="D8917" s="7" t="n">
        <v>126</v>
      </c>
    </row>
    <row r="8918" spans="1:9">
      <c r="A8918" t="s">
        <v>4</v>
      </c>
      <c r="B8918" s="4" t="s">
        <v>5</v>
      </c>
      <c r="C8918" s="4" t="s">
        <v>8</v>
      </c>
      <c r="D8918" s="4" t="s">
        <v>7</v>
      </c>
      <c r="E8918" s="4" t="s">
        <v>14</v>
      </c>
      <c r="F8918" s="4" t="s">
        <v>7</v>
      </c>
    </row>
    <row r="8919" spans="1:9">
      <c r="A8919" t="n">
        <v>72469</v>
      </c>
      <c r="B8919" s="16" t="n">
        <v>50</v>
      </c>
      <c r="C8919" s="7" t="n">
        <v>3</v>
      </c>
      <c r="D8919" s="7" t="n">
        <v>8150</v>
      </c>
      <c r="E8919" s="7" t="n">
        <v>1056964608</v>
      </c>
      <c r="F8919" s="7" t="n">
        <v>1000</v>
      </c>
    </row>
    <row r="8920" spans="1:9">
      <c r="A8920" t="s">
        <v>4</v>
      </c>
      <c r="B8920" s="4" t="s">
        <v>5</v>
      </c>
      <c r="C8920" s="4" t="s">
        <v>7</v>
      </c>
      <c r="D8920" s="4" t="s">
        <v>8</v>
      </c>
      <c r="E8920" s="4" t="s">
        <v>9</v>
      </c>
      <c r="F8920" s="4" t="s">
        <v>13</v>
      </c>
      <c r="G8920" s="4" t="s">
        <v>13</v>
      </c>
      <c r="H8920" s="4" t="s">
        <v>13</v>
      </c>
    </row>
    <row r="8921" spans="1:9">
      <c r="A8921" t="n">
        <v>72479</v>
      </c>
      <c r="B8921" s="52" t="n">
        <v>48</v>
      </c>
      <c r="C8921" s="7" t="n">
        <v>13</v>
      </c>
      <c r="D8921" s="7" t="n">
        <v>0</v>
      </c>
      <c r="E8921" s="7" t="s">
        <v>190</v>
      </c>
      <c r="F8921" s="7" t="n">
        <v>-1</v>
      </c>
      <c r="G8921" s="7" t="n">
        <v>1</v>
      </c>
      <c r="H8921" s="7" t="n">
        <v>0</v>
      </c>
    </row>
    <row r="8922" spans="1:9">
      <c r="A8922" t="s">
        <v>4</v>
      </c>
      <c r="B8922" s="4" t="s">
        <v>5</v>
      </c>
      <c r="C8922" s="4" t="s">
        <v>7</v>
      </c>
      <c r="D8922" s="4" t="s">
        <v>8</v>
      </c>
      <c r="E8922" s="4" t="s">
        <v>9</v>
      </c>
      <c r="F8922" s="4" t="s">
        <v>13</v>
      </c>
      <c r="G8922" s="4" t="s">
        <v>13</v>
      </c>
      <c r="H8922" s="4" t="s">
        <v>13</v>
      </c>
    </row>
    <row r="8923" spans="1:9">
      <c r="A8923" t="n">
        <v>72506</v>
      </c>
      <c r="B8923" s="52" t="n">
        <v>48</v>
      </c>
      <c r="C8923" s="7" t="n">
        <v>6470</v>
      </c>
      <c r="D8923" s="7" t="n">
        <v>0</v>
      </c>
      <c r="E8923" s="7" t="s">
        <v>245</v>
      </c>
      <c r="F8923" s="7" t="n">
        <v>-1</v>
      </c>
      <c r="G8923" s="7" t="n">
        <v>1</v>
      </c>
      <c r="H8923" s="7" t="n">
        <v>0</v>
      </c>
    </row>
    <row r="8924" spans="1:9">
      <c r="A8924" t="s">
        <v>4</v>
      </c>
      <c r="B8924" s="4" t="s">
        <v>5</v>
      </c>
      <c r="C8924" s="4" t="s">
        <v>7</v>
      </c>
      <c r="D8924" s="4" t="s">
        <v>8</v>
      </c>
      <c r="E8924" s="4" t="s">
        <v>9</v>
      </c>
      <c r="F8924" s="4" t="s">
        <v>13</v>
      </c>
      <c r="G8924" s="4" t="s">
        <v>13</v>
      </c>
      <c r="H8924" s="4" t="s">
        <v>13</v>
      </c>
    </row>
    <row r="8925" spans="1:9">
      <c r="A8925" t="n">
        <v>72532</v>
      </c>
      <c r="B8925" s="52" t="n">
        <v>48</v>
      </c>
      <c r="C8925" s="7" t="n">
        <v>6472</v>
      </c>
      <c r="D8925" s="7" t="n">
        <v>0</v>
      </c>
      <c r="E8925" s="7" t="s">
        <v>248</v>
      </c>
      <c r="F8925" s="7" t="n">
        <v>-1</v>
      </c>
      <c r="G8925" s="7" t="n">
        <v>1</v>
      </c>
      <c r="H8925" s="7" t="n">
        <v>0</v>
      </c>
    </row>
    <row r="8926" spans="1:9">
      <c r="A8926" t="s">
        <v>4</v>
      </c>
      <c r="B8926" s="4" t="s">
        <v>5</v>
      </c>
      <c r="C8926" s="4" t="s">
        <v>8</v>
      </c>
      <c r="D8926" s="4" t="s">
        <v>7</v>
      </c>
      <c r="E8926" s="4" t="s">
        <v>8</v>
      </c>
      <c r="F8926" s="4" t="s">
        <v>12</v>
      </c>
    </row>
    <row r="8927" spans="1:9">
      <c r="A8927" t="n">
        <v>72561</v>
      </c>
      <c r="B8927" s="12" t="n">
        <v>5</v>
      </c>
      <c r="C8927" s="7" t="n">
        <v>30</v>
      </c>
      <c r="D8927" s="7" t="n">
        <v>10637</v>
      </c>
      <c r="E8927" s="7" t="n">
        <v>1</v>
      </c>
      <c r="F8927" s="13" t="n">
        <f t="normal" ca="1">A8933</f>
        <v>0</v>
      </c>
    </row>
    <row r="8928" spans="1:9">
      <c r="A8928" t="s">
        <v>4</v>
      </c>
      <c r="B8928" s="4" t="s">
        <v>5</v>
      </c>
      <c r="C8928" s="4" t="s">
        <v>7</v>
      </c>
      <c r="D8928" s="4" t="s">
        <v>8</v>
      </c>
      <c r="E8928" s="4" t="s">
        <v>9</v>
      </c>
      <c r="F8928" s="4" t="s">
        <v>13</v>
      </c>
      <c r="G8928" s="4" t="s">
        <v>13</v>
      </c>
      <c r="H8928" s="4" t="s">
        <v>13</v>
      </c>
    </row>
    <row r="8929" spans="1:8">
      <c r="A8929" t="n">
        <v>72570</v>
      </c>
      <c r="B8929" s="52" t="n">
        <v>48</v>
      </c>
      <c r="C8929" s="7" t="n">
        <v>106</v>
      </c>
      <c r="D8929" s="7" t="n">
        <v>0</v>
      </c>
      <c r="E8929" s="7" t="s">
        <v>248</v>
      </c>
      <c r="F8929" s="7" t="n">
        <v>-1</v>
      </c>
      <c r="G8929" s="7" t="n">
        <v>1</v>
      </c>
      <c r="H8929" s="7" t="n">
        <v>0</v>
      </c>
    </row>
    <row r="8930" spans="1:8">
      <c r="A8930" t="s">
        <v>4</v>
      </c>
      <c r="B8930" s="4" t="s">
        <v>5</v>
      </c>
      <c r="C8930" s="4" t="s">
        <v>12</v>
      </c>
    </row>
    <row r="8931" spans="1:8">
      <c r="A8931" t="n">
        <v>72599</v>
      </c>
      <c r="B8931" s="15" t="n">
        <v>3</v>
      </c>
      <c r="C8931" s="13" t="n">
        <f t="normal" ca="1">A8935</f>
        <v>0</v>
      </c>
    </row>
    <row r="8932" spans="1:8">
      <c r="A8932" t="s">
        <v>4</v>
      </c>
      <c r="B8932" s="4" t="s">
        <v>5</v>
      </c>
      <c r="C8932" s="4" t="s">
        <v>7</v>
      </c>
      <c r="D8932" s="4" t="s">
        <v>8</v>
      </c>
      <c r="E8932" s="4" t="s">
        <v>9</v>
      </c>
      <c r="F8932" s="4" t="s">
        <v>13</v>
      </c>
      <c r="G8932" s="4" t="s">
        <v>13</v>
      </c>
      <c r="H8932" s="4" t="s">
        <v>13</v>
      </c>
    </row>
    <row r="8933" spans="1:8">
      <c r="A8933" t="n">
        <v>72604</v>
      </c>
      <c r="B8933" s="52" t="n">
        <v>48</v>
      </c>
      <c r="C8933" s="7" t="n">
        <v>6473</v>
      </c>
      <c r="D8933" s="7" t="n">
        <v>0</v>
      </c>
      <c r="E8933" s="7" t="s">
        <v>248</v>
      </c>
      <c r="F8933" s="7" t="n">
        <v>-1</v>
      </c>
      <c r="G8933" s="7" t="n">
        <v>1</v>
      </c>
      <c r="H8933" s="7" t="n">
        <v>0</v>
      </c>
    </row>
    <row r="8934" spans="1:8">
      <c r="A8934" t="s">
        <v>4</v>
      </c>
      <c r="B8934" s="4" t="s">
        <v>5</v>
      </c>
      <c r="C8934" s="4" t="s">
        <v>8</v>
      </c>
      <c r="D8934" s="4" t="s">
        <v>7</v>
      </c>
      <c r="E8934" s="4" t="s">
        <v>8</v>
      </c>
      <c r="F8934" s="4" t="s">
        <v>12</v>
      </c>
    </row>
    <row r="8935" spans="1:8">
      <c r="A8935" t="n">
        <v>72633</v>
      </c>
      <c r="B8935" s="12" t="n">
        <v>5</v>
      </c>
      <c r="C8935" s="7" t="n">
        <v>30</v>
      </c>
      <c r="D8935" s="7" t="n">
        <v>10643</v>
      </c>
      <c r="E8935" s="7" t="n">
        <v>1</v>
      </c>
      <c r="F8935" s="13" t="n">
        <f t="normal" ca="1">A8941</f>
        <v>0</v>
      </c>
    </row>
    <row r="8936" spans="1:8">
      <c r="A8936" t="s">
        <v>4</v>
      </c>
      <c r="B8936" s="4" t="s">
        <v>5</v>
      </c>
      <c r="C8936" s="4" t="s">
        <v>7</v>
      </c>
      <c r="D8936" s="4" t="s">
        <v>8</v>
      </c>
      <c r="E8936" s="4" t="s">
        <v>9</v>
      </c>
      <c r="F8936" s="4" t="s">
        <v>13</v>
      </c>
      <c r="G8936" s="4" t="s">
        <v>13</v>
      </c>
      <c r="H8936" s="4" t="s">
        <v>13</v>
      </c>
    </row>
    <row r="8937" spans="1:8">
      <c r="A8937" t="n">
        <v>72642</v>
      </c>
      <c r="B8937" s="52" t="n">
        <v>48</v>
      </c>
      <c r="C8937" s="7" t="n">
        <v>108</v>
      </c>
      <c r="D8937" s="7" t="n">
        <v>0</v>
      </c>
      <c r="E8937" s="7" t="s">
        <v>248</v>
      </c>
      <c r="F8937" s="7" t="n">
        <v>-1</v>
      </c>
      <c r="G8937" s="7" t="n">
        <v>1</v>
      </c>
      <c r="H8937" s="7" t="n">
        <v>0</v>
      </c>
    </row>
    <row r="8938" spans="1:8">
      <c r="A8938" t="s">
        <v>4</v>
      </c>
      <c r="B8938" s="4" t="s">
        <v>5</v>
      </c>
      <c r="C8938" s="4" t="s">
        <v>12</v>
      </c>
    </row>
    <row r="8939" spans="1:8">
      <c r="A8939" t="n">
        <v>72671</v>
      </c>
      <c r="B8939" s="15" t="n">
        <v>3</v>
      </c>
      <c r="C8939" s="13" t="n">
        <f t="normal" ca="1">A8943</f>
        <v>0</v>
      </c>
    </row>
    <row r="8940" spans="1:8">
      <c r="A8940" t="s">
        <v>4</v>
      </c>
      <c r="B8940" s="4" t="s">
        <v>5</v>
      </c>
      <c r="C8940" s="4" t="s">
        <v>7</v>
      </c>
      <c r="D8940" s="4" t="s">
        <v>8</v>
      </c>
      <c r="E8940" s="4" t="s">
        <v>9</v>
      </c>
      <c r="F8940" s="4" t="s">
        <v>13</v>
      </c>
      <c r="G8940" s="4" t="s">
        <v>13</v>
      </c>
      <c r="H8940" s="4" t="s">
        <v>13</v>
      </c>
    </row>
    <row r="8941" spans="1:8">
      <c r="A8941" t="n">
        <v>72676</v>
      </c>
      <c r="B8941" s="52" t="n">
        <v>48</v>
      </c>
      <c r="C8941" s="7" t="n">
        <v>6471</v>
      </c>
      <c r="D8941" s="7" t="n">
        <v>0</v>
      </c>
      <c r="E8941" s="7" t="s">
        <v>248</v>
      </c>
      <c r="F8941" s="7" t="n">
        <v>-1</v>
      </c>
      <c r="G8941" s="7" t="n">
        <v>1</v>
      </c>
      <c r="H8941" s="7" t="n">
        <v>0</v>
      </c>
    </row>
    <row r="8942" spans="1:8">
      <c r="A8942" t="s">
        <v>4</v>
      </c>
      <c r="B8942" s="4" t="s">
        <v>5</v>
      </c>
      <c r="C8942" s="4" t="s">
        <v>8</v>
      </c>
      <c r="D8942" s="4" t="s">
        <v>8</v>
      </c>
      <c r="E8942" s="4" t="s">
        <v>13</v>
      </c>
      <c r="F8942" s="4" t="s">
        <v>13</v>
      </c>
      <c r="G8942" s="4" t="s">
        <v>13</v>
      </c>
      <c r="H8942" s="4" t="s">
        <v>7</v>
      </c>
    </row>
    <row r="8943" spans="1:8">
      <c r="A8943" t="n">
        <v>72705</v>
      </c>
      <c r="B8943" s="31" t="n">
        <v>45</v>
      </c>
      <c r="C8943" s="7" t="n">
        <v>2</v>
      </c>
      <c r="D8943" s="7" t="n">
        <v>3</v>
      </c>
      <c r="E8943" s="7" t="n">
        <v>7.42999982833862</v>
      </c>
      <c r="F8943" s="7" t="n">
        <v>1.53999996185303</v>
      </c>
      <c r="G8943" s="7" t="n">
        <v>49.1399993896484</v>
      </c>
      <c r="H8943" s="7" t="n">
        <v>0</v>
      </c>
    </row>
    <row r="8944" spans="1:8">
      <c r="A8944" t="s">
        <v>4</v>
      </c>
      <c r="B8944" s="4" t="s">
        <v>5</v>
      </c>
      <c r="C8944" s="4" t="s">
        <v>8</v>
      </c>
      <c r="D8944" s="4" t="s">
        <v>8</v>
      </c>
      <c r="E8944" s="4" t="s">
        <v>13</v>
      </c>
      <c r="F8944" s="4" t="s">
        <v>13</v>
      </c>
      <c r="G8944" s="4" t="s">
        <v>13</v>
      </c>
      <c r="H8944" s="4" t="s">
        <v>7</v>
      </c>
      <c r="I8944" s="4" t="s">
        <v>8</v>
      </c>
    </row>
    <row r="8945" spans="1:9">
      <c r="A8945" t="n">
        <v>72722</v>
      </c>
      <c r="B8945" s="31" t="n">
        <v>45</v>
      </c>
      <c r="C8945" s="7" t="n">
        <v>4</v>
      </c>
      <c r="D8945" s="7" t="n">
        <v>3</v>
      </c>
      <c r="E8945" s="7" t="n">
        <v>25.6100006103516</v>
      </c>
      <c r="F8945" s="7" t="n">
        <v>61.2000007629395</v>
      </c>
      <c r="G8945" s="7" t="n">
        <v>0</v>
      </c>
      <c r="H8945" s="7" t="n">
        <v>0</v>
      </c>
      <c r="I8945" s="7" t="n">
        <v>0</v>
      </c>
    </row>
    <row r="8946" spans="1:9">
      <c r="A8946" t="s">
        <v>4</v>
      </c>
      <c r="B8946" s="4" t="s">
        <v>5</v>
      </c>
      <c r="C8946" s="4" t="s">
        <v>8</v>
      </c>
      <c r="D8946" s="4" t="s">
        <v>8</v>
      </c>
      <c r="E8946" s="4" t="s">
        <v>13</v>
      </c>
      <c r="F8946" s="4" t="s">
        <v>7</v>
      </c>
    </row>
    <row r="8947" spans="1:9">
      <c r="A8947" t="n">
        <v>72740</v>
      </c>
      <c r="B8947" s="31" t="n">
        <v>45</v>
      </c>
      <c r="C8947" s="7" t="n">
        <v>5</v>
      </c>
      <c r="D8947" s="7" t="n">
        <v>3</v>
      </c>
      <c r="E8947" s="7" t="n">
        <v>2.5</v>
      </c>
      <c r="F8947" s="7" t="n">
        <v>0</v>
      </c>
    </row>
    <row r="8948" spans="1:9">
      <c r="A8948" t="s">
        <v>4</v>
      </c>
      <c r="B8948" s="4" t="s">
        <v>5</v>
      </c>
      <c r="C8948" s="4" t="s">
        <v>8</v>
      </c>
      <c r="D8948" s="4" t="s">
        <v>8</v>
      </c>
      <c r="E8948" s="4" t="s">
        <v>13</v>
      </c>
      <c r="F8948" s="4" t="s">
        <v>7</v>
      </c>
    </row>
    <row r="8949" spans="1:9">
      <c r="A8949" t="n">
        <v>72749</v>
      </c>
      <c r="B8949" s="31" t="n">
        <v>45</v>
      </c>
      <c r="C8949" s="7" t="n">
        <v>11</v>
      </c>
      <c r="D8949" s="7" t="n">
        <v>3</v>
      </c>
      <c r="E8949" s="7" t="n">
        <v>38.5999984741211</v>
      </c>
      <c r="F8949" s="7" t="n">
        <v>0</v>
      </c>
    </row>
    <row r="8950" spans="1:9">
      <c r="A8950" t="s">
        <v>4</v>
      </c>
      <c r="B8950" s="4" t="s">
        <v>5</v>
      </c>
      <c r="C8950" s="4" t="s">
        <v>8</v>
      </c>
      <c r="D8950" s="4" t="s">
        <v>8</v>
      </c>
      <c r="E8950" s="4" t="s">
        <v>13</v>
      </c>
      <c r="F8950" s="4" t="s">
        <v>13</v>
      </c>
      <c r="G8950" s="4" t="s">
        <v>13</v>
      </c>
      <c r="H8950" s="4" t="s">
        <v>7</v>
      </c>
    </row>
    <row r="8951" spans="1:9">
      <c r="A8951" t="n">
        <v>72758</v>
      </c>
      <c r="B8951" s="31" t="n">
        <v>45</v>
      </c>
      <c r="C8951" s="7" t="n">
        <v>2</v>
      </c>
      <c r="D8951" s="7" t="n">
        <v>3</v>
      </c>
      <c r="E8951" s="7" t="n">
        <v>6.59999990463257</v>
      </c>
      <c r="F8951" s="7" t="n">
        <v>1.21000003814697</v>
      </c>
      <c r="G8951" s="7" t="n">
        <v>49.3600006103516</v>
      </c>
      <c r="H8951" s="7" t="n">
        <v>6000</v>
      </c>
    </row>
    <row r="8952" spans="1:9">
      <c r="A8952" t="s">
        <v>4</v>
      </c>
      <c r="B8952" s="4" t="s">
        <v>5</v>
      </c>
      <c r="C8952" s="4" t="s">
        <v>8</v>
      </c>
      <c r="D8952" s="4" t="s">
        <v>8</v>
      </c>
      <c r="E8952" s="4" t="s">
        <v>13</v>
      </c>
      <c r="F8952" s="4" t="s">
        <v>13</v>
      </c>
      <c r="G8952" s="4" t="s">
        <v>13</v>
      </c>
      <c r="H8952" s="4" t="s">
        <v>7</v>
      </c>
      <c r="I8952" s="4" t="s">
        <v>8</v>
      </c>
    </row>
    <row r="8953" spans="1:9">
      <c r="A8953" t="n">
        <v>72775</v>
      </c>
      <c r="B8953" s="31" t="n">
        <v>45</v>
      </c>
      <c r="C8953" s="7" t="n">
        <v>4</v>
      </c>
      <c r="D8953" s="7" t="n">
        <v>3</v>
      </c>
      <c r="E8953" s="7" t="n">
        <v>11.5699996948242</v>
      </c>
      <c r="F8953" s="7" t="n">
        <v>97.629997253418</v>
      </c>
      <c r="G8953" s="7" t="n">
        <v>0</v>
      </c>
      <c r="H8953" s="7" t="n">
        <v>6000</v>
      </c>
      <c r="I8953" s="7" t="n">
        <v>1</v>
      </c>
    </row>
    <row r="8954" spans="1:9">
      <c r="A8954" t="s">
        <v>4</v>
      </c>
      <c r="B8954" s="4" t="s">
        <v>5</v>
      </c>
      <c r="C8954" s="4" t="s">
        <v>8</v>
      </c>
      <c r="D8954" s="4" t="s">
        <v>7</v>
      </c>
      <c r="E8954" s="4" t="s">
        <v>9</v>
      </c>
      <c r="F8954" s="4" t="s">
        <v>9</v>
      </c>
      <c r="G8954" s="4" t="s">
        <v>9</v>
      </c>
      <c r="H8954" s="4" t="s">
        <v>9</v>
      </c>
    </row>
    <row r="8955" spans="1:9">
      <c r="A8955" t="n">
        <v>72793</v>
      </c>
      <c r="B8955" s="39" t="n">
        <v>51</v>
      </c>
      <c r="C8955" s="7" t="n">
        <v>3</v>
      </c>
      <c r="D8955" s="7" t="n">
        <v>0</v>
      </c>
      <c r="E8955" s="7" t="s">
        <v>442</v>
      </c>
      <c r="F8955" s="7" t="s">
        <v>239</v>
      </c>
      <c r="G8955" s="7" t="s">
        <v>94</v>
      </c>
      <c r="H8955" s="7" t="s">
        <v>95</v>
      </c>
    </row>
    <row r="8956" spans="1:9">
      <c r="A8956" t="s">
        <v>4</v>
      </c>
      <c r="B8956" s="4" t="s">
        <v>5</v>
      </c>
      <c r="C8956" s="4" t="s">
        <v>8</v>
      </c>
      <c r="D8956" s="4" t="s">
        <v>7</v>
      </c>
      <c r="E8956" s="4" t="s">
        <v>9</v>
      </c>
      <c r="F8956" s="4" t="s">
        <v>9</v>
      </c>
      <c r="G8956" s="4" t="s">
        <v>9</v>
      </c>
      <c r="H8956" s="4" t="s">
        <v>9</v>
      </c>
    </row>
    <row r="8957" spans="1:9">
      <c r="A8957" t="n">
        <v>72806</v>
      </c>
      <c r="B8957" s="39" t="n">
        <v>51</v>
      </c>
      <c r="C8957" s="7" t="n">
        <v>3</v>
      </c>
      <c r="D8957" s="7" t="n">
        <v>1</v>
      </c>
      <c r="E8957" s="7" t="s">
        <v>442</v>
      </c>
      <c r="F8957" s="7" t="s">
        <v>239</v>
      </c>
      <c r="G8957" s="7" t="s">
        <v>94</v>
      </c>
      <c r="H8957" s="7" t="s">
        <v>95</v>
      </c>
    </row>
    <row r="8958" spans="1:9">
      <c r="A8958" t="s">
        <v>4</v>
      </c>
      <c r="B8958" s="4" t="s">
        <v>5</v>
      </c>
      <c r="C8958" s="4" t="s">
        <v>8</v>
      </c>
      <c r="D8958" s="4" t="s">
        <v>7</v>
      </c>
      <c r="E8958" s="4" t="s">
        <v>9</v>
      </c>
      <c r="F8958" s="4" t="s">
        <v>9</v>
      </c>
      <c r="G8958" s="4" t="s">
        <v>9</v>
      </c>
      <c r="H8958" s="4" t="s">
        <v>9</v>
      </c>
    </row>
    <row r="8959" spans="1:9">
      <c r="A8959" t="n">
        <v>72819</v>
      </c>
      <c r="B8959" s="39" t="n">
        <v>51</v>
      </c>
      <c r="C8959" s="7" t="n">
        <v>3</v>
      </c>
      <c r="D8959" s="7" t="n">
        <v>2</v>
      </c>
      <c r="E8959" s="7" t="s">
        <v>442</v>
      </c>
      <c r="F8959" s="7" t="s">
        <v>239</v>
      </c>
      <c r="G8959" s="7" t="s">
        <v>94</v>
      </c>
      <c r="H8959" s="7" t="s">
        <v>95</v>
      </c>
    </row>
    <row r="8960" spans="1:9">
      <c r="A8960" t="s">
        <v>4</v>
      </c>
      <c r="B8960" s="4" t="s">
        <v>5</v>
      </c>
      <c r="C8960" s="4" t="s">
        <v>8</v>
      </c>
      <c r="D8960" s="4" t="s">
        <v>7</v>
      </c>
      <c r="E8960" s="4" t="s">
        <v>9</v>
      </c>
      <c r="F8960" s="4" t="s">
        <v>9</v>
      </c>
      <c r="G8960" s="4" t="s">
        <v>9</v>
      </c>
      <c r="H8960" s="4" t="s">
        <v>9</v>
      </c>
    </row>
    <row r="8961" spans="1:9">
      <c r="A8961" t="n">
        <v>72832</v>
      </c>
      <c r="B8961" s="39" t="n">
        <v>51</v>
      </c>
      <c r="C8961" s="7" t="n">
        <v>3</v>
      </c>
      <c r="D8961" s="7" t="n">
        <v>3</v>
      </c>
      <c r="E8961" s="7" t="s">
        <v>442</v>
      </c>
      <c r="F8961" s="7" t="s">
        <v>239</v>
      </c>
      <c r="G8961" s="7" t="s">
        <v>94</v>
      </c>
      <c r="H8961" s="7" t="s">
        <v>95</v>
      </c>
    </row>
    <row r="8962" spans="1:9">
      <c r="A8962" t="s">
        <v>4</v>
      </c>
      <c r="B8962" s="4" t="s">
        <v>5</v>
      </c>
      <c r="C8962" s="4" t="s">
        <v>8</v>
      </c>
      <c r="D8962" s="4" t="s">
        <v>7</v>
      </c>
      <c r="E8962" s="4" t="s">
        <v>9</v>
      </c>
      <c r="F8962" s="4" t="s">
        <v>9</v>
      </c>
      <c r="G8962" s="4" t="s">
        <v>9</v>
      </c>
      <c r="H8962" s="4" t="s">
        <v>9</v>
      </c>
    </row>
    <row r="8963" spans="1:9">
      <c r="A8963" t="n">
        <v>72845</v>
      </c>
      <c r="B8963" s="39" t="n">
        <v>51</v>
      </c>
      <c r="C8963" s="7" t="n">
        <v>3</v>
      </c>
      <c r="D8963" s="7" t="n">
        <v>4</v>
      </c>
      <c r="E8963" s="7" t="s">
        <v>442</v>
      </c>
      <c r="F8963" s="7" t="s">
        <v>239</v>
      </c>
      <c r="G8963" s="7" t="s">
        <v>94</v>
      </c>
      <c r="H8963" s="7" t="s">
        <v>95</v>
      </c>
    </row>
    <row r="8964" spans="1:9">
      <c r="A8964" t="s">
        <v>4</v>
      </c>
      <c r="B8964" s="4" t="s">
        <v>5</v>
      </c>
      <c r="C8964" s="4" t="s">
        <v>8</v>
      </c>
      <c r="D8964" s="4" t="s">
        <v>7</v>
      </c>
      <c r="E8964" s="4" t="s">
        <v>9</v>
      </c>
      <c r="F8964" s="4" t="s">
        <v>9</v>
      </c>
      <c r="G8964" s="4" t="s">
        <v>9</v>
      </c>
      <c r="H8964" s="4" t="s">
        <v>9</v>
      </c>
    </row>
    <row r="8965" spans="1:9">
      <c r="A8965" t="n">
        <v>72858</v>
      </c>
      <c r="B8965" s="39" t="n">
        <v>51</v>
      </c>
      <c r="C8965" s="7" t="n">
        <v>3</v>
      </c>
      <c r="D8965" s="7" t="n">
        <v>5</v>
      </c>
      <c r="E8965" s="7" t="s">
        <v>442</v>
      </c>
      <c r="F8965" s="7" t="s">
        <v>239</v>
      </c>
      <c r="G8965" s="7" t="s">
        <v>94</v>
      </c>
      <c r="H8965" s="7" t="s">
        <v>95</v>
      </c>
    </row>
    <row r="8966" spans="1:9">
      <c r="A8966" t="s">
        <v>4</v>
      </c>
      <c r="B8966" s="4" t="s">
        <v>5</v>
      </c>
      <c r="C8966" s="4" t="s">
        <v>8</v>
      </c>
      <c r="D8966" s="4" t="s">
        <v>7</v>
      </c>
      <c r="E8966" s="4" t="s">
        <v>9</v>
      </c>
      <c r="F8966" s="4" t="s">
        <v>9</v>
      </c>
      <c r="G8966" s="4" t="s">
        <v>9</v>
      </c>
      <c r="H8966" s="4" t="s">
        <v>9</v>
      </c>
    </row>
    <row r="8967" spans="1:9">
      <c r="A8967" t="n">
        <v>72871</v>
      </c>
      <c r="B8967" s="39" t="n">
        <v>51</v>
      </c>
      <c r="C8967" s="7" t="n">
        <v>3</v>
      </c>
      <c r="D8967" s="7" t="n">
        <v>6</v>
      </c>
      <c r="E8967" s="7" t="s">
        <v>442</v>
      </c>
      <c r="F8967" s="7" t="s">
        <v>239</v>
      </c>
      <c r="G8967" s="7" t="s">
        <v>94</v>
      </c>
      <c r="H8967" s="7" t="s">
        <v>95</v>
      </c>
    </row>
    <row r="8968" spans="1:9">
      <c r="A8968" t="s">
        <v>4</v>
      </c>
      <c r="B8968" s="4" t="s">
        <v>5</v>
      </c>
      <c r="C8968" s="4" t="s">
        <v>8</v>
      </c>
      <c r="D8968" s="4" t="s">
        <v>7</v>
      </c>
      <c r="E8968" s="4" t="s">
        <v>9</v>
      </c>
      <c r="F8968" s="4" t="s">
        <v>9</v>
      </c>
      <c r="G8968" s="4" t="s">
        <v>9</v>
      </c>
      <c r="H8968" s="4" t="s">
        <v>9</v>
      </c>
    </row>
    <row r="8969" spans="1:9">
      <c r="A8969" t="n">
        <v>72884</v>
      </c>
      <c r="B8969" s="39" t="n">
        <v>51</v>
      </c>
      <c r="C8969" s="7" t="n">
        <v>3</v>
      </c>
      <c r="D8969" s="7" t="n">
        <v>7</v>
      </c>
      <c r="E8969" s="7" t="s">
        <v>442</v>
      </c>
      <c r="F8969" s="7" t="s">
        <v>239</v>
      </c>
      <c r="G8969" s="7" t="s">
        <v>94</v>
      </c>
      <c r="H8969" s="7" t="s">
        <v>95</v>
      </c>
    </row>
    <row r="8970" spans="1:9">
      <c r="A8970" t="s">
        <v>4</v>
      </c>
      <c r="B8970" s="4" t="s">
        <v>5</v>
      </c>
      <c r="C8970" s="4" t="s">
        <v>8</v>
      </c>
      <c r="D8970" s="4" t="s">
        <v>7</v>
      </c>
      <c r="E8970" s="4" t="s">
        <v>9</v>
      </c>
      <c r="F8970" s="4" t="s">
        <v>9</v>
      </c>
      <c r="G8970" s="4" t="s">
        <v>9</v>
      </c>
      <c r="H8970" s="4" t="s">
        <v>9</v>
      </c>
    </row>
    <row r="8971" spans="1:9">
      <c r="A8971" t="n">
        <v>72897</v>
      </c>
      <c r="B8971" s="39" t="n">
        <v>51</v>
      </c>
      <c r="C8971" s="7" t="n">
        <v>3</v>
      </c>
      <c r="D8971" s="7" t="n">
        <v>8</v>
      </c>
      <c r="E8971" s="7" t="s">
        <v>442</v>
      </c>
      <c r="F8971" s="7" t="s">
        <v>239</v>
      </c>
      <c r="G8971" s="7" t="s">
        <v>94</v>
      </c>
      <c r="H8971" s="7" t="s">
        <v>95</v>
      </c>
    </row>
    <row r="8972" spans="1:9">
      <c r="A8972" t="s">
        <v>4</v>
      </c>
      <c r="B8972" s="4" t="s">
        <v>5</v>
      </c>
      <c r="C8972" s="4" t="s">
        <v>8</v>
      </c>
      <c r="D8972" s="4" t="s">
        <v>7</v>
      </c>
      <c r="E8972" s="4" t="s">
        <v>9</v>
      </c>
      <c r="F8972" s="4" t="s">
        <v>9</v>
      </c>
      <c r="G8972" s="4" t="s">
        <v>9</v>
      </c>
      <c r="H8972" s="4" t="s">
        <v>9</v>
      </c>
    </row>
    <row r="8973" spans="1:9">
      <c r="A8973" t="n">
        <v>72910</v>
      </c>
      <c r="B8973" s="39" t="n">
        <v>51</v>
      </c>
      <c r="C8973" s="7" t="n">
        <v>3</v>
      </c>
      <c r="D8973" s="7" t="n">
        <v>9</v>
      </c>
      <c r="E8973" s="7" t="s">
        <v>442</v>
      </c>
      <c r="F8973" s="7" t="s">
        <v>239</v>
      </c>
      <c r="G8973" s="7" t="s">
        <v>94</v>
      </c>
      <c r="H8973" s="7" t="s">
        <v>95</v>
      </c>
    </row>
    <row r="8974" spans="1:9">
      <c r="A8974" t="s">
        <v>4</v>
      </c>
      <c r="B8974" s="4" t="s">
        <v>5</v>
      </c>
      <c r="C8974" s="4" t="s">
        <v>8</v>
      </c>
      <c r="D8974" s="4" t="s">
        <v>7</v>
      </c>
      <c r="E8974" s="4" t="s">
        <v>9</v>
      </c>
      <c r="F8974" s="4" t="s">
        <v>9</v>
      </c>
      <c r="G8974" s="4" t="s">
        <v>9</v>
      </c>
      <c r="H8974" s="4" t="s">
        <v>9</v>
      </c>
    </row>
    <row r="8975" spans="1:9">
      <c r="A8975" t="n">
        <v>72923</v>
      </c>
      <c r="B8975" s="39" t="n">
        <v>51</v>
      </c>
      <c r="C8975" s="7" t="n">
        <v>3</v>
      </c>
      <c r="D8975" s="7" t="n">
        <v>11</v>
      </c>
      <c r="E8975" s="7" t="s">
        <v>442</v>
      </c>
      <c r="F8975" s="7" t="s">
        <v>239</v>
      </c>
      <c r="G8975" s="7" t="s">
        <v>94</v>
      </c>
      <c r="H8975" s="7" t="s">
        <v>95</v>
      </c>
    </row>
    <row r="8976" spans="1:9">
      <c r="A8976" t="s">
        <v>4</v>
      </c>
      <c r="B8976" s="4" t="s">
        <v>5</v>
      </c>
      <c r="C8976" s="4" t="s">
        <v>8</v>
      </c>
      <c r="D8976" s="4" t="s">
        <v>7</v>
      </c>
      <c r="E8976" s="4" t="s">
        <v>9</v>
      </c>
      <c r="F8976" s="4" t="s">
        <v>9</v>
      </c>
      <c r="G8976" s="4" t="s">
        <v>9</v>
      </c>
      <c r="H8976" s="4" t="s">
        <v>9</v>
      </c>
    </row>
    <row r="8977" spans="1:8">
      <c r="A8977" t="n">
        <v>72936</v>
      </c>
      <c r="B8977" s="39" t="n">
        <v>51</v>
      </c>
      <c r="C8977" s="7" t="n">
        <v>3</v>
      </c>
      <c r="D8977" s="7" t="n">
        <v>13</v>
      </c>
      <c r="E8977" s="7" t="s">
        <v>442</v>
      </c>
      <c r="F8977" s="7" t="s">
        <v>239</v>
      </c>
      <c r="G8977" s="7" t="s">
        <v>94</v>
      </c>
      <c r="H8977" s="7" t="s">
        <v>95</v>
      </c>
    </row>
    <row r="8978" spans="1:8">
      <c r="A8978" t="s">
        <v>4</v>
      </c>
      <c r="B8978" s="4" t="s">
        <v>5</v>
      </c>
      <c r="C8978" s="4" t="s">
        <v>8</v>
      </c>
      <c r="D8978" s="4" t="s">
        <v>7</v>
      </c>
      <c r="E8978" s="4" t="s">
        <v>9</v>
      </c>
      <c r="F8978" s="4" t="s">
        <v>9</v>
      </c>
      <c r="G8978" s="4" t="s">
        <v>9</v>
      </c>
      <c r="H8978" s="4" t="s">
        <v>9</v>
      </c>
    </row>
    <row r="8979" spans="1:8">
      <c r="A8979" t="n">
        <v>72949</v>
      </c>
      <c r="B8979" s="39" t="n">
        <v>51</v>
      </c>
      <c r="C8979" s="7" t="n">
        <v>3</v>
      </c>
      <c r="D8979" s="7" t="n">
        <v>80</v>
      </c>
      <c r="E8979" s="7" t="s">
        <v>442</v>
      </c>
      <c r="F8979" s="7" t="s">
        <v>239</v>
      </c>
      <c r="G8979" s="7" t="s">
        <v>94</v>
      </c>
      <c r="H8979" s="7" t="s">
        <v>95</v>
      </c>
    </row>
    <row r="8980" spans="1:8">
      <c r="A8980" t="s">
        <v>4</v>
      </c>
      <c r="B8980" s="4" t="s">
        <v>5</v>
      </c>
      <c r="C8980" s="4" t="s">
        <v>8</v>
      </c>
      <c r="D8980" s="4" t="s">
        <v>7</v>
      </c>
      <c r="E8980" s="4" t="s">
        <v>9</v>
      </c>
      <c r="F8980" s="4" t="s">
        <v>9</v>
      </c>
      <c r="G8980" s="4" t="s">
        <v>9</v>
      </c>
      <c r="H8980" s="4" t="s">
        <v>9</v>
      </c>
    </row>
    <row r="8981" spans="1:8">
      <c r="A8981" t="n">
        <v>72962</v>
      </c>
      <c r="B8981" s="39" t="n">
        <v>51</v>
      </c>
      <c r="C8981" s="7" t="n">
        <v>3</v>
      </c>
      <c r="D8981" s="7" t="n">
        <v>18</v>
      </c>
      <c r="E8981" s="7" t="s">
        <v>442</v>
      </c>
      <c r="F8981" s="7" t="s">
        <v>239</v>
      </c>
      <c r="G8981" s="7" t="s">
        <v>94</v>
      </c>
      <c r="H8981" s="7" t="s">
        <v>95</v>
      </c>
    </row>
    <row r="8982" spans="1:8">
      <c r="A8982" t="s">
        <v>4</v>
      </c>
      <c r="B8982" s="4" t="s">
        <v>5</v>
      </c>
      <c r="C8982" s="4" t="s">
        <v>8</v>
      </c>
      <c r="D8982" s="4" t="s">
        <v>7</v>
      </c>
      <c r="E8982" s="4" t="s">
        <v>13</v>
      </c>
    </row>
    <row r="8983" spans="1:8">
      <c r="A8983" t="n">
        <v>72975</v>
      </c>
      <c r="B8983" s="27" t="n">
        <v>58</v>
      </c>
      <c r="C8983" s="7" t="n">
        <v>100</v>
      </c>
      <c r="D8983" s="7" t="n">
        <v>1000</v>
      </c>
      <c r="E8983" s="7" t="n">
        <v>1</v>
      </c>
    </row>
    <row r="8984" spans="1:8">
      <c r="A8984" t="s">
        <v>4</v>
      </c>
      <c r="B8984" s="4" t="s">
        <v>5</v>
      </c>
      <c r="C8984" s="4" t="s">
        <v>8</v>
      </c>
      <c r="D8984" s="4" t="s">
        <v>7</v>
      </c>
    </row>
    <row r="8985" spans="1:8">
      <c r="A8985" t="n">
        <v>72983</v>
      </c>
      <c r="B8985" s="27" t="n">
        <v>58</v>
      </c>
      <c r="C8985" s="7" t="n">
        <v>255</v>
      </c>
      <c r="D8985" s="7" t="n">
        <v>0</v>
      </c>
    </row>
    <row r="8986" spans="1:8">
      <c r="A8986" t="s">
        <v>4</v>
      </c>
      <c r="B8986" s="4" t="s">
        <v>5</v>
      </c>
      <c r="C8986" s="4" t="s">
        <v>8</v>
      </c>
      <c r="D8986" s="4" t="s">
        <v>7</v>
      </c>
    </row>
    <row r="8987" spans="1:8">
      <c r="A8987" t="n">
        <v>72987</v>
      </c>
      <c r="B8987" s="31" t="n">
        <v>45</v>
      </c>
      <c r="C8987" s="7" t="n">
        <v>7</v>
      </c>
      <c r="D8987" s="7" t="n">
        <v>255</v>
      </c>
    </row>
    <row r="8988" spans="1:8">
      <c r="A8988" t="s">
        <v>4</v>
      </c>
      <c r="B8988" s="4" t="s">
        <v>5</v>
      </c>
      <c r="C8988" s="4" t="s">
        <v>8</v>
      </c>
      <c r="D8988" s="4" t="s">
        <v>7</v>
      </c>
      <c r="E8988" s="4" t="s">
        <v>13</v>
      </c>
    </row>
    <row r="8989" spans="1:8">
      <c r="A8989" t="n">
        <v>72991</v>
      </c>
      <c r="B8989" s="27" t="n">
        <v>58</v>
      </c>
      <c r="C8989" s="7" t="n">
        <v>101</v>
      </c>
      <c r="D8989" s="7" t="n">
        <v>300</v>
      </c>
      <c r="E8989" s="7" t="n">
        <v>1</v>
      </c>
    </row>
    <row r="8990" spans="1:8">
      <c r="A8990" t="s">
        <v>4</v>
      </c>
      <c r="B8990" s="4" t="s">
        <v>5</v>
      </c>
      <c r="C8990" s="4" t="s">
        <v>8</v>
      </c>
      <c r="D8990" s="4" t="s">
        <v>7</v>
      </c>
    </row>
    <row r="8991" spans="1:8">
      <c r="A8991" t="n">
        <v>72999</v>
      </c>
      <c r="B8991" s="27" t="n">
        <v>58</v>
      </c>
      <c r="C8991" s="7" t="n">
        <v>254</v>
      </c>
      <c r="D8991" s="7" t="n">
        <v>0</v>
      </c>
    </row>
    <row r="8992" spans="1:8">
      <c r="A8992" t="s">
        <v>4</v>
      </c>
      <c r="B8992" s="4" t="s">
        <v>5</v>
      </c>
      <c r="C8992" s="4" t="s">
        <v>8</v>
      </c>
      <c r="D8992" s="4" t="s">
        <v>8</v>
      </c>
      <c r="E8992" s="4" t="s">
        <v>13</v>
      </c>
      <c r="F8992" s="4" t="s">
        <v>13</v>
      </c>
      <c r="G8992" s="4" t="s">
        <v>13</v>
      </c>
      <c r="H8992" s="4" t="s">
        <v>7</v>
      </c>
    </row>
    <row r="8993" spans="1:8">
      <c r="A8993" t="n">
        <v>73003</v>
      </c>
      <c r="B8993" s="31" t="n">
        <v>45</v>
      </c>
      <c r="C8993" s="7" t="n">
        <v>2</v>
      </c>
      <c r="D8993" s="7" t="n">
        <v>3</v>
      </c>
      <c r="E8993" s="7" t="n">
        <v>0</v>
      </c>
      <c r="F8993" s="7" t="n">
        <v>3.25</v>
      </c>
      <c r="G8993" s="7" t="n">
        <v>52.7999992370605</v>
      </c>
      <c r="H8993" s="7" t="n">
        <v>0</v>
      </c>
    </row>
    <row r="8994" spans="1:8">
      <c r="A8994" t="s">
        <v>4</v>
      </c>
      <c r="B8994" s="4" t="s">
        <v>5</v>
      </c>
      <c r="C8994" s="4" t="s">
        <v>8</v>
      </c>
      <c r="D8994" s="4" t="s">
        <v>8</v>
      </c>
      <c r="E8994" s="4" t="s">
        <v>13</v>
      </c>
      <c r="F8994" s="4" t="s">
        <v>13</v>
      </c>
      <c r="G8994" s="4" t="s">
        <v>13</v>
      </c>
      <c r="H8994" s="4" t="s">
        <v>7</v>
      </c>
      <c r="I8994" s="4" t="s">
        <v>8</v>
      </c>
    </row>
    <row r="8995" spans="1:8">
      <c r="A8995" t="n">
        <v>73020</v>
      </c>
      <c r="B8995" s="31" t="n">
        <v>45</v>
      </c>
      <c r="C8995" s="7" t="n">
        <v>4</v>
      </c>
      <c r="D8995" s="7" t="n">
        <v>3</v>
      </c>
      <c r="E8995" s="7" t="n">
        <v>13.3900003433228</v>
      </c>
      <c r="F8995" s="7" t="n">
        <v>180</v>
      </c>
      <c r="G8995" s="7" t="n">
        <v>0</v>
      </c>
      <c r="H8995" s="7" t="n">
        <v>0</v>
      </c>
      <c r="I8995" s="7" t="n">
        <v>0</v>
      </c>
    </row>
    <row r="8996" spans="1:8">
      <c r="A8996" t="s">
        <v>4</v>
      </c>
      <c r="B8996" s="4" t="s">
        <v>5</v>
      </c>
      <c r="C8996" s="4" t="s">
        <v>8</v>
      </c>
      <c r="D8996" s="4" t="s">
        <v>8</v>
      </c>
      <c r="E8996" s="4" t="s">
        <v>13</v>
      </c>
      <c r="F8996" s="4" t="s">
        <v>7</v>
      </c>
    </row>
    <row r="8997" spans="1:8">
      <c r="A8997" t="n">
        <v>73038</v>
      </c>
      <c r="B8997" s="31" t="n">
        <v>45</v>
      </c>
      <c r="C8997" s="7" t="n">
        <v>5</v>
      </c>
      <c r="D8997" s="7" t="n">
        <v>3</v>
      </c>
      <c r="E8997" s="7" t="n">
        <v>7.59999990463257</v>
      </c>
      <c r="F8997" s="7" t="n">
        <v>0</v>
      </c>
    </row>
    <row r="8998" spans="1:8">
      <c r="A8998" t="s">
        <v>4</v>
      </c>
      <c r="B8998" s="4" t="s">
        <v>5</v>
      </c>
      <c r="C8998" s="4" t="s">
        <v>8</v>
      </c>
      <c r="D8998" s="4" t="s">
        <v>8</v>
      </c>
      <c r="E8998" s="4" t="s">
        <v>13</v>
      </c>
      <c r="F8998" s="4" t="s">
        <v>7</v>
      </c>
    </row>
    <row r="8999" spans="1:8">
      <c r="A8999" t="n">
        <v>73047</v>
      </c>
      <c r="B8999" s="31" t="n">
        <v>45</v>
      </c>
      <c r="C8999" s="7" t="n">
        <v>11</v>
      </c>
      <c r="D8999" s="7" t="n">
        <v>3</v>
      </c>
      <c r="E8999" s="7" t="n">
        <v>38.5999984741211</v>
      </c>
      <c r="F8999" s="7" t="n">
        <v>0</v>
      </c>
    </row>
    <row r="9000" spans="1:8">
      <c r="A9000" t="s">
        <v>4</v>
      </c>
      <c r="B9000" s="4" t="s">
        <v>5</v>
      </c>
      <c r="C9000" s="4" t="s">
        <v>8</v>
      </c>
      <c r="D9000" s="4" t="s">
        <v>8</v>
      </c>
      <c r="E9000" s="4" t="s">
        <v>13</v>
      </c>
      <c r="F9000" s="4" t="s">
        <v>13</v>
      </c>
      <c r="G9000" s="4" t="s">
        <v>13</v>
      </c>
      <c r="H9000" s="4" t="s">
        <v>7</v>
      </c>
    </row>
    <row r="9001" spans="1:8">
      <c r="A9001" t="n">
        <v>73056</v>
      </c>
      <c r="B9001" s="31" t="n">
        <v>45</v>
      </c>
      <c r="C9001" s="7" t="n">
        <v>2</v>
      </c>
      <c r="D9001" s="7" t="n">
        <v>3</v>
      </c>
      <c r="E9001" s="7" t="n">
        <v>0</v>
      </c>
      <c r="F9001" s="7" t="n">
        <v>3.27999997138977</v>
      </c>
      <c r="G9001" s="7" t="n">
        <v>43.5900001525879</v>
      </c>
      <c r="H9001" s="7" t="n">
        <v>4000</v>
      </c>
    </row>
    <row r="9002" spans="1:8">
      <c r="A9002" t="s">
        <v>4</v>
      </c>
      <c r="B9002" s="4" t="s">
        <v>5</v>
      </c>
      <c r="C9002" s="4" t="s">
        <v>8</v>
      </c>
      <c r="D9002" s="4" t="s">
        <v>8</v>
      </c>
      <c r="E9002" s="4" t="s">
        <v>13</v>
      </c>
      <c r="F9002" s="4" t="s">
        <v>13</v>
      </c>
      <c r="G9002" s="4" t="s">
        <v>13</v>
      </c>
      <c r="H9002" s="4" t="s">
        <v>7</v>
      </c>
      <c r="I9002" s="4" t="s">
        <v>8</v>
      </c>
    </row>
    <row r="9003" spans="1:8">
      <c r="A9003" t="n">
        <v>73073</v>
      </c>
      <c r="B9003" s="31" t="n">
        <v>45</v>
      </c>
      <c r="C9003" s="7" t="n">
        <v>4</v>
      </c>
      <c r="D9003" s="7" t="n">
        <v>3</v>
      </c>
      <c r="E9003" s="7" t="n">
        <v>9.8100004196167</v>
      </c>
      <c r="F9003" s="7" t="n">
        <v>180</v>
      </c>
      <c r="G9003" s="7" t="n">
        <v>0</v>
      </c>
      <c r="H9003" s="7" t="n">
        <v>4000</v>
      </c>
      <c r="I9003" s="7" t="n">
        <v>0</v>
      </c>
    </row>
    <row r="9004" spans="1:8">
      <c r="A9004" t="s">
        <v>4</v>
      </c>
      <c r="B9004" s="4" t="s">
        <v>5</v>
      </c>
      <c r="C9004" s="4" t="s">
        <v>8</v>
      </c>
      <c r="D9004" s="4" t="s">
        <v>8</v>
      </c>
      <c r="E9004" s="4" t="s">
        <v>13</v>
      </c>
      <c r="F9004" s="4" t="s">
        <v>7</v>
      </c>
    </row>
    <row r="9005" spans="1:8">
      <c r="A9005" t="n">
        <v>73091</v>
      </c>
      <c r="B9005" s="31" t="n">
        <v>45</v>
      </c>
      <c r="C9005" s="7" t="n">
        <v>5</v>
      </c>
      <c r="D9005" s="7" t="n">
        <v>3</v>
      </c>
      <c r="E9005" s="7" t="n">
        <v>7.09999990463257</v>
      </c>
      <c r="F9005" s="7" t="n">
        <v>4000</v>
      </c>
    </row>
    <row r="9006" spans="1:8">
      <c r="A9006" t="s">
        <v>4</v>
      </c>
      <c r="B9006" s="4" t="s">
        <v>5</v>
      </c>
      <c r="C9006" s="4" t="s">
        <v>8</v>
      </c>
      <c r="D9006" s="4" t="s">
        <v>7</v>
      </c>
    </row>
    <row r="9007" spans="1:8">
      <c r="A9007" t="n">
        <v>73100</v>
      </c>
      <c r="B9007" s="27" t="n">
        <v>58</v>
      </c>
      <c r="C9007" s="7" t="n">
        <v>255</v>
      </c>
      <c r="D9007" s="7" t="n">
        <v>0</v>
      </c>
    </row>
    <row r="9008" spans="1:8">
      <c r="A9008" t="s">
        <v>4</v>
      </c>
      <c r="B9008" s="4" t="s">
        <v>5</v>
      </c>
      <c r="C9008" s="4" t="s">
        <v>8</v>
      </c>
      <c r="D9008" s="4" t="s">
        <v>7</v>
      </c>
    </row>
    <row r="9009" spans="1:9">
      <c r="A9009" t="n">
        <v>73104</v>
      </c>
      <c r="B9009" s="31" t="n">
        <v>45</v>
      </c>
      <c r="C9009" s="7" t="n">
        <v>7</v>
      </c>
      <c r="D9009" s="7" t="n">
        <v>255</v>
      </c>
    </row>
    <row r="9010" spans="1:9">
      <c r="A9010" t="s">
        <v>4</v>
      </c>
      <c r="B9010" s="4" t="s">
        <v>5</v>
      </c>
      <c r="C9010" s="4" t="s">
        <v>8</v>
      </c>
      <c r="D9010" s="4" t="s">
        <v>7</v>
      </c>
      <c r="E9010" s="4" t="s">
        <v>13</v>
      </c>
    </row>
    <row r="9011" spans="1:9">
      <c r="A9011" t="n">
        <v>73108</v>
      </c>
      <c r="B9011" s="27" t="n">
        <v>58</v>
      </c>
      <c r="C9011" s="7" t="n">
        <v>101</v>
      </c>
      <c r="D9011" s="7" t="n">
        <v>300</v>
      </c>
      <c r="E9011" s="7" t="n">
        <v>1</v>
      </c>
    </row>
    <row r="9012" spans="1:9">
      <c r="A9012" t="s">
        <v>4</v>
      </c>
      <c r="B9012" s="4" t="s">
        <v>5</v>
      </c>
      <c r="C9012" s="4" t="s">
        <v>8</v>
      </c>
      <c r="D9012" s="4" t="s">
        <v>7</v>
      </c>
    </row>
    <row r="9013" spans="1:9">
      <c r="A9013" t="n">
        <v>73116</v>
      </c>
      <c r="B9013" s="27" t="n">
        <v>58</v>
      </c>
      <c r="C9013" s="7" t="n">
        <v>254</v>
      </c>
      <c r="D9013" s="7" t="n">
        <v>0</v>
      </c>
    </row>
    <row r="9014" spans="1:9">
      <c r="A9014" t="s">
        <v>4</v>
      </c>
      <c r="B9014" s="4" t="s">
        <v>5</v>
      </c>
      <c r="C9014" s="4" t="s">
        <v>8</v>
      </c>
    </row>
    <row r="9015" spans="1:9">
      <c r="A9015" t="n">
        <v>73120</v>
      </c>
      <c r="B9015" s="69" t="n">
        <v>116</v>
      </c>
      <c r="C9015" s="7" t="n">
        <v>0</v>
      </c>
    </row>
    <row r="9016" spans="1:9">
      <c r="A9016" t="s">
        <v>4</v>
      </c>
      <c r="B9016" s="4" t="s">
        <v>5</v>
      </c>
      <c r="C9016" s="4" t="s">
        <v>8</v>
      </c>
      <c r="D9016" s="4" t="s">
        <v>7</v>
      </c>
    </row>
    <row r="9017" spans="1:9">
      <c r="A9017" t="n">
        <v>73122</v>
      </c>
      <c r="B9017" s="69" t="n">
        <v>116</v>
      </c>
      <c r="C9017" s="7" t="n">
        <v>2</v>
      </c>
      <c r="D9017" s="7" t="n">
        <v>1</v>
      </c>
    </row>
    <row r="9018" spans="1:9">
      <c r="A9018" t="s">
        <v>4</v>
      </c>
      <c r="B9018" s="4" t="s">
        <v>5</v>
      </c>
      <c r="C9018" s="4" t="s">
        <v>8</v>
      </c>
      <c r="D9018" s="4" t="s">
        <v>14</v>
      </c>
    </row>
    <row r="9019" spans="1:9">
      <c r="A9019" t="n">
        <v>73126</v>
      </c>
      <c r="B9019" s="69" t="n">
        <v>116</v>
      </c>
      <c r="C9019" s="7" t="n">
        <v>5</v>
      </c>
      <c r="D9019" s="7" t="n">
        <v>1097859072</v>
      </c>
    </row>
    <row r="9020" spans="1:9">
      <c r="A9020" t="s">
        <v>4</v>
      </c>
      <c r="B9020" s="4" t="s">
        <v>5</v>
      </c>
      <c r="C9020" s="4" t="s">
        <v>8</v>
      </c>
      <c r="D9020" s="4" t="s">
        <v>7</v>
      </c>
    </row>
    <row r="9021" spans="1:9">
      <c r="A9021" t="n">
        <v>73132</v>
      </c>
      <c r="B9021" s="69" t="n">
        <v>116</v>
      </c>
      <c r="C9021" s="7" t="n">
        <v>6</v>
      </c>
      <c r="D9021" s="7" t="n">
        <v>1</v>
      </c>
    </row>
    <row r="9022" spans="1:9">
      <c r="A9022" t="s">
        <v>4</v>
      </c>
      <c r="B9022" s="4" t="s">
        <v>5</v>
      </c>
      <c r="C9022" s="4" t="s">
        <v>8</v>
      </c>
      <c r="D9022" s="4" t="s">
        <v>7</v>
      </c>
      <c r="E9022" s="4" t="s">
        <v>9</v>
      </c>
      <c r="F9022" s="4" t="s">
        <v>9</v>
      </c>
      <c r="G9022" s="4" t="s">
        <v>9</v>
      </c>
      <c r="H9022" s="4" t="s">
        <v>9</v>
      </c>
    </row>
    <row r="9023" spans="1:9">
      <c r="A9023" t="n">
        <v>73136</v>
      </c>
      <c r="B9023" s="39" t="n">
        <v>51</v>
      </c>
      <c r="C9023" s="7" t="n">
        <v>3</v>
      </c>
      <c r="D9023" s="7" t="n">
        <v>13</v>
      </c>
      <c r="E9023" s="7" t="s">
        <v>580</v>
      </c>
      <c r="F9023" s="7" t="s">
        <v>93</v>
      </c>
      <c r="G9023" s="7" t="s">
        <v>94</v>
      </c>
      <c r="H9023" s="7" t="s">
        <v>95</v>
      </c>
    </row>
    <row r="9024" spans="1:9">
      <c r="A9024" t="s">
        <v>4</v>
      </c>
      <c r="B9024" s="4" t="s">
        <v>5</v>
      </c>
      <c r="C9024" s="4" t="s">
        <v>7</v>
      </c>
      <c r="D9024" s="4" t="s">
        <v>7</v>
      </c>
      <c r="E9024" s="4" t="s">
        <v>7</v>
      </c>
    </row>
    <row r="9025" spans="1:8">
      <c r="A9025" t="n">
        <v>73165</v>
      </c>
      <c r="B9025" s="56" t="n">
        <v>61</v>
      </c>
      <c r="C9025" s="7" t="n">
        <v>0</v>
      </c>
      <c r="D9025" s="7" t="n">
        <v>13</v>
      </c>
      <c r="E9025" s="7" t="n">
        <v>0</v>
      </c>
    </row>
    <row r="9026" spans="1:8">
      <c r="A9026" t="s">
        <v>4</v>
      </c>
      <c r="B9026" s="4" t="s">
        <v>5</v>
      </c>
      <c r="C9026" s="4" t="s">
        <v>7</v>
      </c>
      <c r="D9026" s="4" t="s">
        <v>7</v>
      </c>
      <c r="E9026" s="4" t="s">
        <v>7</v>
      </c>
    </row>
    <row r="9027" spans="1:8">
      <c r="A9027" t="n">
        <v>73172</v>
      </c>
      <c r="B9027" s="56" t="n">
        <v>61</v>
      </c>
      <c r="C9027" s="7" t="n">
        <v>1</v>
      </c>
      <c r="D9027" s="7" t="n">
        <v>13</v>
      </c>
      <c r="E9027" s="7" t="n">
        <v>0</v>
      </c>
    </row>
    <row r="9028" spans="1:8">
      <c r="A9028" t="s">
        <v>4</v>
      </c>
      <c r="B9028" s="4" t="s">
        <v>5</v>
      </c>
      <c r="C9028" s="4" t="s">
        <v>7</v>
      </c>
      <c r="D9028" s="4" t="s">
        <v>7</v>
      </c>
      <c r="E9028" s="4" t="s">
        <v>7</v>
      </c>
    </row>
    <row r="9029" spans="1:8">
      <c r="A9029" t="n">
        <v>73179</v>
      </c>
      <c r="B9029" s="56" t="n">
        <v>61</v>
      </c>
      <c r="C9029" s="7" t="n">
        <v>2</v>
      </c>
      <c r="D9029" s="7" t="n">
        <v>13</v>
      </c>
      <c r="E9029" s="7" t="n">
        <v>0</v>
      </c>
    </row>
    <row r="9030" spans="1:8">
      <c r="A9030" t="s">
        <v>4</v>
      </c>
      <c r="B9030" s="4" t="s">
        <v>5</v>
      </c>
      <c r="C9030" s="4" t="s">
        <v>7</v>
      </c>
      <c r="D9030" s="4" t="s">
        <v>7</v>
      </c>
      <c r="E9030" s="4" t="s">
        <v>7</v>
      </c>
    </row>
    <row r="9031" spans="1:8">
      <c r="A9031" t="n">
        <v>73186</v>
      </c>
      <c r="B9031" s="56" t="n">
        <v>61</v>
      </c>
      <c r="C9031" s="7" t="n">
        <v>3</v>
      </c>
      <c r="D9031" s="7" t="n">
        <v>13</v>
      </c>
      <c r="E9031" s="7" t="n">
        <v>0</v>
      </c>
    </row>
    <row r="9032" spans="1:8">
      <c r="A9032" t="s">
        <v>4</v>
      </c>
      <c r="B9032" s="4" t="s">
        <v>5</v>
      </c>
      <c r="C9032" s="4" t="s">
        <v>7</v>
      </c>
      <c r="D9032" s="4" t="s">
        <v>7</v>
      </c>
      <c r="E9032" s="4" t="s">
        <v>7</v>
      </c>
    </row>
    <row r="9033" spans="1:8">
      <c r="A9033" t="n">
        <v>73193</v>
      </c>
      <c r="B9033" s="56" t="n">
        <v>61</v>
      </c>
      <c r="C9033" s="7" t="n">
        <v>4</v>
      </c>
      <c r="D9033" s="7" t="n">
        <v>13</v>
      </c>
      <c r="E9033" s="7" t="n">
        <v>0</v>
      </c>
    </row>
    <row r="9034" spans="1:8">
      <c r="A9034" t="s">
        <v>4</v>
      </c>
      <c r="B9034" s="4" t="s">
        <v>5</v>
      </c>
      <c r="C9034" s="4" t="s">
        <v>7</v>
      </c>
      <c r="D9034" s="4" t="s">
        <v>7</v>
      </c>
      <c r="E9034" s="4" t="s">
        <v>7</v>
      </c>
    </row>
    <row r="9035" spans="1:8">
      <c r="A9035" t="n">
        <v>73200</v>
      </c>
      <c r="B9035" s="56" t="n">
        <v>61</v>
      </c>
      <c r="C9035" s="7" t="n">
        <v>5</v>
      </c>
      <c r="D9035" s="7" t="n">
        <v>13</v>
      </c>
      <c r="E9035" s="7" t="n">
        <v>0</v>
      </c>
    </row>
    <row r="9036" spans="1:8">
      <c r="A9036" t="s">
        <v>4</v>
      </c>
      <c r="B9036" s="4" t="s">
        <v>5</v>
      </c>
      <c r="C9036" s="4" t="s">
        <v>7</v>
      </c>
      <c r="D9036" s="4" t="s">
        <v>7</v>
      </c>
      <c r="E9036" s="4" t="s">
        <v>7</v>
      </c>
    </row>
    <row r="9037" spans="1:8">
      <c r="A9037" t="n">
        <v>73207</v>
      </c>
      <c r="B9037" s="56" t="n">
        <v>61</v>
      </c>
      <c r="C9037" s="7" t="n">
        <v>6</v>
      </c>
      <c r="D9037" s="7" t="n">
        <v>13</v>
      </c>
      <c r="E9037" s="7" t="n">
        <v>0</v>
      </c>
    </row>
    <row r="9038" spans="1:8">
      <c r="A9038" t="s">
        <v>4</v>
      </c>
      <c r="B9038" s="4" t="s">
        <v>5</v>
      </c>
      <c r="C9038" s="4" t="s">
        <v>7</v>
      </c>
      <c r="D9038" s="4" t="s">
        <v>7</v>
      </c>
      <c r="E9038" s="4" t="s">
        <v>7</v>
      </c>
    </row>
    <row r="9039" spans="1:8">
      <c r="A9039" t="n">
        <v>73214</v>
      </c>
      <c r="B9039" s="56" t="n">
        <v>61</v>
      </c>
      <c r="C9039" s="7" t="n">
        <v>7</v>
      </c>
      <c r="D9039" s="7" t="n">
        <v>13</v>
      </c>
      <c r="E9039" s="7" t="n">
        <v>0</v>
      </c>
    </row>
    <row r="9040" spans="1:8">
      <c r="A9040" t="s">
        <v>4</v>
      </c>
      <c r="B9040" s="4" t="s">
        <v>5</v>
      </c>
      <c r="C9040" s="4" t="s">
        <v>7</v>
      </c>
      <c r="D9040" s="4" t="s">
        <v>7</v>
      </c>
      <c r="E9040" s="4" t="s">
        <v>7</v>
      </c>
    </row>
    <row r="9041" spans="1:5">
      <c r="A9041" t="n">
        <v>73221</v>
      </c>
      <c r="B9041" s="56" t="n">
        <v>61</v>
      </c>
      <c r="C9041" s="7" t="n">
        <v>8</v>
      </c>
      <c r="D9041" s="7" t="n">
        <v>13</v>
      </c>
      <c r="E9041" s="7" t="n">
        <v>0</v>
      </c>
    </row>
    <row r="9042" spans="1:5">
      <c r="A9042" t="s">
        <v>4</v>
      </c>
      <c r="B9042" s="4" t="s">
        <v>5</v>
      </c>
      <c r="C9042" s="4" t="s">
        <v>7</v>
      </c>
      <c r="D9042" s="4" t="s">
        <v>7</v>
      </c>
      <c r="E9042" s="4" t="s">
        <v>7</v>
      </c>
    </row>
    <row r="9043" spans="1:5">
      <c r="A9043" t="n">
        <v>73228</v>
      </c>
      <c r="B9043" s="56" t="n">
        <v>61</v>
      </c>
      <c r="C9043" s="7" t="n">
        <v>9</v>
      </c>
      <c r="D9043" s="7" t="n">
        <v>13</v>
      </c>
      <c r="E9043" s="7" t="n">
        <v>0</v>
      </c>
    </row>
    <row r="9044" spans="1:5">
      <c r="A9044" t="s">
        <v>4</v>
      </c>
      <c r="B9044" s="4" t="s">
        <v>5</v>
      </c>
      <c r="C9044" s="4" t="s">
        <v>7</v>
      </c>
      <c r="D9044" s="4" t="s">
        <v>7</v>
      </c>
      <c r="E9044" s="4" t="s">
        <v>7</v>
      </c>
    </row>
    <row r="9045" spans="1:5">
      <c r="A9045" t="n">
        <v>73235</v>
      </c>
      <c r="B9045" s="56" t="n">
        <v>61</v>
      </c>
      <c r="C9045" s="7" t="n">
        <v>11</v>
      </c>
      <c r="D9045" s="7" t="n">
        <v>13</v>
      </c>
      <c r="E9045" s="7" t="n">
        <v>0</v>
      </c>
    </row>
    <row r="9046" spans="1:5">
      <c r="A9046" t="s">
        <v>4</v>
      </c>
      <c r="B9046" s="4" t="s">
        <v>5</v>
      </c>
      <c r="C9046" s="4" t="s">
        <v>7</v>
      </c>
      <c r="D9046" s="4" t="s">
        <v>7</v>
      </c>
      <c r="E9046" s="4" t="s">
        <v>7</v>
      </c>
    </row>
    <row r="9047" spans="1:5">
      <c r="A9047" t="n">
        <v>73242</v>
      </c>
      <c r="B9047" s="56" t="n">
        <v>61</v>
      </c>
      <c r="C9047" s="7" t="n">
        <v>80</v>
      </c>
      <c r="D9047" s="7" t="n">
        <v>13</v>
      </c>
      <c r="E9047" s="7" t="n">
        <v>0</v>
      </c>
    </row>
    <row r="9048" spans="1:5">
      <c r="A9048" t="s">
        <v>4</v>
      </c>
      <c r="B9048" s="4" t="s">
        <v>5</v>
      </c>
      <c r="C9048" s="4" t="s">
        <v>7</v>
      </c>
      <c r="D9048" s="4" t="s">
        <v>7</v>
      </c>
      <c r="E9048" s="4" t="s">
        <v>7</v>
      </c>
    </row>
    <row r="9049" spans="1:5">
      <c r="A9049" t="n">
        <v>73249</v>
      </c>
      <c r="B9049" s="56" t="n">
        <v>61</v>
      </c>
      <c r="C9049" s="7" t="n">
        <v>18</v>
      </c>
      <c r="D9049" s="7" t="n">
        <v>13</v>
      </c>
      <c r="E9049" s="7" t="n">
        <v>0</v>
      </c>
    </row>
    <row r="9050" spans="1:5">
      <c r="A9050" t="s">
        <v>4</v>
      </c>
      <c r="B9050" s="4" t="s">
        <v>5</v>
      </c>
      <c r="C9050" s="4" t="s">
        <v>7</v>
      </c>
      <c r="D9050" s="4" t="s">
        <v>7</v>
      </c>
      <c r="E9050" s="4" t="s">
        <v>7</v>
      </c>
    </row>
    <row r="9051" spans="1:5">
      <c r="A9051" t="n">
        <v>73256</v>
      </c>
      <c r="B9051" s="56" t="n">
        <v>61</v>
      </c>
      <c r="C9051" s="7" t="n">
        <v>7032</v>
      </c>
      <c r="D9051" s="7" t="n">
        <v>13</v>
      </c>
      <c r="E9051" s="7" t="n">
        <v>0</v>
      </c>
    </row>
    <row r="9052" spans="1:5">
      <c r="A9052" t="s">
        <v>4</v>
      </c>
      <c r="B9052" s="4" t="s">
        <v>5</v>
      </c>
      <c r="C9052" s="4" t="s">
        <v>8</v>
      </c>
      <c r="D9052" s="4" t="s">
        <v>8</v>
      </c>
      <c r="E9052" s="4" t="s">
        <v>13</v>
      </c>
      <c r="F9052" s="4" t="s">
        <v>13</v>
      </c>
      <c r="G9052" s="4" t="s">
        <v>13</v>
      </c>
      <c r="H9052" s="4" t="s">
        <v>7</v>
      </c>
    </row>
    <row r="9053" spans="1:5">
      <c r="A9053" t="n">
        <v>73263</v>
      </c>
      <c r="B9053" s="31" t="n">
        <v>45</v>
      </c>
      <c r="C9053" s="7" t="n">
        <v>2</v>
      </c>
      <c r="D9053" s="7" t="n">
        <v>3</v>
      </c>
      <c r="E9053" s="7" t="n">
        <v>-0.0399999991059303</v>
      </c>
      <c r="F9053" s="7" t="n">
        <v>3.17000007629395</v>
      </c>
      <c r="G9053" s="7" t="n">
        <v>45.0099983215332</v>
      </c>
      <c r="H9053" s="7" t="n">
        <v>0</v>
      </c>
    </row>
    <row r="9054" spans="1:5">
      <c r="A9054" t="s">
        <v>4</v>
      </c>
      <c r="B9054" s="4" t="s">
        <v>5</v>
      </c>
      <c r="C9054" s="4" t="s">
        <v>8</v>
      </c>
      <c r="D9054" s="4" t="s">
        <v>8</v>
      </c>
      <c r="E9054" s="4" t="s">
        <v>13</v>
      </c>
      <c r="F9054" s="4" t="s">
        <v>13</v>
      </c>
      <c r="G9054" s="4" t="s">
        <v>13</v>
      </c>
      <c r="H9054" s="4" t="s">
        <v>7</v>
      </c>
      <c r="I9054" s="4" t="s">
        <v>8</v>
      </c>
    </row>
    <row r="9055" spans="1:5">
      <c r="A9055" t="n">
        <v>73280</v>
      </c>
      <c r="B9055" s="31" t="n">
        <v>45</v>
      </c>
      <c r="C9055" s="7" t="n">
        <v>4</v>
      </c>
      <c r="D9055" s="7" t="n">
        <v>3</v>
      </c>
      <c r="E9055" s="7" t="n">
        <v>17.8199996948242</v>
      </c>
      <c r="F9055" s="7" t="n">
        <v>330.290008544922</v>
      </c>
      <c r="G9055" s="7" t="n">
        <v>0</v>
      </c>
      <c r="H9055" s="7" t="n">
        <v>0</v>
      </c>
      <c r="I9055" s="7" t="n">
        <v>0</v>
      </c>
    </row>
    <row r="9056" spans="1:5">
      <c r="A9056" t="s">
        <v>4</v>
      </c>
      <c r="B9056" s="4" t="s">
        <v>5</v>
      </c>
      <c r="C9056" s="4" t="s">
        <v>8</v>
      </c>
      <c r="D9056" s="4" t="s">
        <v>8</v>
      </c>
      <c r="E9056" s="4" t="s">
        <v>13</v>
      </c>
      <c r="F9056" s="4" t="s">
        <v>7</v>
      </c>
    </row>
    <row r="9057" spans="1:9">
      <c r="A9057" t="n">
        <v>73298</v>
      </c>
      <c r="B9057" s="31" t="n">
        <v>45</v>
      </c>
      <c r="C9057" s="7" t="n">
        <v>5</v>
      </c>
      <c r="D9057" s="7" t="n">
        <v>3</v>
      </c>
      <c r="E9057" s="7" t="n">
        <v>1.20000004768372</v>
      </c>
      <c r="F9057" s="7" t="n">
        <v>0</v>
      </c>
    </row>
    <row r="9058" spans="1:9">
      <c r="A9058" t="s">
        <v>4</v>
      </c>
      <c r="B9058" s="4" t="s">
        <v>5</v>
      </c>
      <c r="C9058" s="4" t="s">
        <v>8</v>
      </c>
      <c r="D9058" s="4" t="s">
        <v>8</v>
      </c>
      <c r="E9058" s="4" t="s">
        <v>13</v>
      </c>
      <c r="F9058" s="4" t="s">
        <v>7</v>
      </c>
    </row>
    <row r="9059" spans="1:9">
      <c r="A9059" t="n">
        <v>73307</v>
      </c>
      <c r="B9059" s="31" t="n">
        <v>45</v>
      </c>
      <c r="C9059" s="7" t="n">
        <v>11</v>
      </c>
      <c r="D9059" s="7" t="n">
        <v>3</v>
      </c>
      <c r="E9059" s="7" t="n">
        <v>38.5999984741211</v>
      </c>
      <c r="F9059" s="7" t="n">
        <v>0</v>
      </c>
    </row>
    <row r="9060" spans="1:9">
      <c r="A9060" t="s">
        <v>4</v>
      </c>
      <c r="B9060" s="4" t="s">
        <v>5</v>
      </c>
      <c r="C9060" s="4" t="s">
        <v>8</v>
      </c>
      <c r="D9060" s="4" t="s">
        <v>7</v>
      </c>
      <c r="E9060" s="4" t="s">
        <v>9</v>
      </c>
      <c r="F9060" s="4" t="s">
        <v>9</v>
      </c>
      <c r="G9060" s="4" t="s">
        <v>9</v>
      </c>
      <c r="H9060" s="4" t="s">
        <v>9</v>
      </c>
    </row>
    <row r="9061" spans="1:9">
      <c r="A9061" t="n">
        <v>73316</v>
      </c>
      <c r="B9061" s="39" t="n">
        <v>51</v>
      </c>
      <c r="C9061" s="7" t="n">
        <v>3</v>
      </c>
      <c r="D9061" s="7" t="n">
        <v>13</v>
      </c>
      <c r="E9061" s="7" t="s">
        <v>442</v>
      </c>
      <c r="F9061" s="7" t="s">
        <v>239</v>
      </c>
      <c r="G9061" s="7" t="s">
        <v>94</v>
      </c>
      <c r="H9061" s="7" t="s">
        <v>95</v>
      </c>
    </row>
    <row r="9062" spans="1:9">
      <c r="A9062" t="s">
        <v>4</v>
      </c>
      <c r="B9062" s="4" t="s">
        <v>5</v>
      </c>
      <c r="C9062" s="4" t="s">
        <v>8</v>
      </c>
      <c r="D9062" s="4" t="s">
        <v>7</v>
      </c>
    </row>
    <row r="9063" spans="1:9">
      <c r="A9063" t="n">
        <v>73329</v>
      </c>
      <c r="B9063" s="27" t="n">
        <v>58</v>
      </c>
      <c r="C9063" s="7" t="n">
        <v>255</v>
      </c>
      <c r="D9063" s="7" t="n">
        <v>0</v>
      </c>
    </row>
    <row r="9064" spans="1:9">
      <c r="A9064" t="s">
        <v>4</v>
      </c>
      <c r="B9064" s="4" t="s">
        <v>5</v>
      </c>
      <c r="C9064" s="4" t="s">
        <v>8</v>
      </c>
      <c r="D9064" s="4" t="s">
        <v>7</v>
      </c>
    </row>
    <row r="9065" spans="1:9">
      <c r="A9065" t="n">
        <v>73333</v>
      </c>
      <c r="B9065" s="31" t="n">
        <v>45</v>
      </c>
      <c r="C9065" s="7" t="n">
        <v>7</v>
      </c>
      <c r="D9065" s="7" t="n">
        <v>255</v>
      </c>
    </row>
    <row r="9066" spans="1:9">
      <c r="A9066" t="s">
        <v>4</v>
      </c>
      <c r="B9066" s="4" t="s">
        <v>5</v>
      </c>
      <c r="C9066" s="4" t="s">
        <v>7</v>
      </c>
      <c r="D9066" s="4" t="s">
        <v>7</v>
      </c>
      <c r="E9066" s="4" t="s">
        <v>7</v>
      </c>
    </row>
    <row r="9067" spans="1:9">
      <c r="A9067" t="n">
        <v>73337</v>
      </c>
      <c r="B9067" s="56" t="n">
        <v>61</v>
      </c>
      <c r="C9067" s="7" t="n">
        <v>13</v>
      </c>
      <c r="D9067" s="7" t="n">
        <v>0</v>
      </c>
      <c r="E9067" s="7" t="n">
        <v>1000</v>
      </c>
    </row>
    <row r="9068" spans="1:9">
      <c r="A9068" t="s">
        <v>4</v>
      </c>
      <c r="B9068" s="4" t="s">
        <v>5</v>
      </c>
      <c r="C9068" s="4" t="s">
        <v>7</v>
      </c>
    </row>
    <row r="9069" spans="1:9">
      <c r="A9069" t="n">
        <v>73344</v>
      </c>
      <c r="B9069" s="25" t="n">
        <v>16</v>
      </c>
      <c r="C9069" s="7" t="n">
        <v>300</v>
      </c>
    </row>
    <row r="9070" spans="1:9">
      <c r="A9070" t="s">
        <v>4</v>
      </c>
      <c r="B9070" s="4" t="s">
        <v>5</v>
      </c>
      <c r="C9070" s="4" t="s">
        <v>8</v>
      </c>
      <c r="D9070" s="4" t="s">
        <v>7</v>
      </c>
      <c r="E9070" s="4" t="s">
        <v>9</v>
      </c>
    </row>
    <row r="9071" spans="1:9">
      <c r="A9071" t="n">
        <v>73347</v>
      </c>
      <c r="B9071" s="39" t="n">
        <v>51</v>
      </c>
      <c r="C9071" s="7" t="n">
        <v>4</v>
      </c>
      <c r="D9071" s="7" t="n">
        <v>13</v>
      </c>
      <c r="E9071" s="7" t="s">
        <v>285</v>
      </c>
    </row>
    <row r="9072" spans="1:9">
      <c r="A9072" t="s">
        <v>4</v>
      </c>
      <c r="B9072" s="4" t="s">
        <v>5</v>
      </c>
      <c r="C9072" s="4" t="s">
        <v>7</v>
      </c>
    </row>
    <row r="9073" spans="1:8">
      <c r="A9073" t="n">
        <v>73361</v>
      </c>
      <c r="B9073" s="25" t="n">
        <v>16</v>
      </c>
      <c r="C9073" s="7" t="n">
        <v>0</v>
      </c>
    </row>
    <row r="9074" spans="1:8">
      <c r="A9074" t="s">
        <v>4</v>
      </c>
      <c r="B9074" s="4" t="s">
        <v>5</v>
      </c>
      <c r="C9074" s="4" t="s">
        <v>7</v>
      </c>
      <c r="D9074" s="4" t="s">
        <v>74</v>
      </c>
      <c r="E9074" s="4" t="s">
        <v>8</v>
      </c>
      <c r="F9074" s="4" t="s">
        <v>8</v>
      </c>
      <c r="G9074" s="4" t="s">
        <v>74</v>
      </c>
      <c r="H9074" s="4" t="s">
        <v>8</v>
      </c>
      <c r="I9074" s="4" t="s">
        <v>8</v>
      </c>
      <c r="J9074" s="4" t="s">
        <v>74</v>
      </c>
      <c r="K9074" s="4" t="s">
        <v>8</v>
      </c>
      <c r="L9074" s="4" t="s">
        <v>8</v>
      </c>
    </row>
    <row r="9075" spans="1:8">
      <c r="A9075" t="n">
        <v>73364</v>
      </c>
      <c r="B9075" s="40" t="n">
        <v>26</v>
      </c>
      <c r="C9075" s="7" t="n">
        <v>13</v>
      </c>
      <c r="D9075" s="7" t="s">
        <v>581</v>
      </c>
      <c r="E9075" s="7" t="n">
        <v>2</v>
      </c>
      <c r="F9075" s="7" t="n">
        <v>3</v>
      </c>
      <c r="G9075" s="7" t="s">
        <v>582</v>
      </c>
      <c r="H9075" s="7" t="n">
        <v>2</v>
      </c>
      <c r="I9075" s="7" t="n">
        <v>3</v>
      </c>
      <c r="J9075" s="7" t="s">
        <v>583</v>
      </c>
      <c r="K9075" s="7" t="n">
        <v>2</v>
      </c>
      <c r="L9075" s="7" t="n">
        <v>0</v>
      </c>
    </row>
    <row r="9076" spans="1:8">
      <c r="A9076" t="s">
        <v>4</v>
      </c>
      <c r="B9076" s="4" t="s">
        <v>5</v>
      </c>
    </row>
    <row r="9077" spans="1:8">
      <c r="A9077" t="n">
        <v>73618</v>
      </c>
      <c r="B9077" s="41" t="n">
        <v>28</v>
      </c>
    </row>
    <row r="9078" spans="1:8">
      <c r="A9078" t="s">
        <v>4</v>
      </c>
      <c r="B9078" s="4" t="s">
        <v>5</v>
      </c>
      <c r="C9078" s="4" t="s">
        <v>8</v>
      </c>
      <c r="D9078" s="4" t="s">
        <v>7</v>
      </c>
      <c r="E9078" s="4" t="s">
        <v>7</v>
      </c>
      <c r="F9078" s="4" t="s">
        <v>8</v>
      </c>
    </row>
    <row r="9079" spans="1:8">
      <c r="A9079" t="n">
        <v>73619</v>
      </c>
      <c r="B9079" s="37" t="n">
        <v>25</v>
      </c>
      <c r="C9079" s="7" t="n">
        <v>1</v>
      </c>
      <c r="D9079" s="7" t="n">
        <v>260</v>
      </c>
      <c r="E9079" s="7" t="n">
        <v>640</v>
      </c>
      <c r="F9079" s="7" t="n">
        <v>1</v>
      </c>
    </row>
    <row r="9080" spans="1:8">
      <c r="A9080" t="s">
        <v>4</v>
      </c>
      <c r="B9080" s="4" t="s">
        <v>5</v>
      </c>
      <c r="C9080" s="4" t="s">
        <v>8</v>
      </c>
      <c r="D9080" s="4" t="s">
        <v>7</v>
      </c>
      <c r="E9080" s="4" t="s">
        <v>9</v>
      </c>
    </row>
    <row r="9081" spans="1:8">
      <c r="A9081" t="n">
        <v>73626</v>
      </c>
      <c r="B9081" s="39" t="n">
        <v>51</v>
      </c>
      <c r="C9081" s="7" t="n">
        <v>4</v>
      </c>
      <c r="D9081" s="7" t="n">
        <v>4</v>
      </c>
      <c r="E9081" s="7" t="s">
        <v>502</v>
      </c>
    </row>
    <row r="9082" spans="1:8">
      <c r="A9082" t="s">
        <v>4</v>
      </c>
      <c r="B9082" s="4" t="s">
        <v>5</v>
      </c>
      <c r="C9082" s="4" t="s">
        <v>7</v>
      </c>
    </row>
    <row r="9083" spans="1:8">
      <c r="A9083" t="n">
        <v>73639</v>
      </c>
      <c r="B9083" s="25" t="n">
        <v>16</v>
      </c>
      <c r="C9083" s="7" t="n">
        <v>0</v>
      </c>
    </row>
    <row r="9084" spans="1:8">
      <c r="A9084" t="s">
        <v>4</v>
      </c>
      <c r="B9084" s="4" t="s">
        <v>5</v>
      </c>
      <c r="C9084" s="4" t="s">
        <v>7</v>
      </c>
      <c r="D9084" s="4" t="s">
        <v>74</v>
      </c>
      <c r="E9084" s="4" t="s">
        <v>8</v>
      </c>
      <c r="F9084" s="4" t="s">
        <v>8</v>
      </c>
    </row>
    <row r="9085" spans="1:8">
      <c r="A9085" t="n">
        <v>73642</v>
      </c>
      <c r="B9085" s="40" t="n">
        <v>26</v>
      </c>
      <c r="C9085" s="7" t="n">
        <v>4</v>
      </c>
      <c r="D9085" s="7" t="s">
        <v>584</v>
      </c>
      <c r="E9085" s="7" t="n">
        <v>2</v>
      </c>
      <c r="F9085" s="7" t="n">
        <v>0</v>
      </c>
    </row>
    <row r="9086" spans="1:8">
      <c r="A9086" t="s">
        <v>4</v>
      </c>
      <c r="B9086" s="4" t="s">
        <v>5</v>
      </c>
    </row>
    <row r="9087" spans="1:8">
      <c r="A9087" t="n">
        <v>73749</v>
      </c>
      <c r="B9087" s="41" t="n">
        <v>28</v>
      </c>
    </row>
    <row r="9088" spans="1:8">
      <c r="A9088" t="s">
        <v>4</v>
      </c>
      <c r="B9088" s="4" t="s">
        <v>5</v>
      </c>
      <c r="C9088" s="4" t="s">
        <v>8</v>
      </c>
      <c r="D9088" s="4" t="s">
        <v>7</v>
      </c>
      <c r="E9088" s="4" t="s">
        <v>7</v>
      </c>
      <c r="F9088" s="4" t="s">
        <v>8</v>
      </c>
    </row>
    <row r="9089" spans="1:12">
      <c r="A9089" t="n">
        <v>73750</v>
      </c>
      <c r="B9089" s="37" t="n">
        <v>25</v>
      </c>
      <c r="C9089" s="7" t="n">
        <v>1</v>
      </c>
      <c r="D9089" s="7" t="n">
        <v>65535</v>
      </c>
      <c r="E9089" s="7" t="n">
        <v>65535</v>
      </c>
      <c r="F9089" s="7" t="n">
        <v>0</v>
      </c>
    </row>
    <row r="9090" spans="1:12">
      <c r="A9090" t="s">
        <v>4</v>
      </c>
      <c r="B9090" s="4" t="s">
        <v>5</v>
      </c>
      <c r="C9090" s="4" t="s">
        <v>8</v>
      </c>
      <c r="D9090" s="4" t="s">
        <v>7</v>
      </c>
      <c r="E9090" s="4" t="s">
        <v>7</v>
      </c>
      <c r="F9090" s="4" t="s">
        <v>8</v>
      </c>
    </row>
    <row r="9091" spans="1:12">
      <c r="A9091" t="n">
        <v>73757</v>
      </c>
      <c r="B9091" s="37" t="n">
        <v>25</v>
      </c>
      <c r="C9091" s="7" t="n">
        <v>1</v>
      </c>
      <c r="D9091" s="7" t="n">
        <v>60</v>
      </c>
      <c r="E9091" s="7" t="n">
        <v>640</v>
      </c>
      <c r="F9091" s="7" t="n">
        <v>1</v>
      </c>
    </row>
    <row r="9092" spans="1:12">
      <c r="A9092" t="s">
        <v>4</v>
      </c>
      <c r="B9092" s="4" t="s">
        <v>5</v>
      </c>
      <c r="C9092" s="4" t="s">
        <v>8</v>
      </c>
      <c r="D9092" s="4" t="s">
        <v>7</v>
      </c>
      <c r="E9092" s="4" t="s">
        <v>9</v>
      </c>
    </row>
    <row r="9093" spans="1:12">
      <c r="A9093" t="n">
        <v>73764</v>
      </c>
      <c r="B9093" s="39" t="n">
        <v>51</v>
      </c>
      <c r="C9093" s="7" t="n">
        <v>4</v>
      </c>
      <c r="D9093" s="7" t="n">
        <v>6</v>
      </c>
      <c r="E9093" s="7" t="s">
        <v>85</v>
      </c>
    </row>
    <row r="9094" spans="1:12">
      <c r="A9094" t="s">
        <v>4</v>
      </c>
      <c r="B9094" s="4" t="s">
        <v>5</v>
      </c>
      <c r="C9094" s="4" t="s">
        <v>7</v>
      </c>
    </row>
    <row r="9095" spans="1:12">
      <c r="A9095" t="n">
        <v>73778</v>
      </c>
      <c r="B9095" s="25" t="n">
        <v>16</v>
      </c>
      <c r="C9095" s="7" t="n">
        <v>0</v>
      </c>
    </row>
    <row r="9096" spans="1:12">
      <c r="A9096" t="s">
        <v>4</v>
      </c>
      <c r="B9096" s="4" t="s">
        <v>5</v>
      </c>
      <c r="C9096" s="4" t="s">
        <v>7</v>
      </c>
      <c r="D9096" s="4" t="s">
        <v>74</v>
      </c>
      <c r="E9096" s="4" t="s">
        <v>8</v>
      </c>
      <c r="F9096" s="4" t="s">
        <v>8</v>
      </c>
      <c r="G9096" s="4" t="s">
        <v>74</v>
      </c>
      <c r="H9096" s="4" t="s">
        <v>8</v>
      </c>
      <c r="I9096" s="4" t="s">
        <v>8</v>
      </c>
    </row>
    <row r="9097" spans="1:12">
      <c r="A9097" t="n">
        <v>73781</v>
      </c>
      <c r="B9097" s="40" t="n">
        <v>26</v>
      </c>
      <c r="C9097" s="7" t="n">
        <v>6</v>
      </c>
      <c r="D9097" s="7" t="s">
        <v>585</v>
      </c>
      <c r="E9097" s="7" t="n">
        <v>2</v>
      </c>
      <c r="F9097" s="7" t="n">
        <v>3</v>
      </c>
      <c r="G9097" s="7" t="s">
        <v>586</v>
      </c>
      <c r="H9097" s="7" t="n">
        <v>2</v>
      </c>
      <c r="I9097" s="7" t="n">
        <v>0</v>
      </c>
    </row>
    <row r="9098" spans="1:12">
      <c r="A9098" t="s">
        <v>4</v>
      </c>
      <c r="B9098" s="4" t="s">
        <v>5</v>
      </c>
    </row>
    <row r="9099" spans="1:12">
      <c r="A9099" t="n">
        <v>73915</v>
      </c>
      <c r="B9099" s="41" t="n">
        <v>28</v>
      </c>
    </row>
    <row r="9100" spans="1:12">
      <c r="A9100" t="s">
        <v>4</v>
      </c>
      <c r="B9100" s="4" t="s">
        <v>5</v>
      </c>
      <c r="C9100" s="4" t="s">
        <v>8</v>
      </c>
      <c r="D9100" s="4" t="s">
        <v>7</v>
      </c>
      <c r="E9100" s="4" t="s">
        <v>7</v>
      </c>
      <c r="F9100" s="4" t="s">
        <v>8</v>
      </c>
    </row>
    <row r="9101" spans="1:12">
      <c r="A9101" t="n">
        <v>73916</v>
      </c>
      <c r="B9101" s="37" t="n">
        <v>25</v>
      </c>
      <c r="C9101" s="7" t="n">
        <v>1</v>
      </c>
      <c r="D9101" s="7" t="n">
        <v>65535</v>
      </c>
      <c r="E9101" s="7" t="n">
        <v>65535</v>
      </c>
      <c r="F9101" s="7" t="n">
        <v>0</v>
      </c>
    </row>
    <row r="9102" spans="1:12">
      <c r="A9102" t="s">
        <v>4</v>
      </c>
      <c r="B9102" s="4" t="s">
        <v>5</v>
      </c>
      <c r="C9102" s="4" t="s">
        <v>7</v>
      </c>
      <c r="D9102" s="4" t="s">
        <v>8</v>
      </c>
    </row>
    <row r="9103" spans="1:12">
      <c r="A9103" t="n">
        <v>73923</v>
      </c>
      <c r="B9103" s="42" t="n">
        <v>89</v>
      </c>
      <c r="C9103" s="7" t="n">
        <v>65533</v>
      </c>
      <c r="D9103" s="7" t="n">
        <v>1</v>
      </c>
    </row>
    <row r="9104" spans="1:12">
      <c r="A9104" t="s">
        <v>4</v>
      </c>
      <c r="B9104" s="4" t="s">
        <v>5</v>
      </c>
      <c r="C9104" s="4" t="s">
        <v>8</v>
      </c>
      <c r="D9104" s="4" t="s">
        <v>7</v>
      </c>
      <c r="E9104" s="4" t="s">
        <v>13</v>
      </c>
    </row>
    <row r="9105" spans="1:9">
      <c r="A9105" t="n">
        <v>73927</v>
      </c>
      <c r="B9105" s="27" t="n">
        <v>58</v>
      </c>
      <c r="C9105" s="7" t="n">
        <v>101</v>
      </c>
      <c r="D9105" s="7" t="n">
        <v>300</v>
      </c>
      <c r="E9105" s="7" t="n">
        <v>1</v>
      </c>
    </row>
    <row r="9106" spans="1:9">
      <c r="A9106" t="s">
        <v>4</v>
      </c>
      <c r="B9106" s="4" t="s">
        <v>5</v>
      </c>
      <c r="C9106" s="4" t="s">
        <v>8</v>
      </c>
      <c r="D9106" s="4" t="s">
        <v>7</v>
      </c>
    </row>
    <row r="9107" spans="1:9">
      <c r="A9107" t="n">
        <v>73935</v>
      </c>
      <c r="B9107" s="27" t="n">
        <v>58</v>
      </c>
      <c r="C9107" s="7" t="n">
        <v>254</v>
      </c>
      <c r="D9107" s="7" t="n">
        <v>0</v>
      </c>
    </row>
    <row r="9108" spans="1:9">
      <c r="A9108" t="s">
        <v>4</v>
      </c>
      <c r="B9108" s="4" t="s">
        <v>5</v>
      </c>
      <c r="C9108" s="4" t="s">
        <v>8</v>
      </c>
      <c r="D9108" s="4" t="s">
        <v>8</v>
      </c>
      <c r="E9108" s="4" t="s">
        <v>13</v>
      </c>
      <c r="F9108" s="4" t="s">
        <v>13</v>
      </c>
      <c r="G9108" s="4" t="s">
        <v>13</v>
      </c>
      <c r="H9108" s="4" t="s">
        <v>7</v>
      </c>
    </row>
    <row r="9109" spans="1:9">
      <c r="A9109" t="n">
        <v>73939</v>
      </c>
      <c r="B9109" s="31" t="n">
        <v>45</v>
      </c>
      <c r="C9109" s="7" t="n">
        <v>2</v>
      </c>
      <c r="D9109" s="7" t="n">
        <v>3</v>
      </c>
      <c r="E9109" s="7" t="n">
        <v>-0.330000013113022</v>
      </c>
      <c r="F9109" s="7" t="n">
        <v>3.28999996185303</v>
      </c>
      <c r="G9109" s="7" t="n">
        <v>42.939998626709</v>
      </c>
      <c r="H9109" s="7" t="n">
        <v>0</v>
      </c>
    </row>
    <row r="9110" spans="1:9">
      <c r="A9110" t="s">
        <v>4</v>
      </c>
      <c r="B9110" s="4" t="s">
        <v>5</v>
      </c>
      <c r="C9110" s="4" t="s">
        <v>8</v>
      </c>
      <c r="D9110" s="4" t="s">
        <v>8</v>
      </c>
      <c r="E9110" s="4" t="s">
        <v>13</v>
      </c>
      <c r="F9110" s="4" t="s">
        <v>13</v>
      </c>
      <c r="G9110" s="4" t="s">
        <v>13</v>
      </c>
      <c r="H9110" s="4" t="s">
        <v>7</v>
      </c>
      <c r="I9110" s="4" t="s">
        <v>8</v>
      </c>
    </row>
    <row r="9111" spans="1:9">
      <c r="A9111" t="n">
        <v>73956</v>
      </c>
      <c r="B9111" s="31" t="n">
        <v>45</v>
      </c>
      <c r="C9111" s="7" t="n">
        <v>4</v>
      </c>
      <c r="D9111" s="7" t="n">
        <v>3</v>
      </c>
      <c r="E9111" s="7" t="n">
        <v>10.1800003051758</v>
      </c>
      <c r="F9111" s="7" t="n">
        <v>324.380004882813</v>
      </c>
      <c r="G9111" s="7" t="n">
        <v>0</v>
      </c>
      <c r="H9111" s="7" t="n">
        <v>0</v>
      </c>
      <c r="I9111" s="7" t="n">
        <v>0</v>
      </c>
    </row>
    <row r="9112" spans="1:9">
      <c r="A9112" t="s">
        <v>4</v>
      </c>
      <c r="B9112" s="4" t="s">
        <v>5</v>
      </c>
      <c r="C9112" s="4" t="s">
        <v>8</v>
      </c>
      <c r="D9112" s="4" t="s">
        <v>8</v>
      </c>
      <c r="E9112" s="4" t="s">
        <v>13</v>
      </c>
      <c r="F9112" s="4" t="s">
        <v>7</v>
      </c>
    </row>
    <row r="9113" spans="1:9">
      <c r="A9113" t="n">
        <v>73974</v>
      </c>
      <c r="B9113" s="31" t="n">
        <v>45</v>
      </c>
      <c r="C9113" s="7" t="n">
        <v>5</v>
      </c>
      <c r="D9113" s="7" t="n">
        <v>3</v>
      </c>
      <c r="E9113" s="7" t="n">
        <v>3.29999995231628</v>
      </c>
      <c r="F9113" s="7" t="n">
        <v>0</v>
      </c>
    </row>
    <row r="9114" spans="1:9">
      <c r="A9114" t="s">
        <v>4</v>
      </c>
      <c r="B9114" s="4" t="s">
        <v>5</v>
      </c>
      <c r="C9114" s="4" t="s">
        <v>8</v>
      </c>
      <c r="D9114" s="4" t="s">
        <v>8</v>
      </c>
      <c r="E9114" s="4" t="s">
        <v>13</v>
      </c>
      <c r="F9114" s="4" t="s">
        <v>7</v>
      </c>
    </row>
    <row r="9115" spans="1:9">
      <c r="A9115" t="n">
        <v>73983</v>
      </c>
      <c r="B9115" s="31" t="n">
        <v>45</v>
      </c>
      <c r="C9115" s="7" t="n">
        <v>11</v>
      </c>
      <c r="D9115" s="7" t="n">
        <v>3</v>
      </c>
      <c r="E9115" s="7" t="n">
        <v>38.5999984741211</v>
      </c>
      <c r="F9115" s="7" t="n">
        <v>0</v>
      </c>
    </row>
    <row r="9116" spans="1:9">
      <c r="A9116" t="s">
        <v>4</v>
      </c>
      <c r="B9116" s="4" t="s">
        <v>5</v>
      </c>
      <c r="C9116" s="4" t="s">
        <v>7</v>
      </c>
      <c r="D9116" s="4" t="s">
        <v>7</v>
      </c>
      <c r="E9116" s="4" t="s">
        <v>13</v>
      </c>
      <c r="F9116" s="4" t="s">
        <v>8</v>
      </c>
    </row>
    <row r="9117" spans="1:9">
      <c r="A9117" t="n">
        <v>73992</v>
      </c>
      <c r="B9117" s="90" t="n">
        <v>53</v>
      </c>
      <c r="C9117" s="7" t="n">
        <v>1</v>
      </c>
      <c r="D9117" s="7" t="n">
        <v>0</v>
      </c>
      <c r="E9117" s="7" t="n">
        <v>0</v>
      </c>
      <c r="F9117" s="7" t="n">
        <v>0</v>
      </c>
    </row>
    <row r="9118" spans="1:9">
      <c r="A9118" t="s">
        <v>4</v>
      </c>
      <c r="B9118" s="4" t="s">
        <v>5</v>
      </c>
      <c r="C9118" s="4" t="s">
        <v>7</v>
      </c>
      <c r="D9118" s="4" t="s">
        <v>7</v>
      </c>
      <c r="E9118" s="4" t="s">
        <v>13</v>
      </c>
      <c r="F9118" s="4" t="s">
        <v>8</v>
      </c>
    </row>
    <row r="9119" spans="1:9">
      <c r="A9119" t="n">
        <v>74002</v>
      </c>
      <c r="B9119" s="90" t="n">
        <v>53</v>
      </c>
      <c r="C9119" s="7" t="n">
        <v>2</v>
      </c>
      <c r="D9119" s="7" t="n">
        <v>0</v>
      </c>
      <c r="E9119" s="7" t="n">
        <v>0</v>
      </c>
      <c r="F9119" s="7" t="n">
        <v>0</v>
      </c>
    </row>
    <row r="9120" spans="1:9">
      <c r="A9120" t="s">
        <v>4</v>
      </c>
      <c r="B9120" s="4" t="s">
        <v>5</v>
      </c>
      <c r="C9120" s="4" t="s">
        <v>7</v>
      </c>
      <c r="D9120" s="4" t="s">
        <v>7</v>
      </c>
      <c r="E9120" s="4" t="s">
        <v>13</v>
      </c>
      <c r="F9120" s="4" t="s">
        <v>8</v>
      </c>
    </row>
    <row r="9121" spans="1:9">
      <c r="A9121" t="n">
        <v>74012</v>
      </c>
      <c r="B9121" s="90" t="n">
        <v>53</v>
      </c>
      <c r="C9121" s="7" t="n">
        <v>3</v>
      </c>
      <c r="D9121" s="7" t="n">
        <v>0</v>
      </c>
      <c r="E9121" s="7" t="n">
        <v>0</v>
      </c>
      <c r="F9121" s="7" t="n">
        <v>0</v>
      </c>
    </row>
    <row r="9122" spans="1:9">
      <c r="A9122" t="s">
        <v>4</v>
      </c>
      <c r="B9122" s="4" t="s">
        <v>5</v>
      </c>
      <c r="C9122" s="4" t="s">
        <v>7</v>
      </c>
      <c r="D9122" s="4" t="s">
        <v>7</v>
      </c>
      <c r="E9122" s="4" t="s">
        <v>13</v>
      </c>
      <c r="F9122" s="4" t="s">
        <v>8</v>
      </c>
    </row>
    <row r="9123" spans="1:9">
      <c r="A9123" t="n">
        <v>74022</v>
      </c>
      <c r="B9123" s="90" t="n">
        <v>53</v>
      </c>
      <c r="C9123" s="7" t="n">
        <v>4</v>
      </c>
      <c r="D9123" s="7" t="n">
        <v>0</v>
      </c>
      <c r="E9123" s="7" t="n">
        <v>0</v>
      </c>
      <c r="F9123" s="7" t="n">
        <v>0</v>
      </c>
    </row>
    <row r="9124" spans="1:9">
      <c r="A9124" t="s">
        <v>4</v>
      </c>
      <c r="B9124" s="4" t="s">
        <v>5</v>
      </c>
      <c r="C9124" s="4" t="s">
        <v>7</v>
      </c>
      <c r="D9124" s="4" t="s">
        <v>7</v>
      </c>
      <c r="E9124" s="4" t="s">
        <v>13</v>
      </c>
      <c r="F9124" s="4" t="s">
        <v>8</v>
      </c>
    </row>
    <row r="9125" spans="1:9">
      <c r="A9125" t="n">
        <v>74032</v>
      </c>
      <c r="B9125" s="90" t="n">
        <v>53</v>
      </c>
      <c r="C9125" s="7" t="n">
        <v>5</v>
      </c>
      <c r="D9125" s="7" t="n">
        <v>0</v>
      </c>
      <c r="E9125" s="7" t="n">
        <v>0</v>
      </c>
      <c r="F9125" s="7" t="n">
        <v>0</v>
      </c>
    </row>
    <row r="9126" spans="1:9">
      <c r="A9126" t="s">
        <v>4</v>
      </c>
      <c r="B9126" s="4" t="s">
        <v>5</v>
      </c>
      <c r="C9126" s="4" t="s">
        <v>7</v>
      </c>
      <c r="D9126" s="4" t="s">
        <v>7</v>
      </c>
      <c r="E9126" s="4" t="s">
        <v>13</v>
      </c>
      <c r="F9126" s="4" t="s">
        <v>8</v>
      </c>
    </row>
    <row r="9127" spans="1:9">
      <c r="A9127" t="n">
        <v>74042</v>
      </c>
      <c r="B9127" s="90" t="n">
        <v>53</v>
      </c>
      <c r="C9127" s="7" t="n">
        <v>6</v>
      </c>
      <c r="D9127" s="7" t="n">
        <v>0</v>
      </c>
      <c r="E9127" s="7" t="n">
        <v>0</v>
      </c>
      <c r="F9127" s="7" t="n">
        <v>0</v>
      </c>
    </row>
    <row r="9128" spans="1:9">
      <c r="A9128" t="s">
        <v>4</v>
      </c>
      <c r="B9128" s="4" t="s">
        <v>5</v>
      </c>
      <c r="C9128" s="4" t="s">
        <v>7</v>
      </c>
      <c r="D9128" s="4" t="s">
        <v>7</v>
      </c>
      <c r="E9128" s="4" t="s">
        <v>13</v>
      </c>
      <c r="F9128" s="4" t="s">
        <v>8</v>
      </c>
    </row>
    <row r="9129" spans="1:9">
      <c r="A9129" t="n">
        <v>74052</v>
      </c>
      <c r="B9129" s="90" t="n">
        <v>53</v>
      </c>
      <c r="C9129" s="7" t="n">
        <v>7</v>
      </c>
      <c r="D9129" s="7" t="n">
        <v>0</v>
      </c>
      <c r="E9129" s="7" t="n">
        <v>0</v>
      </c>
      <c r="F9129" s="7" t="n">
        <v>0</v>
      </c>
    </row>
    <row r="9130" spans="1:9">
      <c r="A9130" t="s">
        <v>4</v>
      </c>
      <c r="B9130" s="4" t="s">
        <v>5</v>
      </c>
      <c r="C9130" s="4" t="s">
        <v>7</v>
      </c>
      <c r="D9130" s="4" t="s">
        <v>7</v>
      </c>
      <c r="E9130" s="4" t="s">
        <v>13</v>
      </c>
      <c r="F9130" s="4" t="s">
        <v>8</v>
      </c>
    </row>
    <row r="9131" spans="1:9">
      <c r="A9131" t="n">
        <v>74062</v>
      </c>
      <c r="B9131" s="90" t="n">
        <v>53</v>
      </c>
      <c r="C9131" s="7" t="n">
        <v>8</v>
      </c>
      <c r="D9131" s="7" t="n">
        <v>0</v>
      </c>
      <c r="E9131" s="7" t="n">
        <v>0</v>
      </c>
      <c r="F9131" s="7" t="n">
        <v>0</v>
      </c>
    </row>
    <row r="9132" spans="1:9">
      <c r="A9132" t="s">
        <v>4</v>
      </c>
      <c r="B9132" s="4" t="s">
        <v>5</v>
      </c>
      <c r="C9132" s="4" t="s">
        <v>7</v>
      </c>
      <c r="D9132" s="4" t="s">
        <v>7</v>
      </c>
      <c r="E9132" s="4" t="s">
        <v>13</v>
      </c>
      <c r="F9132" s="4" t="s">
        <v>8</v>
      </c>
    </row>
    <row r="9133" spans="1:9">
      <c r="A9133" t="n">
        <v>74072</v>
      </c>
      <c r="B9133" s="90" t="n">
        <v>53</v>
      </c>
      <c r="C9133" s="7" t="n">
        <v>9</v>
      </c>
      <c r="D9133" s="7" t="n">
        <v>0</v>
      </c>
      <c r="E9133" s="7" t="n">
        <v>0</v>
      </c>
      <c r="F9133" s="7" t="n">
        <v>0</v>
      </c>
    </row>
    <row r="9134" spans="1:9">
      <c r="A9134" t="s">
        <v>4</v>
      </c>
      <c r="B9134" s="4" t="s">
        <v>5</v>
      </c>
      <c r="C9134" s="4" t="s">
        <v>7</v>
      </c>
      <c r="D9134" s="4" t="s">
        <v>7</v>
      </c>
      <c r="E9134" s="4" t="s">
        <v>13</v>
      </c>
      <c r="F9134" s="4" t="s">
        <v>8</v>
      </c>
    </row>
    <row r="9135" spans="1:9">
      <c r="A9135" t="n">
        <v>74082</v>
      </c>
      <c r="B9135" s="90" t="n">
        <v>53</v>
      </c>
      <c r="C9135" s="7" t="n">
        <v>11</v>
      </c>
      <c r="D9135" s="7" t="n">
        <v>0</v>
      </c>
      <c r="E9135" s="7" t="n">
        <v>0</v>
      </c>
      <c r="F9135" s="7" t="n">
        <v>0</v>
      </c>
    </row>
    <row r="9136" spans="1:9">
      <c r="A9136" t="s">
        <v>4</v>
      </c>
      <c r="B9136" s="4" t="s">
        <v>5</v>
      </c>
      <c r="C9136" s="4" t="s">
        <v>7</v>
      </c>
      <c r="D9136" s="4" t="s">
        <v>7</v>
      </c>
      <c r="E9136" s="4" t="s">
        <v>13</v>
      </c>
      <c r="F9136" s="4" t="s">
        <v>8</v>
      </c>
    </row>
    <row r="9137" spans="1:6">
      <c r="A9137" t="n">
        <v>74092</v>
      </c>
      <c r="B9137" s="90" t="n">
        <v>53</v>
      </c>
      <c r="C9137" s="7" t="n">
        <v>80</v>
      </c>
      <c r="D9137" s="7" t="n">
        <v>0</v>
      </c>
      <c r="E9137" s="7" t="n">
        <v>0</v>
      </c>
      <c r="F9137" s="7" t="n">
        <v>0</v>
      </c>
    </row>
    <row r="9138" spans="1:6">
      <c r="A9138" t="s">
        <v>4</v>
      </c>
      <c r="B9138" s="4" t="s">
        <v>5</v>
      </c>
      <c r="C9138" s="4" t="s">
        <v>7</v>
      </c>
      <c r="D9138" s="4" t="s">
        <v>7</v>
      </c>
      <c r="E9138" s="4" t="s">
        <v>13</v>
      </c>
      <c r="F9138" s="4" t="s">
        <v>8</v>
      </c>
    </row>
    <row r="9139" spans="1:6">
      <c r="A9139" t="n">
        <v>74102</v>
      </c>
      <c r="B9139" s="90" t="n">
        <v>53</v>
      </c>
      <c r="C9139" s="7" t="n">
        <v>18</v>
      </c>
      <c r="D9139" s="7" t="n">
        <v>0</v>
      </c>
      <c r="E9139" s="7" t="n">
        <v>0</v>
      </c>
      <c r="F9139" s="7" t="n">
        <v>0</v>
      </c>
    </row>
    <row r="9140" spans="1:6">
      <c r="A9140" t="s">
        <v>4</v>
      </c>
      <c r="B9140" s="4" t="s">
        <v>5</v>
      </c>
      <c r="C9140" s="4" t="s">
        <v>7</v>
      </c>
      <c r="D9140" s="4" t="s">
        <v>7</v>
      </c>
      <c r="E9140" s="4" t="s">
        <v>13</v>
      </c>
      <c r="F9140" s="4" t="s">
        <v>8</v>
      </c>
    </row>
    <row r="9141" spans="1:6">
      <c r="A9141" t="n">
        <v>74112</v>
      </c>
      <c r="B9141" s="90" t="n">
        <v>53</v>
      </c>
      <c r="C9141" s="7" t="n">
        <v>7032</v>
      </c>
      <c r="D9141" s="7" t="n">
        <v>0</v>
      </c>
      <c r="E9141" s="7" t="n">
        <v>0</v>
      </c>
      <c r="F9141" s="7" t="n">
        <v>0</v>
      </c>
    </row>
    <row r="9142" spans="1:6">
      <c r="A9142" t="s">
        <v>4</v>
      </c>
      <c r="B9142" s="4" t="s">
        <v>5</v>
      </c>
      <c r="C9142" s="4" t="s">
        <v>7</v>
      </c>
      <c r="D9142" s="4" t="s">
        <v>7</v>
      </c>
      <c r="E9142" s="4" t="s">
        <v>7</v>
      </c>
    </row>
    <row r="9143" spans="1:6">
      <c r="A9143" t="n">
        <v>74122</v>
      </c>
      <c r="B9143" s="56" t="n">
        <v>61</v>
      </c>
      <c r="C9143" s="7" t="n">
        <v>1</v>
      </c>
      <c r="D9143" s="7" t="n">
        <v>0</v>
      </c>
      <c r="E9143" s="7" t="n">
        <v>0</v>
      </c>
    </row>
    <row r="9144" spans="1:6">
      <c r="A9144" t="s">
        <v>4</v>
      </c>
      <c r="B9144" s="4" t="s">
        <v>5</v>
      </c>
      <c r="C9144" s="4" t="s">
        <v>7</v>
      </c>
      <c r="D9144" s="4" t="s">
        <v>7</v>
      </c>
      <c r="E9144" s="4" t="s">
        <v>7</v>
      </c>
    </row>
    <row r="9145" spans="1:6">
      <c r="A9145" t="n">
        <v>74129</v>
      </c>
      <c r="B9145" s="56" t="n">
        <v>61</v>
      </c>
      <c r="C9145" s="7" t="n">
        <v>2</v>
      </c>
      <c r="D9145" s="7" t="n">
        <v>0</v>
      </c>
      <c r="E9145" s="7" t="n">
        <v>0</v>
      </c>
    </row>
    <row r="9146" spans="1:6">
      <c r="A9146" t="s">
        <v>4</v>
      </c>
      <c r="B9146" s="4" t="s">
        <v>5</v>
      </c>
      <c r="C9146" s="4" t="s">
        <v>7</v>
      </c>
      <c r="D9146" s="4" t="s">
        <v>7</v>
      </c>
      <c r="E9146" s="4" t="s">
        <v>7</v>
      </c>
    </row>
    <row r="9147" spans="1:6">
      <c r="A9147" t="n">
        <v>74136</v>
      </c>
      <c r="B9147" s="56" t="n">
        <v>61</v>
      </c>
      <c r="C9147" s="7" t="n">
        <v>3</v>
      </c>
      <c r="D9147" s="7" t="n">
        <v>0</v>
      </c>
      <c r="E9147" s="7" t="n">
        <v>0</v>
      </c>
    </row>
    <row r="9148" spans="1:6">
      <c r="A9148" t="s">
        <v>4</v>
      </c>
      <c r="B9148" s="4" t="s">
        <v>5</v>
      </c>
      <c r="C9148" s="4" t="s">
        <v>7</v>
      </c>
      <c r="D9148" s="4" t="s">
        <v>7</v>
      </c>
      <c r="E9148" s="4" t="s">
        <v>7</v>
      </c>
    </row>
    <row r="9149" spans="1:6">
      <c r="A9149" t="n">
        <v>74143</v>
      </c>
      <c r="B9149" s="56" t="n">
        <v>61</v>
      </c>
      <c r="C9149" s="7" t="n">
        <v>4</v>
      </c>
      <c r="D9149" s="7" t="n">
        <v>0</v>
      </c>
      <c r="E9149" s="7" t="n">
        <v>0</v>
      </c>
    </row>
    <row r="9150" spans="1:6">
      <c r="A9150" t="s">
        <v>4</v>
      </c>
      <c r="B9150" s="4" t="s">
        <v>5</v>
      </c>
      <c r="C9150" s="4" t="s">
        <v>7</v>
      </c>
      <c r="D9150" s="4" t="s">
        <v>7</v>
      </c>
      <c r="E9150" s="4" t="s">
        <v>7</v>
      </c>
    </row>
    <row r="9151" spans="1:6">
      <c r="A9151" t="n">
        <v>74150</v>
      </c>
      <c r="B9151" s="56" t="n">
        <v>61</v>
      </c>
      <c r="C9151" s="7" t="n">
        <v>5</v>
      </c>
      <c r="D9151" s="7" t="n">
        <v>0</v>
      </c>
      <c r="E9151" s="7" t="n">
        <v>0</v>
      </c>
    </row>
    <row r="9152" spans="1:6">
      <c r="A9152" t="s">
        <v>4</v>
      </c>
      <c r="B9152" s="4" t="s">
        <v>5</v>
      </c>
      <c r="C9152" s="4" t="s">
        <v>7</v>
      </c>
      <c r="D9152" s="4" t="s">
        <v>7</v>
      </c>
      <c r="E9152" s="4" t="s">
        <v>7</v>
      </c>
    </row>
    <row r="9153" spans="1:6">
      <c r="A9153" t="n">
        <v>74157</v>
      </c>
      <c r="B9153" s="56" t="n">
        <v>61</v>
      </c>
      <c r="C9153" s="7" t="n">
        <v>6</v>
      </c>
      <c r="D9153" s="7" t="n">
        <v>0</v>
      </c>
      <c r="E9153" s="7" t="n">
        <v>0</v>
      </c>
    </row>
    <row r="9154" spans="1:6">
      <c r="A9154" t="s">
        <v>4</v>
      </c>
      <c r="B9154" s="4" t="s">
        <v>5</v>
      </c>
      <c r="C9154" s="4" t="s">
        <v>7</v>
      </c>
      <c r="D9154" s="4" t="s">
        <v>7</v>
      </c>
      <c r="E9154" s="4" t="s">
        <v>7</v>
      </c>
    </row>
    <row r="9155" spans="1:6">
      <c r="A9155" t="n">
        <v>74164</v>
      </c>
      <c r="B9155" s="56" t="n">
        <v>61</v>
      </c>
      <c r="C9155" s="7" t="n">
        <v>7</v>
      </c>
      <c r="D9155" s="7" t="n">
        <v>0</v>
      </c>
      <c r="E9155" s="7" t="n">
        <v>0</v>
      </c>
    </row>
    <row r="9156" spans="1:6">
      <c r="A9156" t="s">
        <v>4</v>
      </c>
      <c r="B9156" s="4" t="s">
        <v>5</v>
      </c>
      <c r="C9156" s="4" t="s">
        <v>7</v>
      </c>
      <c r="D9156" s="4" t="s">
        <v>7</v>
      </c>
      <c r="E9156" s="4" t="s">
        <v>7</v>
      </c>
    </row>
    <row r="9157" spans="1:6">
      <c r="A9157" t="n">
        <v>74171</v>
      </c>
      <c r="B9157" s="56" t="n">
        <v>61</v>
      </c>
      <c r="C9157" s="7" t="n">
        <v>8</v>
      </c>
      <c r="D9157" s="7" t="n">
        <v>0</v>
      </c>
      <c r="E9157" s="7" t="n">
        <v>0</v>
      </c>
    </row>
    <row r="9158" spans="1:6">
      <c r="A9158" t="s">
        <v>4</v>
      </c>
      <c r="B9158" s="4" t="s">
        <v>5</v>
      </c>
      <c r="C9158" s="4" t="s">
        <v>7</v>
      </c>
      <c r="D9158" s="4" t="s">
        <v>7</v>
      </c>
      <c r="E9158" s="4" t="s">
        <v>7</v>
      </c>
    </row>
    <row r="9159" spans="1:6">
      <c r="A9159" t="n">
        <v>74178</v>
      </c>
      <c r="B9159" s="56" t="n">
        <v>61</v>
      </c>
      <c r="C9159" s="7" t="n">
        <v>9</v>
      </c>
      <c r="D9159" s="7" t="n">
        <v>0</v>
      </c>
      <c r="E9159" s="7" t="n">
        <v>0</v>
      </c>
    </row>
    <row r="9160" spans="1:6">
      <c r="A9160" t="s">
        <v>4</v>
      </c>
      <c r="B9160" s="4" t="s">
        <v>5</v>
      </c>
      <c r="C9160" s="4" t="s">
        <v>7</v>
      </c>
      <c r="D9160" s="4" t="s">
        <v>7</v>
      </c>
      <c r="E9160" s="4" t="s">
        <v>7</v>
      </c>
    </row>
    <row r="9161" spans="1:6">
      <c r="A9161" t="n">
        <v>74185</v>
      </c>
      <c r="B9161" s="56" t="n">
        <v>61</v>
      </c>
      <c r="C9161" s="7" t="n">
        <v>11</v>
      </c>
      <c r="D9161" s="7" t="n">
        <v>0</v>
      </c>
      <c r="E9161" s="7" t="n">
        <v>0</v>
      </c>
    </row>
    <row r="9162" spans="1:6">
      <c r="A9162" t="s">
        <v>4</v>
      </c>
      <c r="B9162" s="4" t="s">
        <v>5</v>
      </c>
      <c r="C9162" s="4" t="s">
        <v>7</v>
      </c>
      <c r="D9162" s="4" t="s">
        <v>7</v>
      </c>
      <c r="E9162" s="4" t="s">
        <v>7</v>
      </c>
    </row>
    <row r="9163" spans="1:6">
      <c r="A9163" t="n">
        <v>74192</v>
      </c>
      <c r="B9163" s="56" t="n">
        <v>61</v>
      </c>
      <c r="C9163" s="7" t="n">
        <v>80</v>
      </c>
      <c r="D9163" s="7" t="n">
        <v>0</v>
      </c>
      <c r="E9163" s="7" t="n">
        <v>0</v>
      </c>
    </row>
    <row r="9164" spans="1:6">
      <c r="A9164" t="s">
        <v>4</v>
      </c>
      <c r="B9164" s="4" t="s">
        <v>5</v>
      </c>
      <c r="C9164" s="4" t="s">
        <v>7</v>
      </c>
      <c r="D9164" s="4" t="s">
        <v>7</v>
      </c>
      <c r="E9164" s="4" t="s">
        <v>7</v>
      </c>
    </row>
    <row r="9165" spans="1:6">
      <c r="A9165" t="n">
        <v>74199</v>
      </c>
      <c r="B9165" s="56" t="n">
        <v>61</v>
      </c>
      <c r="C9165" s="7" t="n">
        <v>18</v>
      </c>
      <c r="D9165" s="7" t="n">
        <v>0</v>
      </c>
      <c r="E9165" s="7" t="n">
        <v>0</v>
      </c>
    </row>
    <row r="9166" spans="1:6">
      <c r="A9166" t="s">
        <v>4</v>
      </c>
      <c r="B9166" s="4" t="s">
        <v>5</v>
      </c>
      <c r="C9166" s="4" t="s">
        <v>7</v>
      </c>
      <c r="D9166" s="4" t="s">
        <v>7</v>
      </c>
      <c r="E9166" s="4" t="s">
        <v>7</v>
      </c>
    </row>
    <row r="9167" spans="1:6">
      <c r="A9167" t="n">
        <v>74206</v>
      </c>
      <c r="B9167" s="56" t="n">
        <v>61</v>
      </c>
      <c r="C9167" s="7" t="n">
        <v>7032</v>
      </c>
      <c r="D9167" s="7" t="n">
        <v>0</v>
      </c>
      <c r="E9167" s="7" t="n">
        <v>0</v>
      </c>
    </row>
    <row r="9168" spans="1:6">
      <c r="A9168" t="s">
        <v>4</v>
      </c>
      <c r="B9168" s="4" t="s">
        <v>5</v>
      </c>
      <c r="C9168" s="4" t="s">
        <v>8</v>
      </c>
      <c r="D9168" s="4" t="s">
        <v>7</v>
      </c>
    </row>
    <row r="9169" spans="1:5">
      <c r="A9169" t="n">
        <v>74213</v>
      </c>
      <c r="B9169" s="27" t="n">
        <v>58</v>
      </c>
      <c r="C9169" s="7" t="n">
        <v>255</v>
      </c>
      <c r="D9169" s="7" t="n">
        <v>0</v>
      </c>
    </row>
    <row r="9170" spans="1:5">
      <c r="A9170" t="s">
        <v>4</v>
      </c>
      <c r="B9170" s="4" t="s">
        <v>5</v>
      </c>
      <c r="C9170" s="4" t="s">
        <v>7</v>
      </c>
      <c r="D9170" s="4" t="s">
        <v>7</v>
      </c>
      <c r="E9170" s="4" t="s">
        <v>7</v>
      </c>
    </row>
    <row r="9171" spans="1:5">
      <c r="A9171" t="n">
        <v>74217</v>
      </c>
      <c r="B9171" s="56" t="n">
        <v>61</v>
      </c>
      <c r="C9171" s="7" t="n">
        <v>0</v>
      </c>
      <c r="D9171" s="7" t="n">
        <v>65533</v>
      </c>
      <c r="E9171" s="7" t="n">
        <v>1000</v>
      </c>
    </row>
    <row r="9172" spans="1:5">
      <c r="A9172" t="s">
        <v>4</v>
      </c>
      <c r="B9172" s="4" t="s">
        <v>5</v>
      </c>
      <c r="C9172" s="4" t="s">
        <v>7</v>
      </c>
      <c r="D9172" s="4" t="s">
        <v>13</v>
      </c>
      <c r="E9172" s="4" t="s">
        <v>13</v>
      </c>
      <c r="F9172" s="4" t="s">
        <v>8</v>
      </c>
    </row>
    <row r="9173" spans="1:5">
      <c r="A9173" t="n">
        <v>74224</v>
      </c>
      <c r="B9173" s="93" t="n">
        <v>52</v>
      </c>
      <c r="C9173" s="7" t="n">
        <v>0</v>
      </c>
      <c r="D9173" s="7" t="n">
        <v>180</v>
      </c>
      <c r="E9173" s="7" t="n">
        <v>5</v>
      </c>
      <c r="F9173" s="7" t="n">
        <v>0</v>
      </c>
    </row>
    <row r="9174" spans="1:5">
      <c r="A9174" t="s">
        <v>4</v>
      </c>
      <c r="B9174" s="4" t="s">
        <v>5</v>
      </c>
      <c r="C9174" s="4" t="s">
        <v>7</v>
      </c>
    </row>
    <row r="9175" spans="1:5">
      <c r="A9175" t="n">
        <v>74236</v>
      </c>
      <c r="B9175" s="88" t="n">
        <v>54</v>
      </c>
      <c r="C9175" s="7" t="n">
        <v>0</v>
      </c>
    </row>
    <row r="9176" spans="1:5">
      <c r="A9176" t="s">
        <v>4</v>
      </c>
      <c r="B9176" s="4" t="s">
        <v>5</v>
      </c>
      <c r="C9176" s="4" t="s">
        <v>8</v>
      </c>
      <c r="D9176" s="4" t="s">
        <v>7</v>
      </c>
      <c r="E9176" s="4" t="s">
        <v>9</v>
      </c>
    </row>
    <row r="9177" spans="1:5">
      <c r="A9177" t="n">
        <v>74239</v>
      </c>
      <c r="B9177" s="39" t="n">
        <v>51</v>
      </c>
      <c r="C9177" s="7" t="n">
        <v>4</v>
      </c>
      <c r="D9177" s="7" t="n">
        <v>0</v>
      </c>
      <c r="E9177" s="7" t="s">
        <v>502</v>
      </c>
    </row>
    <row r="9178" spans="1:5">
      <c r="A9178" t="s">
        <v>4</v>
      </c>
      <c r="B9178" s="4" t="s">
        <v>5</v>
      </c>
      <c r="C9178" s="4" t="s">
        <v>7</v>
      </c>
    </row>
    <row r="9179" spans="1:5">
      <c r="A9179" t="n">
        <v>74252</v>
      </c>
      <c r="B9179" s="25" t="n">
        <v>16</v>
      </c>
      <c r="C9179" s="7" t="n">
        <v>0</v>
      </c>
    </row>
    <row r="9180" spans="1:5">
      <c r="A9180" t="s">
        <v>4</v>
      </c>
      <c r="B9180" s="4" t="s">
        <v>5</v>
      </c>
      <c r="C9180" s="4" t="s">
        <v>7</v>
      </c>
      <c r="D9180" s="4" t="s">
        <v>74</v>
      </c>
      <c r="E9180" s="4" t="s">
        <v>8</v>
      </c>
      <c r="F9180" s="4" t="s">
        <v>8</v>
      </c>
      <c r="G9180" s="4" t="s">
        <v>74</v>
      </c>
      <c r="H9180" s="4" t="s">
        <v>8</v>
      </c>
      <c r="I9180" s="4" t="s">
        <v>8</v>
      </c>
      <c r="J9180" s="4" t="s">
        <v>74</v>
      </c>
      <c r="K9180" s="4" t="s">
        <v>8</v>
      </c>
      <c r="L9180" s="4" t="s">
        <v>8</v>
      </c>
    </row>
    <row r="9181" spans="1:5">
      <c r="A9181" t="n">
        <v>74255</v>
      </c>
      <c r="B9181" s="40" t="n">
        <v>26</v>
      </c>
      <c r="C9181" s="7" t="n">
        <v>0</v>
      </c>
      <c r="D9181" s="7" t="s">
        <v>587</v>
      </c>
      <c r="E9181" s="7" t="n">
        <v>2</v>
      </c>
      <c r="F9181" s="7" t="n">
        <v>3</v>
      </c>
      <c r="G9181" s="7" t="s">
        <v>588</v>
      </c>
      <c r="H9181" s="7" t="n">
        <v>2</v>
      </c>
      <c r="I9181" s="7" t="n">
        <v>3</v>
      </c>
      <c r="J9181" s="7" t="s">
        <v>589</v>
      </c>
      <c r="K9181" s="7" t="n">
        <v>2</v>
      </c>
      <c r="L9181" s="7" t="n">
        <v>0</v>
      </c>
    </row>
    <row r="9182" spans="1:5">
      <c r="A9182" t="s">
        <v>4</v>
      </c>
      <c r="B9182" s="4" t="s">
        <v>5</v>
      </c>
    </row>
    <row r="9183" spans="1:5">
      <c r="A9183" t="n">
        <v>74610</v>
      </c>
      <c r="B9183" s="41" t="n">
        <v>28</v>
      </c>
    </row>
    <row r="9184" spans="1:5">
      <c r="A9184" t="s">
        <v>4</v>
      </c>
      <c r="B9184" s="4" t="s">
        <v>5</v>
      </c>
      <c r="C9184" s="4" t="s">
        <v>8</v>
      </c>
      <c r="D9184" s="4" t="s">
        <v>7</v>
      </c>
      <c r="E9184" s="4" t="s">
        <v>9</v>
      </c>
    </row>
    <row r="9185" spans="1:12">
      <c r="A9185" t="n">
        <v>74611</v>
      </c>
      <c r="B9185" s="39" t="n">
        <v>51</v>
      </c>
      <c r="C9185" s="7" t="n">
        <v>4</v>
      </c>
      <c r="D9185" s="7" t="n">
        <v>1</v>
      </c>
      <c r="E9185" s="7" t="s">
        <v>502</v>
      </c>
    </row>
    <row r="9186" spans="1:12">
      <c r="A9186" t="s">
        <v>4</v>
      </c>
      <c r="B9186" s="4" t="s">
        <v>5</v>
      </c>
      <c r="C9186" s="4" t="s">
        <v>7</v>
      </c>
    </row>
    <row r="9187" spans="1:12">
      <c r="A9187" t="n">
        <v>74624</v>
      </c>
      <c r="B9187" s="25" t="n">
        <v>16</v>
      </c>
      <c r="C9187" s="7" t="n">
        <v>0</v>
      </c>
    </row>
    <row r="9188" spans="1:12">
      <c r="A9188" t="s">
        <v>4</v>
      </c>
      <c r="B9188" s="4" t="s">
        <v>5</v>
      </c>
      <c r="C9188" s="4" t="s">
        <v>7</v>
      </c>
      <c r="D9188" s="4" t="s">
        <v>74</v>
      </c>
      <c r="E9188" s="4" t="s">
        <v>8</v>
      </c>
      <c r="F9188" s="4" t="s">
        <v>8</v>
      </c>
    </row>
    <row r="9189" spans="1:12">
      <c r="A9189" t="n">
        <v>74627</v>
      </c>
      <c r="B9189" s="40" t="n">
        <v>26</v>
      </c>
      <c r="C9189" s="7" t="n">
        <v>1</v>
      </c>
      <c r="D9189" s="7" t="s">
        <v>590</v>
      </c>
      <c r="E9189" s="7" t="n">
        <v>2</v>
      </c>
      <c r="F9189" s="7" t="n">
        <v>0</v>
      </c>
    </row>
    <row r="9190" spans="1:12">
      <c r="A9190" t="s">
        <v>4</v>
      </c>
      <c r="B9190" s="4" t="s">
        <v>5</v>
      </c>
    </row>
    <row r="9191" spans="1:12">
      <c r="A9191" t="n">
        <v>74665</v>
      </c>
      <c r="B9191" s="41" t="n">
        <v>28</v>
      </c>
    </row>
    <row r="9192" spans="1:12">
      <c r="A9192" t="s">
        <v>4</v>
      </c>
      <c r="B9192" s="4" t="s">
        <v>5</v>
      </c>
      <c r="C9192" s="4" t="s">
        <v>8</v>
      </c>
      <c r="D9192" s="4" t="s">
        <v>7</v>
      </c>
      <c r="E9192" s="4" t="s">
        <v>9</v>
      </c>
    </row>
    <row r="9193" spans="1:12">
      <c r="A9193" t="n">
        <v>74666</v>
      </c>
      <c r="B9193" s="39" t="n">
        <v>51</v>
      </c>
      <c r="C9193" s="7" t="n">
        <v>4</v>
      </c>
      <c r="D9193" s="7" t="n">
        <v>18</v>
      </c>
      <c r="E9193" s="7" t="s">
        <v>90</v>
      </c>
    </row>
    <row r="9194" spans="1:12">
      <c r="A9194" t="s">
        <v>4</v>
      </c>
      <c r="B9194" s="4" t="s">
        <v>5</v>
      </c>
      <c r="C9194" s="4" t="s">
        <v>7</v>
      </c>
    </row>
    <row r="9195" spans="1:12">
      <c r="A9195" t="n">
        <v>74680</v>
      </c>
      <c r="B9195" s="25" t="n">
        <v>16</v>
      </c>
      <c r="C9195" s="7" t="n">
        <v>0</v>
      </c>
    </row>
    <row r="9196" spans="1:12">
      <c r="A9196" t="s">
        <v>4</v>
      </c>
      <c r="B9196" s="4" t="s">
        <v>5</v>
      </c>
      <c r="C9196" s="4" t="s">
        <v>7</v>
      </c>
      <c r="D9196" s="4" t="s">
        <v>74</v>
      </c>
      <c r="E9196" s="4" t="s">
        <v>8</v>
      </c>
      <c r="F9196" s="4" t="s">
        <v>8</v>
      </c>
    </row>
    <row r="9197" spans="1:12">
      <c r="A9197" t="n">
        <v>74683</v>
      </c>
      <c r="B9197" s="40" t="n">
        <v>26</v>
      </c>
      <c r="C9197" s="7" t="n">
        <v>18</v>
      </c>
      <c r="D9197" s="7" t="s">
        <v>591</v>
      </c>
      <c r="E9197" s="7" t="n">
        <v>2</v>
      </c>
      <c r="F9197" s="7" t="n">
        <v>0</v>
      </c>
    </row>
    <row r="9198" spans="1:12">
      <c r="A9198" t="s">
        <v>4</v>
      </c>
      <c r="B9198" s="4" t="s">
        <v>5</v>
      </c>
    </row>
    <row r="9199" spans="1:12">
      <c r="A9199" t="n">
        <v>74718</v>
      </c>
      <c r="B9199" s="41" t="n">
        <v>28</v>
      </c>
    </row>
    <row r="9200" spans="1:12">
      <c r="A9200" t="s">
        <v>4</v>
      </c>
      <c r="B9200" s="4" t="s">
        <v>5</v>
      </c>
      <c r="C9200" s="4" t="s">
        <v>8</v>
      </c>
      <c r="D9200" s="4" t="s">
        <v>7</v>
      </c>
      <c r="E9200" s="4" t="s">
        <v>9</v>
      </c>
    </row>
    <row r="9201" spans="1:6">
      <c r="A9201" t="n">
        <v>74719</v>
      </c>
      <c r="B9201" s="39" t="n">
        <v>51</v>
      </c>
      <c r="C9201" s="7" t="n">
        <v>4</v>
      </c>
      <c r="D9201" s="7" t="n">
        <v>11</v>
      </c>
      <c r="E9201" s="7" t="s">
        <v>285</v>
      </c>
    </row>
    <row r="9202" spans="1:6">
      <c r="A9202" t="s">
        <v>4</v>
      </c>
      <c r="B9202" s="4" t="s">
        <v>5</v>
      </c>
      <c r="C9202" s="4" t="s">
        <v>7</v>
      </c>
    </row>
    <row r="9203" spans="1:6">
      <c r="A9203" t="n">
        <v>74733</v>
      </c>
      <c r="B9203" s="25" t="n">
        <v>16</v>
      </c>
      <c r="C9203" s="7" t="n">
        <v>0</v>
      </c>
    </row>
    <row r="9204" spans="1:6">
      <c r="A9204" t="s">
        <v>4</v>
      </c>
      <c r="B9204" s="4" t="s">
        <v>5</v>
      </c>
      <c r="C9204" s="4" t="s">
        <v>7</v>
      </c>
      <c r="D9204" s="4" t="s">
        <v>74</v>
      </c>
      <c r="E9204" s="4" t="s">
        <v>8</v>
      </c>
      <c r="F9204" s="4" t="s">
        <v>8</v>
      </c>
      <c r="G9204" s="4" t="s">
        <v>74</v>
      </c>
      <c r="H9204" s="4" t="s">
        <v>8</v>
      </c>
      <c r="I9204" s="4" t="s">
        <v>8</v>
      </c>
    </row>
    <row r="9205" spans="1:6">
      <c r="A9205" t="n">
        <v>74736</v>
      </c>
      <c r="B9205" s="40" t="n">
        <v>26</v>
      </c>
      <c r="C9205" s="7" t="n">
        <v>11</v>
      </c>
      <c r="D9205" s="7" t="s">
        <v>592</v>
      </c>
      <c r="E9205" s="7" t="n">
        <v>2</v>
      </c>
      <c r="F9205" s="7" t="n">
        <v>3</v>
      </c>
      <c r="G9205" s="7" t="s">
        <v>593</v>
      </c>
      <c r="H9205" s="7" t="n">
        <v>2</v>
      </c>
      <c r="I9205" s="7" t="n">
        <v>0</v>
      </c>
    </row>
    <row r="9206" spans="1:6">
      <c r="A9206" t="s">
        <v>4</v>
      </c>
      <c r="B9206" s="4" t="s">
        <v>5</v>
      </c>
    </row>
    <row r="9207" spans="1:6">
      <c r="A9207" t="n">
        <v>74894</v>
      </c>
      <c r="B9207" s="41" t="n">
        <v>28</v>
      </c>
    </row>
    <row r="9208" spans="1:6">
      <c r="A9208" t="s">
        <v>4</v>
      </c>
      <c r="B9208" s="4" t="s">
        <v>5</v>
      </c>
      <c r="C9208" s="4" t="s">
        <v>7</v>
      </c>
      <c r="D9208" s="4" t="s">
        <v>8</v>
      </c>
      <c r="E9208" s="4" t="s">
        <v>8</v>
      </c>
      <c r="F9208" s="4" t="s">
        <v>9</v>
      </c>
    </row>
    <row r="9209" spans="1:6">
      <c r="A9209" t="n">
        <v>74895</v>
      </c>
      <c r="B9209" s="22" t="n">
        <v>20</v>
      </c>
      <c r="C9209" s="7" t="n">
        <v>0</v>
      </c>
      <c r="D9209" s="7" t="n">
        <v>2</v>
      </c>
      <c r="E9209" s="7" t="n">
        <v>10</v>
      </c>
      <c r="F9209" s="7" t="s">
        <v>594</v>
      </c>
    </row>
    <row r="9210" spans="1:6">
      <c r="A9210" t="s">
        <v>4</v>
      </c>
      <c r="B9210" s="4" t="s">
        <v>5</v>
      </c>
      <c r="C9210" s="4" t="s">
        <v>8</v>
      </c>
      <c r="D9210" s="4" t="s">
        <v>7</v>
      </c>
      <c r="E9210" s="4" t="s">
        <v>9</v>
      </c>
    </row>
    <row r="9211" spans="1:6">
      <c r="A9211" t="n">
        <v>74916</v>
      </c>
      <c r="B9211" s="39" t="n">
        <v>51</v>
      </c>
      <c r="C9211" s="7" t="n">
        <v>4</v>
      </c>
      <c r="D9211" s="7" t="n">
        <v>0</v>
      </c>
      <c r="E9211" s="7" t="s">
        <v>502</v>
      </c>
    </row>
    <row r="9212" spans="1:6">
      <c r="A9212" t="s">
        <v>4</v>
      </c>
      <c r="B9212" s="4" t="s">
        <v>5</v>
      </c>
      <c r="C9212" s="4" t="s">
        <v>7</v>
      </c>
    </row>
    <row r="9213" spans="1:6">
      <c r="A9213" t="n">
        <v>74929</v>
      </c>
      <c r="B9213" s="25" t="n">
        <v>16</v>
      </c>
      <c r="C9213" s="7" t="n">
        <v>0</v>
      </c>
    </row>
    <row r="9214" spans="1:6">
      <c r="A9214" t="s">
        <v>4</v>
      </c>
      <c r="B9214" s="4" t="s">
        <v>5</v>
      </c>
      <c r="C9214" s="4" t="s">
        <v>7</v>
      </c>
      <c r="D9214" s="4" t="s">
        <v>74</v>
      </c>
      <c r="E9214" s="4" t="s">
        <v>8</v>
      </c>
      <c r="F9214" s="4" t="s">
        <v>8</v>
      </c>
      <c r="G9214" s="4" t="s">
        <v>74</v>
      </c>
      <c r="H9214" s="4" t="s">
        <v>8</v>
      </c>
      <c r="I9214" s="4" t="s">
        <v>8</v>
      </c>
    </row>
    <row r="9215" spans="1:6">
      <c r="A9215" t="n">
        <v>74932</v>
      </c>
      <c r="B9215" s="40" t="n">
        <v>26</v>
      </c>
      <c r="C9215" s="7" t="n">
        <v>0</v>
      </c>
      <c r="D9215" s="7" t="s">
        <v>595</v>
      </c>
      <c r="E9215" s="7" t="n">
        <v>2</v>
      </c>
      <c r="F9215" s="7" t="n">
        <v>3</v>
      </c>
      <c r="G9215" s="7" t="s">
        <v>596</v>
      </c>
      <c r="H9215" s="7" t="n">
        <v>2</v>
      </c>
      <c r="I9215" s="7" t="n">
        <v>0</v>
      </c>
    </row>
    <row r="9216" spans="1:6">
      <c r="A9216" t="s">
        <v>4</v>
      </c>
      <c r="B9216" s="4" t="s">
        <v>5</v>
      </c>
    </row>
    <row r="9217" spans="1:9">
      <c r="A9217" t="n">
        <v>75068</v>
      </c>
      <c r="B9217" s="41" t="n">
        <v>28</v>
      </c>
    </row>
    <row r="9218" spans="1:9">
      <c r="A9218" t="s">
        <v>4</v>
      </c>
      <c r="B9218" s="4" t="s">
        <v>5</v>
      </c>
      <c r="C9218" s="4" t="s">
        <v>8</v>
      </c>
      <c r="D9218" s="4" t="s">
        <v>7</v>
      </c>
      <c r="E9218" s="4" t="s">
        <v>9</v>
      </c>
    </row>
    <row r="9219" spans="1:9">
      <c r="A9219" t="n">
        <v>75069</v>
      </c>
      <c r="B9219" s="39" t="n">
        <v>51</v>
      </c>
      <c r="C9219" s="7" t="n">
        <v>4</v>
      </c>
      <c r="D9219" s="7" t="n">
        <v>7</v>
      </c>
      <c r="E9219" s="7" t="s">
        <v>502</v>
      </c>
    </row>
    <row r="9220" spans="1:9">
      <c r="A9220" t="s">
        <v>4</v>
      </c>
      <c r="B9220" s="4" t="s">
        <v>5</v>
      </c>
      <c r="C9220" s="4" t="s">
        <v>7</v>
      </c>
    </row>
    <row r="9221" spans="1:9">
      <c r="A9221" t="n">
        <v>75082</v>
      </c>
      <c r="B9221" s="25" t="n">
        <v>16</v>
      </c>
      <c r="C9221" s="7" t="n">
        <v>0</v>
      </c>
    </row>
    <row r="9222" spans="1:9">
      <c r="A9222" t="s">
        <v>4</v>
      </c>
      <c r="B9222" s="4" t="s">
        <v>5</v>
      </c>
      <c r="C9222" s="4" t="s">
        <v>7</v>
      </c>
      <c r="D9222" s="4" t="s">
        <v>74</v>
      </c>
      <c r="E9222" s="4" t="s">
        <v>8</v>
      </c>
      <c r="F9222" s="4" t="s">
        <v>8</v>
      </c>
    </row>
    <row r="9223" spans="1:9">
      <c r="A9223" t="n">
        <v>75085</v>
      </c>
      <c r="B9223" s="40" t="n">
        <v>26</v>
      </c>
      <c r="C9223" s="7" t="n">
        <v>7</v>
      </c>
      <c r="D9223" s="7" t="s">
        <v>597</v>
      </c>
      <c r="E9223" s="7" t="n">
        <v>2</v>
      </c>
      <c r="F9223" s="7" t="n">
        <v>0</v>
      </c>
    </row>
    <row r="9224" spans="1:9">
      <c r="A9224" t="s">
        <v>4</v>
      </c>
      <c r="B9224" s="4" t="s">
        <v>5</v>
      </c>
    </row>
    <row r="9225" spans="1:9">
      <c r="A9225" t="n">
        <v>75140</v>
      </c>
      <c r="B9225" s="41" t="n">
        <v>28</v>
      </c>
    </row>
    <row r="9226" spans="1:9">
      <c r="A9226" t="s">
        <v>4</v>
      </c>
      <c r="B9226" s="4" t="s">
        <v>5</v>
      </c>
      <c r="C9226" s="4" t="s">
        <v>8</v>
      </c>
      <c r="D9226" s="4" t="s">
        <v>7</v>
      </c>
      <c r="E9226" s="4" t="s">
        <v>9</v>
      </c>
    </row>
    <row r="9227" spans="1:9">
      <c r="A9227" t="n">
        <v>75141</v>
      </c>
      <c r="B9227" s="39" t="n">
        <v>51</v>
      </c>
      <c r="C9227" s="7" t="n">
        <v>4</v>
      </c>
      <c r="D9227" s="7" t="n">
        <v>2</v>
      </c>
      <c r="E9227" s="7" t="s">
        <v>285</v>
      </c>
    </row>
    <row r="9228" spans="1:9">
      <c r="A9228" t="s">
        <v>4</v>
      </c>
      <c r="B9228" s="4" t="s">
        <v>5</v>
      </c>
      <c r="C9228" s="4" t="s">
        <v>7</v>
      </c>
    </row>
    <row r="9229" spans="1:9">
      <c r="A9229" t="n">
        <v>75155</v>
      </c>
      <c r="B9229" s="25" t="n">
        <v>16</v>
      </c>
      <c r="C9229" s="7" t="n">
        <v>0</v>
      </c>
    </row>
    <row r="9230" spans="1:9">
      <c r="A9230" t="s">
        <v>4</v>
      </c>
      <c r="B9230" s="4" t="s">
        <v>5</v>
      </c>
      <c r="C9230" s="4" t="s">
        <v>7</v>
      </c>
      <c r="D9230" s="4" t="s">
        <v>74</v>
      </c>
      <c r="E9230" s="4" t="s">
        <v>8</v>
      </c>
      <c r="F9230" s="4" t="s">
        <v>8</v>
      </c>
      <c r="G9230" s="4" t="s">
        <v>74</v>
      </c>
      <c r="H9230" s="4" t="s">
        <v>8</v>
      </c>
      <c r="I9230" s="4" t="s">
        <v>8</v>
      </c>
    </row>
    <row r="9231" spans="1:9">
      <c r="A9231" t="n">
        <v>75158</v>
      </c>
      <c r="B9231" s="40" t="n">
        <v>26</v>
      </c>
      <c r="C9231" s="7" t="n">
        <v>2</v>
      </c>
      <c r="D9231" s="7" t="s">
        <v>598</v>
      </c>
      <c r="E9231" s="7" t="n">
        <v>2</v>
      </c>
      <c r="F9231" s="7" t="n">
        <v>3</v>
      </c>
      <c r="G9231" s="7" t="s">
        <v>599</v>
      </c>
      <c r="H9231" s="7" t="n">
        <v>2</v>
      </c>
      <c r="I9231" s="7" t="n">
        <v>0</v>
      </c>
    </row>
    <row r="9232" spans="1:9">
      <c r="A9232" t="s">
        <v>4</v>
      </c>
      <c r="B9232" s="4" t="s">
        <v>5</v>
      </c>
    </row>
    <row r="9233" spans="1:9">
      <c r="A9233" t="n">
        <v>75335</v>
      </c>
      <c r="B9233" s="41" t="n">
        <v>28</v>
      </c>
    </row>
    <row r="9234" spans="1:9">
      <c r="A9234" t="s">
        <v>4</v>
      </c>
      <c r="B9234" s="4" t="s">
        <v>5</v>
      </c>
      <c r="C9234" s="4" t="s">
        <v>7</v>
      </c>
      <c r="D9234" s="4" t="s">
        <v>8</v>
      </c>
    </row>
    <row r="9235" spans="1:9">
      <c r="A9235" t="n">
        <v>75336</v>
      </c>
      <c r="B9235" s="42" t="n">
        <v>89</v>
      </c>
      <c r="C9235" s="7" t="n">
        <v>65533</v>
      </c>
      <c r="D9235" s="7" t="n">
        <v>1</v>
      </c>
    </row>
    <row r="9236" spans="1:9">
      <c r="A9236" t="s">
        <v>4</v>
      </c>
      <c r="B9236" s="4" t="s">
        <v>5</v>
      </c>
      <c r="C9236" s="4" t="s">
        <v>8</v>
      </c>
      <c r="D9236" s="4" t="s">
        <v>7</v>
      </c>
      <c r="E9236" s="4" t="s">
        <v>9</v>
      </c>
    </row>
    <row r="9237" spans="1:9">
      <c r="A9237" t="n">
        <v>75340</v>
      </c>
      <c r="B9237" s="39" t="n">
        <v>51</v>
      </c>
      <c r="C9237" s="7" t="n">
        <v>4</v>
      </c>
      <c r="D9237" s="7" t="n">
        <v>3</v>
      </c>
      <c r="E9237" s="7" t="s">
        <v>502</v>
      </c>
    </row>
    <row r="9238" spans="1:9">
      <c r="A9238" t="s">
        <v>4</v>
      </c>
      <c r="B9238" s="4" t="s">
        <v>5</v>
      </c>
      <c r="C9238" s="4" t="s">
        <v>7</v>
      </c>
    </row>
    <row r="9239" spans="1:9">
      <c r="A9239" t="n">
        <v>75353</v>
      </c>
      <c r="B9239" s="25" t="n">
        <v>16</v>
      </c>
      <c r="C9239" s="7" t="n">
        <v>0</v>
      </c>
    </row>
    <row r="9240" spans="1:9">
      <c r="A9240" t="s">
        <v>4</v>
      </c>
      <c r="B9240" s="4" t="s">
        <v>5</v>
      </c>
      <c r="C9240" s="4" t="s">
        <v>7</v>
      </c>
      <c r="D9240" s="4" t="s">
        <v>74</v>
      </c>
      <c r="E9240" s="4" t="s">
        <v>8</v>
      </c>
      <c r="F9240" s="4" t="s">
        <v>8</v>
      </c>
    </row>
    <row r="9241" spans="1:9">
      <c r="A9241" t="n">
        <v>75356</v>
      </c>
      <c r="B9241" s="40" t="n">
        <v>26</v>
      </c>
      <c r="C9241" s="7" t="n">
        <v>3</v>
      </c>
      <c r="D9241" s="7" t="s">
        <v>600</v>
      </c>
      <c r="E9241" s="7" t="n">
        <v>2</v>
      </c>
      <c r="F9241" s="7" t="n">
        <v>0</v>
      </c>
    </row>
    <row r="9242" spans="1:9">
      <c r="A9242" t="s">
        <v>4</v>
      </c>
      <c r="B9242" s="4" t="s">
        <v>5</v>
      </c>
    </row>
    <row r="9243" spans="1:9">
      <c r="A9243" t="n">
        <v>75459</v>
      </c>
      <c r="B9243" s="41" t="n">
        <v>28</v>
      </c>
    </row>
    <row r="9244" spans="1:9">
      <c r="A9244" t="s">
        <v>4</v>
      </c>
      <c r="B9244" s="4" t="s">
        <v>5</v>
      </c>
      <c r="C9244" s="4" t="s">
        <v>8</v>
      </c>
      <c r="D9244" s="4" t="s">
        <v>7</v>
      </c>
      <c r="E9244" s="4" t="s">
        <v>9</v>
      </c>
    </row>
    <row r="9245" spans="1:9">
      <c r="A9245" t="n">
        <v>75460</v>
      </c>
      <c r="B9245" s="39" t="n">
        <v>51</v>
      </c>
      <c r="C9245" s="7" t="n">
        <v>4</v>
      </c>
      <c r="D9245" s="7" t="n">
        <v>8</v>
      </c>
      <c r="E9245" s="7" t="s">
        <v>502</v>
      </c>
    </row>
    <row r="9246" spans="1:9">
      <c r="A9246" t="s">
        <v>4</v>
      </c>
      <c r="B9246" s="4" t="s">
        <v>5</v>
      </c>
      <c r="C9246" s="4" t="s">
        <v>7</v>
      </c>
    </row>
    <row r="9247" spans="1:9">
      <c r="A9247" t="n">
        <v>75473</v>
      </c>
      <c r="B9247" s="25" t="n">
        <v>16</v>
      </c>
      <c r="C9247" s="7" t="n">
        <v>0</v>
      </c>
    </row>
    <row r="9248" spans="1:9">
      <c r="A9248" t="s">
        <v>4</v>
      </c>
      <c r="B9248" s="4" t="s">
        <v>5</v>
      </c>
      <c r="C9248" s="4" t="s">
        <v>7</v>
      </c>
      <c r="D9248" s="4" t="s">
        <v>74</v>
      </c>
      <c r="E9248" s="4" t="s">
        <v>8</v>
      </c>
      <c r="F9248" s="4" t="s">
        <v>8</v>
      </c>
    </row>
    <row r="9249" spans="1:6">
      <c r="A9249" t="n">
        <v>75476</v>
      </c>
      <c r="B9249" s="40" t="n">
        <v>26</v>
      </c>
      <c r="C9249" s="7" t="n">
        <v>8</v>
      </c>
      <c r="D9249" s="7" t="s">
        <v>601</v>
      </c>
      <c r="E9249" s="7" t="n">
        <v>2</v>
      </c>
      <c r="F9249" s="7" t="n">
        <v>0</v>
      </c>
    </row>
    <row r="9250" spans="1:6">
      <c r="A9250" t="s">
        <v>4</v>
      </c>
      <c r="B9250" s="4" t="s">
        <v>5</v>
      </c>
    </row>
    <row r="9251" spans="1:6">
      <c r="A9251" t="n">
        <v>75550</v>
      </c>
      <c r="B9251" s="41" t="n">
        <v>28</v>
      </c>
    </row>
    <row r="9252" spans="1:6">
      <c r="A9252" t="s">
        <v>4</v>
      </c>
      <c r="B9252" s="4" t="s">
        <v>5</v>
      </c>
      <c r="C9252" s="4" t="s">
        <v>8</v>
      </c>
      <c r="D9252" s="4" t="s">
        <v>7</v>
      </c>
      <c r="E9252" s="4" t="s">
        <v>9</v>
      </c>
    </row>
    <row r="9253" spans="1:6">
      <c r="A9253" t="n">
        <v>75551</v>
      </c>
      <c r="B9253" s="39" t="n">
        <v>51</v>
      </c>
      <c r="C9253" s="7" t="n">
        <v>4</v>
      </c>
      <c r="D9253" s="7" t="n">
        <v>9</v>
      </c>
      <c r="E9253" s="7" t="s">
        <v>90</v>
      </c>
    </row>
    <row r="9254" spans="1:6">
      <c r="A9254" t="s">
        <v>4</v>
      </c>
      <c r="B9254" s="4" t="s">
        <v>5</v>
      </c>
      <c r="C9254" s="4" t="s">
        <v>7</v>
      </c>
    </row>
    <row r="9255" spans="1:6">
      <c r="A9255" t="n">
        <v>75565</v>
      </c>
      <c r="B9255" s="25" t="n">
        <v>16</v>
      </c>
      <c r="C9255" s="7" t="n">
        <v>0</v>
      </c>
    </row>
    <row r="9256" spans="1:6">
      <c r="A9256" t="s">
        <v>4</v>
      </c>
      <c r="B9256" s="4" t="s">
        <v>5</v>
      </c>
      <c r="C9256" s="4" t="s">
        <v>7</v>
      </c>
      <c r="D9256" s="4" t="s">
        <v>74</v>
      </c>
      <c r="E9256" s="4" t="s">
        <v>8</v>
      </c>
      <c r="F9256" s="4" t="s">
        <v>8</v>
      </c>
    </row>
    <row r="9257" spans="1:6">
      <c r="A9257" t="n">
        <v>75568</v>
      </c>
      <c r="B9257" s="40" t="n">
        <v>26</v>
      </c>
      <c r="C9257" s="7" t="n">
        <v>9</v>
      </c>
      <c r="D9257" s="7" t="s">
        <v>602</v>
      </c>
      <c r="E9257" s="7" t="n">
        <v>2</v>
      </c>
      <c r="F9257" s="7" t="n">
        <v>0</v>
      </c>
    </row>
    <row r="9258" spans="1:6">
      <c r="A9258" t="s">
        <v>4</v>
      </c>
      <c r="B9258" s="4" t="s">
        <v>5</v>
      </c>
    </row>
    <row r="9259" spans="1:6">
      <c r="A9259" t="n">
        <v>75605</v>
      </c>
      <c r="B9259" s="41" t="n">
        <v>28</v>
      </c>
    </row>
    <row r="9260" spans="1:6">
      <c r="A9260" t="s">
        <v>4</v>
      </c>
      <c r="B9260" s="4" t="s">
        <v>5</v>
      </c>
      <c r="C9260" s="4" t="s">
        <v>7</v>
      </c>
      <c r="D9260" s="4" t="s">
        <v>8</v>
      </c>
    </row>
    <row r="9261" spans="1:6">
      <c r="A9261" t="n">
        <v>75606</v>
      </c>
      <c r="B9261" s="42" t="n">
        <v>89</v>
      </c>
      <c r="C9261" s="7" t="n">
        <v>65533</v>
      </c>
      <c r="D9261" s="7" t="n">
        <v>1</v>
      </c>
    </row>
    <row r="9262" spans="1:6">
      <c r="A9262" t="s">
        <v>4</v>
      </c>
      <c r="B9262" s="4" t="s">
        <v>5</v>
      </c>
      <c r="C9262" s="4" t="s">
        <v>8</v>
      </c>
      <c r="D9262" s="4" t="s">
        <v>7</v>
      </c>
      <c r="E9262" s="4" t="s">
        <v>13</v>
      </c>
    </row>
    <row r="9263" spans="1:6">
      <c r="A9263" t="n">
        <v>75610</v>
      </c>
      <c r="B9263" s="27" t="n">
        <v>58</v>
      </c>
      <c r="C9263" s="7" t="n">
        <v>101</v>
      </c>
      <c r="D9263" s="7" t="n">
        <v>300</v>
      </c>
      <c r="E9263" s="7" t="n">
        <v>1</v>
      </c>
    </row>
    <row r="9264" spans="1:6">
      <c r="A9264" t="s">
        <v>4</v>
      </c>
      <c r="B9264" s="4" t="s">
        <v>5</v>
      </c>
      <c r="C9264" s="4" t="s">
        <v>8</v>
      </c>
      <c r="D9264" s="4" t="s">
        <v>7</v>
      </c>
    </row>
    <row r="9265" spans="1:6">
      <c r="A9265" t="n">
        <v>75618</v>
      </c>
      <c r="B9265" s="27" t="n">
        <v>58</v>
      </c>
      <c r="C9265" s="7" t="n">
        <v>254</v>
      </c>
      <c r="D9265" s="7" t="n">
        <v>0</v>
      </c>
    </row>
    <row r="9266" spans="1:6">
      <c r="A9266" t="s">
        <v>4</v>
      </c>
      <c r="B9266" s="4" t="s">
        <v>5</v>
      </c>
      <c r="C9266" s="4" t="s">
        <v>7</v>
      </c>
      <c r="D9266" s="4" t="s">
        <v>13</v>
      </c>
      <c r="E9266" s="4" t="s">
        <v>13</v>
      </c>
      <c r="F9266" s="4" t="s">
        <v>13</v>
      </c>
      <c r="G9266" s="4" t="s">
        <v>13</v>
      </c>
    </row>
    <row r="9267" spans="1:6">
      <c r="A9267" t="n">
        <v>75622</v>
      </c>
      <c r="B9267" s="46" t="n">
        <v>46</v>
      </c>
      <c r="C9267" s="7" t="n">
        <v>1</v>
      </c>
      <c r="D9267" s="7" t="n">
        <v>0.649999976158142</v>
      </c>
      <c r="E9267" s="7" t="n">
        <v>2</v>
      </c>
      <c r="F9267" s="7" t="n">
        <v>43.2000007629395</v>
      </c>
      <c r="G9267" s="7" t="n">
        <v>0</v>
      </c>
    </row>
    <row r="9268" spans="1:6">
      <c r="A9268" t="s">
        <v>4</v>
      </c>
      <c r="B9268" s="4" t="s">
        <v>5</v>
      </c>
      <c r="C9268" s="4" t="s">
        <v>7</v>
      </c>
      <c r="D9268" s="4" t="s">
        <v>13</v>
      </c>
      <c r="E9268" s="4" t="s">
        <v>13</v>
      </c>
      <c r="F9268" s="4" t="s">
        <v>13</v>
      </c>
      <c r="G9268" s="4" t="s">
        <v>13</v>
      </c>
    </row>
    <row r="9269" spans="1:6">
      <c r="A9269" t="n">
        <v>75641</v>
      </c>
      <c r="B9269" s="46" t="n">
        <v>46</v>
      </c>
      <c r="C9269" s="7" t="n">
        <v>2</v>
      </c>
      <c r="D9269" s="7" t="n">
        <v>0.100000001490116</v>
      </c>
      <c r="E9269" s="7" t="n">
        <v>2</v>
      </c>
      <c r="F9269" s="7" t="n">
        <v>42.75</v>
      </c>
      <c r="G9269" s="7" t="n">
        <v>0</v>
      </c>
    </row>
    <row r="9270" spans="1:6">
      <c r="A9270" t="s">
        <v>4</v>
      </c>
      <c r="B9270" s="4" t="s">
        <v>5</v>
      </c>
      <c r="C9270" s="4" t="s">
        <v>7</v>
      </c>
      <c r="D9270" s="4" t="s">
        <v>13</v>
      </c>
      <c r="E9270" s="4" t="s">
        <v>13</v>
      </c>
      <c r="F9270" s="4" t="s">
        <v>13</v>
      </c>
      <c r="G9270" s="4" t="s">
        <v>13</v>
      </c>
    </row>
    <row r="9271" spans="1:6">
      <c r="A9271" t="n">
        <v>75660</v>
      </c>
      <c r="B9271" s="46" t="n">
        <v>46</v>
      </c>
      <c r="C9271" s="7" t="n">
        <v>3</v>
      </c>
      <c r="D9271" s="7" t="n">
        <v>0.850000023841858</v>
      </c>
      <c r="E9271" s="7" t="n">
        <v>2</v>
      </c>
      <c r="F9271" s="7" t="n">
        <v>41.5</v>
      </c>
      <c r="G9271" s="7" t="n">
        <v>0</v>
      </c>
    </row>
    <row r="9272" spans="1:6">
      <c r="A9272" t="s">
        <v>4</v>
      </c>
      <c r="B9272" s="4" t="s">
        <v>5</v>
      </c>
      <c r="C9272" s="4" t="s">
        <v>7</v>
      </c>
      <c r="D9272" s="4" t="s">
        <v>13</v>
      </c>
      <c r="E9272" s="4" t="s">
        <v>13</v>
      </c>
      <c r="F9272" s="4" t="s">
        <v>13</v>
      </c>
      <c r="G9272" s="4" t="s">
        <v>13</v>
      </c>
    </row>
    <row r="9273" spans="1:6">
      <c r="A9273" t="n">
        <v>75679</v>
      </c>
      <c r="B9273" s="46" t="n">
        <v>46</v>
      </c>
      <c r="C9273" s="7" t="n">
        <v>4</v>
      </c>
      <c r="D9273" s="7" t="n">
        <v>1.70000004768372</v>
      </c>
      <c r="E9273" s="7" t="n">
        <v>2</v>
      </c>
      <c r="F9273" s="7" t="n">
        <v>41.1500015258789</v>
      </c>
      <c r="G9273" s="7" t="n">
        <v>0</v>
      </c>
    </row>
    <row r="9274" spans="1:6">
      <c r="A9274" t="s">
        <v>4</v>
      </c>
      <c r="B9274" s="4" t="s">
        <v>5</v>
      </c>
      <c r="C9274" s="4" t="s">
        <v>7</v>
      </c>
      <c r="D9274" s="4" t="s">
        <v>13</v>
      </c>
      <c r="E9274" s="4" t="s">
        <v>13</v>
      </c>
      <c r="F9274" s="4" t="s">
        <v>13</v>
      </c>
      <c r="G9274" s="4" t="s">
        <v>13</v>
      </c>
    </row>
    <row r="9275" spans="1:6">
      <c r="A9275" t="n">
        <v>75698</v>
      </c>
      <c r="B9275" s="46" t="n">
        <v>46</v>
      </c>
      <c r="C9275" s="7" t="n">
        <v>5</v>
      </c>
      <c r="D9275" s="7" t="n">
        <v>0.0500000007450581</v>
      </c>
      <c r="E9275" s="7" t="n">
        <v>2</v>
      </c>
      <c r="F9275" s="7" t="n">
        <v>40.25</v>
      </c>
      <c r="G9275" s="7" t="n">
        <v>0</v>
      </c>
    </row>
    <row r="9276" spans="1:6">
      <c r="A9276" t="s">
        <v>4</v>
      </c>
      <c r="B9276" s="4" t="s">
        <v>5</v>
      </c>
      <c r="C9276" s="4" t="s">
        <v>7</v>
      </c>
      <c r="D9276" s="4" t="s">
        <v>13</v>
      </c>
      <c r="E9276" s="4" t="s">
        <v>13</v>
      </c>
      <c r="F9276" s="4" t="s">
        <v>13</v>
      </c>
      <c r="G9276" s="4" t="s">
        <v>13</v>
      </c>
    </row>
    <row r="9277" spans="1:6">
      <c r="A9277" t="n">
        <v>75717</v>
      </c>
      <c r="B9277" s="46" t="n">
        <v>46</v>
      </c>
      <c r="C9277" s="7" t="n">
        <v>6</v>
      </c>
      <c r="D9277" s="7" t="n">
        <v>-1.10000002384186</v>
      </c>
      <c r="E9277" s="7" t="n">
        <v>2</v>
      </c>
      <c r="F9277" s="7" t="n">
        <v>40.9500007629395</v>
      </c>
      <c r="G9277" s="7" t="n">
        <v>0</v>
      </c>
    </row>
    <row r="9278" spans="1:6">
      <c r="A9278" t="s">
        <v>4</v>
      </c>
      <c r="B9278" s="4" t="s">
        <v>5</v>
      </c>
      <c r="C9278" s="4" t="s">
        <v>7</v>
      </c>
      <c r="D9278" s="4" t="s">
        <v>13</v>
      </c>
      <c r="E9278" s="4" t="s">
        <v>13</v>
      </c>
      <c r="F9278" s="4" t="s">
        <v>13</v>
      </c>
      <c r="G9278" s="4" t="s">
        <v>13</v>
      </c>
    </row>
    <row r="9279" spans="1:6">
      <c r="A9279" t="n">
        <v>75736</v>
      </c>
      <c r="B9279" s="46" t="n">
        <v>46</v>
      </c>
      <c r="C9279" s="7" t="n">
        <v>7</v>
      </c>
      <c r="D9279" s="7" t="n">
        <v>-0.200000002980232</v>
      </c>
      <c r="E9279" s="7" t="n">
        <v>2</v>
      </c>
      <c r="F9279" s="7" t="n">
        <v>41.3499984741211</v>
      </c>
      <c r="G9279" s="7" t="n">
        <v>0</v>
      </c>
    </row>
    <row r="9280" spans="1:6">
      <c r="A9280" t="s">
        <v>4</v>
      </c>
      <c r="B9280" s="4" t="s">
        <v>5</v>
      </c>
      <c r="C9280" s="4" t="s">
        <v>7</v>
      </c>
      <c r="D9280" s="4" t="s">
        <v>13</v>
      </c>
      <c r="E9280" s="4" t="s">
        <v>13</v>
      </c>
      <c r="F9280" s="4" t="s">
        <v>13</v>
      </c>
      <c r="G9280" s="4" t="s">
        <v>13</v>
      </c>
    </row>
    <row r="9281" spans="1:7">
      <c r="A9281" t="n">
        <v>75755</v>
      </c>
      <c r="B9281" s="46" t="n">
        <v>46</v>
      </c>
      <c r="C9281" s="7" t="n">
        <v>8</v>
      </c>
      <c r="D9281" s="7" t="n">
        <v>1.04999995231628</v>
      </c>
      <c r="E9281" s="7" t="n">
        <v>2</v>
      </c>
      <c r="F9281" s="7" t="n">
        <v>40.0499992370605</v>
      </c>
      <c r="G9281" s="7" t="n">
        <v>0</v>
      </c>
    </row>
    <row r="9282" spans="1:7">
      <c r="A9282" t="s">
        <v>4</v>
      </c>
      <c r="B9282" s="4" t="s">
        <v>5</v>
      </c>
      <c r="C9282" s="4" t="s">
        <v>7</v>
      </c>
      <c r="D9282" s="4" t="s">
        <v>13</v>
      </c>
      <c r="E9282" s="4" t="s">
        <v>13</v>
      </c>
      <c r="F9282" s="4" t="s">
        <v>13</v>
      </c>
      <c r="G9282" s="4" t="s">
        <v>13</v>
      </c>
    </row>
    <row r="9283" spans="1:7">
      <c r="A9283" t="n">
        <v>75774</v>
      </c>
      <c r="B9283" s="46" t="n">
        <v>46</v>
      </c>
      <c r="C9283" s="7" t="n">
        <v>9</v>
      </c>
      <c r="D9283" s="7" t="n">
        <v>-1.89999997615814</v>
      </c>
      <c r="E9283" s="7" t="n">
        <v>2</v>
      </c>
      <c r="F9283" s="7" t="n">
        <v>41.4000015258789</v>
      </c>
      <c r="G9283" s="7" t="n">
        <v>0</v>
      </c>
    </row>
    <row r="9284" spans="1:7">
      <c r="A9284" t="s">
        <v>4</v>
      </c>
      <c r="B9284" s="4" t="s">
        <v>5</v>
      </c>
      <c r="C9284" s="4" t="s">
        <v>7</v>
      </c>
      <c r="D9284" s="4" t="s">
        <v>13</v>
      </c>
      <c r="E9284" s="4" t="s">
        <v>13</v>
      </c>
      <c r="F9284" s="4" t="s">
        <v>13</v>
      </c>
      <c r="G9284" s="4" t="s">
        <v>13</v>
      </c>
    </row>
    <row r="9285" spans="1:7">
      <c r="A9285" t="n">
        <v>75793</v>
      </c>
      <c r="B9285" s="46" t="n">
        <v>46</v>
      </c>
      <c r="C9285" s="7" t="n">
        <v>11</v>
      </c>
      <c r="D9285" s="7" t="n">
        <v>-0.949999988079071</v>
      </c>
      <c r="E9285" s="7" t="n">
        <v>2</v>
      </c>
      <c r="F9285" s="7" t="n">
        <v>42</v>
      </c>
      <c r="G9285" s="7" t="n">
        <v>0</v>
      </c>
    </row>
    <row r="9286" spans="1:7">
      <c r="A9286" t="s">
        <v>4</v>
      </c>
      <c r="B9286" s="4" t="s">
        <v>5</v>
      </c>
      <c r="C9286" s="4" t="s">
        <v>7</v>
      </c>
      <c r="D9286" s="4" t="s">
        <v>13</v>
      </c>
      <c r="E9286" s="4" t="s">
        <v>13</v>
      </c>
      <c r="F9286" s="4" t="s">
        <v>13</v>
      </c>
      <c r="G9286" s="4" t="s">
        <v>13</v>
      </c>
    </row>
    <row r="9287" spans="1:7">
      <c r="A9287" t="n">
        <v>75812</v>
      </c>
      <c r="B9287" s="46" t="n">
        <v>46</v>
      </c>
      <c r="C9287" s="7" t="n">
        <v>80</v>
      </c>
      <c r="D9287" s="7" t="n">
        <v>-0.899999976158142</v>
      </c>
      <c r="E9287" s="7" t="n">
        <v>2</v>
      </c>
      <c r="F9287" s="7" t="n">
        <v>39.8499984741211</v>
      </c>
      <c r="G9287" s="7" t="n">
        <v>16.6000003814697</v>
      </c>
    </row>
    <row r="9288" spans="1:7">
      <c r="A9288" t="s">
        <v>4</v>
      </c>
      <c r="B9288" s="4" t="s">
        <v>5</v>
      </c>
      <c r="C9288" s="4" t="s">
        <v>7</v>
      </c>
      <c r="D9288" s="4" t="s">
        <v>13</v>
      </c>
      <c r="E9288" s="4" t="s">
        <v>13</v>
      </c>
      <c r="F9288" s="4" t="s">
        <v>13</v>
      </c>
      <c r="G9288" s="4" t="s">
        <v>13</v>
      </c>
    </row>
    <row r="9289" spans="1:7">
      <c r="A9289" t="n">
        <v>75831</v>
      </c>
      <c r="B9289" s="46" t="n">
        <v>46</v>
      </c>
      <c r="C9289" s="7" t="n">
        <v>18</v>
      </c>
      <c r="D9289" s="7" t="n">
        <v>-0.899999976158142</v>
      </c>
      <c r="E9289" s="7" t="n">
        <v>2</v>
      </c>
      <c r="F9289" s="7" t="n">
        <v>43.2999992370605</v>
      </c>
      <c r="G9289" s="7" t="n">
        <v>0</v>
      </c>
    </row>
    <row r="9290" spans="1:7">
      <c r="A9290" t="s">
        <v>4</v>
      </c>
      <c r="B9290" s="4" t="s">
        <v>5</v>
      </c>
      <c r="C9290" s="4" t="s">
        <v>7</v>
      </c>
      <c r="D9290" s="4" t="s">
        <v>13</v>
      </c>
      <c r="E9290" s="4" t="s">
        <v>13</v>
      </c>
      <c r="F9290" s="4" t="s">
        <v>13</v>
      </c>
      <c r="G9290" s="4" t="s">
        <v>13</v>
      </c>
    </row>
    <row r="9291" spans="1:7">
      <c r="A9291" t="n">
        <v>75850</v>
      </c>
      <c r="B9291" s="46" t="n">
        <v>46</v>
      </c>
      <c r="C9291" s="7" t="n">
        <v>7032</v>
      </c>
      <c r="D9291" s="7" t="n">
        <v>0.699999988079071</v>
      </c>
      <c r="E9291" s="7" t="n">
        <v>2</v>
      </c>
      <c r="F9291" s="7" t="n">
        <v>40.25</v>
      </c>
      <c r="G9291" s="7" t="n">
        <v>0</v>
      </c>
    </row>
    <row r="9292" spans="1:7">
      <c r="A9292" t="s">
        <v>4</v>
      </c>
      <c r="B9292" s="4" t="s">
        <v>5</v>
      </c>
      <c r="C9292" s="4" t="s">
        <v>7</v>
      </c>
    </row>
    <row r="9293" spans="1:7">
      <c r="A9293" t="n">
        <v>75869</v>
      </c>
      <c r="B9293" s="25" t="n">
        <v>16</v>
      </c>
      <c r="C9293" s="7" t="n">
        <v>0</v>
      </c>
    </row>
    <row r="9294" spans="1:7">
      <c r="A9294" t="s">
        <v>4</v>
      </c>
      <c r="B9294" s="4" t="s">
        <v>5</v>
      </c>
      <c r="C9294" s="4" t="s">
        <v>7</v>
      </c>
      <c r="D9294" s="4" t="s">
        <v>7</v>
      </c>
      <c r="E9294" s="4" t="s">
        <v>13</v>
      </c>
      <c r="F9294" s="4" t="s">
        <v>8</v>
      </c>
    </row>
    <row r="9295" spans="1:7">
      <c r="A9295" t="n">
        <v>75872</v>
      </c>
      <c r="B9295" s="90" t="n">
        <v>53</v>
      </c>
      <c r="C9295" s="7" t="n">
        <v>1</v>
      </c>
      <c r="D9295" s="7" t="n">
        <v>0</v>
      </c>
      <c r="E9295" s="7" t="n">
        <v>0</v>
      </c>
      <c r="F9295" s="7" t="n">
        <v>0</v>
      </c>
    </row>
    <row r="9296" spans="1:7">
      <c r="A9296" t="s">
        <v>4</v>
      </c>
      <c r="B9296" s="4" t="s">
        <v>5</v>
      </c>
      <c r="C9296" s="4" t="s">
        <v>7</v>
      </c>
      <c r="D9296" s="4" t="s">
        <v>7</v>
      </c>
      <c r="E9296" s="4" t="s">
        <v>13</v>
      </c>
      <c r="F9296" s="4" t="s">
        <v>8</v>
      </c>
    </row>
    <row r="9297" spans="1:7">
      <c r="A9297" t="n">
        <v>75882</v>
      </c>
      <c r="B9297" s="90" t="n">
        <v>53</v>
      </c>
      <c r="C9297" s="7" t="n">
        <v>2</v>
      </c>
      <c r="D9297" s="7" t="n">
        <v>0</v>
      </c>
      <c r="E9297" s="7" t="n">
        <v>0</v>
      </c>
      <c r="F9297" s="7" t="n">
        <v>0</v>
      </c>
    </row>
    <row r="9298" spans="1:7">
      <c r="A9298" t="s">
        <v>4</v>
      </c>
      <c r="B9298" s="4" t="s">
        <v>5</v>
      </c>
      <c r="C9298" s="4" t="s">
        <v>7</v>
      </c>
      <c r="D9298" s="4" t="s">
        <v>7</v>
      </c>
      <c r="E9298" s="4" t="s">
        <v>13</v>
      </c>
      <c r="F9298" s="4" t="s">
        <v>8</v>
      </c>
    </row>
    <row r="9299" spans="1:7">
      <c r="A9299" t="n">
        <v>75892</v>
      </c>
      <c r="B9299" s="90" t="n">
        <v>53</v>
      </c>
      <c r="C9299" s="7" t="n">
        <v>3</v>
      </c>
      <c r="D9299" s="7" t="n">
        <v>0</v>
      </c>
      <c r="E9299" s="7" t="n">
        <v>0</v>
      </c>
      <c r="F9299" s="7" t="n">
        <v>0</v>
      </c>
    </row>
    <row r="9300" spans="1:7">
      <c r="A9300" t="s">
        <v>4</v>
      </c>
      <c r="B9300" s="4" t="s">
        <v>5</v>
      </c>
      <c r="C9300" s="4" t="s">
        <v>7</v>
      </c>
      <c r="D9300" s="4" t="s">
        <v>7</v>
      </c>
      <c r="E9300" s="4" t="s">
        <v>13</v>
      </c>
      <c r="F9300" s="4" t="s">
        <v>8</v>
      </c>
    </row>
    <row r="9301" spans="1:7">
      <c r="A9301" t="n">
        <v>75902</v>
      </c>
      <c r="B9301" s="90" t="n">
        <v>53</v>
      </c>
      <c r="C9301" s="7" t="n">
        <v>4</v>
      </c>
      <c r="D9301" s="7" t="n">
        <v>0</v>
      </c>
      <c r="E9301" s="7" t="n">
        <v>0</v>
      </c>
      <c r="F9301" s="7" t="n">
        <v>0</v>
      </c>
    </row>
    <row r="9302" spans="1:7">
      <c r="A9302" t="s">
        <v>4</v>
      </c>
      <c r="B9302" s="4" t="s">
        <v>5</v>
      </c>
      <c r="C9302" s="4" t="s">
        <v>7</v>
      </c>
      <c r="D9302" s="4" t="s">
        <v>7</v>
      </c>
      <c r="E9302" s="4" t="s">
        <v>13</v>
      </c>
      <c r="F9302" s="4" t="s">
        <v>8</v>
      </c>
    </row>
    <row r="9303" spans="1:7">
      <c r="A9303" t="n">
        <v>75912</v>
      </c>
      <c r="B9303" s="90" t="n">
        <v>53</v>
      </c>
      <c r="C9303" s="7" t="n">
        <v>5</v>
      </c>
      <c r="D9303" s="7" t="n">
        <v>0</v>
      </c>
      <c r="E9303" s="7" t="n">
        <v>0</v>
      </c>
      <c r="F9303" s="7" t="n">
        <v>0</v>
      </c>
    </row>
    <row r="9304" spans="1:7">
      <c r="A9304" t="s">
        <v>4</v>
      </c>
      <c r="B9304" s="4" t="s">
        <v>5</v>
      </c>
      <c r="C9304" s="4" t="s">
        <v>7</v>
      </c>
      <c r="D9304" s="4" t="s">
        <v>7</v>
      </c>
      <c r="E9304" s="4" t="s">
        <v>13</v>
      </c>
      <c r="F9304" s="4" t="s">
        <v>8</v>
      </c>
    </row>
    <row r="9305" spans="1:7">
      <c r="A9305" t="n">
        <v>75922</v>
      </c>
      <c r="B9305" s="90" t="n">
        <v>53</v>
      </c>
      <c r="C9305" s="7" t="n">
        <v>6</v>
      </c>
      <c r="D9305" s="7" t="n">
        <v>0</v>
      </c>
      <c r="E9305" s="7" t="n">
        <v>0</v>
      </c>
      <c r="F9305" s="7" t="n">
        <v>0</v>
      </c>
    </row>
    <row r="9306" spans="1:7">
      <c r="A9306" t="s">
        <v>4</v>
      </c>
      <c r="B9306" s="4" t="s">
        <v>5</v>
      </c>
      <c r="C9306" s="4" t="s">
        <v>7</v>
      </c>
      <c r="D9306" s="4" t="s">
        <v>7</v>
      </c>
      <c r="E9306" s="4" t="s">
        <v>13</v>
      </c>
      <c r="F9306" s="4" t="s">
        <v>8</v>
      </c>
    </row>
    <row r="9307" spans="1:7">
      <c r="A9307" t="n">
        <v>75932</v>
      </c>
      <c r="B9307" s="90" t="n">
        <v>53</v>
      </c>
      <c r="C9307" s="7" t="n">
        <v>7</v>
      </c>
      <c r="D9307" s="7" t="n">
        <v>0</v>
      </c>
      <c r="E9307" s="7" t="n">
        <v>0</v>
      </c>
      <c r="F9307" s="7" t="n">
        <v>0</v>
      </c>
    </row>
    <row r="9308" spans="1:7">
      <c r="A9308" t="s">
        <v>4</v>
      </c>
      <c r="B9308" s="4" t="s">
        <v>5</v>
      </c>
      <c r="C9308" s="4" t="s">
        <v>7</v>
      </c>
      <c r="D9308" s="4" t="s">
        <v>7</v>
      </c>
      <c r="E9308" s="4" t="s">
        <v>13</v>
      </c>
      <c r="F9308" s="4" t="s">
        <v>8</v>
      </c>
    </row>
    <row r="9309" spans="1:7">
      <c r="A9309" t="n">
        <v>75942</v>
      </c>
      <c r="B9309" s="90" t="n">
        <v>53</v>
      </c>
      <c r="C9309" s="7" t="n">
        <v>8</v>
      </c>
      <c r="D9309" s="7" t="n">
        <v>0</v>
      </c>
      <c r="E9309" s="7" t="n">
        <v>0</v>
      </c>
      <c r="F9309" s="7" t="n">
        <v>0</v>
      </c>
    </row>
    <row r="9310" spans="1:7">
      <c r="A9310" t="s">
        <v>4</v>
      </c>
      <c r="B9310" s="4" t="s">
        <v>5</v>
      </c>
      <c r="C9310" s="4" t="s">
        <v>7</v>
      </c>
      <c r="D9310" s="4" t="s">
        <v>7</v>
      </c>
      <c r="E9310" s="4" t="s">
        <v>13</v>
      </c>
      <c r="F9310" s="4" t="s">
        <v>8</v>
      </c>
    </row>
    <row r="9311" spans="1:7">
      <c r="A9311" t="n">
        <v>75952</v>
      </c>
      <c r="B9311" s="90" t="n">
        <v>53</v>
      </c>
      <c r="C9311" s="7" t="n">
        <v>9</v>
      </c>
      <c r="D9311" s="7" t="n">
        <v>0</v>
      </c>
      <c r="E9311" s="7" t="n">
        <v>0</v>
      </c>
      <c r="F9311" s="7" t="n">
        <v>0</v>
      </c>
    </row>
    <row r="9312" spans="1:7">
      <c r="A9312" t="s">
        <v>4</v>
      </c>
      <c r="B9312" s="4" t="s">
        <v>5</v>
      </c>
      <c r="C9312" s="4" t="s">
        <v>7</v>
      </c>
      <c r="D9312" s="4" t="s">
        <v>7</v>
      </c>
      <c r="E9312" s="4" t="s">
        <v>13</v>
      </c>
      <c r="F9312" s="4" t="s">
        <v>8</v>
      </c>
    </row>
    <row r="9313" spans="1:6">
      <c r="A9313" t="n">
        <v>75962</v>
      </c>
      <c r="B9313" s="90" t="n">
        <v>53</v>
      </c>
      <c r="C9313" s="7" t="n">
        <v>11</v>
      </c>
      <c r="D9313" s="7" t="n">
        <v>0</v>
      </c>
      <c r="E9313" s="7" t="n">
        <v>0</v>
      </c>
      <c r="F9313" s="7" t="n">
        <v>0</v>
      </c>
    </row>
    <row r="9314" spans="1:6">
      <c r="A9314" t="s">
        <v>4</v>
      </c>
      <c r="B9314" s="4" t="s">
        <v>5</v>
      </c>
      <c r="C9314" s="4" t="s">
        <v>7</v>
      </c>
      <c r="D9314" s="4" t="s">
        <v>7</v>
      </c>
      <c r="E9314" s="4" t="s">
        <v>13</v>
      </c>
      <c r="F9314" s="4" t="s">
        <v>8</v>
      </c>
    </row>
    <row r="9315" spans="1:6">
      <c r="A9315" t="n">
        <v>75972</v>
      </c>
      <c r="B9315" s="90" t="n">
        <v>53</v>
      </c>
      <c r="C9315" s="7" t="n">
        <v>18</v>
      </c>
      <c r="D9315" s="7" t="n">
        <v>0</v>
      </c>
      <c r="E9315" s="7" t="n">
        <v>0</v>
      </c>
      <c r="F9315" s="7" t="n">
        <v>0</v>
      </c>
    </row>
    <row r="9316" spans="1:6">
      <c r="A9316" t="s">
        <v>4</v>
      </c>
      <c r="B9316" s="4" t="s">
        <v>5</v>
      </c>
      <c r="C9316" s="4" t="s">
        <v>7</v>
      </c>
      <c r="D9316" s="4" t="s">
        <v>7</v>
      </c>
      <c r="E9316" s="4" t="s">
        <v>13</v>
      </c>
      <c r="F9316" s="4" t="s">
        <v>8</v>
      </c>
    </row>
    <row r="9317" spans="1:6">
      <c r="A9317" t="n">
        <v>75982</v>
      </c>
      <c r="B9317" s="90" t="n">
        <v>53</v>
      </c>
      <c r="C9317" s="7" t="n">
        <v>7032</v>
      </c>
      <c r="D9317" s="7" t="n">
        <v>0</v>
      </c>
      <c r="E9317" s="7" t="n">
        <v>0</v>
      </c>
      <c r="F9317" s="7" t="n">
        <v>0</v>
      </c>
    </row>
    <row r="9318" spans="1:6">
      <c r="A9318" t="s">
        <v>4</v>
      </c>
      <c r="B9318" s="4" t="s">
        <v>5</v>
      </c>
      <c r="C9318" s="4" t="s">
        <v>8</v>
      </c>
      <c r="D9318" s="4" t="s">
        <v>8</v>
      </c>
      <c r="E9318" s="4" t="s">
        <v>13</v>
      </c>
      <c r="F9318" s="4" t="s">
        <v>13</v>
      </c>
      <c r="G9318" s="4" t="s">
        <v>13</v>
      </c>
      <c r="H9318" s="4" t="s">
        <v>7</v>
      </c>
    </row>
    <row r="9319" spans="1:6">
      <c r="A9319" t="n">
        <v>75992</v>
      </c>
      <c r="B9319" s="31" t="n">
        <v>45</v>
      </c>
      <c r="C9319" s="7" t="n">
        <v>2</v>
      </c>
      <c r="D9319" s="7" t="n">
        <v>3</v>
      </c>
      <c r="E9319" s="7" t="n">
        <v>-0.0199999995529652</v>
      </c>
      <c r="F9319" s="7" t="n">
        <v>3.23000001907349</v>
      </c>
      <c r="G9319" s="7" t="n">
        <v>41.5499992370605</v>
      </c>
      <c r="H9319" s="7" t="n">
        <v>0</v>
      </c>
    </row>
    <row r="9320" spans="1:6">
      <c r="A9320" t="s">
        <v>4</v>
      </c>
      <c r="B9320" s="4" t="s">
        <v>5</v>
      </c>
      <c r="C9320" s="4" t="s">
        <v>8</v>
      </c>
      <c r="D9320" s="4" t="s">
        <v>8</v>
      </c>
      <c r="E9320" s="4" t="s">
        <v>13</v>
      </c>
      <c r="F9320" s="4" t="s">
        <v>13</v>
      </c>
      <c r="G9320" s="4" t="s">
        <v>13</v>
      </c>
      <c r="H9320" s="4" t="s">
        <v>7</v>
      </c>
      <c r="I9320" s="4" t="s">
        <v>8</v>
      </c>
    </row>
    <row r="9321" spans="1:6">
      <c r="A9321" t="n">
        <v>76009</v>
      </c>
      <c r="B9321" s="31" t="n">
        <v>45</v>
      </c>
      <c r="C9321" s="7" t="n">
        <v>4</v>
      </c>
      <c r="D9321" s="7" t="n">
        <v>3</v>
      </c>
      <c r="E9321" s="7" t="n">
        <v>8.47999954223633</v>
      </c>
      <c r="F9321" s="7" t="n">
        <v>213.100006103516</v>
      </c>
      <c r="G9321" s="7" t="n">
        <v>0</v>
      </c>
      <c r="H9321" s="7" t="n">
        <v>0</v>
      </c>
      <c r="I9321" s="7" t="n">
        <v>0</v>
      </c>
    </row>
    <row r="9322" spans="1:6">
      <c r="A9322" t="s">
        <v>4</v>
      </c>
      <c r="B9322" s="4" t="s">
        <v>5</v>
      </c>
      <c r="C9322" s="4" t="s">
        <v>8</v>
      </c>
      <c r="D9322" s="4" t="s">
        <v>8</v>
      </c>
      <c r="E9322" s="4" t="s">
        <v>13</v>
      </c>
      <c r="F9322" s="4" t="s">
        <v>7</v>
      </c>
    </row>
    <row r="9323" spans="1:6">
      <c r="A9323" t="n">
        <v>76027</v>
      </c>
      <c r="B9323" s="31" t="n">
        <v>45</v>
      </c>
      <c r="C9323" s="7" t="n">
        <v>5</v>
      </c>
      <c r="D9323" s="7" t="n">
        <v>3</v>
      </c>
      <c r="E9323" s="7" t="n">
        <v>4</v>
      </c>
      <c r="F9323" s="7" t="n">
        <v>0</v>
      </c>
    </row>
    <row r="9324" spans="1:6">
      <c r="A9324" t="s">
        <v>4</v>
      </c>
      <c r="B9324" s="4" t="s">
        <v>5</v>
      </c>
      <c r="C9324" s="4" t="s">
        <v>8</v>
      </c>
      <c r="D9324" s="4" t="s">
        <v>8</v>
      </c>
      <c r="E9324" s="4" t="s">
        <v>13</v>
      </c>
      <c r="F9324" s="4" t="s">
        <v>7</v>
      </c>
    </row>
    <row r="9325" spans="1:6">
      <c r="A9325" t="n">
        <v>76036</v>
      </c>
      <c r="B9325" s="31" t="n">
        <v>45</v>
      </c>
      <c r="C9325" s="7" t="n">
        <v>11</v>
      </c>
      <c r="D9325" s="7" t="n">
        <v>3</v>
      </c>
      <c r="E9325" s="7" t="n">
        <v>38.5999984741211</v>
      </c>
      <c r="F9325" s="7" t="n">
        <v>0</v>
      </c>
    </row>
    <row r="9326" spans="1:6">
      <c r="A9326" t="s">
        <v>4</v>
      </c>
      <c r="B9326" s="4" t="s">
        <v>5</v>
      </c>
      <c r="C9326" s="4" t="s">
        <v>8</v>
      </c>
      <c r="D9326" s="4" t="s">
        <v>7</v>
      </c>
      <c r="E9326" s="4" t="s">
        <v>9</v>
      </c>
      <c r="F9326" s="4" t="s">
        <v>9</v>
      </c>
      <c r="G9326" s="4" t="s">
        <v>9</v>
      </c>
      <c r="H9326" s="4" t="s">
        <v>9</v>
      </c>
    </row>
    <row r="9327" spans="1:6">
      <c r="A9327" t="n">
        <v>76045</v>
      </c>
      <c r="B9327" s="39" t="n">
        <v>51</v>
      </c>
      <c r="C9327" s="7" t="n">
        <v>3</v>
      </c>
      <c r="D9327" s="7" t="n">
        <v>0</v>
      </c>
      <c r="E9327" s="7" t="s">
        <v>442</v>
      </c>
      <c r="F9327" s="7" t="s">
        <v>239</v>
      </c>
      <c r="G9327" s="7" t="s">
        <v>94</v>
      </c>
      <c r="H9327" s="7" t="s">
        <v>95</v>
      </c>
    </row>
    <row r="9328" spans="1:6">
      <c r="A9328" t="s">
        <v>4</v>
      </c>
      <c r="B9328" s="4" t="s">
        <v>5</v>
      </c>
      <c r="C9328" s="4" t="s">
        <v>8</v>
      </c>
      <c r="D9328" s="4" t="s">
        <v>7</v>
      </c>
      <c r="E9328" s="4" t="s">
        <v>9</v>
      </c>
      <c r="F9328" s="4" t="s">
        <v>9</v>
      </c>
      <c r="G9328" s="4" t="s">
        <v>9</v>
      </c>
      <c r="H9328" s="4" t="s">
        <v>9</v>
      </c>
    </row>
    <row r="9329" spans="1:9">
      <c r="A9329" t="n">
        <v>76058</v>
      </c>
      <c r="B9329" s="39" t="n">
        <v>51</v>
      </c>
      <c r="C9329" s="7" t="n">
        <v>3</v>
      </c>
      <c r="D9329" s="7" t="n">
        <v>1</v>
      </c>
      <c r="E9329" s="7" t="s">
        <v>442</v>
      </c>
      <c r="F9329" s="7" t="s">
        <v>239</v>
      </c>
      <c r="G9329" s="7" t="s">
        <v>94</v>
      </c>
      <c r="H9329" s="7" t="s">
        <v>95</v>
      </c>
    </row>
    <row r="9330" spans="1:9">
      <c r="A9330" t="s">
        <v>4</v>
      </c>
      <c r="B9330" s="4" t="s">
        <v>5</v>
      </c>
      <c r="C9330" s="4" t="s">
        <v>8</v>
      </c>
      <c r="D9330" s="4" t="s">
        <v>7</v>
      </c>
      <c r="E9330" s="4" t="s">
        <v>9</v>
      </c>
      <c r="F9330" s="4" t="s">
        <v>9</v>
      </c>
      <c r="G9330" s="4" t="s">
        <v>9</v>
      </c>
      <c r="H9330" s="4" t="s">
        <v>9</v>
      </c>
    </row>
    <row r="9331" spans="1:9">
      <c r="A9331" t="n">
        <v>76071</v>
      </c>
      <c r="B9331" s="39" t="n">
        <v>51</v>
      </c>
      <c r="C9331" s="7" t="n">
        <v>3</v>
      </c>
      <c r="D9331" s="7" t="n">
        <v>2</v>
      </c>
      <c r="E9331" s="7" t="s">
        <v>442</v>
      </c>
      <c r="F9331" s="7" t="s">
        <v>239</v>
      </c>
      <c r="G9331" s="7" t="s">
        <v>94</v>
      </c>
      <c r="H9331" s="7" t="s">
        <v>95</v>
      </c>
    </row>
    <row r="9332" spans="1:9">
      <c r="A9332" t="s">
        <v>4</v>
      </c>
      <c r="B9332" s="4" t="s">
        <v>5</v>
      </c>
      <c r="C9332" s="4" t="s">
        <v>8</v>
      </c>
      <c r="D9332" s="4" t="s">
        <v>7</v>
      </c>
      <c r="E9332" s="4" t="s">
        <v>9</v>
      </c>
      <c r="F9332" s="4" t="s">
        <v>9</v>
      </c>
      <c r="G9332" s="4" t="s">
        <v>9</v>
      </c>
      <c r="H9332" s="4" t="s">
        <v>9</v>
      </c>
    </row>
    <row r="9333" spans="1:9">
      <c r="A9333" t="n">
        <v>76084</v>
      </c>
      <c r="B9333" s="39" t="n">
        <v>51</v>
      </c>
      <c r="C9333" s="7" t="n">
        <v>3</v>
      </c>
      <c r="D9333" s="7" t="n">
        <v>3</v>
      </c>
      <c r="E9333" s="7" t="s">
        <v>442</v>
      </c>
      <c r="F9333" s="7" t="s">
        <v>239</v>
      </c>
      <c r="G9333" s="7" t="s">
        <v>94</v>
      </c>
      <c r="H9333" s="7" t="s">
        <v>95</v>
      </c>
    </row>
    <row r="9334" spans="1:9">
      <c r="A9334" t="s">
        <v>4</v>
      </c>
      <c r="B9334" s="4" t="s">
        <v>5</v>
      </c>
      <c r="C9334" s="4" t="s">
        <v>8</v>
      </c>
      <c r="D9334" s="4" t="s">
        <v>7</v>
      </c>
      <c r="E9334" s="4" t="s">
        <v>9</v>
      </c>
      <c r="F9334" s="4" t="s">
        <v>9</v>
      </c>
      <c r="G9334" s="4" t="s">
        <v>9</v>
      </c>
      <c r="H9334" s="4" t="s">
        <v>9</v>
      </c>
    </row>
    <row r="9335" spans="1:9">
      <c r="A9335" t="n">
        <v>76097</v>
      </c>
      <c r="B9335" s="39" t="n">
        <v>51</v>
      </c>
      <c r="C9335" s="7" t="n">
        <v>3</v>
      </c>
      <c r="D9335" s="7" t="n">
        <v>4</v>
      </c>
      <c r="E9335" s="7" t="s">
        <v>442</v>
      </c>
      <c r="F9335" s="7" t="s">
        <v>239</v>
      </c>
      <c r="G9335" s="7" t="s">
        <v>94</v>
      </c>
      <c r="H9335" s="7" t="s">
        <v>95</v>
      </c>
    </row>
    <row r="9336" spans="1:9">
      <c r="A9336" t="s">
        <v>4</v>
      </c>
      <c r="B9336" s="4" t="s">
        <v>5</v>
      </c>
      <c r="C9336" s="4" t="s">
        <v>8</v>
      </c>
      <c r="D9336" s="4" t="s">
        <v>7</v>
      </c>
      <c r="E9336" s="4" t="s">
        <v>9</v>
      </c>
      <c r="F9336" s="4" t="s">
        <v>9</v>
      </c>
      <c r="G9336" s="4" t="s">
        <v>9</v>
      </c>
      <c r="H9336" s="4" t="s">
        <v>9</v>
      </c>
    </row>
    <row r="9337" spans="1:9">
      <c r="A9337" t="n">
        <v>76110</v>
      </c>
      <c r="B9337" s="39" t="n">
        <v>51</v>
      </c>
      <c r="C9337" s="7" t="n">
        <v>3</v>
      </c>
      <c r="D9337" s="7" t="n">
        <v>5</v>
      </c>
      <c r="E9337" s="7" t="s">
        <v>442</v>
      </c>
      <c r="F9337" s="7" t="s">
        <v>239</v>
      </c>
      <c r="G9337" s="7" t="s">
        <v>94</v>
      </c>
      <c r="H9337" s="7" t="s">
        <v>95</v>
      </c>
    </row>
    <row r="9338" spans="1:9">
      <c r="A9338" t="s">
        <v>4</v>
      </c>
      <c r="B9338" s="4" t="s">
        <v>5</v>
      </c>
      <c r="C9338" s="4" t="s">
        <v>8</v>
      </c>
      <c r="D9338" s="4" t="s">
        <v>7</v>
      </c>
      <c r="E9338" s="4" t="s">
        <v>9</v>
      </c>
      <c r="F9338" s="4" t="s">
        <v>9</v>
      </c>
      <c r="G9338" s="4" t="s">
        <v>9</v>
      </c>
      <c r="H9338" s="4" t="s">
        <v>9</v>
      </c>
    </row>
    <row r="9339" spans="1:9">
      <c r="A9339" t="n">
        <v>76123</v>
      </c>
      <c r="B9339" s="39" t="n">
        <v>51</v>
      </c>
      <c r="C9339" s="7" t="n">
        <v>3</v>
      </c>
      <c r="D9339" s="7" t="n">
        <v>6</v>
      </c>
      <c r="E9339" s="7" t="s">
        <v>442</v>
      </c>
      <c r="F9339" s="7" t="s">
        <v>239</v>
      </c>
      <c r="G9339" s="7" t="s">
        <v>94</v>
      </c>
      <c r="H9339" s="7" t="s">
        <v>95</v>
      </c>
    </row>
    <row r="9340" spans="1:9">
      <c r="A9340" t="s">
        <v>4</v>
      </c>
      <c r="B9340" s="4" t="s">
        <v>5</v>
      </c>
      <c r="C9340" s="4" t="s">
        <v>8</v>
      </c>
      <c r="D9340" s="4" t="s">
        <v>7</v>
      </c>
      <c r="E9340" s="4" t="s">
        <v>9</v>
      </c>
      <c r="F9340" s="4" t="s">
        <v>9</v>
      </c>
      <c r="G9340" s="4" t="s">
        <v>9</v>
      </c>
      <c r="H9340" s="4" t="s">
        <v>9</v>
      </c>
    </row>
    <row r="9341" spans="1:9">
      <c r="A9341" t="n">
        <v>76136</v>
      </c>
      <c r="B9341" s="39" t="n">
        <v>51</v>
      </c>
      <c r="C9341" s="7" t="n">
        <v>3</v>
      </c>
      <c r="D9341" s="7" t="n">
        <v>7</v>
      </c>
      <c r="E9341" s="7" t="s">
        <v>442</v>
      </c>
      <c r="F9341" s="7" t="s">
        <v>239</v>
      </c>
      <c r="G9341" s="7" t="s">
        <v>94</v>
      </c>
      <c r="H9341" s="7" t="s">
        <v>95</v>
      </c>
    </row>
    <row r="9342" spans="1:9">
      <c r="A9342" t="s">
        <v>4</v>
      </c>
      <c r="B9342" s="4" t="s">
        <v>5</v>
      </c>
      <c r="C9342" s="4" t="s">
        <v>8</v>
      </c>
      <c r="D9342" s="4" t="s">
        <v>7</v>
      </c>
      <c r="E9342" s="4" t="s">
        <v>9</v>
      </c>
      <c r="F9342" s="4" t="s">
        <v>9</v>
      </c>
      <c r="G9342" s="4" t="s">
        <v>9</v>
      </c>
      <c r="H9342" s="4" t="s">
        <v>9</v>
      </c>
    </row>
    <row r="9343" spans="1:9">
      <c r="A9343" t="n">
        <v>76149</v>
      </c>
      <c r="B9343" s="39" t="n">
        <v>51</v>
      </c>
      <c r="C9343" s="7" t="n">
        <v>3</v>
      </c>
      <c r="D9343" s="7" t="n">
        <v>8</v>
      </c>
      <c r="E9343" s="7" t="s">
        <v>442</v>
      </c>
      <c r="F9343" s="7" t="s">
        <v>239</v>
      </c>
      <c r="G9343" s="7" t="s">
        <v>94</v>
      </c>
      <c r="H9343" s="7" t="s">
        <v>95</v>
      </c>
    </row>
    <row r="9344" spans="1:9">
      <c r="A9344" t="s">
        <v>4</v>
      </c>
      <c r="B9344" s="4" t="s">
        <v>5</v>
      </c>
      <c r="C9344" s="4" t="s">
        <v>8</v>
      </c>
      <c r="D9344" s="4" t="s">
        <v>7</v>
      </c>
      <c r="E9344" s="4" t="s">
        <v>9</v>
      </c>
      <c r="F9344" s="4" t="s">
        <v>9</v>
      </c>
      <c r="G9344" s="4" t="s">
        <v>9</v>
      </c>
      <c r="H9344" s="4" t="s">
        <v>9</v>
      </c>
    </row>
    <row r="9345" spans="1:8">
      <c r="A9345" t="n">
        <v>76162</v>
      </c>
      <c r="B9345" s="39" t="n">
        <v>51</v>
      </c>
      <c r="C9345" s="7" t="n">
        <v>3</v>
      </c>
      <c r="D9345" s="7" t="n">
        <v>9</v>
      </c>
      <c r="E9345" s="7" t="s">
        <v>442</v>
      </c>
      <c r="F9345" s="7" t="s">
        <v>239</v>
      </c>
      <c r="G9345" s="7" t="s">
        <v>94</v>
      </c>
      <c r="H9345" s="7" t="s">
        <v>95</v>
      </c>
    </row>
    <row r="9346" spans="1:8">
      <c r="A9346" t="s">
        <v>4</v>
      </c>
      <c r="B9346" s="4" t="s">
        <v>5</v>
      </c>
      <c r="C9346" s="4" t="s">
        <v>8</v>
      </c>
      <c r="D9346" s="4" t="s">
        <v>7</v>
      </c>
      <c r="E9346" s="4" t="s">
        <v>9</v>
      </c>
      <c r="F9346" s="4" t="s">
        <v>9</v>
      </c>
      <c r="G9346" s="4" t="s">
        <v>9</v>
      </c>
      <c r="H9346" s="4" t="s">
        <v>9</v>
      </c>
    </row>
    <row r="9347" spans="1:8">
      <c r="A9347" t="n">
        <v>76175</v>
      </c>
      <c r="B9347" s="39" t="n">
        <v>51</v>
      </c>
      <c r="C9347" s="7" t="n">
        <v>3</v>
      </c>
      <c r="D9347" s="7" t="n">
        <v>11</v>
      </c>
      <c r="E9347" s="7" t="s">
        <v>442</v>
      </c>
      <c r="F9347" s="7" t="s">
        <v>239</v>
      </c>
      <c r="G9347" s="7" t="s">
        <v>94</v>
      </c>
      <c r="H9347" s="7" t="s">
        <v>95</v>
      </c>
    </row>
    <row r="9348" spans="1:8">
      <c r="A9348" t="s">
        <v>4</v>
      </c>
      <c r="B9348" s="4" t="s">
        <v>5</v>
      </c>
      <c r="C9348" s="4" t="s">
        <v>8</v>
      </c>
      <c r="D9348" s="4" t="s">
        <v>7</v>
      </c>
      <c r="E9348" s="4" t="s">
        <v>9</v>
      </c>
      <c r="F9348" s="4" t="s">
        <v>9</v>
      </c>
      <c r="G9348" s="4" t="s">
        <v>9</v>
      </c>
      <c r="H9348" s="4" t="s">
        <v>9</v>
      </c>
    </row>
    <row r="9349" spans="1:8">
      <c r="A9349" t="n">
        <v>76188</v>
      </c>
      <c r="B9349" s="39" t="n">
        <v>51</v>
      </c>
      <c r="C9349" s="7" t="n">
        <v>3</v>
      </c>
      <c r="D9349" s="7" t="n">
        <v>13</v>
      </c>
      <c r="E9349" s="7" t="s">
        <v>442</v>
      </c>
      <c r="F9349" s="7" t="s">
        <v>239</v>
      </c>
      <c r="G9349" s="7" t="s">
        <v>94</v>
      </c>
      <c r="H9349" s="7" t="s">
        <v>95</v>
      </c>
    </row>
    <row r="9350" spans="1:8">
      <c r="A9350" t="s">
        <v>4</v>
      </c>
      <c r="B9350" s="4" t="s">
        <v>5</v>
      </c>
      <c r="C9350" s="4" t="s">
        <v>8</v>
      </c>
      <c r="D9350" s="4" t="s">
        <v>7</v>
      </c>
      <c r="E9350" s="4" t="s">
        <v>9</v>
      </c>
      <c r="F9350" s="4" t="s">
        <v>9</v>
      </c>
      <c r="G9350" s="4" t="s">
        <v>9</v>
      </c>
      <c r="H9350" s="4" t="s">
        <v>9</v>
      </c>
    </row>
    <row r="9351" spans="1:8">
      <c r="A9351" t="n">
        <v>76201</v>
      </c>
      <c r="B9351" s="39" t="n">
        <v>51</v>
      </c>
      <c r="C9351" s="7" t="n">
        <v>3</v>
      </c>
      <c r="D9351" s="7" t="n">
        <v>80</v>
      </c>
      <c r="E9351" s="7" t="s">
        <v>442</v>
      </c>
      <c r="F9351" s="7" t="s">
        <v>239</v>
      </c>
      <c r="G9351" s="7" t="s">
        <v>94</v>
      </c>
      <c r="H9351" s="7" t="s">
        <v>95</v>
      </c>
    </row>
    <row r="9352" spans="1:8">
      <c r="A9352" t="s">
        <v>4</v>
      </c>
      <c r="B9352" s="4" t="s">
        <v>5</v>
      </c>
      <c r="C9352" s="4" t="s">
        <v>8</v>
      </c>
      <c r="D9352" s="4" t="s">
        <v>7</v>
      </c>
      <c r="E9352" s="4" t="s">
        <v>9</v>
      </c>
      <c r="F9352" s="4" t="s">
        <v>9</v>
      </c>
      <c r="G9352" s="4" t="s">
        <v>9</v>
      </c>
      <c r="H9352" s="4" t="s">
        <v>9</v>
      </c>
    </row>
    <row r="9353" spans="1:8">
      <c r="A9353" t="n">
        <v>76214</v>
      </c>
      <c r="B9353" s="39" t="n">
        <v>51</v>
      </c>
      <c r="C9353" s="7" t="n">
        <v>3</v>
      </c>
      <c r="D9353" s="7" t="n">
        <v>18</v>
      </c>
      <c r="E9353" s="7" t="s">
        <v>442</v>
      </c>
      <c r="F9353" s="7" t="s">
        <v>239</v>
      </c>
      <c r="G9353" s="7" t="s">
        <v>94</v>
      </c>
      <c r="H9353" s="7" t="s">
        <v>95</v>
      </c>
    </row>
    <row r="9354" spans="1:8">
      <c r="A9354" t="s">
        <v>4</v>
      </c>
      <c r="B9354" s="4" t="s">
        <v>5</v>
      </c>
      <c r="C9354" s="4" t="s">
        <v>8</v>
      </c>
      <c r="D9354" s="4" t="s">
        <v>7</v>
      </c>
    </row>
    <row r="9355" spans="1:8">
      <c r="A9355" t="n">
        <v>76227</v>
      </c>
      <c r="B9355" s="27" t="n">
        <v>58</v>
      </c>
      <c r="C9355" s="7" t="n">
        <v>255</v>
      </c>
      <c r="D9355" s="7" t="n">
        <v>0</v>
      </c>
    </row>
    <row r="9356" spans="1:8">
      <c r="A9356" t="s">
        <v>4</v>
      </c>
      <c r="B9356" s="4" t="s">
        <v>5</v>
      </c>
      <c r="C9356" s="4" t="s">
        <v>8</v>
      </c>
      <c r="D9356" s="4" t="s">
        <v>7</v>
      </c>
      <c r="E9356" s="4" t="s">
        <v>9</v>
      </c>
    </row>
    <row r="9357" spans="1:8">
      <c r="A9357" t="n">
        <v>76231</v>
      </c>
      <c r="B9357" s="39" t="n">
        <v>51</v>
      </c>
      <c r="C9357" s="7" t="n">
        <v>4</v>
      </c>
      <c r="D9357" s="7" t="n">
        <v>80</v>
      </c>
      <c r="E9357" s="7" t="s">
        <v>270</v>
      </c>
    </row>
    <row r="9358" spans="1:8">
      <c r="A9358" t="s">
        <v>4</v>
      </c>
      <c r="B9358" s="4" t="s">
        <v>5</v>
      </c>
      <c r="C9358" s="4" t="s">
        <v>7</v>
      </c>
    </row>
    <row r="9359" spans="1:8">
      <c r="A9359" t="n">
        <v>76244</v>
      </c>
      <c r="B9359" s="25" t="n">
        <v>16</v>
      </c>
      <c r="C9359" s="7" t="n">
        <v>0</v>
      </c>
    </row>
    <row r="9360" spans="1:8">
      <c r="A9360" t="s">
        <v>4</v>
      </c>
      <c r="B9360" s="4" t="s">
        <v>5</v>
      </c>
      <c r="C9360" s="4" t="s">
        <v>7</v>
      </c>
      <c r="D9360" s="4" t="s">
        <v>74</v>
      </c>
      <c r="E9360" s="4" t="s">
        <v>8</v>
      </c>
      <c r="F9360" s="4" t="s">
        <v>8</v>
      </c>
    </row>
    <row r="9361" spans="1:8">
      <c r="A9361" t="n">
        <v>76247</v>
      </c>
      <c r="B9361" s="40" t="n">
        <v>26</v>
      </c>
      <c r="C9361" s="7" t="n">
        <v>80</v>
      </c>
      <c r="D9361" s="7" t="s">
        <v>603</v>
      </c>
      <c r="E9361" s="7" t="n">
        <v>2</v>
      </c>
      <c r="F9361" s="7" t="n">
        <v>0</v>
      </c>
    </row>
    <row r="9362" spans="1:8">
      <c r="A9362" t="s">
        <v>4</v>
      </c>
      <c r="B9362" s="4" t="s">
        <v>5</v>
      </c>
    </row>
    <row r="9363" spans="1:8">
      <c r="A9363" t="n">
        <v>76280</v>
      </c>
      <c r="B9363" s="41" t="n">
        <v>28</v>
      </c>
    </row>
    <row r="9364" spans="1:8">
      <c r="A9364" t="s">
        <v>4</v>
      </c>
      <c r="B9364" s="4" t="s">
        <v>5</v>
      </c>
      <c r="C9364" s="4" t="s">
        <v>7</v>
      </c>
      <c r="D9364" s="4" t="s">
        <v>7</v>
      </c>
      <c r="E9364" s="4" t="s">
        <v>7</v>
      </c>
    </row>
    <row r="9365" spans="1:8">
      <c r="A9365" t="n">
        <v>76281</v>
      </c>
      <c r="B9365" s="56" t="n">
        <v>61</v>
      </c>
      <c r="C9365" s="7" t="n">
        <v>0</v>
      </c>
      <c r="D9365" s="7" t="n">
        <v>80</v>
      </c>
      <c r="E9365" s="7" t="n">
        <v>1000</v>
      </c>
    </row>
    <row r="9366" spans="1:8">
      <c r="A9366" t="s">
        <v>4</v>
      </c>
      <c r="B9366" s="4" t="s">
        <v>5</v>
      </c>
      <c r="C9366" s="4" t="s">
        <v>7</v>
      </c>
    </row>
    <row r="9367" spans="1:8">
      <c r="A9367" t="n">
        <v>76288</v>
      </c>
      <c r="B9367" s="25" t="n">
        <v>16</v>
      </c>
      <c r="C9367" s="7" t="n">
        <v>300</v>
      </c>
    </row>
    <row r="9368" spans="1:8">
      <c r="A9368" t="s">
        <v>4</v>
      </c>
      <c r="B9368" s="4" t="s">
        <v>5</v>
      </c>
      <c r="C9368" s="4" t="s">
        <v>7</v>
      </c>
      <c r="D9368" s="4" t="s">
        <v>7</v>
      </c>
      <c r="E9368" s="4" t="s">
        <v>13</v>
      </c>
      <c r="F9368" s="4" t="s">
        <v>8</v>
      </c>
    </row>
    <row r="9369" spans="1:8">
      <c r="A9369" t="n">
        <v>76291</v>
      </c>
      <c r="B9369" s="90" t="n">
        <v>53</v>
      </c>
      <c r="C9369" s="7" t="n">
        <v>0</v>
      </c>
      <c r="D9369" s="7" t="n">
        <v>80</v>
      </c>
      <c r="E9369" s="7" t="n">
        <v>10</v>
      </c>
      <c r="F9369" s="7" t="n">
        <v>0</v>
      </c>
    </row>
    <row r="9370" spans="1:8">
      <c r="A9370" t="s">
        <v>4</v>
      </c>
      <c r="B9370" s="4" t="s">
        <v>5</v>
      </c>
      <c r="C9370" s="4" t="s">
        <v>7</v>
      </c>
    </row>
    <row r="9371" spans="1:8">
      <c r="A9371" t="n">
        <v>76301</v>
      </c>
      <c r="B9371" s="25" t="n">
        <v>16</v>
      </c>
      <c r="C9371" s="7" t="n">
        <v>100</v>
      </c>
    </row>
    <row r="9372" spans="1:8">
      <c r="A9372" t="s">
        <v>4</v>
      </c>
      <c r="B9372" s="4" t="s">
        <v>5</v>
      </c>
      <c r="C9372" s="4" t="s">
        <v>7</v>
      </c>
      <c r="D9372" s="4" t="s">
        <v>8</v>
      </c>
      <c r="E9372" s="4" t="s">
        <v>8</v>
      </c>
      <c r="F9372" s="4" t="s">
        <v>9</v>
      </c>
    </row>
    <row r="9373" spans="1:8">
      <c r="A9373" t="n">
        <v>76304</v>
      </c>
      <c r="B9373" s="22" t="n">
        <v>20</v>
      </c>
      <c r="C9373" s="7" t="n">
        <v>1</v>
      </c>
      <c r="D9373" s="7" t="n">
        <v>3</v>
      </c>
      <c r="E9373" s="7" t="n">
        <v>11</v>
      </c>
      <c r="F9373" s="7" t="s">
        <v>604</v>
      </c>
    </row>
    <row r="9374" spans="1:8">
      <c r="A9374" t="s">
        <v>4</v>
      </c>
      <c r="B9374" s="4" t="s">
        <v>5</v>
      </c>
      <c r="C9374" s="4" t="s">
        <v>7</v>
      </c>
      <c r="D9374" s="4" t="s">
        <v>8</v>
      </c>
      <c r="E9374" s="4" t="s">
        <v>8</v>
      </c>
      <c r="F9374" s="4" t="s">
        <v>9</v>
      </c>
    </row>
    <row r="9375" spans="1:8">
      <c r="A9375" t="n">
        <v>76334</v>
      </c>
      <c r="B9375" s="22" t="n">
        <v>20</v>
      </c>
      <c r="C9375" s="7" t="n">
        <v>2</v>
      </c>
      <c r="D9375" s="7" t="n">
        <v>3</v>
      </c>
      <c r="E9375" s="7" t="n">
        <v>11</v>
      </c>
      <c r="F9375" s="7" t="s">
        <v>604</v>
      </c>
    </row>
    <row r="9376" spans="1:8">
      <c r="A9376" t="s">
        <v>4</v>
      </c>
      <c r="B9376" s="4" t="s">
        <v>5</v>
      </c>
      <c r="C9376" s="4" t="s">
        <v>7</v>
      </c>
      <c r="D9376" s="4" t="s">
        <v>8</v>
      </c>
      <c r="E9376" s="4" t="s">
        <v>8</v>
      </c>
      <c r="F9376" s="4" t="s">
        <v>9</v>
      </c>
    </row>
    <row r="9377" spans="1:6">
      <c r="A9377" t="n">
        <v>76364</v>
      </c>
      <c r="B9377" s="22" t="n">
        <v>20</v>
      </c>
      <c r="C9377" s="7" t="n">
        <v>3</v>
      </c>
      <c r="D9377" s="7" t="n">
        <v>3</v>
      </c>
      <c r="E9377" s="7" t="n">
        <v>11</v>
      </c>
      <c r="F9377" s="7" t="s">
        <v>604</v>
      </c>
    </row>
    <row r="9378" spans="1:6">
      <c r="A9378" t="s">
        <v>4</v>
      </c>
      <c r="B9378" s="4" t="s">
        <v>5</v>
      </c>
      <c r="C9378" s="4" t="s">
        <v>7</v>
      </c>
      <c r="D9378" s="4" t="s">
        <v>8</v>
      </c>
      <c r="E9378" s="4" t="s">
        <v>8</v>
      </c>
      <c r="F9378" s="4" t="s">
        <v>9</v>
      </c>
    </row>
    <row r="9379" spans="1:6">
      <c r="A9379" t="n">
        <v>76394</v>
      </c>
      <c r="B9379" s="22" t="n">
        <v>20</v>
      </c>
      <c r="C9379" s="7" t="n">
        <v>4</v>
      </c>
      <c r="D9379" s="7" t="n">
        <v>3</v>
      </c>
      <c r="E9379" s="7" t="n">
        <v>11</v>
      </c>
      <c r="F9379" s="7" t="s">
        <v>604</v>
      </c>
    </row>
    <row r="9380" spans="1:6">
      <c r="A9380" t="s">
        <v>4</v>
      </c>
      <c r="B9380" s="4" t="s">
        <v>5</v>
      </c>
      <c r="C9380" s="4" t="s">
        <v>7</v>
      </c>
      <c r="D9380" s="4" t="s">
        <v>8</v>
      </c>
      <c r="E9380" s="4" t="s">
        <v>8</v>
      </c>
      <c r="F9380" s="4" t="s">
        <v>9</v>
      </c>
    </row>
    <row r="9381" spans="1:6">
      <c r="A9381" t="n">
        <v>76424</v>
      </c>
      <c r="B9381" s="22" t="n">
        <v>20</v>
      </c>
      <c r="C9381" s="7" t="n">
        <v>5</v>
      </c>
      <c r="D9381" s="7" t="n">
        <v>3</v>
      </c>
      <c r="E9381" s="7" t="n">
        <v>11</v>
      </c>
      <c r="F9381" s="7" t="s">
        <v>604</v>
      </c>
    </row>
    <row r="9382" spans="1:6">
      <c r="A9382" t="s">
        <v>4</v>
      </c>
      <c r="B9382" s="4" t="s">
        <v>5</v>
      </c>
      <c r="C9382" s="4" t="s">
        <v>7</v>
      </c>
      <c r="D9382" s="4" t="s">
        <v>8</v>
      </c>
      <c r="E9382" s="4" t="s">
        <v>8</v>
      </c>
      <c r="F9382" s="4" t="s">
        <v>9</v>
      </c>
    </row>
    <row r="9383" spans="1:6">
      <c r="A9383" t="n">
        <v>76454</v>
      </c>
      <c r="B9383" s="22" t="n">
        <v>20</v>
      </c>
      <c r="C9383" s="7" t="n">
        <v>6</v>
      </c>
      <c r="D9383" s="7" t="n">
        <v>3</v>
      </c>
      <c r="E9383" s="7" t="n">
        <v>11</v>
      </c>
      <c r="F9383" s="7" t="s">
        <v>604</v>
      </c>
    </row>
    <row r="9384" spans="1:6">
      <c r="A9384" t="s">
        <v>4</v>
      </c>
      <c r="B9384" s="4" t="s">
        <v>5</v>
      </c>
      <c r="C9384" s="4" t="s">
        <v>7</v>
      </c>
      <c r="D9384" s="4" t="s">
        <v>8</v>
      </c>
      <c r="E9384" s="4" t="s">
        <v>8</v>
      </c>
      <c r="F9384" s="4" t="s">
        <v>9</v>
      </c>
    </row>
    <row r="9385" spans="1:6">
      <c r="A9385" t="n">
        <v>76484</v>
      </c>
      <c r="B9385" s="22" t="n">
        <v>20</v>
      </c>
      <c r="C9385" s="7" t="n">
        <v>7</v>
      </c>
      <c r="D9385" s="7" t="n">
        <v>3</v>
      </c>
      <c r="E9385" s="7" t="n">
        <v>11</v>
      </c>
      <c r="F9385" s="7" t="s">
        <v>604</v>
      </c>
    </row>
    <row r="9386" spans="1:6">
      <c r="A9386" t="s">
        <v>4</v>
      </c>
      <c r="B9386" s="4" t="s">
        <v>5</v>
      </c>
      <c r="C9386" s="4" t="s">
        <v>7</v>
      </c>
      <c r="D9386" s="4" t="s">
        <v>8</v>
      </c>
      <c r="E9386" s="4" t="s">
        <v>8</v>
      </c>
      <c r="F9386" s="4" t="s">
        <v>9</v>
      </c>
    </row>
    <row r="9387" spans="1:6">
      <c r="A9387" t="n">
        <v>76514</v>
      </c>
      <c r="B9387" s="22" t="n">
        <v>20</v>
      </c>
      <c r="C9387" s="7" t="n">
        <v>8</v>
      </c>
      <c r="D9387" s="7" t="n">
        <v>3</v>
      </c>
      <c r="E9387" s="7" t="n">
        <v>11</v>
      </c>
      <c r="F9387" s="7" t="s">
        <v>604</v>
      </c>
    </row>
    <row r="9388" spans="1:6">
      <c r="A9388" t="s">
        <v>4</v>
      </c>
      <c r="B9388" s="4" t="s">
        <v>5</v>
      </c>
      <c r="C9388" s="4" t="s">
        <v>7</v>
      </c>
      <c r="D9388" s="4" t="s">
        <v>8</v>
      </c>
      <c r="E9388" s="4" t="s">
        <v>8</v>
      </c>
      <c r="F9388" s="4" t="s">
        <v>9</v>
      </c>
    </row>
    <row r="9389" spans="1:6">
      <c r="A9389" t="n">
        <v>76544</v>
      </c>
      <c r="B9389" s="22" t="n">
        <v>20</v>
      </c>
      <c r="C9389" s="7" t="n">
        <v>9</v>
      </c>
      <c r="D9389" s="7" t="n">
        <v>3</v>
      </c>
      <c r="E9389" s="7" t="n">
        <v>11</v>
      </c>
      <c r="F9389" s="7" t="s">
        <v>604</v>
      </c>
    </row>
    <row r="9390" spans="1:6">
      <c r="A9390" t="s">
        <v>4</v>
      </c>
      <c r="B9390" s="4" t="s">
        <v>5</v>
      </c>
      <c r="C9390" s="4" t="s">
        <v>7</v>
      </c>
      <c r="D9390" s="4" t="s">
        <v>8</v>
      </c>
      <c r="E9390" s="4" t="s">
        <v>8</v>
      </c>
      <c r="F9390" s="4" t="s">
        <v>9</v>
      </c>
    </row>
    <row r="9391" spans="1:6">
      <c r="A9391" t="n">
        <v>76574</v>
      </c>
      <c r="B9391" s="22" t="n">
        <v>20</v>
      </c>
      <c r="C9391" s="7" t="n">
        <v>11</v>
      </c>
      <c r="D9391" s="7" t="n">
        <v>3</v>
      </c>
      <c r="E9391" s="7" t="n">
        <v>11</v>
      </c>
      <c r="F9391" s="7" t="s">
        <v>604</v>
      </c>
    </row>
    <row r="9392" spans="1:6">
      <c r="A9392" t="s">
        <v>4</v>
      </c>
      <c r="B9392" s="4" t="s">
        <v>5</v>
      </c>
      <c r="C9392" s="4" t="s">
        <v>7</v>
      </c>
      <c r="D9392" s="4" t="s">
        <v>8</v>
      </c>
      <c r="E9392" s="4" t="s">
        <v>8</v>
      </c>
      <c r="F9392" s="4" t="s">
        <v>9</v>
      </c>
    </row>
    <row r="9393" spans="1:6">
      <c r="A9393" t="n">
        <v>76604</v>
      </c>
      <c r="B9393" s="22" t="n">
        <v>20</v>
      </c>
      <c r="C9393" s="7" t="n">
        <v>18</v>
      </c>
      <c r="D9393" s="7" t="n">
        <v>3</v>
      </c>
      <c r="E9393" s="7" t="n">
        <v>11</v>
      </c>
      <c r="F9393" s="7" t="s">
        <v>604</v>
      </c>
    </row>
    <row r="9394" spans="1:6">
      <c r="A9394" t="s">
        <v>4</v>
      </c>
      <c r="B9394" s="4" t="s">
        <v>5</v>
      </c>
      <c r="C9394" s="4" t="s">
        <v>7</v>
      </c>
      <c r="D9394" s="4" t="s">
        <v>8</v>
      </c>
      <c r="E9394" s="4" t="s">
        <v>8</v>
      </c>
      <c r="F9394" s="4" t="s">
        <v>9</v>
      </c>
    </row>
    <row r="9395" spans="1:6">
      <c r="A9395" t="n">
        <v>76634</v>
      </c>
      <c r="B9395" s="22" t="n">
        <v>20</v>
      </c>
      <c r="C9395" s="7" t="n">
        <v>7032</v>
      </c>
      <c r="D9395" s="7" t="n">
        <v>3</v>
      </c>
      <c r="E9395" s="7" t="n">
        <v>11</v>
      </c>
      <c r="F9395" s="7" t="s">
        <v>604</v>
      </c>
    </row>
    <row r="9396" spans="1:6">
      <c r="A9396" t="s">
        <v>4</v>
      </c>
      <c r="B9396" s="4" t="s">
        <v>5</v>
      </c>
      <c r="C9396" s="4" t="s">
        <v>7</v>
      </c>
    </row>
    <row r="9397" spans="1:6">
      <c r="A9397" t="n">
        <v>76664</v>
      </c>
      <c r="B9397" s="88" t="n">
        <v>54</v>
      </c>
      <c r="C9397" s="7" t="n">
        <v>0</v>
      </c>
    </row>
    <row r="9398" spans="1:6">
      <c r="A9398" t="s">
        <v>4</v>
      </c>
      <c r="B9398" s="4" t="s">
        <v>5</v>
      </c>
      <c r="C9398" s="4" t="s">
        <v>8</v>
      </c>
      <c r="D9398" s="4" t="s">
        <v>7</v>
      </c>
      <c r="E9398" s="4" t="s">
        <v>9</v>
      </c>
    </row>
    <row r="9399" spans="1:6">
      <c r="A9399" t="n">
        <v>76667</v>
      </c>
      <c r="B9399" s="39" t="n">
        <v>51</v>
      </c>
      <c r="C9399" s="7" t="n">
        <v>4</v>
      </c>
      <c r="D9399" s="7" t="n">
        <v>0</v>
      </c>
      <c r="E9399" s="7" t="s">
        <v>605</v>
      </c>
    </row>
    <row r="9400" spans="1:6">
      <c r="A9400" t="s">
        <v>4</v>
      </c>
      <c r="B9400" s="4" t="s">
        <v>5</v>
      </c>
      <c r="C9400" s="4" t="s">
        <v>7</v>
      </c>
    </row>
    <row r="9401" spans="1:6">
      <c r="A9401" t="n">
        <v>76681</v>
      </c>
      <c r="B9401" s="25" t="n">
        <v>16</v>
      </c>
      <c r="C9401" s="7" t="n">
        <v>0</v>
      </c>
    </row>
    <row r="9402" spans="1:6">
      <c r="A9402" t="s">
        <v>4</v>
      </c>
      <c r="B9402" s="4" t="s">
        <v>5</v>
      </c>
      <c r="C9402" s="4" t="s">
        <v>7</v>
      </c>
      <c r="D9402" s="4" t="s">
        <v>74</v>
      </c>
      <c r="E9402" s="4" t="s">
        <v>8</v>
      </c>
      <c r="F9402" s="4" t="s">
        <v>8</v>
      </c>
      <c r="G9402" s="4" t="s">
        <v>74</v>
      </c>
      <c r="H9402" s="4" t="s">
        <v>8</v>
      </c>
      <c r="I9402" s="4" t="s">
        <v>8</v>
      </c>
    </row>
    <row r="9403" spans="1:6">
      <c r="A9403" t="n">
        <v>76684</v>
      </c>
      <c r="B9403" s="40" t="n">
        <v>26</v>
      </c>
      <c r="C9403" s="7" t="n">
        <v>0</v>
      </c>
      <c r="D9403" s="7" t="s">
        <v>606</v>
      </c>
      <c r="E9403" s="7" t="n">
        <v>2</v>
      </c>
      <c r="F9403" s="7" t="n">
        <v>3</v>
      </c>
      <c r="G9403" s="7" t="s">
        <v>607</v>
      </c>
      <c r="H9403" s="7" t="n">
        <v>2</v>
      </c>
      <c r="I9403" s="7" t="n">
        <v>0</v>
      </c>
    </row>
    <row r="9404" spans="1:6">
      <c r="A9404" t="s">
        <v>4</v>
      </c>
      <c r="B9404" s="4" t="s">
        <v>5</v>
      </c>
    </row>
    <row r="9405" spans="1:6">
      <c r="A9405" t="n">
        <v>76812</v>
      </c>
      <c r="B9405" s="41" t="n">
        <v>28</v>
      </c>
    </row>
    <row r="9406" spans="1:6">
      <c r="A9406" t="s">
        <v>4</v>
      </c>
      <c r="B9406" s="4" t="s">
        <v>5</v>
      </c>
      <c r="C9406" s="4" t="s">
        <v>7</v>
      </c>
      <c r="D9406" s="4" t="s">
        <v>8</v>
      </c>
    </row>
    <row r="9407" spans="1:6">
      <c r="A9407" t="n">
        <v>76813</v>
      </c>
      <c r="B9407" s="89" t="n">
        <v>67</v>
      </c>
      <c r="C9407" s="7" t="n">
        <v>1</v>
      </c>
      <c r="D9407" s="7" t="n">
        <v>3</v>
      </c>
    </row>
    <row r="9408" spans="1:6">
      <c r="A9408" t="s">
        <v>4</v>
      </c>
      <c r="B9408" s="4" t="s">
        <v>5</v>
      </c>
      <c r="C9408" s="4" t="s">
        <v>7</v>
      </c>
      <c r="D9408" s="4" t="s">
        <v>8</v>
      </c>
    </row>
    <row r="9409" spans="1:9">
      <c r="A9409" t="n">
        <v>76817</v>
      </c>
      <c r="B9409" s="89" t="n">
        <v>67</v>
      </c>
      <c r="C9409" s="7" t="n">
        <v>2</v>
      </c>
      <c r="D9409" s="7" t="n">
        <v>3</v>
      </c>
    </row>
    <row r="9410" spans="1:9">
      <c r="A9410" t="s">
        <v>4</v>
      </c>
      <c r="B9410" s="4" t="s">
        <v>5</v>
      </c>
      <c r="C9410" s="4" t="s">
        <v>7</v>
      </c>
      <c r="D9410" s="4" t="s">
        <v>8</v>
      </c>
    </row>
    <row r="9411" spans="1:9">
      <c r="A9411" t="n">
        <v>76821</v>
      </c>
      <c r="B9411" s="89" t="n">
        <v>67</v>
      </c>
      <c r="C9411" s="7" t="n">
        <v>3</v>
      </c>
      <c r="D9411" s="7" t="n">
        <v>3</v>
      </c>
    </row>
    <row r="9412" spans="1:9">
      <c r="A9412" t="s">
        <v>4</v>
      </c>
      <c r="B9412" s="4" t="s">
        <v>5</v>
      </c>
      <c r="C9412" s="4" t="s">
        <v>7</v>
      </c>
      <c r="D9412" s="4" t="s">
        <v>8</v>
      </c>
    </row>
    <row r="9413" spans="1:9">
      <c r="A9413" t="n">
        <v>76825</v>
      </c>
      <c r="B9413" s="89" t="n">
        <v>67</v>
      </c>
      <c r="C9413" s="7" t="n">
        <v>4</v>
      </c>
      <c r="D9413" s="7" t="n">
        <v>3</v>
      </c>
    </row>
    <row r="9414" spans="1:9">
      <c r="A9414" t="s">
        <v>4</v>
      </c>
      <c r="B9414" s="4" t="s">
        <v>5</v>
      </c>
      <c r="C9414" s="4" t="s">
        <v>7</v>
      </c>
      <c r="D9414" s="4" t="s">
        <v>8</v>
      </c>
    </row>
    <row r="9415" spans="1:9">
      <c r="A9415" t="n">
        <v>76829</v>
      </c>
      <c r="B9415" s="89" t="n">
        <v>67</v>
      </c>
      <c r="C9415" s="7" t="n">
        <v>5</v>
      </c>
      <c r="D9415" s="7" t="n">
        <v>3</v>
      </c>
    </row>
    <row r="9416" spans="1:9">
      <c r="A9416" t="s">
        <v>4</v>
      </c>
      <c r="B9416" s="4" t="s">
        <v>5</v>
      </c>
      <c r="C9416" s="4" t="s">
        <v>7</v>
      </c>
      <c r="D9416" s="4" t="s">
        <v>8</v>
      </c>
    </row>
    <row r="9417" spans="1:9">
      <c r="A9417" t="n">
        <v>76833</v>
      </c>
      <c r="B9417" s="89" t="n">
        <v>67</v>
      </c>
      <c r="C9417" s="7" t="n">
        <v>6</v>
      </c>
      <c r="D9417" s="7" t="n">
        <v>3</v>
      </c>
    </row>
    <row r="9418" spans="1:9">
      <c r="A9418" t="s">
        <v>4</v>
      </c>
      <c r="B9418" s="4" t="s">
        <v>5</v>
      </c>
      <c r="C9418" s="4" t="s">
        <v>7</v>
      </c>
      <c r="D9418" s="4" t="s">
        <v>8</v>
      </c>
    </row>
    <row r="9419" spans="1:9">
      <c r="A9419" t="n">
        <v>76837</v>
      </c>
      <c r="B9419" s="89" t="n">
        <v>67</v>
      </c>
      <c r="C9419" s="7" t="n">
        <v>7</v>
      </c>
      <c r="D9419" s="7" t="n">
        <v>3</v>
      </c>
    </row>
    <row r="9420" spans="1:9">
      <c r="A9420" t="s">
        <v>4</v>
      </c>
      <c r="B9420" s="4" t="s">
        <v>5</v>
      </c>
      <c r="C9420" s="4" t="s">
        <v>7</v>
      </c>
      <c r="D9420" s="4" t="s">
        <v>8</v>
      </c>
    </row>
    <row r="9421" spans="1:9">
      <c r="A9421" t="n">
        <v>76841</v>
      </c>
      <c r="B9421" s="89" t="n">
        <v>67</v>
      </c>
      <c r="C9421" s="7" t="n">
        <v>8</v>
      </c>
      <c r="D9421" s="7" t="n">
        <v>3</v>
      </c>
    </row>
    <row r="9422" spans="1:9">
      <c r="A9422" t="s">
        <v>4</v>
      </c>
      <c r="B9422" s="4" t="s">
        <v>5</v>
      </c>
      <c r="C9422" s="4" t="s">
        <v>7</v>
      </c>
      <c r="D9422" s="4" t="s">
        <v>8</v>
      </c>
    </row>
    <row r="9423" spans="1:9">
      <c r="A9423" t="n">
        <v>76845</v>
      </c>
      <c r="B9423" s="89" t="n">
        <v>67</v>
      </c>
      <c r="C9423" s="7" t="n">
        <v>9</v>
      </c>
      <c r="D9423" s="7" t="n">
        <v>3</v>
      </c>
    </row>
    <row r="9424" spans="1:9">
      <c r="A9424" t="s">
        <v>4</v>
      </c>
      <c r="B9424" s="4" t="s">
        <v>5</v>
      </c>
      <c r="C9424" s="4" t="s">
        <v>7</v>
      </c>
      <c r="D9424" s="4" t="s">
        <v>8</v>
      </c>
    </row>
    <row r="9425" spans="1:4">
      <c r="A9425" t="n">
        <v>76849</v>
      </c>
      <c r="B9425" s="89" t="n">
        <v>67</v>
      </c>
      <c r="C9425" s="7" t="n">
        <v>11</v>
      </c>
      <c r="D9425" s="7" t="n">
        <v>3</v>
      </c>
    </row>
    <row r="9426" spans="1:4">
      <c r="A9426" t="s">
        <v>4</v>
      </c>
      <c r="B9426" s="4" t="s">
        <v>5</v>
      </c>
      <c r="C9426" s="4" t="s">
        <v>7</v>
      </c>
      <c r="D9426" s="4" t="s">
        <v>8</v>
      </c>
    </row>
    <row r="9427" spans="1:4">
      <c r="A9427" t="n">
        <v>76853</v>
      </c>
      <c r="B9427" s="89" t="n">
        <v>67</v>
      </c>
      <c r="C9427" s="7" t="n">
        <v>18</v>
      </c>
      <c r="D9427" s="7" t="n">
        <v>3</v>
      </c>
    </row>
    <row r="9428" spans="1:4">
      <c r="A9428" t="s">
        <v>4</v>
      </c>
      <c r="B9428" s="4" t="s">
        <v>5</v>
      </c>
      <c r="C9428" s="4" t="s">
        <v>7</v>
      </c>
      <c r="D9428" s="4" t="s">
        <v>8</v>
      </c>
    </row>
    <row r="9429" spans="1:4">
      <c r="A9429" t="n">
        <v>76857</v>
      </c>
      <c r="B9429" s="89" t="n">
        <v>67</v>
      </c>
      <c r="C9429" s="7" t="n">
        <v>7032</v>
      </c>
      <c r="D9429" s="7" t="n">
        <v>3</v>
      </c>
    </row>
    <row r="9430" spans="1:4">
      <c r="A9430" t="s">
        <v>4</v>
      </c>
      <c r="B9430" s="4" t="s">
        <v>5</v>
      </c>
      <c r="C9430" s="4" t="s">
        <v>8</v>
      </c>
      <c r="D9430" s="4" t="s">
        <v>7</v>
      </c>
      <c r="E9430" s="4" t="s">
        <v>9</v>
      </c>
    </row>
    <row r="9431" spans="1:4">
      <c r="A9431" t="n">
        <v>76861</v>
      </c>
      <c r="B9431" s="39" t="n">
        <v>51</v>
      </c>
      <c r="C9431" s="7" t="n">
        <v>4</v>
      </c>
      <c r="D9431" s="7" t="n">
        <v>7032</v>
      </c>
      <c r="E9431" s="7" t="s">
        <v>529</v>
      </c>
    </row>
    <row r="9432" spans="1:4">
      <c r="A9432" t="s">
        <v>4</v>
      </c>
      <c r="B9432" s="4" t="s">
        <v>5</v>
      </c>
      <c r="C9432" s="4" t="s">
        <v>7</v>
      </c>
    </row>
    <row r="9433" spans="1:4">
      <c r="A9433" t="n">
        <v>76874</v>
      </c>
      <c r="B9433" s="25" t="n">
        <v>16</v>
      </c>
      <c r="C9433" s="7" t="n">
        <v>0</v>
      </c>
    </row>
    <row r="9434" spans="1:4">
      <c r="A9434" t="s">
        <v>4</v>
      </c>
      <c r="B9434" s="4" t="s">
        <v>5</v>
      </c>
      <c r="C9434" s="4" t="s">
        <v>7</v>
      </c>
      <c r="D9434" s="4" t="s">
        <v>74</v>
      </c>
      <c r="E9434" s="4" t="s">
        <v>8</v>
      </c>
      <c r="F9434" s="4" t="s">
        <v>8</v>
      </c>
    </row>
    <row r="9435" spans="1:4">
      <c r="A9435" t="n">
        <v>76877</v>
      </c>
      <c r="B9435" s="40" t="n">
        <v>26</v>
      </c>
      <c r="C9435" s="7" t="n">
        <v>7032</v>
      </c>
      <c r="D9435" s="7" t="s">
        <v>608</v>
      </c>
      <c r="E9435" s="7" t="n">
        <v>2</v>
      </c>
      <c r="F9435" s="7" t="n">
        <v>0</v>
      </c>
    </row>
    <row r="9436" spans="1:4">
      <c r="A9436" t="s">
        <v>4</v>
      </c>
      <c r="B9436" s="4" t="s">
        <v>5</v>
      </c>
    </row>
    <row r="9437" spans="1:4">
      <c r="A9437" t="n">
        <v>76910</v>
      </c>
      <c r="B9437" s="41" t="n">
        <v>28</v>
      </c>
    </row>
    <row r="9438" spans="1:4">
      <c r="A9438" t="s">
        <v>4</v>
      </c>
      <c r="B9438" s="4" t="s">
        <v>5</v>
      </c>
      <c r="C9438" s="4" t="s">
        <v>8</v>
      </c>
      <c r="D9438" s="4" t="s">
        <v>7</v>
      </c>
      <c r="E9438" s="4" t="s">
        <v>9</v>
      </c>
    </row>
    <row r="9439" spans="1:4">
      <c r="A9439" t="n">
        <v>76911</v>
      </c>
      <c r="B9439" s="39" t="n">
        <v>51</v>
      </c>
      <c r="C9439" s="7" t="n">
        <v>4</v>
      </c>
      <c r="D9439" s="7" t="n">
        <v>5</v>
      </c>
      <c r="E9439" s="7" t="s">
        <v>270</v>
      </c>
    </row>
    <row r="9440" spans="1:4">
      <c r="A9440" t="s">
        <v>4</v>
      </c>
      <c r="B9440" s="4" t="s">
        <v>5</v>
      </c>
      <c r="C9440" s="4" t="s">
        <v>7</v>
      </c>
    </row>
    <row r="9441" spans="1:6">
      <c r="A9441" t="n">
        <v>76924</v>
      </c>
      <c r="B9441" s="25" t="n">
        <v>16</v>
      </c>
      <c r="C9441" s="7" t="n">
        <v>0</v>
      </c>
    </row>
    <row r="9442" spans="1:6">
      <c r="A9442" t="s">
        <v>4</v>
      </c>
      <c r="B9442" s="4" t="s">
        <v>5</v>
      </c>
      <c r="C9442" s="4" t="s">
        <v>7</v>
      </c>
      <c r="D9442" s="4" t="s">
        <v>74</v>
      </c>
      <c r="E9442" s="4" t="s">
        <v>8</v>
      </c>
      <c r="F9442" s="4" t="s">
        <v>8</v>
      </c>
    </row>
    <row r="9443" spans="1:6">
      <c r="A9443" t="n">
        <v>76927</v>
      </c>
      <c r="B9443" s="40" t="n">
        <v>26</v>
      </c>
      <c r="C9443" s="7" t="n">
        <v>5</v>
      </c>
      <c r="D9443" s="7" t="s">
        <v>609</v>
      </c>
      <c r="E9443" s="7" t="n">
        <v>2</v>
      </c>
      <c r="F9443" s="7" t="n">
        <v>0</v>
      </c>
    </row>
    <row r="9444" spans="1:6">
      <c r="A9444" t="s">
        <v>4</v>
      </c>
      <c r="B9444" s="4" t="s">
        <v>5</v>
      </c>
    </row>
    <row r="9445" spans="1:6">
      <c r="A9445" t="n">
        <v>76963</v>
      </c>
      <c r="B9445" s="41" t="n">
        <v>28</v>
      </c>
    </row>
    <row r="9446" spans="1:6">
      <c r="A9446" t="s">
        <v>4</v>
      </c>
      <c r="B9446" s="4" t="s">
        <v>5</v>
      </c>
      <c r="C9446" s="4" t="s">
        <v>7</v>
      </c>
      <c r="D9446" s="4" t="s">
        <v>8</v>
      </c>
    </row>
    <row r="9447" spans="1:6">
      <c r="A9447" t="n">
        <v>76964</v>
      </c>
      <c r="B9447" s="42" t="n">
        <v>89</v>
      </c>
      <c r="C9447" s="7" t="n">
        <v>65533</v>
      </c>
      <c r="D9447" s="7" t="n">
        <v>1</v>
      </c>
    </row>
    <row r="9448" spans="1:6">
      <c r="A9448" t="s">
        <v>4</v>
      </c>
      <c r="B9448" s="4" t="s">
        <v>5</v>
      </c>
      <c r="C9448" s="4" t="s">
        <v>8</v>
      </c>
      <c r="D9448" s="4" t="s">
        <v>7</v>
      </c>
      <c r="E9448" s="4" t="s">
        <v>13</v>
      </c>
    </row>
    <row r="9449" spans="1:6">
      <c r="A9449" t="n">
        <v>76968</v>
      </c>
      <c r="B9449" s="27" t="n">
        <v>58</v>
      </c>
      <c r="C9449" s="7" t="n">
        <v>101</v>
      </c>
      <c r="D9449" s="7" t="n">
        <v>300</v>
      </c>
      <c r="E9449" s="7" t="n">
        <v>1</v>
      </c>
    </row>
    <row r="9450" spans="1:6">
      <c r="A9450" t="s">
        <v>4</v>
      </c>
      <c r="B9450" s="4" t="s">
        <v>5</v>
      </c>
      <c r="C9450" s="4" t="s">
        <v>8</v>
      </c>
      <c r="D9450" s="4" t="s">
        <v>7</v>
      </c>
    </row>
    <row r="9451" spans="1:6">
      <c r="A9451" t="n">
        <v>76976</v>
      </c>
      <c r="B9451" s="27" t="n">
        <v>58</v>
      </c>
      <c r="C9451" s="7" t="n">
        <v>254</v>
      </c>
      <c r="D9451" s="7" t="n">
        <v>0</v>
      </c>
    </row>
    <row r="9452" spans="1:6">
      <c r="A9452" t="s">
        <v>4</v>
      </c>
      <c r="B9452" s="4" t="s">
        <v>5</v>
      </c>
      <c r="C9452" s="4" t="s">
        <v>7</v>
      </c>
      <c r="D9452" s="4" t="s">
        <v>13</v>
      </c>
      <c r="E9452" s="4" t="s">
        <v>13</v>
      </c>
      <c r="F9452" s="4" t="s">
        <v>13</v>
      </c>
      <c r="G9452" s="4" t="s">
        <v>13</v>
      </c>
    </row>
    <row r="9453" spans="1:6">
      <c r="A9453" t="n">
        <v>76980</v>
      </c>
      <c r="B9453" s="46" t="n">
        <v>46</v>
      </c>
      <c r="C9453" s="7" t="n">
        <v>0</v>
      </c>
      <c r="D9453" s="7" t="n">
        <v>-0.949999988079071</v>
      </c>
      <c r="E9453" s="7" t="n">
        <v>2.10999989509583</v>
      </c>
      <c r="F9453" s="7" t="n">
        <v>44.7999992370605</v>
      </c>
      <c r="G9453" s="7" t="n">
        <v>0</v>
      </c>
    </row>
    <row r="9454" spans="1:6">
      <c r="A9454" t="s">
        <v>4</v>
      </c>
      <c r="B9454" s="4" t="s">
        <v>5</v>
      </c>
      <c r="C9454" s="4" t="s">
        <v>7</v>
      </c>
      <c r="D9454" s="4" t="s">
        <v>13</v>
      </c>
      <c r="E9454" s="4" t="s">
        <v>13</v>
      </c>
      <c r="F9454" s="4" t="s">
        <v>13</v>
      </c>
      <c r="G9454" s="4" t="s">
        <v>13</v>
      </c>
    </row>
    <row r="9455" spans="1:6">
      <c r="A9455" t="n">
        <v>76999</v>
      </c>
      <c r="B9455" s="46" t="n">
        <v>46</v>
      </c>
      <c r="C9455" s="7" t="n">
        <v>1</v>
      </c>
      <c r="D9455" s="7" t="n">
        <v>0.850000023841858</v>
      </c>
      <c r="E9455" s="7" t="n">
        <v>2</v>
      </c>
      <c r="F9455" s="7" t="n">
        <v>43.1500015258789</v>
      </c>
      <c r="G9455" s="7" t="n">
        <v>0</v>
      </c>
    </row>
    <row r="9456" spans="1:6">
      <c r="A9456" t="s">
        <v>4</v>
      </c>
      <c r="B9456" s="4" t="s">
        <v>5</v>
      </c>
      <c r="C9456" s="4" t="s">
        <v>7</v>
      </c>
      <c r="D9456" s="4" t="s">
        <v>13</v>
      </c>
      <c r="E9456" s="4" t="s">
        <v>13</v>
      </c>
      <c r="F9456" s="4" t="s">
        <v>13</v>
      </c>
      <c r="G9456" s="4" t="s">
        <v>13</v>
      </c>
    </row>
    <row r="9457" spans="1:7">
      <c r="A9457" t="n">
        <v>77018</v>
      </c>
      <c r="B9457" s="46" t="n">
        <v>46</v>
      </c>
      <c r="C9457" s="7" t="n">
        <v>2</v>
      </c>
      <c r="D9457" s="7" t="n">
        <v>0.200000002980232</v>
      </c>
      <c r="E9457" s="7" t="n">
        <v>2</v>
      </c>
      <c r="F9457" s="7" t="n">
        <v>42.7999992370605</v>
      </c>
      <c r="G9457" s="7" t="n">
        <v>0</v>
      </c>
    </row>
    <row r="9458" spans="1:7">
      <c r="A9458" t="s">
        <v>4</v>
      </c>
      <c r="B9458" s="4" t="s">
        <v>5</v>
      </c>
      <c r="C9458" s="4" t="s">
        <v>7</v>
      </c>
      <c r="D9458" s="4" t="s">
        <v>13</v>
      </c>
      <c r="E9458" s="4" t="s">
        <v>13</v>
      </c>
      <c r="F9458" s="4" t="s">
        <v>13</v>
      </c>
      <c r="G9458" s="4" t="s">
        <v>13</v>
      </c>
    </row>
    <row r="9459" spans="1:7">
      <c r="A9459" t="n">
        <v>77037</v>
      </c>
      <c r="B9459" s="46" t="n">
        <v>46</v>
      </c>
      <c r="C9459" s="7" t="n">
        <v>3</v>
      </c>
      <c r="D9459" s="7" t="n">
        <v>0.649999976158142</v>
      </c>
      <c r="E9459" s="7" t="n">
        <v>2</v>
      </c>
      <c r="F9459" s="7" t="n">
        <v>41.7000007629395</v>
      </c>
      <c r="G9459" s="7" t="n">
        <v>0</v>
      </c>
    </row>
    <row r="9460" spans="1:7">
      <c r="A9460" t="s">
        <v>4</v>
      </c>
      <c r="B9460" s="4" t="s">
        <v>5</v>
      </c>
      <c r="C9460" s="4" t="s">
        <v>7</v>
      </c>
      <c r="D9460" s="4" t="s">
        <v>13</v>
      </c>
      <c r="E9460" s="4" t="s">
        <v>13</v>
      </c>
      <c r="F9460" s="4" t="s">
        <v>13</v>
      </c>
      <c r="G9460" s="4" t="s">
        <v>13</v>
      </c>
    </row>
    <row r="9461" spans="1:7">
      <c r="A9461" t="n">
        <v>77056</v>
      </c>
      <c r="B9461" s="46" t="n">
        <v>46</v>
      </c>
      <c r="C9461" s="7" t="n">
        <v>4</v>
      </c>
      <c r="D9461" s="7" t="n">
        <v>1.70000004768372</v>
      </c>
      <c r="E9461" s="7" t="n">
        <v>2</v>
      </c>
      <c r="F9461" s="7" t="n">
        <v>41.8499984741211</v>
      </c>
      <c r="G9461" s="7" t="n">
        <v>0</v>
      </c>
    </row>
    <row r="9462" spans="1:7">
      <c r="A9462" t="s">
        <v>4</v>
      </c>
      <c r="B9462" s="4" t="s">
        <v>5</v>
      </c>
      <c r="C9462" s="4" t="s">
        <v>7</v>
      </c>
      <c r="D9462" s="4" t="s">
        <v>13</v>
      </c>
      <c r="E9462" s="4" t="s">
        <v>13</v>
      </c>
      <c r="F9462" s="4" t="s">
        <v>13</v>
      </c>
      <c r="G9462" s="4" t="s">
        <v>13</v>
      </c>
    </row>
    <row r="9463" spans="1:7">
      <c r="A9463" t="n">
        <v>77075</v>
      </c>
      <c r="B9463" s="46" t="n">
        <v>46</v>
      </c>
      <c r="C9463" s="7" t="n">
        <v>5</v>
      </c>
      <c r="D9463" s="7" t="n">
        <v>0.100000001490116</v>
      </c>
      <c r="E9463" s="7" t="n">
        <v>2</v>
      </c>
      <c r="F9463" s="7" t="n">
        <v>40.5999984741211</v>
      </c>
      <c r="G9463" s="7" t="n">
        <v>0</v>
      </c>
    </row>
    <row r="9464" spans="1:7">
      <c r="A9464" t="s">
        <v>4</v>
      </c>
      <c r="B9464" s="4" t="s">
        <v>5</v>
      </c>
      <c r="C9464" s="4" t="s">
        <v>7</v>
      </c>
      <c r="D9464" s="4" t="s">
        <v>13</v>
      </c>
      <c r="E9464" s="4" t="s">
        <v>13</v>
      </c>
      <c r="F9464" s="4" t="s">
        <v>13</v>
      </c>
      <c r="G9464" s="4" t="s">
        <v>13</v>
      </c>
    </row>
    <row r="9465" spans="1:7">
      <c r="A9465" t="n">
        <v>77094</v>
      </c>
      <c r="B9465" s="46" t="n">
        <v>46</v>
      </c>
      <c r="C9465" s="7" t="n">
        <v>6</v>
      </c>
      <c r="D9465" s="7" t="n">
        <v>-0.850000023841858</v>
      </c>
      <c r="E9465" s="7" t="n">
        <v>2</v>
      </c>
      <c r="F9465" s="7" t="n">
        <v>40.9500007629395</v>
      </c>
      <c r="G9465" s="7" t="n">
        <v>0</v>
      </c>
    </row>
    <row r="9466" spans="1:7">
      <c r="A9466" t="s">
        <v>4</v>
      </c>
      <c r="B9466" s="4" t="s">
        <v>5</v>
      </c>
      <c r="C9466" s="4" t="s">
        <v>7</v>
      </c>
      <c r="D9466" s="4" t="s">
        <v>13</v>
      </c>
      <c r="E9466" s="4" t="s">
        <v>13</v>
      </c>
      <c r="F9466" s="4" t="s">
        <v>13</v>
      </c>
      <c r="G9466" s="4" t="s">
        <v>13</v>
      </c>
    </row>
    <row r="9467" spans="1:7">
      <c r="A9467" t="n">
        <v>77113</v>
      </c>
      <c r="B9467" s="46" t="n">
        <v>46</v>
      </c>
      <c r="C9467" s="7" t="n">
        <v>7</v>
      </c>
      <c r="D9467" s="7" t="n">
        <v>0.0500000007450581</v>
      </c>
      <c r="E9467" s="7" t="n">
        <v>2</v>
      </c>
      <c r="F9467" s="7" t="n">
        <v>41.4500007629395</v>
      </c>
      <c r="G9467" s="7" t="n">
        <v>0</v>
      </c>
    </row>
    <row r="9468" spans="1:7">
      <c r="A9468" t="s">
        <v>4</v>
      </c>
      <c r="B9468" s="4" t="s">
        <v>5</v>
      </c>
      <c r="C9468" s="4" t="s">
        <v>7</v>
      </c>
      <c r="D9468" s="4" t="s">
        <v>13</v>
      </c>
      <c r="E9468" s="4" t="s">
        <v>13</v>
      </c>
      <c r="F9468" s="4" t="s">
        <v>13</v>
      </c>
      <c r="G9468" s="4" t="s">
        <v>13</v>
      </c>
    </row>
    <row r="9469" spans="1:7">
      <c r="A9469" t="n">
        <v>77132</v>
      </c>
      <c r="B9469" s="46" t="n">
        <v>46</v>
      </c>
      <c r="C9469" s="7" t="n">
        <v>8</v>
      </c>
      <c r="D9469" s="7" t="n">
        <v>1.14999997615814</v>
      </c>
      <c r="E9469" s="7" t="n">
        <v>2</v>
      </c>
      <c r="F9469" s="7" t="n">
        <v>40.5</v>
      </c>
      <c r="G9469" s="7" t="n">
        <v>0</v>
      </c>
    </row>
    <row r="9470" spans="1:7">
      <c r="A9470" t="s">
        <v>4</v>
      </c>
      <c r="B9470" s="4" t="s">
        <v>5</v>
      </c>
      <c r="C9470" s="4" t="s">
        <v>7</v>
      </c>
      <c r="D9470" s="4" t="s">
        <v>13</v>
      </c>
      <c r="E9470" s="4" t="s">
        <v>13</v>
      </c>
      <c r="F9470" s="4" t="s">
        <v>13</v>
      </c>
      <c r="G9470" s="4" t="s">
        <v>13</v>
      </c>
    </row>
    <row r="9471" spans="1:7">
      <c r="A9471" t="n">
        <v>77151</v>
      </c>
      <c r="B9471" s="46" t="n">
        <v>46</v>
      </c>
      <c r="C9471" s="7" t="n">
        <v>9</v>
      </c>
      <c r="D9471" s="7" t="n">
        <v>-1.70000004768372</v>
      </c>
      <c r="E9471" s="7" t="n">
        <v>2</v>
      </c>
      <c r="F9471" s="7" t="n">
        <v>41.3499984741211</v>
      </c>
      <c r="G9471" s="7" t="n">
        <v>0</v>
      </c>
    </row>
    <row r="9472" spans="1:7">
      <c r="A9472" t="s">
        <v>4</v>
      </c>
      <c r="B9472" s="4" t="s">
        <v>5</v>
      </c>
      <c r="C9472" s="4" t="s">
        <v>7</v>
      </c>
      <c r="D9472" s="4" t="s">
        <v>13</v>
      </c>
      <c r="E9472" s="4" t="s">
        <v>13</v>
      </c>
      <c r="F9472" s="4" t="s">
        <v>13</v>
      </c>
      <c r="G9472" s="4" t="s">
        <v>13</v>
      </c>
    </row>
    <row r="9473" spans="1:7">
      <c r="A9473" t="n">
        <v>77170</v>
      </c>
      <c r="B9473" s="46" t="n">
        <v>46</v>
      </c>
      <c r="C9473" s="7" t="n">
        <v>11</v>
      </c>
      <c r="D9473" s="7" t="n">
        <v>-1.20000004768372</v>
      </c>
      <c r="E9473" s="7" t="n">
        <v>2</v>
      </c>
      <c r="F9473" s="7" t="n">
        <v>42.0499992370605</v>
      </c>
      <c r="G9473" s="7" t="n">
        <v>0</v>
      </c>
    </row>
    <row r="9474" spans="1:7">
      <c r="A9474" t="s">
        <v>4</v>
      </c>
      <c r="B9474" s="4" t="s">
        <v>5</v>
      </c>
      <c r="C9474" s="4" t="s">
        <v>7</v>
      </c>
      <c r="D9474" s="4" t="s">
        <v>13</v>
      </c>
      <c r="E9474" s="4" t="s">
        <v>13</v>
      </c>
      <c r="F9474" s="4" t="s">
        <v>13</v>
      </c>
      <c r="G9474" s="4" t="s">
        <v>13</v>
      </c>
    </row>
    <row r="9475" spans="1:7">
      <c r="A9475" t="n">
        <v>77189</v>
      </c>
      <c r="B9475" s="46" t="n">
        <v>46</v>
      </c>
      <c r="C9475" s="7" t="n">
        <v>80</v>
      </c>
      <c r="D9475" s="7" t="n">
        <v>-0.800000011920929</v>
      </c>
      <c r="E9475" s="7" t="n">
        <v>2</v>
      </c>
      <c r="F9475" s="7" t="n">
        <v>39.8499984741211</v>
      </c>
      <c r="G9475" s="7" t="n">
        <v>0</v>
      </c>
    </row>
    <row r="9476" spans="1:7">
      <c r="A9476" t="s">
        <v>4</v>
      </c>
      <c r="B9476" s="4" t="s">
        <v>5</v>
      </c>
      <c r="C9476" s="4" t="s">
        <v>7</v>
      </c>
      <c r="D9476" s="4" t="s">
        <v>13</v>
      </c>
      <c r="E9476" s="4" t="s">
        <v>13</v>
      </c>
      <c r="F9476" s="4" t="s">
        <v>13</v>
      </c>
      <c r="G9476" s="4" t="s">
        <v>13</v>
      </c>
    </row>
    <row r="9477" spans="1:7">
      <c r="A9477" t="n">
        <v>77208</v>
      </c>
      <c r="B9477" s="46" t="n">
        <v>46</v>
      </c>
      <c r="C9477" s="7" t="n">
        <v>18</v>
      </c>
      <c r="D9477" s="7" t="n">
        <v>-0.75</v>
      </c>
      <c r="E9477" s="7" t="n">
        <v>2</v>
      </c>
      <c r="F9477" s="7" t="n">
        <v>43.2999992370605</v>
      </c>
      <c r="G9477" s="7" t="n">
        <v>0</v>
      </c>
    </row>
    <row r="9478" spans="1:7">
      <c r="A9478" t="s">
        <v>4</v>
      </c>
      <c r="B9478" s="4" t="s">
        <v>5</v>
      </c>
      <c r="C9478" s="4" t="s">
        <v>7</v>
      </c>
      <c r="D9478" s="4" t="s">
        <v>13</v>
      </c>
      <c r="E9478" s="4" t="s">
        <v>13</v>
      </c>
      <c r="F9478" s="4" t="s">
        <v>13</v>
      </c>
      <c r="G9478" s="4" t="s">
        <v>13</v>
      </c>
    </row>
    <row r="9479" spans="1:7">
      <c r="A9479" t="n">
        <v>77227</v>
      </c>
      <c r="B9479" s="46" t="n">
        <v>46</v>
      </c>
      <c r="C9479" s="7" t="n">
        <v>7032</v>
      </c>
      <c r="D9479" s="7" t="n">
        <v>0.5</v>
      </c>
      <c r="E9479" s="7" t="n">
        <v>2</v>
      </c>
      <c r="F9479" s="7" t="n">
        <v>40.4000015258789</v>
      </c>
      <c r="G9479" s="7" t="n">
        <v>0</v>
      </c>
    </row>
    <row r="9480" spans="1:7">
      <c r="A9480" t="s">
        <v>4</v>
      </c>
      <c r="B9480" s="4" t="s">
        <v>5</v>
      </c>
      <c r="C9480" s="4" t="s">
        <v>7</v>
      </c>
      <c r="D9480" s="4" t="s">
        <v>13</v>
      </c>
      <c r="E9480" s="4" t="s">
        <v>13</v>
      </c>
      <c r="F9480" s="4" t="s">
        <v>13</v>
      </c>
      <c r="G9480" s="4" t="s">
        <v>7</v>
      </c>
      <c r="H9480" s="4" t="s">
        <v>7</v>
      </c>
    </row>
    <row r="9481" spans="1:7">
      <c r="A9481" t="n">
        <v>77246</v>
      </c>
      <c r="B9481" s="55" t="n">
        <v>60</v>
      </c>
      <c r="C9481" s="7" t="n">
        <v>0</v>
      </c>
      <c r="D9481" s="7" t="n">
        <v>0</v>
      </c>
      <c r="E9481" s="7" t="n">
        <v>0</v>
      </c>
      <c r="F9481" s="7" t="n">
        <v>0</v>
      </c>
      <c r="G9481" s="7" t="n">
        <v>0</v>
      </c>
      <c r="H9481" s="7" t="n">
        <v>1</v>
      </c>
    </row>
    <row r="9482" spans="1:7">
      <c r="A9482" t="s">
        <v>4</v>
      </c>
      <c r="B9482" s="4" t="s">
        <v>5</v>
      </c>
      <c r="C9482" s="4" t="s">
        <v>7</v>
      </c>
      <c r="D9482" s="4" t="s">
        <v>13</v>
      </c>
      <c r="E9482" s="4" t="s">
        <v>13</v>
      </c>
      <c r="F9482" s="4" t="s">
        <v>13</v>
      </c>
      <c r="G9482" s="4" t="s">
        <v>7</v>
      </c>
      <c r="H9482" s="4" t="s">
        <v>7</v>
      </c>
    </row>
    <row r="9483" spans="1:7">
      <c r="A9483" t="n">
        <v>77265</v>
      </c>
      <c r="B9483" s="55" t="n">
        <v>60</v>
      </c>
      <c r="C9483" s="7" t="n">
        <v>0</v>
      </c>
      <c r="D9483" s="7" t="n">
        <v>0</v>
      </c>
      <c r="E9483" s="7" t="n">
        <v>0</v>
      </c>
      <c r="F9483" s="7" t="n">
        <v>0</v>
      </c>
      <c r="G9483" s="7" t="n">
        <v>0</v>
      </c>
      <c r="H9483" s="7" t="n">
        <v>0</v>
      </c>
    </row>
    <row r="9484" spans="1:7">
      <c r="A9484" t="s">
        <v>4</v>
      </c>
      <c r="B9484" s="4" t="s">
        <v>5</v>
      </c>
      <c r="C9484" s="4" t="s">
        <v>7</v>
      </c>
      <c r="D9484" s="4" t="s">
        <v>7</v>
      </c>
      <c r="E9484" s="4" t="s">
        <v>7</v>
      </c>
    </row>
    <row r="9485" spans="1:7">
      <c r="A9485" t="n">
        <v>77284</v>
      </c>
      <c r="B9485" s="56" t="n">
        <v>61</v>
      </c>
      <c r="C9485" s="7" t="n">
        <v>0</v>
      </c>
      <c r="D9485" s="7" t="n">
        <v>65533</v>
      </c>
      <c r="E9485" s="7" t="n">
        <v>0</v>
      </c>
    </row>
    <row r="9486" spans="1:7">
      <c r="A9486" t="s">
        <v>4</v>
      </c>
      <c r="B9486" s="4" t="s">
        <v>5</v>
      </c>
      <c r="C9486" s="4" t="s">
        <v>7</v>
      </c>
      <c r="D9486" s="4" t="s">
        <v>13</v>
      </c>
      <c r="E9486" s="4" t="s">
        <v>13</v>
      </c>
      <c r="F9486" s="4" t="s">
        <v>13</v>
      </c>
      <c r="G9486" s="4" t="s">
        <v>7</v>
      </c>
      <c r="H9486" s="4" t="s">
        <v>7</v>
      </c>
    </row>
    <row r="9487" spans="1:7">
      <c r="A9487" t="n">
        <v>77291</v>
      </c>
      <c r="B9487" s="55" t="n">
        <v>60</v>
      </c>
      <c r="C9487" s="7" t="n">
        <v>1</v>
      </c>
      <c r="D9487" s="7" t="n">
        <v>0</v>
      </c>
      <c r="E9487" s="7" t="n">
        <v>0</v>
      </c>
      <c r="F9487" s="7" t="n">
        <v>0</v>
      </c>
      <c r="G9487" s="7" t="n">
        <v>0</v>
      </c>
      <c r="H9487" s="7" t="n">
        <v>1</v>
      </c>
    </row>
    <row r="9488" spans="1:7">
      <c r="A9488" t="s">
        <v>4</v>
      </c>
      <c r="B9488" s="4" t="s">
        <v>5</v>
      </c>
      <c r="C9488" s="4" t="s">
        <v>7</v>
      </c>
      <c r="D9488" s="4" t="s">
        <v>13</v>
      </c>
      <c r="E9488" s="4" t="s">
        <v>13</v>
      </c>
      <c r="F9488" s="4" t="s">
        <v>13</v>
      </c>
      <c r="G9488" s="4" t="s">
        <v>7</v>
      </c>
      <c r="H9488" s="4" t="s">
        <v>7</v>
      </c>
    </row>
    <row r="9489" spans="1:8">
      <c r="A9489" t="n">
        <v>77310</v>
      </c>
      <c r="B9489" s="55" t="n">
        <v>60</v>
      </c>
      <c r="C9489" s="7" t="n">
        <v>1</v>
      </c>
      <c r="D9489" s="7" t="n">
        <v>0</v>
      </c>
      <c r="E9489" s="7" t="n">
        <v>0</v>
      </c>
      <c r="F9489" s="7" t="n">
        <v>0</v>
      </c>
      <c r="G9489" s="7" t="n">
        <v>0</v>
      </c>
      <c r="H9489" s="7" t="n">
        <v>0</v>
      </c>
    </row>
    <row r="9490" spans="1:8">
      <c r="A9490" t="s">
        <v>4</v>
      </c>
      <c r="B9490" s="4" t="s">
        <v>5</v>
      </c>
      <c r="C9490" s="4" t="s">
        <v>7</v>
      </c>
      <c r="D9490" s="4" t="s">
        <v>7</v>
      </c>
      <c r="E9490" s="4" t="s">
        <v>7</v>
      </c>
    </row>
    <row r="9491" spans="1:8">
      <c r="A9491" t="n">
        <v>77329</v>
      </c>
      <c r="B9491" s="56" t="n">
        <v>61</v>
      </c>
      <c r="C9491" s="7" t="n">
        <v>1</v>
      </c>
      <c r="D9491" s="7" t="n">
        <v>65533</v>
      </c>
      <c r="E9491" s="7" t="n">
        <v>0</v>
      </c>
    </row>
    <row r="9492" spans="1:8">
      <c r="A9492" t="s">
        <v>4</v>
      </c>
      <c r="B9492" s="4" t="s">
        <v>5</v>
      </c>
      <c r="C9492" s="4" t="s">
        <v>7</v>
      </c>
      <c r="D9492" s="4" t="s">
        <v>13</v>
      </c>
      <c r="E9492" s="4" t="s">
        <v>13</v>
      </c>
      <c r="F9492" s="4" t="s">
        <v>13</v>
      </c>
      <c r="G9492" s="4" t="s">
        <v>7</v>
      </c>
      <c r="H9492" s="4" t="s">
        <v>7</v>
      </c>
    </row>
    <row r="9493" spans="1:8">
      <c r="A9493" t="n">
        <v>77336</v>
      </c>
      <c r="B9493" s="55" t="n">
        <v>60</v>
      </c>
      <c r="C9493" s="7" t="n">
        <v>2</v>
      </c>
      <c r="D9493" s="7" t="n">
        <v>0</v>
      </c>
      <c r="E9493" s="7" t="n">
        <v>0</v>
      </c>
      <c r="F9493" s="7" t="n">
        <v>0</v>
      </c>
      <c r="G9493" s="7" t="n">
        <v>0</v>
      </c>
      <c r="H9493" s="7" t="n">
        <v>1</v>
      </c>
    </row>
    <row r="9494" spans="1:8">
      <c r="A9494" t="s">
        <v>4</v>
      </c>
      <c r="B9494" s="4" t="s">
        <v>5</v>
      </c>
      <c r="C9494" s="4" t="s">
        <v>7</v>
      </c>
      <c r="D9494" s="4" t="s">
        <v>13</v>
      </c>
      <c r="E9494" s="4" t="s">
        <v>13</v>
      </c>
      <c r="F9494" s="4" t="s">
        <v>13</v>
      </c>
      <c r="G9494" s="4" t="s">
        <v>7</v>
      </c>
      <c r="H9494" s="4" t="s">
        <v>7</v>
      </c>
    </row>
    <row r="9495" spans="1:8">
      <c r="A9495" t="n">
        <v>77355</v>
      </c>
      <c r="B9495" s="55" t="n">
        <v>60</v>
      </c>
      <c r="C9495" s="7" t="n">
        <v>2</v>
      </c>
      <c r="D9495" s="7" t="n">
        <v>0</v>
      </c>
      <c r="E9495" s="7" t="n">
        <v>0</v>
      </c>
      <c r="F9495" s="7" t="n">
        <v>0</v>
      </c>
      <c r="G9495" s="7" t="n">
        <v>0</v>
      </c>
      <c r="H9495" s="7" t="n">
        <v>0</v>
      </c>
    </row>
    <row r="9496" spans="1:8">
      <c r="A9496" t="s">
        <v>4</v>
      </c>
      <c r="B9496" s="4" t="s">
        <v>5</v>
      </c>
      <c r="C9496" s="4" t="s">
        <v>7</v>
      </c>
      <c r="D9496" s="4" t="s">
        <v>7</v>
      </c>
      <c r="E9496" s="4" t="s">
        <v>7</v>
      </c>
    </row>
    <row r="9497" spans="1:8">
      <c r="A9497" t="n">
        <v>77374</v>
      </c>
      <c r="B9497" s="56" t="n">
        <v>61</v>
      </c>
      <c r="C9497" s="7" t="n">
        <v>2</v>
      </c>
      <c r="D9497" s="7" t="n">
        <v>65533</v>
      </c>
      <c r="E9497" s="7" t="n">
        <v>0</v>
      </c>
    </row>
    <row r="9498" spans="1:8">
      <c r="A9498" t="s">
        <v>4</v>
      </c>
      <c r="B9498" s="4" t="s">
        <v>5</v>
      </c>
      <c r="C9498" s="4" t="s">
        <v>7</v>
      </c>
      <c r="D9498" s="4" t="s">
        <v>13</v>
      </c>
      <c r="E9498" s="4" t="s">
        <v>13</v>
      </c>
      <c r="F9498" s="4" t="s">
        <v>13</v>
      </c>
      <c r="G9498" s="4" t="s">
        <v>7</v>
      </c>
      <c r="H9498" s="4" t="s">
        <v>7</v>
      </c>
    </row>
    <row r="9499" spans="1:8">
      <c r="A9499" t="n">
        <v>77381</v>
      </c>
      <c r="B9499" s="55" t="n">
        <v>60</v>
      </c>
      <c r="C9499" s="7" t="n">
        <v>3</v>
      </c>
      <c r="D9499" s="7" t="n">
        <v>0</v>
      </c>
      <c r="E9499" s="7" t="n">
        <v>0</v>
      </c>
      <c r="F9499" s="7" t="n">
        <v>0</v>
      </c>
      <c r="G9499" s="7" t="n">
        <v>0</v>
      </c>
      <c r="H9499" s="7" t="n">
        <v>1</v>
      </c>
    </row>
    <row r="9500" spans="1:8">
      <c r="A9500" t="s">
        <v>4</v>
      </c>
      <c r="B9500" s="4" t="s">
        <v>5</v>
      </c>
      <c r="C9500" s="4" t="s">
        <v>7</v>
      </c>
      <c r="D9500" s="4" t="s">
        <v>13</v>
      </c>
      <c r="E9500" s="4" t="s">
        <v>13</v>
      </c>
      <c r="F9500" s="4" t="s">
        <v>13</v>
      </c>
      <c r="G9500" s="4" t="s">
        <v>7</v>
      </c>
      <c r="H9500" s="4" t="s">
        <v>7</v>
      </c>
    </row>
    <row r="9501" spans="1:8">
      <c r="A9501" t="n">
        <v>77400</v>
      </c>
      <c r="B9501" s="55" t="n">
        <v>60</v>
      </c>
      <c r="C9501" s="7" t="n">
        <v>3</v>
      </c>
      <c r="D9501" s="7" t="n">
        <v>0</v>
      </c>
      <c r="E9501" s="7" t="n">
        <v>0</v>
      </c>
      <c r="F9501" s="7" t="n">
        <v>0</v>
      </c>
      <c r="G9501" s="7" t="n">
        <v>0</v>
      </c>
      <c r="H9501" s="7" t="n">
        <v>0</v>
      </c>
    </row>
    <row r="9502" spans="1:8">
      <c r="A9502" t="s">
        <v>4</v>
      </c>
      <c r="B9502" s="4" t="s">
        <v>5</v>
      </c>
      <c r="C9502" s="4" t="s">
        <v>7</v>
      </c>
      <c r="D9502" s="4" t="s">
        <v>7</v>
      </c>
      <c r="E9502" s="4" t="s">
        <v>7</v>
      </c>
    </row>
    <row r="9503" spans="1:8">
      <c r="A9503" t="n">
        <v>77419</v>
      </c>
      <c r="B9503" s="56" t="n">
        <v>61</v>
      </c>
      <c r="C9503" s="7" t="n">
        <v>3</v>
      </c>
      <c r="D9503" s="7" t="n">
        <v>65533</v>
      </c>
      <c r="E9503" s="7" t="n">
        <v>0</v>
      </c>
    </row>
    <row r="9504" spans="1:8">
      <c r="A9504" t="s">
        <v>4</v>
      </c>
      <c r="B9504" s="4" t="s">
        <v>5</v>
      </c>
      <c r="C9504" s="4" t="s">
        <v>7</v>
      </c>
      <c r="D9504" s="4" t="s">
        <v>13</v>
      </c>
      <c r="E9504" s="4" t="s">
        <v>13</v>
      </c>
      <c r="F9504" s="4" t="s">
        <v>13</v>
      </c>
      <c r="G9504" s="4" t="s">
        <v>7</v>
      </c>
      <c r="H9504" s="4" t="s">
        <v>7</v>
      </c>
    </row>
    <row r="9505" spans="1:8">
      <c r="A9505" t="n">
        <v>77426</v>
      </c>
      <c r="B9505" s="55" t="n">
        <v>60</v>
      </c>
      <c r="C9505" s="7" t="n">
        <v>4</v>
      </c>
      <c r="D9505" s="7" t="n">
        <v>0</v>
      </c>
      <c r="E9505" s="7" t="n">
        <v>0</v>
      </c>
      <c r="F9505" s="7" t="n">
        <v>0</v>
      </c>
      <c r="G9505" s="7" t="n">
        <v>0</v>
      </c>
      <c r="H9505" s="7" t="n">
        <v>1</v>
      </c>
    </row>
    <row r="9506" spans="1:8">
      <c r="A9506" t="s">
        <v>4</v>
      </c>
      <c r="B9506" s="4" t="s">
        <v>5</v>
      </c>
      <c r="C9506" s="4" t="s">
        <v>7</v>
      </c>
      <c r="D9506" s="4" t="s">
        <v>13</v>
      </c>
      <c r="E9506" s="4" t="s">
        <v>13</v>
      </c>
      <c r="F9506" s="4" t="s">
        <v>13</v>
      </c>
      <c r="G9506" s="4" t="s">
        <v>7</v>
      </c>
      <c r="H9506" s="4" t="s">
        <v>7</v>
      </c>
    </row>
    <row r="9507" spans="1:8">
      <c r="A9507" t="n">
        <v>77445</v>
      </c>
      <c r="B9507" s="55" t="n">
        <v>60</v>
      </c>
      <c r="C9507" s="7" t="n">
        <v>4</v>
      </c>
      <c r="D9507" s="7" t="n">
        <v>0</v>
      </c>
      <c r="E9507" s="7" t="n">
        <v>0</v>
      </c>
      <c r="F9507" s="7" t="n">
        <v>0</v>
      </c>
      <c r="G9507" s="7" t="n">
        <v>0</v>
      </c>
      <c r="H9507" s="7" t="n">
        <v>0</v>
      </c>
    </row>
    <row r="9508" spans="1:8">
      <c r="A9508" t="s">
        <v>4</v>
      </c>
      <c r="B9508" s="4" t="s">
        <v>5</v>
      </c>
      <c r="C9508" s="4" t="s">
        <v>7</v>
      </c>
      <c r="D9508" s="4" t="s">
        <v>7</v>
      </c>
      <c r="E9508" s="4" t="s">
        <v>7</v>
      </c>
    </row>
    <row r="9509" spans="1:8">
      <c r="A9509" t="n">
        <v>77464</v>
      </c>
      <c r="B9509" s="56" t="n">
        <v>61</v>
      </c>
      <c r="C9509" s="7" t="n">
        <v>4</v>
      </c>
      <c r="D9509" s="7" t="n">
        <v>65533</v>
      </c>
      <c r="E9509" s="7" t="n">
        <v>0</v>
      </c>
    </row>
    <row r="9510" spans="1:8">
      <c r="A9510" t="s">
        <v>4</v>
      </c>
      <c r="B9510" s="4" t="s">
        <v>5</v>
      </c>
      <c r="C9510" s="4" t="s">
        <v>7</v>
      </c>
      <c r="D9510" s="4" t="s">
        <v>13</v>
      </c>
      <c r="E9510" s="4" t="s">
        <v>13</v>
      </c>
      <c r="F9510" s="4" t="s">
        <v>13</v>
      </c>
      <c r="G9510" s="4" t="s">
        <v>7</v>
      </c>
      <c r="H9510" s="4" t="s">
        <v>7</v>
      </c>
    </row>
    <row r="9511" spans="1:8">
      <c r="A9511" t="n">
        <v>77471</v>
      </c>
      <c r="B9511" s="55" t="n">
        <v>60</v>
      </c>
      <c r="C9511" s="7" t="n">
        <v>5</v>
      </c>
      <c r="D9511" s="7" t="n">
        <v>0</v>
      </c>
      <c r="E9511" s="7" t="n">
        <v>0</v>
      </c>
      <c r="F9511" s="7" t="n">
        <v>0</v>
      </c>
      <c r="G9511" s="7" t="n">
        <v>0</v>
      </c>
      <c r="H9511" s="7" t="n">
        <v>1</v>
      </c>
    </row>
    <row r="9512" spans="1:8">
      <c r="A9512" t="s">
        <v>4</v>
      </c>
      <c r="B9512" s="4" t="s">
        <v>5</v>
      </c>
      <c r="C9512" s="4" t="s">
        <v>7</v>
      </c>
      <c r="D9512" s="4" t="s">
        <v>13</v>
      </c>
      <c r="E9512" s="4" t="s">
        <v>13</v>
      </c>
      <c r="F9512" s="4" t="s">
        <v>13</v>
      </c>
      <c r="G9512" s="4" t="s">
        <v>7</v>
      </c>
      <c r="H9512" s="4" t="s">
        <v>7</v>
      </c>
    </row>
    <row r="9513" spans="1:8">
      <c r="A9513" t="n">
        <v>77490</v>
      </c>
      <c r="B9513" s="55" t="n">
        <v>60</v>
      </c>
      <c r="C9513" s="7" t="n">
        <v>5</v>
      </c>
      <c r="D9513" s="7" t="n">
        <v>0</v>
      </c>
      <c r="E9513" s="7" t="n">
        <v>0</v>
      </c>
      <c r="F9513" s="7" t="n">
        <v>0</v>
      </c>
      <c r="G9513" s="7" t="n">
        <v>0</v>
      </c>
      <c r="H9513" s="7" t="n">
        <v>0</v>
      </c>
    </row>
    <row r="9514" spans="1:8">
      <c r="A9514" t="s">
        <v>4</v>
      </c>
      <c r="B9514" s="4" t="s">
        <v>5</v>
      </c>
      <c r="C9514" s="4" t="s">
        <v>7</v>
      </c>
      <c r="D9514" s="4" t="s">
        <v>7</v>
      </c>
      <c r="E9514" s="4" t="s">
        <v>7</v>
      </c>
    </row>
    <row r="9515" spans="1:8">
      <c r="A9515" t="n">
        <v>77509</v>
      </c>
      <c r="B9515" s="56" t="n">
        <v>61</v>
      </c>
      <c r="C9515" s="7" t="n">
        <v>5</v>
      </c>
      <c r="D9515" s="7" t="n">
        <v>65533</v>
      </c>
      <c r="E9515" s="7" t="n">
        <v>0</v>
      </c>
    </row>
    <row r="9516" spans="1:8">
      <c r="A9516" t="s">
        <v>4</v>
      </c>
      <c r="B9516" s="4" t="s">
        <v>5</v>
      </c>
      <c r="C9516" s="4" t="s">
        <v>7</v>
      </c>
      <c r="D9516" s="4" t="s">
        <v>13</v>
      </c>
      <c r="E9516" s="4" t="s">
        <v>13</v>
      </c>
      <c r="F9516" s="4" t="s">
        <v>13</v>
      </c>
      <c r="G9516" s="4" t="s">
        <v>7</v>
      </c>
      <c r="H9516" s="4" t="s">
        <v>7</v>
      </c>
    </row>
    <row r="9517" spans="1:8">
      <c r="A9517" t="n">
        <v>77516</v>
      </c>
      <c r="B9517" s="55" t="n">
        <v>60</v>
      </c>
      <c r="C9517" s="7" t="n">
        <v>6</v>
      </c>
      <c r="D9517" s="7" t="n">
        <v>0</v>
      </c>
      <c r="E9517" s="7" t="n">
        <v>0</v>
      </c>
      <c r="F9517" s="7" t="n">
        <v>0</v>
      </c>
      <c r="G9517" s="7" t="n">
        <v>0</v>
      </c>
      <c r="H9517" s="7" t="n">
        <v>1</v>
      </c>
    </row>
    <row r="9518" spans="1:8">
      <c r="A9518" t="s">
        <v>4</v>
      </c>
      <c r="B9518" s="4" t="s">
        <v>5</v>
      </c>
      <c r="C9518" s="4" t="s">
        <v>7</v>
      </c>
      <c r="D9518" s="4" t="s">
        <v>13</v>
      </c>
      <c r="E9518" s="4" t="s">
        <v>13</v>
      </c>
      <c r="F9518" s="4" t="s">
        <v>13</v>
      </c>
      <c r="G9518" s="4" t="s">
        <v>7</v>
      </c>
      <c r="H9518" s="4" t="s">
        <v>7</v>
      </c>
    </row>
    <row r="9519" spans="1:8">
      <c r="A9519" t="n">
        <v>77535</v>
      </c>
      <c r="B9519" s="55" t="n">
        <v>60</v>
      </c>
      <c r="C9519" s="7" t="n">
        <v>6</v>
      </c>
      <c r="D9519" s="7" t="n">
        <v>0</v>
      </c>
      <c r="E9519" s="7" t="n">
        <v>0</v>
      </c>
      <c r="F9519" s="7" t="n">
        <v>0</v>
      </c>
      <c r="G9519" s="7" t="n">
        <v>0</v>
      </c>
      <c r="H9519" s="7" t="n">
        <v>0</v>
      </c>
    </row>
    <row r="9520" spans="1:8">
      <c r="A9520" t="s">
        <v>4</v>
      </c>
      <c r="B9520" s="4" t="s">
        <v>5</v>
      </c>
      <c r="C9520" s="4" t="s">
        <v>7</v>
      </c>
      <c r="D9520" s="4" t="s">
        <v>7</v>
      </c>
      <c r="E9520" s="4" t="s">
        <v>7</v>
      </c>
    </row>
    <row r="9521" spans="1:8">
      <c r="A9521" t="n">
        <v>77554</v>
      </c>
      <c r="B9521" s="56" t="n">
        <v>61</v>
      </c>
      <c r="C9521" s="7" t="n">
        <v>6</v>
      </c>
      <c r="D9521" s="7" t="n">
        <v>65533</v>
      </c>
      <c r="E9521" s="7" t="n">
        <v>0</v>
      </c>
    </row>
    <row r="9522" spans="1:8">
      <c r="A9522" t="s">
        <v>4</v>
      </c>
      <c r="B9522" s="4" t="s">
        <v>5</v>
      </c>
      <c r="C9522" s="4" t="s">
        <v>7</v>
      </c>
      <c r="D9522" s="4" t="s">
        <v>13</v>
      </c>
      <c r="E9522" s="4" t="s">
        <v>13</v>
      </c>
      <c r="F9522" s="4" t="s">
        <v>13</v>
      </c>
      <c r="G9522" s="4" t="s">
        <v>7</v>
      </c>
      <c r="H9522" s="4" t="s">
        <v>7</v>
      </c>
    </row>
    <row r="9523" spans="1:8">
      <c r="A9523" t="n">
        <v>77561</v>
      </c>
      <c r="B9523" s="55" t="n">
        <v>60</v>
      </c>
      <c r="C9523" s="7" t="n">
        <v>7</v>
      </c>
      <c r="D9523" s="7" t="n">
        <v>0</v>
      </c>
      <c r="E9523" s="7" t="n">
        <v>0</v>
      </c>
      <c r="F9523" s="7" t="n">
        <v>0</v>
      </c>
      <c r="G9523" s="7" t="n">
        <v>0</v>
      </c>
      <c r="H9523" s="7" t="n">
        <v>1</v>
      </c>
    </row>
    <row r="9524" spans="1:8">
      <c r="A9524" t="s">
        <v>4</v>
      </c>
      <c r="B9524" s="4" t="s">
        <v>5</v>
      </c>
      <c r="C9524" s="4" t="s">
        <v>7</v>
      </c>
      <c r="D9524" s="4" t="s">
        <v>13</v>
      </c>
      <c r="E9524" s="4" t="s">
        <v>13</v>
      </c>
      <c r="F9524" s="4" t="s">
        <v>13</v>
      </c>
      <c r="G9524" s="4" t="s">
        <v>7</v>
      </c>
      <c r="H9524" s="4" t="s">
        <v>7</v>
      </c>
    </row>
    <row r="9525" spans="1:8">
      <c r="A9525" t="n">
        <v>77580</v>
      </c>
      <c r="B9525" s="55" t="n">
        <v>60</v>
      </c>
      <c r="C9525" s="7" t="n">
        <v>7</v>
      </c>
      <c r="D9525" s="7" t="n">
        <v>0</v>
      </c>
      <c r="E9525" s="7" t="n">
        <v>0</v>
      </c>
      <c r="F9525" s="7" t="n">
        <v>0</v>
      </c>
      <c r="G9525" s="7" t="n">
        <v>0</v>
      </c>
      <c r="H9525" s="7" t="n">
        <v>0</v>
      </c>
    </row>
    <row r="9526" spans="1:8">
      <c r="A9526" t="s">
        <v>4</v>
      </c>
      <c r="B9526" s="4" t="s">
        <v>5</v>
      </c>
      <c r="C9526" s="4" t="s">
        <v>7</v>
      </c>
      <c r="D9526" s="4" t="s">
        <v>7</v>
      </c>
      <c r="E9526" s="4" t="s">
        <v>7</v>
      </c>
    </row>
    <row r="9527" spans="1:8">
      <c r="A9527" t="n">
        <v>77599</v>
      </c>
      <c r="B9527" s="56" t="n">
        <v>61</v>
      </c>
      <c r="C9527" s="7" t="n">
        <v>7</v>
      </c>
      <c r="D9527" s="7" t="n">
        <v>65533</v>
      </c>
      <c r="E9527" s="7" t="n">
        <v>0</v>
      </c>
    </row>
    <row r="9528" spans="1:8">
      <c r="A9528" t="s">
        <v>4</v>
      </c>
      <c r="B9528" s="4" t="s">
        <v>5</v>
      </c>
      <c r="C9528" s="4" t="s">
        <v>7</v>
      </c>
      <c r="D9528" s="4" t="s">
        <v>13</v>
      </c>
      <c r="E9528" s="4" t="s">
        <v>13</v>
      </c>
      <c r="F9528" s="4" t="s">
        <v>13</v>
      </c>
      <c r="G9528" s="4" t="s">
        <v>7</v>
      </c>
      <c r="H9528" s="4" t="s">
        <v>7</v>
      </c>
    </row>
    <row r="9529" spans="1:8">
      <c r="A9529" t="n">
        <v>77606</v>
      </c>
      <c r="B9529" s="55" t="n">
        <v>60</v>
      </c>
      <c r="C9529" s="7" t="n">
        <v>8</v>
      </c>
      <c r="D9529" s="7" t="n">
        <v>0</v>
      </c>
      <c r="E9529" s="7" t="n">
        <v>0</v>
      </c>
      <c r="F9529" s="7" t="n">
        <v>0</v>
      </c>
      <c r="G9529" s="7" t="n">
        <v>0</v>
      </c>
      <c r="H9529" s="7" t="n">
        <v>1</v>
      </c>
    </row>
    <row r="9530" spans="1:8">
      <c r="A9530" t="s">
        <v>4</v>
      </c>
      <c r="B9530" s="4" t="s">
        <v>5</v>
      </c>
      <c r="C9530" s="4" t="s">
        <v>7</v>
      </c>
      <c r="D9530" s="4" t="s">
        <v>13</v>
      </c>
      <c r="E9530" s="4" t="s">
        <v>13</v>
      </c>
      <c r="F9530" s="4" t="s">
        <v>13</v>
      </c>
      <c r="G9530" s="4" t="s">
        <v>7</v>
      </c>
      <c r="H9530" s="4" t="s">
        <v>7</v>
      </c>
    </row>
    <row r="9531" spans="1:8">
      <c r="A9531" t="n">
        <v>77625</v>
      </c>
      <c r="B9531" s="55" t="n">
        <v>60</v>
      </c>
      <c r="C9531" s="7" t="n">
        <v>8</v>
      </c>
      <c r="D9531" s="7" t="n">
        <v>0</v>
      </c>
      <c r="E9531" s="7" t="n">
        <v>0</v>
      </c>
      <c r="F9531" s="7" t="n">
        <v>0</v>
      </c>
      <c r="G9531" s="7" t="n">
        <v>0</v>
      </c>
      <c r="H9531" s="7" t="n">
        <v>0</v>
      </c>
    </row>
    <row r="9532" spans="1:8">
      <c r="A9532" t="s">
        <v>4</v>
      </c>
      <c r="B9532" s="4" t="s">
        <v>5</v>
      </c>
      <c r="C9532" s="4" t="s">
        <v>7</v>
      </c>
      <c r="D9532" s="4" t="s">
        <v>7</v>
      </c>
      <c r="E9532" s="4" t="s">
        <v>7</v>
      </c>
    </row>
    <row r="9533" spans="1:8">
      <c r="A9533" t="n">
        <v>77644</v>
      </c>
      <c r="B9533" s="56" t="n">
        <v>61</v>
      </c>
      <c r="C9533" s="7" t="n">
        <v>8</v>
      </c>
      <c r="D9533" s="7" t="n">
        <v>65533</v>
      </c>
      <c r="E9533" s="7" t="n">
        <v>0</v>
      </c>
    </row>
    <row r="9534" spans="1:8">
      <c r="A9534" t="s">
        <v>4</v>
      </c>
      <c r="B9534" s="4" t="s">
        <v>5</v>
      </c>
      <c r="C9534" s="4" t="s">
        <v>7</v>
      </c>
      <c r="D9534" s="4" t="s">
        <v>13</v>
      </c>
      <c r="E9534" s="4" t="s">
        <v>13</v>
      </c>
      <c r="F9534" s="4" t="s">
        <v>13</v>
      </c>
      <c r="G9534" s="4" t="s">
        <v>7</v>
      </c>
      <c r="H9534" s="4" t="s">
        <v>7</v>
      </c>
    </row>
    <row r="9535" spans="1:8">
      <c r="A9535" t="n">
        <v>77651</v>
      </c>
      <c r="B9535" s="55" t="n">
        <v>60</v>
      </c>
      <c r="C9535" s="7" t="n">
        <v>9</v>
      </c>
      <c r="D9535" s="7" t="n">
        <v>0</v>
      </c>
      <c r="E9535" s="7" t="n">
        <v>0</v>
      </c>
      <c r="F9535" s="7" t="n">
        <v>0</v>
      </c>
      <c r="G9535" s="7" t="n">
        <v>0</v>
      </c>
      <c r="H9535" s="7" t="n">
        <v>1</v>
      </c>
    </row>
    <row r="9536" spans="1:8">
      <c r="A9536" t="s">
        <v>4</v>
      </c>
      <c r="B9536" s="4" t="s">
        <v>5</v>
      </c>
      <c r="C9536" s="4" t="s">
        <v>7</v>
      </c>
      <c r="D9536" s="4" t="s">
        <v>13</v>
      </c>
      <c r="E9536" s="4" t="s">
        <v>13</v>
      </c>
      <c r="F9536" s="4" t="s">
        <v>13</v>
      </c>
      <c r="G9536" s="4" t="s">
        <v>7</v>
      </c>
      <c r="H9536" s="4" t="s">
        <v>7</v>
      </c>
    </row>
    <row r="9537" spans="1:8">
      <c r="A9537" t="n">
        <v>77670</v>
      </c>
      <c r="B9537" s="55" t="n">
        <v>60</v>
      </c>
      <c r="C9537" s="7" t="n">
        <v>9</v>
      </c>
      <c r="D9537" s="7" t="n">
        <v>0</v>
      </c>
      <c r="E9537" s="7" t="n">
        <v>0</v>
      </c>
      <c r="F9537" s="7" t="n">
        <v>0</v>
      </c>
      <c r="G9537" s="7" t="n">
        <v>0</v>
      </c>
      <c r="H9537" s="7" t="n">
        <v>0</v>
      </c>
    </row>
    <row r="9538" spans="1:8">
      <c r="A9538" t="s">
        <v>4</v>
      </c>
      <c r="B9538" s="4" t="s">
        <v>5</v>
      </c>
      <c r="C9538" s="4" t="s">
        <v>7</v>
      </c>
      <c r="D9538" s="4" t="s">
        <v>7</v>
      </c>
      <c r="E9538" s="4" t="s">
        <v>7</v>
      </c>
    </row>
    <row r="9539" spans="1:8">
      <c r="A9539" t="n">
        <v>77689</v>
      </c>
      <c r="B9539" s="56" t="n">
        <v>61</v>
      </c>
      <c r="C9539" s="7" t="n">
        <v>9</v>
      </c>
      <c r="D9539" s="7" t="n">
        <v>65533</v>
      </c>
      <c r="E9539" s="7" t="n">
        <v>0</v>
      </c>
    </row>
    <row r="9540" spans="1:8">
      <c r="A9540" t="s">
        <v>4</v>
      </c>
      <c r="B9540" s="4" t="s">
        <v>5</v>
      </c>
      <c r="C9540" s="4" t="s">
        <v>7</v>
      </c>
      <c r="D9540" s="4" t="s">
        <v>13</v>
      </c>
      <c r="E9540" s="4" t="s">
        <v>13</v>
      </c>
      <c r="F9540" s="4" t="s">
        <v>13</v>
      </c>
      <c r="G9540" s="4" t="s">
        <v>7</v>
      </c>
      <c r="H9540" s="4" t="s">
        <v>7</v>
      </c>
    </row>
    <row r="9541" spans="1:8">
      <c r="A9541" t="n">
        <v>77696</v>
      </c>
      <c r="B9541" s="55" t="n">
        <v>60</v>
      </c>
      <c r="C9541" s="7" t="n">
        <v>11</v>
      </c>
      <c r="D9541" s="7" t="n">
        <v>0</v>
      </c>
      <c r="E9541" s="7" t="n">
        <v>0</v>
      </c>
      <c r="F9541" s="7" t="n">
        <v>0</v>
      </c>
      <c r="G9541" s="7" t="n">
        <v>0</v>
      </c>
      <c r="H9541" s="7" t="n">
        <v>1</v>
      </c>
    </row>
    <row r="9542" spans="1:8">
      <c r="A9542" t="s">
        <v>4</v>
      </c>
      <c r="B9542" s="4" t="s">
        <v>5</v>
      </c>
      <c r="C9542" s="4" t="s">
        <v>7</v>
      </c>
      <c r="D9542" s="4" t="s">
        <v>13</v>
      </c>
      <c r="E9542" s="4" t="s">
        <v>13</v>
      </c>
      <c r="F9542" s="4" t="s">
        <v>13</v>
      </c>
      <c r="G9542" s="4" t="s">
        <v>7</v>
      </c>
      <c r="H9542" s="4" t="s">
        <v>7</v>
      </c>
    </row>
    <row r="9543" spans="1:8">
      <c r="A9543" t="n">
        <v>77715</v>
      </c>
      <c r="B9543" s="55" t="n">
        <v>60</v>
      </c>
      <c r="C9543" s="7" t="n">
        <v>11</v>
      </c>
      <c r="D9543" s="7" t="n">
        <v>0</v>
      </c>
      <c r="E9543" s="7" t="n">
        <v>0</v>
      </c>
      <c r="F9543" s="7" t="n">
        <v>0</v>
      </c>
      <c r="G9543" s="7" t="n">
        <v>0</v>
      </c>
      <c r="H9543" s="7" t="n">
        <v>0</v>
      </c>
    </row>
    <row r="9544" spans="1:8">
      <c r="A9544" t="s">
        <v>4</v>
      </c>
      <c r="B9544" s="4" t="s">
        <v>5</v>
      </c>
      <c r="C9544" s="4" t="s">
        <v>7</v>
      </c>
      <c r="D9544" s="4" t="s">
        <v>7</v>
      </c>
      <c r="E9544" s="4" t="s">
        <v>7</v>
      </c>
    </row>
    <row r="9545" spans="1:8">
      <c r="A9545" t="n">
        <v>77734</v>
      </c>
      <c r="B9545" s="56" t="n">
        <v>61</v>
      </c>
      <c r="C9545" s="7" t="n">
        <v>11</v>
      </c>
      <c r="D9545" s="7" t="n">
        <v>65533</v>
      </c>
      <c r="E9545" s="7" t="n">
        <v>0</v>
      </c>
    </row>
    <row r="9546" spans="1:8">
      <c r="A9546" t="s">
        <v>4</v>
      </c>
      <c r="B9546" s="4" t="s">
        <v>5</v>
      </c>
      <c r="C9546" s="4" t="s">
        <v>7</v>
      </c>
      <c r="D9546" s="4" t="s">
        <v>13</v>
      </c>
      <c r="E9546" s="4" t="s">
        <v>13</v>
      </c>
      <c r="F9546" s="4" t="s">
        <v>13</v>
      </c>
      <c r="G9546" s="4" t="s">
        <v>7</v>
      </c>
      <c r="H9546" s="4" t="s">
        <v>7</v>
      </c>
    </row>
    <row r="9547" spans="1:8">
      <c r="A9547" t="n">
        <v>77741</v>
      </c>
      <c r="B9547" s="55" t="n">
        <v>60</v>
      </c>
      <c r="C9547" s="7" t="n">
        <v>13</v>
      </c>
      <c r="D9547" s="7" t="n">
        <v>0</v>
      </c>
      <c r="E9547" s="7" t="n">
        <v>0</v>
      </c>
      <c r="F9547" s="7" t="n">
        <v>0</v>
      </c>
      <c r="G9547" s="7" t="n">
        <v>0</v>
      </c>
      <c r="H9547" s="7" t="n">
        <v>1</v>
      </c>
    </row>
    <row r="9548" spans="1:8">
      <c r="A9548" t="s">
        <v>4</v>
      </c>
      <c r="B9548" s="4" t="s">
        <v>5</v>
      </c>
      <c r="C9548" s="4" t="s">
        <v>7</v>
      </c>
      <c r="D9548" s="4" t="s">
        <v>13</v>
      </c>
      <c r="E9548" s="4" t="s">
        <v>13</v>
      </c>
      <c r="F9548" s="4" t="s">
        <v>13</v>
      </c>
      <c r="G9548" s="4" t="s">
        <v>7</v>
      </c>
      <c r="H9548" s="4" t="s">
        <v>7</v>
      </c>
    </row>
    <row r="9549" spans="1:8">
      <c r="A9549" t="n">
        <v>77760</v>
      </c>
      <c r="B9549" s="55" t="n">
        <v>60</v>
      </c>
      <c r="C9549" s="7" t="n">
        <v>13</v>
      </c>
      <c r="D9549" s="7" t="n">
        <v>0</v>
      </c>
      <c r="E9549" s="7" t="n">
        <v>0</v>
      </c>
      <c r="F9549" s="7" t="n">
        <v>0</v>
      </c>
      <c r="G9549" s="7" t="n">
        <v>0</v>
      </c>
      <c r="H9549" s="7" t="n">
        <v>0</v>
      </c>
    </row>
    <row r="9550" spans="1:8">
      <c r="A9550" t="s">
        <v>4</v>
      </c>
      <c r="B9550" s="4" t="s">
        <v>5</v>
      </c>
      <c r="C9550" s="4" t="s">
        <v>7</v>
      </c>
      <c r="D9550" s="4" t="s">
        <v>7</v>
      </c>
      <c r="E9550" s="4" t="s">
        <v>7</v>
      </c>
    </row>
    <row r="9551" spans="1:8">
      <c r="A9551" t="n">
        <v>77779</v>
      </c>
      <c r="B9551" s="56" t="n">
        <v>61</v>
      </c>
      <c r="C9551" s="7" t="n">
        <v>13</v>
      </c>
      <c r="D9551" s="7" t="n">
        <v>65533</v>
      </c>
      <c r="E9551" s="7" t="n">
        <v>0</v>
      </c>
    </row>
    <row r="9552" spans="1:8">
      <c r="A9552" t="s">
        <v>4</v>
      </c>
      <c r="B9552" s="4" t="s">
        <v>5</v>
      </c>
      <c r="C9552" s="4" t="s">
        <v>7</v>
      </c>
      <c r="D9552" s="4" t="s">
        <v>13</v>
      </c>
      <c r="E9552" s="4" t="s">
        <v>13</v>
      </c>
      <c r="F9552" s="4" t="s">
        <v>13</v>
      </c>
      <c r="G9552" s="4" t="s">
        <v>7</v>
      </c>
      <c r="H9552" s="4" t="s">
        <v>7</v>
      </c>
    </row>
    <row r="9553" spans="1:8">
      <c r="A9553" t="n">
        <v>77786</v>
      </c>
      <c r="B9553" s="55" t="n">
        <v>60</v>
      </c>
      <c r="C9553" s="7" t="n">
        <v>80</v>
      </c>
      <c r="D9553" s="7" t="n">
        <v>0</v>
      </c>
      <c r="E9553" s="7" t="n">
        <v>0</v>
      </c>
      <c r="F9553" s="7" t="n">
        <v>0</v>
      </c>
      <c r="G9553" s="7" t="n">
        <v>0</v>
      </c>
      <c r="H9553" s="7" t="n">
        <v>1</v>
      </c>
    </row>
    <row r="9554" spans="1:8">
      <c r="A9554" t="s">
        <v>4</v>
      </c>
      <c r="B9554" s="4" t="s">
        <v>5</v>
      </c>
      <c r="C9554" s="4" t="s">
        <v>7</v>
      </c>
      <c r="D9554" s="4" t="s">
        <v>13</v>
      </c>
      <c r="E9554" s="4" t="s">
        <v>13</v>
      </c>
      <c r="F9554" s="4" t="s">
        <v>13</v>
      </c>
      <c r="G9554" s="4" t="s">
        <v>7</v>
      </c>
      <c r="H9554" s="4" t="s">
        <v>7</v>
      </c>
    </row>
    <row r="9555" spans="1:8">
      <c r="A9555" t="n">
        <v>77805</v>
      </c>
      <c r="B9555" s="55" t="n">
        <v>60</v>
      </c>
      <c r="C9555" s="7" t="n">
        <v>80</v>
      </c>
      <c r="D9555" s="7" t="n">
        <v>0</v>
      </c>
      <c r="E9555" s="7" t="n">
        <v>0</v>
      </c>
      <c r="F9555" s="7" t="n">
        <v>0</v>
      </c>
      <c r="G9555" s="7" t="n">
        <v>0</v>
      </c>
      <c r="H9555" s="7" t="n">
        <v>0</v>
      </c>
    </row>
    <row r="9556" spans="1:8">
      <c r="A9556" t="s">
        <v>4</v>
      </c>
      <c r="B9556" s="4" t="s">
        <v>5</v>
      </c>
      <c r="C9556" s="4" t="s">
        <v>7</v>
      </c>
      <c r="D9556" s="4" t="s">
        <v>7</v>
      </c>
      <c r="E9556" s="4" t="s">
        <v>7</v>
      </c>
    </row>
    <row r="9557" spans="1:8">
      <c r="A9557" t="n">
        <v>77824</v>
      </c>
      <c r="B9557" s="56" t="n">
        <v>61</v>
      </c>
      <c r="C9557" s="7" t="n">
        <v>80</v>
      </c>
      <c r="D9557" s="7" t="n">
        <v>65533</v>
      </c>
      <c r="E9557" s="7" t="n">
        <v>0</v>
      </c>
    </row>
    <row r="9558" spans="1:8">
      <c r="A9558" t="s">
        <v>4</v>
      </c>
      <c r="B9558" s="4" t="s">
        <v>5</v>
      </c>
      <c r="C9558" s="4" t="s">
        <v>7</v>
      </c>
      <c r="D9558" s="4" t="s">
        <v>13</v>
      </c>
      <c r="E9558" s="4" t="s">
        <v>13</v>
      </c>
      <c r="F9558" s="4" t="s">
        <v>13</v>
      </c>
      <c r="G9558" s="4" t="s">
        <v>7</v>
      </c>
      <c r="H9558" s="4" t="s">
        <v>7</v>
      </c>
    </row>
    <row r="9559" spans="1:8">
      <c r="A9559" t="n">
        <v>77831</v>
      </c>
      <c r="B9559" s="55" t="n">
        <v>60</v>
      </c>
      <c r="C9559" s="7" t="n">
        <v>18</v>
      </c>
      <c r="D9559" s="7" t="n">
        <v>0</v>
      </c>
      <c r="E9559" s="7" t="n">
        <v>0</v>
      </c>
      <c r="F9559" s="7" t="n">
        <v>0</v>
      </c>
      <c r="G9559" s="7" t="n">
        <v>0</v>
      </c>
      <c r="H9559" s="7" t="n">
        <v>1</v>
      </c>
    </row>
    <row r="9560" spans="1:8">
      <c r="A9560" t="s">
        <v>4</v>
      </c>
      <c r="B9560" s="4" t="s">
        <v>5</v>
      </c>
      <c r="C9560" s="4" t="s">
        <v>7</v>
      </c>
      <c r="D9560" s="4" t="s">
        <v>13</v>
      </c>
      <c r="E9560" s="4" t="s">
        <v>13</v>
      </c>
      <c r="F9560" s="4" t="s">
        <v>13</v>
      </c>
      <c r="G9560" s="4" t="s">
        <v>7</v>
      </c>
      <c r="H9560" s="4" t="s">
        <v>7</v>
      </c>
    </row>
    <row r="9561" spans="1:8">
      <c r="A9561" t="n">
        <v>77850</v>
      </c>
      <c r="B9561" s="55" t="n">
        <v>60</v>
      </c>
      <c r="C9561" s="7" t="n">
        <v>18</v>
      </c>
      <c r="D9561" s="7" t="n">
        <v>0</v>
      </c>
      <c r="E9561" s="7" t="n">
        <v>0</v>
      </c>
      <c r="F9561" s="7" t="n">
        <v>0</v>
      </c>
      <c r="G9561" s="7" t="n">
        <v>0</v>
      </c>
      <c r="H9561" s="7" t="n">
        <v>0</v>
      </c>
    </row>
    <row r="9562" spans="1:8">
      <c r="A9562" t="s">
        <v>4</v>
      </c>
      <c r="B9562" s="4" t="s">
        <v>5</v>
      </c>
      <c r="C9562" s="4" t="s">
        <v>7</v>
      </c>
      <c r="D9562" s="4" t="s">
        <v>7</v>
      </c>
      <c r="E9562" s="4" t="s">
        <v>7</v>
      </c>
    </row>
    <row r="9563" spans="1:8">
      <c r="A9563" t="n">
        <v>77869</v>
      </c>
      <c r="B9563" s="56" t="n">
        <v>61</v>
      </c>
      <c r="C9563" s="7" t="n">
        <v>18</v>
      </c>
      <c r="D9563" s="7" t="n">
        <v>65533</v>
      </c>
      <c r="E9563" s="7" t="n">
        <v>0</v>
      </c>
    </row>
    <row r="9564" spans="1:8">
      <c r="A9564" t="s">
        <v>4</v>
      </c>
      <c r="B9564" s="4" t="s">
        <v>5</v>
      </c>
      <c r="C9564" s="4" t="s">
        <v>7</v>
      </c>
      <c r="D9564" s="4" t="s">
        <v>13</v>
      </c>
      <c r="E9564" s="4" t="s">
        <v>13</v>
      </c>
      <c r="F9564" s="4" t="s">
        <v>13</v>
      </c>
      <c r="G9564" s="4" t="s">
        <v>7</v>
      </c>
      <c r="H9564" s="4" t="s">
        <v>7</v>
      </c>
    </row>
    <row r="9565" spans="1:8">
      <c r="A9565" t="n">
        <v>77876</v>
      </c>
      <c r="B9565" s="55" t="n">
        <v>60</v>
      </c>
      <c r="C9565" s="7" t="n">
        <v>7032</v>
      </c>
      <c r="D9565" s="7" t="n">
        <v>0</v>
      </c>
      <c r="E9565" s="7" t="n">
        <v>0</v>
      </c>
      <c r="F9565" s="7" t="n">
        <v>0</v>
      </c>
      <c r="G9565" s="7" t="n">
        <v>0</v>
      </c>
      <c r="H9565" s="7" t="n">
        <v>1</v>
      </c>
    </row>
    <row r="9566" spans="1:8">
      <c r="A9566" t="s">
        <v>4</v>
      </c>
      <c r="B9566" s="4" t="s">
        <v>5</v>
      </c>
      <c r="C9566" s="4" t="s">
        <v>7</v>
      </c>
      <c r="D9566" s="4" t="s">
        <v>13</v>
      </c>
      <c r="E9566" s="4" t="s">
        <v>13</v>
      </c>
      <c r="F9566" s="4" t="s">
        <v>13</v>
      </c>
      <c r="G9566" s="4" t="s">
        <v>7</v>
      </c>
      <c r="H9566" s="4" t="s">
        <v>7</v>
      </c>
    </row>
    <row r="9567" spans="1:8">
      <c r="A9567" t="n">
        <v>77895</v>
      </c>
      <c r="B9567" s="55" t="n">
        <v>60</v>
      </c>
      <c r="C9567" s="7" t="n">
        <v>7032</v>
      </c>
      <c r="D9567" s="7" t="n">
        <v>0</v>
      </c>
      <c r="E9567" s="7" t="n">
        <v>0</v>
      </c>
      <c r="F9567" s="7" t="n">
        <v>0</v>
      </c>
      <c r="G9567" s="7" t="n">
        <v>0</v>
      </c>
      <c r="H9567" s="7" t="n">
        <v>0</v>
      </c>
    </row>
    <row r="9568" spans="1:8">
      <c r="A9568" t="s">
        <v>4</v>
      </c>
      <c r="B9568" s="4" t="s">
        <v>5</v>
      </c>
      <c r="C9568" s="4" t="s">
        <v>7</v>
      </c>
      <c r="D9568" s="4" t="s">
        <v>7</v>
      </c>
      <c r="E9568" s="4" t="s">
        <v>7</v>
      </c>
    </row>
    <row r="9569" spans="1:8">
      <c r="A9569" t="n">
        <v>77914</v>
      </c>
      <c r="B9569" s="56" t="n">
        <v>61</v>
      </c>
      <c r="C9569" s="7" t="n">
        <v>7032</v>
      </c>
      <c r="D9569" s="7" t="n">
        <v>65533</v>
      </c>
      <c r="E9569" s="7" t="n">
        <v>0</v>
      </c>
    </row>
    <row r="9570" spans="1:8">
      <c r="A9570" t="s">
        <v>4</v>
      </c>
      <c r="B9570" s="4" t="s">
        <v>5</v>
      </c>
      <c r="C9570" s="4" t="s">
        <v>8</v>
      </c>
      <c r="D9570" s="4" t="s">
        <v>8</v>
      </c>
      <c r="E9570" s="4" t="s">
        <v>13</v>
      </c>
      <c r="F9570" s="4" t="s">
        <v>13</v>
      </c>
      <c r="G9570" s="4" t="s">
        <v>13</v>
      </c>
      <c r="H9570" s="4" t="s">
        <v>7</v>
      </c>
    </row>
    <row r="9571" spans="1:8">
      <c r="A9571" t="n">
        <v>77921</v>
      </c>
      <c r="B9571" s="31" t="n">
        <v>45</v>
      </c>
      <c r="C9571" s="7" t="n">
        <v>2</v>
      </c>
      <c r="D9571" s="7" t="n">
        <v>3</v>
      </c>
      <c r="E9571" s="7" t="n">
        <v>-0.0299999993294477</v>
      </c>
      <c r="F9571" s="7" t="n">
        <v>3.1800000667572</v>
      </c>
      <c r="G9571" s="7" t="n">
        <v>45.0099983215332</v>
      </c>
      <c r="H9571" s="7" t="n">
        <v>0</v>
      </c>
    </row>
    <row r="9572" spans="1:8">
      <c r="A9572" t="s">
        <v>4</v>
      </c>
      <c r="B9572" s="4" t="s">
        <v>5</v>
      </c>
      <c r="C9572" s="4" t="s">
        <v>8</v>
      </c>
      <c r="D9572" s="4" t="s">
        <v>8</v>
      </c>
      <c r="E9572" s="4" t="s">
        <v>13</v>
      </c>
      <c r="F9572" s="4" t="s">
        <v>13</v>
      </c>
      <c r="G9572" s="4" t="s">
        <v>13</v>
      </c>
      <c r="H9572" s="4" t="s">
        <v>7</v>
      </c>
      <c r="I9572" s="4" t="s">
        <v>8</v>
      </c>
    </row>
    <row r="9573" spans="1:8">
      <c r="A9573" t="n">
        <v>77938</v>
      </c>
      <c r="B9573" s="31" t="n">
        <v>45</v>
      </c>
      <c r="C9573" s="7" t="n">
        <v>4</v>
      </c>
      <c r="D9573" s="7" t="n">
        <v>3</v>
      </c>
      <c r="E9573" s="7" t="n">
        <v>14.5</v>
      </c>
      <c r="F9573" s="7" t="n">
        <v>349.170013427734</v>
      </c>
      <c r="G9573" s="7" t="n">
        <v>0</v>
      </c>
      <c r="H9573" s="7" t="n">
        <v>0</v>
      </c>
      <c r="I9573" s="7" t="n">
        <v>0</v>
      </c>
    </row>
    <row r="9574" spans="1:8">
      <c r="A9574" t="s">
        <v>4</v>
      </c>
      <c r="B9574" s="4" t="s">
        <v>5</v>
      </c>
      <c r="C9574" s="4" t="s">
        <v>8</v>
      </c>
      <c r="D9574" s="4" t="s">
        <v>8</v>
      </c>
      <c r="E9574" s="4" t="s">
        <v>13</v>
      </c>
      <c r="F9574" s="4" t="s">
        <v>7</v>
      </c>
    </row>
    <row r="9575" spans="1:8">
      <c r="A9575" t="n">
        <v>77956</v>
      </c>
      <c r="B9575" s="31" t="n">
        <v>45</v>
      </c>
      <c r="C9575" s="7" t="n">
        <v>5</v>
      </c>
      <c r="D9575" s="7" t="n">
        <v>3</v>
      </c>
      <c r="E9575" s="7" t="n">
        <v>1.20000004768372</v>
      </c>
      <c r="F9575" s="7" t="n">
        <v>0</v>
      </c>
    </row>
    <row r="9576" spans="1:8">
      <c r="A9576" t="s">
        <v>4</v>
      </c>
      <c r="B9576" s="4" t="s">
        <v>5</v>
      </c>
      <c r="C9576" s="4" t="s">
        <v>8</v>
      </c>
      <c r="D9576" s="4" t="s">
        <v>8</v>
      </c>
      <c r="E9576" s="4" t="s">
        <v>13</v>
      </c>
      <c r="F9576" s="4" t="s">
        <v>7</v>
      </c>
    </row>
    <row r="9577" spans="1:8">
      <c r="A9577" t="n">
        <v>77965</v>
      </c>
      <c r="B9577" s="31" t="n">
        <v>45</v>
      </c>
      <c r="C9577" s="7" t="n">
        <v>11</v>
      </c>
      <c r="D9577" s="7" t="n">
        <v>3</v>
      </c>
      <c r="E9577" s="7" t="n">
        <v>38.5999984741211</v>
      </c>
      <c r="F9577" s="7" t="n">
        <v>0</v>
      </c>
    </row>
    <row r="9578" spans="1:8">
      <c r="A9578" t="s">
        <v>4</v>
      </c>
      <c r="B9578" s="4" t="s">
        <v>5</v>
      </c>
      <c r="C9578" s="4" t="s">
        <v>8</v>
      </c>
      <c r="D9578" s="4" t="s">
        <v>7</v>
      </c>
    </row>
    <row r="9579" spans="1:8">
      <c r="A9579" t="n">
        <v>77974</v>
      </c>
      <c r="B9579" s="27" t="n">
        <v>58</v>
      </c>
      <c r="C9579" s="7" t="n">
        <v>255</v>
      </c>
      <c r="D9579" s="7" t="n">
        <v>0</v>
      </c>
    </row>
    <row r="9580" spans="1:8">
      <c r="A9580" t="s">
        <v>4</v>
      </c>
      <c r="B9580" s="4" t="s">
        <v>5</v>
      </c>
      <c r="C9580" s="4" t="s">
        <v>7</v>
      </c>
      <c r="D9580" s="4" t="s">
        <v>8</v>
      </c>
      <c r="E9580" s="4" t="s">
        <v>9</v>
      </c>
      <c r="F9580" s="4" t="s">
        <v>13</v>
      </c>
      <c r="G9580" s="4" t="s">
        <v>13</v>
      </c>
      <c r="H9580" s="4" t="s">
        <v>13</v>
      </c>
    </row>
    <row r="9581" spans="1:8">
      <c r="A9581" t="n">
        <v>77978</v>
      </c>
      <c r="B9581" s="52" t="n">
        <v>48</v>
      </c>
      <c r="C9581" s="7" t="n">
        <v>13</v>
      </c>
      <c r="D9581" s="7" t="n">
        <v>0</v>
      </c>
      <c r="E9581" s="7" t="s">
        <v>579</v>
      </c>
      <c r="F9581" s="7" t="n">
        <v>-1</v>
      </c>
      <c r="G9581" s="7" t="n">
        <v>1</v>
      </c>
      <c r="H9581" s="7" t="n">
        <v>0</v>
      </c>
    </row>
    <row r="9582" spans="1:8">
      <c r="A9582" t="s">
        <v>4</v>
      </c>
      <c r="B9582" s="4" t="s">
        <v>5</v>
      </c>
      <c r="C9582" s="4" t="s">
        <v>8</v>
      </c>
      <c r="D9582" s="4" t="s">
        <v>7</v>
      </c>
      <c r="E9582" s="4" t="s">
        <v>9</v>
      </c>
    </row>
    <row r="9583" spans="1:8">
      <c r="A9583" t="n">
        <v>78004</v>
      </c>
      <c r="B9583" s="39" t="n">
        <v>51</v>
      </c>
      <c r="C9583" s="7" t="n">
        <v>4</v>
      </c>
      <c r="D9583" s="7" t="n">
        <v>13</v>
      </c>
      <c r="E9583" s="7" t="s">
        <v>270</v>
      </c>
    </row>
    <row r="9584" spans="1:8">
      <c r="A9584" t="s">
        <v>4</v>
      </c>
      <c r="B9584" s="4" t="s">
        <v>5</v>
      </c>
      <c r="C9584" s="4" t="s">
        <v>7</v>
      </c>
    </row>
    <row r="9585" spans="1:9">
      <c r="A9585" t="n">
        <v>78017</v>
      </c>
      <c r="B9585" s="25" t="n">
        <v>16</v>
      </c>
      <c r="C9585" s="7" t="n">
        <v>0</v>
      </c>
    </row>
    <row r="9586" spans="1:9">
      <c r="A9586" t="s">
        <v>4</v>
      </c>
      <c r="B9586" s="4" t="s">
        <v>5</v>
      </c>
      <c r="C9586" s="4" t="s">
        <v>7</v>
      </c>
      <c r="D9586" s="4" t="s">
        <v>74</v>
      </c>
      <c r="E9586" s="4" t="s">
        <v>8</v>
      </c>
      <c r="F9586" s="4" t="s">
        <v>8</v>
      </c>
      <c r="G9586" s="4" t="s">
        <v>74</v>
      </c>
      <c r="H9586" s="4" t="s">
        <v>8</v>
      </c>
      <c r="I9586" s="4" t="s">
        <v>8</v>
      </c>
    </row>
    <row r="9587" spans="1:9">
      <c r="A9587" t="n">
        <v>78020</v>
      </c>
      <c r="B9587" s="40" t="n">
        <v>26</v>
      </c>
      <c r="C9587" s="7" t="n">
        <v>13</v>
      </c>
      <c r="D9587" s="7" t="s">
        <v>610</v>
      </c>
      <c r="E9587" s="7" t="n">
        <v>2</v>
      </c>
      <c r="F9587" s="7" t="n">
        <v>3</v>
      </c>
      <c r="G9587" s="7" t="s">
        <v>611</v>
      </c>
      <c r="H9587" s="7" t="n">
        <v>2</v>
      </c>
      <c r="I9587" s="7" t="n">
        <v>0</v>
      </c>
    </row>
    <row r="9588" spans="1:9">
      <c r="A9588" t="s">
        <v>4</v>
      </c>
      <c r="B9588" s="4" t="s">
        <v>5</v>
      </c>
      <c r="C9588" s="4" t="s">
        <v>7</v>
      </c>
    </row>
    <row r="9589" spans="1:9">
      <c r="A9589" t="n">
        <v>78129</v>
      </c>
      <c r="B9589" s="25" t="n">
        <v>16</v>
      </c>
      <c r="C9589" s="7" t="n">
        <v>500</v>
      </c>
    </row>
    <row r="9590" spans="1:9">
      <c r="A9590" t="s">
        <v>4</v>
      </c>
      <c r="B9590" s="4" t="s">
        <v>5</v>
      </c>
      <c r="C9590" s="4" t="s">
        <v>8</v>
      </c>
      <c r="D9590" s="4" t="s">
        <v>7</v>
      </c>
      <c r="E9590" s="4" t="s">
        <v>13</v>
      </c>
      <c r="F9590" s="4" t="s">
        <v>7</v>
      </c>
      <c r="G9590" s="4" t="s">
        <v>14</v>
      </c>
      <c r="H9590" s="4" t="s">
        <v>14</v>
      </c>
      <c r="I9590" s="4" t="s">
        <v>7</v>
      </c>
      <c r="J9590" s="4" t="s">
        <v>7</v>
      </c>
      <c r="K9590" s="4" t="s">
        <v>14</v>
      </c>
      <c r="L9590" s="4" t="s">
        <v>14</v>
      </c>
      <c r="M9590" s="4" t="s">
        <v>14</v>
      </c>
      <c r="N9590" s="4" t="s">
        <v>14</v>
      </c>
      <c r="O9590" s="4" t="s">
        <v>9</v>
      </c>
    </row>
    <row r="9591" spans="1:9">
      <c r="A9591" t="n">
        <v>78132</v>
      </c>
      <c r="B9591" s="16" t="n">
        <v>50</v>
      </c>
      <c r="C9591" s="7" t="n">
        <v>0</v>
      </c>
      <c r="D9591" s="7" t="n">
        <v>2003</v>
      </c>
      <c r="E9591" s="7" t="n">
        <v>0.5</v>
      </c>
      <c r="F9591" s="7" t="n">
        <v>0</v>
      </c>
      <c r="G9591" s="7" t="n">
        <v>0</v>
      </c>
      <c r="H9591" s="7" t="n">
        <v>1077936128</v>
      </c>
      <c r="I9591" s="7" t="n">
        <v>0</v>
      </c>
      <c r="J9591" s="7" t="n">
        <v>65533</v>
      </c>
      <c r="K9591" s="7" t="n">
        <v>0</v>
      </c>
      <c r="L9591" s="7" t="n">
        <v>0</v>
      </c>
      <c r="M9591" s="7" t="n">
        <v>0</v>
      </c>
      <c r="N9591" s="7" t="n">
        <v>0</v>
      </c>
      <c r="O9591" s="7" t="s">
        <v>15</v>
      </c>
    </row>
    <row r="9592" spans="1:9">
      <c r="A9592" t="s">
        <v>4</v>
      </c>
      <c r="B9592" s="4" t="s">
        <v>5</v>
      </c>
    </row>
    <row r="9593" spans="1:9">
      <c r="A9593" t="n">
        <v>78171</v>
      </c>
      <c r="B9593" s="41" t="n">
        <v>28</v>
      </c>
    </row>
    <row r="9594" spans="1:9">
      <c r="A9594" t="s">
        <v>4</v>
      </c>
      <c r="B9594" s="4" t="s">
        <v>5</v>
      </c>
      <c r="C9594" s="4" t="s">
        <v>8</v>
      </c>
      <c r="D9594" s="4" t="s">
        <v>7</v>
      </c>
      <c r="E9594" s="4" t="s">
        <v>8</v>
      </c>
      <c r="F9594" s="4" t="s">
        <v>12</v>
      </c>
    </row>
    <row r="9595" spans="1:9">
      <c r="A9595" t="n">
        <v>78172</v>
      </c>
      <c r="B9595" s="12" t="n">
        <v>5</v>
      </c>
      <c r="C9595" s="7" t="n">
        <v>30</v>
      </c>
      <c r="D9595" s="7" t="n">
        <v>10643</v>
      </c>
      <c r="E9595" s="7" t="n">
        <v>1</v>
      </c>
      <c r="F9595" s="13" t="n">
        <f t="normal" ca="1">A9611</f>
        <v>0</v>
      </c>
    </row>
    <row r="9596" spans="1:9">
      <c r="A9596" t="s">
        <v>4</v>
      </c>
      <c r="B9596" s="4" t="s">
        <v>5</v>
      </c>
      <c r="C9596" s="4" t="s">
        <v>8</v>
      </c>
      <c r="D9596" s="4" t="s">
        <v>7</v>
      </c>
      <c r="E9596" s="4" t="s">
        <v>7</v>
      </c>
      <c r="F9596" s="4" t="s">
        <v>8</v>
      </c>
    </row>
    <row r="9597" spans="1:9">
      <c r="A9597" t="n">
        <v>78181</v>
      </c>
      <c r="B9597" s="37" t="n">
        <v>25</v>
      </c>
      <c r="C9597" s="7" t="n">
        <v>1</v>
      </c>
      <c r="D9597" s="7" t="n">
        <v>60</v>
      </c>
      <c r="E9597" s="7" t="n">
        <v>640</v>
      </c>
      <c r="F9597" s="7" t="n">
        <v>2</v>
      </c>
    </row>
    <row r="9598" spans="1:9">
      <c r="A9598" t="s">
        <v>4</v>
      </c>
      <c r="B9598" s="4" t="s">
        <v>5</v>
      </c>
      <c r="C9598" s="4" t="s">
        <v>8</v>
      </c>
      <c r="D9598" s="4" t="s">
        <v>7</v>
      </c>
      <c r="E9598" s="4" t="s">
        <v>9</v>
      </c>
    </row>
    <row r="9599" spans="1:9">
      <c r="A9599" t="n">
        <v>78188</v>
      </c>
      <c r="B9599" s="39" t="n">
        <v>51</v>
      </c>
      <c r="C9599" s="7" t="n">
        <v>4</v>
      </c>
      <c r="D9599" s="7" t="n">
        <v>108</v>
      </c>
      <c r="E9599" s="7" t="s">
        <v>103</v>
      </c>
    </row>
    <row r="9600" spans="1:9">
      <c r="A9600" t="s">
        <v>4</v>
      </c>
      <c r="B9600" s="4" t="s">
        <v>5</v>
      </c>
      <c r="C9600" s="4" t="s">
        <v>7</v>
      </c>
    </row>
    <row r="9601" spans="1:15">
      <c r="A9601" t="n">
        <v>78201</v>
      </c>
      <c r="B9601" s="25" t="n">
        <v>16</v>
      </c>
      <c r="C9601" s="7" t="n">
        <v>0</v>
      </c>
    </row>
    <row r="9602" spans="1:15">
      <c r="A9602" t="s">
        <v>4</v>
      </c>
      <c r="B9602" s="4" t="s">
        <v>5</v>
      </c>
      <c r="C9602" s="4" t="s">
        <v>7</v>
      </c>
      <c r="D9602" s="4" t="s">
        <v>74</v>
      </c>
      <c r="E9602" s="4" t="s">
        <v>8</v>
      </c>
      <c r="F9602" s="4" t="s">
        <v>8</v>
      </c>
    </row>
    <row r="9603" spans="1:15">
      <c r="A9603" t="n">
        <v>78204</v>
      </c>
      <c r="B9603" s="40" t="n">
        <v>26</v>
      </c>
      <c r="C9603" s="7" t="n">
        <v>108</v>
      </c>
      <c r="D9603" s="7" t="s">
        <v>612</v>
      </c>
      <c r="E9603" s="7" t="n">
        <v>2</v>
      </c>
      <c r="F9603" s="7" t="n">
        <v>0</v>
      </c>
    </row>
    <row r="9604" spans="1:15">
      <c r="A9604" t="s">
        <v>4</v>
      </c>
      <c r="B9604" s="4" t="s">
        <v>5</v>
      </c>
    </row>
    <row r="9605" spans="1:15">
      <c r="A9605" t="n">
        <v>78236</v>
      </c>
      <c r="B9605" s="41" t="n">
        <v>28</v>
      </c>
    </row>
    <row r="9606" spans="1:15">
      <c r="A9606" t="s">
        <v>4</v>
      </c>
      <c r="B9606" s="4" t="s">
        <v>5</v>
      </c>
      <c r="C9606" s="4" t="s">
        <v>8</v>
      </c>
      <c r="D9606" s="4" t="s">
        <v>7</v>
      </c>
      <c r="E9606" s="4" t="s">
        <v>7</v>
      </c>
      <c r="F9606" s="4" t="s">
        <v>8</v>
      </c>
    </row>
    <row r="9607" spans="1:15">
      <c r="A9607" t="n">
        <v>78237</v>
      </c>
      <c r="B9607" s="37" t="n">
        <v>25</v>
      </c>
      <c r="C9607" s="7" t="n">
        <v>1</v>
      </c>
      <c r="D9607" s="7" t="n">
        <v>65535</v>
      </c>
      <c r="E9607" s="7" t="n">
        <v>65535</v>
      </c>
      <c r="F9607" s="7" t="n">
        <v>0</v>
      </c>
    </row>
    <row r="9608" spans="1:15">
      <c r="A9608" t="s">
        <v>4</v>
      </c>
      <c r="B9608" s="4" t="s">
        <v>5</v>
      </c>
      <c r="C9608" s="4" t="s">
        <v>12</v>
      </c>
    </row>
    <row r="9609" spans="1:15">
      <c r="A9609" t="n">
        <v>78244</v>
      </c>
      <c r="B9609" s="15" t="n">
        <v>3</v>
      </c>
      <c r="C9609" s="13" t="n">
        <f t="normal" ca="1">A9623</f>
        <v>0</v>
      </c>
    </row>
    <row r="9610" spans="1:15">
      <c r="A9610" t="s">
        <v>4</v>
      </c>
      <c r="B9610" s="4" t="s">
        <v>5</v>
      </c>
      <c r="C9610" s="4" t="s">
        <v>8</v>
      </c>
      <c r="D9610" s="4" t="s">
        <v>7</v>
      </c>
      <c r="E9610" s="4" t="s">
        <v>7</v>
      </c>
      <c r="F9610" s="4" t="s">
        <v>8</v>
      </c>
    </row>
    <row r="9611" spans="1:15">
      <c r="A9611" t="n">
        <v>78249</v>
      </c>
      <c r="B9611" s="37" t="n">
        <v>25</v>
      </c>
      <c r="C9611" s="7" t="n">
        <v>1</v>
      </c>
      <c r="D9611" s="7" t="n">
        <v>65535</v>
      </c>
      <c r="E9611" s="7" t="n">
        <v>500</v>
      </c>
      <c r="F9611" s="7" t="n">
        <v>5</v>
      </c>
    </row>
    <row r="9612" spans="1:15">
      <c r="A9612" t="s">
        <v>4</v>
      </c>
      <c r="B9612" s="4" t="s">
        <v>5</v>
      </c>
      <c r="C9612" s="4" t="s">
        <v>8</v>
      </c>
      <c r="D9612" s="4" t="s">
        <v>7</v>
      </c>
      <c r="E9612" s="4" t="s">
        <v>9</v>
      </c>
    </row>
    <row r="9613" spans="1:15">
      <c r="A9613" t="n">
        <v>78256</v>
      </c>
      <c r="B9613" s="39" t="n">
        <v>51</v>
      </c>
      <c r="C9613" s="7" t="n">
        <v>4</v>
      </c>
      <c r="D9613" s="7" t="n">
        <v>6470</v>
      </c>
      <c r="E9613" s="7" t="s">
        <v>270</v>
      </c>
    </row>
    <row r="9614" spans="1:15">
      <c r="A9614" t="s">
        <v>4</v>
      </c>
      <c r="B9614" s="4" t="s">
        <v>5</v>
      </c>
      <c r="C9614" s="4" t="s">
        <v>7</v>
      </c>
    </row>
    <row r="9615" spans="1:15">
      <c r="A9615" t="n">
        <v>78269</v>
      </c>
      <c r="B9615" s="25" t="n">
        <v>16</v>
      </c>
      <c r="C9615" s="7" t="n">
        <v>0</v>
      </c>
    </row>
    <row r="9616" spans="1:15">
      <c r="A9616" t="s">
        <v>4</v>
      </c>
      <c r="B9616" s="4" t="s">
        <v>5</v>
      </c>
      <c r="C9616" s="4" t="s">
        <v>7</v>
      </c>
      <c r="D9616" s="4" t="s">
        <v>74</v>
      </c>
      <c r="E9616" s="4" t="s">
        <v>8</v>
      </c>
      <c r="F9616" s="4" t="s">
        <v>8</v>
      </c>
    </row>
    <row r="9617" spans="1:6">
      <c r="A9617" t="n">
        <v>78272</v>
      </c>
      <c r="B9617" s="40" t="n">
        <v>26</v>
      </c>
      <c r="C9617" s="7" t="n">
        <v>6470</v>
      </c>
      <c r="D9617" s="7" t="s">
        <v>613</v>
      </c>
      <c r="E9617" s="7" t="n">
        <v>2</v>
      </c>
      <c r="F9617" s="7" t="n">
        <v>0</v>
      </c>
    </row>
    <row r="9618" spans="1:6">
      <c r="A9618" t="s">
        <v>4</v>
      </c>
      <c r="B9618" s="4" t="s">
        <v>5</v>
      </c>
    </row>
    <row r="9619" spans="1:6">
      <c r="A9619" t="n">
        <v>78300</v>
      </c>
      <c r="B9619" s="41" t="n">
        <v>28</v>
      </c>
    </row>
    <row r="9620" spans="1:6">
      <c r="A9620" t="s">
        <v>4</v>
      </c>
      <c r="B9620" s="4" t="s">
        <v>5</v>
      </c>
      <c r="C9620" s="4" t="s">
        <v>8</v>
      </c>
      <c r="D9620" s="4" t="s">
        <v>7</v>
      </c>
      <c r="E9620" s="4" t="s">
        <v>7</v>
      </c>
      <c r="F9620" s="4" t="s">
        <v>8</v>
      </c>
    </row>
    <row r="9621" spans="1:6">
      <c r="A9621" t="n">
        <v>78301</v>
      </c>
      <c r="B9621" s="37" t="n">
        <v>25</v>
      </c>
      <c r="C9621" s="7" t="n">
        <v>1</v>
      </c>
      <c r="D9621" s="7" t="n">
        <v>65535</v>
      </c>
      <c r="E9621" s="7" t="n">
        <v>65535</v>
      </c>
      <c r="F9621" s="7" t="n">
        <v>0</v>
      </c>
    </row>
    <row r="9622" spans="1:6">
      <c r="A9622" t="s">
        <v>4</v>
      </c>
      <c r="B9622" s="4" t="s">
        <v>5</v>
      </c>
      <c r="C9622" s="4" t="s">
        <v>8</v>
      </c>
      <c r="D9622" s="4" t="s">
        <v>7</v>
      </c>
      <c r="E9622" s="4" t="s">
        <v>8</v>
      </c>
      <c r="F9622" s="4" t="s">
        <v>12</v>
      </c>
    </row>
    <row r="9623" spans="1:6">
      <c r="A9623" t="n">
        <v>78308</v>
      </c>
      <c r="B9623" s="12" t="n">
        <v>5</v>
      </c>
      <c r="C9623" s="7" t="n">
        <v>30</v>
      </c>
      <c r="D9623" s="7" t="n">
        <v>10637</v>
      </c>
      <c r="E9623" s="7" t="n">
        <v>1</v>
      </c>
      <c r="F9623" s="13" t="n">
        <f t="normal" ca="1">A9637</f>
        <v>0</v>
      </c>
    </row>
    <row r="9624" spans="1:6">
      <c r="A9624" t="s">
        <v>4</v>
      </c>
      <c r="B9624" s="4" t="s">
        <v>5</v>
      </c>
      <c r="C9624" s="4" t="s">
        <v>8</v>
      </c>
      <c r="D9624" s="4" t="s">
        <v>7</v>
      </c>
      <c r="E9624" s="4" t="s">
        <v>7</v>
      </c>
      <c r="F9624" s="4" t="s">
        <v>8</v>
      </c>
    </row>
    <row r="9625" spans="1:6">
      <c r="A9625" t="n">
        <v>78317</v>
      </c>
      <c r="B9625" s="37" t="n">
        <v>25</v>
      </c>
      <c r="C9625" s="7" t="n">
        <v>1</v>
      </c>
      <c r="D9625" s="7" t="n">
        <v>60</v>
      </c>
      <c r="E9625" s="7" t="n">
        <v>640</v>
      </c>
      <c r="F9625" s="7" t="n">
        <v>1</v>
      </c>
    </row>
    <row r="9626" spans="1:6">
      <c r="A9626" t="s">
        <v>4</v>
      </c>
      <c r="B9626" s="4" t="s">
        <v>5</v>
      </c>
      <c r="C9626" s="4" t="s">
        <v>8</v>
      </c>
      <c r="D9626" s="4" t="s">
        <v>7</v>
      </c>
      <c r="E9626" s="4" t="s">
        <v>9</v>
      </c>
    </row>
    <row r="9627" spans="1:6">
      <c r="A9627" t="n">
        <v>78324</v>
      </c>
      <c r="B9627" s="39" t="n">
        <v>51</v>
      </c>
      <c r="C9627" s="7" t="n">
        <v>4</v>
      </c>
      <c r="D9627" s="7" t="n">
        <v>106</v>
      </c>
      <c r="E9627" s="7" t="s">
        <v>78</v>
      </c>
    </row>
    <row r="9628" spans="1:6">
      <c r="A9628" t="s">
        <v>4</v>
      </c>
      <c r="B9628" s="4" t="s">
        <v>5</v>
      </c>
      <c r="C9628" s="4" t="s">
        <v>7</v>
      </c>
    </row>
    <row r="9629" spans="1:6">
      <c r="A9629" t="n">
        <v>78338</v>
      </c>
      <c r="B9629" s="25" t="n">
        <v>16</v>
      </c>
      <c r="C9629" s="7" t="n">
        <v>0</v>
      </c>
    </row>
    <row r="9630" spans="1:6">
      <c r="A9630" t="s">
        <v>4</v>
      </c>
      <c r="B9630" s="4" t="s">
        <v>5</v>
      </c>
      <c r="C9630" s="4" t="s">
        <v>7</v>
      </c>
      <c r="D9630" s="4" t="s">
        <v>74</v>
      </c>
      <c r="E9630" s="4" t="s">
        <v>8</v>
      </c>
      <c r="F9630" s="4" t="s">
        <v>8</v>
      </c>
    </row>
    <row r="9631" spans="1:6">
      <c r="A9631" t="n">
        <v>78341</v>
      </c>
      <c r="B9631" s="40" t="n">
        <v>26</v>
      </c>
      <c r="C9631" s="7" t="n">
        <v>106</v>
      </c>
      <c r="D9631" s="7" t="s">
        <v>614</v>
      </c>
      <c r="E9631" s="7" t="n">
        <v>2</v>
      </c>
      <c r="F9631" s="7" t="n">
        <v>0</v>
      </c>
    </row>
    <row r="9632" spans="1:6">
      <c r="A9632" t="s">
        <v>4</v>
      </c>
      <c r="B9632" s="4" t="s">
        <v>5</v>
      </c>
    </row>
    <row r="9633" spans="1:6">
      <c r="A9633" t="n">
        <v>78368</v>
      </c>
      <c r="B9633" s="41" t="n">
        <v>28</v>
      </c>
    </row>
    <row r="9634" spans="1:6">
      <c r="A9634" t="s">
        <v>4</v>
      </c>
      <c r="B9634" s="4" t="s">
        <v>5</v>
      </c>
      <c r="C9634" s="4" t="s">
        <v>8</v>
      </c>
      <c r="D9634" s="4" t="s">
        <v>7</v>
      </c>
      <c r="E9634" s="4" t="s">
        <v>7</v>
      </c>
      <c r="F9634" s="4" t="s">
        <v>8</v>
      </c>
    </row>
    <row r="9635" spans="1:6">
      <c r="A9635" t="n">
        <v>78369</v>
      </c>
      <c r="B9635" s="37" t="n">
        <v>25</v>
      </c>
      <c r="C9635" s="7" t="n">
        <v>1</v>
      </c>
      <c r="D9635" s="7" t="n">
        <v>65535</v>
      </c>
      <c r="E9635" s="7" t="n">
        <v>65535</v>
      </c>
      <c r="F9635" s="7" t="n">
        <v>0</v>
      </c>
    </row>
    <row r="9636" spans="1:6">
      <c r="A9636" t="s">
        <v>4</v>
      </c>
      <c r="B9636" s="4" t="s">
        <v>5</v>
      </c>
      <c r="C9636" s="4" t="s">
        <v>7</v>
      </c>
      <c r="D9636" s="4" t="s">
        <v>8</v>
      </c>
    </row>
    <row r="9637" spans="1:6">
      <c r="A9637" t="n">
        <v>78376</v>
      </c>
      <c r="B9637" s="42" t="n">
        <v>89</v>
      </c>
      <c r="C9637" s="7" t="n">
        <v>65533</v>
      </c>
      <c r="D9637" s="7" t="n">
        <v>1</v>
      </c>
    </row>
    <row r="9638" spans="1:6">
      <c r="A9638" t="s">
        <v>4</v>
      </c>
      <c r="B9638" s="4" t="s">
        <v>5</v>
      </c>
      <c r="C9638" s="4" t="s">
        <v>8</v>
      </c>
      <c r="D9638" s="4" t="s">
        <v>7</v>
      </c>
      <c r="E9638" s="4" t="s">
        <v>13</v>
      </c>
    </row>
    <row r="9639" spans="1:6">
      <c r="A9639" t="n">
        <v>78380</v>
      </c>
      <c r="B9639" s="27" t="n">
        <v>58</v>
      </c>
      <c r="C9639" s="7" t="n">
        <v>101</v>
      </c>
      <c r="D9639" s="7" t="n">
        <v>300</v>
      </c>
      <c r="E9639" s="7" t="n">
        <v>1</v>
      </c>
    </row>
    <row r="9640" spans="1:6">
      <c r="A9640" t="s">
        <v>4</v>
      </c>
      <c r="B9640" s="4" t="s">
        <v>5</v>
      </c>
      <c r="C9640" s="4" t="s">
        <v>8</v>
      </c>
      <c r="D9640" s="4" t="s">
        <v>7</v>
      </c>
    </row>
    <row r="9641" spans="1:6">
      <c r="A9641" t="n">
        <v>78388</v>
      </c>
      <c r="B9641" s="27" t="n">
        <v>58</v>
      </c>
      <c r="C9641" s="7" t="n">
        <v>254</v>
      </c>
      <c r="D9641" s="7" t="n">
        <v>0</v>
      </c>
    </row>
    <row r="9642" spans="1:6">
      <c r="A9642" t="s">
        <v>4</v>
      </c>
      <c r="B9642" s="4" t="s">
        <v>5</v>
      </c>
      <c r="C9642" s="4" t="s">
        <v>8</v>
      </c>
    </row>
    <row r="9643" spans="1:6">
      <c r="A9643" t="n">
        <v>78392</v>
      </c>
      <c r="B9643" s="69" t="n">
        <v>116</v>
      </c>
      <c r="C9643" s="7" t="n">
        <v>0</v>
      </c>
    </row>
    <row r="9644" spans="1:6">
      <c r="A9644" t="s">
        <v>4</v>
      </c>
      <c r="B9644" s="4" t="s">
        <v>5</v>
      </c>
      <c r="C9644" s="4" t="s">
        <v>8</v>
      </c>
      <c r="D9644" s="4" t="s">
        <v>7</v>
      </c>
    </row>
    <row r="9645" spans="1:6">
      <c r="A9645" t="n">
        <v>78394</v>
      </c>
      <c r="B9645" s="69" t="n">
        <v>116</v>
      </c>
      <c r="C9645" s="7" t="n">
        <v>2</v>
      </c>
      <c r="D9645" s="7" t="n">
        <v>1</v>
      </c>
    </row>
    <row r="9646" spans="1:6">
      <c r="A9646" t="s">
        <v>4</v>
      </c>
      <c r="B9646" s="4" t="s">
        <v>5</v>
      </c>
      <c r="C9646" s="4" t="s">
        <v>8</v>
      </c>
      <c r="D9646" s="4" t="s">
        <v>14</v>
      </c>
    </row>
    <row r="9647" spans="1:6">
      <c r="A9647" t="n">
        <v>78398</v>
      </c>
      <c r="B9647" s="69" t="n">
        <v>116</v>
      </c>
      <c r="C9647" s="7" t="n">
        <v>5</v>
      </c>
      <c r="D9647" s="7" t="n">
        <v>1056964608</v>
      </c>
    </row>
    <row r="9648" spans="1:6">
      <c r="A9648" t="s">
        <v>4</v>
      </c>
      <c r="B9648" s="4" t="s">
        <v>5</v>
      </c>
      <c r="C9648" s="4" t="s">
        <v>8</v>
      </c>
      <c r="D9648" s="4" t="s">
        <v>7</v>
      </c>
    </row>
    <row r="9649" spans="1:6">
      <c r="A9649" t="n">
        <v>78404</v>
      </c>
      <c r="B9649" s="69" t="n">
        <v>116</v>
      </c>
      <c r="C9649" s="7" t="n">
        <v>6</v>
      </c>
      <c r="D9649" s="7" t="n">
        <v>1</v>
      </c>
    </row>
    <row r="9650" spans="1:6">
      <c r="A9650" t="s">
        <v>4</v>
      </c>
      <c r="B9650" s="4" t="s">
        <v>5</v>
      </c>
      <c r="C9650" s="4" t="s">
        <v>8</v>
      </c>
      <c r="D9650" s="4" t="s">
        <v>8</v>
      </c>
      <c r="E9650" s="4" t="s">
        <v>13</v>
      </c>
      <c r="F9650" s="4" t="s">
        <v>13</v>
      </c>
      <c r="G9650" s="4" t="s">
        <v>13</v>
      </c>
      <c r="H9650" s="4" t="s">
        <v>7</v>
      </c>
    </row>
    <row r="9651" spans="1:6">
      <c r="A9651" t="n">
        <v>78408</v>
      </c>
      <c r="B9651" s="31" t="n">
        <v>45</v>
      </c>
      <c r="C9651" s="7" t="n">
        <v>2</v>
      </c>
      <c r="D9651" s="7" t="n">
        <v>3</v>
      </c>
      <c r="E9651" s="7" t="n">
        <v>0.0500000007450581</v>
      </c>
      <c r="F9651" s="7" t="n">
        <v>3.32999992370605</v>
      </c>
      <c r="G9651" s="7" t="n">
        <v>41.560001373291</v>
      </c>
      <c r="H9651" s="7" t="n">
        <v>0</v>
      </c>
    </row>
    <row r="9652" spans="1:6">
      <c r="A9652" t="s">
        <v>4</v>
      </c>
      <c r="B9652" s="4" t="s">
        <v>5</v>
      </c>
      <c r="C9652" s="4" t="s">
        <v>8</v>
      </c>
      <c r="D9652" s="4" t="s">
        <v>8</v>
      </c>
      <c r="E9652" s="4" t="s">
        <v>13</v>
      </c>
      <c r="F9652" s="4" t="s">
        <v>13</v>
      </c>
      <c r="G9652" s="4" t="s">
        <v>13</v>
      </c>
      <c r="H9652" s="4" t="s">
        <v>7</v>
      </c>
      <c r="I9652" s="4" t="s">
        <v>8</v>
      </c>
    </row>
    <row r="9653" spans="1:6">
      <c r="A9653" t="n">
        <v>78425</v>
      </c>
      <c r="B9653" s="31" t="n">
        <v>45</v>
      </c>
      <c r="C9653" s="7" t="n">
        <v>4</v>
      </c>
      <c r="D9653" s="7" t="n">
        <v>3</v>
      </c>
      <c r="E9653" s="7" t="n">
        <v>3.55999994277954</v>
      </c>
      <c r="F9653" s="7" t="n">
        <v>17.6599998474121</v>
      </c>
      <c r="G9653" s="7" t="n">
        <v>0</v>
      </c>
      <c r="H9653" s="7" t="n">
        <v>0</v>
      </c>
      <c r="I9653" s="7" t="n">
        <v>0</v>
      </c>
    </row>
    <row r="9654" spans="1:6">
      <c r="A9654" t="s">
        <v>4</v>
      </c>
      <c r="B9654" s="4" t="s">
        <v>5</v>
      </c>
      <c r="C9654" s="4" t="s">
        <v>8</v>
      </c>
      <c r="D9654" s="4" t="s">
        <v>8</v>
      </c>
      <c r="E9654" s="4" t="s">
        <v>13</v>
      </c>
      <c r="F9654" s="4" t="s">
        <v>7</v>
      </c>
    </row>
    <row r="9655" spans="1:6">
      <c r="A9655" t="n">
        <v>78443</v>
      </c>
      <c r="B9655" s="31" t="n">
        <v>45</v>
      </c>
      <c r="C9655" s="7" t="n">
        <v>5</v>
      </c>
      <c r="D9655" s="7" t="n">
        <v>3</v>
      </c>
      <c r="E9655" s="7" t="n">
        <v>1.20000004768372</v>
      </c>
      <c r="F9655" s="7" t="n">
        <v>0</v>
      </c>
    </row>
    <row r="9656" spans="1:6">
      <c r="A9656" t="s">
        <v>4</v>
      </c>
      <c r="B9656" s="4" t="s">
        <v>5</v>
      </c>
      <c r="C9656" s="4" t="s">
        <v>8</v>
      </c>
      <c r="D9656" s="4" t="s">
        <v>8</v>
      </c>
      <c r="E9656" s="4" t="s">
        <v>13</v>
      </c>
      <c r="F9656" s="4" t="s">
        <v>7</v>
      </c>
    </row>
    <row r="9657" spans="1:6">
      <c r="A9657" t="n">
        <v>78452</v>
      </c>
      <c r="B9657" s="31" t="n">
        <v>45</v>
      </c>
      <c r="C9657" s="7" t="n">
        <v>11</v>
      </c>
      <c r="D9657" s="7" t="n">
        <v>3</v>
      </c>
      <c r="E9657" s="7" t="n">
        <v>36.2999992370605</v>
      </c>
      <c r="F9657" s="7" t="n">
        <v>0</v>
      </c>
    </row>
    <row r="9658" spans="1:6">
      <c r="A9658" t="s">
        <v>4</v>
      </c>
      <c r="B9658" s="4" t="s">
        <v>5</v>
      </c>
      <c r="C9658" s="4" t="s">
        <v>7</v>
      </c>
      <c r="D9658" s="4" t="s">
        <v>8</v>
      </c>
      <c r="E9658" s="4" t="s">
        <v>13</v>
      </c>
      <c r="F9658" s="4" t="s">
        <v>7</v>
      </c>
    </row>
    <row r="9659" spans="1:6">
      <c r="A9659" t="n">
        <v>78461</v>
      </c>
      <c r="B9659" s="63" t="n">
        <v>59</v>
      </c>
      <c r="C9659" s="7" t="n">
        <v>11</v>
      </c>
      <c r="D9659" s="7" t="n">
        <v>8</v>
      </c>
      <c r="E9659" s="7" t="n">
        <v>0.150000005960464</v>
      </c>
      <c r="F9659" s="7" t="n">
        <v>0</v>
      </c>
    </row>
    <row r="9660" spans="1:6">
      <c r="A9660" t="s">
        <v>4</v>
      </c>
      <c r="B9660" s="4" t="s">
        <v>5</v>
      </c>
      <c r="C9660" s="4" t="s">
        <v>8</v>
      </c>
      <c r="D9660" s="4" t="s">
        <v>7</v>
      </c>
      <c r="E9660" s="4" t="s">
        <v>9</v>
      </c>
      <c r="F9660" s="4" t="s">
        <v>9</v>
      </c>
      <c r="G9660" s="4" t="s">
        <v>9</v>
      </c>
      <c r="H9660" s="4" t="s">
        <v>9</v>
      </c>
    </row>
    <row r="9661" spans="1:6">
      <c r="A9661" t="n">
        <v>78471</v>
      </c>
      <c r="B9661" s="39" t="n">
        <v>51</v>
      </c>
      <c r="C9661" s="7" t="n">
        <v>3</v>
      </c>
      <c r="D9661" s="7" t="n">
        <v>11</v>
      </c>
      <c r="E9661" s="7" t="s">
        <v>615</v>
      </c>
      <c r="F9661" s="7" t="s">
        <v>239</v>
      </c>
      <c r="G9661" s="7" t="s">
        <v>94</v>
      </c>
      <c r="H9661" s="7" t="s">
        <v>95</v>
      </c>
    </row>
    <row r="9662" spans="1:6">
      <c r="A9662" t="s">
        <v>4</v>
      </c>
      <c r="B9662" s="4" t="s">
        <v>5</v>
      </c>
      <c r="C9662" s="4" t="s">
        <v>8</v>
      </c>
      <c r="D9662" s="4" t="s">
        <v>7</v>
      </c>
    </row>
    <row r="9663" spans="1:6">
      <c r="A9663" t="n">
        <v>78484</v>
      </c>
      <c r="B9663" s="27" t="n">
        <v>58</v>
      </c>
      <c r="C9663" s="7" t="n">
        <v>255</v>
      </c>
      <c r="D9663" s="7" t="n">
        <v>0</v>
      </c>
    </row>
    <row r="9664" spans="1:6">
      <c r="A9664" t="s">
        <v>4</v>
      </c>
      <c r="B9664" s="4" t="s">
        <v>5</v>
      </c>
      <c r="C9664" s="4" t="s">
        <v>8</v>
      </c>
      <c r="D9664" s="4" t="s">
        <v>7</v>
      </c>
      <c r="E9664" s="4" t="s">
        <v>9</v>
      </c>
      <c r="F9664" s="4" t="s">
        <v>9</v>
      </c>
      <c r="G9664" s="4" t="s">
        <v>9</v>
      </c>
      <c r="H9664" s="4" t="s">
        <v>9</v>
      </c>
    </row>
    <row r="9665" spans="1:9">
      <c r="A9665" t="n">
        <v>78488</v>
      </c>
      <c r="B9665" s="39" t="n">
        <v>51</v>
      </c>
      <c r="C9665" s="7" t="n">
        <v>3</v>
      </c>
      <c r="D9665" s="7" t="n">
        <v>7</v>
      </c>
      <c r="E9665" s="7" t="s">
        <v>616</v>
      </c>
      <c r="F9665" s="7" t="s">
        <v>93</v>
      </c>
      <c r="G9665" s="7" t="s">
        <v>94</v>
      </c>
      <c r="H9665" s="7" t="s">
        <v>95</v>
      </c>
    </row>
    <row r="9666" spans="1:9">
      <c r="A9666" t="s">
        <v>4</v>
      </c>
      <c r="B9666" s="4" t="s">
        <v>5</v>
      </c>
      <c r="C9666" s="4" t="s">
        <v>7</v>
      </c>
    </row>
    <row r="9667" spans="1:9">
      <c r="A9667" t="n">
        <v>78517</v>
      </c>
      <c r="B9667" s="25" t="n">
        <v>16</v>
      </c>
      <c r="C9667" s="7" t="n">
        <v>100</v>
      </c>
    </row>
    <row r="9668" spans="1:9">
      <c r="A9668" t="s">
        <v>4</v>
      </c>
      <c r="B9668" s="4" t="s">
        <v>5</v>
      </c>
      <c r="C9668" s="4" t="s">
        <v>7</v>
      </c>
      <c r="D9668" s="4" t="s">
        <v>13</v>
      </c>
      <c r="E9668" s="4" t="s">
        <v>13</v>
      </c>
      <c r="F9668" s="4" t="s">
        <v>13</v>
      </c>
      <c r="G9668" s="4" t="s">
        <v>7</v>
      </c>
      <c r="H9668" s="4" t="s">
        <v>7</v>
      </c>
    </row>
    <row r="9669" spans="1:9">
      <c r="A9669" t="n">
        <v>78520</v>
      </c>
      <c r="B9669" s="55" t="n">
        <v>60</v>
      </c>
      <c r="C9669" s="7" t="n">
        <v>7</v>
      </c>
      <c r="D9669" s="7" t="n">
        <v>-10</v>
      </c>
      <c r="E9669" s="7" t="n">
        <v>0</v>
      </c>
      <c r="F9669" s="7" t="n">
        <v>0</v>
      </c>
      <c r="G9669" s="7" t="n">
        <v>1000</v>
      </c>
      <c r="H9669" s="7" t="n">
        <v>0</v>
      </c>
    </row>
    <row r="9670" spans="1:9">
      <c r="A9670" t="s">
        <v>4</v>
      </c>
      <c r="B9670" s="4" t="s">
        <v>5</v>
      </c>
      <c r="C9670" s="4" t="s">
        <v>7</v>
      </c>
    </row>
    <row r="9671" spans="1:9">
      <c r="A9671" t="n">
        <v>78539</v>
      </c>
      <c r="B9671" s="25" t="n">
        <v>16</v>
      </c>
      <c r="C9671" s="7" t="n">
        <v>1000</v>
      </c>
    </row>
    <row r="9672" spans="1:9">
      <c r="A9672" t="s">
        <v>4</v>
      </c>
      <c r="B9672" s="4" t="s">
        <v>5</v>
      </c>
      <c r="C9672" s="4" t="s">
        <v>8</v>
      </c>
      <c r="D9672" s="4" t="s">
        <v>8</v>
      </c>
      <c r="E9672" s="4" t="s">
        <v>13</v>
      </c>
      <c r="F9672" s="4" t="s">
        <v>13</v>
      </c>
      <c r="G9672" s="4" t="s">
        <v>13</v>
      </c>
      <c r="H9672" s="4" t="s">
        <v>7</v>
      </c>
    </row>
    <row r="9673" spans="1:9">
      <c r="A9673" t="n">
        <v>78542</v>
      </c>
      <c r="B9673" s="31" t="n">
        <v>45</v>
      </c>
      <c r="C9673" s="7" t="n">
        <v>2</v>
      </c>
      <c r="D9673" s="7" t="n">
        <v>3</v>
      </c>
      <c r="E9673" s="7" t="n">
        <v>-1.22000002861023</v>
      </c>
      <c r="F9673" s="7" t="n">
        <v>3.47000002861023</v>
      </c>
      <c r="G9673" s="7" t="n">
        <v>42.1300010681152</v>
      </c>
      <c r="H9673" s="7" t="n">
        <v>5000</v>
      </c>
    </row>
    <row r="9674" spans="1:9">
      <c r="A9674" t="s">
        <v>4</v>
      </c>
      <c r="B9674" s="4" t="s">
        <v>5</v>
      </c>
      <c r="C9674" s="4" t="s">
        <v>8</v>
      </c>
      <c r="D9674" s="4" t="s">
        <v>8</v>
      </c>
      <c r="E9674" s="4" t="s">
        <v>13</v>
      </c>
      <c r="F9674" s="4" t="s">
        <v>13</v>
      </c>
      <c r="G9674" s="4" t="s">
        <v>13</v>
      </c>
      <c r="H9674" s="4" t="s">
        <v>7</v>
      </c>
      <c r="I9674" s="4" t="s">
        <v>8</v>
      </c>
    </row>
    <row r="9675" spans="1:9">
      <c r="A9675" t="n">
        <v>78559</v>
      </c>
      <c r="B9675" s="31" t="n">
        <v>45</v>
      </c>
      <c r="C9675" s="7" t="n">
        <v>4</v>
      </c>
      <c r="D9675" s="7" t="n">
        <v>3</v>
      </c>
      <c r="E9675" s="7" t="n">
        <v>14.460000038147</v>
      </c>
      <c r="F9675" s="7" t="n">
        <v>325.589996337891</v>
      </c>
      <c r="G9675" s="7" t="n">
        <v>0</v>
      </c>
      <c r="H9675" s="7" t="n">
        <v>5000</v>
      </c>
      <c r="I9675" s="7" t="n">
        <v>1</v>
      </c>
    </row>
    <row r="9676" spans="1:9">
      <c r="A9676" t="s">
        <v>4</v>
      </c>
      <c r="B9676" s="4" t="s">
        <v>5</v>
      </c>
      <c r="C9676" s="4" t="s">
        <v>8</v>
      </c>
      <c r="D9676" s="4" t="s">
        <v>8</v>
      </c>
      <c r="E9676" s="4" t="s">
        <v>13</v>
      </c>
      <c r="F9676" s="4" t="s">
        <v>7</v>
      </c>
    </row>
    <row r="9677" spans="1:9">
      <c r="A9677" t="n">
        <v>78577</v>
      </c>
      <c r="B9677" s="31" t="n">
        <v>45</v>
      </c>
      <c r="C9677" s="7" t="n">
        <v>5</v>
      </c>
      <c r="D9677" s="7" t="n">
        <v>3</v>
      </c>
      <c r="E9677" s="7" t="n">
        <v>1.10000002384186</v>
      </c>
      <c r="F9677" s="7" t="n">
        <v>5000</v>
      </c>
    </row>
    <row r="9678" spans="1:9">
      <c r="A9678" t="s">
        <v>4</v>
      </c>
      <c r="B9678" s="4" t="s">
        <v>5</v>
      </c>
      <c r="C9678" s="4" t="s">
        <v>8</v>
      </c>
      <c r="D9678" s="4" t="s">
        <v>8</v>
      </c>
      <c r="E9678" s="4" t="s">
        <v>13</v>
      </c>
      <c r="F9678" s="4" t="s">
        <v>7</v>
      </c>
    </row>
    <row r="9679" spans="1:9">
      <c r="A9679" t="n">
        <v>78586</v>
      </c>
      <c r="B9679" s="31" t="n">
        <v>45</v>
      </c>
      <c r="C9679" s="7" t="n">
        <v>11</v>
      </c>
      <c r="D9679" s="7" t="n">
        <v>3</v>
      </c>
      <c r="E9679" s="7" t="n">
        <v>36.2999992370605</v>
      </c>
      <c r="F9679" s="7" t="n">
        <v>5000</v>
      </c>
    </row>
    <row r="9680" spans="1:9">
      <c r="A9680" t="s">
        <v>4</v>
      </c>
      <c r="B9680" s="4" t="s">
        <v>5</v>
      </c>
      <c r="C9680" s="4" t="s">
        <v>8</v>
      </c>
      <c r="D9680" s="4" t="s">
        <v>7</v>
      </c>
    </row>
    <row r="9681" spans="1:9">
      <c r="A9681" t="n">
        <v>78595</v>
      </c>
      <c r="B9681" s="31" t="n">
        <v>45</v>
      </c>
      <c r="C9681" s="7" t="n">
        <v>7</v>
      </c>
      <c r="D9681" s="7" t="n">
        <v>255</v>
      </c>
    </row>
    <row r="9682" spans="1:9">
      <c r="A9682" t="s">
        <v>4</v>
      </c>
      <c r="B9682" s="4" t="s">
        <v>5</v>
      </c>
      <c r="C9682" s="4" t="s">
        <v>7</v>
      </c>
      <c r="D9682" s="4" t="s">
        <v>8</v>
      </c>
      <c r="E9682" s="4" t="s">
        <v>13</v>
      </c>
      <c r="F9682" s="4" t="s">
        <v>7</v>
      </c>
    </row>
    <row r="9683" spans="1:9">
      <c r="A9683" t="n">
        <v>78599</v>
      </c>
      <c r="B9683" s="63" t="n">
        <v>59</v>
      </c>
      <c r="C9683" s="7" t="n">
        <v>11</v>
      </c>
      <c r="D9683" s="7" t="n">
        <v>255</v>
      </c>
      <c r="E9683" s="7" t="n">
        <v>0</v>
      </c>
      <c r="F9683" s="7" t="n">
        <v>0</v>
      </c>
    </row>
    <row r="9684" spans="1:9">
      <c r="A9684" t="s">
        <v>4</v>
      </c>
      <c r="B9684" s="4" t="s">
        <v>5</v>
      </c>
      <c r="C9684" s="4" t="s">
        <v>7</v>
      </c>
    </row>
    <row r="9685" spans="1:9">
      <c r="A9685" t="n">
        <v>78609</v>
      </c>
      <c r="B9685" s="25" t="n">
        <v>16</v>
      </c>
      <c r="C9685" s="7" t="n">
        <v>300</v>
      </c>
    </row>
    <row r="9686" spans="1:9">
      <c r="A9686" t="s">
        <v>4</v>
      </c>
      <c r="B9686" s="4" t="s">
        <v>5</v>
      </c>
      <c r="C9686" s="4" t="s">
        <v>8</v>
      </c>
      <c r="D9686" s="4" t="s">
        <v>7</v>
      </c>
      <c r="E9686" s="4" t="s">
        <v>9</v>
      </c>
    </row>
    <row r="9687" spans="1:9">
      <c r="A9687" t="n">
        <v>78612</v>
      </c>
      <c r="B9687" s="39" t="n">
        <v>51</v>
      </c>
      <c r="C9687" s="7" t="n">
        <v>4</v>
      </c>
      <c r="D9687" s="7" t="n">
        <v>11</v>
      </c>
      <c r="E9687" s="7" t="s">
        <v>408</v>
      </c>
    </row>
    <row r="9688" spans="1:9">
      <c r="A9688" t="s">
        <v>4</v>
      </c>
      <c r="B9688" s="4" t="s">
        <v>5</v>
      </c>
      <c r="C9688" s="4" t="s">
        <v>7</v>
      </c>
    </row>
    <row r="9689" spans="1:9">
      <c r="A9689" t="n">
        <v>78627</v>
      </c>
      <c r="B9689" s="25" t="n">
        <v>16</v>
      </c>
      <c r="C9689" s="7" t="n">
        <v>0</v>
      </c>
    </row>
    <row r="9690" spans="1:9">
      <c r="A9690" t="s">
        <v>4</v>
      </c>
      <c r="B9690" s="4" t="s">
        <v>5</v>
      </c>
      <c r="C9690" s="4" t="s">
        <v>7</v>
      </c>
      <c r="D9690" s="4" t="s">
        <v>74</v>
      </c>
      <c r="E9690" s="4" t="s">
        <v>8</v>
      </c>
      <c r="F9690" s="4" t="s">
        <v>8</v>
      </c>
      <c r="G9690" s="4" t="s">
        <v>74</v>
      </c>
      <c r="H9690" s="4" t="s">
        <v>8</v>
      </c>
      <c r="I9690" s="4" t="s">
        <v>8</v>
      </c>
    </row>
    <row r="9691" spans="1:9">
      <c r="A9691" t="n">
        <v>78630</v>
      </c>
      <c r="B9691" s="40" t="n">
        <v>26</v>
      </c>
      <c r="C9691" s="7" t="n">
        <v>11</v>
      </c>
      <c r="D9691" s="7" t="s">
        <v>617</v>
      </c>
      <c r="E9691" s="7" t="n">
        <v>2</v>
      </c>
      <c r="F9691" s="7" t="n">
        <v>3</v>
      </c>
      <c r="G9691" s="7" t="s">
        <v>618</v>
      </c>
      <c r="H9691" s="7" t="n">
        <v>2</v>
      </c>
      <c r="I9691" s="7" t="n">
        <v>0</v>
      </c>
    </row>
    <row r="9692" spans="1:9">
      <c r="A9692" t="s">
        <v>4</v>
      </c>
      <c r="B9692" s="4" t="s">
        <v>5</v>
      </c>
    </row>
    <row r="9693" spans="1:9">
      <c r="A9693" t="n">
        <v>78720</v>
      </c>
      <c r="B9693" s="41" t="n">
        <v>28</v>
      </c>
    </row>
    <row r="9694" spans="1:9">
      <c r="A9694" t="s">
        <v>4</v>
      </c>
      <c r="B9694" s="4" t="s">
        <v>5</v>
      </c>
      <c r="C9694" s="4" t="s">
        <v>8</v>
      </c>
      <c r="D9694" s="4" t="s">
        <v>7</v>
      </c>
      <c r="E9694" s="4" t="s">
        <v>13</v>
      </c>
    </row>
    <row r="9695" spans="1:9">
      <c r="A9695" t="n">
        <v>78721</v>
      </c>
      <c r="B9695" s="27" t="n">
        <v>58</v>
      </c>
      <c r="C9695" s="7" t="n">
        <v>0</v>
      </c>
      <c r="D9695" s="7" t="n">
        <v>1000</v>
      </c>
      <c r="E9695" s="7" t="n">
        <v>1</v>
      </c>
    </row>
    <row r="9696" spans="1:9">
      <c r="A9696" t="s">
        <v>4</v>
      </c>
      <c r="B9696" s="4" t="s">
        <v>5</v>
      </c>
      <c r="C9696" s="4" t="s">
        <v>8</v>
      </c>
      <c r="D9696" s="4" t="s">
        <v>7</v>
      </c>
    </row>
    <row r="9697" spans="1:9">
      <c r="A9697" t="n">
        <v>78729</v>
      </c>
      <c r="B9697" s="27" t="n">
        <v>58</v>
      </c>
      <c r="C9697" s="7" t="n">
        <v>255</v>
      </c>
      <c r="D9697" s="7" t="n">
        <v>0</v>
      </c>
    </row>
    <row r="9698" spans="1:9">
      <c r="A9698" t="s">
        <v>4</v>
      </c>
      <c r="B9698" s="4" t="s">
        <v>5</v>
      </c>
      <c r="C9698" s="4" t="s">
        <v>8</v>
      </c>
      <c r="D9698" s="4" t="s">
        <v>7</v>
      </c>
      <c r="E9698" s="4" t="s">
        <v>8</v>
      </c>
    </row>
    <row r="9699" spans="1:9">
      <c r="A9699" t="n">
        <v>78733</v>
      </c>
      <c r="B9699" s="51" t="n">
        <v>36</v>
      </c>
      <c r="C9699" s="7" t="n">
        <v>9</v>
      </c>
      <c r="D9699" s="7" t="n">
        <v>13</v>
      </c>
      <c r="E9699" s="7" t="n">
        <v>0</v>
      </c>
    </row>
    <row r="9700" spans="1:9">
      <c r="A9700" t="s">
        <v>4</v>
      </c>
      <c r="B9700" s="4" t="s">
        <v>5</v>
      </c>
      <c r="C9700" s="4" t="s">
        <v>8</v>
      </c>
      <c r="D9700" s="4" t="s">
        <v>7</v>
      </c>
      <c r="E9700" s="4" t="s">
        <v>8</v>
      </c>
    </row>
    <row r="9701" spans="1:9">
      <c r="A9701" t="n">
        <v>78738</v>
      </c>
      <c r="B9701" s="51" t="n">
        <v>36</v>
      </c>
      <c r="C9701" s="7" t="n">
        <v>9</v>
      </c>
      <c r="D9701" s="7" t="n">
        <v>6470</v>
      </c>
      <c r="E9701" s="7" t="n">
        <v>0</v>
      </c>
    </row>
    <row r="9702" spans="1:9">
      <c r="A9702" t="s">
        <v>4</v>
      </c>
      <c r="B9702" s="4" t="s">
        <v>5</v>
      </c>
      <c r="C9702" s="4" t="s">
        <v>8</v>
      </c>
      <c r="D9702" s="4" t="s">
        <v>7</v>
      </c>
      <c r="E9702" s="4" t="s">
        <v>8</v>
      </c>
    </row>
    <row r="9703" spans="1:9">
      <c r="A9703" t="n">
        <v>78743</v>
      </c>
      <c r="B9703" s="51" t="n">
        <v>36</v>
      </c>
      <c r="C9703" s="7" t="n">
        <v>9</v>
      </c>
      <c r="D9703" s="7" t="n">
        <v>6472</v>
      </c>
      <c r="E9703" s="7" t="n">
        <v>0</v>
      </c>
    </row>
    <row r="9704" spans="1:9">
      <c r="A9704" t="s">
        <v>4</v>
      </c>
      <c r="B9704" s="4" t="s">
        <v>5</v>
      </c>
      <c r="C9704" s="4" t="s">
        <v>8</v>
      </c>
      <c r="D9704" s="4" t="s">
        <v>7</v>
      </c>
      <c r="E9704" s="4" t="s">
        <v>8</v>
      </c>
      <c r="F9704" s="4" t="s">
        <v>12</v>
      </c>
    </row>
    <row r="9705" spans="1:9">
      <c r="A9705" t="n">
        <v>78748</v>
      </c>
      <c r="B9705" s="12" t="n">
        <v>5</v>
      </c>
      <c r="C9705" s="7" t="n">
        <v>30</v>
      </c>
      <c r="D9705" s="7" t="n">
        <v>10637</v>
      </c>
      <c r="E9705" s="7" t="n">
        <v>1</v>
      </c>
      <c r="F9705" s="13" t="n">
        <f t="normal" ca="1">A9711</f>
        <v>0</v>
      </c>
    </row>
    <row r="9706" spans="1:9">
      <c r="A9706" t="s">
        <v>4</v>
      </c>
      <c r="B9706" s="4" t="s">
        <v>5</v>
      </c>
      <c r="C9706" s="4" t="s">
        <v>8</v>
      </c>
      <c r="D9706" s="4" t="s">
        <v>7</v>
      </c>
      <c r="E9706" s="4" t="s">
        <v>8</v>
      </c>
    </row>
    <row r="9707" spans="1:9">
      <c r="A9707" t="n">
        <v>78757</v>
      </c>
      <c r="B9707" s="51" t="n">
        <v>36</v>
      </c>
      <c r="C9707" s="7" t="n">
        <v>9</v>
      </c>
      <c r="D9707" s="7" t="n">
        <v>106</v>
      </c>
      <c r="E9707" s="7" t="n">
        <v>0</v>
      </c>
    </row>
    <row r="9708" spans="1:9">
      <c r="A9708" t="s">
        <v>4</v>
      </c>
      <c r="B9708" s="4" t="s">
        <v>5</v>
      </c>
      <c r="C9708" s="4" t="s">
        <v>12</v>
      </c>
    </row>
    <row r="9709" spans="1:9">
      <c r="A9709" t="n">
        <v>78762</v>
      </c>
      <c r="B9709" s="15" t="n">
        <v>3</v>
      </c>
      <c r="C9709" s="13" t="n">
        <f t="normal" ca="1">A9713</f>
        <v>0</v>
      </c>
    </row>
    <row r="9710" spans="1:9">
      <c r="A9710" t="s">
        <v>4</v>
      </c>
      <c r="B9710" s="4" t="s">
        <v>5</v>
      </c>
      <c r="C9710" s="4" t="s">
        <v>8</v>
      </c>
      <c r="D9710" s="4" t="s">
        <v>7</v>
      </c>
      <c r="E9710" s="4" t="s">
        <v>8</v>
      </c>
    </row>
    <row r="9711" spans="1:9">
      <c r="A9711" t="n">
        <v>78767</v>
      </c>
      <c r="B9711" s="51" t="n">
        <v>36</v>
      </c>
      <c r="C9711" s="7" t="n">
        <v>9</v>
      </c>
      <c r="D9711" s="7" t="n">
        <v>6473</v>
      </c>
      <c r="E9711" s="7" t="n">
        <v>0</v>
      </c>
    </row>
    <row r="9712" spans="1:9">
      <c r="A9712" t="s">
        <v>4</v>
      </c>
      <c r="B9712" s="4" t="s">
        <v>5</v>
      </c>
      <c r="C9712" s="4" t="s">
        <v>8</v>
      </c>
      <c r="D9712" s="4" t="s">
        <v>7</v>
      </c>
      <c r="E9712" s="4" t="s">
        <v>8</v>
      </c>
      <c r="F9712" s="4" t="s">
        <v>12</v>
      </c>
    </row>
    <row r="9713" spans="1:6">
      <c r="A9713" t="n">
        <v>78772</v>
      </c>
      <c r="B9713" s="12" t="n">
        <v>5</v>
      </c>
      <c r="C9713" s="7" t="n">
        <v>30</v>
      </c>
      <c r="D9713" s="7" t="n">
        <v>10643</v>
      </c>
      <c r="E9713" s="7" t="n">
        <v>1</v>
      </c>
      <c r="F9713" s="13" t="n">
        <f t="normal" ca="1">A9719</f>
        <v>0</v>
      </c>
    </row>
    <row r="9714" spans="1:6">
      <c r="A9714" t="s">
        <v>4</v>
      </c>
      <c r="B9714" s="4" t="s">
        <v>5</v>
      </c>
      <c r="C9714" s="4" t="s">
        <v>8</v>
      </c>
      <c r="D9714" s="4" t="s">
        <v>7</v>
      </c>
      <c r="E9714" s="4" t="s">
        <v>8</v>
      </c>
    </row>
    <row r="9715" spans="1:6">
      <c r="A9715" t="n">
        <v>78781</v>
      </c>
      <c r="B9715" s="51" t="n">
        <v>36</v>
      </c>
      <c r="C9715" s="7" t="n">
        <v>9</v>
      </c>
      <c r="D9715" s="7" t="n">
        <v>108</v>
      </c>
      <c r="E9715" s="7" t="n">
        <v>0</v>
      </c>
    </row>
    <row r="9716" spans="1:6">
      <c r="A9716" t="s">
        <v>4</v>
      </c>
      <c r="B9716" s="4" t="s">
        <v>5</v>
      </c>
      <c r="C9716" s="4" t="s">
        <v>12</v>
      </c>
    </row>
    <row r="9717" spans="1:6">
      <c r="A9717" t="n">
        <v>78786</v>
      </c>
      <c r="B9717" s="15" t="n">
        <v>3</v>
      </c>
      <c r="C9717" s="13" t="n">
        <f t="normal" ca="1">A9721</f>
        <v>0</v>
      </c>
    </row>
    <row r="9718" spans="1:6">
      <c r="A9718" t="s">
        <v>4</v>
      </c>
      <c r="B9718" s="4" t="s">
        <v>5</v>
      </c>
      <c r="C9718" s="4" t="s">
        <v>8</v>
      </c>
      <c r="D9718" s="4" t="s">
        <v>7</v>
      </c>
      <c r="E9718" s="4" t="s">
        <v>8</v>
      </c>
    </row>
    <row r="9719" spans="1:6">
      <c r="A9719" t="n">
        <v>78791</v>
      </c>
      <c r="B9719" s="51" t="n">
        <v>36</v>
      </c>
      <c r="C9719" s="7" t="n">
        <v>9</v>
      </c>
      <c r="D9719" s="7" t="n">
        <v>6471</v>
      </c>
      <c r="E9719" s="7" t="n">
        <v>0</v>
      </c>
    </row>
    <row r="9720" spans="1:6">
      <c r="A9720" t="s">
        <v>4</v>
      </c>
      <c r="B9720" s="4" t="s">
        <v>5</v>
      </c>
      <c r="C9720" s="4" t="s">
        <v>7</v>
      </c>
      <c r="D9720" s="4" t="s">
        <v>8</v>
      </c>
      <c r="E9720" s="4" t="s">
        <v>8</v>
      </c>
      <c r="F9720" s="4" t="s">
        <v>9</v>
      </c>
    </row>
    <row r="9721" spans="1:6">
      <c r="A9721" t="n">
        <v>78796</v>
      </c>
      <c r="B9721" s="59" t="n">
        <v>47</v>
      </c>
      <c r="C9721" s="7" t="n">
        <v>13</v>
      </c>
      <c r="D9721" s="7" t="n">
        <v>0</v>
      </c>
      <c r="E9721" s="7" t="n">
        <v>1</v>
      </c>
      <c r="F9721" s="7" t="s">
        <v>546</v>
      </c>
    </row>
    <row r="9722" spans="1:6">
      <c r="A9722" t="s">
        <v>4</v>
      </c>
      <c r="B9722" s="4" t="s">
        <v>5</v>
      </c>
      <c r="C9722" s="4" t="s">
        <v>7</v>
      </c>
      <c r="D9722" s="4" t="s">
        <v>14</v>
      </c>
    </row>
    <row r="9723" spans="1:6">
      <c r="A9723" t="n">
        <v>78817</v>
      </c>
      <c r="B9723" s="30" t="n">
        <v>43</v>
      </c>
      <c r="C9723" s="7" t="n">
        <v>0</v>
      </c>
      <c r="D9723" s="7" t="n">
        <v>1</v>
      </c>
    </row>
    <row r="9724" spans="1:6">
      <c r="A9724" t="s">
        <v>4</v>
      </c>
      <c r="B9724" s="4" t="s">
        <v>5</v>
      </c>
      <c r="C9724" s="4" t="s">
        <v>7</v>
      </c>
      <c r="D9724" s="4" t="s">
        <v>14</v>
      </c>
    </row>
    <row r="9725" spans="1:6">
      <c r="A9725" t="n">
        <v>78824</v>
      </c>
      <c r="B9725" s="30" t="n">
        <v>43</v>
      </c>
      <c r="C9725" s="7" t="n">
        <v>1</v>
      </c>
      <c r="D9725" s="7" t="n">
        <v>1</v>
      </c>
    </row>
    <row r="9726" spans="1:6">
      <c r="A9726" t="s">
        <v>4</v>
      </c>
      <c r="B9726" s="4" t="s">
        <v>5</v>
      </c>
      <c r="C9726" s="4" t="s">
        <v>7</v>
      </c>
      <c r="D9726" s="4" t="s">
        <v>14</v>
      </c>
    </row>
    <row r="9727" spans="1:6">
      <c r="A9727" t="n">
        <v>78831</v>
      </c>
      <c r="B9727" s="30" t="n">
        <v>43</v>
      </c>
      <c r="C9727" s="7" t="n">
        <v>2</v>
      </c>
      <c r="D9727" s="7" t="n">
        <v>1</v>
      </c>
    </row>
    <row r="9728" spans="1:6">
      <c r="A9728" t="s">
        <v>4</v>
      </c>
      <c r="B9728" s="4" t="s">
        <v>5</v>
      </c>
      <c r="C9728" s="4" t="s">
        <v>7</v>
      </c>
      <c r="D9728" s="4" t="s">
        <v>14</v>
      </c>
    </row>
    <row r="9729" spans="1:6">
      <c r="A9729" t="n">
        <v>78838</v>
      </c>
      <c r="B9729" s="30" t="n">
        <v>43</v>
      </c>
      <c r="C9729" s="7" t="n">
        <v>3</v>
      </c>
      <c r="D9729" s="7" t="n">
        <v>1</v>
      </c>
    </row>
    <row r="9730" spans="1:6">
      <c r="A9730" t="s">
        <v>4</v>
      </c>
      <c r="B9730" s="4" t="s">
        <v>5</v>
      </c>
      <c r="C9730" s="4" t="s">
        <v>7</v>
      </c>
      <c r="D9730" s="4" t="s">
        <v>14</v>
      </c>
    </row>
    <row r="9731" spans="1:6">
      <c r="A9731" t="n">
        <v>78845</v>
      </c>
      <c r="B9731" s="30" t="n">
        <v>43</v>
      </c>
      <c r="C9731" s="7" t="n">
        <v>4</v>
      </c>
      <c r="D9731" s="7" t="n">
        <v>1</v>
      </c>
    </row>
    <row r="9732" spans="1:6">
      <c r="A9732" t="s">
        <v>4</v>
      </c>
      <c r="B9732" s="4" t="s">
        <v>5</v>
      </c>
      <c r="C9732" s="4" t="s">
        <v>7</v>
      </c>
      <c r="D9732" s="4" t="s">
        <v>14</v>
      </c>
    </row>
    <row r="9733" spans="1:6">
      <c r="A9733" t="n">
        <v>78852</v>
      </c>
      <c r="B9733" s="30" t="n">
        <v>43</v>
      </c>
      <c r="C9733" s="7" t="n">
        <v>5</v>
      </c>
      <c r="D9733" s="7" t="n">
        <v>1</v>
      </c>
    </row>
    <row r="9734" spans="1:6">
      <c r="A9734" t="s">
        <v>4</v>
      </c>
      <c r="B9734" s="4" t="s">
        <v>5</v>
      </c>
      <c r="C9734" s="4" t="s">
        <v>7</v>
      </c>
      <c r="D9734" s="4" t="s">
        <v>14</v>
      </c>
    </row>
    <row r="9735" spans="1:6">
      <c r="A9735" t="n">
        <v>78859</v>
      </c>
      <c r="B9735" s="30" t="n">
        <v>43</v>
      </c>
      <c r="C9735" s="7" t="n">
        <v>6</v>
      </c>
      <c r="D9735" s="7" t="n">
        <v>1</v>
      </c>
    </row>
    <row r="9736" spans="1:6">
      <c r="A9736" t="s">
        <v>4</v>
      </c>
      <c r="B9736" s="4" t="s">
        <v>5</v>
      </c>
      <c r="C9736" s="4" t="s">
        <v>7</v>
      </c>
      <c r="D9736" s="4" t="s">
        <v>14</v>
      </c>
    </row>
    <row r="9737" spans="1:6">
      <c r="A9737" t="n">
        <v>78866</v>
      </c>
      <c r="B9737" s="30" t="n">
        <v>43</v>
      </c>
      <c r="C9737" s="7" t="n">
        <v>7</v>
      </c>
      <c r="D9737" s="7" t="n">
        <v>1</v>
      </c>
    </row>
    <row r="9738" spans="1:6">
      <c r="A9738" t="s">
        <v>4</v>
      </c>
      <c r="B9738" s="4" t="s">
        <v>5</v>
      </c>
      <c r="C9738" s="4" t="s">
        <v>7</v>
      </c>
      <c r="D9738" s="4" t="s">
        <v>14</v>
      </c>
    </row>
    <row r="9739" spans="1:6">
      <c r="A9739" t="n">
        <v>78873</v>
      </c>
      <c r="B9739" s="30" t="n">
        <v>43</v>
      </c>
      <c r="C9739" s="7" t="n">
        <v>8</v>
      </c>
      <c r="D9739" s="7" t="n">
        <v>1</v>
      </c>
    </row>
    <row r="9740" spans="1:6">
      <c r="A9740" t="s">
        <v>4</v>
      </c>
      <c r="B9740" s="4" t="s">
        <v>5</v>
      </c>
      <c r="C9740" s="4" t="s">
        <v>7</v>
      </c>
      <c r="D9740" s="4" t="s">
        <v>14</v>
      </c>
    </row>
    <row r="9741" spans="1:6">
      <c r="A9741" t="n">
        <v>78880</v>
      </c>
      <c r="B9741" s="30" t="n">
        <v>43</v>
      </c>
      <c r="C9741" s="7" t="n">
        <v>9</v>
      </c>
      <c r="D9741" s="7" t="n">
        <v>1</v>
      </c>
    </row>
    <row r="9742" spans="1:6">
      <c r="A9742" t="s">
        <v>4</v>
      </c>
      <c r="B9742" s="4" t="s">
        <v>5</v>
      </c>
      <c r="C9742" s="4" t="s">
        <v>7</v>
      </c>
      <c r="D9742" s="4" t="s">
        <v>14</v>
      </c>
    </row>
    <row r="9743" spans="1:6">
      <c r="A9743" t="n">
        <v>78887</v>
      </c>
      <c r="B9743" s="30" t="n">
        <v>43</v>
      </c>
      <c r="C9743" s="7" t="n">
        <v>11</v>
      </c>
      <c r="D9743" s="7" t="n">
        <v>1</v>
      </c>
    </row>
    <row r="9744" spans="1:6">
      <c r="A9744" t="s">
        <v>4</v>
      </c>
      <c r="B9744" s="4" t="s">
        <v>5</v>
      </c>
      <c r="C9744" s="4" t="s">
        <v>7</v>
      </c>
      <c r="D9744" s="4" t="s">
        <v>14</v>
      </c>
    </row>
    <row r="9745" spans="1:4">
      <c r="A9745" t="n">
        <v>78894</v>
      </c>
      <c r="B9745" s="30" t="n">
        <v>43</v>
      </c>
      <c r="C9745" s="7" t="n">
        <v>13</v>
      </c>
      <c r="D9745" s="7" t="n">
        <v>1</v>
      </c>
    </row>
    <row r="9746" spans="1:4">
      <c r="A9746" t="s">
        <v>4</v>
      </c>
      <c r="B9746" s="4" t="s">
        <v>5</v>
      </c>
      <c r="C9746" s="4" t="s">
        <v>7</v>
      </c>
      <c r="D9746" s="4" t="s">
        <v>14</v>
      </c>
    </row>
    <row r="9747" spans="1:4">
      <c r="A9747" t="n">
        <v>78901</v>
      </c>
      <c r="B9747" s="30" t="n">
        <v>43</v>
      </c>
      <c r="C9747" s="7" t="n">
        <v>80</v>
      </c>
      <c r="D9747" s="7" t="n">
        <v>1</v>
      </c>
    </row>
    <row r="9748" spans="1:4">
      <c r="A9748" t="s">
        <v>4</v>
      </c>
      <c r="B9748" s="4" t="s">
        <v>5</v>
      </c>
      <c r="C9748" s="4" t="s">
        <v>7</v>
      </c>
      <c r="D9748" s="4" t="s">
        <v>14</v>
      </c>
    </row>
    <row r="9749" spans="1:4">
      <c r="A9749" t="n">
        <v>78908</v>
      </c>
      <c r="B9749" s="30" t="n">
        <v>43</v>
      </c>
      <c r="C9749" s="7" t="n">
        <v>18</v>
      </c>
      <c r="D9749" s="7" t="n">
        <v>1</v>
      </c>
    </row>
    <row r="9750" spans="1:4">
      <c r="A9750" t="s">
        <v>4</v>
      </c>
      <c r="B9750" s="4" t="s">
        <v>5</v>
      </c>
      <c r="C9750" s="4" t="s">
        <v>7</v>
      </c>
      <c r="D9750" s="4" t="s">
        <v>14</v>
      </c>
    </row>
    <row r="9751" spans="1:4">
      <c r="A9751" t="n">
        <v>78915</v>
      </c>
      <c r="B9751" s="30" t="n">
        <v>43</v>
      </c>
      <c r="C9751" s="7" t="n">
        <v>7032</v>
      </c>
      <c r="D9751" s="7" t="n">
        <v>1</v>
      </c>
    </row>
    <row r="9752" spans="1:4">
      <c r="A9752" t="s">
        <v>4</v>
      </c>
      <c r="B9752" s="4" t="s">
        <v>5</v>
      </c>
      <c r="C9752" s="4" t="s">
        <v>7</v>
      </c>
      <c r="D9752" s="4" t="s">
        <v>14</v>
      </c>
    </row>
    <row r="9753" spans="1:4">
      <c r="A9753" t="n">
        <v>78922</v>
      </c>
      <c r="B9753" s="30" t="n">
        <v>43</v>
      </c>
      <c r="C9753" s="7" t="n">
        <v>6470</v>
      </c>
      <c r="D9753" s="7" t="n">
        <v>1</v>
      </c>
    </row>
    <row r="9754" spans="1:4">
      <c r="A9754" t="s">
        <v>4</v>
      </c>
      <c r="B9754" s="4" t="s">
        <v>5</v>
      </c>
      <c r="C9754" s="4" t="s">
        <v>7</v>
      </c>
      <c r="D9754" s="4" t="s">
        <v>14</v>
      </c>
    </row>
    <row r="9755" spans="1:4">
      <c r="A9755" t="n">
        <v>78929</v>
      </c>
      <c r="B9755" s="30" t="n">
        <v>43</v>
      </c>
      <c r="C9755" s="7" t="n">
        <v>6472</v>
      </c>
      <c r="D9755" s="7" t="n">
        <v>1</v>
      </c>
    </row>
    <row r="9756" spans="1:4">
      <c r="A9756" t="s">
        <v>4</v>
      </c>
      <c r="B9756" s="4" t="s">
        <v>5</v>
      </c>
      <c r="C9756" s="4" t="s">
        <v>8</v>
      </c>
      <c r="D9756" s="4" t="s">
        <v>7</v>
      </c>
      <c r="E9756" s="4" t="s">
        <v>8</v>
      </c>
      <c r="F9756" s="4" t="s">
        <v>12</v>
      </c>
    </row>
    <row r="9757" spans="1:4">
      <c r="A9757" t="n">
        <v>78936</v>
      </c>
      <c r="B9757" s="12" t="n">
        <v>5</v>
      </c>
      <c r="C9757" s="7" t="n">
        <v>30</v>
      </c>
      <c r="D9757" s="7" t="n">
        <v>10637</v>
      </c>
      <c r="E9757" s="7" t="n">
        <v>1</v>
      </c>
      <c r="F9757" s="13" t="n">
        <f t="normal" ca="1">A9763</f>
        <v>0</v>
      </c>
    </row>
    <row r="9758" spans="1:4">
      <c r="A9758" t="s">
        <v>4</v>
      </c>
      <c r="B9758" s="4" t="s">
        <v>5</v>
      </c>
      <c r="C9758" s="4" t="s">
        <v>7</v>
      </c>
      <c r="D9758" s="4" t="s">
        <v>14</v>
      </c>
    </row>
    <row r="9759" spans="1:4">
      <c r="A9759" t="n">
        <v>78945</v>
      </c>
      <c r="B9759" s="30" t="n">
        <v>43</v>
      </c>
      <c r="C9759" s="7" t="n">
        <v>106</v>
      </c>
      <c r="D9759" s="7" t="n">
        <v>1</v>
      </c>
    </row>
    <row r="9760" spans="1:4">
      <c r="A9760" t="s">
        <v>4</v>
      </c>
      <c r="B9760" s="4" t="s">
        <v>5</v>
      </c>
      <c r="C9760" s="4" t="s">
        <v>12</v>
      </c>
    </row>
    <row r="9761" spans="1:6">
      <c r="A9761" t="n">
        <v>78952</v>
      </c>
      <c r="B9761" s="15" t="n">
        <v>3</v>
      </c>
      <c r="C9761" s="13" t="n">
        <f t="normal" ca="1">A9765</f>
        <v>0</v>
      </c>
    </row>
    <row r="9762" spans="1:6">
      <c r="A9762" t="s">
        <v>4</v>
      </c>
      <c r="B9762" s="4" t="s">
        <v>5</v>
      </c>
      <c r="C9762" s="4" t="s">
        <v>7</v>
      </c>
      <c r="D9762" s="4" t="s">
        <v>14</v>
      </c>
    </row>
    <row r="9763" spans="1:6">
      <c r="A9763" t="n">
        <v>78957</v>
      </c>
      <c r="B9763" s="30" t="n">
        <v>43</v>
      </c>
      <c r="C9763" s="7" t="n">
        <v>6473</v>
      </c>
      <c r="D9763" s="7" t="n">
        <v>1</v>
      </c>
    </row>
    <row r="9764" spans="1:6">
      <c r="A9764" t="s">
        <v>4</v>
      </c>
      <c r="B9764" s="4" t="s">
        <v>5</v>
      </c>
      <c r="C9764" s="4" t="s">
        <v>8</v>
      </c>
      <c r="D9764" s="4" t="s">
        <v>7</v>
      </c>
      <c r="E9764" s="4" t="s">
        <v>8</v>
      </c>
      <c r="F9764" s="4" t="s">
        <v>12</v>
      </c>
    </row>
    <row r="9765" spans="1:6">
      <c r="A9765" t="n">
        <v>78964</v>
      </c>
      <c r="B9765" s="12" t="n">
        <v>5</v>
      </c>
      <c r="C9765" s="7" t="n">
        <v>30</v>
      </c>
      <c r="D9765" s="7" t="n">
        <v>10643</v>
      </c>
      <c r="E9765" s="7" t="n">
        <v>1</v>
      </c>
      <c r="F9765" s="13" t="n">
        <f t="normal" ca="1">A9771</f>
        <v>0</v>
      </c>
    </row>
    <row r="9766" spans="1:6">
      <c r="A9766" t="s">
        <v>4</v>
      </c>
      <c r="B9766" s="4" t="s">
        <v>5</v>
      </c>
      <c r="C9766" s="4" t="s">
        <v>7</v>
      </c>
      <c r="D9766" s="4" t="s">
        <v>14</v>
      </c>
    </row>
    <row r="9767" spans="1:6">
      <c r="A9767" t="n">
        <v>78973</v>
      </c>
      <c r="B9767" s="30" t="n">
        <v>43</v>
      </c>
      <c r="C9767" s="7" t="n">
        <v>108</v>
      </c>
      <c r="D9767" s="7" t="n">
        <v>1</v>
      </c>
    </row>
    <row r="9768" spans="1:6">
      <c r="A9768" t="s">
        <v>4</v>
      </c>
      <c r="B9768" s="4" t="s">
        <v>5</v>
      </c>
      <c r="C9768" s="4" t="s">
        <v>12</v>
      </c>
    </row>
    <row r="9769" spans="1:6">
      <c r="A9769" t="n">
        <v>78980</v>
      </c>
      <c r="B9769" s="15" t="n">
        <v>3</v>
      </c>
      <c r="C9769" s="13" t="n">
        <f t="normal" ca="1">A9773</f>
        <v>0</v>
      </c>
    </row>
    <row r="9770" spans="1:6">
      <c r="A9770" t="s">
        <v>4</v>
      </c>
      <c r="B9770" s="4" t="s">
        <v>5</v>
      </c>
      <c r="C9770" s="4" t="s">
        <v>7</v>
      </c>
      <c r="D9770" s="4" t="s">
        <v>14</v>
      </c>
    </row>
    <row r="9771" spans="1:6">
      <c r="A9771" t="n">
        <v>78985</v>
      </c>
      <c r="B9771" s="30" t="n">
        <v>43</v>
      </c>
      <c r="C9771" s="7" t="n">
        <v>6471</v>
      </c>
      <c r="D9771" s="7" t="n">
        <v>1</v>
      </c>
    </row>
    <row r="9772" spans="1:6">
      <c r="A9772" t="s">
        <v>4</v>
      </c>
      <c r="B9772" s="4" t="s">
        <v>5</v>
      </c>
      <c r="C9772" s="4" t="s">
        <v>8</v>
      </c>
      <c r="D9772" s="4" t="s">
        <v>7</v>
      </c>
      <c r="E9772" s="4" t="s">
        <v>7</v>
      </c>
      <c r="F9772" s="4" t="s">
        <v>7</v>
      </c>
    </row>
    <row r="9773" spans="1:6">
      <c r="A9773" t="n">
        <v>78992</v>
      </c>
      <c r="B9773" s="91" t="n">
        <v>63</v>
      </c>
      <c r="C9773" s="7" t="n">
        <v>0</v>
      </c>
      <c r="D9773" s="7" t="n">
        <v>65535</v>
      </c>
      <c r="E9773" s="7" t="n">
        <v>45</v>
      </c>
      <c r="F9773" s="7" t="n">
        <v>0</v>
      </c>
    </row>
    <row r="9774" spans="1:6">
      <c r="A9774" t="s">
        <v>4</v>
      </c>
      <c r="B9774" s="4" t="s">
        <v>5</v>
      </c>
      <c r="C9774" s="4" t="s">
        <v>8</v>
      </c>
      <c r="D9774" s="4" t="s">
        <v>7</v>
      </c>
      <c r="E9774" s="4" t="s">
        <v>7</v>
      </c>
      <c r="F9774" s="4" t="s">
        <v>7</v>
      </c>
    </row>
    <row r="9775" spans="1:6">
      <c r="A9775" t="n">
        <v>79000</v>
      </c>
      <c r="B9775" s="91" t="n">
        <v>63</v>
      </c>
      <c r="C9775" s="7" t="n">
        <v>0</v>
      </c>
      <c r="D9775" s="7" t="n">
        <v>65535</v>
      </c>
      <c r="E9775" s="7" t="n">
        <v>32</v>
      </c>
      <c r="F9775" s="7" t="n">
        <v>100</v>
      </c>
    </row>
    <row r="9776" spans="1:6">
      <c r="A9776" t="s">
        <v>4</v>
      </c>
      <c r="B9776" s="4" t="s">
        <v>5</v>
      </c>
      <c r="C9776" s="4" t="s">
        <v>7</v>
      </c>
      <c r="D9776" s="4" t="s">
        <v>13</v>
      </c>
      <c r="E9776" s="4" t="s">
        <v>13</v>
      </c>
      <c r="F9776" s="4" t="s">
        <v>13</v>
      </c>
      <c r="G9776" s="4" t="s">
        <v>13</v>
      </c>
    </row>
    <row r="9777" spans="1:7">
      <c r="A9777" t="n">
        <v>79008</v>
      </c>
      <c r="B9777" s="46" t="n">
        <v>46</v>
      </c>
      <c r="C9777" s="7" t="n">
        <v>61456</v>
      </c>
      <c r="D9777" s="7" t="n">
        <v>0</v>
      </c>
      <c r="E9777" s="7" t="n">
        <v>0</v>
      </c>
      <c r="F9777" s="7" t="n">
        <v>0</v>
      </c>
      <c r="G9777" s="7" t="n">
        <v>0</v>
      </c>
    </row>
    <row r="9778" spans="1:7">
      <c r="A9778" t="s">
        <v>4</v>
      </c>
      <c r="B9778" s="4" t="s">
        <v>5</v>
      </c>
      <c r="C9778" s="4" t="s">
        <v>8</v>
      </c>
      <c r="D9778" s="4" t="s">
        <v>7</v>
      </c>
    </row>
    <row r="9779" spans="1:7">
      <c r="A9779" t="n">
        <v>79027</v>
      </c>
      <c r="B9779" s="10" t="n">
        <v>162</v>
      </c>
      <c r="C9779" s="7" t="n">
        <v>1</v>
      </c>
      <c r="D9779" s="7" t="n">
        <v>0</v>
      </c>
    </row>
    <row r="9780" spans="1:7">
      <c r="A9780" t="s">
        <v>4</v>
      </c>
      <c r="B9780" s="4" t="s">
        <v>5</v>
      </c>
    </row>
    <row r="9781" spans="1:7">
      <c r="A9781" t="n">
        <v>79031</v>
      </c>
      <c r="B9781" s="5" t="n">
        <v>1</v>
      </c>
    </row>
    <row r="9782" spans="1:7" s="3" customFormat="1" customHeight="0">
      <c r="A9782" s="3" t="s">
        <v>2</v>
      </c>
      <c r="B9782" s="3" t="s">
        <v>619</v>
      </c>
    </row>
    <row r="9783" spans="1:7">
      <c r="A9783" t="s">
        <v>4</v>
      </c>
      <c r="B9783" s="4" t="s">
        <v>5</v>
      </c>
      <c r="C9783" s="4" t="s">
        <v>7</v>
      </c>
      <c r="D9783" s="4" t="s">
        <v>7</v>
      </c>
    </row>
    <row r="9784" spans="1:7">
      <c r="A9784" t="n">
        <v>79032</v>
      </c>
      <c r="B9784" s="94" t="n">
        <v>17</v>
      </c>
      <c r="C9784" s="7" t="n">
        <v>0</v>
      </c>
      <c r="D9784" s="7" t="n">
        <v>500</v>
      </c>
    </row>
    <row r="9785" spans="1:7">
      <c r="A9785" t="s">
        <v>4</v>
      </c>
      <c r="B9785" s="4" t="s">
        <v>5</v>
      </c>
      <c r="C9785" s="4" t="s">
        <v>7</v>
      </c>
      <c r="D9785" s="4" t="s">
        <v>7</v>
      </c>
      <c r="E9785" s="4" t="s">
        <v>7</v>
      </c>
    </row>
    <row r="9786" spans="1:7">
      <c r="A9786" t="n">
        <v>79037</v>
      </c>
      <c r="B9786" s="56" t="n">
        <v>61</v>
      </c>
      <c r="C9786" s="7" t="n">
        <v>65534</v>
      </c>
      <c r="D9786" s="7" t="n">
        <v>0</v>
      </c>
      <c r="E9786" s="7" t="n">
        <v>1000</v>
      </c>
    </row>
    <row r="9787" spans="1:7">
      <c r="A9787" t="s">
        <v>4</v>
      </c>
      <c r="B9787" s="4" t="s">
        <v>5</v>
      </c>
      <c r="C9787" s="4" t="s">
        <v>7</v>
      </c>
    </row>
    <row r="9788" spans="1:7">
      <c r="A9788" t="n">
        <v>79044</v>
      </c>
      <c r="B9788" s="25" t="n">
        <v>16</v>
      </c>
      <c r="C9788" s="7" t="n">
        <v>300</v>
      </c>
    </row>
    <row r="9789" spans="1:7">
      <c r="A9789" t="s">
        <v>4</v>
      </c>
      <c r="B9789" s="4" t="s">
        <v>5</v>
      </c>
      <c r="C9789" s="4" t="s">
        <v>7</v>
      </c>
      <c r="D9789" s="4" t="s">
        <v>7</v>
      </c>
      <c r="E9789" s="4" t="s">
        <v>13</v>
      </c>
      <c r="F9789" s="4" t="s">
        <v>8</v>
      </c>
    </row>
    <row r="9790" spans="1:7">
      <c r="A9790" t="n">
        <v>79047</v>
      </c>
      <c r="B9790" s="90" t="n">
        <v>53</v>
      </c>
      <c r="C9790" s="7" t="n">
        <v>65534</v>
      </c>
      <c r="D9790" s="7" t="n">
        <v>0</v>
      </c>
      <c r="E9790" s="7" t="n">
        <v>10</v>
      </c>
      <c r="F9790" s="7" t="n">
        <v>0</v>
      </c>
    </row>
    <row r="9791" spans="1:7">
      <c r="A9791" t="s">
        <v>4</v>
      </c>
      <c r="B9791" s="4" t="s">
        <v>5</v>
      </c>
      <c r="C9791" s="4" t="s">
        <v>7</v>
      </c>
    </row>
    <row r="9792" spans="1:7">
      <c r="A9792" t="n">
        <v>79057</v>
      </c>
      <c r="B9792" s="88" t="n">
        <v>54</v>
      </c>
      <c r="C9792" s="7" t="n">
        <v>65534</v>
      </c>
    </row>
    <row r="9793" spans="1:7">
      <c r="A9793" t="s">
        <v>4</v>
      </c>
      <c r="B9793" s="4" t="s">
        <v>5</v>
      </c>
    </row>
    <row r="9794" spans="1:7">
      <c r="A9794" t="n">
        <v>79060</v>
      </c>
      <c r="B9794" s="5" t="n">
        <v>1</v>
      </c>
    </row>
    <row r="9795" spans="1:7" s="3" customFormat="1" customHeight="0">
      <c r="A9795" s="3" t="s">
        <v>2</v>
      </c>
      <c r="B9795" s="3" t="s">
        <v>620</v>
      </c>
    </row>
    <row r="9796" spans="1:7">
      <c r="A9796" t="s">
        <v>4</v>
      </c>
      <c r="B9796" s="4" t="s">
        <v>5</v>
      </c>
      <c r="C9796" s="4" t="s">
        <v>7</v>
      </c>
      <c r="D9796" s="4" t="s">
        <v>7</v>
      </c>
    </row>
    <row r="9797" spans="1:7">
      <c r="A9797" t="n">
        <v>79064</v>
      </c>
      <c r="B9797" s="94" t="n">
        <v>17</v>
      </c>
      <c r="C9797" s="7" t="n">
        <v>0</v>
      </c>
      <c r="D9797" s="7" t="n">
        <v>500</v>
      </c>
    </row>
    <row r="9798" spans="1:7">
      <c r="A9798" t="s">
        <v>4</v>
      </c>
      <c r="B9798" s="4" t="s">
        <v>5</v>
      </c>
      <c r="C9798" s="4" t="s">
        <v>7</v>
      </c>
      <c r="D9798" s="4" t="s">
        <v>7</v>
      </c>
      <c r="E9798" s="4" t="s">
        <v>7</v>
      </c>
    </row>
    <row r="9799" spans="1:7">
      <c r="A9799" t="n">
        <v>79069</v>
      </c>
      <c r="B9799" s="56" t="n">
        <v>61</v>
      </c>
      <c r="C9799" s="7" t="n">
        <v>65534</v>
      </c>
      <c r="D9799" s="7" t="n">
        <v>80</v>
      </c>
      <c r="E9799" s="7" t="n">
        <v>1000</v>
      </c>
    </row>
    <row r="9800" spans="1:7">
      <c r="A9800" t="s">
        <v>4</v>
      </c>
      <c r="B9800" s="4" t="s">
        <v>5</v>
      </c>
      <c r="C9800" s="4" t="s">
        <v>7</v>
      </c>
    </row>
    <row r="9801" spans="1:7">
      <c r="A9801" t="n">
        <v>79076</v>
      </c>
      <c r="B9801" s="25" t="n">
        <v>16</v>
      </c>
      <c r="C9801" s="7" t="n">
        <v>300</v>
      </c>
    </row>
    <row r="9802" spans="1:7">
      <c r="A9802" t="s">
        <v>4</v>
      </c>
      <c r="B9802" s="4" t="s">
        <v>5</v>
      </c>
      <c r="C9802" s="4" t="s">
        <v>7</v>
      </c>
      <c r="D9802" s="4" t="s">
        <v>7</v>
      </c>
      <c r="E9802" s="4" t="s">
        <v>13</v>
      </c>
      <c r="F9802" s="4" t="s">
        <v>8</v>
      </c>
    </row>
    <row r="9803" spans="1:7">
      <c r="A9803" t="n">
        <v>79079</v>
      </c>
      <c r="B9803" s="90" t="n">
        <v>53</v>
      </c>
      <c r="C9803" s="7" t="n">
        <v>65534</v>
      </c>
      <c r="D9803" s="7" t="n">
        <v>80</v>
      </c>
      <c r="E9803" s="7" t="n">
        <v>10</v>
      </c>
      <c r="F9803" s="7" t="n">
        <v>0</v>
      </c>
    </row>
    <row r="9804" spans="1:7">
      <c r="A9804" t="s">
        <v>4</v>
      </c>
      <c r="B9804" s="4" t="s">
        <v>5</v>
      </c>
      <c r="C9804" s="4" t="s">
        <v>7</v>
      </c>
    </row>
    <row r="9805" spans="1:7">
      <c r="A9805" t="n">
        <v>79089</v>
      </c>
      <c r="B9805" s="88" t="n">
        <v>54</v>
      </c>
      <c r="C9805" s="7" t="n">
        <v>65534</v>
      </c>
    </row>
    <row r="9806" spans="1:7">
      <c r="A9806" t="s">
        <v>4</v>
      </c>
      <c r="B9806" s="4" t="s">
        <v>5</v>
      </c>
    </row>
    <row r="9807" spans="1:7">
      <c r="A9807" t="n">
        <v>79092</v>
      </c>
      <c r="B9807" s="5" t="n">
        <v>1</v>
      </c>
    </row>
    <row r="9808" spans="1:7" s="3" customFormat="1" customHeight="0">
      <c r="A9808" s="3" t="s">
        <v>2</v>
      </c>
      <c r="B9808" s="3" t="s">
        <v>621</v>
      </c>
    </row>
    <row r="9809" spans="1:6">
      <c r="A9809" t="s">
        <v>4</v>
      </c>
      <c r="B9809" s="4" t="s">
        <v>5</v>
      </c>
      <c r="C9809" s="4" t="s">
        <v>8</v>
      </c>
      <c r="D9809" s="4" t="s">
        <v>8</v>
      </c>
      <c r="E9809" s="4" t="s">
        <v>8</v>
      </c>
      <c r="F9809" s="4" t="s">
        <v>8</v>
      </c>
    </row>
    <row r="9810" spans="1:6">
      <c r="A9810" t="n">
        <v>79096</v>
      </c>
      <c r="B9810" s="11" t="n">
        <v>14</v>
      </c>
      <c r="C9810" s="7" t="n">
        <v>2</v>
      </c>
      <c r="D9810" s="7" t="n">
        <v>0</v>
      </c>
      <c r="E9810" s="7" t="n">
        <v>0</v>
      </c>
      <c r="F9810" s="7" t="n">
        <v>0</v>
      </c>
    </row>
    <row r="9811" spans="1:6">
      <c r="A9811" t="s">
        <v>4</v>
      </c>
      <c r="B9811" s="4" t="s">
        <v>5</v>
      </c>
      <c r="C9811" s="4" t="s">
        <v>8</v>
      </c>
      <c r="D9811" s="20" t="s">
        <v>30</v>
      </c>
      <c r="E9811" s="4" t="s">
        <v>5</v>
      </c>
      <c r="F9811" s="4" t="s">
        <v>8</v>
      </c>
      <c r="G9811" s="4" t="s">
        <v>7</v>
      </c>
      <c r="H9811" s="20" t="s">
        <v>32</v>
      </c>
      <c r="I9811" s="4" t="s">
        <v>8</v>
      </c>
      <c r="J9811" s="4" t="s">
        <v>14</v>
      </c>
      <c r="K9811" s="4" t="s">
        <v>8</v>
      </c>
      <c r="L9811" s="4" t="s">
        <v>8</v>
      </c>
      <c r="M9811" s="20" t="s">
        <v>30</v>
      </c>
      <c r="N9811" s="4" t="s">
        <v>5</v>
      </c>
      <c r="O9811" s="4" t="s">
        <v>8</v>
      </c>
      <c r="P9811" s="4" t="s">
        <v>7</v>
      </c>
      <c r="Q9811" s="20" t="s">
        <v>32</v>
      </c>
      <c r="R9811" s="4" t="s">
        <v>8</v>
      </c>
      <c r="S9811" s="4" t="s">
        <v>14</v>
      </c>
      <c r="T9811" s="4" t="s">
        <v>8</v>
      </c>
      <c r="U9811" s="4" t="s">
        <v>8</v>
      </c>
      <c r="V9811" s="4" t="s">
        <v>8</v>
      </c>
      <c r="W9811" s="4" t="s">
        <v>12</v>
      </c>
    </row>
    <row r="9812" spans="1:6">
      <c r="A9812" t="n">
        <v>79101</v>
      </c>
      <c r="B9812" s="12" t="n">
        <v>5</v>
      </c>
      <c r="C9812" s="7" t="n">
        <v>28</v>
      </c>
      <c r="D9812" s="20" t="s">
        <v>3</v>
      </c>
      <c r="E9812" s="10" t="n">
        <v>162</v>
      </c>
      <c r="F9812" s="7" t="n">
        <v>3</v>
      </c>
      <c r="G9812" s="7" t="n">
        <v>12315</v>
      </c>
      <c r="H9812" s="20" t="s">
        <v>3</v>
      </c>
      <c r="I9812" s="7" t="n">
        <v>0</v>
      </c>
      <c r="J9812" s="7" t="n">
        <v>1</v>
      </c>
      <c r="K9812" s="7" t="n">
        <v>2</v>
      </c>
      <c r="L9812" s="7" t="n">
        <v>28</v>
      </c>
      <c r="M9812" s="20" t="s">
        <v>3</v>
      </c>
      <c r="N9812" s="10" t="n">
        <v>162</v>
      </c>
      <c r="O9812" s="7" t="n">
        <v>3</v>
      </c>
      <c r="P9812" s="7" t="n">
        <v>12315</v>
      </c>
      <c r="Q9812" s="20" t="s">
        <v>3</v>
      </c>
      <c r="R9812" s="7" t="n">
        <v>0</v>
      </c>
      <c r="S9812" s="7" t="n">
        <v>2</v>
      </c>
      <c r="T9812" s="7" t="n">
        <v>2</v>
      </c>
      <c r="U9812" s="7" t="n">
        <v>11</v>
      </c>
      <c r="V9812" s="7" t="n">
        <v>1</v>
      </c>
      <c r="W9812" s="13" t="n">
        <f t="normal" ca="1">A9816</f>
        <v>0</v>
      </c>
    </row>
    <row r="9813" spans="1:6">
      <c r="A9813" t="s">
        <v>4</v>
      </c>
      <c r="B9813" s="4" t="s">
        <v>5</v>
      </c>
      <c r="C9813" s="4" t="s">
        <v>8</v>
      </c>
      <c r="D9813" s="4" t="s">
        <v>7</v>
      </c>
      <c r="E9813" s="4" t="s">
        <v>13</v>
      </c>
    </row>
    <row r="9814" spans="1:6">
      <c r="A9814" t="n">
        <v>79130</v>
      </c>
      <c r="B9814" s="27" t="n">
        <v>58</v>
      </c>
      <c r="C9814" s="7" t="n">
        <v>0</v>
      </c>
      <c r="D9814" s="7" t="n">
        <v>0</v>
      </c>
      <c r="E9814" s="7" t="n">
        <v>1</v>
      </c>
    </row>
    <row r="9815" spans="1:6">
      <c r="A9815" t="s">
        <v>4</v>
      </c>
      <c r="B9815" s="4" t="s">
        <v>5</v>
      </c>
      <c r="C9815" s="4" t="s">
        <v>8</v>
      </c>
      <c r="D9815" s="20" t="s">
        <v>30</v>
      </c>
      <c r="E9815" s="4" t="s">
        <v>5</v>
      </c>
      <c r="F9815" s="4" t="s">
        <v>8</v>
      </c>
      <c r="G9815" s="4" t="s">
        <v>7</v>
      </c>
      <c r="H9815" s="20" t="s">
        <v>32</v>
      </c>
      <c r="I9815" s="4" t="s">
        <v>8</v>
      </c>
      <c r="J9815" s="4" t="s">
        <v>14</v>
      </c>
      <c r="K9815" s="4" t="s">
        <v>8</v>
      </c>
      <c r="L9815" s="4" t="s">
        <v>8</v>
      </c>
      <c r="M9815" s="20" t="s">
        <v>30</v>
      </c>
      <c r="N9815" s="4" t="s">
        <v>5</v>
      </c>
      <c r="O9815" s="4" t="s">
        <v>8</v>
      </c>
      <c r="P9815" s="4" t="s">
        <v>7</v>
      </c>
      <c r="Q9815" s="20" t="s">
        <v>32</v>
      </c>
      <c r="R9815" s="4" t="s">
        <v>8</v>
      </c>
      <c r="S9815" s="4" t="s">
        <v>14</v>
      </c>
      <c r="T9815" s="4" t="s">
        <v>8</v>
      </c>
      <c r="U9815" s="4" t="s">
        <v>8</v>
      </c>
      <c r="V9815" s="4" t="s">
        <v>8</v>
      </c>
      <c r="W9815" s="4" t="s">
        <v>12</v>
      </c>
    </row>
    <row r="9816" spans="1:6">
      <c r="A9816" t="n">
        <v>79138</v>
      </c>
      <c r="B9816" s="12" t="n">
        <v>5</v>
      </c>
      <c r="C9816" s="7" t="n">
        <v>28</v>
      </c>
      <c r="D9816" s="20" t="s">
        <v>3</v>
      </c>
      <c r="E9816" s="10" t="n">
        <v>162</v>
      </c>
      <c r="F9816" s="7" t="n">
        <v>3</v>
      </c>
      <c r="G9816" s="7" t="n">
        <v>12315</v>
      </c>
      <c r="H9816" s="20" t="s">
        <v>3</v>
      </c>
      <c r="I9816" s="7" t="n">
        <v>0</v>
      </c>
      <c r="J9816" s="7" t="n">
        <v>1</v>
      </c>
      <c r="K9816" s="7" t="n">
        <v>3</v>
      </c>
      <c r="L9816" s="7" t="n">
        <v>28</v>
      </c>
      <c r="M9816" s="20" t="s">
        <v>3</v>
      </c>
      <c r="N9816" s="10" t="n">
        <v>162</v>
      </c>
      <c r="O9816" s="7" t="n">
        <v>3</v>
      </c>
      <c r="P9816" s="7" t="n">
        <v>12315</v>
      </c>
      <c r="Q9816" s="20" t="s">
        <v>3</v>
      </c>
      <c r="R9816" s="7" t="n">
        <v>0</v>
      </c>
      <c r="S9816" s="7" t="n">
        <v>2</v>
      </c>
      <c r="T9816" s="7" t="n">
        <v>3</v>
      </c>
      <c r="U9816" s="7" t="n">
        <v>9</v>
      </c>
      <c r="V9816" s="7" t="n">
        <v>1</v>
      </c>
      <c r="W9816" s="13" t="n">
        <f t="normal" ca="1">A9826</f>
        <v>0</v>
      </c>
    </row>
    <row r="9817" spans="1:6">
      <c r="A9817" t="s">
        <v>4</v>
      </c>
      <c r="B9817" s="4" t="s">
        <v>5</v>
      </c>
      <c r="C9817" s="4" t="s">
        <v>8</v>
      </c>
      <c r="D9817" s="20" t="s">
        <v>30</v>
      </c>
      <c r="E9817" s="4" t="s">
        <v>5</v>
      </c>
      <c r="F9817" s="4" t="s">
        <v>7</v>
      </c>
      <c r="G9817" s="4" t="s">
        <v>8</v>
      </c>
      <c r="H9817" s="4" t="s">
        <v>8</v>
      </c>
      <c r="I9817" s="4" t="s">
        <v>9</v>
      </c>
      <c r="J9817" s="20" t="s">
        <v>32</v>
      </c>
      <c r="K9817" s="4" t="s">
        <v>8</v>
      </c>
      <c r="L9817" s="4" t="s">
        <v>8</v>
      </c>
      <c r="M9817" s="20" t="s">
        <v>30</v>
      </c>
      <c r="N9817" s="4" t="s">
        <v>5</v>
      </c>
      <c r="O9817" s="4" t="s">
        <v>8</v>
      </c>
      <c r="P9817" s="20" t="s">
        <v>32</v>
      </c>
      <c r="Q9817" s="4" t="s">
        <v>8</v>
      </c>
      <c r="R9817" s="4" t="s">
        <v>14</v>
      </c>
      <c r="S9817" s="4" t="s">
        <v>8</v>
      </c>
      <c r="T9817" s="4" t="s">
        <v>8</v>
      </c>
      <c r="U9817" s="4" t="s">
        <v>8</v>
      </c>
      <c r="V9817" s="20" t="s">
        <v>30</v>
      </c>
      <c r="W9817" s="4" t="s">
        <v>5</v>
      </c>
      <c r="X9817" s="4" t="s">
        <v>8</v>
      </c>
      <c r="Y9817" s="20" t="s">
        <v>32</v>
      </c>
      <c r="Z9817" s="4" t="s">
        <v>8</v>
      </c>
      <c r="AA9817" s="4" t="s">
        <v>14</v>
      </c>
      <c r="AB9817" s="4" t="s">
        <v>8</v>
      </c>
      <c r="AC9817" s="4" t="s">
        <v>8</v>
      </c>
      <c r="AD9817" s="4" t="s">
        <v>8</v>
      </c>
      <c r="AE9817" s="4" t="s">
        <v>12</v>
      </c>
    </row>
    <row r="9818" spans="1:6">
      <c r="A9818" t="n">
        <v>79167</v>
      </c>
      <c r="B9818" s="12" t="n">
        <v>5</v>
      </c>
      <c r="C9818" s="7" t="n">
        <v>28</v>
      </c>
      <c r="D9818" s="20" t="s">
        <v>3</v>
      </c>
      <c r="E9818" s="59" t="n">
        <v>47</v>
      </c>
      <c r="F9818" s="7" t="n">
        <v>61456</v>
      </c>
      <c r="G9818" s="7" t="n">
        <v>2</v>
      </c>
      <c r="H9818" s="7" t="n">
        <v>0</v>
      </c>
      <c r="I9818" s="7" t="s">
        <v>354</v>
      </c>
      <c r="J9818" s="20" t="s">
        <v>3</v>
      </c>
      <c r="K9818" s="7" t="n">
        <v>8</v>
      </c>
      <c r="L9818" s="7" t="n">
        <v>28</v>
      </c>
      <c r="M9818" s="20" t="s">
        <v>3</v>
      </c>
      <c r="N9818" s="53" t="n">
        <v>74</v>
      </c>
      <c r="O9818" s="7" t="n">
        <v>65</v>
      </c>
      <c r="P9818" s="20" t="s">
        <v>3</v>
      </c>
      <c r="Q9818" s="7" t="n">
        <v>0</v>
      </c>
      <c r="R9818" s="7" t="n">
        <v>1</v>
      </c>
      <c r="S9818" s="7" t="n">
        <v>3</v>
      </c>
      <c r="T9818" s="7" t="n">
        <v>9</v>
      </c>
      <c r="U9818" s="7" t="n">
        <v>28</v>
      </c>
      <c r="V9818" s="20" t="s">
        <v>3</v>
      </c>
      <c r="W9818" s="53" t="n">
        <v>74</v>
      </c>
      <c r="X9818" s="7" t="n">
        <v>65</v>
      </c>
      <c r="Y9818" s="20" t="s">
        <v>3</v>
      </c>
      <c r="Z9818" s="7" t="n">
        <v>0</v>
      </c>
      <c r="AA9818" s="7" t="n">
        <v>2</v>
      </c>
      <c r="AB9818" s="7" t="n">
        <v>3</v>
      </c>
      <c r="AC9818" s="7" t="n">
        <v>9</v>
      </c>
      <c r="AD9818" s="7" t="n">
        <v>1</v>
      </c>
      <c r="AE9818" s="13" t="n">
        <f t="normal" ca="1">A9822</f>
        <v>0</v>
      </c>
    </row>
    <row r="9819" spans="1:6">
      <c r="A9819" t="s">
        <v>4</v>
      </c>
      <c r="B9819" s="4" t="s">
        <v>5</v>
      </c>
      <c r="C9819" s="4" t="s">
        <v>7</v>
      </c>
      <c r="D9819" s="4" t="s">
        <v>8</v>
      </c>
      <c r="E9819" s="4" t="s">
        <v>8</v>
      </c>
      <c r="F9819" s="4" t="s">
        <v>9</v>
      </c>
    </row>
    <row r="9820" spans="1:6">
      <c r="A9820" t="n">
        <v>79215</v>
      </c>
      <c r="B9820" s="59" t="n">
        <v>47</v>
      </c>
      <c r="C9820" s="7" t="n">
        <v>61456</v>
      </c>
      <c r="D9820" s="7" t="n">
        <v>0</v>
      </c>
      <c r="E9820" s="7" t="n">
        <v>0</v>
      </c>
      <c r="F9820" s="7" t="s">
        <v>355</v>
      </c>
    </row>
    <row r="9821" spans="1:6">
      <c r="A9821" t="s">
        <v>4</v>
      </c>
      <c r="B9821" s="4" t="s">
        <v>5</v>
      </c>
      <c r="C9821" s="4" t="s">
        <v>8</v>
      </c>
      <c r="D9821" s="4" t="s">
        <v>7</v>
      </c>
      <c r="E9821" s="4" t="s">
        <v>13</v>
      </c>
    </row>
    <row r="9822" spans="1:6">
      <c r="A9822" t="n">
        <v>79228</v>
      </c>
      <c r="B9822" s="27" t="n">
        <v>58</v>
      </c>
      <c r="C9822" s="7" t="n">
        <v>0</v>
      </c>
      <c r="D9822" s="7" t="n">
        <v>300</v>
      </c>
      <c r="E9822" s="7" t="n">
        <v>1</v>
      </c>
    </row>
    <row r="9823" spans="1:6">
      <c r="A9823" t="s">
        <v>4</v>
      </c>
      <c r="B9823" s="4" t="s">
        <v>5</v>
      </c>
      <c r="C9823" s="4" t="s">
        <v>8</v>
      </c>
      <c r="D9823" s="4" t="s">
        <v>7</v>
      </c>
    </row>
    <row r="9824" spans="1:6">
      <c r="A9824" t="n">
        <v>79236</v>
      </c>
      <c r="B9824" s="27" t="n">
        <v>58</v>
      </c>
      <c r="C9824" s="7" t="n">
        <v>255</v>
      </c>
      <c r="D9824" s="7" t="n">
        <v>0</v>
      </c>
    </row>
    <row r="9825" spans="1:31">
      <c r="A9825" t="s">
        <v>4</v>
      </c>
      <c r="B9825" s="4" t="s">
        <v>5</v>
      </c>
      <c r="C9825" s="4" t="s">
        <v>8</v>
      </c>
      <c r="D9825" s="4" t="s">
        <v>8</v>
      </c>
      <c r="E9825" s="4" t="s">
        <v>8</v>
      </c>
      <c r="F9825" s="4" t="s">
        <v>8</v>
      </c>
    </row>
    <row r="9826" spans="1:31">
      <c r="A9826" t="n">
        <v>79240</v>
      </c>
      <c r="B9826" s="11" t="n">
        <v>14</v>
      </c>
      <c r="C9826" s="7" t="n">
        <v>0</v>
      </c>
      <c r="D9826" s="7" t="n">
        <v>0</v>
      </c>
      <c r="E9826" s="7" t="n">
        <v>0</v>
      </c>
      <c r="F9826" s="7" t="n">
        <v>64</v>
      </c>
    </row>
    <row r="9827" spans="1:31">
      <c r="A9827" t="s">
        <v>4</v>
      </c>
      <c r="B9827" s="4" t="s">
        <v>5</v>
      </c>
      <c r="C9827" s="4" t="s">
        <v>8</v>
      </c>
      <c r="D9827" s="4" t="s">
        <v>7</v>
      </c>
    </row>
    <row r="9828" spans="1:31">
      <c r="A9828" t="n">
        <v>79245</v>
      </c>
      <c r="B9828" s="23" t="n">
        <v>22</v>
      </c>
      <c r="C9828" s="7" t="n">
        <v>0</v>
      </c>
      <c r="D9828" s="7" t="n">
        <v>12315</v>
      </c>
    </row>
    <row r="9829" spans="1:31">
      <c r="A9829" t="s">
        <v>4</v>
      </c>
      <c r="B9829" s="4" t="s">
        <v>5</v>
      </c>
      <c r="C9829" s="4" t="s">
        <v>8</v>
      </c>
      <c r="D9829" s="4" t="s">
        <v>7</v>
      </c>
    </row>
    <row r="9830" spans="1:31">
      <c r="A9830" t="n">
        <v>79249</v>
      </c>
      <c r="B9830" s="27" t="n">
        <v>58</v>
      </c>
      <c r="C9830" s="7" t="n">
        <v>5</v>
      </c>
      <c r="D9830" s="7" t="n">
        <v>300</v>
      </c>
    </row>
    <row r="9831" spans="1:31">
      <c r="A9831" t="s">
        <v>4</v>
      </c>
      <c r="B9831" s="4" t="s">
        <v>5</v>
      </c>
      <c r="C9831" s="4" t="s">
        <v>13</v>
      </c>
      <c r="D9831" s="4" t="s">
        <v>7</v>
      </c>
    </row>
    <row r="9832" spans="1:31">
      <c r="A9832" t="n">
        <v>79253</v>
      </c>
      <c r="B9832" s="60" t="n">
        <v>103</v>
      </c>
      <c r="C9832" s="7" t="n">
        <v>0</v>
      </c>
      <c r="D9832" s="7" t="n">
        <v>300</v>
      </c>
    </row>
    <row r="9833" spans="1:31">
      <c r="A9833" t="s">
        <v>4</v>
      </c>
      <c r="B9833" s="4" t="s">
        <v>5</v>
      </c>
      <c r="C9833" s="4" t="s">
        <v>8</v>
      </c>
    </row>
    <row r="9834" spans="1:31">
      <c r="A9834" t="n">
        <v>79260</v>
      </c>
      <c r="B9834" s="61" t="n">
        <v>64</v>
      </c>
      <c r="C9834" s="7" t="n">
        <v>7</v>
      </c>
    </row>
    <row r="9835" spans="1:31">
      <c r="A9835" t="s">
        <v>4</v>
      </c>
      <c r="B9835" s="4" t="s">
        <v>5</v>
      </c>
      <c r="C9835" s="4" t="s">
        <v>8</v>
      </c>
      <c r="D9835" s="4" t="s">
        <v>7</v>
      </c>
    </row>
    <row r="9836" spans="1:31">
      <c r="A9836" t="n">
        <v>79262</v>
      </c>
      <c r="B9836" s="64" t="n">
        <v>72</v>
      </c>
      <c r="C9836" s="7" t="n">
        <v>5</v>
      </c>
      <c r="D9836" s="7" t="n">
        <v>0</v>
      </c>
    </row>
    <row r="9837" spans="1:31">
      <c r="A9837" t="s">
        <v>4</v>
      </c>
      <c r="B9837" s="4" t="s">
        <v>5</v>
      </c>
      <c r="C9837" s="4" t="s">
        <v>8</v>
      </c>
      <c r="D9837" s="20" t="s">
        <v>30</v>
      </c>
      <c r="E9837" s="4" t="s">
        <v>5</v>
      </c>
      <c r="F9837" s="4" t="s">
        <v>8</v>
      </c>
      <c r="G9837" s="4" t="s">
        <v>7</v>
      </c>
      <c r="H9837" s="20" t="s">
        <v>32</v>
      </c>
      <c r="I9837" s="4" t="s">
        <v>8</v>
      </c>
      <c r="J9837" s="4" t="s">
        <v>14</v>
      </c>
      <c r="K9837" s="4" t="s">
        <v>8</v>
      </c>
      <c r="L9837" s="4" t="s">
        <v>8</v>
      </c>
      <c r="M9837" s="4" t="s">
        <v>12</v>
      </c>
    </row>
    <row r="9838" spans="1:31">
      <c r="A9838" t="n">
        <v>79266</v>
      </c>
      <c r="B9838" s="12" t="n">
        <v>5</v>
      </c>
      <c r="C9838" s="7" t="n">
        <v>28</v>
      </c>
      <c r="D9838" s="20" t="s">
        <v>3</v>
      </c>
      <c r="E9838" s="10" t="n">
        <v>162</v>
      </c>
      <c r="F9838" s="7" t="n">
        <v>4</v>
      </c>
      <c r="G9838" s="7" t="n">
        <v>12315</v>
      </c>
      <c r="H9838" s="20" t="s">
        <v>3</v>
      </c>
      <c r="I9838" s="7" t="n">
        <v>0</v>
      </c>
      <c r="J9838" s="7" t="n">
        <v>1</v>
      </c>
      <c r="K9838" s="7" t="n">
        <v>2</v>
      </c>
      <c r="L9838" s="7" t="n">
        <v>1</v>
      </c>
      <c r="M9838" s="13" t="n">
        <f t="normal" ca="1">A9844</f>
        <v>0</v>
      </c>
    </row>
    <row r="9839" spans="1:31">
      <c r="A9839" t="s">
        <v>4</v>
      </c>
      <c r="B9839" s="4" t="s">
        <v>5</v>
      </c>
      <c r="C9839" s="4" t="s">
        <v>8</v>
      </c>
      <c r="D9839" s="4" t="s">
        <v>9</v>
      </c>
    </row>
    <row r="9840" spans="1:31">
      <c r="A9840" t="n">
        <v>79283</v>
      </c>
      <c r="B9840" s="9" t="n">
        <v>2</v>
      </c>
      <c r="C9840" s="7" t="n">
        <v>10</v>
      </c>
      <c r="D9840" s="7" t="s">
        <v>356</v>
      </c>
    </row>
    <row r="9841" spans="1:13">
      <c r="A9841" t="s">
        <v>4</v>
      </c>
      <c r="B9841" s="4" t="s">
        <v>5</v>
      </c>
      <c r="C9841" s="4" t="s">
        <v>7</v>
      </c>
    </row>
    <row r="9842" spans="1:13">
      <c r="A9842" t="n">
        <v>79300</v>
      </c>
      <c r="B9842" s="25" t="n">
        <v>16</v>
      </c>
      <c r="C9842" s="7" t="n">
        <v>0</v>
      </c>
    </row>
    <row r="9843" spans="1:13">
      <c r="A9843" t="s">
        <v>4</v>
      </c>
      <c r="B9843" s="4" t="s">
        <v>5</v>
      </c>
      <c r="C9843" s="4" t="s">
        <v>7</v>
      </c>
      <c r="D9843" s="4" t="s">
        <v>9</v>
      </c>
      <c r="E9843" s="4" t="s">
        <v>9</v>
      </c>
      <c r="F9843" s="4" t="s">
        <v>9</v>
      </c>
      <c r="G9843" s="4" t="s">
        <v>8</v>
      </c>
      <c r="H9843" s="4" t="s">
        <v>14</v>
      </c>
      <c r="I9843" s="4" t="s">
        <v>13</v>
      </c>
      <c r="J9843" s="4" t="s">
        <v>13</v>
      </c>
      <c r="K9843" s="4" t="s">
        <v>13</v>
      </c>
      <c r="L9843" s="4" t="s">
        <v>13</v>
      </c>
      <c r="M9843" s="4" t="s">
        <v>13</v>
      </c>
      <c r="N9843" s="4" t="s">
        <v>13</v>
      </c>
      <c r="O9843" s="4" t="s">
        <v>13</v>
      </c>
      <c r="P9843" s="4" t="s">
        <v>9</v>
      </c>
      <c r="Q9843" s="4" t="s">
        <v>9</v>
      </c>
      <c r="R9843" s="4" t="s">
        <v>14</v>
      </c>
      <c r="S9843" s="4" t="s">
        <v>8</v>
      </c>
      <c r="T9843" s="4" t="s">
        <v>14</v>
      </c>
      <c r="U9843" s="4" t="s">
        <v>14</v>
      </c>
      <c r="V9843" s="4" t="s">
        <v>7</v>
      </c>
    </row>
    <row r="9844" spans="1:13">
      <c r="A9844" t="n">
        <v>79303</v>
      </c>
      <c r="B9844" s="66" t="n">
        <v>19</v>
      </c>
      <c r="C9844" s="7" t="n">
        <v>1</v>
      </c>
      <c r="D9844" s="7" t="s">
        <v>427</v>
      </c>
      <c r="E9844" s="7" t="s">
        <v>414</v>
      </c>
      <c r="F9844" s="7" t="s">
        <v>15</v>
      </c>
      <c r="G9844" s="7" t="n">
        <v>0</v>
      </c>
      <c r="H9844" s="7" t="n">
        <v>1</v>
      </c>
      <c r="I9844" s="7" t="n">
        <v>0</v>
      </c>
      <c r="J9844" s="7" t="n">
        <v>0</v>
      </c>
      <c r="K9844" s="7" t="n">
        <v>0</v>
      </c>
      <c r="L9844" s="7" t="n">
        <v>0</v>
      </c>
      <c r="M9844" s="7" t="n">
        <v>1</v>
      </c>
      <c r="N9844" s="7" t="n">
        <v>1.60000002384186</v>
      </c>
      <c r="O9844" s="7" t="n">
        <v>0.0900000035762787</v>
      </c>
      <c r="P9844" s="7" t="s">
        <v>15</v>
      </c>
      <c r="Q9844" s="7" t="s">
        <v>15</v>
      </c>
      <c r="R9844" s="7" t="n">
        <v>-1</v>
      </c>
      <c r="S9844" s="7" t="n">
        <v>0</v>
      </c>
      <c r="T9844" s="7" t="n">
        <v>0</v>
      </c>
      <c r="U9844" s="7" t="n">
        <v>0</v>
      </c>
      <c r="V9844" s="7" t="n">
        <v>0</v>
      </c>
    </row>
    <row r="9845" spans="1:13">
      <c r="A9845" t="s">
        <v>4</v>
      </c>
      <c r="B9845" s="4" t="s">
        <v>5</v>
      </c>
      <c r="C9845" s="4" t="s">
        <v>7</v>
      </c>
      <c r="D9845" s="4" t="s">
        <v>9</v>
      </c>
      <c r="E9845" s="4" t="s">
        <v>9</v>
      </c>
      <c r="F9845" s="4" t="s">
        <v>9</v>
      </c>
      <c r="G9845" s="4" t="s">
        <v>8</v>
      </c>
      <c r="H9845" s="4" t="s">
        <v>14</v>
      </c>
      <c r="I9845" s="4" t="s">
        <v>13</v>
      </c>
      <c r="J9845" s="4" t="s">
        <v>13</v>
      </c>
      <c r="K9845" s="4" t="s">
        <v>13</v>
      </c>
      <c r="L9845" s="4" t="s">
        <v>13</v>
      </c>
      <c r="M9845" s="4" t="s">
        <v>13</v>
      </c>
      <c r="N9845" s="4" t="s">
        <v>13</v>
      </c>
      <c r="O9845" s="4" t="s">
        <v>13</v>
      </c>
      <c r="P9845" s="4" t="s">
        <v>9</v>
      </c>
      <c r="Q9845" s="4" t="s">
        <v>9</v>
      </c>
      <c r="R9845" s="4" t="s">
        <v>14</v>
      </c>
      <c r="S9845" s="4" t="s">
        <v>8</v>
      </c>
      <c r="T9845" s="4" t="s">
        <v>14</v>
      </c>
      <c r="U9845" s="4" t="s">
        <v>14</v>
      </c>
      <c r="V9845" s="4" t="s">
        <v>7</v>
      </c>
    </row>
    <row r="9846" spans="1:13">
      <c r="A9846" t="n">
        <v>79376</v>
      </c>
      <c r="B9846" s="66" t="n">
        <v>19</v>
      </c>
      <c r="C9846" s="7" t="n">
        <v>2</v>
      </c>
      <c r="D9846" s="7" t="s">
        <v>428</v>
      </c>
      <c r="E9846" s="7" t="s">
        <v>419</v>
      </c>
      <c r="F9846" s="7" t="s">
        <v>15</v>
      </c>
      <c r="G9846" s="7" t="n">
        <v>0</v>
      </c>
      <c r="H9846" s="7" t="n">
        <v>1</v>
      </c>
      <c r="I9846" s="7" t="n">
        <v>0</v>
      </c>
      <c r="J9846" s="7" t="n">
        <v>0</v>
      </c>
      <c r="K9846" s="7" t="n">
        <v>0</v>
      </c>
      <c r="L9846" s="7" t="n">
        <v>0</v>
      </c>
      <c r="M9846" s="7" t="n">
        <v>1</v>
      </c>
      <c r="N9846" s="7" t="n">
        <v>1.60000002384186</v>
      </c>
      <c r="O9846" s="7" t="n">
        <v>0.0900000035762787</v>
      </c>
      <c r="P9846" s="7" t="s">
        <v>15</v>
      </c>
      <c r="Q9846" s="7" t="s">
        <v>15</v>
      </c>
      <c r="R9846" s="7" t="n">
        <v>-1</v>
      </c>
      <c r="S9846" s="7" t="n">
        <v>0</v>
      </c>
      <c r="T9846" s="7" t="n">
        <v>0</v>
      </c>
      <c r="U9846" s="7" t="n">
        <v>0</v>
      </c>
      <c r="V9846" s="7" t="n">
        <v>0</v>
      </c>
    </row>
    <row r="9847" spans="1:13">
      <c r="A9847" t="s">
        <v>4</v>
      </c>
      <c r="B9847" s="4" t="s">
        <v>5</v>
      </c>
      <c r="C9847" s="4" t="s">
        <v>7</v>
      </c>
      <c r="D9847" s="4" t="s">
        <v>9</v>
      </c>
      <c r="E9847" s="4" t="s">
        <v>9</v>
      </c>
      <c r="F9847" s="4" t="s">
        <v>9</v>
      </c>
      <c r="G9847" s="4" t="s">
        <v>8</v>
      </c>
      <c r="H9847" s="4" t="s">
        <v>14</v>
      </c>
      <c r="I9847" s="4" t="s">
        <v>13</v>
      </c>
      <c r="J9847" s="4" t="s">
        <v>13</v>
      </c>
      <c r="K9847" s="4" t="s">
        <v>13</v>
      </c>
      <c r="L9847" s="4" t="s">
        <v>13</v>
      </c>
      <c r="M9847" s="4" t="s">
        <v>13</v>
      </c>
      <c r="N9847" s="4" t="s">
        <v>13</v>
      </c>
      <c r="O9847" s="4" t="s">
        <v>13</v>
      </c>
      <c r="P9847" s="4" t="s">
        <v>9</v>
      </c>
      <c r="Q9847" s="4" t="s">
        <v>9</v>
      </c>
      <c r="R9847" s="4" t="s">
        <v>14</v>
      </c>
      <c r="S9847" s="4" t="s">
        <v>8</v>
      </c>
      <c r="T9847" s="4" t="s">
        <v>14</v>
      </c>
      <c r="U9847" s="4" t="s">
        <v>14</v>
      </c>
      <c r="V9847" s="4" t="s">
        <v>7</v>
      </c>
    </row>
    <row r="9848" spans="1:13">
      <c r="A9848" t="n">
        <v>79450</v>
      </c>
      <c r="B9848" s="66" t="n">
        <v>19</v>
      </c>
      <c r="C9848" s="7" t="n">
        <v>3</v>
      </c>
      <c r="D9848" s="7" t="s">
        <v>429</v>
      </c>
      <c r="E9848" s="7" t="s">
        <v>415</v>
      </c>
      <c r="F9848" s="7" t="s">
        <v>15</v>
      </c>
      <c r="G9848" s="7" t="n">
        <v>0</v>
      </c>
      <c r="H9848" s="7" t="n">
        <v>1</v>
      </c>
      <c r="I9848" s="7" t="n">
        <v>0</v>
      </c>
      <c r="J9848" s="7" t="n">
        <v>0</v>
      </c>
      <c r="K9848" s="7" t="n">
        <v>0</v>
      </c>
      <c r="L9848" s="7" t="n">
        <v>0</v>
      </c>
      <c r="M9848" s="7" t="n">
        <v>1</v>
      </c>
      <c r="N9848" s="7" t="n">
        <v>1.60000002384186</v>
      </c>
      <c r="O9848" s="7" t="n">
        <v>0.0900000035762787</v>
      </c>
      <c r="P9848" s="7" t="s">
        <v>15</v>
      </c>
      <c r="Q9848" s="7" t="s">
        <v>15</v>
      </c>
      <c r="R9848" s="7" t="n">
        <v>-1</v>
      </c>
      <c r="S9848" s="7" t="n">
        <v>0</v>
      </c>
      <c r="T9848" s="7" t="n">
        <v>0</v>
      </c>
      <c r="U9848" s="7" t="n">
        <v>0</v>
      </c>
      <c r="V9848" s="7" t="n">
        <v>0</v>
      </c>
    </row>
    <row r="9849" spans="1:13">
      <c r="A9849" t="s">
        <v>4</v>
      </c>
      <c r="B9849" s="4" t="s">
        <v>5</v>
      </c>
      <c r="C9849" s="4" t="s">
        <v>7</v>
      </c>
      <c r="D9849" s="4" t="s">
        <v>9</v>
      </c>
      <c r="E9849" s="4" t="s">
        <v>9</v>
      </c>
      <c r="F9849" s="4" t="s">
        <v>9</v>
      </c>
      <c r="G9849" s="4" t="s">
        <v>8</v>
      </c>
      <c r="H9849" s="4" t="s">
        <v>14</v>
      </c>
      <c r="I9849" s="4" t="s">
        <v>13</v>
      </c>
      <c r="J9849" s="4" t="s">
        <v>13</v>
      </c>
      <c r="K9849" s="4" t="s">
        <v>13</v>
      </c>
      <c r="L9849" s="4" t="s">
        <v>13</v>
      </c>
      <c r="M9849" s="4" t="s">
        <v>13</v>
      </c>
      <c r="N9849" s="4" t="s">
        <v>13</v>
      </c>
      <c r="O9849" s="4" t="s">
        <v>13</v>
      </c>
      <c r="P9849" s="4" t="s">
        <v>9</v>
      </c>
      <c r="Q9849" s="4" t="s">
        <v>9</v>
      </c>
      <c r="R9849" s="4" t="s">
        <v>14</v>
      </c>
      <c r="S9849" s="4" t="s">
        <v>8</v>
      </c>
      <c r="T9849" s="4" t="s">
        <v>14</v>
      </c>
      <c r="U9849" s="4" t="s">
        <v>14</v>
      </c>
      <c r="V9849" s="4" t="s">
        <v>7</v>
      </c>
    </row>
    <row r="9850" spans="1:13">
      <c r="A9850" t="n">
        <v>79523</v>
      </c>
      <c r="B9850" s="66" t="n">
        <v>19</v>
      </c>
      <c r="C9850" s="7" t="n">
        <v>4</v>
      </c>
      <c r="D9850" s="7" t="s">
        <v>430</v>
      </c>
      <c r="E9850" s="7" t="s">
        <v>420</v>
      </c>
      <c r="F9850" s="7" t="s">
        <v>15</v>
      </c>
      <c r="G9850" s="7" t="n">
        <v>0</v>
      </c>
      <c r="H9850" s="7" t="n">
        <v>1</v>
      </c>
      <c r="I9850" s="7" t="n">
        <v>0</v>
      </c>
      <c r="J9850" s="7" t="n">
        <v>0</v>
      </c>
      <c r="K9850" s="7" t="n">
        <v>0</v>
      </c>
      <c r="L9850" s="7" t="n">
        <v>0</v>
      </c>
      <c r="M9850" s="7" t="n">
        <v>1</v>
      </c>
      <c r="N9850" s="7" t="n">
        <v>1.60000002384186</v>
      </c>
      <c r="O9850" s="7" t="n">
        <v>0.0900000035762787</v>
      </c>
      <c r="P9850" s="7" t="s">
        <v>15</v>
      </c>
      <c r="Q9850" s="7" t="s">
        <v>15</v>
      </c>
      <c r="R9850" s="7" t="n">
        <v>-1</v>
      </c>
      <c r="S9850" s="7" t="n">
        <v>0</v>
      </c>
      <c r="T9850" s="7" t="n">
        <v>0</v>
      </c>
      <c r="U9850" s="7" t="n">
        <v>0</v>
      </c>
      <c r="V9850" s="7" t="n">
        <v>0</v>
      </c>
    </row>
    <row r="9851" spans="1:13">
      <c r="A9851" t="s">
        <v>4</v>
      </c>
      <c r="B9851" s="4" t="s">
        <v>5</v>
      </c>
      <c r="C9851" s="4" t="s">
        <v>7</v>
      </c>
      <c r="D9851" s="4" t="s">
        <v>9</v>
      </c>
      <c r="E9851" s="4" t="s">
        <v>9</v>
      </c>
      <c r="F9851" s="4" t="s">
        <v>9</v>
      </c>
      <c r="G9851" s="4" t="s">
        <v>8</v>
      </c>
      <c r="H9851" s="4" t="s">
        <v>14</v>
      </c>
      <c r="I9851" s="4" t="s">
        <v>13</v>
      </c>
      <c r="J9851" s="4" t="s">
        <v>13</v>
      </c>
      <c r="K9851" s="4" t="s">
        <v>13</v>
      </c>
      <c r="L9851" s="4" t="s">
        <v>13</v>
      </c>
      <c r="M9851" s="4" t="s">
        <v>13</v>
      </c>
      <c r="N9851" s="4" t="s">
        <v>13</v>
      </c>
      <c r="O9851" s="4" t="s">
        <v>13</v>
      </c>
      <c r="P9851" s="4" t="s">
        <v>9</v>
      </c>
      <c r="Q9851" s="4" t="s">
        <v>9</v>
      </c>
      <c r="R9851" s="4" t="s">
        <v>14</v>
      </c>
      <c r="S9851" s="4" t="s">
        <v>8</v>
      </c>
      <c r="T9851" s="4" t="s">
        <v>14</v>
      </c>
      <c r="U9851" s="4" t="s">
        <v>14</v>
      </c>
      <c r="V9851" s="4" t="s">
        <v>7</v>
      </c>
    </row>
    <row r="9852" spans="1:13">
      <c r="A9852" t="n">
        <v>79598</v>
      </c>
      <c r="B9852" s="66" t="n">
        <v>19</v>
      </c>
      <c r="C9852" s="7" t="n">
        <v>5</v>
      </c>
      <c r="D9852" s="7" t="s">
        <v>431</v>
      </c>
      <c r="E9852" s="7" t="s">
        <v>416</v>
      </c>
      <c r="F9852" s="7" t="s">
        <v>15</v>
      </c>
      <c r="G9852" s="7" t="n">
        <v>0</v>
      </c>
      <c r="H9852" s="7" t="n">
        <v>1</v>
      </c>
      <c r="I9852" s="7" t="n">
        <v>0</v>
      </c>
      <c r="J9852" s="7" t="n">
        <v>0</v>
      </c>
      <c r="K9852" s="7" t="n">
        <v>0</v>
      </c>
      <c r="L9852" s="7" t="n">
        <v>0</v>
      </c>
      <c r="M9852" s="7" t="n">
        <v>1</v>
      </c>
      <c r="N9852" s="7" t="n">
        <v>1.60000002384186</v>
      </c>
      <c r="O9852" s="7" t="n">
        <v>0.0900000035762787</v>
      </c>
      <c r="P9852" s="7" t="s">
        <v>15</v>
      </c>
      <c r="Q9852" s="7" t="s">
        <v>15</v>
      </c>
      <c r="R9852" s="7" t="n">
        <v>-1</v>
      </c>
      <c r="S9852" s="7" t="n">
        <v>0</v>
      </c>
      <c r="T9852" s="7" t="n">
        <v>0</v>
      </c>
      <c r="U9852" s="7" t="n">
        <v>0</v>
      </c>
      <c r="V9852" s="7" t="n">
        <v>0</v>
      </c>
    </row>
    <row r="9853" spans="1:13">
      <c r="A9853" t="s">
        <v>4</v>
      </c>
      <c r="B9853" s="4" t="s">
        <v>5</v>
      </c>
      <c r="C9853" s="4" t="s">
        <v>7</v>
      </c>
      <c r="D9853" s="4" t="s">
        <v>9</v>
      </c>
      <c r="E9853" s="4" t="s">
        <v>9</v>
      </c>
      <c r="F9853" s="4" t="s">
        <v>9</v>
      </c>
      <c r="G9853" s="4" t="s">
        <v>8</v>
      </c>
      <c r="H9853" s="4" t="s">
        <v>14</v>
      </c>
      <c r="I9853" s="4" t="s">
        <v>13</v>
      </c>
      <c r="J9853" s="4" t="s">
        <v>13</v>
      </c>
      <c r="K9853" s="4" t="s">
        <v>13</v>
      </c>
      <c r="L9853" s="4" t="s">
        <v>13</v>
      </c>
      <c r="M9853" s="4" t="s">
        <v>13</v>
      </c>
      <c r="N9853" s="4" t="s">
        <v>13</v>
      </c>
      <c r="O9853" s="4" t="s">
        <v>13</v>
      </c>
      <c r="P9853" s="4" t="s">
        <v>9</v>
      </c>
      <c r="Q9853" s="4" t="s">
        <v>9</v>
      </c>
      <c r="R9853" s="4" t="s">
        <v>14</v>
      </c>
      <c r="S9853" s="4" t="s">
        <v>8</v>
      </c>
      <c r="T9853" s="4" t="s">
        <v>14</v>
      </c>
      <c r="U9853" s="4" t="s">
        <v>14</v>
      </c>
      <c r="V9853" s="4" t="s">
        <v>7</v>
      </c>
    </row>
    <row r="9854" spans="1:13">
      <c r="A9854" t="n">
        <v>79670</v>
      </c>
      <c r="B9854" s="66" t="n">
        <v>19</v>
      </c>
      <c r="C9854" s="7" t="n">
        <v>6</v>
      </c>
      <c r="D9854" s="7" t="s">
        <v>432</v>
      </c>
      <c r="E9854" s="7" t="s">
        <v>421</v>
      </c>
      <c r="F9854" s="7" t="s">
        <v>15</v>
      </c>
      <c r="G9854" s="7" t="n">
        <v>0</v>
      </c>
      <c r="H9854" s="7" t="n">
        <v>1</v>
      </c>
      <c r="I9854" s="7" t="n">
        <v>0</v>
      </c>
      <c r="J9854" s="7" t="n">
        <v>0</v>
      </c>
      <c r="K9854" s="7" t="n">
        <v>0</v>
      </c>
      <c r="L9854" s="7" t="n">
        <v>0</v>
      </c>
      <c r="M9854" s="7" t="n">
        <v>1</v>
      </c>
      <c r="N9854" s="7" t="n">
        <v>1.60000002384186</v>
      </c>
      <c r="O9854" s="7" t="n">
        <v>0.0900000035762787</v>
      </c>
      <c r="P9854" s="7" t="s">
        <v>15</v>
      </c>
      <c r="Q9854" s="7" t="s">
        <v>15</v>
      </c>
      <c r="R9854" s="7" t="n">
        <v>-1</v>
      </c>
      <c r="S9854" s="7" t="n">
        <v>0</v>
      </c>
      <c r="T9854" s="7" t="n">
        <v>0</v>
      </c>
      <c r="U9854" s="7" t="n">
        <v>0</v>
      </c>
      <c r="V9854" s="7" t="n">
        <v>0</v>
      </c>
    </row>
    <row r="9855" spans="1:13">
      <c r="A9855" t="s">
        <v>4</v>
      </c>
      <c r="B9855" s="4" t="s">
        <v>5</v>
      </c>
      <c r="C9855" s="4" t="s">
        <v>7</v>
      </c>
      <c r="D9855" s="4" t="s">
        <v>9</v>
      </c>
      <c r="E9855" s="4" t="s">
        <v>9</v>
      </c>
      <c r="F9855" s="4" t="s">
        <v>9</v>
      </c>
      <c r="G9855" s="4" t="s">
        <v>8</v>
      </c>
      <c r="H9855" s="4" t="s">
        <v>14</v>
      </c>
      <c r="I9855" s="4" t="s">
        <v>13</v>
      </c>
      <c r="J9855" s="4" t="s">
        <v>13</v>
      </c>
      <c r="K9855" s="4" t="s">
        <v>13</v>
      </c>
      <c r="L9855" s="4" t="s">
        <v>13</v>
      </c>
      <c r="M9855" s="4" t="s">
        <v>13</v>
      </c>
      <c r="N9855" s="4" t="s">
        <v>13</v>
      </c>
      <c r="O9855" s="4" t="s">
        <v>13</v>
      </c>
      <c r="P9855" s="4" t="s">
        <v>9</v>
      </c>
      <c r="Q9855" s="4" t="s">
        <v>9</v>
      </c>
      <c r="R9855" s="4" t="s">
        <v>14</v>
      </c>
      <c r="S9855" s="4" t="s">
        <v>8</v>
      </c>
      <c r="T9855" s="4" t="s">
        <v>14</v>
      </c>
      <c r="U9855" s="4" t="s">
        <v>14</v>
      </c>
      <c r="V9855" s="4" t="s">
        <v>7</v>
      </c>
    </row>
    <row r="9856" spans="1:13">
      <c r="A9856" t="n">
        <v>79743</v>
      </c>
      <c r="B9856" s="66" t="n">
        <v>19</v>
      </c>
      <c r="C9856" s="7" t="n">
        <v>7</v>
      </c>
      <c r="D9856" s="7" t="s">
        <v>433</v>
      </c>
      <c r="E9856" s="7" t="s">
        <v>417</v>
      </c>
      <c r="F9856" s="7" t="s">
        <v>15</v>
      </c>
      <c r="G9856" s="7" t="n">
        <v>0</v>
      </c>
      <c r="H9856" s="7" t="n">
        <v>1</v>
      </c>
      <c r="I9856" s="7" t="n">
        <v>0</v>
      </c>
      <c r="J9856" s="7" t="n">
        <v>0</v>
      </c>
      <c r="K9856" s="7" t="n">
        <v>0</v>
      </c>
      <c r="L9856" s="7" t="n">
        <v>0</v>
      </c>
      <c r="M9856" s="7" t="n">
        <v>1</v>
      </c>
      <c r="N9856" s="7" t="n">
        <v>1.60000002384186</v>
      </c>
      <c r="O9856" s="7" t="n">
        <v>0.0900000035762787</v>
      </c>
      <c r="P9856" s="7" t="s">
        <v>15</v>
      </c>
      <c r="Q9856" s="7" t="s">
        <v>15</v>
      </c>
      <c r="R9856" s="7" t="n">
        <v>-1</v>
      </c>
      <c r="S9856" s="7" t="n">
        <v>0</v>
      </c>
      <c r="T9856" s="7" t="n">
        <v>0</v>
      </c>
      <c r="U9856" s="7" t="n">
        <v>0</v>
      </c>
      <c r="V9856" s="7" t="n">
        <v>0</v>
      </c>
    </row>
    <row r="9857" spans="1:22">
      <c r="A9857" t="s">
        <v>4</v>
      </c>
      <c r="B9857" s="4" t="s">
        <v>5</v>
      </c>
      <c r="C9857" s="4" t="s">
        <v>7</v>
      </c>
      <c r="D9857" s="4" t="s">
        <v>9</v>
      </c>
      <c r="E9857" s="4" t="s">
        <v>9</v>
      </c>
      <c r="F9857" s="4" t="s">
        <v>9</v>
      </c>
      <c r="G9857" s="4" t="s">
        <v>8</v>
      </c>
      <c r="H9857" s="4" t="s">
        <v>14</v>
      </c>
      <c r="I9857" s="4" t="s">
        <v>13</v>
      </c>
      <c r="J9857" s="4" t="s">
        <v>13</v>
      </c>
      <c r="K9857" s="4" t="s">
        <v>13</v>
      </c>
      <c r="L9857" s="4" t="s">
        <v>13</v>
      </c>
      <c r="M9857" s="4" t="s">
        <v>13</v>
      </c>
      <c r="N9857" s="4" t="s">
        <v>13</v>
      </c>
      <c r="O9857" s="4" t="s">
        <v>13</v>
      </c>
      <c r="P9857" s="4" t="s">
        <v>9</v>
      </c>
      <c r="Q9857" s="4" t="s">
        <v>9</v>
      </c>
      <c r="R9857" s="4" t="s">
        <v>14</v>
      </c>
      <c r="S9857" s="4" t="s">
        <v>8</v>
      </c>
      <c r="T9857" s="4" t="s">
        <v>14</v>
      </c>
      <c r="U9857" s="4" t="s">
        <v>14</v>
      </c>
      <c r="V9857" s="4" t="s">
        <v>7</v>
      </c>
    </row>
    <row r="9858" spans="1:22">
      <c r="A9858" t="n">
        <v>79814</v>
      </c>
      <c r="B9858" s="66" t="n">
        <v>19</v>
      </c>
      <c r="C9858" s="7" t="n">
        <v>8</v>
      </c>
      <c r="D9858" s="7" t="s">
        <v>434</v>
      </c>
      <c r="E9858" s="7" t="s">
        <v>422</v>
      </c>
      <c r="F9858" s="7" t="s">
        <v>15</v>
      </c>
      <c r="G9858" s="7" t="n">
        <v>0</v>
      </c>
      <c r="H9858" s="7" t="n">
        <v>1</v>
      </c>
      <c r="I9858" s="7" t="n">
        <v>0</v>
      </c>
      <c r="J9858" s="7" t="n">
        <v>0</v>
      </c>
      <c r="K9858" s="7" t="n">
        <v>0</v>
      </c>
      <c r="L9858" s="7" t="n">
        <v>0</v>
      </c>
      <c r="M9858" s="7" t="n">
        <v>1</v>
      </c>
      <c r="N9858" s="7" t="n">
        <v>1.60000002384186</v>
      </c>
      <c r="O9858" s="7" t="n">
        <v>0.0900000035762787</v>
      </c>
      <c r="P9858" s="7" t="s">
        <v>15</v>
      </c>
      <c r="Q9858" s="7" t="s">
        <v>15</v>
      </c>
      <c r="R9858" s="7" t="n">
        <v>-1</v>
      </c>
      <c r="S9858" s="7" t="n">
        <v>0</v>
      </c>
      <c r="T9858" s="7" t="n">
        <v>0</v>
      </c>
      <c r="U9858" s="7" t="n">
        <v>0</v>
      </c>
      <c r="V9858" s="7" t="n">
        <v>0</v>
      </c>
    </row>
    <row r="9859" spans="1:22">
      <c r="A9859" t="s">
        <v>4</v>
      </c>
      <c r="B9859" s="4" t="s">
        <v>5</v>
      </c>
      <c r="C9859" s="4" t="s">
        <v>7</v>
      </c>
      <c r="D9859" s="4" t="s">
        <v>9</v>
      </c>
      <c r="E9859" s="4" t="s">
        <v>9</v>
      </c>
      <c r="F9859" s="4" t="s">
        <v>9</v>
      </c>
      <c r="G9859" s="4" t="s">
        <v>8</v>
      </c>
      <c r="H9859" s="4" t="s">
        <v>14</v>
      </c>
      <c r="I9859" s="4" t="s">
        <v>13</v>
      </c>
      <c r="J9859" s="4" t="s">
        <v>13</v>
      </c>
      <c r="K9859" s="4" t="s">
        <v>13</v>
      </c>
      <c r="L9859" s="4" t="s">
        <v>13</v>
      </c>
      <c r="M9859" s="4" t="s">
        <v>13</v>
      </c>
      <c r="N9859" s="4" t="s">
        <v>13</v>
      </c>
      <c r="O9859" s="4" t="s">
        <v>13</v>
      </c>
      <c r="P9859" s="4" t="s">
        <v>9</v>
      </c>
      <c r="Q9859" s="4" t="s">
        <v>9</v>
      </c>
      <c r="R9859" s="4" t="s">
        <v>14</v>
      </c>
      <c r="S9859" s="4" t="s">
        <v>8</v>
      </c>
      <c r="T9859" s="4" t="s">
        <v>14</v>
      </c>
      <c r="U9859" s="4" t="s">
        <v>14</v>
      </c>
      <c r="V9859" s="4" t="s">
        <v>7</v>
      </c>
    </row>
    <row r="9860" spans="1:22">
      <c r="A9860" t="n">
        <v>79887</v>
      </c>
      <c r="B9860" s="66" t="n">
        <v>19</v>
      </c>
      <c r="C9860" s="7" t="n">
        <v>9</v>
      </c>
      <c r="D9860" s="7" t="s">
        <v>435</v>
      </c>
      <c r="E9860" s="7" t="s">
        <v>418</v>
      </c>
      <c r="F9860" s="7" t="s">
        <v>15</v>
      </c>
      <c r="G9860" s="7" t="n">
        <v>0</v>
      </c>
      <c r="H9860" s="7" t="n">
        <v>1</v>
      </c>
      <c r="I9860" s="7" t="n">
        <v>0</v>
      </c>
      <c r="J9860" s="7" t="n">
        <v>0</v>
      </c>
      <c r="K9860" s="7" t="n">
        <v>0</v>
      </c>
      <c r="L9860" s="7" t="n">
        <v>0</v>
      </c>
      <c r="M9860" s="7" t="n">
        <v>1</v>
      </c>
      <c r="N9860" s="7" t="n">
        <v>1.60000002384186</v>
      </c>
      <c r="O9860" s="7" t="n">
        <v>0.0900000035762787</v>
      </c>
      <c r="P9860" s="7" t="s">
        <v>15</v>
      </c>
      <c r="Q9860" s="7" t="s">
        <v>15</v>
      </c>
      <c r="R9860" s="7" t="n">
        <v>-1</v>
      </c>
      <c r="S9860" s="7" t="n">
        <v>0</v>
      </c>
      <c r="T9860" s="7" t="n">
        <v>0</v>
      </c>
      <c r="U9860" s="7" t="n">
        <v>0</v>
      </c>
      <c r="V9860" s="7" t="n">
        <v>0</v>
      </c>
    </row>
    <row r="9861" spans="1:22">
      <c r="A9861" t="s">
        <v>4</v>
      </c>
      <c r="B9861" s="4" t="s">
        <v>5</v>
      </c>
      <c r="C9861" s="4" t="s">
        <v>7</v>
      </c>
      <c r="D9861" s="4" t="s">
        <v>9</v>
      </c>
      <c r="E9861" s="4" t="s">
        <v>9</v>
      </c>
      <c r="F9861" s="4" t="s">
        <v>9</v>
      </c>
      <c r="G9861" s="4" t="s">
        <v>8</v>
      </c>
      <c r="H9861" s="4" t="s">
        <v>14</v>
      </c>
      <c r="I9861" s="4" t="s">
        <v>13</v>
      </c>
      <c r="J9861" s="4" t="s">
        <v>13</v>
      </c>
      <c r="K9861" s="4" t="s">
        <v>13</v>
      </c>
      <c r="L9861" s="4" t="s">
        <v>13</v>
      </c>
      <c r="M9861" s="4" t="s">
        <v>13</v>
      </c>
      <c r="N9861" s="4" t="s">
        <v>13</v>
      </c>
      <c r="O9861" s="4" t="s">
        <v>13</v>
      </c>
      <c r="P9861" s="4" t="s">
        <v>9</v>
      </c>
      <c r="Q9861" s="4" t="s">
        <v>9</v>
      </c>
      <c r="R9861" s="4" t="s">
        <v>14</v>
      </c>
      <c r="S9861" s="4" t="s">
        <v>8</v>
      </c>
      <c r="T9861" s="4" t="s">
        <v>14</v>
      </c>
      <c r="U9861" s="4" t="s">
        <v>14</v>
      </c>
      <c r="V9861" s="4" t="s">
        <v>7</v>
      </c>
    </row>
    <row r="9862" spans="1:22">
      <c r="A9862" t="n">
        <v>79962</v>
      </c>
      <c r="B9862" s="66" t="n">
        <v>19</v>
      </c>
      <c r="C9862" s="7" t="n">
        <v>11</v>
      </c>
      <c r="D9862" s="7" t="s">
        <v>436</v>
      </c>
      <c r="E9862" s="7" t="s">
        <v>423</v>
      </c>
      <c r="F9862" s="7" t="s">
        <v>15</v>
      </c>
      <c r="G9862" s="7" t="n">
        <v>0</v>
      </c>
      <c r="H9862" s="7" t="n">
        <v>1</v>
      </c>
      <c r="I9862" s="7" t="n">
        <v>0</v>
      </c>
      <c r="J9862" s="7" t="n">
        <v>0</v>
      </c>
      <c r="K9862" s="7" t="n">
        <v>0</v>
      </c>
      <c r="L9862" s="7" t="n">
        <v>0</v>
      </c>
      <c r="M9862" s="7" t="n">
        <v>1</v>
      </c>
      <c r="N9862" s="7" t="n">
        <v>1.60000002384186</v>
      </c>
      <c r="O9862" s="7" t="n">
        <v>0.0900000035762787</v>
      </c>
      <c r="P9862" s="7" t="s">
        <v>15</v>
      </c>
      <c r="Q9862" s="7" t="s">
        <v>15</v>
      </c>
      <c r="R9862" s="7" t="n">
        <v>-1</v>
      </c>
      <c r="S9862" s="7" t="n">
        <v>0</v>
      </c>
      <c r="T9862" s="7" t="n">
        <v>0</v>
      </c>
      <c r="U9862" s="7" t="n">
        <v>0</v>
      </c>
      <c r="V9862" s="7" t="n">
        <v>0</v>
      </c>
    </row>
    <row r="9863" spans="1:22">
      <c r="A9863" t="s">
        <v>4</v>
      </c>
      <c r="B9863" s="4" t="s">
        <v>5</v>
      </c>
      <c r="C9863" s="4" t="s">
        <v>7</v>
      </c>
      <c r="D9863" s="4" t="s">
        <v>9</v>
      </c>
      <c r="E9863" s="4" t="s">
        <v>9</v>
      </c>
      <c r="F9863" s="4" t="s">
        <v>9</v>
      </c>
      <c r="G9863" s="4" t="s">
        <v>8</v>
      </c>
      <c r="H9863" s="4" t="s">
        <v>14</v>
      </c>
      <c r="I9863" s="4" t="s">
        <v>13</v>
      </c>
      <c r="J9863" s="4" t="s">
        <v>13</v>
      </c>
      <c r="K9863" s="4" t="s">
        <v>13</v>
      </c>
      <c r="L9863" s="4" t="s">
        <v>13</v>
      </c>
      <c r="M9863" s="4" t="s">
        <v>13</v>
      </c>
      <c r="N9863" s="4" t="s">
        <v>13</v>
      </c>
      <c r="O9863" s="4" t="s">
        <v>13</v>
      </c>
      <c r="P9863" s="4" t="s">
        <v>9</v>
      </c>
      <c r="Q9863" s="4" t="s">
        <v>9</v>
      </c>
      <c r="R9863" s="4" t="s">
        <v>14</v>
      </c>
      <c r="S9863" s="4" t="s">
        <v>8</v>
      </c>
      <c r="T9863" s="4" t="s">
        <v>14</v>
      </c>
      <c r="U9863" s="4" t="s">
        <v>14</v>
      </c>
      <c r="V9863" s="4" t="s">
        <v>7</v>
      </c>
    </row>
    <row r="9864" spans="1:22">
      <c r="A9864" t="n">
        <v>80041</v>
      </c>
      <c r="B9864" s="66" t="n">
        <v>19</v>
      </c>
      <c r="C9864" s="7" t="n">
        <v>13</v>
      </c>
      <c r="D9864" s="7" t="s">
        <v>449</v>
      </c>
      <c r="E9864" s="7" t="s">
        <v>241</v>
      </c>
      <c r="F9864" s="7" t="s">
        <v>15</v>
      </c>
      <c r="G9864" s="7" t="n">
        <v>0</v>
      </c>
      <c r="H9864" s="7" t="n">
        <v>1</v>
      </c>
      <c r="I9864" s="7" t="n">
        <v>0</v>
      </c>
      <c r="J9864" s="7" t="n">
        <v>0</v>
      </c>
      <c r="K9864" s="7" t="n">
        <v>0</v>
      </c>
      <c r="L9864" s="7" t="n">
        <v>0</v>
      </c>
      <c r="M9864" s="7" t="n">
        <v>1</v>
      </c>
      <c r="N9864" s="7" t="n">
        <v>1.60000002384186</v>
      </c>
      <c r="O9864" s="7" t="n">
        <v>0.0900000035762787</v>
      </c>
      <c r="P9864" s="7" t="s">
        <v>15</v>
      </c>
      <c r="Q9864" s="7" t="s">
        <v>15</v>
      </c>
      <c r="R9864" s="7" t="n">
        <v>-1</v>
      </c>
      <c r="S9864" s="7" t="n">
        <v>0</v>
      </c>
      <c r="T9864" s="7" t="n">
        <v>0</v>
      </c>
      <c r="U9864" s="7" t="n">
        <v>0</v>
      </c>
      <c r="V9864" s="7" t="n">
        <v>0</v>
      </c>
    </row>
    <row r="9865" spans="1:22">
      <c r="A9865" t="s">
        <v>4</v>
      </c>
      <c r="B9865" s="4" t="s">
        <v>5</v>
      </c>
      <c r="C9865" s="4" t="s">
        <v>7</v>
      </c>
      <c r="D9865" s="4" t="s">
        <v>9</v>
      </c>
      <c r="E9865" s="4" t="s">
        <v>9</v>
      </c>
      <c r="F9865" s="4" t="s">
        <v>9</v>
      </c>
      <c r="G9865" s="4" t="s">
        <v>8</v>
      </c>
      <c r="H9865" s="4" t="s">
        <v>14</v>
      </c>
      <c r="I9865" s="4" t="s">
        <v>13</v>
      </c>
      <c r="J9865" s="4" t="s">
        <v>13</v>
      </c>
      <c r="K9865" s="4" t="s">
        <v>13</v>
      </c>
      <c r="L9865" s="4" t="s">
        <v>13</v>
      </c>
      <c r="M9865" s="4" t="s">
        <v>13</v>
      </c>
      <c r="N9865" s="4" t="s">
        <v>13</v>
      </c>
      <c r="O9865" s="4" t="s">
        <v>13</v>
      </c>
      <c r="P9865" s="4" t="s">
        <v>9</v>
      </c>
      <c r="Q9865" s="4" t="s">
        <v>9</v>
      </c>
      <c r="R9865" s="4" t="s">
        <v>14</v>
      </c>
      <c r="S9865" s="4" t="s">
        <v>8</v>
      </c>
      <c r="T9865" s="4" t="s">
        <v>14</v>
      </c>
      <c r="U9865" s="4" t="s">
        <v>14</v>
      </c>
      <c r="V9865" s="4" t="s">
        <v>7</v>
      </c>
    </row>
    <row r="9866" spans="1:22">
      <c r="A9866" t="n">
        <v>80124</v>
      </c>
      <c r="B9866" s="66" t="n">
        <v>19</v>
      </c>
      <c r="C9866" s="7" t="n">
        <v>80</v>
      </c>
      <c r="D9866" s="7" t="s">
        <v>450</v>
      </c>
      <c r="E9866" s="7" t="s">
        <v>451</v>
      </c>
      <c r="F9866" s="7" t="s">
        <v>15</v>
      </c>
      <c r="G9866" s="7" t="n">
        <v>0</v>
      </c>
      <c r="H9866" s="7" t="n">
        <v>1</v>
      </c>
      <c r="I9866" s="7" t="n">
        <v>0</v>
      </c>
      <c r="J9866" s="7" t="n">
        <v>0</v>
      </c>
      <c r="K9866" s="7" t="n">
        <v>0</v>
      </c>
      <c r="L9866" s="7" t="n">
        <v>0</v>
      </c>
      <c r="M9866" s="7" t="n">
        <v>1</v>
      </c>
      <c r="N9866" s="7" t="n">
        <v>1.60000002384186</v>
      </c>
      <c r="O9866" s="7" t="n">
        <v>0.0900000035762787</v>
      </c>
      <c r="P9866" s="7" t="s">
        <v>15</v>
      </c>
      <c r="Q9866" s="7" t="s">
        <v>15</v>
      </c>
      <c r="R9866" s="7" t="n">
        <v>-1</v>
      </c>
      <c r="S9866" s="7" t="n">
        <v>0</v>
      </c>
      <c r="T9866" s="7" t="n">
        <v>0</v>
      </c>
      <c r="U9866" s="7" t="n">
        <v>0</v>
      </c>
      <c r="V9866" s="7" t="n">
        <v>0</v>
      </c>
    </row>
    <row r="9867" spans="1:22">
      <c r="A9867" t="s">
        <v>4</v>
      </c>
      <c r="B9867" s="4" t="s">
        <v>5</v>
      </c>
      <c r="C9867" s="4" t="s">
        <v>7</v>
      </c>
    </row>
    <row r="9868" spans="1:22">
      <c r="A9868" t="n">
        <v>80194</v>
      </c>
      <c r="B9868" s="8" t="n">
        <v>13</v>
      </c>
      <c r="C9868" s="7" t="n">
        <v>6679</v>
      </c>
    </row>
    <row r="9869" spans="1:22">
      <c r="A9869" t="s">
        <v>4</v>
      </c>
      <c r="B9869" s="4" t="s">
        <v>5</v>
      </c>
      <c r="C9869" s="4" t="s">
        <v>7</v>
      </c>
      <c r="D9869" s="4" t="s">
        <v>9</v>
      </c>
      <c r="E9869" s="4" t="s">
        <v>9</v>
      </c>
      <c r="F9869" s="4" t="s">
        <v>9</v>
      </c>
      <c r="G9869" s="4" t="s">
        <v>8</v>
      </c>
      <c r="H9869" s="4" t="s">
        <v>14</v>
      </c>
      <c r="I9869" s="4" t="s">
        <v>13</v>
      </c>
      <c r="J9869" s="4" t="s">
        <v>13</v>
      </c>
      <c r="K9869" s="4" t="s">
        <v>13</v>
      </c>
      <c r="L9869" s="4" t="s">
        <v>13</v>
      </c>
      <c r="M9869" s="4" t="s">
        <v>13</v>
      </c>
      <c r="N9869" s="4" t="s">
        <v>13</v>
      </c>
      <c r="O9869" s="4" t="s">
        <v>13</v>
      </c>
      <c r="P9869" s="4" t="s">
        <v>9</v>
      </c>
      <c r="Q9869" s="4" t="s">
        <v>9</v>
      </c>
      <c r="R9869" s="4" t="s">
        <v>14</v>
      </c>
      <c r="S9869" s="4" t="s">
        <v>8</v>
      </c>
      <c r="T9869" s="4" t="s">
        <v>14</v>
      </c>
      <c r="U9869" s="4" t="s">
        <v>14</v>
      </c>
      <c r="V9869" s="4" t="s">
        <v>7</v>
      </c>
    </row>
    <row r="9870" spans="1:22">
      <c r="A9870" t="n">
        <v>80197</v>
      </c>
      <c r="B9870" s="66" t="n">
        <v>19</v>
      </c>
      <c r="C9870" s="7" t="n">
        <v>83</v>
      </c>
      <c r="D9870" s="7" t="s">
        <v>622</v>
      </c>
      <c r="E9870" s="7" t="s">
        <v>623</v>
      </c>
      <c r="F9870" s="7" t="s">
        <v>15</v>
      </c>
      <c r="G9870" s="7" t="n">
        <v>0</v>
      </c>
      <c r="H9870" s="7" t="n">
        <v>1</v>
      </c>
      <c r="I9870" s="7" t="n">
        <v>0</v>
      </c>
      <c r="J9870" s="7" t="n">
        <v>0</v>
      </c>
      <c r="K9870" s="7" t="n">
        <v>0</v>
      </c>
      <c r="L9870" s="7" t="n">
        <v>0</v>
      </c>
      <c r="M9870" s="7" t="n">
        <v>1</v>
      </c>
      <c r="N9870" s="7" t="n">
        <v>1.60000002384186</v>
      </c>
      <c r="O9870" s="7" t="n">
        <v>0.0900000035762787</v>
      </c>
      <c r="P9870" s="7" t="s">
        <v>15</v>
      </c>
      <c r="Q9870" s="7" t="s">
        <v>15</v>
      </c>
      <c r="R9870" s="7" t="n">
        <v>-1</v>
      </c>
      <c r="S9870" s="7" t="n">
        <v>0</v>
      </c>
      <c r="T9870" s="7" t="n">
        <v>0</v>
      </c>
      <c r="U9870" s="7" t="n">
        <v>0</v>
      </c>
      <c r="V9870" s="7" t="n">
        <v>0</v>
      </c>
    </row>
    <row r="9871" spans="1:22">
      <c r="A9871" t="s">
        <v>4</v>
      </c>
      <c r="B9871" s="4" t="s">
        <v>5</v>
      </c>
      <c r="C9871" s="4" t="s">
        <v>7</v>
      </c>
      <c r="D9871" s="4" t="s">
        <v>9</v>
      </c>
      <c r="E9871" s="4" t="s">
        <v>9</v>
      </c>
      <c r="F9871" s="4" t="s">
        <v>9</v>
      </c>
      <c r="G9871" s="4" t="s">
        <v>8</v>
      </c>
      <c r="H9871" s="4" t="s">
        <v>14</v>
      </c>
      <c r="I9871" s="4" t="s">
        <v>13</v>
      </c>
      <c r="J9871" s="4" t="s">
        <v>13</v>
      </c>
      <c r="K9871" s="4" t="s">
        <v>13</v>
      </c>
      <c r="L9871" s="4" t="s">
        <v>13</v>
      </c>
      <c r="M9871" s="4" t="s">
        <v>13</v>
      </c>
      <c r="N9871" s="4" t="s">
        <v>13</v>
      </c>
      <c r="O9871" s="4" t="s">
        <v>13</v>
      </c>
      <c r="P9871" s="4" t="s">
        <v>9</v>
      </c>
      <c r="Q9871" s="4" t="s">
        <v>9</v>
      </c>
      <c r="R9871" s="4" t="s">
        <v>14</v>
      </c>
      <c r="S9871" s="4" t="s">
        <v>8</v>
      </c>
      <c r="T9871" s="4" t="s">
        <v>14</v>
      </c>
      <c r="U9871" s="4" t="s">
        <v>14</v>
      </c>
      <c r="V9871" s="4" t="s">
        <v>7</v>
      </c>
    </row>
    <row r="9872" spans="1:22">
      <c r="A9872" t="n">
        <v>80278</v>
      </c>
      <c r="B9872" s="66" t="n">
        <v>19</v>
      </c>
      <c r="C9872" s="7" t="n">
        <v>7032</v>
      </c>
      <c r="D9872" s="7" t="s">
        <v>439</v>
      </c>
      <c r="E9872" s="7" t="s">
        <v>440</v>
      </c>
      <c r="F9872" s="7" t="s">
        <v>15</v>
      </c>
      <c r="G9872" s="7" t="n">
        <v>0</v>
      </c>
      <c r="H9872" s="7" t="n">
        <v>1</v>
      </c>
      <c r="I9872" s="7" t="n">
        <v>0</v>
      </c>
      <c r="J9872" s="7" t="n">
        <v>0</v>
      </c>
      <c r="K9872" s="7" t="n">
        <v>0</v>
      </c>
      <c r="L9872" s="7" t="n">
        <v>0</v>
      </c>
      <c r="M9872" s="7" t="n">
        <v>1</v>
      </c>
      <c r="N9872" s="7" t="n">
        <v>1.60000002384186</v>
      </c>
      <c r="O9872" s="7" t="n">
        <v>0.0900000035762787</v>
      </c>
      <c r="P9872" s="7" t="s">
        <v>15</v>
      </c>
      <c r="Q9872" s="7" t="s">
        <v>15</v>
      </c>
      <c r="R9872" s="7" t="n">
        <v>-1</v>
      </c>
      <c r="S9872" s="7" t="n">
        <v>0</v>
      </c>
      <c r="T9872" s="7" t="n">
        <v>0</v>
      </c>
      <c r="U9872" s="7" t="n">
        <v>0</v>
      </c>
      <c r="V9872" s="7" t="n">
        <v>0</v>
      </c>
    </row>
    <row r="9873" spans="1:22">
      <c r="A9873" t="s">
        <v>4</v>
      </c>
      <c r="B9873" s="4" t="s">
        <v>5</v>
      </c>
      <c r="C9873" s="4" t="s">
        <v>7</v>
      </c>
      <c r="D9873" s="4" t="s">
        <v>8</v>
      </c>
      <c r="E9873" s="4" t="s">
        <v>8</v>
      </c>
      <c r="F9873" s="4" t="s">
        <v>9</v>
      </c>
    </row>
    <row r="9874" spans="1:22">
      <c r="A9874" t="n">
        <v>80348</v>
      </c>
      <c r="B9874" s="22" t="n">
        <v>20</v>
      </c>
      <c r="C9874" s="7" t="n">
        <v>0</v>
      </c>
      <c r="D9874" s="7" t="n">
        <v>3</v>
      </c>
      <c r="E9874" s="7" t="n">
        <v>10</v>
      </c>
      <c r="F9874" s="7" t="s">
        <v>96</v>
      </c>
    </row>
    <row r="9875" spans="1:22">
      <c r="A9875" t="s">
        <v>4</v>
      </c>
      <c r="B9875" s="4" t="s">
        <v>5</v>
      </c>
      <c r="C9875" s="4" t="s">
        <v>7</v>
      </c>
    </row>
    <row r="9876" spans="1:22">
      <c r="A9876" t="n">
        <v>80366</v>
      </c>
      <c r="B9876" s="25" t="n">
        <v>16</v>
      </c>
      <c r="C9876" s="7" t="n">
        <v>0</v>
      </c>
    </row>
    <row r="9877" spans="1:22">
      <c r="A9877" t="s">
        <v>4</v>
      </c>
      <c r="B9877" s="4" t="s">
        <v>5</v>
      </c>
      <c r="C9877" s="4" t="s">
        <v>7</v>
      </c>
      <c r="D9877" s="4" t="s">
        <v>8</v>
      </c>
      <c r="E9877" s="4" t="s">
        <v>8</v>
      </c>
      <c r="F9877" s="4" t="s">
        <v>9</v>
      </c>
    </row>
    <row r="9878" spans="1:22">
      <c r="A9878" t="n">
        <v>80369</v>
      </c>
      <c r="B9878" s="22" t="n">
        <v>20</v>
      </c>
      <c r="C9878" s="7" t="n">
        <v>1</v>
      </c>
      <c r="D9878" s="7" t="n">
        <v>3</v>
      </c>
      <c r="E9878" s="7" t="n">
        <v>10</v>
      </c>
      <c r="F9878" s="7" t="s">
        <v>96</v>
      </c>
    </row>
    <row r="9879" spans="1:22">
      <c r="A9879" t="s">
        <v>4</v>
      </c>
      <c r="B9879" s="4" t="s">
        <v>5</v>
      </c>
      <c r="C9879" s="4" t="s">
        <v>7</v>
      </c>
    </row>
    <row r="9880" spans="1:22">
      <c r="A9880" t="n">
        <v>80387</v>
      </c>
      <c r="B9880" s="25" t="n">
        <v>16</v>
      </c>
      <c r="C9880" s="7" t="n">
        <v>0</v>
      </c>
    </row>
    <row r="9881" spans="1:22">
      <c r="A9881" t="s">
        <v>4</v>
      </c>
      <c r="B9881" s="4" t="s">
        <v>5</v>
      </c>
      <c r="C9881" s="4" t="s">
        <v>7</v>
      </c>
      <c r="D9881" s="4" t="s">
        <v>8</v>
      </c>
      <c r="E9881" s="4" t="s">
        <v>8</v>
      </c>
      <c r="F9881" s="4" t="s">
        <v>9</v>
      </c>
    </row>
    <row r="9882" spans="1:22">
      <c r="A9882" t="n">
        <v>80390</v>
      </c>
      <c r="B9882" s="22" t="n">
        <v>20</v>
      </c>
      <c r="C9882" s="7" t="n">
        <v>2</v>
      </c>
      <c r="D9882" s="7" t="n">
        <v>3</v>
      </c>
      <c r="E9882" s="7" t="n">
        <v>10</v>
      </c>
      <c r="F9882" s="7" t="s">
        <v>96</v>
      </c>
    </row>
    <row r="9883" spans="1:22">
      <c r="A9883" t="s">
        <v>4</v>
      </c>
      <c r="B9883" s="4" t="s">
        <v>5</v>
      </c>
      <c r="C9883" s="4" t="s">
        <v>7</v>
      </c>
    </row>
    <row r="9884" spans="1:22">
      <c r="A9884" t="n">
        <v>80408</v>
      </c>
      <c r="B9884" s="25" t="n">
        <v>16</v>
      </c>
      <c r="C9884" s="7" t="n">
        <v>0</v>
      </c>
    </row>
    <row r="9885" spans="1:22">
      <c r="A9885" t="s">
        <v>4</v>
      </c>
      <c r="B9885" s="4" t="s">
        <v>5</v>
      </c>
      <c r="C9885" s="4" t="s">
        <v>7</v>
      </c>
      <c r="D9885" s="4" t="s">
        <v>8</v>
      </c>
      <c r="E9885" s="4" t="s">
        <v>8</v>
      </c>
      <c r="F9885" s="4" t="s">
        <v>9</v>
      </c>
    </row>
    <row r="9886" spans="1:22">
      <c r="A9886" t="n">
        <v>80411</v>
      </c>
      <c r="B9886" s="22" t="n">
        <v>20</v>
      </c>
      <c r="C9886" s="7" t="n">
        <v>3</v>
      </c>
      <c r="D9886" s="7" t="n">
        <v>3</v>
      </c>
      <c r="E9886" s="7" t="n">
        <v>10</v>
      </c>
      <c r="F9886" s="7" t="s">
        <v>96</v>
      </c>
    </row>
    <row r="9887" spans="1:22">
      <c r="A9887" t="s">
        <v>4</v>
      </c>
      <c r="B9887" s="4" t="s">
        <v>5</v>
      </c>
      <c r="C9887" s="4" t="s">
        <v>7</v>
      </c>
    </row>
    <row r="9888" spans="1:22">
      <c r="A9888" t="n">
        <v>80429</v>
      </c>
      <c r="B9888" s="25" t="n">
        <v>16</v>
      </c>
      <c r="C9888" s="7" t="n">
        <v>0</v>
      </c>
    </row>
    <row r="9889" spans="1:6">
      <c r="A9889" t="s">
        <v>4</v>
      </c>
      <c r="B9889" s="4" t="s">
        <v>5</v>
      </c>
      <c r="C9889" s="4" t="s">
        <v>7</v>
      </c>
      <c r="D9889" s="4" t="s">
        <v>8</v>
      </c>
      <c r="E9889" s="4" t="s">
        <v>8</v>
      </c>
      <c r="F9889" s="4" t="s">
        <v>9</v>
      </c>
    </row>
    <row r="9890" spans="1:6">
      <c r="A9890" t="n">
        <v>80432</v>
      </c>
      <c r="B9890" s="22" t="n">
        <v>20</v>
      </c>
      <c r="C9890" s="7" t="n">
        <v>4</v>
      </c>
      <c r="D9890" s="7" t="n">
        <v>3</v>
      </c>
      <c r="E9890" s="7" t="n">
        <v>10</v>
      </c>
      <c r="F9890" s="7" t="s">
        <v>96</v>
      </c>
    </row>
    <row r="9891" spans="1:6">
      <c r="A9891" t="s">
        <v>4</v>
      </c>
      <c r="B9891" s="4" t="s">
        <v>5</v>
      </c>
      <c r="C9891" s="4" t="s">
        <v>7</v>
      </c>
    </row>
    <row r="9892" spans="1:6">
      <c r="A9892" t="n">
        <v>80450</v>
      </c>
      <c r="B9892" s="25" t="n">
        <v>16</v>
      </c>
      <c r="C9892" s="7" t="n">
        <v>0</v>
      </c>
    </row>
    <row r="9893" spans="1:6">
      <c r="A9893" t="s">
        <v>4</v>
      </c>
      <c r="B9893" s="4" t="s">
        <v>5</v>
      </c>
      <c r="C9893" s="4" t="s">
        <v>7</v>
      </c>
      <c r="D9893" s="4" t="s">
        <v>8</v>
      </c>
      <c r="E9893" s="4" t="s">
        <v>8</v>
      </c>
      <c r="F9893" s="4" t="s">
        <v>9</v>
      </c>
    </row>
    <row r="9894" spans="1:6">
      <c r="A9894" t="n">
        <v>80453</v>
      </c>
      <c r="B9894" s="22" t="n">
        <v>20</v>
      </c>
      <c r="C9894" s="7" t="n">
        <v>5</v>
      </c>
      <c r="D9894" s="7" t="n">
        <v>3</v>
      </c>
      <c r="E9894" s="7" t="n">
        <v>10</v>
      </c>
      <c r="F9894" s="7" t="s">
        <v>96</v>
      </c>
    </row>
    <row r="9895" spans="1:6">
      <c r="A9895" t="s">
        <v>4</v>
      </c>
      <c r="B9895" s="4" t="s">
        <v>5</v>
      </c>
      <c r="C9895" s="4" t="s">
        <v>7</v>
      </c>
    </row>
    <row r="9896" spans="1:6">
      <c r="A9896" t="n">
        <v>80471</v>
      </c>
      <c r="B9896" s="25" t="n">
        <v>16</v>
      </c>
      <c r="C9896" s="7" t="n">
        <v>0</v>
      </c>
    </row>
    <row r="9897" spans="1:6">
      <c r="A9897" t="s">
        <v>4</v>
      </c>
      <c r="B9897" s="4" t="s">
        <v>5</v>
      </c>
      <c r="C9897" s="4" t="s">
        <v>7</v>
      </c>
      <c r="D9897" s="4" t="s">
        <v>8</v>
      </c>
      <c r="E9897" s="4" t="s">
        <v>8</v>
      </c>
      <c r="F9897" s="4" t="s">
        <v>9</v>
      </c>
    </row>
    <row r="9898" spans="1:6">
      <c r="A9898" t="n">
        <v>80474</v>
      </c>
      <c r="B9898" s="22" t="n">
        <v>20</v>
      </c>
      <c r="C9898" s="7" t="n">
        <v>6</v>
      </c>
      <c r="D9898" s="7" t="n">
        <v>3</v>
      </c>
      <c r="E9898" s="7" t="n">
        <v>10</v>
      </c>
      <c r="F9898" s="7" t="s">
        <v>96</v>
      </c>
    </row>
    <row r="9899" spans="1:6">
      <c r="A9899" t="s">
        <v>4</v>
      </c>
      <c r="B9899" s="4" t="s">
        <v>5</v>
      </c>
      <c r="C9899" s="4" t="s">
        <v>7</v>
      </c>
    </row>
    <row r="9900" spans="1:6">
      <c r="A9900" t="n">
        <v>80492</v>
      </c>
      <c r="B9900" s="25" t="n">
        <v>16</v>
      </c>
      <c r="C9900" s="7" t="n">
        <v>0</v>
      </c>
    </row>
    <row r="9901" spans="1:6">
      <c r="A9901" t="s">
        <v>4</v>
      </c>
      <c r="B9901" s="4" t="s">
        <v>5</v>
      </c>
      <c r="C9901" s="4" t="s">
        <v>7</v>
      </c>
      <c r="D9901" s="4" t="s">
        <v>8</v>
      </c>
      <c r="E9901" s="4" t="s">
        <v>8</v>
      </c>
      <c r="F9901" s="4" t="s">
        <v>9</v>
      </c>
    </row>
    <row r="9902" spans="1:6">
      <c r="A9902" t="n">
        <v>80495</v>
      </c>
      <c r="B9902" s="22" t="n">
        <v>20</v>
      </c>
      <c r="C9902" s="7" t="n">
        <v>7</v>
      </c>
      <c r="D9902" s="7" t="n">
        <v>3</v>
      </c>
      <c r="E9902" s="7" t="n">
        <v>10</v>
      </c>
      <c r="F9902" s="7" t="s">
        <v>96</v>
      </c>
    </row>
    <row r="9903" spans="1:6">
      <c r="A9903" t="s">
        <v>4</v>
      </c>
      <c r="B9903" s="4" t="s">
        <v>5</v>
      </c>
      <c r="C9903" s="4" t="s">
        <v>7</v>
      </c>
    </row>
    <row r="9904" spans="1:6">
      <c r="A9904" t="n">
        <v>80513</v>
      </c>
      <c r="B9904" s="25" t="n">
        <v>16</v>
      </c>
      <c r="C9904" s="7" t="n">
        <v>0</v>
      </c>
    </row>
    <row r="9905" spans="1:6">
      <c r="A9905" t="s">
        <v>4</v>
      </c>
      <c r="B9905" s="4" t="s">
        <v>5</v>
      </c>
      <c r="C9905" s="4" t="s">
        <v>7</v>
      </c>
      <c r="D9905" s="4" t="s">
        <v>8</v>
      </c>
      <c r="E9905" s="4" t="s">
        <v>8</v>
      </c>
      <c r="F9905" s="4" t="s">
        <v>9</v>
      </c>
    </row>
    <row r="9906" spans="1:6">
      <c r="A9906" t="n">
        <v>80516</v>
      </c>
      <c r="B9906" s="22" t="n">
        <v>20</v>
      </c>
      <c r="C9906" s="7" t="n">
        <v>8</v>
      </c>
      <c r="D9906" s="7" t="n">
        <v>3</v>
      </c>
      <c r="E9906" s="7" t="n">
        <v>10</v>
      </c>
      <c r="F9906" s="7" t="s">
        <v>96</v>
      </c>
    </row>
    <row r="9907" spans="1:6">
      <c r="A9907" t="s">
        <v>4</v>
      </c>
      <c r="B9907" s="4" t="s">
        <v>5</v>
      </c>
      <c r="C9907" s="4" t="s">
        <v>7</v>
      </c>
    </row>
    <row r="9908" spans="1:6">
      <c r="A9908" t="n">
        <v>80534</v>
      </c>
      <c r="B9908" s="25" t="n">
        <v>16</v>
      </c>
      <c r="C9908" s="7" t="n">
        <v>0</v>
      </c>
    </row>
    <row r="9909" spans="1:6">
      <c r="A9909" t="s">
        <v>4</v>
      </c>
      <c r="B9909" s="4" t="s">
        <v>5</v>
      </c>
      <c r="C9909" s="4" t="s">
        <v>7</v>
      </c>
      <c r="D9909" s="4" t="s">
        <v>8</v>
      </c>
      <c r="E9909" s="4" t="s">
        <v>8</v>
      </c>
      <c r="F9909" s="4" t="s">
        <v>9</v>
      </c>
    </row>
    <row r="9910" spans="1:6">
      <c r="A9910" t="n">
        <v>80537</v>
      </c>
      <c r="B9910" s="22" t="n">
        <v>20</v>
      </c>
      <c r="C9910" s="7" t="n">
        <v>9</v>
      </c>
      <c r="D9910" s="7" t="n">
        <v>3</v>
      </c>
      <c r="E9910" s="7" t="n">
        <v>10</v>
      </c>
      <c r="F9910" s="7" t="s">
        <v>96</v>
      </c>
    </row>
    <row r="9911" spans="1:6">
      <c r="A9911" t="s">
        <v>4</v>
      </c>
      <c r="B9911" s="4" t="s">
        <v>5</v>
      </c>
      <c r="C9911" s="4" t="s">
        <v>7</v>
      </c>
    </row>
    <row r="9912" spans="1:6">
      <c r="A9912" t="n">
        <v>80555</v>
      </c>
      <c r="B9912" s="25" t="n">
        <v>16</v>
      </c>
      <c r="C9912" s="7" t="n">
        <v>0</v>
      </c>
    </row>
    <row r="9913" spans="1:6">
      <c r="A9913" t="s">
        <v>4</v>
      </c>
      <c r="B9913" s="4" t="s">
        <v>5</v>
      </c>
      <c r="C9913" s="4" t="s">
        <v>7</v>
      </c>
      <c r="D9913" s="4" t="s">
        <v>8</v>
      </c>
      <c r="E9913" s="4" t="s">
        <v>8</v>
      </c>
      <c r="F9913" s="4" t="s">
        <v>9</v>
      </c>
    </row>
    <row r="9914" spans="1:6">
      <c r="A9914" t="n">
        <v>80558</v>
      </c>
      <c r="B9914" s="22" t="n">
        <v>20</v>
      </c>
      <c r="C9914" s="7" t="n">
        <v>11</v>
      </c>
      <c r="D9914" s="7" t="n">
        <v>3</v>
      </c>
      <c r="E9914" s="7" t="n">
        <v>10</v>
      </c>
      <c r="F9914" s="7" t="s">
        <v>96</v>
      </c>
    </row>
    <row r="9915" spans="1:6">
      <c r="A9915" t="s">
        <v>4</v>
      </c>
      <c r="B9915" s="4" t="s">
        <v>5</v>
      </c>
      <c r="C9915" s="4" t="s">
        <v>7</v>
      </c>
    </row>
    <row r="9916" spans="1:6">
      <c r="A9916" t="n">
        <v>80576</v>
      </c>
      <c r="B9916" s="25" t="n">
        <v>16</v>
      </c>
      <c r="C9916" s="7" t="n">
        <v>0</v>
      </c>
    </row>
    <row r="9917" spans="1:6">
      <c r="A9917" t="s">
        <v>4</v>
      </c>
      <c r="B9917" s="4" t="s">
        <v>5</v>
      </c>
      <c r="C9917" s="4" t="s">
        <v>7</v>
      </c>
      <c r="D9917" s="4" t="s">
        <v>8</v>
      </c>
      <c r="E9917" s="4" t="s">
        <v>8</v>
      </c>
      <c r="F9917" s="4" t="s">
        <v>9</v>
      </c>
    </row>
    <row r="9918" spans="1:6">
      <c r="A9918" t="n">
        <v>80579</v>
      </c>
      <c r="B9918" s="22" t="n">
        <v>20</v>
      </c>
      <c r="C9918" s="7" t="n">
        <v>14</v>
      </c>
      <c r="D9918" s="7" t="n">
        <v>3</v>
      </c>
      <c r="E9918" s="7" t="n">
        <v>10</v>
      </c>
      <c r="F9918" s="7" t="s">
        <v>96</v>
      </c>
    </row>
    <row r="9919" spans="1:6">
      <c r="A9919" t="s">
        <v>4</v>
      </c>
      <c r="B9919" s="4" t="s">
        <v>5</v>
      </c>
      <c r="C9919" s="4" t="s">
        <v>7</v>
      </c>
    </row>
    <row r="9920" spans="1:6">
      <c r="A9920" t="n">
        <v>80597</v>
      </c>
      <c r="B9920" s="25" t="n">
        <v>16</v>
      </c>
      <c r="C9920" s="7" t="n">
        <v>0</v>
      </c>
    </row>
    <row r="9921" spans="1:6">
      <c r="A9921" t="s">
        <v>4</v>
      </c>
      <c r="B9921" s="4" t="s">
        <v>5</v>
      </c>
      <c r="C9921" s="4" t="s">
        <v>7</v>
      </c>
      <c r="D9921" s="4" t="s">
        <v>8</v>
      </c>
      <c r="E9921" s="4" t="s">
        <v>8</v>
      </c>
      <c r="F9921" s="4" t="s">
        <v>9</v>
      </c>
    </row>
    <row r="9922" spans="1:6">
      <c r="A9922" t="n">
        <v>80600</v>
      </c>
      <c r="B9922" s="22" t="n">
        <v>20</v>
      </c>
      <c r="C9922" s="7" t="n">
        <v>13</v>
      </c>
      <c r="D9922" s="7" t="n">
        <v>3</v>
      </c>
      <c r="E9922" s="7" t="n">
        <v>10</v>
      </c>
      <c r="F9922" s="7" t="s">
        <v>96</v>
      </c>
    </row>
    <row r="9923" spans="1:6">
      <c r="A9923" t="s">
        <v>4</v>
      </c>
      <c r="B9923" s="4" t="s">
        <v>5</v>
      </c>
      <c r="C9923" s="4" t="s">
        <v>7</v>
      </c>
    </row>
    <row r="9924" spans="1:6">
      <c r="A9924" t="n">
        <v>80618</v>
      </c>
      <c r="B9924" s="25" t="n">
        <v>16</v>
      </c>
      <c r="C9924" s="7" t="n">
        <v>0</v>
      </c>
    </row>
    <row r="9925" spans="1:6">
      <c r="A9925" t="s">
        <v>4</v>
      </c>
      <c r="B9925" s="4" t="s">
        <v>5</v>
      </c>
      <c r="C9925" s="4" t="s">
        <v>7</v>
      </c>
      <c r="D9925" s="4" t="s">
        <v>8</v>
      </c>
      <c r="E9925" s="4" t="s">
        <v>8</v>
      </c>
      <c r="F9925" s="4" t="s">
        <v>9</v>
      </c>
    </row>
    <row r="9926" spans="1:6">
      <c r="A9926" t="n">
        <v>80621</v>
      </c>
      <c r="B9926" s="22" t="n">
        <v>20</v>
      </c>
      <c r="C9926" s="7" t="n">
        <v>80</v>
      </c>
      <c r="D9926" s="7" t="n">
        <v>3</v>
      </c>
      <c r="E9926" s="7" t="n">
        <v>10</v>
      </c>
      <c r="F9926" s="7" t="s">
        <v>96</v>
      </c>
    </row>
    <row r="9927" spans="1:6">
      <c r="A9927" t="s">
        <v>4</v>
      </c>
      <c r="B9927" s="4" t="s">
        <v>5</v>
      </c>
      <c r="C9927" s="4" t="s">
        <v>7</v>
      </c>
    </row>
    <row r="9928" spans="1:6">
      <c r="A9928" t="n">
        <v>80639</v>
      </c>
      <c r="B9928" s="25" t="n">
        <v>16</v>
      </c>
      <c r="C9928" s="7" t="n">
        <v>0</v>
      </c>
    </row>
    <row r="9929" spans="1:6">
      <c r="A9929" t="s">
        <v>4</v>
      </c>
      <c r="B9929" s="4" t="s">
        <v>5</v>
      </c>
      <c r="C9929" s="4" t="s">
        <v>7</v>
      </c>
      <c r="D9929" s="4" t="s">
        <v>8</v>
      </c>
      <c r="E9929" s="4" t="s">
        <v>8</v>
      </c>
      <c r="F9929" s="4" t="s">
        <v>9</v>
      </c>
    </row>
    <row r="9930" spans="1:6">
      <c r="A9930" t="n">
        <v>80642</v>
      </c>
      <c r="B9930" s="22" t="n">
        <v>20</v>
      </c>
      <c r="C9930" s="7" t="n">
        <v>83</v>
      </c>
      <c r="D9930" s="7" t="n">
        <v>3</v>
      </c>
      <c r="E9930" s="7" t="n">
        <v>10</v>
      </c>
      <c r="F9930" s="7" t="s">
        <v>96</v>
      </c>
    </row>
    <row r="9931" spans="1:6">
      <c r="A9931" t="s">
        <v>4</v>
      </c>
      <c r="B9931" s="4" t="s">
        <v>5</v>
      </c>
      <c r="C9931" s="4" t="s">
        <v>7</v>
      </c>
    </row>
    <row r="9932" spans="1:6">
      <c r="A9932" t="n">
        <v>80660</v>
      </c>
      <c r="B9932" s="25" t="n">
        <v>16</v>
      </c>
      <c r="C9932" s="7" t="n">
        <v>0</v>
      </c>
    </row>
    <row r="9933" spans="1:6">
      <c r="A9933" t="s">
        <v>4</v>
      </c>
      <c r="B9933" s="4" t="s">
        <v>5</v>
      </c>
      <c r="C9933" s="4" t="s">
        <v>7</v>
      </c>
      <c r="D9933" s="4" t="s">
        <v>8</v>
      </c>
      <c r="E9933" s="4" t="s">
        <v>8</v>
      </c>
      <c r="F9933" s="4" t="s">
        <v>9</v>
      </c>
    </row>
    <row r="9934" spans="1:6">
      <c r="A9934" t="n">
        <v>80663</v>
      </c>
      <c r="B9934" s="22" t="n">
        <v>20</v>
      </c>
      <c r="C9934" s="7" t="n">
        <v>7032</v>
      </c>
      <c r="D9934" s="7" t="n">
        <v>3</v>
      </c>
      <c r="E9934" s="7" t="n">
        <v>10</v>
      </c>
      <c r="F9934" s="7" t="s">
        <v>96</v>
      </c>
    </row>
    <row r="9935" spans="1:6">
      <c r="A9935" t="s">
        <v>4</v>
      </c>
      <c r="B9935" s="4" t="s">
        <v>5</v>
      </c>
      <c r="C9935" s="4" t="s">
        <v>7</v>
      </c>
    </row>
    <row r="9936" spans="1:6">
      <c r="A9936" t="n">
        <v>80681</v>
      </c>
      <c r="B9936" s="25" t="n">
        <v>16</v>
      </c>
      <c r="C9936" s="7" t="n">
        <v>0</v>
      </c>
    </row>
    <row r="9937" spans="1:6">
      <c r="A9937" t="s">
        <v>4</v>
      </c>
      <c r="B9937" s="4" t="s">
        <v>5</v>
      </c>
      <c r="C9937" s="4" t="s">
        <v>8</v>
      </c>
    </row>
    <row r="9938" spans="1:6">
      <c r="A9938" t="n">
        <v>80684</v>
      </c>
      <c r="B9938" s="69" t="n">
        <v>116</v>
      </c>
      <c r="C9938" s="7" t="n">
        <v>0</v>
      </c>
    </row>
    <row r="9939" spans="1:6">
      <c r="A9939" t="s">
        <v>4</v>
      </c>
      <c r="B9939" s="4" t="s">
        <v>5</v>
      </c>
      <c r="C9939" s="4" t="s">
        <v>8</v>
      </c>
      <c r="D9939" s="4" t="s">
        <v>7</v>
      </c>
    </row>
    <row r="9940" spans="1:6">
      <c r="A9940" t="n">
        <v>80686</v>
      </c>
      <c r="B9940" s="69" t="n">
        <v>116</v>
      </c>
      <c r="C9940" s="7" t="n">
        <v>2</v>
      </c>
      <c r="D9940" s="7" t="n">
        <v>1</v>
      </c>
    </row>
    <row r="9941" spans="1:6">
      <c r="A9941" t="s">
        <v>4</v>
      </c>
      <c r="B9941" s="4" t="s">
        <v>5</v>
      </c>
      <c r="C9941" s="4" t="s">
        <v>8</v>
      </c>
      <c r="D9941" s="4" t="s">
        <v>14</v>
      </c>
    </row>
    <row r="9942" spans="1:6">
      <c r="A9942" t="n">
        <v>80690</v>
      </c>
      <c r="B9942" s="69" t="n">
        <v>116</v>
      </c>
      <c r="C9942" s="7" t="n">
        <v>5</v>
      </c>
      <c r="D9942" s="7" t="n">
        <v>1106247680</v>
      </c>
    </row>
    <row r="9943" spans="1:6">
      <c r="A9943" t="s">
        <v>4</v>
      </c>
      <c r="B9943" s="4" t="s">
        <v>5</v>
      </c>
      <c r="C9943" s="4" t="s">
        <v>8</v>
      </c>
      <c r="D9943" s="4" t="s">
        <v>7</v>
      </c>
    </row>
    <row r="9944" spans="1:6">
      <c r="A9944" t="n">
        <v>80696</v>
      </c>
      <c r="B9944" s="69" t="n">
        <v>116</v>
      </c>
      <c r="C9944" s="7" t="n">
        <v>6</v>
      </c>
      <c r="D9944" s="7" t="n">
        <v>1</v>
      </c>
    </row>
    <row r="9945" spans="1:6">
      <c r="A9945" t="s">
        <v>4</v>
      </c>
      <c r="B9945" s="4" t="s">
        <v>5</v>
      </c>
      <c r="C9945" s="4" t="s">
        <v>8</v>
      </c>
      <c r="D9945" s="4" t="s">
        <v>9</v>
      </c>
    </row>
    <row r="9946" spans="1:6">
      <c r="A9946" t="n">
        <v>80700</v>
      </c>
      <c r="B9946" s="9" t="n">
        <v>2</v>
      </c>
      <c r="C9946" s="7" t="n">
        <v>10</v>
      </c>
      <c r="D9946" s="7" t="s">
        <v>191</v>
      </c>
    </row>
    <row r="9947" spans="1:6">
      <c r="A9947" t="s">
        <v>4</v>
      </c>
      <c r="B9947" s="4" t="s">
        <v>5</v>
      </c>
      <c r="C9947" s="4" t="s">
        <v>7</v>
      </c>
      <c r="D9947" s="4" t="s">
        <v>13</v>
      </c>
      <c r="E9947" s="4" t="s">
        <v>13</v>
      </c>
      <c r="F9947" s="4" t="s">
        <v>13</v>
      </c>
      <c r="G9947" s="4" t="s">
        <v>13</v>
      </c>
    </row>
    <row r="9948" spans="1:6">
      <c r="A9948" t="n">
        <v>80726</v>
      </c>
      <c r="B9948" s="46" t="n">
        <v>46</v>
      </c>
      <c r="C9948" s="7" t="n">
        <v>0</v>
      </c>
      <c r="D9948" s="7" t="n">
        <v>-0.449999988079071</v>
      </c>
      <c r="E9948" s="7" t="n">
        <v>2</v>
      </c>
      <c r="F9948" s="7" t="n">
        <v>40</v>
      </c>
      <c r="G9948" s="7" t="n">
        <v>0</v>
      </c>
    </row>
    <row r="9949" spans="1:6">
      <c r="A9949" t="s">
        <v>4</v>
      </c>
      <c r="B9949" s="4" t="s">
        <v>5</v>
      </c>
      <c r="C9949" s="4" t="s">
        <v>7</v>
      </c>
      <c r="D9949" s="4" t="s">
        <v>13</v>
      </c>
      <c r="E9949" s="4" t="s">
        <v>13</v>
      </c>
      <c r="F9949" s="4" t="s">
        <v>13</v>
      </c>
      <c r="G9949" s="4" t="s">
        <v>13</v>
      </c>
    </row>
    <row r="9950" spans="1:6">
      <c r="A9950" t="n">
        <v>80745</v>
      </c>
      <c r="B9950" s="46" t="n">
        <v>46</v>
      </c>
      <c r="C9950" s="7" t="n">
        <v>1</v>
      </c>
      <c r="D9950" s="7" t="n">
        <v>0.550000011920929</v>
      </c>
      <c r="E9950" s="7" t="n">
        <v>2</v>
      </c>
      <c r="F9950" s="7" t="n">
        <v>39.7000007629395</v>
      </c>
      <c r="G9950" s="7" t="n">
        <v>0</v>
      </c>
    </row>
    <row r="9951" spans="1:6">
      <c r="A9951" t="s">
        <v>4</v>
      </c>
      <c r="B9951" s="4" t="s">
        <v>5</v>
      </c>
      <c r="C9951" s="4" t="s">
        <v>7</v>
      </c>
      <c r="D9951" s="4" t="s">
        <v>13</v>
      </c>
      <c r="E9951" s="4" t="s">
        <v>13</v>
      </c>
      <c r="F9951" s="4" t="s">
        <v>13</v>
      </c>
      <c r="G9951" s="4" t="s">
        <v>13</v>
      </c>
    </row>
    <row r="9952" spans="1:6">
      <c r="A9952" t="n">
        <v>80764</v>
      </c>
      <c r="B9952" s="46" t="n">
        <v>46</v>
      </c>
      <c r="C9952" s="7" t="n">
        <v>2</v>
      </c>
      <c r="D9952" s="7" t="n">
        <v>-0.150000005960464</v>
      </c>
      <c r="E9952" s="7" t="n">
        <v>2</v>
      </c>
      <c r="F9952" s="7" t="n">
        <v>39.0999984741211</v>
      </c>
      <c r="G9952" s="7" t="n">
        <v>0</v>
      </c>
    </row>
    <row r="9953" spans="1:7">
      <c r="A9953" t="s">
        <v>4</v>
      </c>
      <c r="B9953" s="4" t="s">
        <v>5</v>
      </c>
      <c r="C9953" s="4" t="s">
        <v>7</v>
      </c>
      <c r="D9953" s="4" t="s">
        <v>13</v>
      </c>
      <c r="E9953" s="4" t="s">
        <v>13</v>
      </c>
      <c r="F9953" s="4" t="s">
        <v>13</v>
      </c>
      <c r="G9953" s="4" t="s">
        <v>13</v>
      </c>
    </row>
    <row r="9954" spans="1:7">
      <c r="A9954" t="n">
        <v>80783</v>
      </c>
      <c r="B9954" s="46" t="n">
        <v>46</v>
      </c>
      <c r="C9954" s="7" t="n">
        <v>3</v>
      </c>
      <c r="D9954" s="7" t="n">
        <v>1.14999997615814</v>
      </c>
      <c r="E9954" s="7" t="n">
        <v>2</v>
      </c>
      <c r="F9954" s="7" t="n">
        <v>38.8499984741211</v>
      </c>
      <c r="G9954" s="7" t="n">
        <v>0</v>
      </c>
    </row>
    <row r="9955" spans="1:7">
      <c r="A9955" t="s">
        <v>4</v>
      </c>
      <c r="B9955" s="4" t="s">
        <v>5</v>
      </c>
      <c r="C9955" s="4" t="s">
        <v>7</v>
      </c>
      <c r="D9955" s="4" t="s">
        <v>13</v>
      </c>
      <c r="E9955" s="4" t="s">
        <v>13</v>
      </c>
      <c r="F9955" s="4" t="s">
        <v>13</v>
      </c>
      <c r="G9955" s="4" t="s">
        <v>13</v>
      </c>
    </row>
    <row r="9956" spans="1:7">
      <c r="A9956" t="n">
        <v>80802</v>
      </c>
      <c r="B9956" s="46" t="n">
        <v>46</v>
      </c>
      <c r="C9956" s="7" t="n">
        <v>4</v>
      </c>
      <c r="D9956" s="7" t="n">
        <v>-1.10000002384186</v>
      </c>
      <c r="E9956" s="7" t="n">
        <v>2</v>
      </c>
      <c r="F9956" s="7" t="n">
        <v>38.75</v>
      </c>
      <c r="G9956" s="7" t="n">
        <v>0</v>
      </c>
    </row>
    <row r="9957" spans="1:7">
      <c r="A9957" t="s">
        <v>4</v>
      </c>
      <c r="B9957" s="4" t="s">
        <v>5</v>
      </c>
      <c r="C9957" s="4" t="s">
        <v>7</v>
      </c>
      <c r="D9957" s="4" t="s">
        <v>13</v>
      </c>
      <c r="E9957" s="4" t="s">
        <v>13</v>
      </c>
      <c r="F9957" s="4" t="s">
        <v>13</v>
      </c>
      <c r="G9957" s="4" t="s">
        <v>13</v>
      </c>
    </row>
    <row r="9958" spans="1:7">
      <c r="A9958" t="n">
        <v>80821</v>
      </c>
      <c r="B9958" s="46" t="n">
        <v>46</v>
      </c>
      <c r="C9958" s="7" t="n">
        <v>5</v>
      </c>
      <c r="D9958" s="7" t="n">
        <v>1.75</v>
      </c>
      <c r="E9958" s="7" t="n">
        <v>2</v>
      </c>
      <c r="F9958" s="7" t="n">
        <v>38</v>
      </c>
      <c r="G9958" s="7" t="n">
        <v>0</v>
      </c>
    </row>
    <row r="9959" spans="1:7">
      <c r="A9959" t="s">
        <v>4</v>
      </c>
      <c r="B9959" s="4" t="s">
        <v>5</v>
      </c>
      <c r="C9959" s="4" t="s">
        <v>7</v>
      </c>
      <c r="D9959" s="4" t="s">
        <v>13</v>
      </c>
      <c r="E9959" s="4" t="s">
        <v>13</v>
      </c>
      <c r="F9959" s="4" t="s">
        <v>13</v>
      </c>
      <c r="G9959" s="4" t="s">
        <v>13</v>
      </c>
    </row>
    <row r="9960" spans="1:7">
      <c r="A9960" t="n">
        <v>80840</v>
      </c>
      <c r="B9960" s="46" t="n">
        <v>46</v>
      </c>
      <c r="C9960" s="7" t="n">
        <v>6</v>
      </c>
      <c r="D9960" s="7" t="n">
        <v>0.75</v>
      </c>
      <c r="E9960" s="7" t="n">
        <v>2</v>
      </c>
      <c r="F9960" s="7" t="n">
        <v>37.7000007629395</v>
      </c>
      <c r="G9960" s="7" t="n">
        <v>0</v>
      </c>
    </row>
    <row r="9961" spans="1:7">
      <c r="A9961" t="s">
        <v>4</v>
      </c>
      <c r="B9961" s="4" t="s">
        <v>5</v>
      </c>
      <c r="C9961" s="4" t="s">
        <v>7</v>
      </c>
      <c r="D9961" s="4" t="s">
        <v>13</v>
      </c>
      <c r="E9961" s="4" t="s">
        <v>13</v>
      </c>
      <c r="F9961" s="4" t="s">
        <v>13</v>
      </c>
      <c r="G9961" s="4" t="s">
        <v>13</v>
      </c>
    </row>
    <row r="9962" spans="1:7">
      <c r="A9962" t="n">
        <v>80859</v>
      </c>
      <c r="B9962" s="46" t="n">
        <v>46</v>
      </c>
      <c r="C9962" s="7" t="n">
        <v>7</v>
      </c>
      <c r="D9962" s="7" t="n">
        <v>0.150000005960464</v>
      </c>
      <c r="E9962" s="7" t="n">
        <v>2</v>
      </c>
      <c r="F9962" s="7" t="n">
        <v>38.2000007629395</v>
      </c>
      <c r="G9962" s="7" t="n">
        <v>0</v>
      </c>
    </row>
    <row r="9963" spans="1:7">
      <c r="A9963" t="s">
        <v>4</v>
      </c>
      <c r="B9963" s="4" t="s">
        <v>5</v>
      </c>
      <c r="C9963" s="4" t="s">
        <v>7</v>
      </c>
      <c r="D9963" s="4" t="s">
        <v>13</v>
      </c>
      <c r="E9963" s="4" t="s">
        <v>13</v>
      </c>
      <c r="F9963" s="4" t="s">
        <v>13</v>
      </c>
      <c r="G9963" s="4" t="s">
        <v>13</v>
      </c>
    </row>
    <row r="9964" spans="1:7">
      <c r="A9964" t="n">
        <v>80878</v>
      </c>
      <c r="B9964" s="46" t="n">
        <v>46</v>
      </c>
      <c r="C9964" s="7" t="n">
        <v>8</v>
      </c>
      <c r="D9964" s="7" t="n">
        <v>-0.649999976158142</v>
      </c>
      <c r="E9964" s="7" t="n">
        <v>2</v>
      </c>
      <c r="F9964" s="7" t="n">
        <v>37.9000015258789</v>
      </c>
      <c r="G9964" s="7" t="n">
        <v>0</v>
      </c>
    </row>
    <row r="9965" spans="1:7">
      <c r="A9965" t="s">
        <v>4</v>
      </c>
      <c r="B9965" s="4" t="s">
        <v>5</v>
      </c>
      <c r="C9965" s="4" t="s">
        <v>7</v>
      </c>
      <c r="D9965" s="4" t="s">
        <v>13</v>
      </c>
      <c r="E9965" s="4" t="s">
        <v>13</v>
      </c>
      <c r="F9965" s="4" t="s">
        <v>13</v>
      </c>
      <c r="G9965" s="4" t="s">
        <v>13</v>
      </c>
    </row>
    <row r="9966" spans="1:7">
      <c r="A9966" t="n">
        <v>80897</v>
      </c>
      <c r="B9966" s="46" t="n">
        <v>46</v>
      </c>
      <c r="C9966" s="7" t="n">
        <v>9</v>
      </c>
      <c r="D9966" s="7" t="n">
        <v>-1.79999995231628</v>
      </c>
      <c r="E9966" s="7" t="n">
        <v>2</v>
      </c>
      <c r="F9966" s="7" t="n">
        <v>38.1500015258789</v>
      </c>
      <c r="G9966" s="7" t="n">
        <v>0</v>
      </c>
    </row>
    <row r="9967" spans="1:7">
      <c r="A9967" t="s">
        <v>4</v>
      </c>
      <c r="B9967" s="4" t="s">
        <v>5</v>
      </c>
      <c r="C9967" s="4" t="s">
        <v>7</v>
      </c>
      <c r="D9967" s="4" t="s">
        <v>13</v>
      </c>
      <c r="E9967" s="4" t="s">
        <v>13</v>
      </c>
      <c r="F9967" s="4" t="s">
        <v>13</v>
      </c>
      <c r="G9967" s="4" t="s">
        <v>13</v>
      </c>
    </row>
    <row r="9968" spans="1:7">
      <c r="A9968" t="n">
        <v>80916</v>
      </c>
      <c r="B9968" s="46" t="n">
        <v>46</v>
      </c>
      <c r="C9968" s="7" t="n">
        <v>80</v>
      </c>
      <c r="D9968" s="7" t="n">
        <v>0</v>
      </c>
      <c r="E9968" s="7" t="n">
        <v>2</v>
      </c>
      <c r="F9968" s="7" t="n">
        <v>36.5999984741211</v>
      </c>
      <c r="G9968" s="7" t="n">
        <v>0</v>
      </c>
    </row>
    <row r="9969" spans="1:7">
      <c r="A9969" t="s">
        <v>4</v>
      </c>
      <c r="B9969" s="4" t="s">
        <v>5</v>
      </c>
      <c r="C9969" s="4" t="s">
        <v>7</v>
      </c>
      <c r="D9969" s="4" t="s">
        <v>13</v>
      </c>
      <c r="E9969" s="4" t="s">
        <v>13</v>
      </c>
      <c r="F9969" s="4" t="s">
        <v>13</v>
      </c>
      <c r="G9969" s="4" t="s">
        <v>13</v>
      </c>
    </row>
    <row r="9970" spans="1:7">
      <c r="A9970" t="n">
        <v>80935</v>
      </c>
      <c r="B9970" s="46" t="n">
        <v>46</v>
      </c>
      <c r="C9970" s="7" t="n">
        <v>83</v>
      </c>
      <c r="D9970" s="7" t="n">
        <v>0</v>
      </c>
      <c r="E9970" s="7" t="n">
        <v>2</v>
      </c>
      <c r="F9970" s="7" t="n">
        <v>40.8499984741211</v>
      </c>
      <c r="G9970" s="7" t="n">
        <v>0</v>
      </c>
    </row>
    <row r="9971" spans="1:7">
      <c r="A9971" t="s">
        <v>4</v>
      </c>
      <c r="B9971" s="4" t="s">
        <v>5</v>
      </c>
      <c r="C9971" s="4" t="s">
        <v>7</v>
      </c>
      <c r="D9971" s="4" t="s">
        <v>13</v>
      </c>
      <c r="E9971" s="4" t="s">
        <v>13</v>
      </c>
      <c r="F9971" s="4" t="s">
        <v>13</v>
      </c>
      <c r="G9971" s="4" t="s">
        <v>13</v>
      </c>
    </row>
    <row r="9972" spans="1:7">
      <c r="A9972" t="n">
        <v>80954</v>
      </c>
      <c r="B9972" s="46" t="n">
        <v>46</v>
      </c>
      <c r="C9972" s="7" t="n">
        <v>7032</v>
      </c>
      <c r="D9972" s="7" t="n">
        <v>2.15000009536743</v>
      </c>
      <c r="E9972" s="7" t="n">
        <v>2</v>
      </c>
      <c r="F9972" s="7" t="n">
        <v>37.7999992370605</v>
      </c>
      <c r="G9972" s="7" t="n">
        <v>0</v>
      </c>
    </row>
    <row r="9973" spans="1:7">
      <c r="A9973" t="s">
        <v>4</v>
      </c>
      <c r="B9973" s="4" t="s">
        <v>5</v>
      </c>
      <c r="C9973" s="4" t="s">
        <v>7</v>
      </c>
      <c r="D9973" s="4" t="s">
        <v>13</v>
      </c>
      <c r="E9973" s="4" t="s">
        <v>13</v>
      </c>
      <c r="F9973" s="4" t="s">
        <v>13</v>
      </c>
      <c r="G9973" s="4" t="s">
        <v>13</v>
      </c>
    </row>
    <row r="9974" spans="1:7">
      <c r="A9974" t="n">
        <v>80973</v>
      </c>
      <c r="B9974" s="46" t="n">
        <v>46</v>
      </c>
      <c r="C9974" s="7" t="n">
        <v>11</v>
      </c>
      <c r="D9974" s="7" t="n">
        <v>-0.699999988079071</v>
      </c>
      <c r="E9974" s="7" t="n">
        <v>2.10999989509583</v>
      </c>
      <c r="F9974" s="7" t="n">
        <v>44.4000015258789</v>
      </c>
      <c r="G9974" s="7" t="n">
        <v>0</v>
      </c>
    </row>
    <row r="9975" spans="1:7">
      <c r="A9975" t="s">
        <v>4</v>
      </c>
      <c r="B9975" s="4" t="s">
        <v>5</v>
      </c>
      <c r="C9975" s="4" t="s">
        <v>7</v>
      </c>
      <c r="D9975" s="4" t="s">
        <v>13</v>
      </c>
      <c r="E9975" s="4" t="s">
        <v>13</v>
      </c>
      <c r="F9975" s="4" t="s">
        <v>13</v>
      </c>
      <c r="G9975" s="4" t="s">
        <v>13</v>
      </c>
    </row>
    <row r="9976" spans="1:7">
      <c r="A9976" t="n">
        <v>80992</v>
      </c>
      <c r="B9976" s="46" t="n">
        <v>46</v>
      </c>
      <c r="C9976" s="7" t="n">
        <v>13</v>
      </c>
      <c r="D9976" s="7" t="n">
        <v>0</v>
      </c>
      <c r="E9976" s="7" t="n">
        <v>2.10999989509583</v>
      </c>
      <c r="F9976" s="7" t="n">
        <v>45</v>
      </c>
      <c r="G9976" s="7" t="n">
        <v>0</v>
      </c>
    </row>
    <row r="9977" spans="1:7">
      <c r="A9977" t="s">
        <v>4</v>
      </c>
      <c r="B9977" s="4" t="s">
        <v>5</v>
      </c>
      <c r="C9977" s="4" t="s">
        <v>8</v>
      </c>
      <c r="D9977" s="4" t="s">
        <v>7</v>
      </c>
      <c r="E9977" s="4" t="s">
        <v>8</v>
      </c>
      <c r="F9977" s="4" t="s">
        <v>9</v>
      </c>
      <c r="G9977" s="4" t="s">
        <v>9</v>
      </c>
      <c r="H9977" s="4" t="s">
        <v>9</v>
      </c>
      <c r="I9977" s="4" t="s">
        <v>9</v>
      </c>
      <c r="J9977" s="4" t="s">
        <v>9</v>
      </c>
      <c r="K9977" s="4" t="s">
        <v>9</v>
      </c>
      <c r="L9977" s="4" t="s">
        <v>9</v>
      </c>
      <c r="M9977" s="4" t="s">
        <v>9</v>
      </c>
      <c r="N9977" s="4" t="s">
        <v>9</v>
      </c>
      <c r="O9977" s="4" t="s">
        <v>9</v>
      </c>
      <c r="P9977" s="4" t="s">
        <v>9</v>
      </c>
      <c r="Q9977" s="4" t="s">
        <v>9</v>
      </c>
      <c r="R9977" s="4" t="s">
        <v>9</v>
      </c>
      <c r="S9977" s="4" t="s">
        <v>9</v>
      </c>
      <c r="T9977" s="4" t="s">
        <v>9</v>
      </c>
      <c r="U9977" s="4" t="s">
        <v>9</v>
      </c>
    </row>
    <row r="9978" spans="1:7">
      <c r="A9978" t="n">
        <v>81011</v>
      </c>
      <c r="B9978" s="51" t="n">
        <v>36</v>
      </c>
      <c r="C9978" s="7" t="n">
        <v>8</v>
      </c>
      <c r="D9978" s="7" t="n">
        <v>83</v>
      </c>
      <c r="E9978" s="7" t="n">
        <v>0</v>
      </c>
      <c r="F9978" s="7" t="s">
        <v>624</v>
      </c>
      <c r="G9978" s="7" t="s">
        <v>15</v>
      </c>
      <c r="H9978" s="7" t="s">
        <v>15</v>
      </c>
      <c r="I9978" s="7" t="s">
        <v>15</v>
      </c>
      <c r="J9978" s="7" t="s">
        <v>15</v>
      </c>
      <c r="K9978" s="7" t="s">
        <v>15</v>
      </c>
      <c r="L9978" s="7" t="s">
        <v>15</v>
      </c>
      <c r="M9978" s="7" t="s">
        <v>15</v>
      </c>
      <c r="N9978" s="7" t="s">
        <v>15</v>
      </c>
      <c r="O9978" s="7" t="s">
        <v>15</v>
      </c>
      <c r="P9978" s="7" t="s">
        <v>15</v>
      </c>
      <c r="Q9978" s="7" t="s">
        <v>15</v>
      </c>
      <c r="R9978" s="7" t="s">
        <v>15</v>
      </c>
      <c r="S9978" s="7" t="s">
        <v>15</v>
      </c>
      <c r="T9978" s="7" t="s">
        <v>15</v>
      </c>
      <c r="U9978" s="7" t="s">
        <v>15</v>
      </c>
    </row>
    <row r="9979" spans="1:7">
      <c r="A9979" t="s">
        <v>4</v>
      </c>
      <c r="B9979" s="4" t="s">
        <v>5</v>
      </c>
      <c r="C9979" s="4" t="s">
        <v>8</v>
      </c>
      <c r="D9979" s="4" t="s">
        <v>8</v>
      </c>
      <c r="E9979" s="4" t="s">
        <v>13</v>
      </c>
      <c r="F9979" s="4" t="s">
        <v>13</v>
      </c>
      <c r="G9979" s="4" t="s">
        <v>13</v>
      </c>
      <c r="H9979" s="4" t="s">
        <v>7</v>
      </c>
    </row>
    <row r="9980" spans="1:7">
      <c r="A9980" t="n">
        <v>81046</v>
      </c>
      <c r="B9980" s="31" t="n">
        <v>45</v>
      </c>
      <c r="C9980" s="7" t="n">
        <v>2</v>
      </c>
      <c r="D9980" s="7" t="n">
        <v>3</v>
      </c>
      <c r="E9980" s="7" t="n">
        <v>-0.300000011920929</v>
      </c>
      <c r="F9980" s="7" t="n">
        <v>3.54999995231628</v>
      </c>
      <c r="G9980" s="7" t="n">
        <v>39.4500007629395</v>
      </c>
      <c r="H9980" s="7" t="n">
        <v>0</v>
      </c>
    </row>
    <row r="9981" spans="1:7">
      <c r="A9981" t="s">
        <v>4</v>
      </c>
      <c r="B9981" s="4" t="s">
        <v>5</v>
      </c>
      <c r="C9981" s="4" t="s">
        <v>8</v>
      </c>
      <c r="D9981" s="4" t="s">
        <v>8</v>
      </c>
      <c r="E9981" s="4" t="s">
        <v>13</v>
      </c>
      <c r="F9981" s="4" t="s">
        <v>13</v>
      </c>
      <c r="G9981" s="4" t="s">
        <v>13</v>
      </c>
      <c r="H9981" s="4" t="s">
        <v>7</v>
      </c>
      <c r="I9981" s="4" t="s">
        <v>8</v>
      </c>
    </row>
    <row r="9982" spans="1:7">
      <c r="A9982" t="n">
        <v>81063</v>
      </c>
      <c r="B9982" s="31" t="n">
        <v>45</v>
      </c>
      <c r="C9982" s="7" t="n">
        <v>4</v>
      </c>
      <c r="D9982" s="7" t="n">
        <v>3</v>
      </c>
      <c r="E9982" s="7" t="n">
        <v>14</v>
      </c>
      <c r="F9982" s="7" t="n">
        <v>195.350006103516</v>
      </c>
      <c r="G9982" s="7" t="n">
        <v>0</v>
      </c>
      <c r="H9982" s="7" t="n">
        <v>0</v>
      </c>
      <c r="I9982" s="7" t="n">
        <v>0</v>
      </c>
    </row>
    <row r="9983" spans="1:7">
      <c r="A9983" t="s">
        <v>4</v>
      </c>
      <c r="B9983" s="4" t="s">
        <v>5</v>
      </c>
      <c r="C9983" s="4" t="s">
        <v>8</v>
      </c>
      <c r="D9983" s="4" t="s">
        <v>8</v>
      </c>
      <c r="E9983" s="4" t="s">
        <v>13</v>
      </c>
      <c r="F9983" s="4" t="s">
        <v>7</v>
      </c>
    </row>
    <row r="9984" spans="1:7">
      <c r="A9984" t="n">
        <v>81081</v>
      </c>
      <c r="B9984" s="31" t="n">
        <v>45</v>
      </c>
      <c r="C9984" s="7" t="n">
        <v>5</v>
      </c>
      <c r="D9984" s="7" t="n">
        <v>3</v>
      </c>
      <c r="E9984" s="7" t="n">
        <v>8</v>
      </c>
      <c r="F9984" s="7" t="n">
        <v>0</v>
      </c>
    </row>
    <row r="9985" spans="1:21">
      <c r="A9985" t="s">
        <v>4</v>
      </c>
      <c r="B9985" s="4" t="s">
        <v>5</v>
      </c>
      <c r="C9985" s="4" t="s">
        <v>8</v>
      </c>
      <c r="D9985" s="4" t="s">
        <v>8</v>
      </c>
      <c r="E9985" s="4" t="s">
        <v>13</v>
      </c>
      <c r="F9985" s="4" t="s">
        <v>7</v>
      </c>
    </row>
    <row r="9986" spans="1:21">
      <c r="A9986" t="n">
        <v>81090</v>
      </c>
      <c r="B9986" s="31" t="n">
        <v>45</v>
      </c>
      <c r="C9986" s="7" t="n">
        <v>11</v>
      </c>
      <c r="D9986" s="7" t="n">
        <v>3</v>
      </c>
      <c r="E9986" s="7" t="n">
        <v>34</v>
      </c>
      <c r="F9986" s="7" t="n">
        <v>0</v>
      </c>
    </row>
    <row r="9987" spans="1:21">
      <c r="A9987" t="s">
        <v>4</v>
      </c>
      <c r="B9987" s="4" t="s">
        <v>5</v>
      </c>
      <c r="C9987" s="4" t="s">
        <v>8</v>
      </c>
      <c r="D9987" s="4" t="s">
        <v>8</v>
      </c>
      <c r="E9987" s="4" t="s">
        <v>13</v>
      </c>
      <c r="F9987" s="4" t="s">
        <v>13</v>
      </c>
      <c r="G9987" s="4" t="s">
        <v>13</v>
      </c>
      <c r="H9987" s="4" t="s">
        <v>7</v>
      </c>
      <c r="I9987" s="4" t="s">
        <v>8</v>
      </c>
    </row>
    <row r="9988" spans="1:21">
      <c r="A9988" t="n">
        <v>81099</v>
      </c>
      <c r="B9988" s="31" t="n">
        <v>45</v>
      </c>
      <c r="C9988" s="7" t="n">
        <v>4</v>
      </c>
      <c r="D9988" s="7" t="n">
        <v>3</v>
      </c>
      <c r="E9988" s="7" t="n">
        <v>12</v>
      </c>
      <c r="F9988" s="7" t="n">
        <v>195.350006103516</v>
      </c>
      <c r="G9988" s="7" t="n">
        <v>0</v>
      </c>
      <c r="H9988" s="7" t="n">
        <v>3000</v>
      </c>
      <c r="I9988" s="7" t="n">
        <v>0</v>
      </c>
    </row>
    <row r="9989" spans="1:21">
      <c r="A9989" t="s">
        <v>4</v>
      </c>
      <c r="B9989" s="4" t="s">
        <v>5</v>
      </c>
      <c r="C9989" s="4" t="s">
        <v>8</v>
      </c>
      <c r="D9989" s="4" t="s">
        <v>8</v>
      </c>
      <c r="E9989" s="4" t="s">
        <v>13</v>
      </c>
      <c r="F9989" s="4" t="s">
        <v>7</v>
      </c>
    </row>
    <row r="9990" spans="1:21">
      <c r="A9990" t="n">
        <v>81117</v>
      </c>
      <c r="B9990" s="31" t="n">
        <v>45</v>
      </c>
      <c r="C9990" s="7" t="n">
        <v>5</v>
      </c>
      <c r="D9990" s="7" t="n">
        <v>3</v>
      </c>
      <c r="E9990" s="7" t="n">
        <v>7.5</v>
      </c>
      <c r="F9990" s="7" t="n">
        <v>3000</v>
      </c>
    </row>
    <row r="9991" spans="1:21">
      <c r="A9991" t="s">
        <v>4</v>
      </c>
      <c r="B9991" s="4" t="s">
        <v>5</v>
      </c>
      <c r="C9991" s="4" t="s">
        <v>7</v>
      </c>
      <c r="D9991" s="4" t="s">
        <v>8</v>
      </c>
      <c r="E9991" s="4" t="s">
        <v>9</v>
      </c>
      <c r="F9991" s="4" t="s">
        <v>13</v>
      </c>
      <c r="G9991" s="4" t="s">
        <v>13</v>
      </c>
      <c r="H9991" s="4" t="s">
        <v>13</v>
      </c>
    </row>
    <row r="9992" spans="1:21">
      <c r="A9992" t="n">
        <v>81126</v>
      </c>
      <c r="B9992" s="52" t="n">
        <v>48</v>
      </c>
      <c r="C9992" s="7" t="n">
        <v>13</v>
      </c>
      <c r="D9992" s="7" t="n">
        <v>0</v>
      </c>
      <c r="E9992" s="7" t="s">
        <v>190</v>
      </c>
      <c r="F9992" s="7" t="n">
        <v>-1</v>
      </c>
      <c r="G9992" s="7" t="n">
        <v>1</v>
      </c>
      <c r="H9992" s="7" t="n">
        <v>0</v>
      </c>
    </row>
    <row r="9993" spans="1:21">
      <c r="A9993" t="s">
        <v>4</v>
      </c>
      <c r="B9993" s="4" t="s">
        <v>5</v>
      </c>
      <c r="C9993" s="4" t="s">
        <v>8</v>
      </c>
      <c r="D9993" s="4" t="s">
        <v>7</v>
      </c>
      <c r="E9993" s="4" t="s">
        <v>13</v>
      </c>
    </row>
    <row r="9994" spans="1:21">
      <c r="A9994" t="n">
        <v>81153</v>
      </c>
      <c r="B9994" s="27" t="n">
        <v>58</v>
      </c>
      <c r="C9994" s="7" t="n">
        <v>100</v>
      </c>
      <c r="D9994" s="7" t="n">
        <v>1000</v>
      </c>
      <c r="E9994" s="7" t="n">
        <v>1</v>
      </c>
    </row>
    <row r="9995" spans="1:21">
      <c r="A9995" t="s">
        <v>4</v>
      </c>
      <c r="B9995" s="4" t="s">
        <v>5</v>
      </c>
      <c r="C9995" s="4" t="s">
        <v>8</v>
      </c>
      <c r="D9995" s="4" t="s">
        <v>7</v>
      </c>
      <c r="E9995" s="4" t="s">
        <v>14</v>
      </c>
      <c r="F9995" s="4" t="s">
        <v>7</v>
      </c>
    </row>
    <row r="9996" spans="1:21">
      <c r="A9996" t="n">
        <v>81161</v>
      </c>
      <c r="B9996" s="16" t="n">
        <v>50</v>
      </c>
      <c r="C9996" s="7" t="n">
        <v>3</v>
      </c>
      <c r="D9996" s="7" t="n">
        <v>8150</v>
      </c>
      <c r="E9996" s="7" t="n">
        <v>1056964608</v>
      </c>
      <c r="F9996" s="7" t="n">
        <v>1000</v>
      </c>
    </row>
    <row r="9997" spans="1:21">
      <c r="A9997" t="s">
        <v>4</v>
      </c>
      <c r="B9997" s="4" t="s">
        <v>5</v>
      </c>
      <c r="C9997" s="4" t="s">
        <v>8</v>
      </c>
      <c r="D9997" s="4" t="s">
        <v>7</v>
      </c>
    </row>
    <row r="9998" spans="1:21">
      <c r="A9998" t="n">
        <v>81171</v>
      </c>
      <c r="B9998" s="27" t="n">
        <v>58</v>
      </c>
      <c r="C9998" s="7" t="n">
        <v>255</v>
      </c>
      <c r="D9998" s="7" t="n">
        <v>0</v>
      </c>
    </row>
    <row r="9999" spans="1:21">
      <c r="A9999" t="s">
        <v>4</v>
      </c>
      <c r="B9999" s="4" t="s">
        <v>5</v>
      </c>
      <c r="C9999" s="4" t="s">
        <v>8</v>
      </c>
      <c r="D9999" s="4" t="s">
        <v>7</v>
      </c>
    </row>
    <row r="10000" spans="1:21">
      <c r="A10000" t="n">
        <v>81175</v>
      </c>
      <c r="B10000" s="31" t="n">
        <v>45</v>
      </c>
      <c r="C10000" s="7" t="n">
        <v>7</v>
      </c>
      <c r="D10000" s="7" t="n">
        <v>255</v>
      </c>
    </row>
    <row r="10001" spans="1:9">
      <c r="A10001" t="s">
        <v>4</v>
      </c>
      <c r="B10001" s="4" t="s">
        <v>5</v>
      </c>
      <c r="C10001" s="4" t="s">
        <v>8</v>
      </c>
      <c r="D10001" s="4" t="s">
        <v>7</v>
      </c>
      <c r="E10001" s="4" t="s">
        <v>13</v>
      </c>
    </row>
    <row r="10002" spans="1:9">
      <c r="A10002" t="n">
        <v>81179</v>
      </c>
      <c r="B10002" s="27" t="n">
        <v>58</v>
      </c>
      <c r="C10002" s="7" t="n">
        <v>101</v>
      </c>
      <c r="D10002" s="7" t="n">
        <v>300</v>
      </c>
      <c r="E10002" s="7" t="n">
        <v>1</v>
      </c>
    </row>
    <row r="10003" spans="1:9">
      <c r="A10003" t="s">
        <v>4</v>
      </c>
      <c r="B10003" s="4" t="s">
        <v>5</v>
      </c>
      <c r="C10003" s="4" t="s">
        <v>8</v>
      </c>
      <c r="D10003" s="4" t="s">
        <v>7</v>
      </c>
    </row>
    <row r="10004" spans="1:9">
      <c r="A10004" t="n">
        <v>81187</v>
      </c>
      <c r="B10004" s="27" t="n">
        <v>58</v>
      </c>
      <c r="C10004" s="7" t="n">
        <v>254</v>
      </c>
      <c r="D10004" s="7" t="n">
        <v>0</v>
      </c>
    </row>
    <row r="10005" spans="1:9">
      <c r="A10005" t="s">
        <v>4</v>
      </c>
      <c r="B10005" s="4" t="s">
        <v>5</v>
      </c>
      <c r="C10005" s="4" t="s">
        <v>8</v>
      </c>
      <c r="D10005" s="4" t="s">
        <v>8</v>
      </c>
      <c r="E10005" s="4" t="s">
        <v>13</v>
      </c>
      <c r="F10005" s="4" t="s">
        <v>13</v>
      </c>
      <c r="G10005" s="4" t="s">
        <v>13</v>
      </c>
      <c r="H10005" s="4" t="s">
        <v>7</v>
      </c>
    </row>
    <row r="10006" spans="1:9">
      <c r="A10006" t="n">
        <v>81191</v>
      </c>
      <c r="B10006" s="31" t="n">
        <v>45</v>
      </c>
      <c r="C10006" s="7" t="n">
        <v>2</v>
      </c>
      <c r="D10006" s="7" t="n">
        <v>3</v>
      </c>
      <c r="E10006" s="7" t="n">
        <v>0</v>
      </c>
      <c r="F10006" s="7" t="n">
        <v>3.54999995231628</v>
      </c>
      <c r="G10006" s="7" t="n">
        <v>40.8499984741211</v>
      </c>
      <c r="H10006" s="7" t="n">
        <v>0</v>
      </c>
    </row>
    <row r="10007" spans="1:9">
      <c r="A10007" t="s">
        <v>4</v>
      </c>
      <c r="B10007" s="4" t="s">
        <v>5</v>
      </c>
      <c r="C10007" s="4" t="s">
        <v>8</v>
      </c>
      <c r="D10007" s="4" t="s">
        <v>8</v>
      </c>
      <c r="E10007" s="4" t="s">
        <v>13</v>
      </c>
      <c r="F10007" s="4" t="s">
        <v>13</v>
      </c>
      <c r="G10007" s="4" t="s">
        <v>13</v>
      </c>
      <c r="H10007" s="4" t="s">
        <v>7</v>
      </c>
      <c r="I10007" s="4" t="s">
        <v>8</v>
      </c>
    </row>
    <row r="10008" spans="1:9">
      <c r="A10008" t="n">
        <v>81208</v>
      </c>
      <c r="B10008" s="31" t="n">
        <v>45</v>
      </c>
      <c r="C10008" s="7" t="n">
        <v>4</v>
      </c>
      <c r="D10008" s="7" t="n">
        <v>3</v>
      </c>
      <c r="E10008" s="7" t="n">
        <v>4.5</v>
      </c>
      <c r="F10008" s="7" t="n">
        <v>350</v>
      </c>
      <c r="G10008" s="7" t="n">
        <v>0</v>
      </c>
      <c r="H10008" s="7" t="n">
        <v>0</v>
      </c>
      <c r="I10008" s="7" t="n">
        <v>0</v>
      </c>
    </row>
    <row r="10009" spans="1:9">
      <c r="A10009" t="s">
        <v>4</v>
      </c>
      <c r="B10009" s="4" t="s">
        <v>5</v>
      </c>
      <c r="C10009" s="4" t="s">
        <v>8</v>
      </c>
      <c r="D10009" s="4" t="s">
        <v>8</v>
      </c>
      <c r="E10009" s="4" t="s">
        <v>13</v>
      </c>
      <c r="F10009" s="4" t="s">
        <v>7</v>
      </c>
    </row>
    <row r="10010" spans="1:9">
      <c r="A10010" t="n">
        <v>81226</v>
      </c>
      <c r="B10010" s="31" t="n">
        <v>45</v>
      </c>
      <c r="C10010" s="7" t="n">
        <v>5</v>
      </c>
      <c r="D10010" s="7" t="n">
        <v>3</v>
      </c>
      <c r="E10010" s="7" t="n">
        <v>3.5</v>
      </c>
      <c r="F10010" s="7" t="n">
        <v>0</v>
      </c>
    </row>
    <row r="10011" spans="1:9">
      <c r="A10011" t="s">
        <v>4</v>
      </c>
      <c r="B10011" s="4" t="s">
        <v>5</v>
      </c>
      <c r="C10011" s="4" t="s">
        <v>8</v>
      </c>
      <c r="D10011" s="4" t="s">
        <v>8</v>
      </c>
      <c r="E10011" s="4" t="s">
        <v>13</v>
      </c>
      <c r="F10011" s="4" t="s">
        <v>7</v>
      </c>
    </row>
    <row r="10012" spans="1:9">
      <c r="A10012" t="n">
        <v>81235</v>
      </c>
      <c r="B10012" s="31" t="n">
        <v>45</v>
      </c>
      <c r="C10012" s="7" t="n">
        <v>11</v>
      </c>
      <c r="D10012" s="7" t="n">
        <v>3</v>
      </c>
      <c r="E10012" s="7" t="n">
        <v>34</v>
      </c>
      <c r="F10012" s="7" t="n">
        <v>0</v>
      </c>
    </row>
    <row r="10013" spans="1:9">
      <c r="A10013" t="s">
        <v>4</v>
      </c>
      <c r="B10013" s="4" t="s">
        <v>5</v>
      </c>
      <c r="C10013" s="4" t="s">
        <v>8</v>
      </c>
      <c r="D10013" s="4" t="s">
        <v>8</v>
      </c>
      <c r="E10013" s="4" t="s">
        <v>13</v>
      </c>
      <c r="F10013" s="4" t="s">
        <v>13</v>
      </c>
      <c r="G10013" s="4" t="s">
        <v>13</v>
      </c>
      <c r="H10013" s="4" t="s">
        <v>7</v>
      </c>
    </row>
    <row r="10014" spans="1:9">
      <c r="A10014" t="n">
        <v>81244</v>
      </c>
      <c r="B10014" s="31" t="n">
        <v>45</v>
      </c>
      <c r="C10014" s="7" t="n">
        <v>2</v>
      </c>
      <c r="D10014" s="7" t="n">
        <v>3</v>
      </c>
      <c r="E10014" s="7" t="n">
        <v>0</v>
      </c>
      <c r="F10014" s="7" t="n">
        <v>3.51999998092651</v>
      </c>
      <c r="G10014" s="7" t="n">
        <v>43.5</v>
      </c>
      <c r="H10014" s="7" t="n">
        <v>3500</v>
      </c>
    </row>
    <row r="10015" spans="1:9">
      <c r="A10015" t="s">
        <v>4</v>
      </c>
      <c r="B10015" s="4" t="s">
        <v>5</v>
      </c>
      <c r="C10015" s="4" t="s">
        <v>8</v>
      </c>
      <c r="D10015" s="4" t="s">
        <v>8</v>
      </c>
      <c r="E10015" s="4" t="s">
        <v>13</v>
      </c>
      <c r="F10015" s="4" t="s">
        <v>13</v>
      </c>
      <c r="G10015" s="4" t="s">
        <v>13</v>
      </c>
      <c r="H10015" s="4" t="s">
        <v>7</v>
      </c>
      <c r="I10015" s="4" t="s">
        <v>8</v>
      </c>
    </row>
    <row r="10016" spans="1:9">
      <c r="A10016" t="n">
        <v>81261</v>
      </c>
      <c r="B10016" s="31" t="n">
        <v>45</v>
      </c>
      <c r="C10016" s="7" t="n">
        <v>4</v>
      </c>
      <c r="D10016" s="7" t="n">
        <v>3</v>
      </c>
      <c r="E10016" s="7" t="n">
        <v>350.910003662109</v>
      </c>
      <c r="F10016" s="7" t="n">
        <v>21.7800006866455</v>
      </c>
      <c r="G10016" s="7" t="n">
        <v>0</v>
      </c>
      <c r="H10016" s="7" t="n">
        <v>3500</v>
      </c>
      <c r="I10016" s="7" t="n">
        <v>1</v>
      </c>
    </row>
    <row r="10017" spans="1:9">
      <c r="A10017" t="s">
        <v>4</v>
      </c>
      <c r="B10017" s="4" t="s">
        <v>5</v>
      </c>
      <c r="C10017" s="4" t="s">
        <v>8</v>
      </c>
      <c r="D10017" s="4" t="s">
        <v>8</v>
      </c>
      <c r="E10017" s="4" t="s">
        <v>13</v>
      </c>
      <c r="F10017" s="4" t="s">
        <v>7</v>
      </c>
    </row>
    <row r="10018" spans="1:9">
      <c r="A10018" t="n">
        <v>81279</v>
      </c>
      <c r="B10018" s="31" t="n">
        <v>45</v>
      </c>
      <c r="C10018" s="7" t="n">
        <v>5</v>
      </c>
      <c r="D10018" s="7" t="n">
        <v>3</v>
      </c>
      <c r="E10018" s="7" t="n">
        <v>1.5</v>
      </c>
      <c r="F10018" s="7" t="n">
        <v>3500</v>
      </c>
    </row>
    <row r="10019" spans="1:9">
      <c r="A10019" t="s">
        <v>4</v>
      </c>
      <c r="B10019" s="4" t="s">
        <v>5</v>
      </c>
      <c r="C10019" s="4" t="s">
        <v>7</v>
      </c>
      <c r="D10019" s="4" t="s">
        <v>7</v>
      </c>
      <c r="E10019" s="4" t="s">
        <v>13</v>
      </c>
      <c r="F10019" s="4" t="s">
        <v>13</v>
      </c>
      <c r="G10019" s="4" t="s">
        <v>13</v>
      </c>
      <c r="H10019" s="4" t="s">
        <v>13</v>
      </c>
      <c r="I10019" s="4" t="s">
        <v>8</v>
      </c>
      <c r="J10019" s="4" t="s">
        <v>7</v>
      </c>
    </row>
    <row r="10020" spans="1:9">
      <c r="A10020" t="n">
        <v>81288</v>
      </c>
      <c r="B10020" s="72" t="n">
        <v>55</v>
      </c>
      <c r="C10020" s="7" t="n">
        <v>83</v>
      </c>
      <c r="D10020" s="7" t="n">
        <v>65533</v>
      </c>
      <c r="E10020" s="7" t="n">
        <v>0</v>
      </c>
      <c r="F10020" s="7" t="n">
        <v>2</v>
      </c>
      <c r="G10020" s="7" t="n">
        <v>43.5</v>
      </c>
      <c r="H10020" s="7" t="n">
        <v>0.899999976158142</v>
      </c>
      <c r="I10020" s="7" t="n">
        <v>1</v>
      </c>
      <c r="J10020" s="7" t="n">
        <v>0</v>
      </c>
    </row>
    <row r="10021" spans="1:9">
      <c r="A10021" t="s">
        <v>4</v>
      </c>
      <c r="B10021" s="4" t="s">
        <v>5</v>
      </c>
      <c r="C10021" s="4" t="s">
        <v>8</v>
      </c>
      <c r="D10021" s="4" t="s">
        <v>7</v>
      </c>
    </row>
    <row r="10022" spans="1:9">
      <c r="A10022" t="n">
        <v>81312</v>
      </c>
      <c r="B10022" s="27" t="n">
        <v>58</v>
      </c>
      <c r="C10022" s="7" t="n">
        <v>255</v>
      </c>
      <c r="D10022" s="7" t="n">
        <v>0</v>
      </c>
    </row>
    <row r="10023" spans="1:9">
      <c r="A10023" t="s">
        <v>4</v>
      </c>
      <c r="B10023" s="4" t="s">
        <v>5</v>
      </c>
      <c r="C10023" s="4" t="s">
        <v>7</v>
      </c>
      <c r="D10023" s="4" t="s">
        <v>13</v>
      </c>
      <c r="E10023" s="4" t="s">
        <v>13</v>
      </c>
      <c r="F10023" s="4" t="s">
        <v>13</v>
      </c>
      <c r="G10023" s="4" t="s">
        <v>7</v>
      </c>
      <c r="H10023" s="4" t="s">
        <v>7</v>
      </c>
    </row>
    <row r="10024" spans="1:9">
      <c r="A10024" t="n">
        <v>81316</v>
      </c>
      <c r="B10024" s="55" t="n">
        <v>60</v>
      </c>
      <c r="C10024" s="7" t="n">
        <v>83</v>
      </c>
      <c r="D10024" s="7" t="n">
        <v>-20</v>
      </c>
      <c r="E10024" s="7" t="n">
        <v>0</v>
      </c>
      <c r="F10024" s="7" t="n">
        <v>0</v>
      </c>
      <c r="G10024" s="7" t="n">
        <v>500</v>
      </c>
      <c r="H10024" s="7" t="n">
        <v>0</v>
      </c>
    </row>
    <row r="10025" spans="1:9">
      <c r="A10025" t="s">
        <v>4</v>
      </c>
      <c r="B10025" s="4" t="s">
        <v>5</v>
      </c>
      <c r="C10025" s="4" t="s">
        <v>7</v>
      </c>
    </row>
    <row r="10026" spans="1:9">
      <c r="A10026" t="n">
        <v>81335</v>
      </c>
      <c r="B10026" s="25" t="n">
        <v>16</v>
      </c>
      <c r="C10026" s="7" t="n">
        <v>1000</v>
      </c>
    </row>
    <row r="10027" spans="1:9">
      <c r="A10027" t="s">
        <v>4</v>
      </c>
      <c r="B10027" s="4" t="s">
        <v>5</v>
      </c>
      <c r="C10027" s="4" t="s">
        <v>7</v>
      </c>
      <c r="D10027" s="4" t="s">
        <v>13</v>
      </c>
      <c r="E10027" s="4" t="s">
        <v>13</v>
      </c>
      <c r="F10027" s="4" t="s">
        <v>13</v>
      </c>
      <c r="G10027" s="4" t="s">
        <v>7</v>
      </c>
      <c r="H10027" s="4" t="s">
        <v>7</v>
      </c>
    </row>
    <row r="10028" spans="1:9">
      <c r="A10028" t="n">
        <v>81338</v>
      </c>
      <c r="B10028" s="55" t="n">
        <v>60</v>
      </c>
      <c r="C10028" s="7" t="n">
        <v>83</v>
      </c>
      <c r="D10028" s="7" t="n">
        <v>20</v>
      </c>
      <c r="E10028" s="7" t="n">
        <v>0</v>
      </c>
      <c r="F10028" s="7" t="n">
        <v>0</v>
      </c>
      <c r="G10028" s="7" t="n">
        <v>1000</v>
      </c>
      <c r="H10028" s="7" t="n">
        <v>0</v>
      </c>
    </row>
    <row r="10029" spans="1:9">
      <c r="A10029" t="s">
        <v>4</v>
      </c>
      <c r="B10029" s="4" t="s">
        <v>5</v>
      </c>
      <c r="C10029" s="4" t="s">
        <v>7</v>
      </c>
    </row>
    <row r="10030" spans="1:9">
      <c r="A10030" t="n">
        <v>81357</v>
      </c>
      <c r="B10030" s="25" t="n">
        <v>16</v>
      </c>
      <c r="C10030" s="7" t="n">
        <v>1500</v>
      </c>
    </row>
    <row r="10031" spans="1:9">
      <c r="A10031" t="s">
        <v>4</v>
      </c>
      <c r="B10031" s="4" t="s">
        <v>5</v>
      </c>
      <c r="C10031" s="4" t="s">
        <v>7</v>
      </c>
      <c r="D10031" s="4" t="s">
        <v>8</v>
      </c>
    </row>
    <row r="10032" spans="1:9">
      <c r="A10032" t="n">
        <v>81360</v>
      </c>
      <c r="B10032" s="73" t="n">
        <v>56</v>
      </c>
      <c r="C10032" s="7" t="n">
        <v>83</v>
      </c>
      <c r="D10032" s="7" t="n">
        <v>0</v>
      </c>
    </row>
    <row r="10033" spans="1:10">
      <c r="A10033" t="s">
        <v>4</v>
      </c>
      <c r="B10033" s="4" t="s">
        <v>5</v>
      </c>
      <c r="C10033" s="4" t="s">
        <v>7</v>
      </c>
      <c r="D10033" s="4" t="s">
        <v>13</v>
      </c>
      <c r="E10033" s="4" t="s">
        <v>13</v>
      </c>
      <c r="F10033" s="4" t="s">
        <v>13</v>
      </c>
      <c r="G10033" s="4" t="s">
        <v>7</v>
      </c>
      <c r="H10033" s="4" t="s">
        <v>7</v>
      </c>
    </row>
    <row r="10034" spans="1:10">
      <c r="A10034" t="n">
        <v>81364</v>
      </c>
      <c r="B10034" s="55" t="n">
        <v>60</v>
      </c>
      <c r="C10034" s="7" t="n">
        <v>83</v>
      </c>
      <c r="D10034" s="7" t="n">
        <v>0</v>
      </c>
      <c r="E10034" s="7" t="n">
        <v>0</v>
      </c>
      <c r="F10034" s="7" t="n">
        <v>0</v>
      </c>
      <c r="G10034" s="7" t="n">
        <v>500</v>
      </c>
      <c r="H10034" s="7" t="n">
        <v>0</v>
      </c>
    </row>
    <row r="10035" spans="1:10">
      <c r="A10035" t="s">
        <v>4</v>
      </c>
      <c r="B10035" s="4" t="s">
        <v>5</v>
      </c>
      <c r="C10035" s="4" t="s">
        <v>7</v>
      </c>
    </row>
    <row r="10036" spans="1:10">
      <c r="A10036" t="n">
        <v>81383</v>
      </c>
      <c r="B10036" s="25" t="n">
        <v>16</v>
      </c>
      <c r="C10036" s="7" t="n">
        <v>500</v>
      </c>
    </row>
    <row r="10037" spans="1:10">
      <c r="A10037" t="s">
        <v>4</v>
      </c>
      <c r="B10037" s="4" t="s">
        <v>5</v>
      </c>
      <c r="C10037" s="4" t="s">
        <v>8</v>
      </c>
      <c r="D10037" s="4" t="s">
        <v>7</v>
      </c>
    </row>
    <row r="10038" spans="1:10">
      <c r="A10038" t="n">
        <v>81386</v>
      </c>
      <c r="B10038" s="31" t="n">
        <v>45</v>
      </c>
      <c r="C10038" s="7" t="n">
        <v>7</v>
      </c>
      <c r="D10038" s="7" t="n">
        <v>255</v>
      </c>
    </row>
    <row r="10039" spans="1:10">
      <c r="A10039" t="s">
        <v>4</v>
      </c>
      <c r="B10039" s="4" t="s">
        <v>5</v>
      </c>
      <c r="C10039" s="4" t="s">
        <v>7</v>
      </c>
      <c r="D10039" s="4" t="s">
        <v>8</v>
      </c>
      <c r="E10039" s="4" t="s">
        <v>9</v>
      </c>
      <c r="F10039" s="4" t="s">
        <v>13</v>
      </c>
      <c r="G10039" s="4" t="s">
        <v>13</v>
      </c>
      <c r="H10039" s="4" t="s">
        <v>13</v>
      </c>
    </row>
    <row r="10040" spans="1:10">
      <c r="A10040" t="n">
        <v>81390</v>
      </c>
      <c r="B10040" s="52" t="n">
        <v>48</v>
      </c>
      <c r="C10040" s="7" t="n">
        <v>83</v>
      </c>
      <c r="D10040" s="7" t="n">
        <v>0</v>
      </c>
      <c r="E10040" s="7" t="s">
        <v>624</v>
      </c>
      <c r="F10040" s="7" t="n">
        <v>-1</v>
      </c>
      <c r="G10040" s="7" t="n">
        <v>1</v>
      </c>
      <c r="H10040" s="7" t="n">
        <v>0</v>
      </c>
    </row>
    <row r="10041" spans="1:10">
      <c r="A10041" t="s">
        <v>4</v>
      </c>
      <c r="B10041" s="4" t="s">
        <v>5</v>
      </c>
      <c r="C10041" s="4" t="s">
        <v>8</v>
      </c>
      <c r="D10041" s="4" t="s">
        <v>7</v>
      </c>
      <c r="E10041" s="4" t="s">
        <v>9</v>
      </c>
    </row>
    <row r="10042" spans="1:10">
      <c r="A10042" t="n">
        <v>81421</v>
      </c>
      <c r="B10042" s="39" t="n">
        <v>51</v>
      </c>
      <c r="C10042" s="7" t="n">
        <v>4</v>
      </c>
      <c r="D10042" s="7" t="n">
        <v>83</v>
      </c>
      <c r="E10042" s="7" t="s">
        <v>625</v>
      </c>
    </row>
    <row r="10043" spans="1:10">
      <c r="A10043" t="s">
        <v>4</v>
      </c>
      <c r="B10043" s="4" t="s">
        <v>5</v>
      </c>
      <c r="C10043" s="4" t="s">
        <v>7</v>
      </c>
    </row>
    <row r="10044" spans="1:10">
      <c r="A10044" t="n">
        <v>81435</v>
      </c>
      <c r="B10044" s="25" t="n">
        <v>16</v>
      </c>
      <c r="C10044" s="7" t="n">
        <v>0</v>
      </c>
    </row>
    <row r="10045" spans="1:10">
      <c r="A10045" t="s">
        <v>4</v>
      </c>
      <c r="B10045" s="4" t="s">
        <v>5</v>
      </c>
      <c r="C10045" s="4" t="s">
        <v>7</v>
      </c>
      <c r="D10045" s="4" t="s">
        <v>74</v>
      </c>
      <c r="E10045" s="4" t="s">
        <v>8</v>
      </c>
      <c r="F10045" s="4" t="s">
        <v>8</v>
      </c>
      <c r="G10045" s="4" t="s">
        <v>74</v>
      </c>
      <c r="H10045" s="4" t="s">
        <v>8</v>
      </c>
      <c r="I10045" s="4" t="s">
        <v>8</v>
      </c>
    </row>
    <row r="10046" spans="1:10">
      <c r="A10046" t="n">
        <v>81438</v>
      </c>
      <c r="B10046" s="40" t="n">
        <v>26</v>
      </c>
      <c r="C10046" s="7" t="n">
        <v>83</v>
      </c>
      <c r="D10046" s="7" t="s">
        <v>626</v>
      </c>
      <c r="E10046" s="7" t="n">
        <v>2</v>
      </c>
      <c r="F10046" s="7" t="n">
        <v>3</v>
      </c>
      <c r="G10046" s="7" t="s">
        <v>627</v>
      </c>
      <c r="H10046" s="7" t="n">
        <v>2</v>
      </c>
      <c r="I10046" s="7" t="n">
        <v>0</v>
      </c>
    </row>
    <row r="10047" spans="1:10">
      <c r="A10047" t="s">
        <v>4</v>
      </c>
      <c r="B10047" s="4" t="s">
        <v>5</v>
      </c>
    </row>
    <row r="10048" spans="1:10">
      <c r="A10048" t="n">
        <v>81642</v>
      </c>
      <c r="B10048" s="41" t="n">
        <v>28</v>
      </c>
    </row>
    <row r="10049" spans="1:9">
      <c r="A10049" t="s">
        <v>4</v>
      </c>
      <c r="B10049" s="4" t="s">
        <v>5</v>
      </c>
      <c r="C10049" s="4" t="s">
        <v>8</v>
      </c>
      <c r="D10049" s="4" t="s">
        <v>7</v>
      </c>
      <c r="E10049" s="4" t="s">
        <v>7</v>
      </c>
      <c r="F10049" s="4" t="s">
        <v>8</v>
      </c>
    </row>
    <row r="10050" spans="1:9">
      <c r="A10050" t="n">
        <v>81643</v>
      </c>
      <c r="B10050" s="37" t="n">
        <v>25</v>
      </c>
      <c r="C10050" s="7" t="n">
        <v>1</v>
      </c>
      <c r="D10050" s="7" t="n">
        <v>60</v>
      </c>
      <c r="E10050" s="7" t="n">
        <v>640</v>
      </c>
      <c r="F10050" s="7" t="n">
        <v>1</v>
      </c>
    </row>
    <row r="10051" spans="1:9">
      <c r="A10051" t="s">
        <v>4</v>
      </c>
      <c r="B10051" s="4" t="s">
        <v>5</v>
      </c>
      <c r="C10051" s="4" t="s">
        <v>8</v>
      </c>
      <c r="D10051" s="4" t="s">
        <v>7</v>
      </c>
      <c r="E10051" s="4" t="s">
        <v>9</v>
      </c>
    </row>
    <row r="10052" spans="1:9">
      <c r="A10052" t="n">
        <v>81650</v>
      </c>
      <c r="B10052" s="39" t="n">
        <v>51</v>
      </c>
      <c r="C10052" s="7" t="n">
        <v>4</v>
      </c>
      <c r="D10052" s="7" t="n">
        <v>11</v>
      </c>
      <c r="E10052" s="7" t="s">
        <v>468</v>
      </c>
    </row>
    <row r="10053" spans="1:9">
      <c r="A10053" t="s">
        <v>4</v>
      </c>
      <c r="B10053" s="4" t="s">
        <v>5</v>
      </c>
      <c r="C10053" s="4" t="s">
        <v>7</v>
      </c>
    </row>
    <row r="10054" spans="1:9">
      <c r="A10054" t="n">
        <v>81664</v>
      </c>
      <c r="B10054" s="25" t="n">
        <v>16</v>
      </c>
      <c r="C10054" s="7" t="n">
        <v>0</v>
      </c>
    </row>
    <row r="10055" spans="1:9">
      <c r="A10055" t="s">
        <v>4</v>
      </c>
      <c r="B10055" s="4" t="s">
        <v>5</v>
      </c>
      <c r="C10055" s="4" t="s">
        <v>7</v>
      </c>
      <c r="D10055" s="4" t="s">
        <v>74</v>
      </c>
      <c r="E10055" s="4" t="s">
        <v>8</v>
      </c>
      <c r="F10055" s="4" t="s">
        <v>8</v>
      </c>
    </row>
    <row r="10056" spans="1:9">
      <c r="A10056" t="n">
        <v>81667</v>
      </c>
      <c r="B10056" s="40" t="n">
        <v>26</v>
      </c>
      <c r="C10056" s="7" t="n">
        <v>11</v>
      </c>
      <c r="D10056" s="7" t="s">
        <v>628</v>
      </c>
      <c r="E10056" s="7" t="n">
        <v>2</v>
      </c>
      <c r="F10056" s="7" t="n">
        <v>0</v>
      </c>
    </row>
    <row r="10057" spans="1:9">
      <c r="A10057" t="s">
        <v>4</v>
      </c>
      <c r="B10057" s="4" t="s">
        <v>5</v>
      </c>
    </row>
    <row r="10058" spans="1:9">
      <c r="A10058" t="n">
        <v>81689</v>
      </c>
      <c r="B10058" s="41" t="n">
        <v>28</v>
      </c>
    </row>
    <row r="10059" spans="1:9">
      <c r="A10059" t="s">
        <v>4</v>
      </c>
      <c r="B10059" s="4" t="s">
        <v>5</v>
      </c>
      <c r="C10059" s="4" t="s">
        <v>8</v>
      </c>
      <c r="D10059" s="4" t="s">
        <v>7</v>
      </c>
      <c r="E10059" s="4" t="s">
        <v>7</v>
      </c>
      <c r="F10059" s="4" t="s">
        <v>8</v>
      </c>
    </row>
    <row r="10060" spans="1:9">
      <c r="A10060" t="n">
        <v>81690</v>
      </c>
      <c r="B10060" s="37" t="n">
        <v>25</v>
      </c>
      <c r="C10060" s="7" t="n">
        <v>1</v>
      </c>
      <c r="D10060" s="7" t="n">
        <v>65535</v>
      </c>
      <c r="E10060" s="7" t="n">
        <v>65535</v>
      </c>
      <c r="F10060" s="7" t="n">
        <v>0</v>
      </c>
    </row>
    <row r="10061" spans="1:9">
      <c r="A10061" t="s">
        <v>4</v>
      </c>
      <c r="B10061" s="4" t="s">
        <v>5</v>
      </c>
      <c r="C10061" s="4" t="s">
        <v>7</v>
      </c>
      <c r="D10061" s="4" t="s">
        <v>8</v>
      </c>
    </row>
    <row r="10062" spans="1:9">
      <c r="A10062" t="n">
        <v>81697</v>
      </c>
      <c r="B10062" s="42" t="n">
        <v>89</v>
      </c>
      <c r="C10062" s="7" t="n">
        <v>65533</v>
      </c>
      <c r="D10062" s="7" t="n">
        <v>1</v>
      </c>
    </row>
    <row r="10063" spans="1:9">
      <c r="A10063" t="s">
        <v>4</v>
      </c>
      <c r="B10063" s="4" t="s">
        <v>5</v>
      </c>
      <c r="C10063" s="4" t="s">
        <v>8</v>
      </c>
      <c r="D10063" s="4" t="s">
        <v>7</v>
      </c>
      <c r="E10063" s="4" t="s">
        <v>13</v>
      </c>
    </row>
    <row r="10064" spans="1:9">
      <c r="A10064" t="n">
        <v>81701</v>
      </c>
      <c r="B10064" s="27" t="n">
        <v>58</v>
      </c>
      <c r="C10064" s="7" t="n">
        <v>101</v>
      </c>
      <c r="D10064" s="7" t="n">
        <v>300</v>
      </c>
      <c r="E10064" s="7" t="n">
        <v>1</v>
      </c>
    </row>
    <row r="10065" spans="1:6">
      <c r="A10065" t="s">
        <v>4</v>
      </c>
      <c r="B10065" s="4" t="s">
        <v>5</v>
      </c>
      <c r="C10065" s="4" t="s">
        <v>8</v>
      </c>
      <c r="D10065" s="4" t="s">
        <v>7</v>
      </c>
    </row>
    <row r="10066" spans="1:6">
      <c r="A10066" t="n">
        <v>81709</v>
      </c>
      <c r="B10066" s="27" t="n">
        <v>58</v>
      </c>
      <c r="C10066" s="7" t="n">
        <v>254</v>
      </c>
      <c r="D10066" s="7" t="n">
        <v>0</v>
      </c>
    </row>
    <row r="10067" spans="1:6">
      <c r="A10067" t="s">
        <v>4</v>
      </c>
      <c r="B10067" s="4" t="s">
        <v>5</v>
      </c>
      <c r="C10067" s="4" t="s">
        <v>7</v>
      </c>
      <c r="D10067" s="4" t="s">
        <v>13</v>
      </c>
      <c r="E10067" s="4" t="s">
        <v>13</v>
      </c>
      <c r="F10067" s="4" t="s">
        <v>13</v>
      </c>
      <c r="G10067" s="4" t="s">
        <v>13</v>
      </c>
    </row>
    <row r="10068" spans="1:6">
      <c r="A10068" t="n">
        <v>81713</v>
      </c>
      <c r="B10068" s="46" t="n">
        <v>46</v>
      </c>
      <c r="C10068" s="7" t="n">
        <v>11</v>
      </c>
      <c r="D10068" s="7" t="n">
        <v>-0.699999988079071</v>
      </c>
      <c r="E10068" s="7" t="n">
        <v>2.10999989509583</v>
      </c>
      <c r="F10068" s="7" t="n">
        <v>44.4000015258789</v>
      </c>
      <c r="G10068" s="7" t="n">
        <v>151.800003051758</v>
      </c>
    </row>
    <row r="10069" spans="1:6">
      <c r="A10069" t="s">
        <v>4</v>
      </c>
      <c r="B10069" s="4" t="s">
        <v>5</v>
      </c>
      <c r="C10069" s="4" t="s">
        <v>8</v>
      </c>
      <c r="D10069" s="4" t="s">
        <v>8</v>
      </c>
      <c r="E10069" s="4" t="s">
        <v>13</v>
      </c>
      <c r="F10069" s="4" t="s">
        <v>13</v>
      </c>
      <c r="G10069" s="4" t="s">
        <v>13</v>
      </c>
      <c r="H10069" s="4" t="s">
        <v>7</v>
      </c>
    </row>
    <row r="10070" spans="1:6">
      <c r="A10070" t="n">
        <v>81732</v>
      </c>
      <c r="B10070" s="31" t="n">
        <v>45</v>
      </c>
      <c r="C10070" s="7" t="n">
        <v>2</v>
      </c>
      <c r="D10070" s="7" t="n">
        <v>3</v>
      </c>
      <c r="E10070" s="7" t="n">
        <v>-0.259999990463257</v>
      </c>
      <c r="F10070" s="7" t="n">
        <v>3.32999992370605</v>
      </c>
      <c r="G10070" s="7" t="n">
        <v>41.0099983215332</v>
      </c>
      <c r="H10070" s="7" t="n">
        <v>0</v>
      </c>
    </row>
    <row r="10071" spans="1:6">
      <c r="A10071" t="s">
        <v>4</v>
      </c>
      <c r="B10071" s="4" t="s">
        <v>5</v>
      </c>
      <c r="C10071" s="4" t="s">
        <v>8</v>
      </c>
      <c r="D10071" s="4" t="s">
        <v>8</v>
      </c>
      <c r="E10071" s="4" t="s">
        <v>13</v>
      </c>
      <c r="F10071" s="4" t="s">
        <v>13</v>
      </c>
      <c r="G10071" s="4" t="s">
        <v>13</v>
      </c>
      <c r="H10071" s="4" t="s">
        <v>7</v>
      </c>
      <c r="I10071" s="4" t="s">
        <v>8</v>
      </c>
    </row>
    <row r="10072" spans="1:6">
      <c r="A10072" t="n">
        <v>81749</v>
      </c>
      <c r="B10072" s="31" t="n">
        <v>45</v>
      </c>
      <c r="C10072" s="7" t="n">
        <v>4</v>
      </c>
      <c r="D10072" s="7" t="n">
        <v>3</v>
      </c>
      <c r="E10072" s="7" t="n">
        <v>8.34000015258789</v>
      </c>
      <c r="F10072" s="7" t="n">
        <v>211.360000610352</v>
      </c>
      <c r="G10072" s="7" t="n">
        <v>0</v>
      </c>
      <c r="H10072" s="7" t="n">
        <v>0</v>
      </c>
      <c r="I10072" s="7" t="n">
        <v>0</v>
      </c>
    </row>
    <row r="10073" spans="1:6">
      <c r="A10073" t="s">
        <v>4</v>
      </c>
      <c r="B10073" s="4" t="s">
        <v>5</v>
      </c>
      <c r="C10073" s="4" t="s">
        <v>8</v>
      </c>
      <c r="D10073" s="4" t="s">
        <v>8</v>
      </c>
      <c r="E10073" s="4" t="s">
        <v>13</v>
      </c>
      <c r="F10073" s="4" t="s">
        <v>7</v>
      </c>
    </row>
    <row r="10074" spans="1:6">
      <c r="A10074" t="n">
        <v>81767</v>
      </c>
      <c r="B10074" s="31" t="n">
        <v>45</v>
      </c>
      <c r="C10074" s="7" t="n">
        <v>5</v>
      </c>
      <c r="D10074" s="7" t="n">
        <v>3</v>
      </c>
      <c r="E10074" s="7" t="n">
        <v>3.59999990463257</v>
      </c>
      <c r="F10074" s="7" t="n">
        <v>0</v>
      </c>
    </row>
    <row r="10075" spans="1:6">
      <c r="A10075" t="s">
        <v>4</v>
      </c>
      <c r="B10075" s="4" t="s">
        <v>5</v>
      </c>
      <c r="C10075" s="4" t="s">
        <v>8</v>
      </c>
      <c r="D10075" s="4" t="s">
        <v>8</v>
      </c>
      <c r="E10075" s="4" t="s">
        <v>13</v>
      </c>
      <c r="F10075" s="4" t="s">
        <v>7</v>
      </c>
    </row>
    <row r="10076" spans="1:6">
      <c r="A10076" t="n">
        <v>81776</v>
      </c>
      <c r="B10076" s="31" t="n">
        <v>45</v>
      </c>
      <c r="C10076" s="7" t="n">
        <v>11</v>
      </c>
      <c r="D10076" s="7" t="n">
        <v>3</v>
      </c>
      <c r="E10076" s="7" t="n">
        <v>34</v>
      </c>
      <c r="F10076" s="7" t="n">
        <v>0</v>
      </c>
    </row>
    <row r="10077" spans="1:6">
      <c r="A10077" t="s">
        <v>4</v>
      </c>
      <c r="B10077" s="4" t="s">
        <v>5</v>
      </c>
      <c r="C10077" s="4" t="s">
        <v>8</v>
      </c>
      <c r="D10077" s="4" t="s">
        <v>7</v>
      </c>
    </row>
    <row r="10078" spans="1:6">
      <c r="A10078" t="n">
        <v>81785</v>
      </c>
      <c r="B10078" s="27" t="n">
        <v>58</v>
      </c>
      <c r="C10078" s="7" t="n">
        <v>255</v>
      </c>
      <c r="D10078" s="7" t="n">
        <v>0</v>
      </c>
    </row>
    <row r="10079" spans="1:6">
      <c r="A10079" t="s">
        <v>4</v>
      </c>
      <c r="B10079" s="4" t="s">
        <v>5</v>
      </c>
      <c r="C10079" s="4" t="s">
        <v>8</v>
      </c>
      <c r="D10079" s="4" t="s">
        <v>7</v>
      </c>
      <c r="E10079" s="4" t="s">
        <v>9</v>
      </c>
    </row>
    <row r="10080" spans="1:6">
      <c r="A10080" t="n">
        <v>81789</v>
      </c>
      <c r="B10080" s="39" t="n">
        <v>51</v>
      </c>
      <c r="C10080" s="7" t="n">
        <v>4</v>
      </c>
      <c r="D10080" s="7" t="n">
        <v>4</v>
      </c>
      <c r="E10080" s="7" t="s">
        <v>529</v>
      </c>
    </row>
    <row r="10081" spans="1:9">
      <c r="A10081" t="s">
        <v>4</v>
      </c>
      <c r="B10081" s="4" t="s">
        <v>5</v>
      </c>
      <c r="C10081" s="4" t="s">
        <v>7</v>
      </c>
    </row>
    <row r="10082" spans="1:9">
      <c r="A10082" t="n">
        <v>81802</v>
      </c>
      <c r="B10082" s="25" t="n">
        <v>16</v>
      </c>
      <c r="C10082" s="7" t="n">
        <v>0</v>
      </c>
    </row>
    <row r="10083" spans="1:9">
      <c r="A10083" t="s">
        <v>4</v>
      </c>
      <c r="B10083" s="4" t="s">
        <v>5</v>
      </c>
      <c r="C10083" s="4" t="s">
        <v>7</v>
      </c>
      <c r="D10083" s="4" t="s">
        <v>74</v>
      </c>
      <c r="E10083" s="4" t="s">
        <v>8</v>
      </c>
      <c r="F10083" s="4" t="s">
        <v>8</v>
      </c>
    </row>
    <row r="10084" spans="1:9">
      <c r="A10084" t="n">
        <v>81805</v>
      </c>
      <c r="B10084" s="40" t="n">
        <v>26</v>
      </c>
      <c r="C10084" s="7" t="n">
        <v>4</v>
      </c>
      <c r="D10084" s="7" t="s">
        <v>629</v>
      </c>
      <c r="E10084" s="7" t="n">
        <v>2</v>
      </c>
      <c r="F10084" s="7" t="n">
        <v>0</v>
      </c>
    </row>
    <row r="10085" spans="1:9">
      <c r="A10085" t="s">
        <v>4</v>
      </c>
      <c r="B10085" s="4" t="s">
        <v>5</v>
      </c>
    </row>
    <row r="10086" spans="1:9">
      <c r="A10086" t="n">
        <v>81919</v>
      </c>
      <c r="B10086" s="41" t="n">
        <v>28</v>
      </c>
    </row>
    <row r="10087" spans="1:9">
      <c r="A10087" t="s">
        <v>4</v>
      </c>
      <c r="B10087" s="4" t="s">
        <v>5</v>
      </c>
      <c r="C10087" s="4" t="s">
        <v>8</v>
      </c>
      <c r="D10087" s="4" t="s">
        <v>7</v>
      </c>
      <c r="E10087" s="4" t="s">
        <v>9</v>
      </c>
    </row>
    <row r="10088" spans="1:9">
      <c r="A10088" t="n">
        <v>81920</v>
      </c>
      <c r="B10088" s="39" t="n">
        <v>51</v>
      </c>
      <c r="C10088" s="7" t="n">
        <v>4</v>
      </c>
      <c r="D10088" s="7" t="n">
        <v>2</v>
      </c>
      <c r="E10088" s="7" t="s">
        <v>529</v>
      </c>
    </row>
    <row r="10089" spans="1:9">
      <c r="A10089" t="s">
        <v>4</v>
      </c>
      <c r="B10089" s="4" t="s">
        <v>5</v>
      </c>
      <c r="C10089" s="4" t="s">
        <v>7</v>
      </c>
    </row>
    <row r="10090" spans="1:9">
      <c r="A10090" t="n">
        <v>81933</v>
      </c>
      <c r="B10090" s="25" t="n">
        <v>16</v>
      </c>
      <c r="C10090" s="7" t="n">
        <v>0</v>
      </c>
    </row>
    <row r="10091" spans="1:9">
      <c r="A10091" t="s">
        <v>4</v>
      </c>
      <c r="B10091" s="4" t="s">
        <v>5</v>
      </c>
      <c r="C10091" s="4" t="s">
        <v>7</v>
      </c>
      <c r="D10091" s="4" t="s">
        <v>74</v>
      </c>
      <c r="E10091" s="4" t="s">
        <v>8</v>
      </c>
      <c r="F10091" s="4" t="s">
        <v>8</v>
      </c>
    </row>
    <row r="10092" spans="1:9">
      <c r="A10092" t="n">
        <v>81936</v>
      </c>
      <c r="B10092" s="40" t="n">
        <v>26</v>
      </c>
      <c r="C10092" s="7" t="n">
        <v>2</v>
      </c>
      <c r="D10092" s="7" t="s">
        <v>630</v>
      </c>
      <c r="E10092" s="7" t="n">
        <v>2</v>
      </c>
      <c r="F10092" s="7" t="n">
        <v>0</v>
      </c>
    </row>
    <row r="10093" spans="1:9">
      <c r="A10093" t="s">
        <v>4</v>
      </c>
      <c r="B10093" s="4" t="s">
        <v>5</v>
      </c>
    </row>
    <row r="10094" spans="1:9">
      <c r="A10094" t="n">
        <v>81973</v>
      </c>
      <c r="B10094" s="41" t="n">
        <v>28</v>
      </c>
    </row>
    <row r="10095" spans="1:9">
      <c r="A10095" t="s">
        <v>4</v>
      </c>
      <c r="B10095" s="4" t="s">
        <v>5</v>
      </c>
      <c r="C10095" s="4" t="s">
        <v>8</v>
      </c>
      <c r="D10095" s="4" t="s">
        <v>7</v>
      </c>
      <c r="E10095" s="4" t="s">
        <v>9</v>
      </c>
    </row>
    <row r="10096" spans="1:9">
      <c r="A10096" t="n">
        <v>81974</v>
      </c>
      <c r="B10096" s="39" t="n">
        <v>51</v>
      </c>
      <c r="C10096" s="7" t="n">
        <v>4</v>
      </c>
      <c r="D10096" s="7" t="n">
        <v>7</v>
      </c>
      <c r="E10096" s="7" t="s">
        <v>631</v>
      </c>
    </row>
    <row r="10097" spans="1:6">
      <c r="A10097" t="s">
        <v>4</v>
      </c>
      <c r="B10097" s="4" t="s">
        <v>5</v>
      </c>
      <c r="C10097" s="4" t="s">
        <v>7</v>
      </c>
    </row>
    <row r="10098" spans="1:6">
      <c r="A10098" t="n">
        <v>81988</v>
      </c>
      <c r="B10098" s="25" t="n">
        <v>16</v>
      </c>
      <c r="C10098" s="7" t="n">
        <v>0</v>
      </c>
    </row>
    <row r="10099" spans="1:6">
      <c r="A10099" t="s">
        <v>4</v>
      </c>
      <c r="B10099" s="4" t="s">
        <v>5</v>
      </c>
      <c r="C10099" s="4" t="s">
        <v>7</v>
      </c>
      <c r="D10099" s="4" t="s">
        <v>74</v>
      </c>
      <c r="E10099" s="4" t="s">
        <v>8</v>
      </c>
      <c r="F10099" s="4" t="s">
        <v>8</v>
      </c>
    </row>
    <row r="10100" spans="1:6">
      <c r="A10100" t="n">
        <v>81991</v>
      </c>
      <c r="B10100" s="40" t="n">
        <v>26</v>
      </c>
      <c r="C10100" s="7" t="n">
        <v>7</v>
      </c>
      <c r="D10100" s="7" t="s">
        <v>632</v>
      </c>
      <c r="E10100" s="7" t="n">
        <v>2</v>
      </c>
      <c r="F10100" s="7" t="n">
        <v>0</v>
      </c>
    </row>
    <row r="10101" spans="1:6">
      <c r="A10101" t="s">
        <v>4</v>
      </c>
      <c r="B10101" s="4" t="s">
        <v>5</v>
      </c>
    </row>
    <row r="10102" spans="1:6">
      <c r="A10102" t="n">
        <v>82036</v>
      </c>
      <c r="B10102" s="41" t="n">
        <v>28</v>
      </c>
    </row>
    <row r="10103" spans="1:6">
      <c r="A10103" t="s">
        <v>4</v>
      </c>
      <c r="B10103" s="4" t="s">
        <v>5</v>
      </c>
      <c r="C10103" s="4" t="s">
        <v>8</v>
      </c>
      <c r="D10103" s="4" t="s">
        <v>7</v>
      </c>
      <c r="E10103" s="4" t="s">
        <v>9</v>
      </c>
    </row>
    <row r="10104" spans="1:6">
      <c r="A10104" t="n">
        <v>82037</v>
      </c>
      <c r="B10104" s="39" t="n">
        <v>51</v>
      </c>
      <c r="C10104" s="7" t="n">
        <v>4</v>
      </c>
      <c r="D10104" s="7" t="n">
        <v>7032</v>
      </c>
      <c r="E10104" s="7" t="s">
        <v>633</v>
      </c>
    </row>
    <row r="10105" spans="1:6">
      <c r="A10105" t="s">
        <v>4</v>
      </c>
      <c r="B10105" s="4" t="s">
        <v>5</v>
      </c>
      <c r="C10105" s="4" t="s">
        <v>7</v>
      </c>
    </row>
    <row r="10106" spans="1:6">
      <c r="A10106" t="n">
        <v>82051</v>
      </c>
      <c r="B10106" s="25" t="n">
        <v>16</v>
      </c>
      <c r="C10106" s="7" t="n">
        <v>0</v>
      </c>
    </row>
    <row r="10107" spans="1:6">
      <c r="A10107" t="s">
        <v>4</v>
      </c>
      <c r="B10107" s="4" t="s">
        <v>5</v>
      </c>
      <c r="C10107" s="4" t="s">
        <v>7</v>
      </c>
      <c r="D10107" s="4" t="s">
        <v>74</v>
      </c>
      <c r="E10107" s="4" t="s">
        <v>8</v>
      </c>
      <c r="F10107" s="4" t="s">
        <v>8</v>
      </c>
    </row>
    <row r="10108" spans="1:6">
      <c r="A10108" t="n">
        <v>82054</v>
      </c>
      <c r="B10108" s="40" t="n">
        <v>26</v>
      </c>
      <c r="C10108" s="7" t="n">
        <v>7032</v>
      </c>
      <c r="D10108" s="7" t="s">
        <v>634</v>
      </c>
      <c r="E10108" s="7" t="n">
        <v>2</v>
      </c>
      <c r="F10108" s="7" t="n">
        <v>0</v>
      </c>
    </row>
    <row r="10109" spans="1:6">
      <c r="A10109" t="s">
        <v>4</v>
      </c>
      <c r="B10109" s="4" t="s">
        <v>5</v>
      </c>
    </row>
    <row r="10110" spans="1:6">
      <c r="A10110" t="n">
        <v>82168</v>
      </c>
      <c r="B10110" s="41" t="n">
        <v>28</v>
      </c>
    </row>
    <row r="10111" spans="1:6">
      <c r="A10111" t="s">
        <v>4</v>
      </c>
      <c r="B10111" s="4" t="s">
        <v>5</v>
      </c>
      <c r="C10111" s="4" t="s">
        <v>8</v>
      </c>
      <c r="D10111" s="4" t="s">
        <v>7</v>
      </c>
      <c r="E10111" s="4" t="s">
        <v>9</v>
      </c>
    </row>
    <row r="10112" spans="1:6">
      <c r="A10112" t="n">
        <v>82169</v>
      </c>
      <c r="B10112" s="39" t="n">
        <v>51</v>
      </c>
      <c r="C10112" s="7" t="n">
        <v>4</v>
      </c>
      <c r="D10112" s="7" t="n">
        <v>5</v>
      </c>
      <c r="E10112" s="7" t="s">
        <v>635</v>
      </c>
    </row>
    <row r="10113" spans="1:6">
      <c r="A10113" t="s">
        <v>4</v>
      </c>
      <c r="B10113" s="4" t="s">
        <v>5</v>
      </c>
      <c r="C10113" s="4" t="s">
        <v>7</v>
      </c>
    </row>
    <row r="10114" spans="1:6">
      <c r="A10114" t="n">
        <v>82182</v>
      </c>
      <c r="B10114" s="25" t="n">
        <v>16</v>
      </c>
      <c r="C10114" s="7" t="n">
        <v>0</v>
      </c>
    </row>
    <row r="10115" spans="1:6">
      <c r="A10115" t="s">
        <v>4</v>
      </c>
      <c r="B10115" s="4" t="s">
        <v>5</v>
      </c>
      <c r="C10115" s="4" t="s">
        <v>7</v>
      </c>
      <c r="D10115" s="4" t="s">
        <v>74</v>
      </c>
      <c r="E10115" s="4" t="s">
        <v>8</v>
      </c>
      <c r="F10115" s="4" t="s">
        <v>8</v>
      </c>
    </row>
    <row r="10116" spans="1:6">
      <c r="A10116" t="n">
        <v>82185</v>
      </c>
      <c r="B10116" s="40" t="n">
        <v>26</v>
      </c>
      <c r="C10116" s="7" t="n">
        <v>5</v>
      </c>
      <c r="D10116" s="7" t="s">
        <v>636</v>
      </c>
      <c r="E10116" s="7" t="n">
        <v>2</v>
      </c>
      <c r="F10116" s="7" t="n">
        <v>0</v>
      </c>
    </row>
    <row r="10117" spans="1:6">
      <c r="A10117" t="s">
        <v>4</v>
      </c>
      <c r="B10117" s="4" t="s">
        <v>5</v>
      </c>
    </row>
    <row r="10118" spans="1:6">
      <c r="A10118" t="n">
        <v>82242</v>
      </c>
      <c r="B10118" s="41" t="n">
        <v>28</v>
      </c>
    </row>
    <row r="10119" spans="1:6">
      <c r="A10119" t="s">
        <v>4</v>
      </c>
      <c r="B10119" s="4" t="s">
        <v>5</v>
      </c>
      <c r="C10119" s="4" t="s">
        <v>7</v>
      </c>
      <c r="D10119" s="4" t="s">
        <v>8</v>
      </c>
    </row>
    <row r="10120" spans="1:6">
      <c r="A10120" t="n">
        <v>82243</v>
      </c>
      <c r="B10120" s="42" t="n">
        <v>89</v>
      </c>
      <c r="C10120" s="7" t="n">
        <v>65533</v>
      </c>
      <c r="D10120" s="7" t="n">
        <v>1</v>
      </c>
    </row>
    <row r="10121" spans="1:6">
      <c r="A10121" t="s">
        <v>4</v>
      </c>
      <c r="B10121" s="4" t="s">
        <v>5</v>
      </c>
      <c r="C10121" s="4" t="s">
        <v>8</v>
      </c>
      <c r="D10121" s="4" t="s">
        <v>7</v>
      </c>
      <c r="E10121" s="4" t="s">
        <v>13</v>
      </c>
    </row>
    <row r="10122" spans="1:6">
      <c r="A10122" t="n">
        <v>82247</v>
      </c>
      <c r="B10122" s="27" t="n">
        <v>58</v>
      </c>
      <c r="C10122" s="7" t="n">
        <v>101</v>
      </c>
      <c r="D10122" s="7" t="n">
        <v>300</v>
      </c>
      <c r="E10122" s="7" t="n">
        <v>1</v>
      </c>
    </row>
    <row r="10123" spans="1:6">
      <c r="A10123" t="s">
        <v>4</v>
      </c>
      <c r="B10123" s="4" t="s">
        <v>5</v>
      </c>
      <c r="C10123" s="4" t="s">
        <v>8</v>
      </c>
      <c r="D10123" s="4" t="s">
        <v>7</v>
      </c>
    </row>
    <row r="10124" spans="1:6">
      <c r="A10124" t="n">
        <v>82255</v>
      </c>
      <c r="B10124" s="27" t="n">
        <v>58</v>
      </c>
      <c r="C10124" s="7" t="n">
        <v>254</v>
      </c>
      <c r="D10124" s="7" t="n">
        <v>0</v>
      </c>
    </row>
    <row r="10125" spans="1:6">
      <c r="A10125" t="s">
        <v>4</v>
      </c>
      <c r="B10125" s="4" t="s">
        <v>5</v>
      </c>
      <c r="C10125" s="4" t="s">
        <v>7</v>
      </c>
      <c r="D10125" s="4" t="s">
        <v>13</v>
      </c>
      <c r="E10125" s="4" t="s">
        <v>13</v>
      </c>
      <c r="F10125" s="4" t="s">
        <v>13</v>
      </c>
      <c r="G10125" s="4" t="s">
        <v>13</v>
      </c>
    </row>
    <row r="10126" spans="1:6">
      <c r="A10126" t="n">
        <v>82259</v>
      </c>
      <c r="B10126" s="46" t="n">
        <v>46</v>
      </c>
      <c r="C10126" s="7" t="n">
        <v>83</v>
      </c>
      <c r="D10126" s="7" t="n">
        <v>0.550000011920929</v>
      </c>
      <c r="E10126" s="7" t="n">
        <v>2</v>
      </c>
      <c r="F10126" s="7" t="n">
        <v>42.9000015258789</v>
      </c>
      <c r="G10126" s="7" t="n">
        <v>15</v>
      </c>
    </row>
    <row r="10127" spans="1:6">
      <c r="A10127" t="s">
        <v>4</v>
      </c>
      <c r="B10127" s="4" t="s">
        <v>5</v>
      </c>
      <c r="C10127" s="4" t="s">
        <v>8</v>
      </c>
      <c r="D10127" s="4" t="s">
        <v>8</v>
      </c>
      <c r="E10127" s="4" t="s">
        <v>13</v>
      </c>
      <c r="F10127" s="4" t="s">
        <v>13</v>
      </c>
      <c r="G10127" s="4" t="s">
        <v>13</v>
      </c>
      <c r="H10127" s="4" t="s">
        <v>7</v>
      </c>
    </row>
    <row r="10128" spans="1:6">
      <c r="A10128" t="n">
        <v>82278</v>
      </c>
      <c r="B10128" s="31" t="n">
        <v>45</v>
      </c>
      <c r="C10128" s="7" t="n">
        <v>2</v>
      </c>
      <c r="D10128" s="7" t="n">
        <v>3</v>
      </c>
      <c r="E10128" s="7" t="n">
        <v>0.550000011920929</v>
      </c>
      <c r="F10128" s="7" t="n">
        <v>3.54999995231628</v>
      </c>
      <c r="G10128" s="7" t="n">
        <v>42.8800010681152</v>
      </c>
      <c r="H10128" s="7" t="n">
        <v>0</v>
      </c>
    </row>
    <row r="10129" spans="1:8">
      <c r="A10129" t="s">
        <v>4</v>
      </c>
      <c r="B10129" s="4" t="s">
        <v>5</v>
      </c>
      <c r="C10129" s="4" t="s">
        <v>8</v>
      </c>
      <c r="D10129" s="4" t="s">
        <v>8</v>
      </c>
      <c r="E10129" s="4" t="s">
        <v>13</v>
      </c>
      <c r="F10129" s="4" t="s">
        <v>13</v>
      </c>
      <c r="G10129" s="4" t="s">
        <v>13</v>
      </c>
      <c r="H10129" s="4" t="s">
        <v>7</v>
      </c>
      <c r="I10129" s="4" t="s">
        <v>8</v>
      </c>
    </row>
    <row r="10130" spans="1:8">
      <c r="A10130" t="n">
        <v>82295</v>
      </c>
      <c r="B10130" s="31" t="n">
        <v>45</v>
      </c>
      <c r="C10130" s="7" t="n">
        <v>4</v>
      </c>
      <c r="D10130" s="7" t="n">
        <v>3</v>
      </c>
      <c r="E10130" s="7" t="n">
        <v>355.369995117188</v>
      </c>
      <c r="F10130" s="7" t="n">
        <v>164.009994506836</v>
      </c>
      <c r="G10130" s="7" t="n">
        <v>0</v>
      </c>
      <c r="H10130" s="7" t="n">
        <v>0</v>
      </c>
      <c r="I10130" s="7" t="n">
        <v>0</v>
      </c>
    </row>
    <row r="10131" spans="1:8">
      <c r="A10131" t="s">
        <v>4</v>
      </c>
      <c r="B10131" s="4" t="s">
        <v>5</v>
      </c>
      <c r="C10131" s="4" t="s">
        <v>8</v>
      </c>
      <c r="D10131" s="4" t="s">
        <v>8</v>
      </c>
      <c r="E10131" s="4" t="s">
        <v>13</v>
      </c>
      <c r="F10131" s="4" t="s">
        <v>7</v>
      </c>
    </row>
    <row r="10132" spans="1:8">
      <c r="A10132" t="n">
        <v>82313</v>
      </c>
      <c r="B10132" s="31" t="n">
        <v>45</v>
      </c>
      <c r="C10132" s="7" t="n">
        <v>5</v>
      </c>
      <c r="D10132" s="7" t="n">
        <v>3</v>
      </c>
      <c r="E10132" s="7" t="n">
        <v>1.10000002384186</v>
      </c>
      <c r="F10132" s="7" t="n">
        <v>0</v>
      </c>
    </row>
    <row r="10133" spans="1:8">
      <c r="A10133" t="s">
        <v>4</v>
      </c>
      <c r="B10133" s="4" t="s">
        <v>5</v>
      </c>
      <c r="C10133" s="4" t="s">
        <v>8</v>
      </c>
      <c r="D10133" s="4" t="s">
        <v>8</v>
      </c>
      <c r="E10133" s="4" t="s">
        <v>13</v>
      </c>
      <c r="F10133" s="4" t="s">
        <v>7</v>
      </c>
    </row>
    <row r="10134" spans="1:8">
      <c r="A10134" t="n">
        <v>82322</v>
      </c>
      <c r="B10134" s="31" t="n">
        <v>45</v>
      </c>
      <c r="C10134" s="7" t="n">
        <v>11</v>
      </c>
      <c r="D10134" s="7" t="n">
        <v>3</v>
      </c>
      <c r="E10134" s="7" t="n">
        <v>40.2999992370605</v>
      </c>
      <c r="F10134" s="7" t="n">
        <v>0</v>
      </c>
    </row>
    <row r="10135" spans="1:8">
      <c r="A10135" t="s">
        <v>4</v>
      </c>
      <c r="B10135" s="4" t="s">
        <v>5</v>
      </c>
      <c r="C10135" s="4" t="s">
        <v>8</v>
      </c>
      <c r="D10135" s="4" t="s">
        <v>8</v>
      </c>
      <c r="E10135" s="4" t="s">
        <v>13</v>
      </c>
      <c r="F10135" s="4" t="s">
        <v>13</v>
      </c>
      <c r="G10135" s="4" t="s">
        <v>13</v>
      </c>
      <c r="H10135" s="4" t="s">
        <v>7</v>
      </c>
      <c r="I10135" s="4" t="s">
        <v>8</v>
      </c>
    </row>
    <row r="10136" spans="1:8">
      <c r="A10136" t="n">
        <v>82331</v>
      </c>
      <c r="B10136" s="31" t="n">
        <v>45</v>
      </c>
      <c r="C10136" s="7" t="n">
        <v>4</v>
      </c>
      <c r="D10136" s="7" t="n">
        <v>3</v>
      </c>
      <c r="E10136" s="7" t="n">
        <v>2.41000008583069</v>
      </c>
      <c r="F10136" s="7" t="n">
        <v>179.630004882813</v>
      </c>
      <c r="G10136" s="7" t="n">
        <v>0</v>
      </c>
      <c r="H10136" s="7" t="n">
        <v>10000</v>
      </c>
      <c r="I10136" s="7" t="n">
        <v>1</v>
      </c>
    </row>
    <row r="10137" spans="1:8">
      <c r="A10137" t="s">
        <v>4</v>
      </c>
      <c r="B10137" s="4" t="s">
        <v>5</v>
      </c>
      <c r="C10137" s="4" t="s">
        <v>8</v>
      </c>
      <c r="D10137" s="4" t="s">
        <v>7</v>
      </c>
    </row>
    <row r="10138" spans="1:8">
      <c r="A10138" t="n">
        <v>82349</v>
      </c>
      <c r="B10138" s="27" t="n">
        <v>58</v>
      </c>
      <c r="C10138" s="7" t="n">
        <v>255</v>
      </c>
      <c r="D10138" s="7" t="n">
        <v>0</v>
      </c>
    </row>
    <row r="10139" spans="1:8">
      <c r="A10139" t="s">
        <v>4</v>
      </c>
      <c r="B10139" s="4" t="s">
        <v>5</v>
      </c>
      <c r="C10139" s="4" t="s">
        <v>7</v>
      </c>
      <c r="D10139" s="4" t="s">
        <v>7</v>
      </c>
      <c r="E10139" s="4" t="s">
        <v>7</v>
      </c>
    </row>
    <row r="10140" spans="1:8">
      <c r="A10140" t="n">
        <v>82353</v>
      </c>
      <c r="B10140" s="56" t="n">
        <v>61</v>
      </c>
      <c r="C10140" s="7" t="n">
        <v>83</v>
      </c>
      <c r="D10140" s="7" t="n">
        <v>0</v>
      </c>
      <c r="E10140" s="7" t="n">
        <v>1000</v>
      </c>
    </row>
    <row r="10141" spans="1:8">
      <c r="A10141" t="s">
        <v>4</v>
      </c>
      <c r="B10141" s="4" t="s">
        <v>5</v>
      </c>
      <c r="C10141" s="4" t="s">
        <v>7</v>
      </c>
    </row>
    <row r="10142" spans="1:8">
      <c r="A10142" t="n">
        <v>82360</v>
      </c>
      <c r="B10142" s="25" t="n">
        <v>16</v>
      </c>
      <c r="C10142" s="7" t="n">
        <v>300</v>
      </c>
    </row>
    <row r="10143" spans="1:8">
      <c r="A10143" t="s">
        <v>4</v>
      </c>
      <c r="B10143" s="4" t="s">
        <v>5</v>
      </c>
      <c r="C10143" s="4" t="s">
        <v>7</v>
      </c>
      <c r="D10143" s="4" t="s">
        <v>7</v>
      </c>
      <c r="E10143" s="4" t="s">
        <v>13</v>
      </c>
      <c r="F10143" s="4" t="s">
        <v>8</v>
      </c>
    </row>
    <row r="10144" spans="1:8">
      <c r="A10144" t="n">
        <v>82363</v>
      </c>
      <c r="B10144" s="90" t="n">
        <v>53</v>
      </c>
      <c r="C10144" s="7" t="n">
        <v>83</v>
      </c>
      <c r="D10144" s="7" t="n">
        <v>0</v>
      </c>
      <c r="E10144" s="7" t="n">
        <v>10</v>
      </c>
      <c r="F10144" s="7" t="n">
        <v>0</v>
      </c>
    </row>
    <row r="10145" spans="1:9">
      <c r="A10145" t="s">
        <v>4</v>
      </c>
      <c r="B10145" s="4" t="s">
        <v>5</v>
      </c>
      <c r="C10145" s="4" t="s">
        <v>7</v>
      </c>
    </row>
    <row r="10146" spans="1:9">
      <c r="A10146" t="n">
        <v>82373</v>
      </c>
      <c r="B10146" s="88" t="n">
        <v>54</v>
      </c>
      <c r="C10146" s="7" t="n">
        <v>83</v>
      </c>
    </row>
    <row r="10147" spans="1:9">
      <c r="A10147" t="s">
        <v>4</v>
      </c>
      <c r="B10147" s="4" t="s">
        <v>5</v>
      </c>
      <c r="C10147" s="4" t="s">
        <v>8</v>
      </c>
      <c r="D10147" s="4" t="s">
        <v>7</v>
      </c>
      <c r="E10147" s="4" t="s">
        <v>9</v>
      </c>
    </row>
    <row r="10148" spans="1:9">
      <c r="A10148" t="n">
        <v>82376</v>
      </c>
      <c r="B10148" s="39" t="n">
        <v>51</v>
      </c>
      <c r="C10148" s="7" t="n">
        <v>4</v>
      </c>
      <c r="D10148" s="7" t="n">
        <v>83</v>
      </c>
      <c r="E10148" s="7" t="s">
        <v>605</v>
      </c>
    </row>
    <row r="10149" spans="1:9">
      <c r="A10149" t="s">
        <v>4</v>
      </c>
      <c r="B10149" s="4" t="s">
        <v>5</v>
      </c>
      <c r="C10149" s="4" t="s">
        <v>7</v>
      </c>
    </row>
    <row r="10150" spans="1:9">
      <c r="A10150" t="n">
        <v>82390</v>
      </c>
      <c r="B10150" s="25" t="n">
        <v>16</v>
      </c>
      <c r="C10150" s="7" t="n">
        <v>0</v>
      </c>
    </row>
    <row r="10151" spans="1:9">
      <c r="A10151" t="s">
        <v>4</v>
      </c>
      <c r="B10151" s="4" t="s">
        <v>5</v>
      </c>
      <c r="C10151" s="4" t="s">
        <v>7</v>
      </c>
      <c r="D10151" s="4" t="s">
        <v>74</v>
      </c>
      <c r="E10151" s="4" t="s">
        <v>8</v>
      </c>
      <c r="F10151" s="4" t="s">
        <v>8</v>
      </c>
      <c r="G10151" s="4" t="s">
        <v>74</v>
      </c>
      <c r="H10151" s="4" t="s">
        <v>8</v>
      </c>
      <c r="I10151" s="4" t="s">
        <v>8</v>
      </c>
      <c r="J10151" s="4" t="s">
        <v>74</v>
      </c>
      <c r="K10151" s="4" t="s">
        <v>8</v>
      </c>
      <c r="L10151" s="4" t="s">
        <v>8</v>
      </c>
    </row>
    <row r="10152" spans="1:9">
      <c r="A10152" t="n">
        <v>82393</v>
      </c>
      <c r="B10152" s="40" t="n">
        <v>26</v>
      </c>
      <c r="C10152" s="7" t="n">
        <v>83</v>
      </c>
      <c r="D10152" s="7" t="s">
        <v>637</v>
      </c>
      <c r="E10152" s="7" t="n">
        <v>2</v>
      </c>
      <c r="F10152" s="7" t="n">
        <v>3</v>
      </c>
      <c r="G10152" s="7" t="s">
        <v>638</v>
      </c>
      <c r="H10152" s="7" t="n">
        <v>2</v>
      </c>
      <c r="I10152" s="7" t="n">
        <v>3</v>
      </c>
      <c r="J10152" s="7" t="s">
        <v>639</v>
      </c>
      <c r="K10152" s="7" t="n">
        <v>2</v>
      </c>
      <c r="L10152" s="7" t="n">
        <v>0</v>
      </c>
    </row>
    <row r="10153" spans="1:9">
      <c r="A10153" t="s">
        <v>4</v>
      </c>
      <c r="B10153" s="4" t="s">
        <v>5</v>
      </c>
    </row>
    <row r="10154" spans="1:9">
      <c r="A10154" t="n">
        <v>82617</v>
      </c>
      <c r="B10154" s="41" t="n">
        <v>28</v>
      </c>
    </row>
    <row r="10155" spans="1:9">
      <c r="A10155" t="s">
        <v>4</v>
      </c>
      <c r="B10155" s="4" t="s">
        <v>5</v>
      </c>
      <c r="C10155" s="4" t="s">
        <v>8</v>
      </c>
      <c r="D10155" s="4" t="s">
        <v>7</v>
      </c>
      <c r="E10155" s="4" t="s">
        <v>7</v>
      </c>
      <c r="F10155" s="4" t="s">
        <v>8</v>
      </c>
    </row>
    <row r="10156" spans="1:9">
      <c r="A10156" t="n">
        <v>82618</v>
      </c>
      <c r="B10156" s="37" t="n">
        <v>25</v>
      </c>
      <c r="C10156" s="7" t="n">
        <v>1</v>
      </c>
      <c r="D10156" s="7" t="n">
        <v>60</v>
      </c>
      <c r="E10156" s="7" t="n">
        <v>640</v>
      </c>
      <c r="F10156" s="7" t="n">
        <v>1</v>
      </c>
    </row>
    <row r="10157" spans="1:9">
      <c r="A10157" t="s">
        <v>4</v>
      </c>
      <c r="B10157" s="4" t="s">
        <v>5</v>
      </c>
      <c r="C10157" s="4" t="s">
        <v>8</v>
      </c>
      <c r="D10157" s="4" t="s">
        <v>7</v>
      </c>
      <c r="E10157" s="4" t="s">
        <v>9</v>
      </c>
    </row>
    <row r="10158" spans="1:9">
      <c r="A10158" t="n">
        <v>82625</v>
      </c>
      <c r="B10158" s="39" t="n">
        <v>51</v>
      </c>
      <c r="C10158" s="7" t="n">
        <v>4</v>
      </c>
      <c r="D10158" s="7" t="n">
        <v>80</v>
      </c>
      <c r="E10158" s="7" t="s">
        <v>471</v>
      </c>
    </row>
    <row r="10159" spans="1:9">
      <c r="A10159" t="s">
        <v>4</v>
      </c>
      <c r="B10159" s="4" t="s">
        <v>5</v>
      </c>
      <c r="C10159" s="4" t="s">
        <v>7</v>
      </c>
    </row>
    <row r="10160" spans="1:9">
      <c r="A10160" t="n">
        <v>82639</v>
      </c>
      <c r="B10160" s="25" t="n">
        <v>16</v>
      </c>
      <c r="C10160" s="7" t="n">
        <v>0</v>
      </c>
    </row>
    <row r="10161" spans="1:12">
      <c r="A10161" t="s">
        <v>4</v>
      </c>
      <c r="B10161" s="4" t="s">
        <v>5</v>
      </c>
      <c r="C10161" s="4" t="s">
        <v>7</v>
      </c>
      <c r="D10161" s="4" t="s">
        <v>74</v>
      </c>
      <c r="E10161" s="4" t="s">
        <v>8</v>
      </c>
      <c r="F10161" s="4" t="s">
        <v>8</v>
      </c>
    </row>
    <row r="10162" spans="1:12">
      <c r="A10162" t="n">
        <v>82642</v>
      </c>
      <c r="B10162" s="40" t="n">
        <v>26</v>
      </c>
      <c r="C10162" s="7" t="n">
        <v>80</v>
      </c>
      <c r="D10162" s="7" t="s">
        <v>640</v>
      </c>
      <c r="E10162" s="7" t="n">
        <v>2</v>
      </c>
      <c r="F10162" s="7" t="n">
        <v>0</v>
      </c>
    </row>
    <row r="10163" spans="1:12">
      <c r="A10163" t="s">
        <v>4</v>
      </c>
      <c r="B10163" s="4" t="s">
        <v>5</v>
      </c>
    </row>
    <row r="10164" spans="1:12">
      <c r="A10164" t="n">
        <v>82660</v>
      </c>
      <c r="B10164" s="41" t="n">
        <v>28</v>
      </c>
    </row>
    <row r="10165" spans="1:12">
      <c r="A10165" t="s">
        <v>4</v>
      </c>
      <c r="B10165" s="4" t="s">
        <v>5</v>
      </c>
      <c r="C10165" s="4" t="s">
        <v>8</v>
      </c>
      <c r="D10165" s="4" t="s">
        <v>7</v>
      </c>
      <c r="E10165" s="4" t="s">
        <v>7</v>
      </c>
      <c r="F10165" s="4" t="s">
        <v>8</v>
      </c>
    </row>
    <row r="10166" spans="1:12">
      <c r="A10166" t="n">
        <v>82661</v>
      </c>
      <c r="B10166" s="37" t="n">
        <v>25</v>
      </c>
      <c r="C10166" s="7" t="n">
        <v>1</v>
      </c>
      <c r="D10166" s="7" t="n">
        <v>65535</v>
      </c>
      <c r="E10166" s="7" t="n">
        <v>65535</v>
      </c>
      <c r="F10166" s="7" t="n">
        <v>0</v>
      </c>
    </row>
    <row r="10167" spans="1:12">
      <c r="A10167" t="s">
        <v>4</v>
      </c>
      <c r="B10167" s="4" t="s">
        <v>5</v>
      </c>
      <c r="C10167" s="4" t="s">
        <v>7</v>
      </c>
      <c r="D10167" s="4" t="s">
        <v>8</v>
      </c>
    </row>
    <row r="10168" spans="1:12">
      <c r="A10168" t="n">
        <v>82668</v>
      </c>
      <c r="B10168" s="42" t="n">
        <v>89</v>
      </c>
      <c r="C10168" s="7" t="n">
        <v>65533</v>
      </c>
      <c r="D10168" s="7" t="n">
        <v>1</v>
      </c>
    </row>
    <row r="10169" spans="1:12">
      <c r="A10169" t="s">
        <v>4</v>
      </c>
      <c r="B10169" s="4" t="s">
        <v>5</v>
      </c>
      <c r="C10169" s="4" t="s">
        <v>8</v>
      </c>
      <c r="D10169" s="4" t="s">
        <v>7</v>
      </c>
      <c r="E10169" s="4" t="s">
        <v>13</v>
      </c>
    </row>
    <row r="10170" spans="1:12">
      <c r="A10170" t="n">
        <v>82672</v>
      </c>
      <c r="B10170" s="27" t="n">
        <v>58</v>
      </c>
      <c r="C10170" s="7" t="n">
        <v>101</v>
      </c>
      <c r="D10170" s="7" t="n">
        <v>300</v>
      </c>
      <c r="E10170" s="7" t="n">
        <v>1</v>
      </c>
    </row>
    <row r="10171" spans="1:12">
      <c r="A10171" t="s">
        <v>4</v>
      </c>
      <c r="B10171" s="4" t="s">
        <v>5</v>
      </c>
      <c r="C10171" s="4" t="s">
        <v>8</v>
      </c>
      <c r="D10171" s="4" t="s">
        <v>7</v>
      </c>
    </row>
    <row r="10172" spans="1:12">
      <c r="A10172" t="n">
        <v>82680</v>
      </c>
      <c r="B10172" s="27" t="n">
        <v>58</v>
      </c>
      <c r="C10172" s="7" t="n">
        <v>254</v>
      </c>
      <c r="D10172" s="7" t="n">
        <v>0</v>
      </c>
    </row>
    <row r="10173" spans="1:12">
      <c r="A10173" t="s">
        <v>4</v>
      </c>
      <c r="B10173" s="4" t="s">
        <v>5</v>
      </c>
      <c r="C10173" s="4" t="s">
        <v>8</v>
      </c>
      <c r="D10173" s="4" t="s">
        <v>7</v>
      </c>
      <c r="E10173" s="4" t="s">
        <v>9</v>
      </c>
      <c r="F10173" s="4" t="s">
        <v>9</v>
      </c>
      <c r="G10173" s="4" t="s">
        <v>9</v>
      </c>
      <c r="H10173" s="4" t="s">
        <v>9</v>
      </c>
    </row>
    <row r="10174" spans="1:12">
      <c r="A10174" t="n">
        <v>82684</v>
      </c>
      <c r="B10174" s="39" t="n">
        <v>51</v>
      </c>
      <c r="C10174" s="7" t="n">
        <v>3</v>
      </c>
      <c r="D10174" s="7" t="n">
        <v>1</v>
      </c>
      <c r="E10174" s="7" t="s">
        <v>95</v>
      </c>
      <c r="F10174" s="7" t="s">
        <v>97</v>
      </c>
      <c r="G10174" s="7" t="s">
        <v>94</v>
      </c>
      <c r="H10174" s="7" t="s">
        <v>95</v>
      </c>
    </row>
    <row r="10175" spans="1:12">
      <c r="A10175" t="s">
        <v>4</v>
      </c>
      <c r="B10175" s="4" t="s">
        <v>5</v>
      </c>
      <c r="C10175" s="4" t="s">
        <v>8</v>
      </c>
      <c r="D10175" s="4" t="s">
        <v>7</v>
      </c>
      <c r="E10175" s="4" t="s">
        <v>9</v>
      </c>
      <c r="F10175" s="4" t="s">
        <v>9</v>
      </c>
      <c r="G10175" s="4" t="s">
        <v>9</v>
      </c>
      <c r="H10175" s="4" t="s">
        <v>9</v>
      </c>
    </row>
    <row r="10176" spans="1:12">
      <c r="A10176" t="n">
        <v>82697</v>
      </c>
      <c r="B10176" s="39" t="n">
        <v>51</v>
      </c>
      <c r="C10176" s="7" t="n">
        <v>3</v>
      </c>
      <c r="D10176" s="7" t="n">
        <v>2</v>
      </c>
      <c r="E10176" s="7" t="s">
        <v>95</v>
      </c>
      <c r="F10176" s="7" t="s">
        <v>95</v>
      </c>
      <c r="G10176" s="7" t="s">
        <v>94</v>
      </c>
      <c r="H10176" s="7" t="s">
        <v>95</v>
      </c>
    </row>
    <row r="10177" spans="1:8">
      <c r="A10177" t="s">
        <v>4</v>
      </c>
      <c r="B10177" s="4" t="s">
        <v>5</v>
      </c>
      <c r="C10177" s="4" t="s">
        <v>8</v>
      </c>
      <c r="D10177" s="4" t="s">
        <v>7</v>
      </c>
      <c r="E10177" s="4" t="s">
        <v>9</v>
      </c>
      <c r="F10177" s="4" t="s">
        <v>9</v>
      </c>
      <c r="G10177" s="4" t="s">
        <v>9</v>
      </c>
      <c r="H10177" s="4" t="s">
        <v>9</v>
      </c>
    </row>
    <row r="10178" spans="1:8">
      <c r="A10178" t="n">
        <v>82710</v>
      </c>
      <c r="B10178" s="39" t="n">
        <v>51</v>
      </c>
      <c r="C10178" s="7" t="n">
        <v>3</v>
      </c>
      <c r="D10178" s="7" t="n">
        <v>3</v>
      </c>
      <c r="E10178" s="7" t="s">
        <v>95</v>
      </c>
      <c r="F10178" s="7" t="s">
        <v>97</v>
      </c>
      <c r="G10178" s="7" t="s">
        <v>94</v>
      </c>
      <c r="H10178" s="7" t="s">
        <v>95</v>
      </c>
    </row>
    <row r="10179" spans="1:8">
      <c r="A10179" t="s">
        <v>4</v>
      </c>
      <c r="B10179" s="4" t="s">
        <v>5</v>
      </c>
      <c r="C10179" s="4" t="s">
        <v>8</v>
      </c>
      <c r="D10179" s="4" t="s">
        <v>7</v>
      </c>
      <c r="E10179" s="4" t="s">
        <v>9</v>
      </c>
      <c r="F10179" s="4" t="s">
        <v>9</v>
      </c>
      <c r="G10179" s="4" t="s">
        <v>9</v>
      </c>
      <c r="H10179" s="4" t="s">
        <v>9</v>
      </c>
    </row>
    <row r="10180" spans="1:8">
      <c r="A10180" t="n">
        <v>82723</v>
      </c>
      <c r="B10180" s="39" t="n">
        <v>51</v>
      </c>
      <c r="C10180" s="7" t="n">
        <v>3</v>
      </c>
      <c r="D10180" s="7" t="n">
        <v>4</v>
      </c>
      <c r="E10180" s="7" t="s">
        <v>95</v>
      </c>
      <c r="F10180" s="7" t="s">
        <v>97</v>
      </c>
      <c r="G10180" s="7" t="s">
        <v>94</v>
      </c>
      <c r="H10180" s="7" t="s">
        <v>95</v>
      </c>
    </row>
    <row r="10181" spans="1:8">
      <c r="A10181" t="s">
        <v>4</v>
      </c>
      <c r="B10181" s="4" t="s">
        <v>5</v>
      </c>
      <c r="C10181" s="4" t="s">
        <v>8</v>
      </c>
      <c r="D10181" s="4" t="s">
        <v>7</v>
      </c>
      <c r="E10181" s="4" t="s">
        <v>9</v>
      </c>
      <c r="F10181" s="4" t="s">
        <v>9</v>
      </c>
      <c r="G10181" s="4" t="s">
        <v>9</v>
      </c>
      <c r="H10181" s="4" t="s">
        <v>9</v>
      </c>
    </row>
    <row r="10182" spans="1:8">
      <c r="A10182" t="n">
        <v>82736</v>
      </c>
      <c r="B10182" s="39" t="n">
        <v>51</v>
      </c>
      <c r="C10182" s="7" t="n">
        <v>3</v>
      </c>
      <c r="D10182" s="7" t="n">
        <v>5</v>
      </c>
      <c r="E10182" s="7" t="s">
        <v>95</v>
      </c>
      <c r="F10182" s="7" t="s">
        <v>95</v>
      </c>
      <c r="G10182" s="7" t="s">
        <v>94</v>
      </c>
      <c r="H10182" s="7" t="s">
        <v>95</v>
      </c>
    </row>
    <row r="10183" spans="1:8">
      <c r="A10183" t="s">
        <v>4</v>
      </c>
      <c r="B10183" s="4" t="s">
        <v>5</v>
      </c>
      <c r="C10183" s="4" t="s">
        <v>8</v>
      </c>
      <c r="D10183" s="4" t="s">
        <v>7</v>
      </c>
      <c r="E10183" s="4" t="s">
        <v>9</v>
      </c>
      <c r="F10183" s="4" t="s">
        <v>9</v>
      </c>
      <c r="G10183" s="4" t="s">
        <v>9</v>
      </c>
      <c r="H10183" s="4" t="s">
        <v>9</v>
      </c>
    </row>
    <row r="10184" spans="1:8">
      <c r="A10184" t="n">
        <v>82749</v>
      </c>
      <c r="B10184" s="39" t="n">
        <v>51</v>
      </c>
      <c r="C10184" s="7" t="n">
        <v>3</v>
      </c>
      <c r="D10184" s="7" t="n">
        <v>7</v>
      </c>
      <c r="E10184" s="7" t="s">
        <v>95</v>
      </c>
      <c r="F10184" s="7" t="s">
        <v>99</v>
      </c>
      <c r="G10184" s="7" t="s">
        <v>94</v>
      </c>
      <c r="H10184" s="7" t="s">
        <v>95</v>
      </c>
    </row>
    <row r="10185" spans="1:8">
      <c r="A10185" t="s">
        <v>4</v>
      </c>
      <c r="B10185" s="4" t="s">
        <v>5</v>
      </c>
      <c r="C10185" s="4" t="s">
        <v>8</v>
      </c>
      <c r="D10185" s="4" t="s">
        <v>7</v>
      </c>
      <c r="E10185" s="4" t="s">
        <v>9</v>
      </c>
      <c r="F10185" s="4" t="s">
        <v>9</v>
      </c>
      <c r="G10185" s="4" t="s">
        <v>9</v>
      </c>
      <c r="H10185" s="4" t="s">
        <v>9</v>
      </c>
    </row>
    <row r="10186" spans="1:8">
      <c r="A10186" t="n">
        <v>82762</v>
      </c>
      <c r="B10186" s="39" t="n">
        <v>51</v>
      </c>
      <c r="C10186" s="7" t="n">
        <v>3</v>
      </c>
      <c r="D10186" s="7" t="n">
        <v>8</v>
      </c>
      <c r="E10186" s="7" t="s">
        <v>95</v>
      </c>
      <c r="F10186" s="7" t="s">
        <v>97</v>
      </c>
      <c r="G10186" s="7" t="s">
        <v>94</v>
      </c>
      <c r="H10186" s="7" t="s">
        <v>95</v>
      </c>
    </row>
    <row r="10187" spans="1:8">
      <c r="A10187" t="s">
        <v>4</v>
      </c>
      <c r="B10187" s="4" t="s">
        <v>5</v>
      </c>
      <c r="C10187" s="4" t="s">
        <v>8</v>
      </c>
      <c r="D10187" s="4" t="s">
        <v>7</v>
      </c>
      <c r="E10187" s="4" t="s">
        <v>9</v>
      </c>
      <c r="F10187" s="4" t="s">
        <v>9</v>
      </c>
      <c r="G10187" s="4" t="s">
        <v>9</v>
      </c>
      <c r="H10187" s="4" t="s">
        <v>9</v>
      </c>
    </row>
    <row r="10188" spans="1:8">
      <c r="A10188" t="n">
        <v>82775</v>
      </c>
      <c r="B10188" s="39" t="n">
        <v>51</v>
      </c>
      <c r="C10188" s="7" t="n">
        <v>3</v>
      </c>
      <c r="D10188" s="7" t="n">
        <v>9</v>
      </c>
      <c r="E10188" s="7" t="s">
        <v>95</v>
      </c>
      <c r="F10188" s="7" t="s">
        <v>95</v>
      </c>
      <c r="G10188" s="7" t="s">
        <v>94</v>
      </c>
      <c r="H10188" s="7" t="s">
        <v>95</v>
      </c>
    </row>
    <row r="10189" spans="1:8">
      <c r="A10189" t="s">
        <v>4</v>
      </c>
      <c r="B10189" s="4" t="s">
        <v>5</v>
      </c>
      <c r="C10189" s="4" t="s">
        <v>8</v>
      </c>
      <c r="D10189" s="4" t="s">
        <v>7</v>
      </c>
      <c r="E10189" s="4" t="s">
        <v>9</v>
      </c>
      <c r="F10189" s="4" t="s">
        <v>9</v>
      </c>
      <c r="G10189" s="4" t="s">
        <v>9</v>
      </c>
      <c r="H10189" s="4" t="s">
        <v>9</v>
      </c>
    </row>
    <row r="10190" spans="1:8">
      <c r="A10190" t="n">
        <v>82788</v>
      </c>
      <c r="B10190" s="39" t="n">
        <v>51</v>
      </c>
      <c r="C10190" s="7" t="n">
        <v>3</v>
      </c>
      <c r="D10190" s="7" t="n">
        <v>11</v>
      </c>
      <c r="E10190" s="7" t="s">
        <v>95</v>
      </c>
      <c r="F10190" s="7" t="s">
        <v>95</v>
      </c>
      <c r="G10190" s="7" t="s">
        <v>94</v>
      </c>
      <c r="H10190" s="7" t="s">
        <v>95</v>
      </c>
    </row>
    <row r="10191" spans="1:8">
      <c r="A10191" t="s">
        <v>4</v>
      </c>
      <c r="B10191" s="4" t="s">
        <v>5</v>
      </c>
      <c r="C10191" s="4" t="s">
        <v>8</v>
      </c>
      <c r="D10191" s="4" t="s">
        <v>8</v>
      </c>
      <c r="E10191" s="4" t="s">
        <v>13</v>
      </c>
      <c r="F10191" s="4" t="s">
        <v>13</v>
      </c>
      <c r="G10191" s="4" t="s">
        <v>13</v>
      </c>
      <c r="H10191" s="4" t="s">
        <v>7</v>
      </c>
    </row>
    <row r="10192" spans="1:8">
      <c r="A10192" t="n">
        <v>82801</v>
      </c>
      <c r="B10192" s="31" t="n">
        <v>45</v>
      </c>
      <c r="C10192" s="7" t="n">
        <v>2</v>
      </c>
      <c r="D10192" s="7" t="n">
        <v>3</v>
      </c>
      <c r="E10192" s="7" t="n">
        <v>-0.129999995231628</v>
      </c>
      <c r="F10192" s="7" t="n">
        <v>3.34999990463257</v>
      </c>
      <c r="G10192" s="7" t="n">
        <v>44.0200004577637</v>
      </c>
      <c r="H10192" s="7" t="n">
        <v>0</v>
      </c>
    </row>
    <row r="10193" spans="1:8">
      <c r="A10193" t="s">
        <v>4</v>
      </c>
      <c r="B10193" s="4" t="s">
        <v>5</v>
      </c>
      <c r="C10193" s="4" t="s">
        <v>8</v>
      </c>
      <c r="D10193" s="4" t="s">
        <v>8</v>
      </c>
      <c r="E10193" s="4" t="s">
        <v>13</v>
      </c>
      <c r="F10193" s="4" t="s">
        <v>13</v>
      </c>
      <c r="G10193" s="4" t="s">
        <v>13</v>
      </c>
      <c r="H10193" s="4" t="s">
        <v>7</v>
      </c>
      <c r="I10193" s="4" t="s">
        <v>8</v>
      </c>
    </row>
    <row r="10194" spans="1:8">
      <c r="A10194" t="n">
        <v>82818</v>
      </c>
      <c r="B10194" s="31" t="n">
        <v>45</v>
      </c>
      <c r="C10194" s="7" t="n">
        <v>4</v>
      </c>
      <c r="D10194" s="7" t="n">
        <v>3</v>
      </c>
      <c r="E10194" s="7" t="n">
        <v>359.980010986328</v>
      </c>
      <c r="F10194" s="7" t="n">
        <v>15.4799995422363</v>
      </c>
      <c r="G10194" s="7" t="n">
        <v>0</v>
      </c>
      <c r="H10194" s="7" t="n">
        <v>0</v>
      </c>
      <c r="I10194" s="7" t="n">
        <v>0</v>
      </c>
    </row>
    <row r="10195" spans="1:8">
      <c r="A10195" t="s">
        <v>4</v>
      </c>
      <c r="B10195" s="4" t="s">
        <v>5</v>
      </c>
      <c r="C10195" s="4" t="s">
        <v>8</v>
      </c>
      <c r="D10195" s="4" t="s">
        <v>8</v>
      </c>
      <c r="E10195" s="4" t="s">
        <v>13</v>
      </c>
      <c r="F10195" s="4" t="s">
        <v>7</v>
      </c>
    </row>
    <row r="10196" spans="1:8">
      <c r="A10196" t="n">
        <v>82836</v>
      </c>
      <c r="B10196" s="31" t="n">
        <v>45</v>
      </c>
      <c r="C10196" s="7" t="n">
        <v>5</v>
      </c>
      <c r="D10196" s="7" t="n">
        <v>3</v>
      </c>
      <c r="E10196" s="7" t="n">
        <v>2.90000009536743</v>
      </c>
      <c r="F10196" s="7" t="n">
        <v>0</v>
      </c>
    </row>
    <row r="10197" spans="1:8">
      <c r="A10197" t="s">
        <v>4</v>
      </c>
      <c r="B10197" s="4" t="s">
        <v>5</v>
      </c>
      <c r="C10197" s="4" t="s">
        <v>8</v>
      </c>
      <c r="D10197" s="4" t="s">
        <v>8</v>
      </c>
      <c r="E10197" s="4" t="s">
        <v>13</v>
      </c>
      <c r="F10197" s="4" t="s">
        <v>7</v>
      </c>
    </row>
    <row r="10198" spans="1:8">
      <c r="A10198" t="n">
        <v>82845</v>
      </c>
      <c r="B10198" s="31" t="n">
        <v>45</v>
      </c>
      <c r="C10198" s="7" t="n">
        <v>11</v>
      </c>
      <c r="D10198" s="7" t="n">
        <v>3</v>
      </c>
      <c r="E10198" s="7" t="n">
        <v>23.1000003814697</v>
      </c>
      <c r="F10198" s="7" t="n">
        <v>0</v>
      </c>
    </row>
    <row r="10199" spans="1:8">
      <c r="A10199" t="s">
        <v>4</v>
      </c>
      <c r="B10199" s="4" t="s">
        <v>5</v>
      </c>
      <c r="C10199" s="4" t="s">
        <v>8</v>
      </c>
      <c r="D10199" s="4" t="s">
        <v>7</v>
      </c>
      <c r="E10199" s="4" t="s">
        <v>9</v>
      </c>
      <c r="F10199" s="4" t="s">
        <v>9</v>
      </c>
      <c r="G10199" s="4" t="s">
        <v>9</v>
      </c>
      <c r="H10199" s="4" t="s">
        <v>9</v>
      </c>
    </row>
    <row r="10200" spans="1:8">
      <c r="A10200" t="n">
        <v>82854</v>
      </c>
      <c r="B10200" s="39" t="n">
        <v>51</v>
      </c>
      <c r="C10200" s="7" t="n">
        <v>3</v>
      </c>
      <c r="D10200" s="7" t="n">
        <v>13</v>
      </c>
      <c r="E10200" s="7" t="s">
        <v>616</v>
      </c>
      <c r="F10200" s="7" t="s">
        <v>641</v>
      </c>
      <c r="G10200" s="7" t="s">
        <v>94</v>
      </c>
      <c r="H10200" s="7" t="s">
        <v>95</v>
      </c>
    </row>
    <row r="10201" spans="1:8">
      <c r="A10201" t="s">
        <v>4</v>
      </c>
      <c r="B10201" s="4" t="s">
        <v>5</v>
      </c>
      <c r="C10201" s="4" t="s">
        <v>8</v>
      </c>
      <c r="D10201" s="4" t="s">
        <v>7</v>
      </c>
    </row>
    <row r="10202" spans="1:8">
      <c r="A10202" t="n">
        <v>82883</v>
      </c>
      <c r="B10202" s="27" t="n">
        <v>58</v>
      </c>
      <c r="C10202" s="7" t="n">
        <v>255</v>
      </c>
      <c r="D10202" s="7" t="n">
        <v>0</v>
      </c>
    </row>
    <row r="10203" spans="1:8">
      <c r="A10203" t="s">
        <v>4</v>
      </c>
      <c r="B10203" s="4" t="s">
        <v>5</v>
      </c>
      <c r="C10203" s="4" t="s">
        <v>7</v>
      </c>
      <c r="D10203" s="4" t="s">
        <v>13</v>
      </c>
      <c r="E10203" s="4" t="s">
        <v>13</v>
      </c>
      <c r="F10203" s="4" t="s">
        <v>13</v>
      </c>
      <c r="G10203" s="4" t="s">
        <v>7</v>
      </c>
      <c r="H10203" s="4" t="s">
        <v>7</v>
      </c>
    </row>
    <row r="10204" spans="1:8">
      <c r="A10204" t="n">
        <v>82887</v>
      </c>
      <c r="B10204" s="55" t="n">
        <v>60</v>
      </c>
      <c r="C10204" s="7" t="n">
        <v>13</v>
      </c>
      <c r="D10204" s="7" t="n">
        <v>-40</v>
      </c>
      <c r="E10204" s="7" t="n">
        <v>0</v>
      </c>
      <c r="F10204" s="7" t="n">
        <v>0</v>
      </c>
      <c r="G10204" s="7" t="n">
        <v>500</v>
      </c>
      <c r="H10204" s="7" t="n">
        <v>0</v>
      </c>
    </row>
    <row r="10205" spans="1:8">
      <c r="A10205" t="s">
        <v>4</v>
      </c>
      <c r="B10205" s="4" t="s">
        <v>5</v>
      </c>
      <c r="C10205" s="4" t="s">
        <v>7</v>
      </c>
    </row>
    <row r="10206" spans="1:8">
      <c r="A10206" t="n">
        <v>82906</v>
      </c>
      <c r="B10206" s="25" t="n">
        <v>16</v>
      </c>
      <c r="C10206" s="7" t="n">
        <v>500</v>
      </c>
    </row>
    <row r="10207" spans="1:8">
      <c r="A10207" t="s">
        <v>4</v>
      </c>
      <c r="B10207" s="4" t="s">
        <v>5</v>
      </c>
      <c r="C10207" s="4" t="s">
        <v>8</v>
      </c>
      <c r="D10207" s="4" t="s">
        <v>7</v>
      </c>
      <c r="E10207" s="4" t="s">
        <v>9</v>
      </c>
    </row>
    <row r="10208" spans="1:8">
      <c r="A10208" t="n">
        <v>82909</v>
      </c>
      <c r="B10208" s="39" t="n">
        <v>51</v>
      </c>
      <c r="C10208" s="7" t="n">
        <v>4</v>
      </c>
      <c r="D10208" s="7" t="n">
        <v>13</v>
      </c>
      <c r="E10208" s="7" t="s">
        <v>642</v>
      </c>
    </row>
    <row r="10209" spans="1:9">
      <c r="A10209" t="s">
        <v>4</v>
      </c>
      <c r="B10209" s="4" t="s">
        <v>5</v>
      </c>
      <c r="C10209" s="4" t="s">
        <v>7</v>
      </c>
    </row>
    <row r="10210" spans="1:9">
      <c r="A10210" t="n">
        <v>82922</v>
      </c>
      <c r="B10210" s="25" t="n">
        <v>16</v>
      </c>
      <c r="C10210" s="7" t="n">
        <v>0</v>
      </c>
    </row>
    <row r="10211" spans="1:9">
      <c r="A10211" t="s">
        <v>4</v>
      </c>
      <c r="B10211" s="4" t="s">
        <v>5</v>
      </c>
      <c r="C10211" s="4" t="s">
        <v>7</v>
      </c>
      <c r="D10211" s="4" t="s">
        <v>74</v>
      </c>
      <c r="E10211" s="4" t="s">
        <v>8</v>
      </c>
      <c r="F10211" s="4" t="s">
        <v>8</v>
      </c>
    </row>
    <row r="10212" spans="1:9">
      <c r="A10212" t="n">
        <v>82925</v>
      </c>
      <c r="B10212" s="40" t="n">
        <v>26</v>
      </c>
      <c r="C10212" s="7" t="n">
        <v>13</v>
      </c>
      <c r="D10212" s="7" t="s">
        <v>643</v>
      </c>
      <c r="E10212" s="7" t="n">
        <v>2</v>
      </c>
      <c r="F10212" s="7" t="n">
        <v>0</v>
      </c>
    </row>
    <row r="10213" spans="1:9">
      <c r="A10213" t="s">
        <v>4</v>
      </c>
      <c r="B10213" s="4" t="s">
        <v>5</v>
      </c>
    </row>
    <row r="10214" spans="1:9">
      <c r="A10214" t="n">
        <v>83032</v>
      </c>
      <c r="B10214" s="41" t="n">
        <v>28</v>
      </c>
    </row>
    <row r="10215" spans="1:9">
      <c r="A10215" t="s">
        <v>4</v>
      </c>
      <c r="B10215" s="4" t="s">
        <v>5</v>
      </c>
      <c r="C10215" s="4" t="s">
        <v>8</v>
      </c>
      <c r="D10215" s="4" t="s">
        <v>7</v>
      </c>
      <c r="E10215" s="4" t="s">
        <v>9</v>
      </c>
    </row>
    <row r="10216" spans="1:9">
      <c r="A10216" t="n">
        <v>83033</v>
      </c>
      <c r="B10216" s="39" t="n">
        <v>51</v>
      </c>
      <c r="C10216" s="7" t="n">
        <v>4</v>
      </c>
      <c r="D10216" s="7" t="n">
        <v>8</v>
      </c>
      <c r="E10216" s="7" t="s">
        <v>100</v>
      </c>
    </row>
    <row r="10217" spans="1:9">
      <c r="A10217" t="s">
        <v>4</v>
      </c>
      <c r="B10217" s="4" t="s">
        <v>5</v>
      </c>
      <c r="C10217" s="4" t="s">
        <v>7</v>
      </c>
    </row>
    <row r="10218" spans="1:9">
      <c r="A10218" t="n">
        <v>83046</v>
      </c>
      <c r="B10218" s="25" t="n">
        <v>16</v>
      </c>
      <c r="C10218" s="7" t="n">
        <v>0</v>
      </c>
    </row>
    <row r="10219" spans="1:9">
      <c r="A10219" t="s">
        <v>4</v>
      </c>
      <c r="B10219" s="4" t="s">
        <v>5</v>
      </c>
      <c r="C10219" s="4" t="s">
        <v>7</v>
      </c>
      <c r="D10219" s="4" t="s">
        <v>74</v>
      </c>
      <c r="E10219" s="4" t="s">
        <v>8</v>
      </c>
      <c r="F10219" s="4" t="s">
        <v>8</v>
      </c>
    </row>
    <row r="10220" spans="1:9">
      <c r="A10220" t="n">
        <v>83049</v>
      </c>
      <c r="B10220" s="40" t="n">
        <v>26</v>
      </c>
      <c r="C10220" s="7" t="n">
        <v>8</v>
      </c>
      <c r="D10220" s="7" t="s">
        <v>644</v>
      </c>
      <c r="E10220" s="7" t="n">
        <v>2</v>
      </c>
      <c r="F10220" s="7" t="n">
        <v>0</v>
      </c>
    </row>
    <row r="10221" spans="1:9">
      <c r="A10221" t="s">
        <v>4</v>
      </c>
      <c r="B10221" s="4" t="s">
        <v>5</v>
      </c>
    </row>
    <row r="10222" spans="1:9">
      <c r="A10222" t="n">
        <v>83137</v>
      </c>
      <c r="B10222" s="41" t="n">
        <v>28</v>
      </c>
    </row>
    <row r="10223" spans="1:9">
      <c r="A10223" t="s">
        <v>4</v>
      </c>
      <c r="B10223" s="4" t="s">
        <v>5</v>
      </c>
      <c r="C10223" s="4" t="s">
        <v>8</v>
      </c>
      <c r="D10223" s="4" t="s">
        <v>7</v>
      </c>
      <c r="E10223" s="4" t="s">
        <v>9</v>
      </c>
    </row>
    <row r="10224" spans="1:9">
      <c r="A10224" t="n">
        <v>83138</v>
      </c>
      <c r="B10224" s="39" t="n">
        <v>51</v>
      </c>
      <c r="C10224" s="7" t="n">
        <v>4</v>
      </c>
      <c r="D10224" s="7" t="n">
        <v>0</v>
      </c>
      <c r="E10224" s="7" t="s">
        <v>82</v>
      </c>
    </row>
    <row r="10225" spans="1:6">
      <c r="A10225" t="s">
        <v>4</v>
      </c>
      <c r="B10225" s="4" t="s">
        <v>5</v>
      </c>
      <c r="C10225" s="4" t="s">
        <v>7</v>
      </c>
    </row>
    <row r="10226" spans="1:6">
      <c r="A10226" t="n">
        <v>83152</v>
      </c>
      <c r="B10226" s="25" t="n">
        <v>16</v>
      </c>
      <c r="C10226" s="7" t="n">
        <v>0</v>
      </c>
    </row>
    <row r="10227" spans="1:6">
      <c r="A10227" t="s">
        <v>4</v>
      </c>
      <c r="B10227" s="4" t="s">
        <v>5</v>
      </c>
      <c r="C10227" s="4" t="s">
        <v>7</v>
      </c>
      <c r="D10227" s="4" t="s">
        <v>74</v>
      </c>
      <c r="E10227" s="4" t="s">
        <v>8</v>
      </c>
      <c r="F10227" s="4" t="s">
        <v>8</v>
      </c>
    </row>
    <row r="10228" spans="1:6">
      <c r="A10228" t="n">
        <v>83155</v>
      </c>
      <c r="B10228" s="40" t="n">
        <v>26</v>
      </c>
      <c r="C10228" s="7" t="n">
        <v>0</v>
      </c>
      <c r="D10228" s="7" t="s">
        <v>645</v>
      </c>
      <c r="E10228" s="7" t="n">
        <v>2</v>
      </c>
      <c r="F10228" s="7" t="n">
        <v>0</v>
      </c>
    </row>
    <row r="10229" spans="1:6">
      <c r="A10229" t="s">
        <v>4</v>
      </c>
      <c r="B10229" s="4" t="s">
        <v>5</v>
      </c>
    </row>
    <row r="10230" spans="1:6">
      <c r="A10230" t="n">
        <v>83217</v>
      </c>
      <c r="B10230" s="41" t="n">
        <v>28</v>
      </c>
    </row>
    <row r="10231" spans="1:6">
      <c r="A10231" t="s">
        <v>4</v>
      </c>
      <c r="B10231" s="4" t="s">
        <v>5</v>
      </c>
      <c r="C10231" s="4" t="s">
        <v>8</v>
      </c>
      <c r="D10231" s="4" t="s">
        <v>7</v>
      </c>
      <c r="E10231" s="4" t="s">
        <v>9</v>
      </c>
      <c r="F10231" s="4" t="s">
        <v>9</v>
      </c>
      <c r="G10231" s="4" t="s">
        <v>9</v>
      </c>
      <c r="H10231" s="4" t="s">
        <v>9</v>
      </c>
    </row>
    <row r="10232" spans="1:6">
      <c r="A10232" t="n">
        <v>83218</v>
      </c>
      <c r="B10232" s="39" t="n">
        <v>51</v>
      </c>
      <c r="C10232" s="7" t="n">
        <v>3</v>
      </c>
      <c r="D10232" s="7" t="n">
        <v>11</v>
      </c>
      <c r="E10232" s="7" t="s">
        <v>646</v>
      </c>
      <c r="F10232" s="7" t="s">
        <v>93</v>
      </c>
      <c r="G10232" s="7" t="s">
        <v>94</v>
      </c>
      <c r="H10232" s="7" t="s">
        <v>95</v>
      </c>
    </row>
    <row r="10233" spans="1:6">
      <c r="A10233" t="s">
        <v>4</v>
      </c>
      <c r="B10233" s="4" t="s">
        <v>5</v>
      </c>
      <c r="C10233" s="4" t="s">
        <v>8</v>
      </c>
      <c r="D10233" s="4" t="s">
        <v>7</v>
      </c>
      <c r="E10233" s="4" t="s">
        <v>9</v>
      </c>
    </row>
    <row r="10234" spans="1:6">
      <c r="A10234" t="n">
        <v>83247</v>
      </c>
      <c r="B10234" s="39" t="n">
        <v>51</v>
      </c>
      <c r="C10234" s="7" t="n">
        <v>4</v>
      </c>
      <c r="D10234" s="7" t="n">
        <v>11</v>
      </c>
      <c r="E10234" s="7" t="s">
        <v>647</v>
      </c>
    </row>
    <row r="10235" spans="1:6">
      <c r="A10235" t="s">
        <v>4</v>
      </c>
      <c r="B10235" s="4" t="s">
        <v>5</v>
      </c>
      <c r="C10235" s="4" t="s">
        <v>7</v>
      </c>
    </row>
    <row r="10236" spans="1:6">
      <c r="A10236" t="n">
        <v>83260</v>
      </c>
      <c r="B10236" s="25" t="n">
        <v>16</v>
      </c>
      <c r="C10236" s="7" t="n">
        <v>0</v>
      </c>
    </row>
    <row r="10237" spans="1:6">
      <c r="A10237" t="s">
        <v>4</v>
      </c>
      <c r="B10237" s="4" t="s">
        <v>5</v>
      </c>
      <c r="C10237" s="4" t="s">
        <v>7</v>
      </c>
      <c r="D10237" s="4" t="s">
        <v>74</v>
      </c>
      <c r="E10237" s="4" t="s">
        <v>8</v>
      </c>
      <c r="F10237" s="4" t="s">
        <v>8</v>
      </c>
    </row>
    <row r="10238" spans="1:6">
      <c r="A10238" t="n">
        <v>83263</v>
      </c>
      <c r="B10238" s="40" t="n">
        <v>26</v>
      </c>
      <c r="C10238" s="7" t="n">
        <v>11</v>
      </c>
      <c r="D10238" s="7" t="s">
        <v>648</v>
      </c>
      <c r="E10238" s="7" t="n">
        <v>2</v>
      </c>
      <c r="F10238" s="7" t="n">
        <v>0</v>
      </c>
    </row>
    <row r="10239" spans="1:6">
      <c r="A10239" t="s">
        <v>4</v>
      </c>
      <c r="B10239" s="4" t="s">
        <v>5</v>
      </c>
    </row>
    <row r="10240" spans="1:6">
      <c r="A10240" t="n">
        <v>83311</v>
      </c>
      <c r="B10240" s="41" t="n">
        <v>28</v>
      </c>
    </row>
    <row r="10241" spans="1:8">
      <c r="A10241" t="s">
        <v>4</v>
      </c>
      <c r="B10241" s="4" t="s">
        <v>5</v>
      </c>
      <c r="C10241" s="4" t="s">
        <v>7</v>
      </c>
      <c r="D10241" s="4" t="s">
        <v>8</v>
      </c>
    </row>
    <row r="10242" spans="1:8">
      <c r="A10242" t="n">
        <v>83312</v>
      </c>
      <c r="B10242" s="42" t="n">
        <v>89</v>
      </c>
      <c r="C10242" s="7" t="n">
        <v>65533</v>
      </c>
      <c r="D10242" s="7" t="n">
        <v>1</v>
      </c>
    </row>
    <row r="10243" spans="1:8">
      <c r="A10243" t="s">
        <v>4</v>
      </c>
      <c r="B10243" s="4" t="s">
        <v>5</v>
      </c>
      <c r="C10243" s="4" t="s">
        <v>8</v>
      </c>
      <c r="D10243" s="4" t="s">
        <v>7</v>
      </c>
      <c r="E10243" s="4" t="s">
        <v>13</v>
      </c>
    </row>
    <row r="10244" spans="1:8">
      <c r="A10244" t="n">
        <v>83316</v>
      </c>
      <c r="B10244" s="27" t="n">
        <v>58</v>
      </c>
      <c r="C10244" s="7" t="n">
        <v>101</v>
      </c>
      <c r="D10244" s="7" t="n">
        <v>300</v>
      </c>
      <c r="E10244" s="7" t="n">
        <v>1</v>
      </c>
    </row>
    <row r="10245" spans="1:8">
      <c r="A10245" t="s">
        <v>4</v>
      </c>
      <c r="B10245" s="4" t="s">
        <v>5</v>
      </c>
      <c r="C10245" s="4" t="s">
        <v>8</v>
      </c>
      <c r="D10245" s="4" t="s">
        <v>7</v>
      </c>
    </row>
    <row r="10246" spans="1:8">
      <c r="A10246" t="n">
        <v>83324</v>
      </c>
      <c r="B10246" s="27" t="n">
        <v>58</v>
      </c>
      <c r="C10246" s="7" t="n">
        <v>254</v>
      </c>
      <c r="D10246" s="7" t="n">
        <v>0</v>
      </c>
    </row>
    <row r="10247" spans="1:8">
      <c r="A10247" t="s">
        <v>4</v>
      </c>
      <c r="B10247" s="4" t="s">
        <v>5</v>
      </c>
      <c r="C10247" s="4" t="s">
        <v>7</v>
      </c>
      <c r="D10247" s="4" t="s">
        <v>13</v>
      </c>
      <c r="E10247" s="4" t="s">
        <v>13</v>
      </c>
      <c r="F10247" s="4" t="s">
        <v>13</v>
      </c>
      <c r="G10247" s="4" t="s">
        <v>13</v>
      </c>
    </row>
    <row r="10248" spans="1:8">
      <c r="A10248" t="n">
        <v>83328</v>
      </c>
      <c r="B10248" s="46" t="n">
        <v>46</v>
      </c>
      <c r="C10248" s="7" t="n">
        <v>0</v>
      </c>
      <c r="D10248" s="7" t="n">
        <v>-0.550000011920929</v>
      </c>
      <c r="E10248" s="7" t="n">
        <v>2</v>
      </c>
      <c r="F10248" s="7" t="n">
        <v>40</v>
      </c>
      <c r="G10248" s="7" t="n">
        <v>0</v>
      </c>
    </row>
    <row r="10249" spans="1:8">
      <c r="A10249" t="s">
        <v>4</v>
      </c>
      <c r="B10249" s="4" t="s">
        <v>5</v>
      </c>
      <c r="C10249" s="4" t="s">
        <v>7</v>
      </c>
      <c r="D10249" s="4" t="s">
        <v>13</v>
      </c>
      <c r="E10249" s="4" t="s">
        <v>13</v>
      </c>
      <c r="F10249" s="4" t="s">
        <v>13</v>
      </c>
      <c r="G10249" s="4" t="s">
        <v>13</v>
      </c>
    </row>
    <row r="10250" spans="1:8">
      <c r="A10250" t="n">
        <v>83347</v>
      </c>
      <c r="B10250" s="46" t="n">
        <v>46</v>
      </c>
      <c r="C10250" s="7" t="n">
        <v>1</v>
      </c>
      <c r="D10250" s="7" t="n">
        <v>0.550000011920929</v>
      </c>
      <c r="E10250" s="7" t="n">
        <v>2</v>
      </c>
      <c r="F10250" s="7" t="n">
        <v>39.7000007629395</v>
      </c>
      <c r="G10250" s="7" t="n">
        <v>0</v>
      </c>
    </row>
    <row r="10251" spans="1:8">
      <c r="A10251" t="s">
        <v>4</v>
      </c>
      <c r="B10251" s="4" t="s">
        <v>5</v>
      </c>
      <c r="C10251" s="4" t="s">
        <v>7</v>
      </c>
      <c r="D10251" s="4" t="s">
        <v>13</v>
      </c>
      <c r="E10251" s="4" t="s">
        <v>13</v>
      </c>
      <c r="F10251" s="4" t="s">
        <v>13</v>
      </c>
      <c r="G10251" s="4" t="s">
        <v>13</v>
      </c>
    </row>
    <row r="10252" spans="1:8">
      <c r="A10252" t="n">
        <v>83366</v>
      </c>
      <c r="B10252" s="46" t="n">
        <v>46</v>
      </c>
      <c r="C10252" s="7" t="n">
        <v>2</v>
      </c>
      <c r="D10252" s="7" t="n">
        <v>-0.649999976158142</v>
      </c>
      <c r="E10252" s="7" t="n">
        <v>2</v>
      </c>
      <c r="F10252" s="7" t="n">
        <v>39.0999984741211</v>
      </c>
      <c r="G10252" s="7" t="n">
        <v>0</v>
      </c>
    </row>
    <row r="10253" spans="1:8">
      <c r="A10253" t="s">
        <v>4</v>
      </c>
      <c r="B10253" s="4" t="s">
        <v>5</v>
      </c>
      <c r="C10253" s="4" t="s">
        <v>7</v>
      </c>
      <c r="D10253" s="4" t="s">
        <v>13</v>
      </c>
      <c r="E10253" s="4" t="s">
        <v>13</v>
      </c>
      <c r="F10253" s="4" t="s">
        <v>13</v>
      </c>
      <c r="G10253" s="4" t="s">
        <v>13</v>
      </c>
    </row>
    <row r="10254" spans="1:8">
      <c r="A10254" t="n">
        <v>83385</v>
      </c>
      <c r="B10254" s="46" t="n">
        <v>46</v>
      </c>
      <c r="C10254" s="7" t="n">
        <v>3</v>
      </c>
      <c r="D10254" s="7" t="n">
        <v>0.75</v>
      </c>
      <c r="E10254" s="7" t="n">
        <v>2</v>
      </c>
      <c r="F10254" s="7" t="n">
        <v>38.8499984741211</v>
      </c>
      <c r="G10254" s="7" t="n">
        <v>0</v>
      </c>
    </row>
    <row r="10255" spans="1:8">
      <c r="A10255" t="s">
        <v>4</v>
      </c>
      <c r="B10255" s="4" t="s">
        <v>5</v>
      </c>
      <c r="C10255" s="4" t="s">
        <v>7</v>
      </c>
      <c r="D10255" s="4" t="s">
        <v>13</v>
      </c>
      <c r="E10255" s="4" t="s">
        <v>13</v>
      </c>
      <c r="F10255" s="4" t="s">
        <v>13</v>
      </c>
      <c r="G10255" s="4" t="s">
        <v>13</v>
      </c>
    </row>
    <row r="10256" spans="1:8">
      <c r="A10256" t="n">
        <v>83404</v>
      </c>
      <c r="B10256" s="46" t="n">
        <v>46</v>
      </c>
      <c r="C10256" s="7" t="n">
        <v>4</v>
      </c>
      <c r="D10256" s="7" t="n">
        <v>-1.35000002384186</v>
      </c>
      <c r="E10256" s="7" t="n">
        <v>2</v>
      </c>
      <c r="F10256" s="7" t="n">
        <v>38.75</v>
      </c>
      <c r="G10256" s="7" t="n">
        <v>0</v>
      </c>
    </row>
    <row r="10257" spans="1:7">
      <c r="A10257" t="s">
        <v>4</v>
      </c>
      <c r="B10257" s="4" t="s">
        <v>5</v>
      </c>
      <c r="C10257" s="4" t="s">
        <v>7</v>
      </c>
      <c r="D10257" s="4" t="s">
        <v>13</v>
      </c>
      <c r="E10257" s="4" t="s">
        <v>13</v>
      </c>
      <c r="F10257" s="4" t="s">
        <v>13</v>
      </c>
      <c r="G10257" s="4" t="s">
        <v>13</v>
      </c>
    </row>
    <row r="10258" spans="1:7">
      <c r="A10258" t="n">
        <v>83423</v>
      </c>
      <c r="B10258" s="46" t="n">
        <v>46</v>
      </c>
      <c r="C10258" s="7" t="n">
        <v>5</v>
      </c>
      <c r="D10258" s="7" t="n">
        <v>1.75</v>
      </c>
      <c r="E10258" s="7" t="n">
        <v>2</v>
      </c>
      <c r="F10258" s="7" t="n">
        <v>38</v>
      </c>
      <c r="G10258" s="7" t="n">
        <v>0</v>
      </c>
    </row>
    <row r="10259" spans="1:7">
      <c r="A10259" t="s">
        <v>4</v>
      </c>
      <c r="B10259" s="4" t="s">
        <v>5</v>
      </c>
      <c r="C10259" s="4" t="s">
        <v>7</v>
      </c>
      <c r="D10259" s="4" t="s">
        <v>13</v>
      </c>
      <c r="E10259" s="4" t="s">
        <v>13</v>
      </c>
      <c r="F10259" s="4" t="s">
        <v>13</v>
      </c>
      <c r="G10259" s="4" t="s">
        <v>13</v>
      </c>
    </row>
    <row r="10260" spans="1:7">
      <c r="A10260" t="n">
        <v>83442</v>
      </c>
      <c r="B10260" s="46" t="n">
        <v>46</v>
      </c>
      <c r="C10260" s="7" t="n">
        <v>6</v>
      </c>
      <c r="D10260" s="7" t="n">
        <v>1.10000002384186</v>
      </c>
      <c r="E10260" s="7" t="n">
        <v>2</v>
      </c>
      <c r="F10260" s="7" t="n">
        <v>37.5499992370605</v>
      </c>
      <c r="G10260" s="7" t="n">
        <v>0</v>
      </c>
    </row>
    <row r="10261" spans="1:7">
      <c r="A10261" t="s">
        <v>4</v>
      </c>
      <c r="B10261" s="4" t="s">
        <v>5</v>
      </c>
      <c r="C10261" s="4" t="s">
        <v>7</v>
      </c>
      <c r="D10261" s="4" t="s">
        <v>13</v>
      </c>
      <c r="E10261" s="4" t="s">
        <v>13</v>
      </c>
      <c r="F10261" s="4" t="s">
        <v>13</v>
      </c>
      <c r="G10261" s="4" t="s">
        <v>13</v>
      </c>
    </row>
    <row r="10262" spans="1:7">
      <c r="A10262" t="n">
        <v>83461</v>
      </c>
      <c r="B10262" s="46" t="n">
        <v>46</v>
      </c>
      <c r="C10262" s="7" t="n">
        <v>7</v>
      </c>
      <c r="D10262" s="7" t="n">
        <v>0.200000002980232</v>
      </c>
      <c r="E10262" s="7" t="n">
        <v>2</v>
      </c>
      <c r="F10262" s="7" t="n">
        <v>38.0499992370605</v>
      </c>
      <c r="G10262" s="7" t="n">
        <v>0</v>
      </c>
    </row>
    <row r="10263" spans="1:7">
      <c r="A10263" t="s">
        <v>4</v>
      </c>
      <c r="B10263" s="4" t="s">
        <v>5</v>
      </c>
      <c r="C10263" s="4" t="s">
        <v>7</v>
      </c>
      <c r="D10263" s="4" t="s">
        <v>13</v>
      </c>
      <c r="E10263" s="4" t="s">
        <v>13</v>
      </c>
      <c r="F10263" s="4" t="s">
        <v>13</v>
      </c>
      <c r="G10263" s="4" t="s">
        <v>13</v>
      </c>
    </row>
    <row r="10264" spans="1:7">
      <c r="A10264" t="n">
        <v>83480</v>
      </c>
      <c r="B10264" s="46" t="n">
        <v>46</v>
      </c>
      <c r="C10264" s="7" t="n">
        <v>8</v>
      </c>
      <c r="D10264" s="7" t="n">
        <v>-0.600000023841858</v>
      </c>
      <c r="E10264" s="7" t="n">
        <v>2</v>
      </c>
      <c r="F10264" s="7" t="n">
        <v>37.9000015258789</v>
      </c>
      <c r="G10264" s="7" t="n">
        <v>0</v>
      </c>
    </row>
    <row r="10265" spans="1:7">
      <c r="A10265" t="s">
        <v>4</v>
      </c>
      <c r="B10265" s="4" t="s">
        <v>5</v>
      </c>
      <c r="C10265" s="4" t="s">
        <v>7</v>
      </c>
      <c r="D10265" s="4" t="s">
        <v>13</v>
      </c>
      <c r="E10265" s="4" t="s">
        <v>13</v>
      </c>
      <c r="F10265" s="4" t="s">
        <v>13</v>
      </c>
      <c r="G10265" s="4" t="s">
        <v>13</v>
      </c>
    </row>
    <row r="10266" spans="1:7">
      <c r="A10266" t="n">
        <v>83499</v>
      </c>
      <c r="B10266" s="46" t="n">
        <v>46</v>
      </c>
      <c r="C10266" s="7" t="n">
        <v>9</v>
      </c>
      <c r="D10266" s="7" t="n">
        <v>-1.79999995231628</v>
      </c>
      <c r="E10266" s="7" t="n">
        <v>2</v>
      </c>
      <c r="F10266" s="7" t="n">
        <v>38.1500015258789</v>
      </c>
      <c r="G10266" s="7" t="n">
        <v>0</v>
      </c>
    </row>
    <row r="10267" spans="1:7">
      <c r="A10267" t="s">
        <v>4</v>
      </c>
      <c r="B10267" s="4" t="s">
        <v>5</v>
      </c>
      <c r="C10267" s="4" t="s">
        <v>7</v>
      </c>
      <c r="D10267" s="4" t="s">
        <v>13</v>
      </c>
      <c r="E10267" s="4" t="s">
        <v>13</v>
      </c>
      <c r="F10267" s="4" t="s">
        <v>13</v>
      </c>
      <c r="G10267" s="4" t="s">
        <v>13</v>
      </c>
    </row>
    <row r="10268" spans="1:7">
      <c r="A10268" t="n">
        <v>83518</v>
      </c>
      <c r="B10268" s="46" t="n">
        <v>46</v>
      </c>
      <c r="C10268" s="7" t="n">
        <v>80</v>
      </c>
      <c r="D10268" s="7" t="n">
        <v>-0.949999988079071</v>
      </c>
      <c r="E10268" s="7" t="n">
        <v>2</v>
      </c>
      <c r="F10268" s="7" t="n">
        <v>36.5999984741211</v>
      </c>
      <c r="G10268" s="7" t="n">
        <v>0</v>
      </c>
    </row>
    <row r="10269" spans="1:7">
      <c r="A10269" t="s">
        <v>4</v>
      </c>
      <c r="B10269" s="4" t="s">
        <v>5</v>
      </c>
      <c r="C10269" s="4" t="s">
        <v>7</v>
      </c>
      <c r="D10269" s="4" t="s">
        <v>13</v>
      </c>
      <c r="E10269" s="4" t="s">
        <v>13</v>
      </c>
      <c r="F10269" s="4" t="s">
        <v>13</v>
      </c>
      <c r="G10269" s="4" t="s">
        <v>13</v>
      </c>
    </row>
    <row r="10270" spans="1:7">
      <c r="A10270" t="n">
        <v>83537</v>
      </c>
      <c r="B10270" s="46" t="n">
        <v>46</v>
      </c>
      <c r="C10270" s="7" t="n">
        <v>7032</v>
      </c>
      <c r="D10270" s="7" t="n">
        <v>2.15000009536743</v>
      </c>
      <c r="E10270" s="7" t="n">
        <v>2</v>
      </c>
      <c r="F10270" s="7" t="n">
        <v>37.7999992370605</v>
      </c>
      <c r="G10270" s="7" t="n">
        <v>0</v>
      </c>
    </row>
    <row r="10271" spans="1:7">
      <c r="A10271" t="s">
        <v>4</v>
      </c>
      <c r="B10271" s="4" t="s">
        <v>5</v>
      </c>
      <c r="C10271" s="4" t="s">
        <v>8</v>
      </c>
      <c r="D10271" s="4" t="s">
        <v>8</v>
      </c>
      <c r="E10271" s="4" t="s">
        <v>13</v>
      </c>
      <c r="F10271" s="4" t="s">
        <v>13</v>
      </c>
      <c r="G10271" s="4" t="s">
        <v>13</v>
      </c>
      <c r="H10271" s="4" t="s">
        <v>7</v>
      </c>
    </row>
    <row r="10272" spans="1:7">
      <c r="A10272" t="n">
        <v>83556</v>
      </c>
      <c r="B10272" s="31" t="n">
        <v>45</v>
      </c>
      <c r="C10272" s="7" t="n">
        <v>2</v>
      </c>
      <c r="D10272" s="7" t="n">
        <v>3</v>
      </c>
      <c r="E10272" s="7" t="n">
        <v>-0.550000011920929</v>
      </c>
      <c r="F10272" s="7" t="n">
        <v>3.35999989509583</v>
      </c>
      <c r="G10272" s="7" t="n">
        <v>39.1199989318848</v>
      </c>
      <c r="H10272" s="7" t="n">
        <v>0</v>
      </c>
    </row>
    <row r="10273" spans="1:8">
      <c r="A10273" t="s">
        <v>4</v>
      </c>
      <c r="B10273" s="4" t="s">
        <v>5</v>
      </c>
      <c r="C10273" s="4" t="s">
        <v>8</v>
      </c>
      <c r="D10273" s="4" t="s">
        <v>8</v>
      </c>
      <c r="E10273" s="4" t="s">
        <v>13</v>
      </c>
      <c r="F10273" s="4" t="s">
        <v>13</v>
      </c>
      <c r="G10273" s="4" t="s">
        <v>13</v>
      </c>
      <c r="H10273" s="4" t="s">
        <v>7</v>
      </c>
      <c r="I10273" s="4" t="s">
        <v>8</v>
      </c>
    </row>
    <row r="10274" spans="1:8">
      <c r="A10274" t="n">
        <v>83573</v>
      </c>
      <c r="B10274" s="31" t="n">
        <v>45</v>
      </c>
      <c r="C10274" s="7" t="n">
        <v>4</v>
      </c>
      <c r="D10274" s="7" t="n">
        <v>3</v>
      </c>
      <c r="E10274" s="7" t="n">
        <v>12</v>
      </c>
      <c r="F10274" s="7" t="n">
        <v>333.859985351563</v>
      </c>
      <c r="G10274" s="7" t="n">
        <v>0</v>
      </c>
      <c r="H10274" s="7" t="n">
        <v>0</v>
      </c>
      <c r="I10274" s="7" t="n">
        <v>0</v>
      </c>
    </row>
    <row r="10275" spans="1:8">
      <c r="A10275" t="s">
        <v>4</v>
      </c>
      <c r="B10275" s="4" t="s">
        <v>5</v>
      </c>
      <c r="C10275" s="4" t="s">
        <v>8</v>
      </c>
      <c r="D10275" s="4" t="s">
        <v>8</v>
      </c>
      <c r="E10275" s="4" t="s">
        <v>13</v>
      </c>
      <c r="F10275" s="4" t="s">
        <v>7</v>
      </c>
    </row>
    <row r="10276" spans="1:8">
      <c r="A10276" t="n">
        <v>83591</v>
      </c>
      <c r="B10276" s="31" t="n">
        <v>45</v>
      </c>
      <c r="C10276" s="7" t="n">
        <v>5</v>
      </c>
      <c r="D10276" s="7" t="n">
        <v>3</v>
      </c>
      <c r="E10276" s="7" t="n">
        <v>2.79999995231628</v>
      </c>
      <c r="F10276" s="7" t="n">
        <v>0</v>
      </c>
    </row>
    <row r="10277" spans="1:8">
      <c r="A10277" t="s">
        <v>4</v>
      </c>
      <c r="B10277" s="4" t="s">
        <v>5</v>
      </c>
      <c r="C10277" s="4" t="s">
        <v>8</v>
      </c>
      <c r="D10277" s="4" t="s">
        <v>8</v>
      </c>
      <c r="E10277" s="4" t="s">
        <v>13</v>
      </c>
      <c r="F10277" s="4" t="s">
        <v>7</v>
      </c>
    </row>
    <row r="10278" spans="1:8">
      <c r="A10278" t="n">
        <v>83600</v>
      </c>
      <c r="B10278" s="31" t="n">
        <v>45</v>
      </c>
      <c r="C10278" s="7" t="n">
        <v>11</v>
      </c>
      <c r="D10278" s="7" t="n">
        <v>3</v>
      </c>
      <c r="E10278" s="7" t="n">
        <v>40.2999992370605</v>
      </c>
      <c r="F10278" s="7" t="n">
        <v>0</v>
      </c>
    </row>
    <row r="10279" spans="1:8">
      <c r="A10279" t="s">
        <v>4</v>
      </c>
      <c r="B10279" s="4" t="s">
        <v>5</v>
      </c>
      <c r="C10279" s="4" t="s">
        <v>8</v>
      </c>
      <c r="D10279" s="4" t="s">
        <v>7</v>
      </c>
    </row>
    <row r="10280" spans="1:8">
      <c r="A10280" t="n">
        <v>83609</v>
      </c>
      <c r="B10280" s="27" t="n">
        <v>58</v>
      </c>
      <c r="C10280" s="7" t="n">
        <v>255</v>
      </c>
      <c r="D10280" s="7" t="n">
        <v>0</v>
      </c>
    </row>
    <row r="10281" spans="1:8">
      <c r="A10281" t="s">
        <v>4</v>
      </c>
      <c r="B10281" s="4" t="s">
        <v>5</v>
      </c>
      <c r="C10281" s="4" t="s">
        <v>7</v>
      </c>
      <c r="D10281" s="4" t="s">
        <v>7</v>
      </c>
      <c r="E10281" s="4" t="s">
        <v>7</v>
      </c>
    </row>
    <row r="10282" spans="1:8">
      <c r="A10282" t="n">
        <v>83613</v>
      </c>
      <c r="B10282" s="56" t="n">
        <v>61</v>
      </c>
      <c r="C10282" s="7" t="n">
        <v>6</v>
      </c>
      <c r="D10282" s="7" t="n">
        <v>0</v>
      </c>
      <c r="E10282" s="7" t="n">
        <v>1000</v>
      </c>
    </row>
    <row r="10283" spans="1:8">
      <c r="A10283" t="s">
        <v>4</v>
      </c>
      <c r="B10283" s="4" t="s">
        <v>5</v>
      </c>
      <c r="C10283" s="4" t="s">
        <v>7</v>
      </c>
    </row>
    <row r="10284" spans="1:8">
      <c r="A10284" t="n">
        <v>83620</v>
      </c>
      <c r="B10284" s="25" t="n">
        <v>16</v>
      </c>
      <c r="C10284" s="7" t="n">
        <v>300</v>
      </c>
    </row>
    <row r="10285" spans="1:8">
      <c r="A10285" t="s">
        <v>4</v>
      </c>
      <c r="B10285" s="4" t="s">
        <v>5</v>
      </c>
      <c r="C10285" s="4" t="s">
        <v>7</v>
      </c>
      <c r="D10285" s="4" t="s">
        <v>7</v>
      </c>
      <c r="E10285" s="4" t="s">
        <v>13</v>
      </c>
      <c r="F10285" s="4" t="s">
        <v>8</v>
      </c>
    </row>
    <row r="10286" spans="1:8">
      <c r="A10286" t="n">
        <v>83623</v>
      </c>
      <c r="B10286" s="90" t="n">
        <v>53</v>
      </c>
      <c r="C10286" s="7" t="n">
        <v>6</v>
      </c>
      <c r="D10286" s="7" t="n">
        <v>0</v>
      </c>
      <c r="E10286" s="7" t="n">
        <v>10</v>
      </c>
      <c r="F10286" s="7" t="n">
        <v>0</v>
      </c>
    </row>
    <row r="10287" spans="1:8">
      <c r="A10287" t="s">
        <v>4</v>
      </c>
      <c r="B10287" s="4" t="s">
        <v>5</v>
      </c>
      <c r="C10287" s="4" t="s">
        <v>7</v>
      </c>
    </row>
    <row r="10288" spans="1:8">
      <c r="A10288" t="n">
        <v>83633</v>
      </c>
      <c r="B10288" s="88" t="n">
        <v>54</v>
      </c>
      <c r="C10288" s="7" t="n">
        <v>6</v>
      </c>
    </row>
    <row r="10289" spans="1:9">
      <c r="A10289" t="s">
        <v>4</v>
      </c>
      <c r="B10289" s="4" t="s">
        <v>5</v>
      </c>
      <c r="C10289" s="4" t="s">
        <v>8</v>
      </c>
      <c r="D10289" s="4" t="s">
        <v>7</v>
      </c>
      <c r="E10289" s="4" t="s">
        <v>9</v>
      </c>
    </row>
    <row r="10290" spans="1:9">
      <c r="A10290" t="n">
        <v>83636</v>
      </c>
      <c r="B10290" s="39" t="n">
        <v>51</v>
      </c>
      <c r="C10290" s="7" t="n">
        <v>4</v>
      </c>
      <c r="D10290" s="7" t="n">
        <v>6</v>
      </c>
      <c r="E10290" s="7" t="s">
        <v>85</v>
      </c>
    </row>
    <row r="10291" spans="1:9">
      <c r="A10291" t="s">
        <v>4</v>
      </c>
      <c r="B10291" s="4" t="s">
        <v>5</v>
      </c>
      <c r="C10291" s="4" t="s">
        <v>7</v>
      </c>
    </row>
    <row r="10292" spans="1:9">
      <c r="A10292" t="n">
        <v>83650</v>
      </c>
      <c r="B10292" s="25" t="n">
        <v>16</v>
      </c>
      <c r="C10292" s="7" t="n">
        <v>0</v>
      </c>
    </row>
    <row r="10293" spans="1:9">
      <c r="A10293" t="s">
        <v>4</v>
      </c>
      <c r="B10293" s="4" t="s">
        <v>5</v>
      </c>
      <c r="C10293" s="4" t="s">
        <v>7</v>
      </c>
      <c r="D10293" s="4" t="s">
        <v>74</v>
      </c>
      <c r="E10293" s="4" t="s">
        <v>8</v>
      </c>
      <c r="F10293" s="4" t="s">
        <v>8</v>
      </c>
      <c r="G10293" s="4" t="s">
        <v>74</v>
      </c>
      <c r="H10293" s="4" t="s">
        <v>8</v>
      </c>
      <c r="I10293" s="4" t="s">
        <v>8</v>
      </c>
    </row>
    <row r="10294" spans="1:9">
      <c r="A10294" t="n">
        <v>83653</v>
      </c>
      <c r="B10294" s="40" t="n">
        <v>26</v>
      </c>
      <c r="C10294" s="7" t="n">
        <v>6</v>
      </c>
      <c r="D10294" s="7" t="s">
        <v>649</v>
      </c>
      <c r="E10294" s="7" t="n">
        <v>2</v>
      </c>
      <c r="F10294" s="7" t="n">
        <v>3</v>
      </c>
      <c r="G10294" s="7" t="s">
        <v>650</v>
      </c>
      <c r="H10294" s="7" t="n">
        <v>2</v>
      </c>
      <c r="I10294" s="7" t="n">
        <v>0</v>
      </c>
    </row>
    <row r="10295" spans="1:9">
      <c r="A10295" t="s">
        <v>4</v>
      </c>
      <c r="B10295" s="4" t="s">
        <v>5</v>
      </c>
    </row>
    <row r="10296" spans="1:9">
      <c r="A10296" t="n">
        <v>83805</v>
      </c>
      <c r="B10296" s="41" t="n">
        <v>28</v>
      </c>
    </row>
    <row r="10297" spans="1:9">
      <c r="A10297" t="s">
        <v>4</v>
      </c>
      <c r="B10297" s="4" t="s">
        <v>5</v>
      </c>
      <c r="C10297" s="4" t="s">
        <v>7</v>
      </c>
      <c r="D10297" s="4" t="s">
        <v>13</v>
      </c>
      <c r="E10297" s="4" t="s">
        <v>13</v>
      </c>
      <c r="F10297" s="4" t="s">
        <v>8</v>
      </c>
    </row>
    <row r="10298" spans="1:9">
      <c r="A10298" t="n">
        <v>83806</v>
      </c>
      <c r="B10298" s="93" t="n">
        <v>52</v>
      </c>
      <c r="C10298" s="7" t="n">
        <v>0</v>
      </c>
      <c r="D10298" s="7" t="n">
        <v>180</v>
      </c>
      <c r="E10298" s="7" t="n">
        <v>10</v>
      </c>
      <c r="F10298" s="7" t="n">
        <v>0</v>
      </c>
    </row>
    <row r="10299" spans="1:9">
      <c r="A10299" t="s">
        <v>4</v>
      </c>
      <c r="B10299" s="4" t="s">
        <v>5</v>
      </c>
      <c r="C10299" s="4" t="s">
        <v>7</v>
      </c>
      <c r="D10299" s="4" t="s">
        <v>8</v>
      </c>
      <c r="E10299" s="4" t="s">
        <v>8</v>
      </c>
      <c r="F10299" s="4" t="s">
        <v>9</v>
      </c>
    </row>
    <row r="10300" spans="1:9">
      <c r="A10300" t="n">
        <v>83818</v>
      </c>
      <c r="B10300" s="22" t="n">
        <v>20</v>
      </c>
      <c r="C10300" s="7" t="n">
        <v>1</v>
      </c>
      <c r="D10300" s="7" t="n">
        <v>3</v>
      </c>
      <c r="E10300" s="7" t="n">
        <v>11</v>
      </c>
      <c r="F10300" s="7" t="s">
        <v>651</v>
      </c>
    </row>
    <row r="10301" spans="1:9">
      <c r="A10301" t="s">
        <v>4</v>
      </c>
      <c r="B10301" s="4" t="s">
        <v>5</v>
      </c>
      <c r="C10301" s="4" t="s">
        <v>7</v>
      </c>
      <c r="D10301" s="4" t="s">
        <v>8</v>
      </c>
      <c r="E10301" s="4" t="s">
        <v>8</v>
      </c>
      <c r="F10301" s="4" t="s">
        <v>9</v>
      </c>
    </row>
    <row r="10302" spans="1:9">
      <c r="A10302" t="n">
        <v>83846</v>
      </c>
      <c r="B10302" s="22" t="n">
        <v>20</v>
      </c>
      <c r="C10302" s="7" t="n">
        <v>2</v>
      </c>
      <c r="D10302" s="7" t="n">
        <v>3</v>
      </c>
      <c r="E10302" s="7" t="n">
        <v>11</v>
      </c>
      <c r="F10302" s="7" t="s">
        <v>651</v>
      </c>
    </row>
    <row r="10303" spans="1:9">
      <c r="A10303" t="s">
        <v>4</v>
      </c>
      <c r="B10303" s="4" t="s">
        <v>5</v>
      </c>
      <c r="C10303" s="4" t="s">
        <v>7</v>
      </c>
      <c r="D10303" s="4" t="s">
        <v>8</v>
      </c>
      <c r="E10303" s="4" t="s">
        <v>8</v>
      </c>
      <c r="F10303" s="4" t="s">
        <v>9</v>
      </c>
    </row>
    <row r="10304" spans="1:9">
      <c r="A10304" t="n">
        <v>83874</v>
      </c>
      <c r="B10304" s="22" t="n">
        <v>20</v>
      </c>
      <c r="C10304" s="7" t="n">
        <v>3</v>
      </c>
      <c r="D10304" s="7" t="n">
        <v>3</v>
      </c>
      <c r="E10304" s="7" t="n">
        <v>11</v>
      </c>
      <c r="F10304" s="7" t="s">
        <v>651</v>
      </c>
    </row>
    <row r="10305" spans="1:9">
      <c r="A10305" t="s">
        <v>4</v>
      </c>
      <c r="B10305" s="4" t="s">
        <v>5</v>
      </c>
      <c r="C10305" s="4" t="s">
        <v>7</v>
      </c>
      <c r="D10305" s="4" t="s">
        <v>8</v>
      </c>
      <c r="E10305" s="4" t="s">
        <v>8</v>
      </c>
      <c r="F10305" s="4" t="s">
        <v>9</v>
      </c>
    </row>
    <row r="10306" spans="1:9">
      <c r="A10306" t="n">
        <v>83902</v>
      </c>
      <c r="B10306" s="22" t="n">
        <v>20</v>
      </c>
      <c r="C10306" s="7" t="n">
        <v>4</v>
      </c>
      <c r="D10306" s="7" t="n">
        <v>3</v>
      </c>
      <c r="E10306" s="7" t="n">
        <v>11</v>
      </c>
      <c r="F10306" s="7" t="s">
        <v>651</v>
      </c>
    </row>
    <row r="10307" spans="1:9">
      <c r="A10307" t="s">
        <v>4</v>
      </c>
      <c r="B10307" s="4" t="s">
        <v>5</v>
      </c>
      <c r="C10307" s="4" t="s">
        <v>7</v>
      </c>
      <c r="D10307" s="4" t="s">
        <v>8</v>
      </c>
      <c r="E10307" s="4" t="s">
        <v>8</v>
      </c>
      <c r="F10307" s="4" t="s">
        <v>9</v>
      </c>
    </row>
    <row r="10308" spans="1:9">
      <c r="A10308" t="n">
        <v>83930</v>
      </c>
      <c r="B10308" s="22" t="n">
        <v>20</v>
      </c>
      <c r="C10308" s="7" t="n">
        <v>5</v>
      </c>
      <c r="D10308" s="7" t="n">
        <v>3</v>
      </c>
      <c r="E10308" s="7" t="n">
        <v>11</v>
      </c>
      <c r="F10308" s="7" t="s">
        <v>651</v>
      </c>
    </row>
    <row r="10309" spans="1:9">
      <c r="A10309" t="s">
        <v>4</v>
      </c>
      <c r="B10309" s="4" t="s">
        <v>5</v>
      </c>
      <c r="C10309" s="4" t="s">
        <v>7</v>
      </c>
      <c r="D10309" s="4" t="s">
        <v>8</v>
      </c>
      <c r="E10309" s="4" t="s">
        <v>8</v>
      </c>
      <c r="F10309" s="4" t="s">
        <v>9</v>
      </c>
    </row>
    <row r="10310" spans="1:9">
      <c r="A10310" t="n">
        <v>83958</v>
      </c>
      <c r="B10310" s="22" t="n">
        <v>20</v>
      </c>
      <c r="C10310" s="7" t="n">
        <v>7</v>
      </c>
      <c r="D10310" s="7" t="n">
        <v>3</v>
      </c>
      <c r="E10310" s="7" t="n">
        <v>11</v>
      </c>
      <c r="F10310" s="7" t="s">
        <v>651</v>
      </c>
    </row>
    <row r="10311" spans="1:9">
      <c r="A10311" t="s">
        <v>4</v>
      </c>
      <c r="B10311" s="4" t="s">
        <v>5</v>
      </c>
      <c r="C10311" s="4" t="s">
        <v>7</v>
      </c>
      <c r="D10311" s="4" t="s">
        <v>8</v>
      </c>
      <c r="E10311" s="4" t="s">
        <v>8</v>
      </c>
      <c r="F10311" s="4" t="s">
        <v>9</v>
      </c>
    </row>
    <row r="10312" spans="1:9">
      <c r="A10312" t="n">
        <v>83986</v>
      </c>
      <c r="B10312" s="22" t="n">
        <v>20</v>
      </c>
      <c r="C10312" s="7" t="n">
        <v>8</v>
      </c>
      <c r="D10312" s="7" t="n">
        <v>3</v>
      </c>
      <c r="E10312" s="7" t="n">
        <v>11</v>
      </c>
      <c r="F10312" s="7" t="s">
        <v>651</v>
      </c>
    </row>
    <row r="10313" spans="1:9">
      <c r="A10313" t="s">
        <v>4</v>
      </c>
      <c r="B10313" s="4" t="s">
        <v>5</v>
      </c>
      <c r="C10313" s="4" t="s">
        <v>7</v>
      </c>
      <c r="D10313" s="4" t="s">
        <v>8</v>
      </c>
      <c r="E10313" s="4" t="s">
        <v>8</v>
      </c>
      <c r="F10313" s="4" t="s">
        <v>9</v>
      </c>
    </row>
    <row r="10314" spans="1:9">
      <c r="A10314" t="n">
        <v>84014</v>
      </c>
      <c r="B10314" s="22" t="n">
        <v>20</v>
      </c>
      <c r="C10314" s="7" t="n">
        <v>9</v>
      </c>
      <c r="D10314" s="7" t="n">
        <v>3</v>
      </c>
      <c r="E10314" s="7" t="n">
        <v>11</v>
      </c>
      <c r="F10314" s="7" t="s">
        <v>651</v>
      </c>
    </row>
    <row r="10315" spans="1:9">
      <c r="A10315" t="s">
        <v>4</v>
      </c>
      <c r="B10315" s="4" t="s">
        <v>5</v>
      </c>
      <c r="C10315" s="4" t="s">
        <v>7</v>
      </c>
      <c r="D10315" s="4" t="s">
        <v>8</v>
      </c>
      <c r="E10315" s="4" t="s">
        <v>8</v>
      </c>
      <c r="F10315" s="4" t="s">
        <v>9</v>
      </c>
    </row>
    <row r="10316" spans="1:9">
      <c r="A10316" t="n">
        <v>84042</v>
      </c>
      <c r="B10316" s="22" t="n">
        <v>20</v>
      </c>
      <c r="C10316" s="7" t="n">
        <v>80</v>
      </c>
      <c r="D10316" s="7" t="n">
        <v>3</v>
      </c>
      <c r="E10316" s="7" t="n">
        <v>11</v>
      </c>
      <c r="F10316" s="7" t="s">
        <v>651</v>
      </c>
    </row>
    <row r="10317" spans="1:9">
      <c r="A10317" t="s">
        <v>4</v>
      </c>
      <c r="B10317" s="4" t="s">
        <v>5</v>
      </c>
      <c r="C10317" s="4" t="s">
        <v>7</v>
      </c>
      <c r="D10317" s="4" t="s">
        <v>8</v>
      </c>
      <c r="E10317" s="4" t="s">
        <v>8</v>
      </c>
      <c r="F10317" s="4" t="s">
        <v>9</v>
      </c>
    </row>
    <row r="10318" spans="1:9">
      <c r="A10318" t="n">
        <v>84070</v>
      </c>
      <c r="B10318" s="22" t="n">
        <v>20</v>
      </c>
      <c r="C10318" s="7" t="n">
        <v>7032</v>
      </c>
      <c r="D10318" s="7" t="n">
        <v>3</v>
      </c>
      <c r="E10318" s="7" t="n">
        <v>11</v>
      </c>
      <c r="F10318" s="7" t="s">
        <v>651</v>
      </c>
    </row>
    <row r="10319" spans="1:9">
      <c r="A10319" t="s">
        <v>4</v>
      </c>
      <c r="B10319" s="4" t="s">
        <v>5</v>
      </c>
      <c r="C10319" s="4" t="s">
        <v>7</v>
      </c>
    </row>
    <row r="10320" spans="1:9">
      <c r="A10320" t="n">
        <v>84098</v>
      </c>
      <c r="B10320" s="88" t="n">
        <v>54</v>
      </c>
      <c r="C10320" s="7" t="n">
        <v>0</v>
      </c>
    </row>
    <row r="10321" spans="1:6">
      <c r="A10321" t="s">
        <v>4</v>
      </c>
      <c r="B10321" s="4" t="s">
        <v>5</v>
      </c>
      <c r="C10321" s="4" t="s">
        <v>8</v>
      </c>
      <c r="D10321" s="4" t="s">
        <v>7</v>
      </c>
      <c r="E10321" s="4" t="s">
        <v>9</v>
      </c>
    </row>
    <row r="10322" spans="1:6">
      <c r="A10322" t="n">
        <v>84101</v>
      </c>
      <c r="B10322" s="39" t="n">
        <v>51</v>
      </c>
      <c r="C10322" s="7" t="n">
        <v>4</v>
      </c>
      <c r="D10322" s="7" t="n">
        <v>0</v>
      </c>
      <c r="E10322" s="7" t="s">
        <v>88</v>
      </c>
    </row>
    <row r="10323" spans="1:6">
      <c r="A10323" t="s">
        <v>4</v>
      </c>
      <c r="B10323" s="4" t="s">
        <v>5</v>
      </c>
      <c r="C10323" s="4" t="s">
        <v>7</v>
      </c>
    </row>
    <row r="10324" spans="1:6">
      <c r="A10324" t="n">
        <v>84114</v>
      </c>
      <c r="B10324" s="25" t="n">
        <v>16</v>
      </c>
      <c r="C10324" s="7" t="n">
        <v>0</v>
      </c>
    </row>
    <row r="10325" spans="1:6">
      <c r="A10325" t="s">
        <v>4</v>
      </c>
      <c r="B10325" s="4" t="s">
        <v>5</v>
      </c>
      <c r="C10325" s="4" t="s">
        <v>7</v>
      </c>
      <c r="D10325" s="4" t="s">
        <v>74</v>
      </c>
      <c r="E10325" s="4" t="s">
        <v>8</v>
      </c>
      <c r="F10325" s="4" t="s">
        <v>8</v>
      </c>
      <c r="G10325" s="4" t="s">
        <v>74</v>
      </c>
      <c r="H10325" s="4" t="s">
        <v>8</v>
      </c>
      <c r="I10325" s="4" t="s">
        <v>8</v>
      </c>
      <c r="J10325" s="4" t="s">
        <v>74</v>
      </c>
      <c r="K10325" s="4" t="s">
        <v>8</v>
      </c>
      <c r="L10325" s="4" t="s">
        <v>8</v>
      </c>
    </row>
    <row r="10326" spans="1:6">
      <c r="A10326" t="n">
        <v>84117</v>
      </c>
      <c r="B10326" s="40" t="n">
        <v>26</v>
      </c>
      <c r="C10326" s="7" t="n">
        <v>0</v>
      </c>
      <c r="D10326" s="7" t="s">
        <v>652</v>
      </c>
      <c r="E10326" s="7" t="n">
        <v>2</v>
      </c>
      <c r="F10326" s="7" t="n">
        <v>3</v>
      </c>
      <c r="G10326" s="7" t="s">
        <v>653</v>
      </c>
      <c r="H10326" s="7" t="n">
        <v>2</v>
      </c>
      <c r="I10326" s="7" t="n">
        <v>3</v>
      </c>
      <c r="J10326" s="7" t="s">
        <v>654</v>
      </c>
      <c r="K10326" s="7" t="n">
        <v>2</v>
      </c>
      <c r="L10326" s="7" t="n">
        <v>0</v>
      </c>
    </row>
    <row r="10327" spans="1:6">
      <c r="A10327" t="s">
        <v>4</v>
      </c>
      <c r="B10327" s="4" t="s">
        <v>5</v>
      </c>
    </row>
    <row r="10328" spans="1:6">
      <c r="A10328" t="n">
        <v>84361</v>
      </c>
      <c r="B10328" s="41" t="n">
        <v>28</v>
      </c>
    </row>
    <row r="10329" spans="1:6">
      <c r="A10329" t="s">
        <v>4</v>
      </c>
      <c r="B10329" s="4" t="s">
        <v>5</v>
      </c>
      <c r="C10329" s="4" t="s">
        <v>7</v>
      </c>
      <c r="D10329" s="4" t="s">
        <v>8</v>
      </c>
    </row>
    <row r="10330" spans="1:6">
      <c r="A10330" t="n">
        <v>84362</v>
      </c>
      <c r="B10330" s="89" t="n">
        <v>67</v>
      </c>
      <c r="C10330" s="7" t="n">
        <v>1</v>
      </c>
      <c r="D10330" s="7" t="n">
        <v>3</v>
      </c>
    </row>
    <row r="10331" spans="1:6">
      <c r="A10331" t="s">
        <v>4</v>
      </c>
      <c r="B10331" s="4" t="s">
        <v>5</v>
      </c>
      <c r="C10331" s="4" t="s">
        <v>7</v>
      </c>
      <c r="D10331" s="4" t="s">
        <v>8</v>
      </c>
    </row>
    <row r="10332" spans="1:6">
      <c r="A10332" t="n">
        <v>84366</v>
      </c>
      <c r="B10332" s="89" t="n">
        <v>67</v>
      </c>
      <c r="C10332" s="7" t="n">
        <v>2</v>
      </c>
      <c r="D10332" s="7" t="n">
        <v>3</v>
      </c>
    </row>
    <row r="10333" spans="1:6">
      <c r="A10333" t="s">
        <v>4</v>
      </c>
      <c r="B10333" s="4" t="s">
        <v>5</v>
      </c>
      <c r="C10333" s="4" t="s">
        <v>7</v>
      </c>
      <c r="D10333" s="4" t="s">
        <v>8</v>
      </c>
    </row>
    <row r="10334" spans="1:6">
      <c r="A10334" t="n">
        <v>84370</v>
      </c>
      <c r="B10334" s="89" t="n">
        <v>67</v>
      </c>
      <c r="C10334" s="7" t="n">
        <v>3</v>
      </c>
      <c r="D10334" s="7" t="n">
        <v>3</v>
      </c>
    </row>
    <row r="10335" spans="1:6">
      <c r="A10335" t="s">
        <v>4</v>
      </c>
      <c r="B10335" s="4" t="s">
        <v>5</v>
      </c>
      <c r="C10335" s="4" t="s">
        <v>7</v>
      </c>
      <c r="D10335" s="4" t="s">
        <v>8</v>
      </c>
    </row>
    <row r="10336" spans="1:6">
      <c r="A10336" t="n">
        <v>84374</v>
      </c>
      <c r="B10336" s="89" t="n">
        <v>67</v>
      </c>
      <c r="C10336" s="7" t="n">
        <v>4</v>
      </c>
      <c r="D10336" s="7" t="n">
        <v>3</v>
      </c>
    </row>
    <row r="10337" spans="1:12">
      <c r="A10337" t="s">
        <v>4</v>
      </c>
      <c r="B10337" s="4" t="s">
        <v>5</v>
      </c>
      <c r="C10337" s="4" t="s">
        <v>7</v>
      </c>
      <c r="D10337" s="4" t="s">
        <v>8</v>
      </c>
    </row>
    <row r="10338" spans="1:12">
      <c r="A10338" t="n">
        <v>84378</v>
      </c>
      <c r="B10338" s="89" t="n">
        <v>67</v>
      </c>
      <c r="C10338" s="7" t="n">
        <v>5</v>
      </c>
      <c r="D10338" s="7" t="n">
        <v>3</v>
      </c>
    </row>
    <row r="10339" spans="1:12">
      <c r="A10339" t="s">
        <v>4</v>
      </c>
      <c r="B10339" s="4" t="s">
        <v>5</v>
      </c>
      <c r="C10339" s="4" t="s">
        <v>7</v>
      </c>
      <c r="D10339" s="4" t="s">
        <v>8</v>
      </c>
    </row>
    <row r="10340" spans="1:12">
      <c r="A10340" t="n">
        <v>84382</v>
      </c>
      <c r="B10340" s="89" t="n">
        <v>67</v>
      </c>
      <c r="C10340" s="7" t="n">
        <v>7</v>
      </c>
      <c r="D10340" s="7" t="n">
        <v>3</v>
      </c>
    </row>
    <row r="10341" spans="1:12">
      <c r="A10341" t="s">
        <v>4</v>
      </c>
      <c r="B10341" s="4" t="s">
        <v>5</v>
      </c>
      <c r="C10341" s="4" t="s">
        <v>7</v>
      </c>
      <c r="D10341" s="4" t="s">
        <v>8</v>
      </c>
    </row>
    <row r="10342" spans="1:12">
      <c r="A10342" t="n">
        <v>84386</v>
      </c>
      <c r="B10342" s="89" t="n">
        <v>67</v>
      </c>
      <c r="C10342" s="7" t="n">
        <v>8</v>
      </c>
      <c r="D10342" s="7" t="n">
        <v>3</v>
      </c>
    </row>
    <row r="10343" spans="1:12">
      <c r="A10343" t="s">
        <v>4</v>
      </c>
      <c r="B10343" s="4" t="s">
        <v>5</v>
      </c>
      <c r="C10343" s="4" t="s">
        <v>7</v>
      </c>
      <c r="D10343" s="4" t="s">
        <v>8</v>
      </c>
    </row>
    <row r="10344" spans="1:12">
      <c r="A10344" t="n">
        <v>84390</v>
      </c>
      <c r="B10344" s="89" t="n">
        <v>67</v>
      </c>
      <c r="C10344" s="7" t="n">
        <v>9</v>
      </c>
      <c r="D10344" s="7" t="n">
        <v>3</v>
      </c>
    </row>
    <row r="10345" spans="1:12">
      <c r="A10345" t="s">
        <v>4</v>
      </c>
      <c r="B10345" s="4" t="s">
        <v>5</v>
      </c>
      <c r="C10345" s="4" t="s">
        <v>7</v>
      </c>
      <c r="D10345" s="4" t="s">
        <v>8</v>
      </c>
    </row>
    <row r="10346" spans="1:12">
      <c r="A10346" t="n">
        <v>84394</v>
      </c>
      <c r="B10346" s="89" t="n">
        <v>67</v>
      </c>
      <c r="C10346" s="7" t="n">
        <v>80</v>
      </c>
      <c r="D10346" s="7" t="n">
        <v>3</v>
      </c>
    </row>
    <row r="10347" spans="1:12">
      <c r="A10347" t="s">
        <v>4</v>
      </c>
      <c r="B10347" s="4" t="s">
        <v>5</v>
      </c>
      <c r="C10347" s="4" t="s">
        <v>7</v>
      </c>
      <c r="D10347" s="4" t="s">
        <v>8</v>
      </c>
    </row>
    <row r="10348" spans="1:12">
      <c r="A10348" t="n">
        <v>84398</v>
      </c>
      <c r="B10348" s="89" t="n">
        <v>67</v>
      </c>
      <c r="C10348" s="7" t="n">
        <v>7032</v>
      </c>
      <c r="D10348" s="7" t="n">
        <v>3</v>
      </c>
    </row>
    <row r="10349" spans="1:12">
      <c r="A10349" t="s">
        <v>4</v>
      </c>
      <c r="B10349" s="4" t="s">
        <v>5</v>
      </c>
      <c r="C10349" s="4" t="s">
        <v>8</v>
      </c>
      <c r="D10349" s="4" t="s">
        <v>7</v>
      </c>
      <c r="E10349" s="4" t="s">
        <v>9</v>
      </c>
    </row>
    <row r="10350" spans="1:12">
      <c r="A10350" t="n">
        <v>84402</v>
      </c>
      <c r="B10350" s="39" t="n">
        <v>51</v>
      </c>
      <c r="C10350" s="7" t="n">
        <v>4</v>
      </c>
      <c r="D10350" s="7" t="n">
        <v>9</v>
      </c>
      <c r="E10350" s="7" t="s">
        <v>642</v>
      </c>
    </row>
    <row r="10351" spans="1:12">
      <c r="A10351" t="s">
        <v>4</v>
      </c>
      <c r="B10351" s="4" t="s">
        <v>5</v>
      </c>
      <c r="C10351" s="4" t="s">
        <v>7</v>
      </c>
    </row>
    <row r="10352" spans="1:12">
      <c r="A10352" t="n">
        <v>84415</v>
      </c>
      <c r="B10352" s="25" t="n">
        <v>16</v>
      </c>
      <c r="C10352" s="7" t="n">
        <v>0</v>
      </c>
    </row>
    <row r="10353" spans="1:5">
      <c r="A10353" t="s">
        <v>4</v>
      </c>
      <c r="B10353" s="4" t="s">
        <v>5</v>
      </c>
      <c r="C10353" s="4" t="s">
        <v>7</v>
      </c>
      <c r="D10353" s="4" t="s">
        <v>74</v>
      </c>
      <c r="E10353" s="4" t="s">
        <v>8</v>
      </c>
      <c r="F10353" s="4" t="s">
        <v>8</v>
      </c>
    </row>
    <row r="10354" spans="1:5">
      <c r="A10354" t="n">
        <v>84418</v>
      </c>
      <c r="B10354" s="40" t="n">
        <v>26</v>
      </c>
      <c r="C10354" s="7" t="n">
        <v>9</v>
      </c>
      <c r="D10354" s="7" t="s">
        <v>655</v>
      </c>
      <c r="E10354" s="7" t="n">
        <v>2</v>
      </c>
      <c r="F10354" s="7" t="n">
        <v>0</v>
      </c>
    </row>
    <row r="10355" spans="1:5">
      <c r="A10355" t="s">
        <v>4</v>
      </c>
      <c r="B10355" s="4" t="s">
        <v>5</v>
      </c>
    </row>
    <row r="10356" spans="1:5">
      <c r="A10356" t="n">
        <v>84478</v>
      </c>
      <c r="B10356" s="41" t="n">
        <v>28</v>
      </c>
    </row>
    <row r="10357" spans="1:5">
      <c r="A10357" t="s">
        <v>4</v>
      </c>
      <c r="B10357" s="4" t="s">
        <v>5</v>
      </c>
      <c r="C10357" s="4" t="s">
        <v>8</v>
      </c>
      <c r="D10357" s="4" t="s">
        <v>7</v>
      </c>
      <c r="E10357" s="4" t="s">
        <v>7</v>
      </c>
      <c r="F10357" s="4" t="s">
        <v>8</v>
      </c>
    </row>
    <row r="10358" spans="1:5">
      <c r="A10358" t="n">
        <v>84479</v>
      </c>
      <c r="B10358" s="37" t="n">
        <v>25</v>
      </c>
      <c r="C10358" s="7" t="n">
        <v>1</v>
      </c>
      <c r="D10358" s="7" t="n">
        <v>60</v>
      </c>
      <c r="E10358" s="7" t="n">
        <v>640</v>
      </c>
      <c r="F10358" s="7" t="n">
        <v>2</v>
      </c>
    </row>
    <row r="10359" spans="1:5">
      <c r="A10359" t="s">
        <v>4</v>
      </c>
      <c r="B10359" s="4" t="s">
        <v>5</v>
      </c>
      <c r="C10359" s="4" t="s">
        <v>8</v>
      </c>
      <c r="D10359" s="4" t="s">
        <v>7</v>
      </c>
      <c r="E10359" s="4" t="s">
        <v>9</v>
      </c>
    </row>
    <row r="10360" spans="1:5">
      <c r="A10360" t="n">
        <v>84486</v>
      </c>
      <c r="B10360" s="39" t="n">
        <v>51</v>
      </c>
      <c r="C10360" s="7" t="n">
        <v>4</v>
      </c>
      <c r="D10360" s="7" t="n">
        <v>13</v>
      </c>
      <c r="E10360" s="7" t="s">
        <v>73</v>
      </c>
    </row>
    <row r="10361" spans="1:5">
      <c r="A10361" t="s">
        <v>4</v>
      </c>
      <c r="B10361" s="4" t="s">
        <v>5</v>
      </c>
      <c r="C10361" s="4" t="s">
        <v>7</v>
      </c>
    </row>
    <row r="10362" spans="1:5">
      <c r="A10362" t="n">
        <v>84499</v>
      </c>
      <c r="B10362" s="25" t="n">
        <v>16</v>
      </c>
      <c r="C10362" s="7" t="n">
        <v>0</v>
      </c>
    </row>
    <row r="10363" spans="1:5">
      <c r="A10363" t="s">
        <v>4</v>
      </c>
      <c r="B10363" s="4" t="s">
        <v>5</v>
      </c>
      <c r="C10363" s="4" t="s">
        <v>7</v>
      </c>
      <c r="D10363" s="4" t="s">
        <v>74</v>
      </c>
      <c r="E10363" s="4" t="s">
        <v>8</v>
      </c>
      <c r="F10363" s="4" t="s">
        <v>8</v>
      </c>
    </row>
    <row r="10364" spans="1:5">
      <c r="A10364" t="n">
        <v>84502</v>
      </c>
      <c r="B10364" s="40" t="n">
        <v>26</v>
      </c>
      <c r="C10364" s="7" t="n">
        <v>13</v>
      </c>
      <c r="D10364" s="7" t="s">
        <v>656</v>
      </c>
      <c r="E10364" s="7" t="n">
        <v>2</v>
      </c>
      <c r="F10364" s="7" t="n">
        <v>0</v>
      </c>
    </row>
    <row r="10365" spans="1:5">
      <c r="A10365" t="s">
        <v>4</v>
      </c>
      <c r="B10365" s="4" t="s">
        <v>5</v>
      </c>
    </row>
    <row r="10366" spans="1:5">
      <c r="A10366" t="n">
        <v>84582</v>
      </c>
      <c r="B10366" s="41" t="n">
        <v>28</v>
      </c>
    </row>
    <row r="10367" spans="1:5">
      <c r="A10367" t="s">
        <v>4</v>
      </c>
      <c r="B10367" s="4" t="s">
        <v>5</v>
      </c>
      <c r="C10367" s="4" t="s">
        <v>8</v>
      </c>
      <c r="D10367" s="4" t="s">
        <v>7</v>
      </c>
      <c r="E10367" s="4" t="s">
        <v>7</v>
      </c>
      <c r="F10367" s="4" t="s">
        <v>8</v>
      </c>
    </row>
    <row r="10368" spans="1:5">
      <c r="A10368" t="n">
        <v>84583</v>
      </c>
      <c r="B10368" s="37" t="n">
        <v>25</v>
      </c>
      <c r="C10368" s="7" t="n">
        <v>1</v>
      </c>
      <c r="D10368" s="7" t="n">
        <v>65535</v>
      </c>
      <c r="E10368" s="7" t="n">
        <v>65535</v>
      </c>
      <c r="F10368" s="7" t="n">
        <v>0</v>
      </c>
    </row>
    <row r="10369" spans="1:6">
      <c r="A10369" t="s">
        <v>4</v>
      </c>
      <c r="B10369" s="4" t="s">
        <v>5</v>
      </c>
      <c r="C10369" s="4" t="s">
        <v>8</v>
      </c>
      <c r="D10369" s="4" t="s">
        <v>7</v>
      </c>
      <c r="E10369" s="4" t="s">
        <v>13</v>
      </c>
    </row>
    <row r="10370" spans="1:6">
      <c r="A10370" t="n">
        <v>84590</v>
      </c>
      <c r="B10370" s="27" t="n">
        <v>58</v>
      </c>
      <c r="C10370" s="7" t="n">
        <v>0</v>
      </c>
      <c r="D10370" s="7" t="n">
        <v>1000</v>
      </c>
      <c r="E10370" s="7" t="n">
        <v>1</v>
      </c>
    </row>
    <row r="10371" spans="1:6">
      <c r="A10371" t="s">
        <v>4</v>
      </c>
      <c r="B10371" s="4" t="s">
        <v>5</v>
      </c>
      <c r="C10371" s="4" t="s">
        <v>8</v>
      </c>
      <c r="D10371" s="4" t="s">
        <v>7</v>
      </c>
    </row>
    <row r="10372" spans="1:6">
      <c r="A10372" t="n">
        <v>84598</v>
      </c>
      <c r="B10372" s="27" t="n">
        <v>58</v>
      </c>
      <c r="C10372" s="7" t="n">
        <v>255</v>
      </c>
      <c r="D10372" s="7" t="n">
        <v>0</v>
      </c>
    </row>
    <row r="10373" spans="1:6">
      <c r="A10373" t="s">
        <v>4</v>
      </c>
      <c r="B10373" s="4" t="s">
        <v>5</v>
      </c>
      <c r="C10373" s="4" t="s">
        <v>7</v>
      </c>
      <c r="D10373" s="4" t="s">
        <v>13</v>
      </c>
      <c r="E10373" s="4" t="s">
        <v>13</v>
      </c>
      <c r="F10373" s="4" t="s">
        <v>13</v>
      </c>
      <c r="G10373" s="4" t="s">
        <v>13</v>
      </c>
    </row>
    <row r="10374" spans="1:6">
      <c r="A10374" t="n">
        <v>84602</v>
      </c>
      <c r="B10374" s="46" t="n">
        <v>46</v>
      </c>
      <c r="C10374" s="7" t="n">
        <v>0</v>
      </c>
      <c r="D10374" s="7" t="n">
        <v>-5.44999980926514</v>
      </c>
      <c r="E10374" s="7" t="n">
        <v>2</v>
      </c>
      <c r="F10374" s="7" t="n">
        <v>33.6500015258789</v>
      </c>
      <c r="G10374" s="7" t="n">
        <v>225</v>
      </c>
    </row>
    <row r="10375" spans="1:6">
      <c r="A10375" t="s">
        <v>4</v>
      </c>
      <c r="B10375" s="4" t="s">
        <v>5</v>
      </c>
      <c r="C10375" s="4" t="s">
        <v>7</v>
      </c>
      <c r="D10375" s="4" t="s">
        <v>13</v>
      </c>
      <c r="E10375" s="4" t="s">
        <v>13</v>
      </c>
      <c r="F10375" s="4" t="s">
        <v>13</v>
      </c>
      <c r="G10375" s="4" t="s">
        <v>13</v>
      </c>
    </row>
    <row r="10376" spans="1:6">
      <c r="A10376" t="n">
        <v>84621</v>
      </c>
      <c r="B10376" s="46" t="n">
        <v>46</v>
      </c>
      <c r="C10376" s="7" t="n">
        <v>1</v>
      </c>
      <c r="D10376" s="7" t="n">
        <v>-5.07000017166138</v>
      </c>
      <c r="E10376" s="7" t="n">
        <v>2</v>
      </c>
      <c r="F10376" s="7" t="n">
        <v>32.9500007629395</v>
      </c>
      <c r="G10376" s="7" t="n">
        <v>225</v>
      </c>
    </row>
    <row r="10377" spans="1:6">
      <c r="A10377" t="s">
        <v>4</v>
      </c>
      <c r="B10377" s="4" t="s">
        <v>5</v>
      </c>
      <c r="C10377" s="4" t="s">
        <v>7</v>
      </c>
      <c r="D10377" s="4" t="s">
        <v>13</v>
      </c>
      <c r="E10377" s="4" t="s">
        <v>13</v>
      </c>
      <c r="F10377" s="4" t="s">
        <v>13</v>
      </c>
      <c r="G10377" s="4" t="s">
        <v>13</v>
      </c>
    </row>
    <row r="10378" spans="1:6">
      <c r="A10378" t="n">
        <v>84640</v>
      </c>
      <c r="B10378" s="46" t="n">
        <v>46</v>
      </c>
      <c r="C10378" s="7" t="n">
        <v>2</v>
      </c>
      <c r="D10378" s="7" t="n">
        <v>-4.19999980926514</v>
      </c>
      <c r="E10378" s="7" t="n">
        <v>2</v>
      </c>
      <c r="F10378" s="7" t="n">
        <v>33.4000015258789</v>
      </c>
      <c r="G10378" s="7" t="n">
        <v>225</v>
      </c>
    </row>
    <row r="10379" spans="1:6">
      <c r="A10379" t="s">
        <v>4</v>
      </c>
      <c r="B10379" s="4" t="s">
        <v>5</v>
      </c>
      <c r="C10379" s="4" t="s">
        <v>7</v>
      </c>
      <c r="D10379" s="4" t="s">
        <v>13</v>
      </c>
      <c r="E10379" s="4" t="s">
        <v>13</v>
      </c>
      <c r="F10379" s="4" t="s">
        <v>13</v>
      </c>
      <c r="G10379" s="4" t="s">
        <v>13</v>
      </c>
    </row>
    <row r="10380" spans="1:6">
      <c r="A10380" t="n">
        <v>84659</v>
      </c>
      <c r="B10380" s="46" t="n">
        <v>46</v>
      </c>
      <c r="C10380" s="7" t="n">
        <v>3</v>
      </c>
      <c r="D10380" s="7" t="n">
        <v>-6.25</v>
      </c>
      <c r="E10380" s="7" t="n">
        <v>2</v>
      </c>
      <c r="F10380" s="7" t="n">
        <v>33.8499984741211</v>
      </c>
      <c r="G10380" s="7" t="n">
        <v>225</v>
      </c>
    </row>
    <row r="10381" spans="1:6">
      <c r="A10381" t="s">
        <v>4</v>
      </c>
      <c r="B10381" s="4" t="s">
        <v>5</v>
      </c>
      <c r="C10381" s="4" t="s">
        <v>7</v>
      </c>
      <c r="D10381" s="4" t="s">
        <v>13</v>
      </c>
      <c r="E10381" s="4" t="s">
        <v>13</v>
      </c>
      <c r="F10381" s="4" t="s">
        <v>13</v>
      </c>
      <c r="G10381" s="4" t="s">
        <v>13</v>
      </c>
    </row>
    <row r="10382" spans="1:6">
      <c r="A10382" t="n">
        <v>84678</v>
      </c>
      <c r="B10382" s="46" t="n">
        <v>46</v>
      </c>
      <c r="C10382" s="7" t="n">
        <v>4</v>
      </c>
      <c r="D10382" s="7" t="n">
        <v>-4.40000009536743</v>
      </c>
      <c r="E10382" s="7" t="n">
        <v>2</v>
      </c>
      <c r="F10382" s="7" t="n">
        <v>31.75</v>
      </c>
      <c r="G10382" s="7" t="n">
        <v>225</v>
      </c>
    </row>
    <row r="10383" spans="1:6">
      <c r="A10383" t="s">
        <v>4</v>
      </c>
      <c r="B10383" s="4" t="s">
        <v>5</v>
      </c>
      <c r="C10383" s="4" t="s">
        <v>7</v>
      </c>
      <c r="D10383" s="4" t="s">
        <v>13</v>
      </c>
      <c r="E10383" s="4" t="s">
        <v>13</v>
      </c>
      <c r="F10383" s="4" t="s">
        <v>13</v>
      </c>
      <c r="G10383" s="4" t="s">
        <v>13</v>
      </c>
    </row>
    <row r="10384" spans="1:6">
      <c r="A10384" t="n">
        <v>84697</v>
      </c>
      <c r="B10384" s="46" t="n">
        <v>46</v>
      </c>
      <c r="C10384" s="7" t="n">
        <v>5</v>
      </c>
      <c r="D10384" s="7" t="n">
        <v>-4.59999990463257</v>
      </c>
      <c r="E10384" s="7" t="n">
        <v>2</v>
      </c>
      <c r="F10384" s="7" t="n">
        <v>34.5</v>
      </c>
      <c r="G10384" s="7" t="n">
        <v>225</v>
      </c>
    </row>
    <row r="10385" spans="1:7">
      <c r="A10385" t="s">
        <v>4</v>
      </c>
      <c r="B10385" s="4" t="s">
        <v>5</v>
      </c>
      <c r="C10385" s="4" t="s">
        <v>7</v>
      </c>
      <c r="D10385" s="4" t="s">
        <v>13</v>
      </c>
      <c r="E10385" s="4" t="s">
        <v>13</v>
      </c>
      <c r="F10385" s="4" t="s">
        <v>13</v>
      </c>
      <c r="G10385" s="4" t="s">
        <v>13</v>
      </c>
    </row>
    <row r="10386" spans="1:7">
      <c r="A10386" t="n">
        <v>84716</v>
      </c>
      <c r="B10386" s="46" t="n">
        <v>46</v>
      </c>
      <c r="C10386" s="7" t="n">
        <v>6</v>
      </c>
      <c r="D10386" s="7" t="n">
        <v>-3.25</v>
      </c>
      <c r="E10386" s="7" t="n">
        <v>2</v>
      </c>
      <c r="F10386" s="7" t="n">
        <v>32.1500015258789</v>
      </c>
      <c r="G10386" s="7" t="n">
        <v>225</v>
      </c>
    </row>
    <row r="10387" spans="1:7">
      <c r="A10387" t="s">
        <v>4</v>
      </c>
      <c r="B10387" s="4" t="s">
        <v>5</v>
      </c>
      <c r="C10387" s="4" t="s">
        <v>7</v>
      </c>
      <c r="D10387" s="4" t="s">
        <v>13</v>
      </c>
      <c r="E10387" s="4" t="s">
        <v>13</v>
      </c>
      <c r="F10387" s="4" t="s">
        <v>13</v>
      </c>
      <c r="G10387" s="4" t="s">
        <v>13</v>
      </c>
    </row>
    <row r="10388" spans="1:7">
      <c r="A10388" t="n">
        <v>84735</v>
      </c>
      <c r="B10388" s="46" t="n">
        <v>46</v>
      </c>
      <c r="C10388" s="7" t="n">
        <v>7</v>
      </c>
      <c r="D10388" s="7" t="n">
        <v>-5.80000019073486</v>
      </c>
      <c r="E10388" s="7" t="n">
        <v>2</v>
      </c>
      <c r="F10388" s="7" t="n">
        <v>34.6500015258789</v>
      </c>
      <c r="G10388" s="7" t="n">
        <v>225</v>
      </c>
    </row>
    <row r="10389" spans="1:7">
      <c r="A10389" t="s">
        <v>4</v>
      </c>
      <c r="B10389" s="4" t="s">
        <v>5</v>
      </c>
      <c r="C10389" s="4" t="s">
        <v>7</v>
      </c>
      <c r="D10389" s="4" t="s">
        <v>13</v>
      </c>
      <c r="E10389" s="4" t="s">
        <v>13</v>
      </c>
      <c r="F10389" s="4" t="s">
        <v>13</v>
      </c>
      <c r="G10389" s="4" t="s">
        <v>13</v>
      </c>
    </row>
    <row r="10390" spans="1:7">
      <c r="A10390" t="n">
        <v>84754</v>
      </c>
      <c r="B10390" s="46" t="n">
        <v>46</v>
      </c>
      <c r="C10390" s="7" t="n">
        <v>8</v>
      </c>
      <c r="D10390" s="7" t="n">
        <v>-3.29999995231628</v>
      </c>
      <c r="E10390" s="7" t="n">
        <v>2</v>
      </c>
      <c r="F10390" s="7" t="n">
        <v>33.3499984741211</v>
      </c>
      <c r="G10390" s="7" t="n">
        <v>225</v>
      </c>
    </row>
    <row r="10391" spans="1:7">
      <c r="A10391" t="s">
        <v>4</v>
      </c>
      <c r="B10391" s="4" t="s">
        <v>5</v>
      </c>
      <c r="C10391" s="4" t="s">
        <v>7</v>
      </c>
      <c r="D10391" s="4" t="s">
        <v>13</v>
      </c>
      <c r="E10391" s="4" t="s">
        <v>13</v>
      </c>
      <c r="F10391" s="4" t="s">
        <v>13</v>
      </c>
      <c r="G10391" s="4" t="s">
        <v>13</v>
      </c>
    </row>
    <row r="10392" spans="1:7">
      <c r="A10392" t="n">
        <v>84773</v>
      </c>
      <c r="B10392" s="46" t="n">
        <v>46</v>
      </c>
      <c r="C10392" s="7" t="n">
        <v>9</v>
      </c>
      <c r="D10392" s="7" t="n">
        <v>-4.19999980926514</v>
      </c>
      <c r="E10392" s="7" t="n">
        <v>2</v>
      </c>
      <c r="F10392" s="7" t="n">
        <v>32.6500015258789</v>
      </c>
      <c r="G10392" s="7" t="n">
        <v>225</v>
      </c>
    </row>
    <row r="10393" spans="1:7">
      <c r="A10393" t="s">
        <v>4</v>
      </c>
      <c r="B10393" s="4" t="s">
        <v>5</v>
      </c>
      <c r="C10393" s="4" t="s">
        <v>7</v>
      </c>
      <c r="D10393" s="4" t="s">
        <v>13</v>
      </c>
      <c r="E10393" s="4" t="s">
        <v>13</v>
      </c>
      <c r="F10393" s="4" t="s">
        <v>13</v>
      </c>
      <c r="G10393" s="4" t="s">
        <v>13</v>
      </c>
    </row>
    <row r="10394" spans="1:7">
      <c r="A10394" t="n">
        <v>84792</v>
      </c>
      <c r="B10394" s="46" t="n">
        <v>46</v>
      </c>
      <c r="C10394" s="7" t="n">
        <v>7032</v>
      </c>
      <c r="D10394" s="7" t="n">
        <v>-4.84999990463257</v>
      </c>
      <c r="E10394" s="7" t="n">
        <v>2</v>
      </c>
      <c r="F10394" s="7" t="n">
        <v>33.4000015258789</v>
      </c>
      <c r="G10394" s="7" t="n">
        <v>225</v>
      </c>
    </row>
    <row r="10395" spans="1:7">
      <c r="A10395" t="s">
        <v>4</v>
      </c>
      <c r="B10395" s="4" t="s">
        <v>5</v>
      </c>
      <c r="C10395" s="4" t="s">
        <v>7</v>
      </c>
      <c r="D10395" s="4" t="s">
        <v>13</v>
      </c>
      <c r="E10395" s="4" t="s">
        <v>13</v>
      </c>
      <c r="F10395" s="4" t="s">
        <v>13</v>
      </c>
      <c r="G10395" s="4" t="s">
        <v>13</v>
      </c>
    </row>
    <row r="10396" spans="1:7">
      <c r="A10396" t="n">
        <v>84811</v>
      </c>
      <c r="B10396" s="46" t="n">
        <v>46</v>
      </c>
      <c r="C10396" s="7" t="n">
        <v>11</v>
      </c>
      <c r="D10396" s="7" t="n">
        <v>-3.40000009536743</v>
      </c>
      <c r="E10396" s="7" t="n">
        <v>2</v>
      </c>
      <c r="F10396" s="7" t="n">
        <v>35.1500015258789</v>
      </c>
      <c r="G10396" s="7" t="n">
        <v>225</v>
      </c>
    </row>
    <row r="10397" spans="1:7">
      <c r="A10397" t="s">
        <v>4</v>
      </c>
      <c r="B10397" s="4" t="s">
        <v>5</v>
      </c>
      <c r="C10397" s="4" t="s">
        <v>7</v>
      </c>
      <c r="D10397" s="4" t="s">
        <v>13</v>
      </c>
      <c r="E10397" s="4" t="s">
        <v>13</v>
      </c>
      <c r="F10397" s="4" t="s">
        <v>13</v>
      </c>
      <c r="G10397" s="4" t="s">
        <v>13</v>
      </c>
    </row>
    <row r="10398" spans="1:7">
      <c r="A10398" t="n">
        <v>84830</v>
      </c>
      <c r="B10398" s="46" t="n">
        <v>46</v>
      </c>
      <c r="C10398" s="7" t="n">
        <v>13</v>
      </c>
      <c r="D10398" s="7" t="n">
        <v>-2.79999995231628</v>
      </c>
      <c r="E10398" s="7" t="n">
        <v>2</v>
      </c>
      <c r="F10398" s="7" t="n">
        <v>34.5999984741211</v>
      </c>
      <c r="G10398" s="7" t="n">
        <v>225</v>
      </c>
    </row>
    <row r="10399" spans="1:7">
      <c r="A10399" t="s">
        <v>4</v>
      </c>
      <c r="B10399" s="4" t="s">
        <v>5</v>
      </c>
      <c r="C10399" s="4" t="s">
        <v>7</v>
      </c>
      <c r="D10399" s="4" t="s">
        <v>13</v>
      </c>
      <c r="E10399" s="4" t="s">
        <v>13</v>
      </c>
      <c r="F10399" s="4" t="s">
        <v>13</v>
      </c>
      <c r="G10399" s="4" t="s">
        <v>13</v>
      </c>
    </row>
    <row r="10400" spans="1:7">
      <c r="A10400" t="n">
        <v>84849</v>
      </c>
      <c r="B10400" s="46" t="n">
        <v>46</v>
      </c>
      <c r="C10400" s="7" t="n">
        <v>80</v>
      </c>
      <c r="D10400" s="7" t="n">
        <v>-2</v>
      </c>
      <c r="E10400" s="7" t="n">
        <v>2</v>
      </c>
      <c r="F10400" s="7" t="n">
        <v>34.5</v>
      </c>
      <c r="G10400" s="7" t="n">
        <v>225</v>
      </c>
    </row>
    <row r="10401" spans="1:7">
      <c r="A10401" t="s">
        <v>4</v>
      </c>
      <c r="B10401" s="4" t="s">
        <v>5</v>
      </c>
      <c r="C10401" s="4" t="s">
        <v>7</v>
      </c>
      <c r="D10401" s="4" t="s">
        <v>13</v>
      </c>
      <c r="E10401" s="4" t="s">
        <v>13</v>
      </c>
      <c r="F10401" s="4" t="s">
        <v>13</v>
      </c>
      <c r="G10401" s="4" t="s">
        <v>13</v>
      </c>
    </row>
    <row r="10402" spans="1:7">
      <c r="A10402" t="n">
        <v>84868</v>
      </c>
      <c r="B10402" s="46" t="n">
        <v>46</v>
      </c>
      <c r="C10402" s="7" t="n">
        <v>83</v>
      </c>
      <c r="D10402" s="7" t="n">
        <v>-1.54999995231628</v>
      </c>
      <c r="E10402" s="7" t="n">
        <v>2</v>
      </c>
      <c r="F10402" s="7" t="n">
        <v>33.5999984741211</v>
      </c>
      <c r="G10402" s="7" t="n">
        <v>225</v>
      </c>
    </row>
    <row r="10403" spans="1:7">
      <c r="A10403" t="s">
        <v>4</v>
      </c>
      <c r="B10403" s="4" t="s">
        <v>5</v>
      </c>
      <c r="C10403" s="4" t="s">
        <v>7</v>
      </c>
    </row>
    <row r="10404" spans="1:7">
      <c r="A10404" t="n">
        <v>84887</v>
      </c>
      <c r="B10404" s="25" t="n">
        <v>16</v>
      </c>
      <c r="C10404" s="7" t="n">
        <v>0</v>
      </c>
    </row>
    <row r="10405" spans="1:7">
      <c r="A10405" t="s">
        <v>4</v>
      </c>
      <c r="B10405" s="4" t="s">
        <v>5</v>
      </c>
      <c r="C10405" s="4" t="s">
        <v>7</v>
      </c>
      <c r="D10405" s="4" t="s">
        <v>13</v>
      </c>
      <c r="E10405" s="4" t="s">
        <v>14</v>
      </c>
      <c r="F10405" s="4" t="s">
        <v>13</v>
      </c>
      <c r="G10405" s="4" t="s">
        <v>13</v>
      </c>
      <c r="H10405" s="4" t="s">
        <v>8</v>
      </c>
    </row>
    <row r="10406" spans="1:7">
      <c r="A10406" t="n">
        <v>84890</v>
      </c>
      <c r="B10406" s="87" t="n">
        <v>100</v>
      </c>
      <c r="C10406" s="7" t="n">
        <v>0</v>
      </c>
      <c r="D10406" s="7" t="n">
        <v>-5.69999980926514</v>
      </c>
      <c r="E10406" s="7" t="n">
        <v>1078774989</v>
      </c>
      <c r="F10406" s="7" t="n">
        <v>32.2999992370605</v>
      </c>
      <c r="G10406" s="7" t="n">
        <v>0</v>
      </c>
      <c r="H10406" s="7" t="n">
        <v>0</v>
      </c>
    </row>
    <row r="10407" spans="1:7">
      <c r="A10407" t="s">
        <v>4</v>
      </c>
      <c r="B10407" s="4" t="s">
        <v>5</v>
      </c>
      <c r="C10407" s="4" t="s">
        <v>7</v>
      </c>
      <c r="D10407" s="4" t="s">
        <v>13</v>
      </c>
      <c r="E10407" s="4" t="s">
        <v>14</v>
      </c>
      <c r="F10407" s="4" t="s">
        <v>13</v>
      </c>
      <c r="G10407" s="4" t="s">
        <v>13</v>
      </c>
      <c r="H10407" s="4" t="s">
        <v>8</v>
      </c>
    </row>
    <row r="10408" spans="1:7">
      <c r="A10408" t="n">
        <v>84910</v>
      </c>
      <c r="B10408" s="87" t="n">
        <v>100</v>
      </c>
      <c r="C10408" s="7" t="n">
        <v>1</v>
      </c>
      <c r="D10408" s="7" t="n">
        <v>-5.69999980926514</v>
      </c>
      <c r="E10408" s="7" t="n">
        <v>1078774989</v>
      </c>
      <c r="F10408" s="7" t="n">
        <v>32.2999992370605</v>
      </c>
      <c r="G10408" s="7" t="n">
        <v>0</v>
      </c>
      <c r="H10408" s="7" t="n">
        <v>0</v>
      </c>
    </row>
    <row r="10409" spans="1:7">
      <c r="A10409" t="s">
        <v>4</v>
      </c>
      <c r="B10409" s="4" t="s">
        <v>5</v>
      </c>
      <c r="C10409" s="4" t="s">
        <v>7</v>
      </c>
      <c r="D10409" s="4" t="s">
        <v>13</v>
      </c>
      <c r="E10409" s="4" t="s">
        <v>14</v>
      </c>
      <c r="F10409" s="4" t="s">
        <v>13</v>
      </c>
      <c r="G10409" s="4" t="s">
        <v>13</v>
      </c>
      <c r="H10409" s="4" t="s">
        <v>8</v>
      </c>
    </row>
    <row r="10410" spans="1:7">
      <c r="A10410" t="n">
        <v>84930</v>
      </c>
      <c r="B10410" s="87" t="n">
        <v>100</v>
      </c>
      <c r="C10410" s="7" t="n">
        <v>2</v>
      </c>
      <c r="D10410" s="7" t="n">
        <v>-5.69999980926514</v>
      </c>
      <c r="E10410" s="7" t="n">
        <v>1078774989</v>
      </c>
      <c r="F10410" s="7" t="n">
        <v>32.2999992370605</v>
      </c>
      <c r="G10410" s="7" t="n">
        <v>0</v>
      </c>
      <c r="H10410" s="7" t="n">
        <v>0</v>
      </c>
    </row>
    <row r="10411" spans="1:7">
      <c r="A10411" t="s">
        <v>4</v>
      </c>
      <c r="B10411" s="4" t="s">
        <v>5</v>
      </c>
      <c r="C10411" s="4" t="s">
        <v>7</v>
      </c>
      <c r="D10411" s="4" t="s">
        <v>13</v>
      </c>
      <c r="E10411" s="4" t="s">
        <v>14</v>
      </c>
      <c r="F10411" s="4" t="s">
        <v>13</v>
      </c>
      <c r="G10411" s="4" t="s">
        <v>13</v>
      </c>
      <c r="H10411" s="4" t="s">
        <v>8</v>
      </c>
    </row>
    <row r="10412" spans="1:7">
      <c r="A10412" t="n">
        <v>84950</v>
      </c>
      <c r="B10412" s="87" t="n">
        <v>100</v>
      </c>
      <c r="C10412" s="7" t="n">
        <v>3</v>
      </c>
      <c r="D10412" s="7" t="n">
        <v>-5.69999980926514</v>
      </c>
      <c r="E10412" s="7" t="n">
        <v>1078774989</v>
      </c>
      <c r="F10412" s="7" t="n">
        <v>32.2999992370605</v>
      </c>
      <c r="G10412" s="7" t="n">
        <v>0</v>
      </c>
      <c r="H10412" s="7" t="n">
        <v>0</v>
      </c>
    </row>
    <row r="10413" spans="1:7">
      <c r="A10413" t="s">
        <v>4</v>
      </c>
      <c r="B10413" s="4" t="s">
        <v>5</v>
      </c>
      <c r="C10413" s="4" t="s">
        <v>7</v>
      </c>
      <c r="D10413" s="4" t="s">
        <v>13</v>
      </c>
      <c r="E10413" s="4" t="s">
        <v>14</v>
      </c>
      <c r="F10413" s="4" t="s">
        <v>13</v>
      </c>
      <c r="G10413" s="4" t="s">
        <v>13</v>
      </c>
      <c r="H10413" s="4" t="s">
        <v>8</v>
      </c>
    </row>
    <row r="10414" spans="1:7">
      <c r="A10414" t="n">
        <v>84970</v>
      </c>
      <c r="B10414" s="87" t="n">
        <v>100</v>
      </c>
      <c r="C10414" s="7" t="n">
        <v>4</v>
      </c>
      <c r="D10414" s="7" t="n">
        <v>-5.69999980926514</v>
      </c>
      <c r="E10414" s="7" t="n">
        <v>1078774989</v>
      </c>
      <c r="F10414" s="7" t="n">
        <v>32.2999992370605</v>
      </c>
      <c r="G10414" s="7" t="n">
        <v>0</v>
      </c>
      <c r="H10414" s="7" t="n">
        <v>0</v>
      </c>
    </row>
    <row r="10415" spans="1:7">
      <c r="A10415" t="s">
        <v>4</v>
      </c>
      <c r="B10415" s="4" t="s">
        <v>5</v>
      </c>
      <c r="C10415" s="4" t="s">
        <v>7</v>
      </c>
      <c r="D10415" s="4" t="s">
        <v>13</v>
      </c>
      <c r="E10415" s="4" t="s">
        <v>14</v>
      </c>
      <c r="F10415" s="4" t="s">
        <v>13</v>
      </c>
      <c r="G10415" s="4" t="s">
        <v>13</v>
      </c>
      <c r="H10415" s="4" t="s">
        <v>8</v>
      </c>
    </row>
    <row r="10416" spans="1:7">
      <c r="A10416" t="n">
        <v>84990</v>
      </c>
      <c r="B10416" s="87" t="n">
        <v>100</v>
      </c>
      <c r="C10416" s="7" t="n">
        <v>5</v>
      </c>
      <c r="D10416" s="7" t="n">
        <v>-5.69999980926514</v>
      </c>
      <c r="E10416" s="7" t="n">
        <v>1078774989</v>
      </c>
      <c r="F10416" s="7" t="n">
        <v>32.2999992370605</v>
      </c>
      <c r="G10416" s="7" t="n">
        <v>0</v>
      </c>
      <c r="H10416" s="7" t="n">
        <v>0</v>
      </c>
    </row>
    <row r="10417" spans="1:8">
      <c r="A10417" t="s">
        <v>4</v>
      </c>
      <c r="B10417" s="4" t="s">
        <v>5</v>
      </c>
      <c r="C10417" s="4" t="s">
        <v>7</v>
      </c>
      <c r="D10417" s="4" t="s">
        <v>13</v>
      </c>
      <c r="E10417" s="4" t="s">
        <v>14</v>
      </c>
      <c r="F10417" s="4" t="s">
        <v>13</v>
      </c>
      <c r="G10417" s="4" t="s">
        <v>13</v>
      </c>
      <c r="H10417" s="4" t="s">
        <v>8</v>
      </c>
    </row>
    <row r="10418" spans="1:8">
      <c r="A10418" t="n">
        <v>85010</v>
      </c>
      <c r="B10418" s="87" t="n">
        <v>100</v>
      </c>
      <c r="C10418" s="7" t="n">
        <v>6</v>
      </c>
      <c r="D10418" s="7" t="n">
        <v>-5.69999980926514</v>
      </c>
      <c r="E10418" s="7" t="n">
        <v>1078774989</v>
      </c>
      <c r="F10418" s="7" t="n">
        <v>32.2999992370605</v>
      </c>
      <c r="G10418" s="7" t="n">
        <v>0</v>
      </c>
      <c r="H10418" s="7" t="n">
        <v>0</v>
      </c>
    </row>
    <row r="10419" spans="1:8">
      <c r="A10419" t="s">
        <v>4</v>
      </c>
      <c r="B10419" s="4" t="s">
        <v>5</v>
      </c>
      <c r="C10419" s="4" t="s">
        <v>7</v>
      </c>
      <c r="D10419" s="4" t="s">
        <v>13</v>
      </c>
      <c r="E10419" s="4" t="s">
        <v>14</v>
      </c>
      <c r="F10419" s="4" t="s">
        <v>13</v>
      </c>
      <c r="G10419" s="4" t="s">
        <v>13</v>
      </c>
      <c r="H10419" s="4" t="s">
        <v>8</v>
      </c>
    </row>
    <row r="10420" spans="1:8">
      <c r="A10420" t="n">
        <v>85030</v>
      </c>
      <c r="B10420" s="87" t="n">
        <v>100</v>
      </c>
      <c r="C10420" s="7" t="n">
        <v>7</v>
      </c>
      <c r="D10420" s="7" t="n">
        <v>-5.69999980926514</v>
      </c>
      <c r="E10420" s="7" t="n">
        <v>1078774989</v>
      </c>
      <c r="F10420" s="7" t="n">
        <v>32.2999992370605</v>
      </c>
      <c r="G10420" s="7" t="n">
        <v>0</v>
      </c>
      <c r="H10420" s="7" t="n">
        <v>0</v>
      </c>
    </row>
    <row r="10421" spans="1:8">
      <c r="A10421" t="s">
        <v>4</v>
      </c>
      <c r="B10421" s="4" t="s">
        <v>5</v>
      </c>
      <c r="C10421" s="4" t="s">
        <v>7</v>
      </c>
      <c r="D10421" s="4" t="s">
        <v>13</v>
      </c>
      <c r="E10421" s="4" t="s">
        <v>14</v>
      </c>
      <c r="F10421" s="4" t="s">
        <v>13</v>
      </c>
      <c r="G10421" s="4" t="s">
        <v>13</v>
      </c>
      <c r="H10421" s="4" t="s">
        <v>8</v>
      </c>
    </row>
    <row r="10422" spans="1:8">
      <c r="A10422" t="n">
        <v>85050</v>
      </c>
      <c r="B10422" s="87" t="n">
        <v>100</v>
      </c>
      <c r="C10422" s="7" t="n">
        <v>8</v>
      </c>
      <c r="D10422" s="7" t="n">
        <v>-5.69999980926514</v>
      </c>
      <c r="E10422" s="7" t="n">
        <v>1078774989</v>
      </c>
      <c r="F10422" s="7" t="n">
        <v>32.2999992370605</v>
      </c>
      <c r="G10422" s="7" t="n">
        <v>0</v>
      </c>
      <c r="H10422" s="7" t="n">
        <v>0</v>
      </c>
    </row>
    <row r="10423" spans="1:8">
      <c r="A10423" t="s">
        <v>4</v>
      </c>
      <c r="B10423" s="4" t="s">
        <v>5</v>
      </c>
      <c r="C10423" s="4" t="s">
        <v>7</v>
      </c>
      <c r="D10423" s="4" t="s">
        <v>13</v>
      </c>
      <c r="E10423" s="4" t="s">
        <v>14</v>
      </c>
      <c r="F10423" s="4" t="s">
        <v>13</v>
      </c>
      <c r="G10423" s="4" t="s">
        <v>13</v>
      </c>
      <c r="H10423" s="4" t="s">
        <v>8</v>
      </c>
    </row>
    <row r="10424" spans="1:8">
      <c r="A10424" t="n">
        <v>85070</v>
      </c>
      <c r="B10424" s="87" t="n">
        <v>100</v>
      </c>
      <c r="C10424" s="7" t="n">
        <v>9</v>
      </c>
      <c r="D10424" s="7" t="n">
        <v>-5.69999980926514</v>
      </c>
      <c r="E10424" s="7" t="n">
        <v>1078774989</v>
      </c>
      <c r="F10424" s="7" t="n">
        <v>32.2999992370605</v>
      </c>
      <c r="G10424" s="7" t="n">
        <v>0</v>
      </c>
      <c r="H10424" s="7" t="n">
        <v>0</v>
      </c>
    </row>
    <row r="10425" spans="1:8">
      <c r="A10425" t="s">
        <v>4</v>
      </c>
      <c r="B10425" s="4" t="s">
        <v>5</v>
      </c>
      <c r="C10425" s="4" t="s">
        <v>7</v>
      </c>
      <c r="D10425" s="4" t="s">
        <v>13</v>
      </c>
      <c r="E10425" s="4" t="s">
        <v>14</v>
      </c>
      <c r="F10425" s="4" t="s">
        <v>13</v>
      </c>
      <c r="G10425" s="4" t="s">
        <v>13</v>
      </c>
      <c r="H10425" s="4" t="s">
        <v>8</v>
      </c>
    </row>
    <row r="10426" spans="1:8">
      <c r="A10426" t="n">
        <v>85090</v>
      </c>
      <c r="B10426" s="87" t="n">
        <v>100</v>
      </c>
      <c r="C10426" s="7" t="n">
        <v>7032</v>
      </c>
      <c r="D10426" s="7" t="n">
        <v>-5.69999980926514</v>
      </c>
      <c r="E10426" s="7" t="n">
        <v>1078774989</v>
      </c>
      <c r="F10426" s="7" t="n">
        <v>32.2999992370605</v>
      </c>
      <c r="G10426" s="7" t="n">
        <v>0</v>
      </c>
      <c r="H10426" s="7" t="n">
        <v>0</v>
      </c>
    </row>
    <row r="10427" spans="1:8">
      <c r="A10427" t="s">
        <v>4</v>
      </c>
      <c r="B10427" s="4" t="s">
        <v>5</v>
      </c>
      <c r="C10427" s="4" t="s">
        <v>7</v>
      </c>
      <c r="D10427" s="4" t="s">
        <v>13</v>
      </c>
      <c r="E10427" s="4" t="s">
        <v>14</v>
      </c>
      <c r="F10427" s="4" t="s">
        <v>13</v>
      </c>
      <c r="G10427" s="4" t="s">
        <v>13</v>
      </c>
      <c r="H10427" s="4" t="s">
        <v>8</v>
      </c>
    </row>
    <row r="10428" spans="1:8">
      <c r="A10428" t="n">
        <v>85110</v>
      </c>
      <c r="B10428" s="87" t="n">
        <v>100</v>
      </c>
      <c r="C10428" s="7" t="n">
        <v>11</v>
      </c>
      <c r="D10428" s="7" t="n">
        <v>-5.69999980926514</v>
      </c>
      <c r="E10428" s="7" t="n">
        <v>1078774989</v>
      </c>
      <c r="F10428" s="7" t="n">
        <v>32.2999992370605</v>
      </c>
      <c r="G10428" s="7" t="n">
        <v>0</v>
      </c>
      <c r="H10428" s="7" t="n">
        <v>0</v>
      </c>
    </row>
    <row r="10429" spans="1:8">
      <c r="A10429" t="s">
        <v>4</v>
      </c>
      <c r="B10429" s="4" t="s">
        <v>5</v>
      </c>
      <c r="C10429" s="4" t="s">
        <v>7</v>
      </c>
      <c r="D10429" s="4" t="s">
        <v>13</v>
      </c>
      <c r="E10429" s="4" t="s">
        <v>14</v>
      </c>
      <c r="F10429" s="4" t="s">
        <v>13</v>
      </c>
      <c r="G10429" s="4" t="s">
        <v>13</v>
      </c>
      <c r="H10429" s="4" t="s">
        <v>8</v>
      </c>
    </row>
    <row r="10430" spans="1:8">
      <c r="A10430" t="n">
        <v>85130</v>
      </c>
      <c r="B10430" s="87" t="n">
        <v>100</v>
      </c>
      <c r="C10430" s="7" t="n">
        <v>13</v>
      </c>
      <c r="D10430" s="7" t="n">
        <v>-5.69999980926514</v>
      </c>
      <c r="E10430" s="7" t="n">
        <v>1078774989</v>
      </c>
      <c r="F10430" s="7" t="n">
        <v>32.2999992370605</v>
      </c>
      <c r="G10430" s="7" t="n">
        <v>0</v>
      </c>
      <c r="H10430" s="7" t="n">
        <v>0</v>
      </c>
    </row>
    <row r="10431" spans="1:8">
      <c r="A10431" t="s">
        <v>4</v>
      </c>
      <c r="B10431" s="4" t="s">
        <v>5</v>
      </c>
      <c r="C10431" s="4" t="s">
        <v>7</v>
      </c>
      <c r="D10431" s="4" t="s">
        <v>13</v>
      </c>
      <c r="E10431" s="4" t="s">
        <v>14</v>
      </c>
      <c r="F10431" s="4" t="s">
        <v>13</v>
      </c>
      <c r="G10431" s="4" t="s">
        <v>13</v>
      </c>
      <c r="H10431" s="4" t="s">
        <v>8</v>
      </c>
    </row>
    <row r="10432" spans="1:8">
      <c r="A10432" t="n">
        <v>85150</v>
      </c>
      <c r="B10432" s="87" t="n">
        <v>100</v>
      </c>
      <c r="C10432" s="7" t="n">
        <v>80</v>
      </c>
      <c r="D10432" s="7" t="n">
        <v>-5.69999980926514</v>
      </c>
      <c r="E10432" s="7" t="n">
        <v>1078774989</v>
      </c>
      <c r="F10432" s="7" t="n">
        <v>32.2999992370605</v>
      </c>
      <c r="G10432" s="7" t="n">
        <v>0</v>
      </c>
      <c r="H10432" s="7" t="n">
        <v>0</v>
      </c>
    </row>
    <row r="10433" spans="1:8">
      <c r="A10433" t="s">
        <v>4</v>
      </c>
      <c r="B10433" s="4" t="s">
        <v>5</v>
      </c>
      <c r="C10433" s="4" t="s">
        <v>7</v>
      </c>
      <c r="D10433" s="4" t="s">
        <v>13</v>
      </c>
      <c r="E10433" s="4" t="s">
        <v>14</v>
      </c>
      <c r="F10433" s="4" t="s">
        <v>13</v>
      </c>
      <c r="G10433" s="4" t="s">
        <v>13</v>
      </c>
      <c r="H10433" s="4" t="s">
        <v>8</v>
      </c>
    </row>
    <row r="10434" spans="1:8">
      <c r="A10434" t="n">
        <v>85170</v>
      </c>
      <c r="B10434" s="87" t="n">
        <v>100</v>
      </c>
      <c r="C10434" s="7" t="n">
        <v>83</v>
      </c>
      <c r="D10434" s="7" t="n">
        <v>-5.69999980926514</v>
      </c>
      <c r="E10434" s="7" t="n">
        <v>1078774989</v>
      </c>
      <c r="F10434" s="7" t="n">
        <v>32.2999992370605</v>
      </c>
      <c r="G10434" s="7" t="n">
        <v>0</v>
      </c>
      <c r="H10434" s="7" t="n">
        <v>0</v>
      </c>
    </row>
    <row r="10435" spans="1:8">
      <c r="A10435" t="s">
        <v>4</v>
      </c>
      <c r="B10435" s="4" t="s">
        <v>5</v>
      </c>
      <c r="C10435" s="4" t="s">
        <v>7</v>
      </c>
      <c r="D10435" s="4" t="s">
        <v>13</v>
      </c>
      <c r="E10435" s="4" t="s">
        <v>13</v>
      </c>
      <c r="F10435" s="4" t="s">
        <v>13</v>
      </c>
      <c r="G10435" s="4" t="s">
        <v>7</v>
      </c>
      <c r="H10435" s="4" t="s">
        <v>7</v>
      </c>
    </row>
    <row r="10436" spans="1:8">
      <c r="A10436" t="n">
        <v>85190</v>
      </c>
      <c r="B10436" s="55" t="n">
        <v>60</v>
      </c>
      <c r="C10436" s="7" t="n">
        <v>0</v>
      </c>
      <c r="D10436" s="7" t="n">
        <v>0</v>
      </c>
      <c r="E10436" s="7" t="n">
        <v>0</v>
      </c>
      <c r="F10436" s="7" t="n">
        <v>0</v>
      </c>
      <c r="G10436" s="7" t="n">
        <v>0</v>
      </c>
      <c r="H10436" s="7" t="n">
        <v>1</v>
      </c>
    </row>
    <row r="10437" spans="1:8">
      <c r="A10437" t="s">
        <v>4</v>
      </c>
      <c r="B10437" s="4" t="s">
        <v>5</v>
      </c>
      <c r="C10437" s="4" t="s">
        <v>7</v>
      </c>
      <c r="D10437" s="4" t="s">
        <v>13</v>
      </c>
      <c r="E10437" s="4" t="s">
        <v>13</v>
      </c>
      <c r="F10437" s="4" t="s">
        <v>13</v>
      </c>
      <c r="G10437" s="4" t="s">
        <v>7</v>
      </c>
      <c r="H10437" s="4" t="s">
        <v>7</v>
      </c>
    </row>
    <row r="10438" spans="1:8">
      <c r="A10438" t="n">
        <v>85209</v>
      </c>
      <c r="B10438" s="55" t="n">
        <v>60</v>
      </c>
      <c r="C10438" s="7" t="n">
        <v>0</v>
      </c>
      <c r="D10438" s="7" t="n">
        <v>0</v>
      </c>
      <c r="E10438" s="7" t="n">
        <v>0</v>
      </c>
      <c r="F10438" s="7" t="n">
        <v>0</v>
      </c>
      <c r="G10438" s="7" t="n">
        <v>0</v>
      </c>
      <c r="H10438" s="7" t="n">
        <v>0</v>
      </c>
    </row>
    <row r="10439" spans="1:8">
      <c r="A10439" t="s">
        <v>4</v>
      </c>
      <c r="B10439" s="4" t="s">
        <v>5</v>
      </c>
      <c r="C10439" s="4" t="s">
        <v>7</v>
      </c>
      <c r="D10439" s="4" t="s">
        <v>7</v>
      </c>
      <c r="E10439" s="4" t="s">
        <v>7</v>
      </c>
    </row>
    <row r="10440" spans="1:8">
      <c r="A10440" t="n">
        <v>85228</v>
      </c>
      <c r="B10440" s="56" t="n">
        <v>61</v>
      </c>
      <c r="C10440" s="7" t="n">
        <v>0</v>
      </c>
      <c r="D10440" s="7" t="n">
        <v>65533</v>
      </c>
      <c r="E10440" s="7" t="n">
        <v>0</v>
      </c>
    </row>
    <row r="10441" spans="1:8">
      <c r="A10441" t="s">
        <v>4</v>
      </c>
      <c r="B10441" s="4" t="s">
        <v>5</v>
      </c>
      <c r="C10441" s="4" t="s">
        <v>7</v>
      </c>
      <c r="D10441" s="4" t="s">
        <v>13</v>
      </c>
      <c r="E10441" s="4" t="s">
        <v>13</v>
      </c>
      <c r="F10441" s="4" t="s">
        <v>13</v>
      </c>
      <c r="G10441" s="4" t="s">
        <v>7</v>
      </c>
      <c r="H10441" s="4" t="s">
        <v>7</v>
      </c>
    </row>
    <row r="10442" spans="1:8">
      <c r="A10442" t="n">
        <v>85235</v>
      </c>
      <c r="B10442" s="55" t="n">
        <v>60</v>
      </c>
      <c r="C10442" s="7" t="n">
        <v>1</v>
      </c>
      <c r="D10442" s="7" t="n">
        <v>0</v>
      </c>
      <c r="E10442" s="7" t="n">
        <v>0</v>
      </c>
      <c r="F10442" s="7" t="n">
        <v>0</v>
      </c>
      <c r="G10442" s="7" t="n">
        <v>0</v>
      </c>
      <c r="H10442" s="7" t="n">
        <v>1</v>
      </c>
    </row>
    <row r="10443" spans="1:8">
      <c r="A10443" t="s">
        <v>4</v>
      </c>
      <c r="B10443" s="4" t="s">
        <v>5</v>
      </c>
      <c r="C10443" s="4" t="s">
        <v>7</v>
      </c>
      <c r="D10443" s="4" t="s">
        <v>13</v>
      </c>
      <c r="E10443" s="4" t="s">
        <v>13</v>
      </c>
      <c r="F10443" s="4" t="s">
        <v>13</v>
      </c>
      <c r="G10443" s="4" t="s">
        <v>7</v>
      </c>
      <c r="H10443" s="4" t="s">
        <v>7</v>
      </c>
    </row>
    <row r="10444" spans="1:8">
      <c r="A10444" t="n">
        <v>85254</v>
      </c>
      <c r="B10444" s="55" t="n">
        <v>60</v>
      </c>
      <c r="C10444" s="7" t="n">
        <v>1</v>
      </c>
      <c r="D10444" s="7" t="n">
        <v>0</v>
      </c>
      <c r="E10444" s="7" t="n">
        <v>0</v>
      </c>
      <c r="F10444" s="7" t="n">
        <v>0</v>
      </c>
      <c r="G10444" s="7" t="n">
        <v>0</v>
      </c>
      <c r="H10444" s="7" t="n">
        <v>0</v>
      </c>
    </row>
    <row r="10445" spans="1:8">
      <c r="A10445" t="s">
        <v>4</v>
      </c>
      <c r="B10445" s="4" t="s">
        <v>5</v>
      </c>
      <c r="C10445" s="4" t="s">
        <v>7</v>
      </c>
      <c r="D10445" s="4" t="s">
        <v>7</v>
      </c>
      <c r="E10445" s="4" t="s">
        <v>7</v>
      </c>
    </row>
    <row r="10446" spans="1:8">
      <c r="A10446" t="n">
        <v>85273</v>
      </c>
      <c r="B10446" s="56" t="n">
        <v>61</v>
      </c>
      <c r="C10446" s="7" t="n">
        <v>1</v>
      </c>
      <c r="D10446" s="7" t="n">
        <v>65533</v>
      </c>
      <c r="E10446" s="7" t="n">
        <v>0</v>
      </c>
    </row>
    <row r="10447" spans="1:8">
      <c r="A10447" t="s">
        <v>4</v>
      </c>
      <c r="B10447" s="4" t="s">
        <v>5</v>
      </c>
      <c r="C10447" s="4" t="s">
        <v>7</v>
      </c>
      <c r="D10447" s="4" t="s">
        <v>13</v>
      </c>
      <c r="E10447" s="4" t="s">
        <v>13</v>
      </c>
      <c r="F10447" s="4" t="s">
        <v>13</v>
      </c>
      <c r="G10447" s="4" t="s">
        <v>7</v>
      </c>
      <c r="H10447" s="4" t="s">
        <v>7</v>
      </c>
    </row>
    <row r="10448" spans="1:8">
      <c r="A10448" t="n">
        <v>85280</v>
      </c>
      <c r="B10448" s="55" t="n">
        <v>60</v>
      </c>
      <c r="C10448" s="7" t="n">
        <v>2</v>
      </c>
      <c r="D10448" s="7" t="n">
        <v>0</v>
      </c>
      <c r="E10448" s="7" t="n">
        <v>0</v>
      </c>
      <c r="F10448" s="7" t="n">
        <v>0</v>
      </c>
      <c r="G10448" s="7" t="n">
        <v>0</v>
      </c>
      <c r="H10448" s="7" t="n">
        <v>1</v>
      </c>
    </row>
    <row r="10449" spans="1:8">
      <c r="A10449" t="s">
        <v>4</v>
      </c>
      <c r="B10449" s="4" t="s">
        <v>5</v>
      </c>
      <c r="C10449" s="4" t="s">
        <v>7</v>
      </c>
      <c r="D10449" s="4" t="s">
        <v>13</v>
      </c>
      <c r="E10449" s="4" t="s">
        <v>13</v>
      </c>
      <c r="F10449" s="4" t="s">
        <v>13</v>
      </c>
      <c r="G10449" s="4" t="s">
        <v>7</v>
      </c>
      <c r="H10449" s="4" t="s">
        <v>7</v>
      </c>
    </row>
    <row r="10450" spans="1:8">
      <c r="A10450" t="n">
        <v>85299</v>
      </c>
      <c r="B10450" s="55" t="n">
        <v>60</v>
      </c>
      <c r="C10450" s="7" t="n">
        <v>2</v>
      </c>
      <c r="D10450" s="7" t="n">
        <v>0</v>
      </c>
      <c r="E10450" s="7" t="n">
        <v>0</v>
      </c>
      <c r="F10450" s="7" t="n">
        <v>0</v>
      </c>
      <c r="G10450" s="7" t="n">
        <v>0</v>
      </c>
      <c r="H10450" s="7" t="n">
        <v>0</v>
      </c>
    </row>
    <row r="10451" spans="1:8">
      <c r="A10451" t="s">
        <v>4</v>
      </c>
      <c r="B10451" s="4" t="s">
        <v>5</v>
      </c>
      <c r="C10451" s="4" t="s">
        <v>7</v>
      </c>
      <c r="D10451" s="4" t="s">
        <v>7</v>
      </c>
      <c r="E10451" s="4" t="s">
        <v>7</v>
      </c>
    </row>
    <row r="10452" spans="1:8">
      <c r="A10452" t="n">
        <v>85318</v>
      </c>
      <c r="B10452" s="56" t="n">
        <v>61</v>
      </c>
      <c r="C10452" s="7" t="n">
        <v>2</v>
      </c>
      <c r="D10452" s="7" t="n">
        <v>65533</v>
      </c>
      <c r="E10452" s="7" t="n">
        <v>0</v>
      </c>
    </row>
    <row r="10453" spans="1:8">
      <c r="A10453" t="s">
        <v>4</v>
      </c>
      <c r="B10453" s="4" t="s">
        <v>5</v>
      </c>
      <c r="C10453" s="4" t="s">
        <v>7</v>
      </c>
      <c r="D10453" s="4" t="s">
        <v>13</v>
      </c>
      <c r="E10453" s="4" t="s">
        <v>13</v>
      </c>
      <c r="F10453" s="4" t="s">
        <v>13</v>
      </c>
      <c r="G10453" s="4" t="s">
        <v>7</v>
      </c>
      <c r="H10453" s="4" t="s">
        <v>7</v>
      </c>
    </row>
    <row r="10454" spans="1:8">
      <c r="A10454" t="n">
        <v>85325</v>
      </c>
      <c r="B10454" s="55" t="n">
        <v>60</v>
      </c>
      <c r="C10454" s="7" t="n">
        <v>3</v>
      </c>
      <c r="D10454" s="7" t="n">
        <v>0</v>
      </c>
      <c r="E10454" s="7" t="n">
        <v>0</v>
      </c>
      <c r="F10454" s="7" t="n">
        <v>0</v>
      </c>
      <c r="G10454" s="7" t="n">
        <v>0</v>
      </c>
      <c r="H10454" s="7" t="n">
        <v>1</v>
      </c>
    </row>
    <row r="10455" spans="1:8">
      <c r="A10455" t="s">
        <v>4</v>
      </c>
      <c r="B10455" s="4" t="s">
        <v>5</v>
      </c>
      <c r="C10455" s="4" t="s">
        <v>7</v>
      </c>
      <c r="D10455" s="4" t="s">
        <v>13</v>
      </c>
      <c r="E10455" s="4" t="s">
        <v>13</v>
      </c>
      <c r="F10455" s="4" t="s">
        <v>13</v>
      </c>
      <c r="G10455" s="4" t="s">
        <v>7</v>
      </c>
      <c r="H10455" s="4" t="s">
        <v>7</v>
      </c>
    </row>
    <row r="10456" spans="1:8">
      <c r="A10456" t="n">
        <v>85344</v>
      </c>
      <c r="B10456" s="55" t="n">
        <v>60</v>
      </c>
      <c r="C10456" s="7" t="n">
        <v>3</v>
      </c>
      <c r="D10456" s="7" t="n">
        <v>0</v>
      </c>
      <c r="E10456" s="7" t="n">
        <v>0</v>
      </c>
      <c r="F10456" s="7" t="n">
        <v>0</v>
      </c>
      <c r="G10456" s="7" t="n">
        <v>0</v>
      </c>
      <c r="H10456" s="7" t="n">
        <v>0</v>
      </c>
    </row>
    <row r="10457" spans="1:8">
      <c r="A10457" t="s">
        <v>4</v>
      </c>
      <c r="B10457" s="4" t="s">
        <v>5</v>
      </c>
      <c r="C10457" s="4" t="s">
        <v>7</v>
      </c>
      <c r="D10457" s="4" t="s">
        <v>7</v>
      </c>
      <c r="E10457" s="4" t="s">
        <v>7</v>
      </c>
    </row>
    <row r="10458" spans="1:8">
      <c r="A10458" t="n">
        <v>85363</v>
      </c>
      <c r="B10458" s="56" t="n">
        <v>61</v>
      </c>
      <c r="C10458" s="7" t="n">
        <v>3</v>
      </c>
      <c r="D10458" s="7" t="n">
        <v>65533</v>
      </c>
      <c r="E10458" s="7" t="n">
        <v>0</v>
      </c>
    </row>
    <row r="10459" spans="1:8">
      <c r="A10459" t="s">
        <v>4</v>
      </c>
      <c r="B10459" s="4" t="s">
        <v>5</v>
      </c>
      <c r="C10459" s="4" t="s">
        <v>7</v>
      </c>
      <c r="D10459" s="4" t="s">
        <v>13</v>
      </c>
      <c r="E10459" s="4" t="s">
        <v>13</v>
      </c>
      <c r="F10459" s="4" t="s">
        <v>13</v>
      </c>
      <c r="G10459" s="4" t="s">
        <v>7</v>
      </c>
      <c r="H10459" s="4" t="s">
        <v>7</v>
      </c>
    </row>
    <row r="10460" spans="1:8">
      <c r="A10460" t="n">
        <v>85370</v>
      </c>
      <c r="B10460" s="55" t="n">
        <v>60</v>
      </c>
      <c r="C10460" s="7" t="n">
        <v>4</v>
      </c>
      <c r="D10460" s="7" t="n">
        <v>0</v>
      </c>
      <c r="E10460" s="7" t="n">
        <v>0</v>
      </c>
      <c r="F10460" s="7" t="n">
        <v>0</v>
      </c>
      <c r="G10460" s="7" t="n">
        <v>0</v>
      </c>
      <c r="H10460" s="7" t="n">
        <v>1</v>
      </c>
    </row>
    <row r="10461" spans="1:8">
      <c r="A10461" t="s">
        <v>4</v>
      </c>
      <c r="B10461" s="4" t="s">
        <v>5</v>
      </c>
      <c r="C10461" s="4" t="s">
        <v>7</v>
      </c>
      <c r="D10461" s="4" t="s">
        <v>13</v>
      </c>
      <c r="E10461" s="4" t="s">
        <v>13</v>
      </c>
      <c r="F10461" s="4" t="s">
        <v>13</v>
      </c>
      <c r="G10461" s="4" t="s">
        <v>7</v>
      </c>
      <c r="H10461" s="4" t="s">
        <v>7</v>
      </c>
    </row>
    <row r="10462" spans="1:8">
      <c r="A10462" t="n">
        <v>85389</v>
      </c>
      <c r="B10462" s="55" t="n">
        <v>60</v>
      </c>
      <c r="C10462" s="7" t="n">
        <v>4</v>
      </c>
      <c r="D10462" s="7" t="n">
        <v>0</v>
      </c>
      <c r="E10462" s="7" t="n">
        <v>0</v>
      </c>
      <c r="F10462" s="7" t="n">
        <v>0</v>
      </c>
      <c r="G10462" s="7" t="n">
        <v>0</v>
      </c>
      <c r="H10462" s="7" t="n">
        <v>0</v>
      </c>
    </row>
    <row r="10463" spans="1:8">
      <c r="A10463" t="s">
        <v>4</v>
      </c>
      <c r="B10463" s="4" t="s">
        <v>5</v>
      </c>
      <c r="C10463" s="4" t="s">
        <v>7</v>
      </c>
      <c r="D10463" s="4" t="s">
        <v>7</v>
      </c>
      <c r="E10463" s="4" t="s">
        <v>7</v>
      </c>
    </row>
    <row r="10464" spans="1:8">
      <c r="A10464" t="n">
        <v>85408</v>
      </c>
      <c r="B10464" s="56" t="n">
        <v>61</v>
      </c>
      <c r="C10464" s="7" t="n">
        <v>4</v>
      </c>
      <c r="D10464" s="7" t="n">
        <v>65533</v>
      </c>
      <c r="E10464" s="7" t="n">
        <v>0</v>
      </c>
    </row>
    <row r="10465" spans="1:8">
      <c r="A10465" t="s">
        <v>4</v>
      </c>
      <c r="B10465" s="4" t="s">
        <v>5</v>
      </c>
      <c r="C10465" s="4" t="s">
        <v>7</v>
      </c>
      <c r="D10465" s="4" t="s">
        <v>13</v>
      </c>
      <c r="E10465" s="4" t="s">
        <v>13</v>
      </c>
      <c r="F10465" s="4" t="s">
        <v>13</v>
      </c>
      <c r="G10465" s="4" t="s">
        <v>7</v>
      </c>
      <c r="H10465" s="4" t="s">
        <v>7</v>
      </c>
    </row>
    <row r="10466" spans="1:8">
      <c r="A10466" t="n">
        <v>85415</v>
      </c>
      <c r="B10466" s="55" t="n">
        <v>60</v>
      </c>
      <c r="C10466" s="7" t="n">
        <v>5</v>
      </c>
      <c r="D10466" s="7" t="n">
        <v>0</v>
      </c>
      <c r="E10466" s="7" t="n">
        <v>0</v>
      </c>
      <c r="F10466" s="7" t="n">
        <v>0</v>
      </c>
      <c r="G10466" s="7" t="n">
        <v>0</v>
      </c>
      <c r="H10466" s="7" t="n">
        <v>1</v>
      </c>
    </row>
    <row r="10467" spans="1:8">
      <c r="A10467" t="s">
        <v>4</v>
      </c>
      <c r="B10467" s="4" t="s">
        <v>5</v>
      </c>
      <c r="C10467" s="4" t="s">
        <v>7</v>
      </c>
      <c r="D10467" s="4" t="s">
        <v>13</v>
      </c>
      <c r="E10467" s="4" t="s">
        <v>13</v>
      </c>
      <c r="F10467" s="4" t="s">
        <v>13</v>
      </c>
      <c r="G10467" s="4" t="s">
        <v>7</v>
      </c>
      <c r="H10467" s="4" t="s">
        <v>7</v>
      </c>
    </row>
    <row r="10468" spans="1:8">
      <c r="A10468" t="n">
        <v>85434</v>
      </c>
      <c r="B10468" s="55" t="n">
        <v>60</v>
      </c>
      <c r="C10468" s="7" t="n">
        <v>5</v>
      </c>
      <c r="D10468" s="7" t="n">
        <v>0</v>
      </c>
      <c r="E10468" s="7" t="n">
        <v>0</v>
      </c>
      <c r="F10468" s="7" t="n">
        <v>0</v>
      </c>
      <c r="G10468" s="7" t="n">
        <v>0</v>
      </c>
      <c r="H10468" s="7" t="n">
        <v>0</v>
      </c>
    </row>
    <row r="10469" spans="1:8">
      <c r="A10469" t="s">
        <v>4</v>
      </c>
      <c r="B10469" s="4" t="s">
        <v>5</v>
      </c>
      <c r="C10469" s="4" t="s">
        <v>7</v>
      </c>
      <c r="D10469" s="4" t="s">
        <v>7</v>
      </c>
      <c r="E10469" s="4" t="s">
        <v>7</v>
      </c>
    </row>
    <row r="10470" spans="1:8">
      <c r="A10470" t="n">
        <v>85453</v>
      </c>
      <c r="B10470" s="56" t="n">
        <v>61</v>
      </c>
      <c r="C10470" s="7" t="n">
        <v>5</v>
      </c>
      <c r="D10470" s="7" t="n">
        <v>65533</v>
      </c>
      <c r="E10470" s="7" t="n">
        <v>0</v>
      </c>
    </row>
    <row r="10471" spans="1:8">
      <c r="A10471" t="s">
        <v>4</v>
      </c>
      <c r="B10471" s="4" t="s">
        <v>5</v>
      </c>
      <c r="C10471" s="4" t="s">
        <v>7</v>
      </c>
      <c r="D10471" s="4" t="s">
        <v>13</v>
      </c>
      <c r="E10471" s="4" t="s">
        <v>13</v>
      </c>
      <c r="F10471" s="4" t="s">
        <v>13</v>
      </c>
      <c r="G10471" s="4" t="s">
        <v>7</v>
      </c>
      <c r="H10471" s="4" t="s">
        <v>7</v>
      </c>
    </row>
    <row r="10472" spans="1:8">
      <c r="A10472" t="n">
        <v>85460</v>
      </c>
      <c r="B10472" s="55" t="n">
        <v>60</v>
      </c>
      <c r="C10472" s="7" t="n">
        <v>6</v>
      </c>
      <c r="D10472" s="7" t="n">
        <v>0</v>
      </c>
      <c r="E10472" s="7" t="n">
        <v>0</v>
      </c>
      <c r="F10472" s="7" t="n">
        <v>0</v>
      </c>
      <c r="G10472" s="7" t="n">
        <v>0</v>
      </c>
      <c r="H10472" s="7" t="n">
        <v>1</v>
      </c>
    </row>
    <row r="10473" spans="1:8">
      <c r="A10473" t="s">
        <v>4</v>
      </c>
      <c r="B10473" s="4" t="s">
        <v>5</v>
      </c>
      <c r="C10473" s="4" t="s">
        <v>7</v>
      </c>
      <c r="D10473" s="4" t="s">
        <v>13</v>
      </c>
      <c r="E10473" s="4" t="s">
        <v>13</v>
      </c>
      <c r="F10473" s="4" t="s">
        <v>13</v>
      </c>
      <c r="G10473" s="4" t="s">
        <v>7</v>
      </c>
      <c r="H10473" s="4" t="s">
        <v>7</v>
      </c>
    </row>
    <row r="10474" spans="1:8">
      <c r="A10474" t="n">
        <v>85479</v>
      </c>
      <c r="B10474" s="55" t="n">
        <v>60</v>
      </c>
      <c r="C10474" s="7" t="n">
        <v>6</v>
      </c>
      <c r="D10474" s="7" t="n">
        <v>0</v>
      </c>
      <c r="E10474" s="7" t="n">
        <v>0</v>
      </c>
      <c r="F10474" s="7" t="n">
        <v>0</v>
      </c>
      <c r="G10474" s="7" t="n">
        <v>0</v>
      </c>
      <c r="H10474" s="7" t="n">
        <v>0</v>
      </c>
    </row>
    <row r="10475" spans="1:8">
      <c r="A10475" t="s">
        <v>4</v>
      </c>
      <c r="B10475" s="4" t="s">
        <v>5</v>
      </c>
      <c r="C10475" s="4" t="s">
        <v>7</v>
      </c>
      <c r="D10475" s="4" t="s">
        <v>7</v>
      </c>
      <c r="E10475" s="4" t="s">
        <v>7</v>
      </c>
    </row>
    <row r="10476" spans="1:8">
      <c r="A10476" t="n">
        <v>85498</v>
      </c>
      <c r="B10476" s="56" t="n">
        <v>61</v>
      </c>
      <c r="C10476" s="7" t="n">
        <v>6</v>
      </c>
      <c r="D10476" s="7" t="n">
        <v>65533</v>
      </c>
      <c r="E10476" s="7" t="n">
        <v>0</v>
      </c>
    </row>
    <row r="10477" spans="1:8">
      <c r="A10477" t="s">
        <v>4</v>
      </c>
      <c r="B10477" s="4" t="s">
        <v>5</v>
      </c>
      <c r="C10477" s="4" t="s">
        <v>7</v>
      </c>
      <c r="D10477" s="4" t="s">
        <v>13</v>
      </c>
      <c r="E10477" s="4" t="s">
        <v>13</v>
      </c>
      <c r="F10477" s="4" t="s">
        <v>13</v>
      </c>
      <c r="G10477" s="4" t="s">
        <v>7</v>
      </c>
      <c r="H10477" s="4" t="s">
        <v>7</v>
      </c>
    </row>
    <row r="10478" spans="1:8">
      <c r="A10478" t="n">
        <v>85505</v>
      </c>
      <c r="B10478" s="55" t="n">
        <v>60</v>
      </c>
      <c r="C10478" s="7" t="n">
        <v>7</v>
      </c>
      <c r="D10478" s="7" t="n">
        <v>0</v>
      </c>
      <c r="E10478" s="7" t="n">
        <v>0</v>
      </c>
      <c r="F10478" s="7" t="n">
        <v>0</v>
      </c>
      <c r="G10478" s="7" t="n">
        <v>0</v>
      </c>
      <c r="H10478" s="7" t="n">
        <v>1</v>
      </c>
    </row>
    <row r="10479" spans="1:8">
      <c r="A10479" t="s">
        <v>4</v>
      </c>
      <c r="B10479" s="4" t="s">
        <v>5</v>
      </c>
      <c r="C10479" s="4" t="s">
        <v>7</v>
      </c>
      <c r="D10479" s="4" t="s">
        <v>13</v>
      </c>
      <c r="E10479" s="4" t="s">
        <v>13</v>
      </c>
      <c r="F10479" s="4" t="s">
        <v>13</v>
      </c>
      <c r="G10479" s="4" t="s">
        <v>7</v>
      </c>
      <c r="H10479" s="4" t="s">
        <v>7</v>
      </c>
    </row>
    <row r="10480" spans="1:8">
      <c r="A10480" t="n">
        <v>85524</v>
      </c>
      <c r="B10480" s="55" t="n">
        <v>60</v>
      </c>
      <c r="C10480" s="7" t="n">
        <v>7</v>
      </c>
      <c r="D10480" s="7" t="n">
        <v>0</v>
      </c>
      <c r="E10480" s="7" t="n">
        <v>0</v>
      </c>
      <c r="F10480" s="7" t="n">
        <v>0</v>
      </c>
      <c r="G10480" s="7" t="n">
        <v>0</v>
      </c>
      <c r="H10480" s="7" t="n">
        <v>0</v>
      </c>
    </row>
    <row r="10481" spans="1:8">
      <c r="A10481" t="s">
        <v>4</v>
      </c>
      <c r="B10481" s="4" t="s">
        <v>5</v>
      </c>
      <c r="C10481" s="4" t="s">
        <v>7</v>
      </c>
      <c r="D10481" s="4" t="s">
        <v>7</v>
      </c>
      <c r="E10481" s="4" t="s">
        <v>7</v>
      </c>
    </row>
    <row r="10482" spans="1:8">
      <c r="A10482" t="n">
        <v>85543</v>
      </c>
      <c r="B10482" s="56" t="n">
        <v>61</v>
      </c>
      <c r="C10482" s="7" t="n">
        <v>7</v>
      </c>
      <c r="D10482" s="7" t="n">
        <v>65533</v>
      </c>
      <c r="E10482" s="7" t="n">
        <v>0</v>
      </c>
    </row>
    <row r="10483" spans="1:8">
      <c r="A10483" t="s">
        <v>4</v>
      </c>
      <c r="B10483" s="4" t="s">
        <v>5</v>
      </c>
      <c r="C10483" s="4" t="s">
        <v>7</v>
      </c>
      <c r="D10483" s="4" t="s">
        <v>13</v>
      </c>
      <c r="E10483" s="4" t="s">
        <v>13</v>
      </c>
      <c r="F10483" s="4" t="s">
        <v>13</v>
      </c>
      <c r="G10483" s="4" t="s">
        <v>7</v>
      </c>
      <c r="H10483" s="4" t="s">
        <v>7</v>
      </c>
    </row>
    <row r="10484" spans="1:8">
      <c r="A10484" t="n">
        <v>85550</v>
      </c>
      <c r="B10484" s="55" t="n">
        <v>60</v>
      </c>
      <c r="C10484" s="7" t="n">
        <v>8</v>
      </c>
      <c r="D10484" s="7" t="n">
        <v>0</v>
      </c>
      <c r="E10484" s="7" t="n">
        <v>0</v>
      </c>
      <c r="F10484" s="7" t="n">
        <v>0</v>
      </c>
      <c r="G10484" s="7" t="n">
        <v>0</v>
      </c>
      <c r="H10484" s="7" t="n">
        <v>1</v>
      </c>
    </row>
    <row r="10485" spans="1:8">
      <c r="A10485" t="s">
        <v>4</v>
      </c>
      <c r="B10485" s="4" t="s">
        <v>5</v>
      </c>
      <c r="C10485" s="4" t="s">
        <v>7</v>
      </c>
      <c r="D10485" s="4" t="s">
        <v>13</v>
      </c>
      <c r="E10485" s="4" t="s">
        <v>13</v>
      </c>
      <c r="F10485" s="4" t="s">
        <v>13</v>
      </c>
      <c r="G10485" s="4" t="s">
        <v>7</v>
      </c>
      <c r="H10485" s="4" t="s">
        <v>7</v>
      </c>
    </row>
    <row r="10486" spans="1:8">
      <c r="A10486" t="n">
        <v>85569</v>
      </c>
      <c r="B10486" s="55" t="n">
        <v>60</v>
      </c>
      <c r="C10486" s="7" t="n">
        <v>8</v>
      </c>
      <c r="D10486" s="7" t="n">
        <v>0</v>
      </c>
      <c r="E10486" s="7" t="n">
        <v>0</v>
      </c>
      <c r="F10486" s="7" t="n">
        <v>0</v>
      </c>
      <c r="G10486" s="7" t="n">
        <v>0</v>
      </c>
      <c r="H10486" s="7" t="n">
        <v>0</v>
      </c>
    </row>
    <row r="10487" spans="1:8">
      <c r="A10487" t="s">
        <v>4</v>
      </c>
      <c r="B10487" s="4" t="s">
        <v>5</v>
      </c>
      <c r="C10487" s="4" t="s">
        <v>7</v>
      </c>
      <c r="D10487" s="4" t="s">
        <v>7</v>
      </c>
      <c r="E10487" s="4" t="s">
        <v>7</v>
      </c>
    </row>
    <row r="10488" spans="1:8">
      <c r="A10488" t="n">
        <v>85588</v>
      </c>
      <c r="B10488" s="56" t="n">
        <v>61</v>
      </c>
      <c r="C10488" s="7" t="n">
        <v>8</v>
      </c>
      <c r="D10488" s="7" t="n">
        <v>65533</v>
      </c>
      <c r="E10488" s="7" t="n">
        <v>0</v>
      </c>
    </row>
    <row r="10489" spans="1:8">
      <c r="A10489" t="s">
        <v>4</v>
      </c>
      <c r="B10489" s="4" t="s">
        <v>5</v>
      </c>
      <c r="C10489" s="4" t="s">
        <v>7</v>
      </c>
      <c r="D10489" s="4" t="s">
        <v>13</v>
      </c>
      <c r="E10489" s="4" t="s">
        <v>13</v>
      </c>
      <c r="F10489" s="4" t="s">
        <v>13</v>
      </c>
      <c r="G10489" s="4" t="s">
        <v>7</v>
      </c>
      <c r="H10489" s="4" t="s">
        <v>7</v>
      </c>
    </row>
    <row r="10490" spans="1:8">
      <c r="A10490" t="n">
        <v>85595</v>
      </c>
      <c r="B10490" s="55" t="n">
        <v>60</v>
      </c>
      <c r="C10490" s="7" t="n">
        <v>9</v>
      </c>
      <c r="D10490" s="7" t="n">
        <v>0</v>
      </c>
      <c r="E10490" s="7" t="n">
        <v>0</v>
      </c>
      <c r="F10490" s="7" t="n">
        <v>0</v>
      </c>
      <c r="G10490" s="7" t="n">
        <v>0</v>
      </c>
      <c r="H10490" s="7" t="n">
        <v>1</v>
      </c>
    </row>
    <row r="10491" spans="1:8">
      <c r="A10491" t="s">
        <v>4</v>
      </c>
      <c r="B10491" s="4" t="s">
        <v>5</v>
      </c>
      <c r="C10491" s="4" t="s">
        <v>7</v>
      </c>
      <c r="D10491" s="4" t="s">
        <v>13</v>
      </c>
      <c r="E10491" s="4" t="s">
        <v>13</v>
      </c>
      <c r="F10491" s="4" t="s">
        <v>13</v>
      </c>
      <c r="G10491" s="4" t="s">
        <v>7</v>
      </c>
      <c r="H10491" s="4" t="s">
        <v>7</v>
      </c>
    </row>
    <row r="10492" spans="1:8">
      <c r="A10492" t="n">
        <v>85614</v>
      </c>
      <c r="B10492" s="55" t="n">
        <v>60</v>
      </c>
      <c r="C10492" s="7" t="n">
        <v>9</v>
      </c>
      <c r="D10492" s="7" t="n">
        <v>0</v>
      </c>
      <c r="E10492" s="7" t="n">
        <v>0</v>
      </c>
      <c r="F10492" s="7" t="n">
        <v>0</v>
      </c>
      <c r="G10492" s="7" t="n">
        <v>0</v>
      </c>
      <c r="H10492" s="7" t="n">
        <v>0</v>
      </c>
    </row>
    <row r="10493" spans="1:8">
      <c r="A10493" t="s">
        <v>4</v>
      </c>
      <c r="B10493" s="4" t="s">
        <v>5</v>
      </c>
      <c r="C10493" s="4" t="s">
        <v>7</v>
      </c>
      <c r="D10493" s="4" t="s">
        <v>7</v>
      </c>
      <c r="E10493" s="4" t="s">
        <v>7</v>
      </c>
    </row>
    <row r="10494" spans="1:8">
      <c r="A10494" t="n">
        <v>85633</v>
      </c>
      <c r="B10494" s="56" t="n">
        <v>61</v>
      </c>
      <c r="C10494" s="7" t="n">
        <v>9</v>
      </c>
      <c r="D10494" s="7" t="n">
        <v>65533</v>
      </c>
      <c r="E10494" s="7" t="n">
        <v>0</v>
      </c>
    </row>
    <row r="10495" spans="1:8">
      <c r="A10495" t="s">
        <v>4</v>
      </c>
      <c r="B10495" s="4" t="s">
        <v>5</v>
      </c>
      <c r="C10495" s="4" t="s">
        <v>7</v>
      </c>
      <c r="D10495" s="4" t="s">
        <v>13</v>
      </c>
      <c r="E10495" s="4" t="s">
        <v>13</v>
      </c>
      <c r="F10495" s="4" t="s">
        <v>13</v>
      </c>
      <c r="G10495" s="4" t="s">
        <v>7</v>
      </c>
      <c r="H10495" s="4" t="s">
        <v>7</v>
      </c>
    </row>
    <row r="10496" spans="1:8">
      <c r="A10496" t="n">
        <v>85640</v>
      </c>
      <c r="B10496" s="55" t="n">
        <v>60</v>
      </c>
      <c r="C10496" s="7" t="n">
        <v>7032</v>
      </c>
      <c r="D10496" s="7" t="n">
        <v>0</v>
      </c>
      <c r="E10496" s="7" t="n">
        <v>0</v>
      </c>
      <c r="F10496" s="7" t="n">
        <v>0</v>
      </c>
      <c r="G10496" s="7" t="n">
        <v>0</v>
      </c>
      <c r="H10496" s="7" t="n">
        <v>1</v>
      </c>
    </row>
    <row r="10497" spans="1:8">
      <c r="A10497" t="s">
        <v>4</v>
      </c>
      <c r="B10497" s="4" t="s">
        <v>5</v>
      </c>
      <c r="C10497" s="4" t="s">
        <v>7</v>
      </c>
      <c r="D10497" s="4" t="s">
        <v>13</v>
      </c>
      <c r="E10497" s="4" t="s">
        <v>13</v>
      </c>
      <c r="F10497" s="4" t="s">
        <v>13</v>
      </c>
      <c r="G10497" s="4" t="s">
        <v>7</v>
      </c>
      <c r="H10497" s="4" t="s">
        <v>7</v>
      </c>
    </row>
    <row r="10498" spans="1:8">
      <c r="A10498" t="n">
        <v>85659</v>
      </c>
      <c r="B10498" s="55" t="n">
        <v>60</v>
      </c>
      <c r="C10498" s="7" t="n">
        <v>7032</v>
      </c>
      <c r="D10498" s="7" t="n">
        <v>0</v>
      </c>
      <c r="E10498" s="7" t="n">
        <v>0</v>
      </c>
      <c r="F10498" s="7" t="n">
        <v>0</v>
      </c>
      <c r="G10498" s="7" t="n">
        <v>0</v>
      </c>
      <c r="H10498" s="7" t="n">
        <v>0</v>
      </c>
    </row>
    <row r="10499" spans="1:8">
      <c r="A10499" t="s">
        <v>4</v>
      </c>
      <c r="B10499" s="4" t="s">
        <v>5</v>
      </c>
      <c r="C10499" s="4" t="s">
        <v>7</v>
      </c>
      <c r="D10499" s="4" t="s">
        <v>7</v>
      </c>
      <c r="E10499" s="4" t="s">
        <v>7</v>
      </c>
    </row>
    <row r="10500" spans="1:8">
      <c r="A10500" t="n">
        <v>85678</v>
      </c>
      <c r="B10500" s="56" t="n">
        <v>61</v>
      </c>
      <c r="C10500" s="7" t="n">
        <v>7032</v>
      </c>
      <c r="D10500" s="7" t="n">
        <v>65533</v>
      </c>
      <c r="E10500" s="7" t="n">
        <v>0</v>
      </c>
    </row>
    <row r="10501" spans="1:8">
      <c r="A10501" t="s">
        <v>4</v>
      </c>
      <c r="B10501" s="4" t="s">
        <v>5</v>
      </c>
      <c r="C10501" s="4" t="s">
        <v>7</v>
      </c>
      <c r="D10501" s="4" t="s">
        <v>13</v>
      </c>
      <c r="E10501" s="4" t="s">
        <v>13</v>
      </c>
      <c r="F10501" s="4" t="s">
        <v>13</v>
      </c>
      <c r="G10501" s="4" t="s">
        <v>7</v>
      </c>
      <c r="H10501" s="4" t="s">
        <v>7</v>
      </c>
    </row>
    <row r="10502" spans="1:8">
      <c r="A10502" t="n">
        <v>85685</v>
      </c>
      <c r="B10502" s="55" t="n">
        <v>60</v>
      </c>
      <c r="C10502" s="7" t="n">
        <v>11</v>
      </c>
      <c r="D10502" s="7" t="n">
        <v>0</v>
      </c>
      <c r="E10502" s="7" t="n">
        <v>0</v>
      </c>
      <c r="F10502" s="7" t="n">
        <v>0</v>
      </c>
      <c r="G10502" s="7" t="n">
        <v>0</v>
      </c>
      <c r="H10502" s="7" t="n">
        <v>1</v>
      </c>
    </row>
    <row r="10503" spans="1:8">
      <c r="A10503" t="s">
        <v>4</v>
      </c>
      <c r="B10503" s="4" t="s">
        <v>5</v>
      </c>
      <c r="C10503" s="4" t="s">
        <v>7</v>
      </c>
      <c r="D10503" s="4" t="s">
        <v>13</v>
      </c>
      <c r="E10503" s="4" t="s">
        <v>13</v>
      </c>
      <c r="F10503" s="4" t="s">
        <v>13</v>
      </c>
      <c r="G10503" s="4" t="s">
        <v>7</v>
      </c>
      <c r="H10503" s="4" t="s">
        <v>7</v>
      </c>
    </row>
    <row r="10504" spans="1:8">
      <c r="A10504" t="n">
        <v>85704</v>
      </c>
      <c r="B10504" s="55" t="n">
        <v>60</v>
      </c>
      <c r="C10504" s="7" t="n">
        <v>11</v>
      </c>
      <c r="D10504" s="7" t="n">
        <v>0</v>
      </c>
      <c r="E10504" s="7" t="n">
        <v>0</v>
      </c>
      <c r="F10504" s="7" t="n">
        <v>0</v>
      </c>
      <c r="G10504" s="7" t="n">
        <v>0</v>
      </c>
      <c r="H10504" s="7" t="n">
        <v>0</v>
      </c>
    </row>
    <row r="10505" spans="1:8">
      <c r="A10505" t="s">
        <v>4</v>
      </c>
      <c r="B10505" s="4" t="s">
        <v>5</v>
      </c>
      <c r="C10505" s="4" t="s">
        <v>7</v>
      </c>
      <c r="D10505" s="4" t="s">
        <v>7</v>
      </c>
      <c r="E10505" s="4" t="s">
        <v>7</v>
      </c>
    </row>
    <row r="10506" spans="1:8">
      <c r="A10506" t="n">
        <v>85723</v>
      </c>
      <c r="B10506" s="56" t="n">
        <v>61</v>
      </c>
      <c r="C10506" s="7" t="n">
        <v>11</v>
      </c>
      <c r="D10506" s="7" t="n">
        <v>65533</v>
      </c>
      <c r="E10506" s="7" t="n">
        <v>0</v>
      </c>
    </row>
    <row r="10507" spans="1:8">
      <c r="A10507" t="s">
        <v>4</v>
      </c>
      <c r="B10507" s="4" t="s">
        <v>5</v>
      </c>
      <c r="C10507" s="4" t="s">
        <v>7</v>
      </c>
      <c r="D10507" s="4" t="s">
        <v>13</v>
      </c>
      <c r="E10507" s="4" t="s">
        <v>13</v>
      </c>
      <c r="F10507" s="4" t="s">
        <v>13</v>
      </c>
      <c r="G10507" s="4" t="s">
        <v>7</v>
      </c>
      <c r="H10507" s="4" t="s">
        <v>7</v>
      </c>
    </row>
    <row r="10508" spans="1:8">
      <c r="A10508" t="n">
        <v>85730</v>
      </c>
      <c r="B10508" s="55" t="n">
        <v>60</v>
      </c>
      <c r="C10508" s="7" t="n">
        <v>13</v>
      </c>
      <c r="D10508" s="7" t="n">
        <v>0</v>
      </c>
      <c r="E10508" s="7" t="n">
        <v>0</v>
      </c>
      <c r="F10508" s="7" t="n">
        <v>0</v>
      </c>
      <c r="G10508" s="7" t="n">
        <v>0</v>
      </c>
      <c r="H10508" s="7" t="n">
        <v>1</v>
      </c>
    </row>
    <row r="10509" spans="1:8">
      <c r="A10509" t="s">
        <v>4</v>
      </c>
      <c r="B10509" s="4" t="s">
        <v>5</v>
      </c>
      <c r="C10509" s="4" t="s">
        <v>7</v>
      </c>
      <c r="D10509" s="4" t="s">
        <v>13</v>
      </c>
      <c r="E10509" s="4" t="s">
        <v>13</v>
      </c>
      <c r="F10509" s="4" t="s">
        <v>13</v>
      </c>
      <c r="G10509" s="4" t="s">
        <v>7</v>
      </c>
      <c r="H10509" s="4" t="s">
        <v>7</v>
      </c>
    </row>
    <row r="10510" spans="1:8">
      <c r="A10510" t="n">
        <v>85749</v>
      </c>
      <c r="B10510" s="55" t="n">
        <v>60</v>
      </c>
      <c r="C10510" s="7" t="n">
        <v>13</v>
      </c>
      <c r="D10510" s="7" t="n">
        <v>0</v>
      </c>
      <c r="E10510" s="7" t="n">
        <v>0</v>
      </c>
      <c r="F10510" s="7" t="n">
        <v>0</v>
      </c>
      <c r="G10510" s="7" t="n">
        <v>0</v>
      </c>
      <c r="H10510" s="7" t="n">
        <v>0</v>
      </c>
    </row>
    <row r="10511" spans="1:8">
      <c r="A10511" t="s">
        <v>4</v>
      </c>
      <c r="B10511" s="4" t="s">
        <v>5</v>
      </c>
      <c r="C10511" s="4" t="s">
        <v>7</v>
      </c>
      <c r="D10511" s="4" t="s">
        <v>7</v>
      </c>
      <c r="E10511" s="4" t="s">
        <v>7</v>
      </c>
    </row>
    <row r="10512" spans="1:8">
      <c r="A10512" t="n">
        <v>85768</v>
      </c>
      <c r="B10512" s="56" t="n">
        <v>61</v>
      </c>
      <c r="C10512" s="7" t="n">
        <v>13</v>
      </c>
      <c r="D10512" s="7" t="n">
        <v>65533</v>
      </c>
      <c r="E10512" s="7" t="n">
        <v>0</v>
      </c>
    </row>
    <row r="10513" spans="1:8">
      <c r="A10513" t="s">
        <v>4</v>
      </c>
      <c r="B10513" s="4" t="s">
        <v>5</v>
      </c>
      <c r="C10513" s="4" t="s">
        <v>7</v>
      </c>
      <c r="D10513" s="4" t="s">
        <v>13</v>
      </c>
      <c r="E10513" s="4" t="s">
        <v>13</v>
      </c>
      <c r="F10513" s="4" t="s">
        <v>13</v>
      </c>
      <c r="G10513" s="4" t="s">
        <v>7</v>
      </c>
      <c r="H10513" s="4" t="s">
        <v>7</v>
      </c>
    </row>
    <row r="10514" spans="1:8">
      <c r="A10514" t="n">
        <v>85775</v>
      </c>
      <c r="B10514" s="55" t="n">
        <v>60</v>
      </c>
      <c r="C10514" s="7" t="n">
        <v>80</v>
      </c>
      <c r="D10514" s="7" t="n">
        <v>0</v>
      </c>
      <c r="E10514" s="7" t="n">
        <v>0</v>
      </c>
      <c r="F10514" s="7" t="n">
        <v>0</v>
      </c>
      <c r="G10514" s="7" t="n">
        <v>0</v>
      </c>
      <c r="H10514" s="7" t="n">
        <v>1</v>
      </c>
    </row>
    <row r="10515" spans="1:8">
      <c r="A10515" t="s">
        <v>4</v>
      </c>
      <c r="B10515" s="4" t="s">
        <v>5</v>
      </c>
      <c r="C10515" s="4" t="s">
        <v>7</v>
      </c>
      <c r="D10515" s="4" t="s">
        <v>13</v>
      </c>
      <c r="E10515" s="4" t="s">
        <v>13</v>
      </c>
      <c r="F10515" s="4" t="s">
        <v>13</v>
      </c>
      <c r="G10515" s="4" t="s">
        <v>7</v>
      </c>
      <c r="H10515" s="4" t="s">
        <v>7</v>
      </c>
    </row>
    <row r="10516" spans="1:8">
      <c r="A10516" t="n">
        <v>85794</v>
      </c>
      <c r="B10516" s="55" t="n">
        <v>60</v>
      </c>
      <c r="C10516" s="7" t="n">
        <v>80</v>
      </c>
      <c r="D10516" s="7" t="n">
        <v>0</v>
      </c>
      <c r="E10516" s="7" t="n">
        <v>0</v>
      </c>
      <c r="F10516" s="7" t="n">
        <v>0</v>
      </c>
      <c r="G10516" s="7" t="n">
        <v>0</v>
      </c>
      <c r="H10516" s="7" t="n">
        <v>0</v>
      </c>
    </row>
    <row r="10517" spans="1:8">
      <c r="A10517" t="s">
        <v>4</v>
      </c>
      <c r="B10517" s="4" t="s">
        <v>5</v>
      </c>
      <c r="C10517" s="4" t="s">
        <v>7</v>
      </c>
      <c r="D10517" s="4" t="s">
        <v>7</v>
      </c>
      <c r="E10517" s="4" t="s">
        <v>7</v>
      </c>
    </row>
    <row r="10518" spans="1:8">
      <c r="A10518" t="n">
        <v>85813</v>
      </c>
      <c r="B10518" s="56" t="n">
        <v>61</v>
      </c>
      <c r="C10518" s="7" t="n">
        <v>80</v>
      </c>
      <c r="D10518" s="7" t="n">
        <v>65533</v>
      </c>
      <c r="E10518" s="7" t="n">
        <v>0</v>
      </c>
    </row>
    <row r="10519" spans="1:8">
      <c r="A10519" t="s">
        <v>4</v>
      </c>
      <c r="B10519" s="4" t="s">
        <v>5</v>
      </c>
      <c r="C10519" s="4" t="s">
        <v>7</v>
      </c>
      <c r="D10519" s="4" t="s">
        <v>13</v>
      </c>
      <c r="E10519" s="4" t="s">
        <v>13</v>
      </c>
      <c r="F10519" s="4" t="s">
        <v>13</v>
      </c>
      <c r="G10519" s="4" t="s">
        <v>7</v>
      </c>
      <c r="H10519" s="4" t="s">
        <v>7</v>
      </c>
    </row>
    <row r="10520" spans="1:8">
      <c r="A10520" t="n">
        <v>85820</v>
      </c>
      <c r="B10520" s="55" t="n">
        <v>60</v>
      </c>
      <c r="C10520" s="7" t="n">
        <v>83</v>
      </c>
      <c r="D10520" s="7" t="n">
        <v>0</v>
      </c>
      <c r="E10520" s="7" t="n">
        <v>0</v>
      </c>
      <c r="F10520" s="7" t="n">
        <v>0</v>
      </c>
      <c r="G10520" s="7" t="n">
        <v>0</v>
      </c>
      <c r="H10520" s="7" t="n">
        <v>1</v>
      </c>
    </row>
    <row r="10521" spans="1:8">
      <c r="A10521" t="s">
        <v>4</v>
      </c>
      <c r="B10521" s="4" t="s">
        <v>5</v>
      </c>
      <c r="C10521" s="4" t="s">
        <v>7</v>
      </c>
      <c r="D10521" s="4" t="s">
        <v>13</v>
      </c>
      <c r="E10521" s="4" t="s">
        <v>13</v>
      </c>
      <c r="F10521" s="4" t="s">
        <v>13</v>
      </c>
      <c r="G10521" s="4" t="s">
        <v>7</v>
      </c>
      <c r="H10521" s="4" t="s">
        <v>7</v>
      </c>
    </row>
    <row r="10522" spans="1:8">
      <c r="A10522" t="n">
        <v>85839</v>
      </c>
      <c r="B10522" s="55" t="n">
        <v>60</v>
      </c>
      <c r="C10522" s="7" t="n">
        <v>83</v>
      </c>
      <c r="D10522" s="7" t="n">
        <v>0</v>
      </c>
      <c r="E10522" s="7" t="n">
        <v>0</v>
      </c>
      <c r="F10522" s="7" t="n">
        <v>0</v>
      </c>
      <c r="G10522" s="7" t="n">
        <v>0</v>
      </c>
      <c r="H10522" s="7" t="n">
        <v>0</v>
      </c>
    </row>
    <row r="10523" spans="1:8">
      <c r="A10523" t="s">
        <v>4</v>
      </c>
      <c r="B10523" s="4" t="s">
        <v>5</v>
      </c>
      <c r="C10523" s="4" t="s">
        <v>7</v>
      </c>
      <c r="D10523" s="4" t="s">
        <v>7</v>
      </c>
      <c r="E10523" s="4" t="s">
        <v>7</v>
      </c>
    </row>
    <row r="10524" spans="1:8">
      <c r="A10524" t="n">
        <v>85858</v>
      </c>
      <c r="B10524" s="56" t="n">
        <v>61</v>
      </c>
      <c r="C10524" s="7" t="n">
        <v>83</v>
      </c>
      <c r="D10524" s="7" t="n">
        <v>65533</v>
      </c>
      <c r="E10524" s="7" t="n">
        <v>0</v>
      </c>
    </row>
    <row r="10525" spans="1:8">
      <c r="A10525" t="s">
        <v>4</v>
      </c>
      <c r="B10525" s="4" t="s">
        <v>5</v>
      </c>
      <c r="C10525" s="4" t="s">
        <v>7</v>
      </c>
      <c r="D10525" s="4" t="s">
        <v>7</v>
      </c>
      <c r="E10525" s="4" t="s">
        <v>7</v>
      </c>
      <c r="F10525" s="4" t="s">
        <v>14</v>
      </c>
      <c r="G10525" s="4" t="s">
        <v>14</v>
      </c>
      <c r="H10525" s="4" t="s">
        <v>14</v>
      </c>
    </row>
    <row r="10526" spans="1:8">
      <c r="A10526" t="n">
        <v>85865</v>
      </c>
      <c r="B10526" s="56" t="n">
        <v>61</v>
      </c>
      <c r="C10526" s="7" t="n">
        <v>0</v>
      </c>
      <c r="D10526" s="7" t="n">
        <v>65535</v>
      </c>
      <c r="E10526" s="7" t="n">
        <v>0</v>
      </c>
      <c r="F10526" s="7" t="n">
        <v>-1061788058</v>
      </c>
      <c r="G10526" s="7" t="n">
        <v>1079613850</v>
      </c>
      <c r="H10526" s="7" t="n">
        <v>1107374899</v>
      </c>
    </row>
    <row r="10527" spans="1:8">
      <c r="A10527" t="s">
        <v>4</v>
      </c>
      <c r="B10527" s="4" t="s">
        <v>5</v>
      </c>
      <c r="C10527" s="4" t="s">
        <v>7</v>
      </c>
      <c r="D10527" s="4" t="s">
        <v>7</v>
      </c>
      <c r="E10527" s="4" t="s">
        <v>7</v>
      </c>
      <c r="F10527" s="4" t="s">
        <v>14</v>
      </c>
      <c r="G10527" s="4" t="s">
        <v>14</v>
      </c>
      <c r="H10527" s="4" t="s">
        <v>14</v>
      </c>
    </row>
    <row r="10528" spans="1:8">
      <c r="A10528" t="n">
        <v>85884</v>
      </c>
      <c r="B10528" s="56" t="n">
        <v>61</v>
      </c>
      <c r="C10528" s="7" t="n">
        <v>1</v>
      </c>
      <c r="D10528" s="7" t="n">
        <v>65535</v>
      </c>
      <c r="E10528" s="7" t="n">
        <v>0</v>
      </c>
      <c r="F10528" s="7" t="n">
        <v>-1061788058</v>
      </c>
      <c r="G10528" s="7" t="n">
        <v>1079613850</v>
      </c>
      <c r="H10528" s="7" t="n">
        <v>1107374899</v>
      </c>
    </row>
    <row r="10529" spans="1:8">
      <c r="A10529" t="s">
        <v>4</v>
      </c>
      <c r="B10529" s="4" t="s">
        <v>5</v>
      </c>
      <c r="C10529" s="4" t="s">
        <v>7</v>
      </c>
      <c r="D10529" s="4" t="s">
        <v>7</v>
      </c>
      <c r="E10529" s="4" t="s">
        <v>7</v>
      </c>
      <c r="F10529" s="4" t="s">
        <v>14</v>
      </c>
      <c r="G10529" s="4" t="s">
        <v>14</v>
      </c>
      <c r="H10529" s="4" t="s">
        <v>14</v>
      </c>
    </row>
    <row r="10530" spans="1:8">
      <c r="A10530" t="n">
        <v>85903</v>
      </c>
      <c r="B10530" s="56" t="n">
        <v>61</v>
      </c>
      <c r="C10530" s="7" t="n">
        <v>2</v>
      </c>
      <c r="D10530" s="7" t="n">
        <v>65535</v>
      </c>
      <c r="E10530" s="7" t="n">
        <v>0</v>
      </c>
      <c r="F10530" s="7" t="n">
        <v>-1061788058</v>
      </c>
      <c r="G10530" s="7" t="n">
        <v>1079613850</v>
      </c>
      <c r="H10530" s="7" t="n">
        <v>1107374899</v>
      </c>
    </row>
    <row r="10531" spans="1:8">
      <c r="A10531" t="s">
        <v>4</v>
      </c>
      <c r="B10531" s="4" t="s">
        <v>5</v>
      </c>
      <c r="C10531" s="4" t="s">
        <v>7</v>
      </c>
      <c r="D10531" s="4" t="s">
        <v>7</v>
      </c>
      <c r="E10531" s="4" t="s">
        <v>7</v>
      </c>
      <c r="F10531" s="4" t="s">
        <v>14</v>
      </c>
      <c r="G10531" s="4" t="s">
        <v>14</v>
      </c>
      <c r="H10531" s="4" t="s">
        <v>14</v>
      </c>
    </row>
    <row r="10532" spans="1:8">
      <c r="A10532" t="n">
        <v>85922</v>
      </c>
      <c r="B10532" s="56" t="n">
        <v>61</v>
      </c>
      <c r="C10532" s="7" t="n">
        <v>3</v>
      </c>
      <c r="D10532" s="7" t="n">
        <v>65535</v>
      </c>
      <c r="E10532" s="7" t="n">
        <v>0</v>
      </c>
      <c r="F10532" s="7" t="n">
        <v>-1061788058</v>
      </c>
      <c r="G10532" s="7" t="n">
        <v>1079613850</v>
      </c>
      <c r="H10532" s="7" t="n">
        <v>1107374899</v>
      </c>
    </row>
    <row r="10533" spans="1:8">
      <c r="A10533" t="s">
        <v>4</v>
      </c>
      <c r="B10533" s="4" t="s">
        <v>5</v>
      </c>
      <c r="C10533" s="4" t="s">
        <v>7</v>
      </c>
      <c r="D10533" s="4" t="s">
        <v>7</v>
      </c>
      <c r="E10533" s="4" t="s">
        <v>7</v>
      </c>
      <c r="F10533" s="4" t="s">
        <v>14</v>
      </c>
      <c r="G10533" s="4" t="s">
        <v>14</v>
      </c>
      <c r="H10533" s="4" t="s">
        <v>14</v>
      </c>
    </row>
    <row r="10534" spans="1:8">
      <c r="A10534" t="n">
        <v>85941</v>
      </c>
      <c r="B10534" s="56" t="n">
        <v>61</v>
      </c>
      <c r="C10534" s="7" t="n">
        <v>4</v>
      </c>
      <c r="D10534" s="7" t="n">
        <v>65535</v>
      </c>
      <c r="E10534" s="7" t="n">
        <v>0</v>
      </c>
      <c r="F10534" s="7" t="n">
        <v>-1061788058</v>
      </c>
      <c r="G10534" s="7" t="n">
        <v>1079613850</v>
      </c>
      <c r="H10534" s="7" t="n">
        <v>1107374899</v>
      </c>
    </row>
    <row r="10535" spans="1:8">
      <c r="A10535" t="s">
        <v>4</v>
      </c>
      <c r="B10535" s="4" t="s">
        <v>5</v>
      </c>
      <c r="C10535" s="4" t="s">
        <v>7</v>
      </c>
      <c r="D10535" s="4" t="s">
        <v>7</v>
      </c>
      <c r="E10535" s="4" t="s">
        <v>7</v>
      </c>
      <c r="F10535" s="4" t="s">
        <v>14</v>
      </c>
      <c r="G10535" s="4" t="s">
        <v>14</v>
      </c>
      <c r="H10535" s="4" t="s">
        <v>14</v>
      </c>
    </row>
    <row r="10536" spans="1:8">
      <c r="A10536" t="n">
        <v>85960</v>
      </c>
      <c r="B10536" s="56" t="n">
        <v>61</v>
      </c>
      <c r="C10536" s="7" t="n">
        <v>5</v>
      </c>
      <c r="D10536" s="7" t="n">
        <v>65535</v>
      </c>
      <c r="E10536" s="7" t="n">
        <v>0</v>
      </c>
      <c r="F10536" s="7" t="n">
        <v>-1061788058</v>
      </c>
      <c r="G10536" s="7" t="n">
        <v>1079613850</v>
      </c>
      <c r="H10536" s="7" t="n">
        <v>1107374899</v>
      </c>
    </row>
    <row r="10537" spans="1:8">
      <c r="A10537" t="s">
        <v>4</v>
      </c>
      <c r="B10537" s="4" t="s">
        <v>5</v>
      </c>
      <c r="C10537" s="4" t="s">
        <v>7</v>
      </c>
      <c r="D10537" s="4" t="s">
        <v>7</v>
      </c>
      <c r="E10537" s="4" t="s">
        <v>7</v>
      </c>
      <c r="F10537" s="4" t="s">
        <v>14</v>
      </c>
      <c r="G10537" s="4" t="s">
        <v>14</v>
      </c>
      <c r="H10537" s="4" t="s">
        <v>14</v>
      </c>
    </row>
    <row r="10538" spans="1:8">
      <c r="A10538" t="n">
        <v>85979</v>
      </c>
      <c r="B10538" s="56" t="n">
        <v>61</v>
      </c>
      <c r="C10538" s="7" t="n">
        <v>6</v>
      </c>
      <c r="D10538" s="7" t="n">
        <v>65535</v>
      </c>
      <c r="E10538" s="7" t="n">
        <v>0</v>
      </c>
      <c r="F10538" s="7" t="n">
        <v>-1061788058</v>
      </c>
      <c r="G10538" s="7" t="n">
        <v>1079613850</v>
      </c>
      <c r="H10538" s="7" t="n">
        <v>1107374899</v>
      </c>
    </row>
    <row r="10539" spans="1:8">
      <c r="A10539" t="s">
        <v>4</v>
      </c>
      <c r="B10539" s="4" t="s">
        <v>5</v>
      </c>
      <c r="C10539" s="4" t="s">
        <v>7</v>
      </c>
      <c r="D10539" s="4" t="s">
        <v>7</v>
      </c>
      <c r="E10539" s="4" t="s">
        <v>7</v>
      </c>
      <c r="F10539" s="4" t="s">
        <v>14</v>
      </c>
      <c r="G10539" s="4" t="s">
        <v>14</v>
      </c>
      <c r="H10539" s="4" t="s">
        <v>14</v>
      </c>
    </row>
    <row r="10540" spans="1:8">
      <c r="A10540" t="n">
        <v>85998</v>
      </c>
      <c r="B10540" s="56" t="n">
        <v>61</v>
      </c>
      <c r="C10540" s="7" t="n">
        <v>7</v>
      </c>
      <c r="D10540" s="7" t="n">
        <v>65535</v>
      </c>
      <c r="E10540" s="7" t="n">
        <v>0</v>
      </c>
      <c r="F10540" s="7" t="n">
        <v>-1061788058</v>
      </c>
      <c r="G10540" s="7" t="n">
        <v>1079613850</v>
      </c>
      <c r="H10540" s="7" t="n">
        <v>1107374899</v>
      </c>
    </row>
    <row r="10541" spans="1:8">
      <c r="A10541" t="s">
        <v>4</v>
      </c>
      <c r="B10541" s="4" t="s">
        <v>5</v>
      </c>
      <c r="C10541" s="4" t="s">
        <v>7</v>
      </c>
      <c r="D10541" s="4" t="s">
        <v>7</v>
      </c>
      <c r="E10541" s="4" t="s">
        <v>7</v>
      </c>
      <c r="F10541" s="4" t="s">
        <v>14</v>
      </c>
      <c r="G10541" s="4" t="s">
        <v>14</v>
      </c>
      <c r="H10541" s="4" t="s">
        <v>14</v>
      </c>
    </row>
    <row r="10542" spans="1:8">
      <c r="A10542" t="n">
        <v>86017</v>
      </c>
      <c r="B10542" s="56" t="n">
        <v>61</v>
      </c>
      <c r="C10542" s="7" t="n">
        <v>8</v>
      </c>
      <c r="D10542" s="7" t="n">
        <v>65535</v>
      </c>
      <c r="E10542" s="7" t="n">
        <v>0</v>
      </c>
      <c r="F10542" s="7" t="n">
        <v>-1061788058</v>
      </c>
      <c r="G10542" s="7" t="n">
        <v>1079613850</v>
      </c>
      <c r="H10542" s="7" t="n">
        <v>1107374899</v>
      </c>
    </row>
    <row r="10543" spans="1:8">
      <c r="A10543" t="s">
        <v>4</v>
      </c>
      <c r="B10543" s="4" t="s">
        <v>5</v>
      </c>
      <c r="C10543" s="4" t="s">
        <v>7</v>
      </c>
      <c r="D10543" s="4" t="s">
        <v>7</v>
      </c>
      <c r="E10543" s="4" t="s">
        <v>7</v>
      </c>
      <c r="F10543" s="4" t="s">
        <v>14</v>
      </c>
      <c r="G10543" s="4" t="s">
        <v>14</v>
      </c>
      <c r="H10543" s="4" t="s">
        <v>14</v>
      </c>
    </row>
    <row r="10544" spans="1:8">
      <c r="A10544" t="n">
        <v>86036</v>
      </c>
      <c r="B10544" s="56" t="n">
        <v>61</v>
      </c>
      <c r="C10544" s="7" t="n">
        <v>9</v>
      </c>
      <c r="D10544" s="7" t="n">
        <v>65535</v>
      </c>
      <c r="E10544" s="7" t="n">
        <v>0</v>
      </c>
      <c r="F10544" s="7" t="n">
        <v>-1061788058</v>
      </c>
      <c r="G10544" s="7" t="n">
        <v>1079613850</v>
      </c>
      <c r="H10544" s="7" t="n">
        <v>1107374899</v>
      </c>
    </row>
    <row r="10545" spans="1:8">
      <c r="A10545" t="s">
        <v>4</v>
      </c>
      <c r="B10545" s="4" t="s">
        <v>5</v>
      </c>
      <c r="C10545" s="4" t="s">
        <v>7</v>
      </c>
      <c r="D10545" s="4" t="s">
        <v>7</v>
      </c>
      <c r="E10545" s="4" t="s">
        <v>7</v>
      </c>
      <c r="F10545" s="4" t="s">
        <v>14</v>
      </c>
      <c r="G10545" s="4" t="s">
        <v>14</v>
      </c>
      <c r="H10545" s="4" t="s">
        <v>14</v>
      </c>
    </row>
    <row r="10546" spans="1:8">
      <c r="A10546" t="n">
        <v>86055</v>
      </c>
      <c r="B10546" s="56" t="n">
        <v>61</v>
      </c>
      <c r="C10546" s="7" t="n">
        <v>7032</v>
      </c>
      <c r="D10546" s="7" t="n">
        <v>65535</v>
      </c>
      <c r="E10546" s="7" t="n">
        <v>0</v>
      </c>
      <c r="F10546" s="7" t="n">
        <v>-1061788058</v>
      </c>
      <c r="G10546" s="7" t="n">
        <v>1079613850</v>
      </c>
      <c r="H10546" s="7" t="n">
        <v>1107374899</v>
      </c>
    </row>
    <row r="10547" spans="1:8">
      <c r="A10547" t="s">
        <v>4</v>
      </c>
      <c r="B10547" s="4" t="s">
        <v>5</v>
      </c>
      <c r="C10547" s="4" t="s">
        <v>7</v>
      </c>
      <c r="D10547" s="4" t="s">
        <v>7</v>
      </c>
      <c r="E10547" s="4" t="s">
        <v>7</v>
      </c>
      <c r="F10547" s="4" t="s">
        <v>14</v>
      </c>
      <c r="G10547" s="4" t="s">
        <v>14</v>
      </c>
      <c r="H10547" s="4" t="s">
        <v>14</v>
      </c>
    </row>
    <row r="10548" spans="1:8">
      <c r="A10548" t="n">
        <v>86074</v>
      </c>
      <c r="B10548" s="56" t="n">
        <v>61</v>
      </c>
      <c r="C10548" s="7" t="n">
        <v>11</v>
      </c>
      <c r="D10548" s="7" t="n">
        <v>65535</v>
      </c>
      <c r="E10548" s="7" t="n">
        <v>0</v>
      </c>
      <c r="F10548" s="7" t="n">
        <v>-1061788058</v>
      </c>
      <c r="G10548" s="7" t="n">
        <v>1079613850</v>
      </c>
      <c r="H10548" s="7" t="n">
        <v>1107374899</v>
      </c>
    </row>
    <row r="10549" spans="1:8">
      <c r="A10549" t="s">
        <v>4</v>
      </c>
      <c r="B10549" s="4" t="s">
        <v>5</v>
      </c>
      <c r="C10549" s="4" t="s">
        <v>7</v>
      </c>
      <c r="D10549" s="4" t="s">
        <v>7</v>
      </c>
      <c r="E10549" s="4" t="s">
        <v>7</v>
      </c>
      <c r="F10549" s="4" t="s">
        <v>14</v>
      </c>
      <c r="G10549" s="4" t="s">
        <v>14</v>
      </c>
      <c r="H10549" s="4" t="s">
        <v>14</v>
      </c>
    </row>
    <row r="10550" spans="1:8">
      <c r="A10550" t="n">
        <v>86093</v>
      </c>
      <c r="B10550" s="56" t="n">
        <v>61</v>
      </c>
      <c r="C10550" s="7" t="n">
        <v>13</v>
      </c>
      <c r="D10550" s="7" t="n">
        <v>65535</v>
      </c>
      <c r="E10550" s="7" t="n">
        <v>0</v>
      </c>
      <c r="F10550" s="7" t="n">
        <v>-1061788058</v>
      </c>
      <c r="G10550" s="7" t="n">
        <v>1079613850</v>
      </c>
      <c r="H10550" s="7" t="n">
        <v>1107374899</v>
      </c>
    </row>
    <row r="10551" spans="1:8">
      <c r="A10551" t="s">
        <v>4</v>
      </c>
      <c r="B10551" s="4" t="s">
        <v>5</v>
      </c>
      <c r="C10551" s="4" t="s">
        <v>7</v>
      </c>
      <c r="D10551" s="4" t="s">
        <v>7</v>
      </c>
      <c r="E10551" s="4" t="s">
        <v>7</v>
      </c>
      <c r="F10551" s="4" t="s">
        <v>14</v>
      </c>
      <c r="G10551" s="4" t="s">
        <v>14</v>
      </c>
      <c r="H10551" s="4" t="s">
        <v>14</v>
      </c>
    </row>
    <row r="10552" spans="1:8">
      <c r="A10552" t="n">
        <v>86112</v>
      </c>
      <c r="B10552" s="56" t="n">
        <v>61</v>
      </c>
      <c r="C10552" s="7" t="n">
        <v>80</v>
      </c>
      <c r="D10552" s="7" t="n">
        <v>65535</v>
      </c>
      <c r="E10552" s="7" t="n">
        <v>0</v>
      </c>
      <c r="F10552" s="7" t="n">
        <v>-1061788058</v>
      </c>
      <c r="G10552" s="7" t="n">
        <v>1079613850</v>
      </c>
      <c r="H10552" s="7" t="n">
        <v>1107374899</v>
      </c>
    </row>
    <row r="10553" spans="1:8">
      <c r="A10553" t="s">
        <v>4</v>
      </c>
      <c r="B10553" s="4" t="s">
        <v>5</v>
      </c>
      <c r="C10553" s="4" t="s">
        <v>7</v>
      </c>
      <c r="D10553" s="4" t="s">
        <v>7</v>
      </c>
      <c r="E10553" s="4" t="s">
        <v>7</v>
      </c>
      <c r="F10553" s="4" t="s">
        <v>14</v>
      </c>
      <c r="G10553" s="4" t="s">
        <v>14</v>
      </c>
      <c r="H10553" s="4" t="s">
        <v>14</v>
      </c>
    </row>
    <row r="10554" spans="1:8">
      <c r="A10554" t="n">
        <v>86131</v>
      </c>
      <c r="B10554" s="56" t="n">
        <v>61</v>
      </c>
      <c r="C10554" s="7" t="n">
        <v>83</v>
      </c>
      <c r="D10554" s="7" t="n">
        <v>65535</v>
      </c>
      <c r="E10554" s="7" t="n">
        <v>0</v>
      </c>
      <c r="F10554" s="7" t="n">
        <v>-1061788058</v>
      </c>
      <c r="G10554" s="7" t="n">
        <v>1079613850</v>
      </c>
      <c r="H10554" s="7" t="n">
        <v>1107374899</v>
      </c>
    </row>
    <row r="10555" spans="1:8">
      <c r="A10555" t="s">
        <v>4</v>
      </c>
      <c r="B10555" s="4" t="s">
        <v>5</v>
      </c>
      <c r="C10555" s="4" t="s">
        <v>7</v>
      </c>
    </row>
    <row r="10556" spans="1:8">
      <c r="A10556" t="n">
        <v>86150</v>
      </c>
      <c r="B10556" s="25" t="n">
        <v>16</v>
      </c>
      <c r="C10556" s="7" t="n">
        <v>0</v>
      </c>
    </row>
    <row r="10557" spans="1:8">
      <c r="A10557" t="s">
        <v>4</v>
      </c>
      <c r="B10557" s="4" t="s">
        <v>5</v>
      </c>
      <c r="C10557" s="4" t="s">
        <v>8</v>
      </c>
      <c r="D10557" s="4" t="s">
        <v>8</v>
      </c>
      <c r="E10557" s="4" t="s">
        <v>13</v>
      </c>
      <c r="F10557" s="4" t="s">
        <v>13</v>
      </c>
      <c r="G10557" s="4" t="s">
        <v>13</v>
      </c>
      <c r="H10557" s="4" t="s">
        <v>7</v>
      </c>
    </row>
    <row r="10558" spans="1:8">
      <c r="A10558" t="n">
        <v>86153</v>
      </c>
      <c r="B10558" s="31" t="n">
        <v>45</v>
      </c>
      <c r="C10558" s="7" t="n">
        <v>2</v>
      </c>
      <c r="D10558" s="7" t="n">
        <v>3</v>
      </c>
      <c r="E10558" s="7" t="n">
        <v>-5.55000019073486</v>
      </c>
      <c r="F10558" s="7" t="n">
        <v>3.20000004768372</v>
      </c>
      <c r="G10558" s="7" t="n">
        <v>32.4500007629395</v>
      </c>
      <c r="H10558" s="7" t="n">
        <v>0</v>
      </c>
    </row>
    <row r="10559" spans="1:8">
      <c r="A10559" t="s">
        <v>4</v>
      </c>
      <c r="B10559" s="4" t="s">
        <v>5</v>
      </c>
      <c r="C10559" s="4" t="s">
        <v>8</v>
      </c>
      <c r="D10559" s="4" t="s">
        <v>8</v>
      </c>
      <c r="E10559" s="4" t="s">
        <v>13</v>
      </c>
      <c r="F10559" s="4" t="s">
        <v>13</v>
      </c>
      <c r="G10559" s="4" t="s">
        <v>13</v>
      </c>
      <c r="H10559" s="4" t="s">
        <v>7</v>
      </c>
      <c r="I10559" s="4" t="s">
        <v>8</v>
      </c>
    </row>
    <row r="10560" spans="1:8">
      <c r="A10560" t="n">
        <v>86170</v>
      </c>
      <c r="B10560" s="31" t="n">
        <v>45</v>
      </c>
      <c r="C10560" s="7" t="n">
        <v>4</v>
      </c>
      <c r="D10560" s="7" t="n">
        <v>3</v>
      </c>
      <c r="E10560" s="7" t="n">
        <v>20</v>
      </c>
      <c r="F10560" s="7" t="n">
        <v>75.25</v>
      </c>
      <c r="G10560" s="7" t="n">
        <v>0</v>
      </c>
      <c r="H10560" s="7" t="n">
        <v>0</v>
      </c>
      <c r="I10560" s="7" t="n">
        <v>0</v>
      </c>
    </row>
    <row r="10561" spans="1:9">
      <c r="A10561" t="s">
        <v>4</v>
      </c>
      <c r="B10561" s="4" t="s">
        <v>5</v>
      </c>
      <c r="C10561" s="4" t="s">
        <v>8</v>
      </c>
      <c r="D10561" s="4" t="s">
        <v>8</v>
      </c>
      <c r="E10561" s="4" t="s">
        <v>13</v>
      </c>
      <c r="F10561" s="4" t="s">
        <v>7</v>
      </c>
    </row>
    <row r="10562" spans="1:9">
      <c r="A10562" t="n">
        <v>86188</v>
      </c>
      <c r="B10562" s="31" t="n">
        <v>45</v>
      </c>
      <c r="C10562" s="7" t="n">
        <v>5</v>
      </c>
      <c r="D10562" s="7" t="n">
        <v>3</v>
      </c>
      <c r="E10562" s="7" t="n">
        <v>4.5</v>
      </c>
      <c r="F10562" s="7" t="n">
        <v>0</v>
      </c>
    </row>
    <row r="10563" spans="1:9">
      <c r="A10563" t="s">
        <v>4</v>
      </c>
      <c r="B10563" s="4" t="s">
        <v>5</v>
      </c>
      <c r="C10563" s="4" t="s">
        <v>8</v>
      </c>
      <c r="D10563" s="4" t="s">
        <v>8</v>
      </c>
      <c r="E10563" s="4" t="s">
        <v>13</v>
      </c>
      <c r="F10563" s="4" t="s">
        <v>7</v>
      </c>
    </row>
    <row r="10564" spans="1:9">
      <c r="A10564" t="n">
        <v>86197</v>
      </c>
      <c r="B10564" s="31" t="n">
        <v>45</v>
      </c>
      <c r="C10564" s="7" t="n">
        <v>11</v>
      </c>
      <c r="D10564" s="7" t="n">
        <v>3</v>
      </c>
      <c r="E10564" s="7" t="n">
        <v>23.1000003814697</v>
      </c>
      <c r="F10564" s="7" t="n">
        <v>0</v>
      </c>
    </row>
    <row r="10565" spans="1:9">
      <c r="A10565" t="s">
        <v>4</v>
      </c>
      <c r="B10565" s="4" t="s">
        <v>5</v>
      </c>
      <c r="C10565" s="4" t="s">
        <v>8</v>
      </c>
      <c r="D10565" s="4" t="s">
        <v>8</v>
      </c>
      <c r="E10565" s="4" t="s">
        <v>13</v>
      </c>
      <c r="F10565" s="4" t="s">
        <v>7</v>
      </c>
    </row>
    <row r="10566" spans="1:9">
      <c r="A10566" t="n">
        <v>86206</v>
      </c>
      <c r="B10566" s="31" t="n">
        <v>45</v>
      </c>
      <c r="C10566" s="7" t="n">
        <v>5</v>
      </c>
      <c r="D10566" s="7" t="n">
        <v>3</v>
      </c>
      <c r="E10566" s="7" t="n">
        <v>4</v>
      </c>
      <c r="F10566" s="7" t="n">
        <v>2000</v>
      </c>
    </row>
    <row r="10567" spans="1:9">
      <c r="A10567" t="s">
        <v>4</v>
      </c>
      <c r="B10567" s="4" t="s">
        <v>5</v>
      </c>
      <c r="C10567" s="4" t="s">
        <v>9</v>
      </c>
      <c r="D10567" s="4" t="s">
        <v>9</v>
      </c>
    </row>
    <row r="10568" spans="1:9">
      <c r="A10568" t="n">
        <v>86215</v>
      </c>
      <c r="B10568" s="26" t="n">
        <v>70</v>
      </c>
      <c r="C10568" s="7" t="s">
        <v>58</v>
      </c>
      <c r="D10568" s="7" t="s">
        <v>59</v>
      </c>
    </row>
    <row r="10569" spans="1:9">
      <c r="A10569" t="s">
        <v>4</v>
      </c>
      <c r="B10569" s="4" t="s">
        <v>5</v>
      </c>
      <c r="C10569" s="4" t="s">
        <v>9</v>
      </c>
      <c r="D10569" s="4" t="s">
        <v>9</v>
      </c>
    </row>
    <row r="10570" spans="1:9">
      <c r="A10570" t="n">
        <v>86236</v>
      </c>
      <c r="B10570" s="26" t="n">
        <v>70</v>
      </c>
      <c r="C10570" s="7" t="s">
        <v>376</v>
      </c>
      <c r="D10570" s="7" t="s">
        <v>59</v>
      </c>
    </row>
    <row r="10571" spans="1:9">
      <c r="A10571" t="s">
        <v>4</v>
      </c>
      <c r="B10571" s="4" t="s">
        <v>5</v>
      </c>
      <c r="C10571" s="4" t="s">
        <v>8</v>
      </c>
      <c r="D10571" s="4" t="s">
        <v>7</v>
      </c>
      <c r="E10571" s="4" t="s">
        <v>13</v>
      </c>
      <c r="F10571" s="4" t="s">
        <v>7</v>
      </c>
      <c r="G10571" s="4" t="s">
        <v>14</v>
      </c>
      <c r="H10571" s="4" t="s">
        <v>14</v>
      </c>
      <c r="I10571" s="4" t="s">
        <v>7</v>
      </c>
      <c r="J10571" s="4" t="s">
        <v>7</v>
      </c>
      <c r="K10571" s="4" t="s">
        <v>14</v>
      </c>
      <c r="L10571" s="4" t="s">
        <v>14</v>
      </c>
      <c r="M10571" s="4" t="s">
        <v>14</v>
      </c>
      <c r="N10571" s="4" t="s">
        <v>14</v>
      </c>
      <c r="O10571" s="4" t="s">
        <v>9</v>
      </c>
    </row>
    <row r="10572" spans="1:9">
      <c r="A10572" t="n">
        <v>86257</v>
      </c>
      <c r="B10572" s="16" t="n">
        <v>50</v>
      </c>
      <c r="C10572" s="7" t="n">
        <v>0</v>
      </c>
      <c r="D10572" s="7" t="n">
        <v>4537</v>
      </c>
      <c r="E10572" s="7" t="n">
        <v>0.600000023841858</v>
      </c>
      <c r="F10572" s="7" t="n">
        <v>0</v>
      </c>
      <c r="G10572" s="7" t="n">
        <v>0</v>
      </c>
      <c r="H10572" s="7" t="n">
        <v>0</v>
      </c>
      <c r="I10572" s="7" t="n">
        <v>0</v>
      </c>
      <c r="J10572" s="7" t="n">
        <v>65533</v>
      </c>
      <c r="K10572" s="7" t="n">
        <v>0</v>
      </c>
      <c r="L10572" s="7" t="n">
        <v>0</v>
      </c>
      <c r="M10572" s="7" t="n">
        <v>0</v>
      </c>
      <c r="N10572" s="7" t="n">
        <v>0</v>
      </c>
      <c r="O10572" s="7" t="s">
        <v>15</v>
      </c>
    </row>
    <row r="10573" spans="1:9">
      <c r="A10573" t="s">
        <v>4</v>
      </c>
      <c r="B10573" s="4" t="s">
        <v>5</v>
      </c>
      <c r="C10573" s="4" t="s">
        <v>7</v>
      </c>
      <c r="D10573" s="4" t="s">
        <v>8</v>
      </c>
      <c r="E10573" s="4" t="s">
        <v>9</v>
      </c>
      <c r="F10573" s="4" t="s">
        <v>13</v>
      </c>
      <c r="G10573" s="4" t="s">
        <v>13</v>
      </c>
      <c r="H10573" s="4" t="s">
        <v>13</v>
      </c>
    </row>
    <row r="10574" spans="1:9">
      <c r="A10574" t="n">
        <v>86296</v>
      </c>
      <c r="B10574" s="52" t="n">
        <v>48</v>
      </c>
      <c r="C10574" s="7" t="n">
        <v>13</v>
      </c>
      <c r="D10574" s="7" t="n">
        <v>0</v>
      </c>
      <c r="E10574" s="7" t="s">
        <v>355</v>
      </c>
      <c r="F10574" s="7" t="n">
        <v>-1</v>
      </c>
      <c r="G10574" s="7" t="n">
        <v>1</v>
      </c>
      <c r="H10574" s="7" t="n">
        <v>0</v>
      </c>
    </row>
    <row r="10575" spans="1:9">
      <c r="A10575" t="s">
        <v>4</v>
      </c>
      <c r="B10575" s="4" t="s">
        <v>5</v>
      </c>
      <c r="C10575" s="4" t="s">
        <v>8</v>
      </c>
      <c r="D10575" s="4" t="s">
        <v>7</v>
      </c>
      <c r="E10575" s="4" t="s">
        <v>13</v>
      </c>
    </row>
    <row r="10576" spans="1:9">
      <c r="A10576" t="n">
        <v>86320</v>
      </c>
      <c r="B10576" s="27" t="n">
        <v>58</v>
      </c>
      <c r="C10576" s="7" t="n">
        <v>100</v>
      </c>
      <c r="D10576" s="7" t="n">
        <v>1000</v>
      </c>
      <c r="E10576" s="7" t="n">
        <v>1</v>
      </c>
    </row>
    <row r="10577" spans="1:15">
      <c r="A10577" t="s">
        <v>4</v>
      </c>
      <c r="B10577" s="4" t="s">
        <v>5</v>
      </c>
      <c r="C10577" s="4" t="s">
        <v>8</v>
      </c>
      <c r="D10577" s="4" t="s">
        <v>7</v>
      </c>
    </row>
    <row r="10578" spans="1:15">
      <c r="A10578" t="n">
        <v>86328</v>
      </c>
      <c r="B10578" s="27" t="n">
        <v>58</v>
      </c>
      <c r="C10578" s="7" t="n">
        <v>255</v>
      </c>
      <c r="D10578" s="7" t="n">
        <v>0</v>
      </c>
    </row>
    <row r="10579" spans="1:15">
      <c r="A10579" t="s">
        <v>4</v>
      </c>
      <c r="B10579" s="4" t="s">
        <v>5</v>
      </c>
      <c r="C10579" s="4" t="s">
        <v>8</v>
      </c>
      <c r="D10579" s="4" t="s">
        <v>7</v>
      </c>
    </row>
    <row r="10580" spans="1:15">
      <c r="A10580" t="n">
        <v>86332</v>
      </c>
      <c r="B10580" s="31" t="n">
        <v>45</v>
      </c>
      <c r="C10580" s="7" t="n">
        <v>7</v>
      </c>
      <c r="D10580" s="7" t="n">
        <v>255</v>
      </c>
    </row>
    <row r="10581" spans="1:15">
      <c r="A10581" t="s">
        <v>4</v>
      </c>
      <c r="B10581" s="4" t="s">
        <v>5</v>
      </c>
      <c r="C10581" s="4" t="s">
        <v>8</v>
      </c>
      <c r="D10581" s="4" t="s">
        <v>7</v>
      </c>
      <c r="E10581" s="4" t="s">
        <v>13</v>
      </c>
    </row>
    <row r="10582" spans="1:15">
      <c r="A10582" t="n">
        <v>86336</v>
      </c>
      <c r="B10582" s="27" t="n">
        <v>58</v>
      </c>
      <c r="C10582" s="7" t="n">
        <v>0</v>
      </c>
      <c r="D10582" s="7" t="n">
        <v>300</v>
      </c>
      <c r="E10582" s="7" t="n">
        <v>0.300000011920929</v>
      </c>
    </row>
    <row r="10583" spans="1:15">
      <c r="A10583" t="s">
        <v>4</v>
      </c>
      <c r="B10583" s="4" t="s">
        <v>5</v>
      </c>
      <c r="C10583" s="4" t="s">
        <v>8</v>
      </c>
      <c r="D10583" s="4" t="s">
        <v>7</v>
      </c>
    </row>
    <row r="10584" spans="1:15">
      <c r="A10584" t="n">
        <v>86344</v>
      </c>
      <c r="B10584" s="27" t="n">
        <v>58</v>
      </c>
      <c r="C10584" s="7" t="n">
        <v>255</v>
      </c>
      <c r="D10584" s="7" t="n">
        <v>0</v>
      </c>
    </row>
    <row r="10585" spans="1:15">
      <c r="A10585" t="s">
        <v>4</v>
      </c>
      <c r="B10585" s="4" t="s">
        <v>5</v>
      </c>
      <c r="C10585" s="4" t="s">
        <v>8</v>
      </c>
      <c r="D10585" s="4" t="s">
        <v>8</v>
      </c>
      <c r="E10585" s="4" t="s">
        <v>7</v>
      </c>
      <c r="F10585" s="4" t="s">
        <v>7</v>
      </c>
      <c r="G10585" s="4" t="s">
        <v>7</v>
      </c>
      <c r="H10585" s="4" t="s">
        <v>7</v>
      </c>
      <c r="I10585" s="4" t="s">
        <v>7</v>
      </c>
      <c r="J10585" s="4" t="s">
        <v>7</v>
      </c>
      <c r="K10585" s="4" t="s">
        <v>7</v>
      </c>
    </row>
    <row r="10586" spans="1:15">
      <c r="A10586" t="n">
        <v>86348</v>
      </c>
      <c r="B10586" s="35" t="n">
        <v>114</v>
      </c>
      <c r="C10586" s="7" t="n">
        <v>0</v>
      </c>
      <c r="D10586" s="7" t="n">
        <v>1</v>
      </c>
      <c r="E10586" s="7" t="n">
        <v>18</v>
      </c>
      <c r="F10586" s="7" t="n">
        <v>17</v>
      </c>
      <c r="G10586" s="7" t="n">
        <v>19</v>
      </c>
      <c r="H10586" s="7" t="n">
        <v>9999</v>
      </c>
      <c r="I10586" s="7" t="n">
        <v>9999</v>
      </c>
      <c r="J10586" s="7" t="n">
        <v>9999</v>
      </c>
      <c r="K10586" s="7" t="n">
        <v>9999</v>
      </c>
    </row>
    <row r="10587" spans="1:15">
      <c r="A10587" t="s">
        <v>4</v>
      </c>
      <c r="B10587" s="4" t="s">
        <v>5</v>
      </c>
      <c r="C10587" s="4" t="s">
        <v>8</v>
      </c>
    </row>
    <row r="10588" spans="1:15">
      <c r="A10588" t="n">
        <v>86365</v>
      </c>
      <c r="B10588" s="35" t="n">
        <v>114</v>
      </c>
      <c r="C10588" s="7" t="n">
        <v>1</v>
      </c>
    </row>
    <row r="10589" spans="1:15">
      <c r="A10589" t="s">
        <v>4</v>
      </c>
      <c r="B10589" s="4" t="s">
        <v>5</v>
      </c>
      <c r="C10589" s="4" t="s">
        <v>7</v>
      </c>
    </row>
    <row r="10590" spans="1:15">
      <c r="A10590" t="n">
        <v>86367</v>
      </c>
      <c r="B10590" s="25" t="n">
        <v>16</v>
      </c>
      <c r="C10590" s="7" t="n">
        <v>500</v>
      </c>
    </row>
    <row r="10591" spans="1:15">
      <c r="A10591" t="s">
        <v>4</v>
      </c>
      <c r="B10591" s="4" t="s">
        <v>5</v>
      </c>
      <c r="C10591" s="4" t="s">
        <v>8</v>
      </c>
      <c r="D10591" s="4" t="s">
        <v>7</v>
      </c>
      <c r="E10591" s="4" t="s">
        <v>13</v>
      </c>
    </row>
    <row r="10592" spans="1:15">
      <c r="A10592" t="n">
        <v>86370</v>
      </c>
      <c r="B10592" s="27" t="n">
        <v>58</v>
      </c>
      <c r="C10592" s="7" t="n">
        <v>100</v>
      </c>
      <c r="D10592" s="7" t="n">
        <v>300</v>
      </c>
      <c r="E10592" s="7" t="n">
        <v>0.300000011920929</v>
      </c>
    </row>
    <row r="10593" spans="1:11">
      <c r="A10593" t="s">
        <v>4</v>
      </c>
      <c r="B10593" s="4" t="s">
        <v>5</v>
      </c>
      <c r="C10593" s="4" t="s">
        <v>8</v>
      </c>
      <c r="D10593" s="4" t="s">
        <v>7</v>
      </c>
    </row>
    <row r="10594" spans="1:11">
      <c r="A10594" t="n">
        <v>86378</v>
      </c>
      <c r="B10594" s="27" t="n">
        <v>58</v>
      </c>
      <c r="C10594" s="7" t="n">
        <v>255</v>
      </c>
      <c r="D10594" s="7" t="n">
        <v>0</v>
      </c>
    </row>
    <row r="10595" spans="1:11">
      <c r="A10595" t="s">
        <v>4</v>
      </c>
      <c r="B10595" s="4" t="s">
        <v>5</v>
      </c>
      <c r="C10595" s="4" t="s">
        <v>8</v>
      </c>
      <c r="D10595" s="4" t="s">
        <v>7</v>
      </c>
      <c r="E10595" s="4" t="s">
        <v>13</v>
      </c>
    </row>
    <row r="10596" spans="1:11">
      <c r="A10596" t="n">
        <v>86382</v>
      </c>
      <c r="B10596" s="27" t="n">
        <v>58</v>
      </c>
      <c r="C10596" s="7" t="n">
        <v>101</v>
      </c>
      <c r="D10596" s="7" t="n">
        <v>300</v>
      </c>
      <c r="E10596" s="7" t="n">
        <v>1</v>
      </c>
    </row>
    <row r="10597" spans="1:11">
      <c r="A10597" t="s">
        <v>4</v>
      </c>
      <c r="B10597" s="4" t="s">
        <v>5</v>
      </c>
      <c r="C10597" s="4" t="s">
        <v>8</v>
      </c>
      <c r="D10597" s="4" t="s">
        <v>7</v>
      </c>
    </row>
    <row r="10598" spans="1:11">
      <c r="A10598" t="n">
        <v>86390</v>
      </c>
      <c r="B10598" s="27" t="n">
        <v>58</v>
      </c>
      <c r="C10598" s="7" t="n">
        <v>254</v>
      </c>
      <c r="D10598" s="7" t="n">
        <v>0</v>
      </c>
    </row>
    <row r="10599" spans="1:11">
      <c r="A10599" t="s">
        <v>4</v>
      </c>
      <c r="B10599" s="4" t="s">
        <v>5</v>
      </c>
      <c r="C10599" s="4" t="s">
        <v>8</v>
      </c>
      <c r="D10599" s="4" t="s">
        <v>7</v>
      </c>
      <c r="E10599" s="4" t="s">
        <v>9</v>
      </c>
      <c r="F10599" s="4" t="s">
        <v>9</v>
      </c>
      <c r="G10599" s="4" t="s">
        <v>9</v>
      </c>
      <c r="H10599" s="4" t="s">
        <v>9</v>
      </c>
    </row>
    <row r="10600" spans="1:11">
      <c r="A10600" t="n">
        <v>86394</v>
      </c>
      <c r="B10600" s="39" t="n">
        <v>51</v>
      </c>
      <c r="C10600" s="7" t="n">
        <v>3</v>
      </c>
      <c r="D10600" s="7" t="n">
        <v>0</v>
      </c>
      <c r="E10600" s="7" t="s">
        <v>92</v>
      </c>
      <c r="F10600" s="7" t="s">
        <v>93</v>
      </c>
      <c r="G10600" s="7" t="s">
        <v>94</v>
      </c>
      <c r="H10600" s="7" t="s">
        <v>95</v>
      </c>
    </row>
    <row r="10601" spans="1:11">
      <c r="A10601" t="s">
        <v>4</v>
      </c>
      <c r="B10601" s="4" t="s">
        <v>5</v>
      </c>
      <c r="C10601" s="4" t="s">
        <v>8</v>
      </c>
      <c r="D10601" s="4" t="s">
        <v>7</v>
      </c>
      <c r="E10601" s="4" t="s">
        <v>9</v>
      </c>
      <c r="F10601" s="4" t="s">
        <v>9</v>
      </c>
      <c r="G10601" s="4" t="s">
        <v>9</v>
      </c>
      <c r="H10601" s="4" t="s">
        <v>9</v>
      </c>
    </row>
    <row r="10602" spans="1:11">
      <c r="A10602" t="n">
        <v>86423</v>
      </c>
      <c r="B10602" s="39" t="n">
        <v>51</v>
      </c>
      <c r="C10602" s="7" t="n">
        <v>3</v>
      </c>
      <c r="D10602" s="7" t="n">
        <v>6</v>
      </c>
      <c r="E10602" s="7" t="s">
        <v>92</v>
      </c>
      <c r="F10602" s="7" t="s">
        <v>93</v>
      </c>
      <c r="G10602" s="7" t="s">
        <v>94</v>
      </c>
      <c r="H10602" s="7" t="s">
        <v>95</v>
      </c>
    </row>
    <row r="10603" spans="1:11">
      <c r="A10603" t="s">
        <v>4</v>
      </c>
      <c r="B10603" s="4" t="s">
        <v>5</v>
      </c>
      <c r="C10603" s="4" t="s">
        <v>8</v>
      </c>
      <c r="D10603" s="4" t="s">
        <v>7</v>
      </c>
      <c r="E10603" s="4" t="s">
        <v>9</v>
      </c>
      <c r="F10603" s="4" t="s">
        <v>9</v>
      </c>
      <c r="G10603" s="4" t="s">
        <v>9</v>
      </c>
      <c r="H10603" s="4" t="s">
        <v>9</v>
      </c>
    </row>
    <row r="10604" spans="1:11">
      <c r="A10604" t="n">
        <v>86452</v>
      </c>
      <c r="B10604" s="39" t="n">
        <v>51</v>
      </c>
      <c r="C10604" s="7" t="n">
        <v>3</v>
      </c>
      <c r="D10604" s="7" t="n">
        <v>9</v>
      </c>
      <c r="E10604" s="7" t="s">
        <v>92</v>
      </c>
      <c r="F10604" s="7" t="s">
        <v>93</v>
      </c>
      <c r="G10604" s="7" t="s">
        <v>94</v>
      </c>
      <c r="H10604" s="7" t="s">
        <v>95</v>
      </c>
    </row>
    <row r="10605" spans="1:11">
      <c r="A10605" t="s">
        <v>4</v>
      </c>
      <c r="B10605" s="4" t="s">
        <v>5</v>
      </c>
      <c r="C10605" s="4" t="s">
        <v>8</v>
      </c>
      <c r="D10605" s="4" t="s">
        <v>7</v>
      </c>
      <c r="E10605" s="4" t="s">
        <v>9</v>
      </c>
      <c r="F10605" s="4" t="s">
        <v>9</v>
      </c>
      <c r="G10605" s="4" t="s">
        <v>9</v>
      </c>
      <c r="H10605" s="4" t="s">
        <v>9</v>
      </c>
    </row>
    <row r="10606" spans="1:11">
      <c r="A10606" t="n">
        <v>86481</v>
      </c>
      <c r="B10606" s="39" t="n">
        <v>51</v>
      </c>
      <c r="C10606" s="7" t="n">
        <v>3</v>
      </c>
      <c r="D10606" s="7" t="n">
        <v>13</v>
      </c>
      <c r="E10606" s="7" t="s">
        <v>92</v>
      </c>
      <c r="F10606" s="7" t="s">
        <v>93</v>
      </c>
      <c r="G10606" s="7" t="s">
        <v>94</v>
      </c>
      <c r="H10606" s="7" t="s">
        <v>95</v>
      </c>
    </row>
    <row r="10607" spans="1:11">
      <c r="A10607" t="s">
        <v>4</v>
      </c>
      <c r="B10607" s="4" t="s">
        <v>5</v>
      </c>
      <c r="C10607" s="4" t="s">
        <v>7</v>
      </c>
      <c r="D10607" s="4" t="s">
        <v>13</v>
      </c>
      <c r="E10607" s="4" t="s">
        <v>13</v>
      </c>
      <c r="F10607" s="4" t="s">
        <v>13</v>
      </c>
      <c r="G10607" s="4" t="s">
        <v>13</v>
      </c>
    </row>
    <row r="10608" spans="1:11">
      <c r="A10608" t="n">
        <v>86510</v>
      </c>
      <c r="B10608" s="46" t="n">
        <v>46</v>
      </c>
      <c r="C10608" s="7" t="n">
        <v>0</v>
      </c>
      <c r="D10608" s="7" t="n">
        <v>-5.19999980926514</v>
      </c>
      <c r="E10608" s="7" t="n">
        <v>2</v>
      </c>
      <c r="F10608" s="7" t="n">
        <v>33.8800010681152</v>
      </c>
      <c r="G10608" s="7" t="n">
        <v>-164.300003051758</v>
      </c>
    </row>
    <row r="10609" spans="1:8">
      <c r="A10609" t="s">
        <v>4</v>
      </c>
      <c r="B10609" s="4" t="s">
        <v>5</v>
      </c>
      <c r="C10609" s="4" t="s">
        <v>7</v>
      </c>
      <c r="D10609" s="4" t="s">
        <v>13</v>
      </c>
      <c r="E10609" s="4" t="s">
        <v>13</v>
      </c>
      <c r="F10609" s="4" t="s">
        <v>13</v>
      </c>
      <c r="G10609" s="4" t="s">
        <v>13</v>
      </c>
    </row>
    <row r="10610" spans="1:8">
      <c r="A10610" t="n">
        <v>86529</v>
      </c>
      <c r="B10610" s="46" t="n">
        <v>46</v>
      </c>
      <c r="C10610" s="7" t="n">
        <v>1</v>
      </c>
      <c r="D10610" s="7" t="n">
        <v>-4.90000009536743</v>
      </c>
      <c r="E10610" s="7" t="n">
        <v>2</v>
      </c>
      <c r="F10610" s="7" t="n">
        <v>32.7999992370605</v>
      </c>
      <c r="G10610" s="7" t="n">
        <v>-135</v>
      </c>
    </row>
    <row r="10611" spans="1:8">
      <c r="A10611" t="s">
        <v>4</v>
      </c>
      <c r="B10611" s="4" t="s">
        <v>5</v>
      </c>
      <c r="C10611" s="4" t="s">
        <v>7</v>
      </c>
      <c r="D10611" s="4" t="s">
        <v>13</v>
      </c>
      <c r="E10611" s="4" t="s">
        <v>13</v>
      </c>
      <c r="F10611" s="4" t="s">
        <v>13</v>
      </c>
      <c r="G10611" s="4" t="s">
        <v>13</v>
      </c>
    </row>
    <row r="10612" spans="1:8">
      <c r="A10612" t="n">
        <v>86548</v>
      </c>
      <c r="B10612" s="46" t="n">
        <v>46</v>
      </c>
      <c r="C10612" s="7" t="n">
        <v>2</v>
      </c>
      <c r="D10612" s="7" t="n">
        <v>-4.30000019073486</v>
      </c>
      <c r="E10612" s="7" t="n">
        <v>2</v>
      </c>
      <c r="F10612" s="7" t="n">
        <v>33.6800003051758</v>
      </c>
      <c r="G10612" s="7" t="n">
        <v>-135</v>
      </c>
    </row>
    <row r="10613" spans="1:8">
      <c r="A10613" t="s">
        <v>4</v>
      </c>
      <c r="B10613" s="4" t="s">
        <v>5</v>
      </c>
      <c r="C10613" s="4" t="s">
        <v>7</v>
      </c>
      <c r="D10613" s="4" t="s">
        <v>13</v>
      </c>
      <c r="E10613" s="4" t="s">
        <v>13</v>
      </c>
      <c r="F10613" s="4" t="s">
        <v>13</v>
      </c>
      <c r="G10613" s="4" t="s">
        <v>13</v>
      </c>
    </row>
    <row r="10614" spans="1:8">
      <c r="A10614" t="n">
        <v>86567</v>
      </c>
      <c r="B10614" s="46" t="n">
        <v>46</v>
      </c>
      <c r="C10614" s="7" t="n">
        <v>3</v>
      </c>
      <c r="D10614" s="7" t="n">
        <v>-6.25</v>
      </c>
      <c r="E10614" s="7" t="n">
        <v>2</v>
      </c>
      <c r="F10614" s="7" t="n">
        <v>33.75</v>
      </c>
      <c r="G10614" s="7" t="n">
        <v>159.199996948242</v>
      </c>
    </row>
    <row r="10615" spans="1:8">
      <c r="A10615" t="s">
        <v>4</v>
      </c>
      <c r="B10615" s="4" t="s">
        <v>5</v>
      </c>
      <c r="C10615" s="4" t="s">
        <v>7</v>
      </c>
      <c r="D10615" s="4" t="s">
        <v>13</v>
      </c>
      <c r="E10615" s="4" t="s">
        <v>13</v>
      </c>
      <c r="F10615" s="4" t="s">
        <v>13</v>
      </c>
      <c r="G10615" s="4" t="s">
        <v>13</v>
      </c>
    </row>
    <row r="10616" spans="1:8">
      <c r="A10616" t="n">
        <v>86586</v>
      </c>
      <c r="B10616" s="46" t="n">
        <v>46</v>
      </c>
      <c r="C10616" s="7" t="n">
        <v>4</v>
      </c>
      <c r="D10616" s="7" t="n">
        <v>-3.45000004768372</v>
      </c>
      <c r="E10616" s="7" t="n">
        <v>2</v>
      </c>
      <c r="F10616" s="7" t="n">
        <v>32.6199989318848</v>
      </c>
      <c r="G10616" s="7" t="n">
        <v>-95.0999984741211</v>
      </c>
    </row>
    <row r="10617" spans="1:8">
      <c r="A10617" t="s">
        <v>4</v>
      </c>
      <c r="B10617" s="4" t="s">
        <v>5</v>
      </c>
      <c r="C10617" s="4" t="s">
        <v>7</v>
      </c>
      <c r="D10617" s="4" t="s">
        <v>13</v>
      </c>
      <c r="E10617" s="4" t="s">
        <v>13</v>
      </c>
      <c r="F10617" s="4" t="s">
        <v>13</v>
      </c>
      <c r="G10617" s="4" t="s">
        <v>13</v>
      </c>
    </row>
    <row r="10618" spans="1:8">
      <c r="A10618" t="n">
        <v>86605</v>
      </c>
      <c r="B10618" s="46" t="n">
        <v>46</v>
      </c>
      <c r="C10618" s="7" t="n">
        <v>5</v>
      </c>
      <c r="D10618" s="7" t="n">
        <v>-4.44999980926514</v>
      </c>
      <c r="E10618" s="7" t="n">
        <v>2</v>
      </c>
      <c r="F10618" s="7" t="n">
        <v>34.8199996948242</v>
      </c>
      <c r="G10618" s="7" t="n">
        <v>-148.899993896484</v>
      </c>
    </row>
    <row r="10619" spans="1:8">
      <c r="A10619" t="s">
        <v>4</v>
      </c>
      <c r="B10619" s="4" t="s">
        <v>5</v>
      </c>
      <c r="C10619" s="4" t="s">
        <v>7</v>
      </c>
      <c r="D10619" s="4" t="s">
        <v>13</v>
      </c>
      <c r="E10619" s="4" t="s">
        <v>13</v>
      </c>
      <c r="F10619" s="4" t="s">
        <v>13</v>
      </c>
      <c r="G10619" s="4" t="s">
        <v>13</v>
      </c>
    </row>
    <row r="10620" spans="1:8">
      <c r="A10620" t="n">
        <v>86624</v>
      </c>
      <c r="B10620" s="46" t="n">
        <v>46</v>
      </c>
      <c r="C10620" s="7" t="n">
        <v>6</v>
      </c>
      <c r="D10620" s="7" t="n">
        <v>-2.75</v>
      </c>
      <c r="E10620" s="7" t="n">
        <v>2</v>
      </c>
      <c r="F10620" s="7" t="n">
        <v>33.0499992370605</v>
      </c>
      <c r="G10620" s="7" t="n">
        <v>-104.300003051758</v>
      </c>
    </row>
    <row r="10621" spans="1:8">
      <c r="A10621" t="s">
        <v>4</v>
      </c>
      <c r="B10621" s="4" t="s">
        <v>5</v>
      </c>
      <c r="C10621" s="4" t="s">
        <v>7</v>
      </c>
      <c r="D10621" s="4" t="s">
        <v>13</v>
      </c>
      <c r="E10621" s="4" t="s">
        <v>13</v>
      </c>
      <c r="F10621" s="4" t="s">
        <v>13</v>
      </c>
      <c r="G10621" s="4" t="s">
        <v>13</v>
      </c>
    </row>
    <row r="10622" spans="1:8">
      <c r="A10622" t="n">
        <v>86643</v>
      </c>
      <c r="B10622" s="46" t="n">
        <v>46</v>
      </c>
      <c r="C10622" s="7" t="n">
        <v>7</v>
      </c>
      <c r="D10622" s="7" t="n">
        <v>-5.30000019073486</v>
      </c>
      <c r="E10622" s="7" t="n">
        <v>2</v>
      </c>
      <c r="F10622" s="7" t="n">
        <v>34.5499992370605</v>
      </c>
      <c r="G10622" s="7" t="n">
        <v>-169.899993896484</v>
      </c>
    </row>
    <row r="10623" spans="1:8">
      <c r="A10623" t="s">
        <v>4</v>
      </c>
      <c r="B10623" s="4" t="s">
        <v>5</v>
      </c>
      <c r="C10623" s="4" t="s">
        <v>7</v>
      </c>
      <c r="D10623" s="4" t="s">
        <v>13</v>
      </c>
      <c r="E10623" s="4" t="s">
        <v>13</v>
      </c>
      <c r="F10623" s="4" t="s">
        <v>13</v>
      </c>
      <c r="G10623" s="4" t="s">
        <v>13</v>
      </c>
    </row>
    <row r="10624" spans="1:8">
      <c r="A10624" t="n">
        <v>86662</v>
      </c>
      <c r="B10624" s="46" t="n">
        <v>46</v>
      </c>
      <c r="C10624" s="7" t="n">
        <v>8</v>
      </c>
      <c r="D10624" s="7" t="n">
        <v>-3.34999990463257</v>
      </c>
      <c r="E10624" s="7" t="n">
        <v>2</v>
      </c>
      <c r="F10624" s="7" t="n">
        <v>33.5499992370605</v>
      </c>
      <c r="G10624" s="7" t="n">
        <v>-118</v>
      </c>
    </row>
    <row r="10625" spans="1:7">
      <c r="A10625" t="s">
        <v>4</v>
      </c>
      <c r="B10625" s="4" t="s">
        <v>5</v>
      </c>
      <c r="C10625" s="4" t="s">
        <v>7</v>
      </c>
      <c r="D10625" s="4" t="s">
        <v>13</v>
      </c>
      <c r="E10625" s="4" t="s">
        <v>13</v>
      </c>
      <c r="F10625" s="4" t="s">
        <v>13</v>
      </c>
      <c r="G10625" s="4" t="s">
        <v>13</v>
      </c>
    </row>
    <row r="10626" spans="1:7">
      <c r="A10626" t="n">
        <v>86681</v>
      </c>
      <c r="B10626" s="46" t="n">
        <v>46</v>
      </c>
      <c r="C10626" s="7" t="n">
        <v>9</v>
      </c>
      <c r="D10626" s="7" t="n">
        <v>-3.90000009536743</v>
      </c>
      <c r="E10626" s="7" t="n">
        <v>2</v>
      </c>
      <c r="F10626" s="7" t="n">
        <v>33.1500015258789</v>
      </c>
      <c r="G10626" s="7" t="n">
        <v>-115.300003051758</v>
      </c>
    </row>
    <row r="10627" spans="1:7">
      <c r="A10627" t="s">
        <v>4</v>
      </c>
      <c r="B10627" s="4" t="s">
        <v>5</v>
      </c>
      <c r="C10627" s="4" t="s">
        <v>7</v>
      </c>
      <c r="D10627" s="4" t="s">
        <v>13</v>
      </c>
      <c r="E10627" s="4" t="s">
        <v>13</v>
      </c>
      <c r="F10627" s="4" t="s">
        <v>13</v>
      </c>
      <c r="G10627" s="4" t="s">
        <v>13</v>
      </c>
    </row>
    <row r="10628" spans="1:7">
      <c r="A10628" t="n">
        <v>86700</v>
      </c>
      <c r="B10628" s="46" t="n">
        <v>46</v>
      </c>
      <c r="C10628" s="7" t="n">
        <v>7032</v>
      </c>
      <c r="D10628" s="7" t="n">
        <v>-4.94999980926514</v>
      </c>
      <c r="E10628" s="7" t="n">
        <v>2</v>
      </c>
      <c r="F10628" s="7" t="n">
        <v>33.6500015258789</v>
      </c>
      <c r="G10628" s="7" t="n">
        <v>-150.899993896484</v>
      </c>
    </row>
    <row r="10629" spans="1:7">
      <c r="A10629" t="s">
        <v>4</v>
      </c>
      <c r="B10629" s="4" t="s">
        <v>5</v>
      </c>
      <c r="C10629" s="4" t="s">
        <v>7</v>
      </c>
      <c r="D10629" s="4" t="s">
        <v>13</v>
      </c>
      <c r="E10629" s="4" t="s">
        <v>13</v>
      </c>
      <c r="F10629" s="4" t="s">
        <v>13</v>
      </c>
      <c r="G10629" s="4" t="s">
        <v>13</v>
      </c>
    </row>
    <row r="10630" spans="1:7">
      <c r="A10630" t="n">
        <v>86719</v>
      </c>
      <c r="B10630" s="46" t="n">
        <v>46</v>
      </c>
      <c r="C10630" s="7" t="n">
        <v>13</v>
      </c>
      <c r="D10630" s="7" t="n">
        <v>-2.9300000667572</v>
      </c>
      <c r="E10630" s="7" t="n">
        <v>2</v>
      </c>
      <c r="F10630" s="7" t="n">
        <v>34.7599983215332</v>
      </c>
      <c r="G10630" s="7" t="n">
        <v>-128.399993896484</v>
      </c>
    </row>
    <row r="10631" spans="1:7">
      <c r="A10631" t="s">
        <v>4</v>
      </c>
      <c r="B10631" s="4" t="s">
        <v>5</v>
      </c>
      <c r="C10631" s="4" t="s">
        <v>7</v>
      </c>
      <c r="D10631" s="4" t="s">
        <v>13</v>
      </c>
      <c r="E10631" s="4" t="s">
        <v>14</v>
      </c>
      <c r="F10631" s="4" t="s">
        <v>13</v>
      </c>
      <c r="G10631" s="4" t="s">
        <v>13</v>
      </c>
      <c r="H10631" s="4" t="s">
        <v>8</v>
      </c>
    </row>
    <row r="10632" spans="1:7">
      <c r="A10632" t="n">
        <v>86738</v>
      </c>
      <c r="B10632" s="87" t="n">
        <v>100</v>
      </c>
      <c r="C10632" s="7" t="n">
        <v>0</v>
      </c>
      <c r="D10632" s="7" t="n">
        <v>-5.69999980926514</v>
      </c>
      <c r="E10632" s="7" t="n">
        <v>1078774989</v>
      </c>
      <c r="F10632" s="7" t="n">
        <v>32.2999992370605</v>
      </c>
      <c r="G10632" s="7" t="n">
        <v>0</v>
      </c>
      <c r="H10632" s="7" t="n">
        <v>0</v>
      </c>
    </row>
    <row r="10633" spans="1:7">
      <c r="A10633" t="s">
        <v>4</v>
      </c>
      <c r="B10633" s="4" t="s">
        <v>5</v>
      </c>
      <c r="C10633" s="4" t="s">
        <v>7</v>
      </c>
      <c r="D10633" s="4" t="s">
        <v>13</v>
      </c>
      <c r="E10633" s="4" t="s">
        <v>14</v>
      </c>
      <c r="F10633" s="4" t="s">
        <v>13</v>
      </c>
      <c r="G10633" s="4" t="s">
        <v>13</v>
      </c>
      <c r="H10633" s="4" t="s">
        <v>8</v>
      </c>
    </row>
    <row r="10634" spans="1:7">
      <c r="A10634" t="n">
        <v>86758</v>
      </c>
      <c r="B10634" s="87" t="n">
        <v>100</v>
      </c>
      <c r="C10634" s="7" t="n">
        <v>1</v>
      </c>
      <c r="D10634" s="7" t="n">
        <v>-5.69999980926514</v>
      </c>
      <c r="E10634" s="7" t="n">
        <v>1078774989</v>
      </c>
      <c r="F10634" s="7" t="n">
        <v>32.2999992370605</v>
      </c>
      <c r="G10634" s="7" t="n">
        <v>0</v>
      </c>
      <c r="H10634" s="7" t="n">
        <v>0</v>
      </c>
    </row>
    <row r="10635" spans="1:7">
      <c r="A10635" t="s">
        <v>4</v>
      </c>
      <c r="B10635" s="4" t="s">
        <v>5</v>
      </c>
      <c r="C10635" s="4" t="s">
        <v>7</v>
      </c>
      <c r="D10635" s="4" t="s">
        <v>13</v>
      </c>
      <c r="E10635" s="4" t="s">
        <v>14</v>
      </c>
      <c r="F10635" s="4" t="s">
        <v>13</v>
      </c>
      <c r="G10635" s="4" t="s">
        <v>13</v>
      </c>
      <c r="H10635" s="4" t="s">
        <v>8</v>
      </c>
    </row>
    <row r="10636" spans="1:7">
      <c r="A10636" t="n">
        <v>86778</v>
      </c>
      <c r="B10636" s="87" t="n">
        <v>100</v>
      </c>
      <c r="C10636" s="7" t="n">
        <v>2</v>
      </c>
      <c r="D10636" s="7" t="n">
        <v>-5.69999980926514</v>
      </c>
      <c r="E10636" s="7" t="n">
        <v>1078774989</v>
      </c>
      <c r="F10636" s="7" t="n">
        <v>32.2999992370605</v>
      </c>
      <c r="G10636" s="7" t="n">
        <v>0</v>
      </c>
      <c r="H10636" s="7" t="n">
        <v>0</v>
      </c>
    </row>
    <row r="10637" spans="1:7">
      <c r="A10637" t="s">
        <v>4</v>
      </c>
      <c r="B10637" s="4" t="s">
        <v>5</v>
      </c>
      <c r="C10637" s="4" t="s">
        <v>7</v>
      </c>
      <c r="D10637" s="4" t="s">
        <v>13</v>
      </c>
      <c r="E10637" s="4" t="s">
        <v>14</v>
      </c>
      <c r="F10637" s="4" t="s">
        <v>13</v>
      </c>
      <c r="G10637" s="4" t="s">
        <v>13</v>
      </c>
      <c r="H10637" s="4" t="s">
        <v>8</v>
      </c>
    </row>
    <row r="10638" spans="1:7">
      <c r="A10638" t="n">
        <v>86798</v>
      </c>
      <c r="B10638" s="87" t="n">
        <v>100</v>
      </c>
      <c r="C10638" s="7" t="n">
        <v>3</v>
      </c>
      <c r="D10638" s="7" t="n">
        <v>-5.69999980926514</v>
      </c>
      <c r="E10638" s="7" t="n">
        <v>1078774989</v>
      </c>
      <c r="F10638" s="7" t="n">
        <v>32.2999992370605</v>
      </c>
      <c r="G10638" s="7" t="n">
        <v>0</v>
      </c>
      <c r="H10638" s="7" t="n">
        <v>0</v>
      </c>
    </row>
    <row r="10639" spans="1:7">
      <c r="A10639" t="s">
        <v>4</v>
      </c>
      <c r="B10639" s="4" t="s">
        <v>5</v>
      </c>
      <c r="C10639" s="4" t="s">
        <v>7</v>
      </c>
      <c r="D10639" s="4" t="s">
        <v>13</v>
      </c>
      <c r="E10639" s="4" t="s">
        <v>14</v>
      </c>
      <c r="F10639" s="4" t="s">
        <v>13</v>
      </c>
      <c r="G10639" s="4" t="s">
        <v>13</v>
      </c>
      <c r="H10639" s="4" t="s">
        <v>8</v>
      </c>
    </row>
    <row r="10640" spans="1:7">
      <c r="A10640" t="n">
        <v>86818</v>
      </c>
      <c r="B10640" s="87" t="n">
        <v>100</v>
      </c>
      <c r="C10640" s="7" t="n">
        <v>4</v>
      </c>
      <c r="D10640" s="7" t="n">
        <v>-5.69999980926514</v>
      </c>
      <c r="E10640" s="7" t="n">
        <v>1078774989</v>
      </c>
      <c r="F10640" s="7" t="n">
        <v>32.2999992370605</v>
      </c>
      <c r="G10640" s="7" t="n">
        <v>0</v>
      </c>
      <c r="H10640" s="7" t="n">
        <v>0</v>
      </c>
    </row>
    <row r="10641" spans="1:8">
      <c r="A10641" t="s">
        <v>4</v>
      </c>
      <c r="B10641" s="4" t="s">
        <v>5</v>
      </c>
      <c r="C10641" s="4" t="s">
        <v>7</v>
      </c>
      <c r="D10641" s="4" t="s">
        <v>13</v>
      </c>
      <c r="E10641" s="4" t="s">
        <v>14</v>
      </c>
      <c r="F10641" s="4" t="s">
        <v>13</v>
      </c>
      <c r="G10641" s="4" t="s">
        <v>13</v>
      </c>
      <c r="H10641" s="4" t="s">
        <v>8</v>
      </c>
    </row>
    <row r="10642" spans="1:8">
      <c r="A10642" t="n">
        <v>86838</v>
      </c>
      <c r="B10642" s="87" t="n">
        <v>100</v>
      </c>
      <c r="C10642" s="7" t="n">
        <v>5</v>
      </c>
      <c r="D10642" s="7" t="n">
        <v>-5.69999980926514</v>
      </c>
      <c r="E10642" s="7" t="n">
        <v>1078774989</v>
      </c>
      <c r="F10642" s="7" t="n">
        <v>32.2999992370605</v>
      </c>
      <c r="G10642" s="7" t="n">
        <v>0</v>
      </c>
      <c r="H10642" s="7" t="n">
        <v>0</v>
      </c>
    </row>
    <row r="10643" spans="1:8">
      <c r="A10643" t="s">
        <v>4</v>
      </c>
      <c r="B10643" s="4" t="s">
        <v>5</v>
      </c>
      <c r="C10643" s="4" t="s">
        <v>7</v>
      </c>
      <c r="D10643" s="4" t="s">
        <v>13</v>
      </c>
      <c r="E10643" s="4" t="s">
        <v>14</v>
      </c>
      <c r="F10643" s="4" t="s">
        <v>13</v>
      </c>
      <c r="G10643" s="4" t="s">
        <v>13</v>
      </c>
      <c r="H10643" s="4" t="s">
        <v>8</v>
      </c>
    </row>
    <row r="10644" spans="1:8">
      <c r="A10644" t="n">
        <v>86858</v>
      </c>
      <c r="B10644" s="87" t="n">
        <v>100</v>
      </c>
      <c r="C10644" s="7" t="n">
        <v>6</v>
      </c>
      <c r="D10644" s="7" t="n">
        <v>-5.69999980926514</v>
      </c>
      <c r="E10644" s="7" t="n">
        <v>1078774989</v>
      </c>
      <c r="F10644" s="7" t="n">
        <v>32.2999992370605</v>
      </c>
      <c r="G10644" s="7" t="n">
        <v>0</v>
      </c>
      <c r="H10644" s="7" t="n">
        <v>0</v>
      </c>
    </row>
    <row r="10645" spans="1:8">
      <c r="A10645" t="s">
        <v>4</v>
      </c>
      <c r="B10645" s="4" t="s">
        <v>5</v>
      </c>
      <c r="C10645" s="4" t="s">
        <v>7</v>
      </c>
      <c r="D10645" s="4" t="s">
        <v>13</v>
      </c>
      <c r="E10645" s="4" t="s">
        <v>14</v>
      </c>
      <c r="F10645" s="4" t="s">
        <v>13</v>
      </c>
      <c r="G10645" s="4" t="s">
        <v>13</v>
      </c>
      <c r="H10645" s="4" t="s">
        <v>8</v>
      </c>
    </row>
    <row r="10646" spans="1:8">
      <c r="A10646" t="n">
        <v>86878</v>
      </c>
      <c r="B10646" s="87" t="n">
        <v>100</v>
      </c>
      <c r="C10646" s="7" t="n">
        <v>7</v>
      </c>
      <c r="D10646" s="7" t="n">
        <v>-5.69999980926514</v>
      </c>
      <c r="E10646" s="7" t="n">
        <v>1078774989</v>
      </c>
      <c r="F10646" s="7" t="n">
        <v>32.2999992370605</v>
      </c>
      <c r="G10646" s="7" t="n">
        <v>0</v>
      </c>
      <c r="H10646" s="7" t="n">
        <v>0</v>
      </c>
    </row>
    <row r="10647" spans="1:8">
      <c r="A10647" t="s">
        <v>4</v>
      </c>
      <c r="B10647" s="4" t="s">
        <v>5</v>
      </c>
      <c r="C10647" s="4" t="s">
        <v>7</v>
      </c>
      <c r="D10647" s="4" t="s">
        <v>13</v>
      </c>
      <c r="E10647" s="4" t="s">
        <v>14</v>
      </c>
      <c r="F10647" s="4" t="s">
        <v>13</v>
      </c>
      <c r="G10647" s="4" t="s">
        <v>13</v>
      </c>
      <c r="H10647" s="4" t="s">
        <v>8</v>
      </c>
    </row>
    <row r="10648" spans="1:8">
      <c r="A10648" t="n">
        <v>86898</v>
      </c>
      <c r="B10648" s="87" t="n">
        <v>100</v>
      </c>
      <c r="C10648" s="7" t="n">
        <v>8</v>
      </c>
      <c r="D10648" s="7" t="n">
        <v>-5.69999980926514</v>
      </c>
      <c r="E10648" s="7" t="n">
        <v>1078774989</v>
      </c>
      <c r="F10648" s="7" t="n">
        <v>32.2999992370605</v>
      </c>
      <c r="G10648" s="7" t="n">
        <v>0</v>
      </c>
      <c r="H10648" s="7" t="n">
        <v>0</v>
      </c>
    </row>
    <row r="10649" spans="1:8">
      <c r="A10649" t="s">
        <v>4</v>
      </c>
      <c r="B10649" s="4" t="s">
        <v>5</v>
      </c>
      <c r="C10649" s="4" t="s">
        <v>7</v>
      </c>
      <c r="D10649" s="4" t="s">
        <v>13</v>
      </c>
      <c r="E10649" s="4" t="s">
        <v>14</v>
      </c>
      <c r="F10649" s="4" t="s">
        <v>13</v>
      </c>
      <c r="G10649" s="4" t="s">
        <v>13</v>
      </c>
      <c r="H10649" s="4" t="s">
        <v>8</v>
      </c>
    </row>
    <row r="10650" spans="1:8">
      <c r="A10650" t="n">
        <v>86918</v>
      </c>
      <c r="B10650" s="87" t="n">
        <v>100</v>
      </c>
      <c r="C10650" s="7" t="n">
        <v>9</v>
      </c>
      <c r="D10650" s="7" t="n">
        <v>-5.69999980926514</v>
      </c>
      <c r="E10650" s="7" t="n">
        <v>1078774989</v>
      </c>
      <c r="F10650" s="7" t="n">
        <v>32.2999992370605</v>
      </c>
      <c r="G10650" s="7" t="n">
        <v>0</v>
      </c>
      <c r="H10650" s="7" t="n">
        <v>0</v>
      </c>
    </row>
    <row r="10651" spans="1:8">
      <c r="A10651" t="s">
        <v>4</v>
      </c>
      <c r="B10651" s="4" t="s">
        <v>5</v>
      </c>
      <c r="C10651" s="4" t="s">
        <v>7</v>
      </c>
      <c r="D10651" s="4" t="s">
        <v>13</v>
      </c>
      <c r="E10651" s="4" t="s">
        <v>14</v>
      </c>
      <c r="F10651" s="4" t="s">
        <v>13</v>
      </c>
      <c r="G10651" s="4" t="s">
        <v>13</v>
      </c>
      <c r="H10651" s="4" t="s">
        <v>8</v>
      </c>
    </row>
    <row r="10652" spans="1:8">
      <c r="A10652" t="n">
        <v>86938</v>
      </c>
      <c r="B10652" s="87" t="n">
        <v>100</v>
      </c>
      <c r="C10652" s="7" t="n">
        <v>7032</v>
      </c>
      <c r="D10652" s="7" t="n">
        <v>-5.69999980926514</v>
      </c>
      <c r="E10652" s="7" t="n">
        <v>1078774989</v>
      </c>
      <c r="F10652" s="7" t="n">
        <v>32.2999992370605</v>
      </c>
      <c r="G10652" s="7" t="n">
        <v>0</v>
      </c>
      <c r="H10652" s="7" t="n">
        <v>0</v>
      </c>
    </row>
    <row r="10653" spans="1:8">
      <c r="A10653" t="s">
        <v>4</v>
      </c>
      <c r="B10653" s="4" t="s">
        <v>5</v>
      </c>
      <c r="C10653" s="4" t="s">
        <v>8</v>
      </c>
      <c r="D10653" s="4" t="s">
        <v>8</v>
      </c>
      <c r="E10653" s="4" t="s">
        <v>13</v>
      </c>
      <c r="F10653" s="4" t="s">
        <v>13</v>
      </c>
      <c r="G10653" s="4" t="s">
        <v>13</v>
      </c>
      <c r="H10653" s="4" t="s">
        <v>7</v>
      </c>
    </row>
    <row r="10654" spans="1:8">
      <c r="A10654" t="n">
        <v>86958</v>
      </c>
      <c r="B10654" s="31" t="n">
        <v>45</v>
      </c>
      <c r="C10654" s="7" t="n">
        <v>2</v>
      </c>
      <c r="D10654" s="7" t="n">
        <v>3</v>
      </c>
      <c r="E10654" s="7" t="n">
        <v>-4.19999980926514</v>
      </c>
      <c r="F10654" s="7" t="n">
        <v>3.29999995231628</v>
      </c>
      <c r="G10654" s="7" t="n">
        <v>33</v>
      </c>
      <c r="H10654" s="7" t="n">
        <v>0</v>
      </c>
    </row>
    <row r="10655" spans="1:8">
      <c r="A10655" t="s">
        <v>4</v>
      </c>
      <c r="B10655" s="4" t="s">
        <v>5</v>
      </c>
      <c r="C10655" s="4" t="s">
        <v>8</v>
      </c>
      <c r="D10655" s="4" t="s">
        <v>8</v>
      </c>
      <c r="E10655" s="4" t="s">
        <v>13</v>
      </c>
      <c r="F10655" s="4" t="s">
        <v>13</v>
      </c>
      <c r="G10655" s="4" t="s">
        <v>13</v>
      </c>
      <c r="H10655" s="4" t="s">
        <v>7</v>
      </c>
      <c r="I10655" s="4" t="s">
        <v>8</v>
      </c>
    </row>
    <row r="10656" spans="1:8">
      <c r="A10656" t="n">
        <v>86975</v>
      </c>
      <c r="B10656" s="31" t="n">
        <v>45</v>
      </c>
      <c r="C10656" s="7" t="n">
        <v>4</v>
      </c>
      <c r="D10656" s="7" t="n">
        <v>3</v>
      </c>
      <c r="E10656" s="7" t="n">
        <v>4.90000009536743</v>
      </c>
      <c r="F10656" s="7" t="n">
        <v>196.899993896484</v>
      </c>
      <c r="G10656" s="7" t="n">
        <v>0</v>
      </c>
      <c r="H10656" s="7" t="n">
        <v>0</v>
      </c>
      <c r="I10656" s="7" t="n">
        <v>0</v>
      </c>
    </row>
    <row r="10657" spans="1:9">
      <c r="A10657" t="s">
        <v>4</v>
      </c>
      <c r="B10657" s="4" t="s">
        <v>5</v>
      </c>
      <c r="C10657" s="4" t="s">
        <v>8</v>
      </c>
      <c r="D10657" s="4" t="s">
        <v>8</v>
      </c>
      <c r="E10657" s="4" t="s">
        <v>13</v>
      </c>
      <c r="F10657" s="4" t="s">
        <v>7</v>
      </c>
    </row>
    <row r="10658" spans="1:9">
      <c r="A10658" t="n">
        <v>86993</v>
      </c>
      <c r="B10658" s="31" t="n">
        <v>45</v>
      </c>
      <c r="C10658" s="7" t="n">
        <v>5</v>
      </c>
      <c r="D10658" s="7" t="n">
        <v>3</v>
      </c>
      <c r="E10658" s="7" t="n">
        <v>3</v>
      </c>
      <c r="F10658" s="7" t="n">
        <v>0</v>
      </c>
    </row>
    <row r="10659" spans="1:9">
      <c r="A10659" t="s">
        <v>4</v>
      </c>
      <c r="B10659" s="4" t="s">
        <v>5</v>
      </c>
      <c r="C10659" s="4" t="s">
        <v>8</v>
      </c>
      <c r="D10659" s="4" t="s">
        <v>8</v>
      </c>
      <c r="E10659" s="4" t="s">
        <v>13</v>
      </c>
      <c r="F10659" s="4" t="s">
        <v>7</v>
      </c>
    </row>
    <row r="10660" spans="1:9">
      <c r="A10660" t="n">
        <v>87002</v>
      </c>
      <c r="B10660" s="31" t="n">
        <v>45</v>
      </c>
      <c r="C10660" s="7" t="n">
        <v>11</v>
      </c>
      <c r="D10660" s="7" t="n">
        <v>3</v>
      </c>
      <c r="E10660" s="7" t="n">
        <v>34</v>
      </c>
      <c r="F10660" s="7" t="n">
        <v>0</v>
      </c>
    </row>
    <row r="10661" spans="1:9">
      <c r="A10661" t="s">
        <v>4</v>
      </c>
      <c r="B10661" s="4" t="s">
        <v>5</v>
      </c>
      <c r="C10661" s="4" t="s">
        <v>8</v>
      </c>
      <c r="D10661" s="4" t="s">
        <v>8</v>
      </c>
      <c r="E10661" s="4" t="s">
        <v>13</v>
      </c>
      <c r="F10661" s="4" t="s">
        <v>7</v>
      </c>
    </row>
    <row r="10662" spans="1:9">
      <c r="A10662" t="n">
        <v>87011</v>
      </c>
      <c r="B10662" s="31" t="n">
        <v>45</v>
      </c>
      <c r="C10662" s="7" t="n">
        <v>5</v>
      </c>
      <c r="D10662" s="7" t="n">
        <v>3</v>
      </c>
      <c r="E10662" s="7" t="n">
        <v>2.79999995231628</v>
      </c>
      <c r="F10662" s="7" t="n">
        <v>30000</v>
      </c>
    </row>
    <row r="10663" spans="1:9">
      <c r="A10663" t="s">
        <v>4</v>
      </c>
      <c r="B10663" s="4" t="s">
        <v>5</v>
      </c>
      <c r="C10663" s="4" t="s">
        <v>8</v>
      </c>
      <c r="D10663" s="4" t="s">
        <v>7</v>
      </c>
    </row>
    <row r="10664" spans="1:9">
      <c r="A10664" t="n">
        <v>87020</v>
      </c>
      <c r="B10664" s="27" t="n">
        <v>58</v>
      </c>
      <c r="C10664" s="7" t="n">
        <v>255</v>
      </c>
      <c r="D10664" s="7" t="n">
        <v>0</v>
      </c>
    </row>
    <row r="10665" spans="1:9">
      <c r="A10665" t="s">
        <v>4</v>
      </c>
      <c r="B10665" s="4" t="s">
        <v>5</v>
      </c>
      <c r="C10665" s="4" t="s">
        <v>8</v>
      </c>
      <c r="D10665" s="4" t="s">
        <v>7</v>
      </c>
      <c r="E10665" s="4" t="s">
        <v>9</v>
      </c>
    </row>
    <row r="10666" spans="1:9">
      <c r="A10666" t="n">
        <v>87024</v>
      </c>
      <c r="B10666" s="39" t="n">
        <v>51</v>
      </c>
      <c r="C10666" s="7" t="n">
        <v>4</v>
      </c>
      <c r="D10666" s="7" t="n">
        <v>2</v>
      </c>
      <c r="E10666" s="7" t="s">
        <v>471</v>
      </c>
    </row>
    <row r="10667" spans="1:9">
      <c r="A10667" t="s">
        <v>4</v>
      </c>
      <c r="B10667" s="4" t="s">
        <v>5</v>
      </c>
      <c r="C10667" s="4" t="s">
        <v>7</v>
      </c>
    </row>
    <row r="10668" spans="1:9">
      <c r="A10668" t="n">
        <v>87038</v>
      </c>
      <c r="B10668" s="25" t="n">
        <v>16</v>
      </c>
      <c r="C10668" s="7" t="n">
        <v>0</v>
      </c>
    </row>
    <row r="10669" spans="1:9">
      <c r="A10669" t="s">
        <v>4</v>
      </c>
      <c r="B10669" s="4" t="s">
        <v>5</v>
      </c>
      <c r="C10669" s="4" t="s">
        <v>7</v>
      </c>
      <c r="D10669" s="4" t="s">
        <v>74</v>
      </c>
      <c r="E10669" s="4" t="s">
        <v>8</v>
      </c>
      <c r="F10669" s="4" t="s">
        <v>8</v>
      </c>
    </row>
    <row r="10670" spans="1:9">
      <c r="A10670" t="n">
        <v>87041</v>
      </c>
      <c r="B10670" s="40" t="n">
        <v>26</v>
      </c>
      <c r="C10670" s="7" t="n">
        <v>2</v>
      </c>
      <c r="D10670" s="7" t="s">
        <v>657</v>
      </c>
      <c r="E10670" s="7" t="n">
        <v>2</v>
      </c>
      <c r="F10670" s="7" t="n">
        <v>0</v>
      </c>
    </row>
    <row r="10671" spans="1:9">
      <c r="A10671" t="s">
        <v>4</v>
      </c>
      <c r="B10671" s="4" t="s">
        <v>5</v>
      </c>
    </row>
    <row r="10672" spans="1:9">
      <c r="A10672" t="n">
        <v>87103</v>
      </c>
      <c r="B10672" s="41" t="n">
        <v>28</v>
      </c>
    </row>
    <row r="10673" spans="1:6">
      <c r="A10673" t="s">
        <v>4</v>
      </c>
      <c r="B10673" s="4" t="s">
        <v>5</v>
      </c>
      <c r="C10673" s="4" t="s">
        <v>8</v>
      </c>
      <c r="D10673" s="4" t="s">
        <v>7</v>
      </c>
      <c r="E10673" s="4" t="s">
        <v>9</v>
      </c>
    </row>
    <row r="10674" spans="1:6">
      <c r="A10674" t="n">
        <v>87104</v>
      </c>
      <c r="B10674" s="39" t="n">
        <v>51</v>
      </c>
      <c r="C10674" s="7" t="n">
        <v>4</v>
      </c>
      <c r="D10674" s="7" t="n">
        <v>0</v>
      </c>
      <c r="E10674" s="7" t="s">
        <v>85</v>
      </c>
    </row>
    <row r="10675" spans="1:6">
      <c r="A10675" t="s">
        <v>4</v>
      </c>
      <c r="B10675" s="4" t="s">
        <v>5</v>
      </c>
      <c r="C10675" s="4" t="s">
        <v>7</v>
      </c>
    </row>
    <row r="10676" spans="1:6">
      <c r="A10676" t="n">
        <v>87118</v>
      </c>
      <c r="B10676" s="25" t="n">
        <v>16</v>
      </c>
      <c r="C10676" s="7" t="n">
        <v>0</v>
      </c>
    </row>
    <row r="10677" spans="1:6">
      <c r="A10677" t="s">
        <v>4</v>
      </c>
      <c r="B10677" s="4" t="s">
        <v>5</v>
      </c>
      <c r="C10677" s="4" t="s">
        <v>7</v>
      </c>
      <c r="D10677" s="4" t="s">
        <v>74</v>
      </c>
      <c r="E10677" s="4" t="s">
        <v>8</v>
      </c>
      <c r="F10677" s="4" t="s">
        <v>8</v>
      </c>
      <c r="G10677" s="4" t="s">
        <v>74</v>
      </c>
      <c r="H10677" s="4" t="s">
        <v>8</v>
      </c>
      <c r="I10677" s="4" t="s">
        <v>8</v>
      </c>
    </row>
    <row r="10678" spans="1:6">
      <c r="A10678" t="n">
        <v>87121</v>
      </c>
      <c r="B10678" s="40" t="n">
        <v>26</v>
      </c>
      <c r="C10678" s="7" t="n">
        <v>0</v>
      </c>
      <c r="D10678" s="7" t="s">
        <v>658</v>
      </c>
      <c r="E10678" s="7" t="n">
        <v>2</v>
      </c>
      <c r="F10678" s="7" t="n">
        <v>3</v>
      </c>
      <c r="G10678" s="7" t="s">
        <v>659</v>
      </c>
      <c r="H10678" s="7" t="n">
        <v>2</v>
      </c>
      <c r="I10678" s="7" t="n">
        <v>0</v>
      </c>
    </row>
    <row r="10679" spans="1:6">
      <c r="A10679" t="s">
        <v>4</v>
      </c>
      <c r="B10679" s="4" t="s">
        <v>5</v>
      </c>
    </row>
    <row r="10680" spans="1:6">
      <c r="A10680" t="n">
        <v>87233</v>
      </c>
      <c r="B10680" s="41" t="n">
        <v>28</v>
      </c>
    </row>
    <row r="10681" spans="1:6">
      <c r="A10681" t="s">
        <v>4</v>
      </c>
      <c r="B10681" s="4" t="s">
        <v>5</v>
      </c>
      <c r="C10681" s="4" t="s">
        <v>8</v>
      </c>
      <c r="D10681" s="4" t="s">
        <v>7</v>
      </c>
      <c r="E10681" s="4" t="s">
        <v>9</v>
      </c>
    </row>
    <row r="10682" spans="1:6">
      <c r="A10682" t="n">
        <v>87234</v>
      </c>
      <c r="B10682" s="39" t="n">
        <v>51</v>
      </c>
      <c r="C10682" s="7" t="n">
        <v>4</v>
      </c>
      <c r="D10682" s="7" t="n">
        <v>7032</v>
      </c>
      <c r="E10682" s="7" t="s">
        <v>660</v>
      </c>
    </row>
    <row r="10683" spans="1:6">
      <c r="A10683" t="s">
        <v>4</v>
      </c>
      <c r="B10683" s="4" t="s">
        <v>5</v>
      </c>
      <c r="C10683" s="4" t="s">
        <v>7</v>
      </c>
    </row>
    <row r="10684" spans="1:6">
      <c r="A10684" t="n">
        <v>87247</v>
      </c>
      <c r="B10684" s="25" t="n">
        <v>16</v>
      </c>
      <c r="C10684" s="7" t="n">
        <v>0</v>
      </c>
    </row>
    <row r="10685" spans="1:6">
      <c r="A10685" t="s">
        <v>4</v>
      </c>
      <c r="B10685" s="4" t="s">
        <v>5</v>
      </c>
      <c r="C10685" s="4" t="s">
        <v>7</v>
      </c>
      <c r="D10685" s="4" t="s">
        <v>74</v>
      </c>
      <c r="E10685" s="4" t="s">
        <v>8</v>
      </c>
      <c r="F10685" s="4" t="s">
        <v>8</v>
      </c>
    </row>
    <row r="10686" spans="1:6">
      <c r="A10686" t="n">
        <v>87250</v>
      </c>
      <c r="B10686" s="40" t="n">
        <v>26</v>
      </c>
      <c r="C10686" s="7" t="n">
        <v>7032</v>
      </c>
      <c r="D10686" s="7" t="s">
        <v>661</v>
      </c>
      <c r="E10686" s="7" t="n">
        <v>2</v>
      </c>
      <c r="F10686" s="7" t="n">
        <v>0</v>
      </c>
    </row>
    <row r="10687" spans="1:6">
      <c r="A10687" t="s">
        <v>4</v>
      </c>
      <c r="B10687" s="4" t="s">
        <v>5</v>
      </c>
    </row>
    <row r="10688" spans="1:6">
      <c r="A10688" t="n">
        <v>87283</v>
      </c>
      <c r="B10688" s="41" t="n">
        <v>28</v>
      </c>
    </row>
    <row r="10689" spans="1:9">
      <c r="A10689" t="s">
        <v>4</v>
      </c>
      <c r="B10689" s="4" t="s">
        <v>5</v>
      </c>
      <c r="C10689" s="4" t="s">
        <v>8</v>
      </c>
      <c r="D10689" s="4" t="s">
        <v>7</v>
      </c>
      <c r="E10689" s="4" t="s">
        <v>9</v>
      </c>
    </row>
    <row r="10690" spans="1:9">
      <c r="A10690" t="n">
        <v>87284</v>
      </c>
      <c r="B10690" s="39" t="n">
        <v>51</v>
      </c>
      <c r="C10690" s="7" t="n">
        <v>4</v>
      </c>
      <c r="D10690" s="7" t="n">
        <v>5</v>
      </c>
      <c r="E10690" s="7" t="s">
        <v>270</v>
      </c>
    </row>
    <row r="10691" spans="1:9">
      <c r="A10691" t="s">
        <v>4</v>
      </c>
      <c r="B10691" s="4" t="s">
        <v>5</v>
      </c>
      <c r="C10691" s="4" t="s">
        <v>7</v>
      </c>
    </row>
    <row r="10692" spans="1:9">
      <c r="A10692" t="n">
        <v>87297</v>
      </c>
      <c r="B10692" s="25" t="n">
        <v>16</v>
      </c>
      <c r="C10692" s="7" t="n">
        <v>0</v>
      </c>
    </row>
    <row r="10693" spans="1:9">
      <c r="A10693" t="s">
        <v>4</v>
      </c>
      <c r="B10693" s="4" t="s">
        <v>5</v>
      </c>
      <c r="C10693" s="4" t="s">
        <v>7</v>
      </c>
      <c r="D10693" s="4" t="s">
        <v>74</v>
      </c>
      <c r="E10693" s="4" t="s">
        <v>8</v>
      </c>
      <c r="F10693" s="4" t="s">
        <v>8</v>
      </c>
    </row>
    <row r="10694" spans="1:9">
      <c r="A10694" t="n">
        <v>87300</v>
      </c>
      <c r="B10694" s="40" t="n">
        <v>26</v>
      </c>
      <c r="C10694" s="7" t="n">
        <v>5</v>
      </c>
      <c r="D10694" s="7" t="s">
        <v>662</v>
      </c>
      <c r="E10694" s="7" t="n">
        <v>2</v>
      </c>
      <c r="F10694" s="7" t="n">
        <v>0</v>
      </c>
    </row>
    <row r="10695" spans="1:9">
      <c r="A10695" t="s">
        <v>4</v>
      </c>
      <c r="B10695" s="4" t="s">
        <v>5</v>
      </c>
    </row>
    <row r="10696" spans="1:9">
      <c r="A10696" t="n">
        <v>87428</v>
      </c>
      <c r="B10696" s="41" t="n">
        <v>28</v>
      </c>
    </row>
    <row r="10697" spans="1:9">
      <c r="A10697" t="s">
        <v>4</v>
      </c>
      <c r="B10697" s="4" t="s">
        <v>5</v>
      </c>
      <c r="C10697" s="4" t="s">
        <v>8</v>
      </c>
      <c r="D10697" s="4" t="s">
        <v>7</v>
      </c>
      <c r="E10697" s="4" t="s">
        <v>9</v>
      </c>
    </row>
    <row r="10698" spans="1:9">
      <c r="A10698" t="n">
        <v>87429</v>
      </c>
      <c r="B10698" s="39" t="n">
        <v>51</v>
      </c>
      <c r="C10698" s="7" t="n">
        <v>4</v>
      </c>
      <c r="D10698" s="7" t="n">
        <v>9</v>
      </c>
      <c r="E10698" s="7" t="s">
        <v>647</v>
      </c>
    </row>
    <row r="10699" spans="1:9">
      <c r="A10699" t="s">
        <v>4</v>
      </c>
      <c r="B10699" s="4" t="s">
        <v>5</v>
      </c>
      <c r="C10699" s="4" t="s">
        <v>7</v>
      </c>
    </row>
    <row r="10700" spans="1:9">
      <c r="A10700" t="n">
        <v>87442</v>
      </c>
      <c r="B10700" s="25" t="n">
        <v>16</v>
      </c>
      <c r="C10700" s="7" t="n">
        <v>0</v>
      </c>
    </row>
    <row r="10701" spans="1:9">
      <c r="A10701" t="s">
        <v>4</v>
      </c>
      <c r="B10701" s="4" t="s">
        <v>5</v>
      </c>
      <c r="C10701" s="4" t="s">
        <v>7</v>
      </c>
      <c r="D10701" s="4" t="s">
        <v>74</v>
      </c>
      <c r="E10701" s="4" t="s">
        <v>8</v>
      </c>
      <c r="F10701" s="4" t="s">
        <v>8</v>
      </c>
    </row>
    <row r="10702" spans="1:9">
      <c r="A10702" t="n">
        <v>87445</v>
      </c>
      <c r="B10702" s="40" t="n">
        <v>26</v>
      </c>
      <c r="C10702" s="7" t="n">
        <v>9</v>
      </c>
      <c r="D10702" s="7" t="s">
        <v>663</v>
      </c>
      <c r="E10702" s="7" t="n">
        <v>2</v>
      </c>
      <c r="F10702" s="7" t="n">
        <v>0</v>
      </c>
    </row>
    <row r="10703" spans="1:9">
      <c r="A10703" t="s">
        <v>4</v>
      </c>
      <c r="B10703" s="4" t="s">
        <v>5</v>
      </c>
    </row>
    <row r="10704" spans="1:9">
      <c r="A10704" t="n">
        <v>87484</v>
      </c>
      <c r="B10704" s="41" t="n">
        <v>28</v>
      </c>
    </row>
    <row r="10705" spans="1:6">
      <c r="A10705" t="s">
        <v>4</v>
      </c>
      <c r="B10705" s="4" t="s">
        <v>5</v>
      </c>
      <c r="C10705" s="4" t="s">
        <v>7</v>
      </c>
      <c r="D10705" s="4" t="s">
        <v>7</v>
      </c>
      <c r="E10705" s="4" t="s">
        <v>7</v>
      </c>
    </row>
    <row r="10706" spans="1:6">
      <c r="A10706" t="n">
        <v>87485</v>
      </c>
      <c r="B10706" s="56" t="n">
        <v>61</v>
      </c>
      <c r="C10706" s="7" t="n">
        <v>9</v>
      </c>
      <c r="D10706" s="7" t="n">
        <v>0</v>
      </c>
      <c r="E10706" s="7" t="n">
        <v>1000</v>
      </c>
    </row>
    <row r="10707" spans="1:6">
      <c r="A10707" t="s">
        <v>4</v>
      </c>
      <c r="B10707" s="4" t="s">
        <v>5</v>
      </c>
      <c r="C10707" s="4" t="s">
        <v>7</v>
      </c>
    </row>
    <row r="10708" spans="1:6">
      <c r="A10708" t="n">
        <v>87492</v>
      </c>
      <c r="B10708" s="25" t="n">
        <v>16</v>
      </c>
      <c r="C10708" s="7" t="n">
        <v>300</v>
      </c>
    </row>
    <row r="10709" spans="1:6">
      <c r="A10709" t="s">
        <v>4</v>
      </c>
      <c r="B10709" s="4" t="s">
        <v>5</v>
      </c>
      <c r="C10709" s="4" t="s">
        <v>8</v>
      </c>
      <c r="D10709" s="4" t="s">
        <v>7</v>
      </c>
      <c r="E10709" s="4" t="s">
        <v>9</v>
      </c>
    </row>
    <row r="10710" spans="1:6">
      <c r="A10710" t="n">
        <v>87495</v>
      </c>
      <c r="B10710" s="39" t="n">
        <v>51</v>
      </c>
      <c r="C10710" s="7" t="n">
        <v>4</v>
      </c>
      <c r="D10710" s="7" t="n">
        <v>9</v>
      </c>
      <c r="E10710" s="7" t="s">
        <v>502</v>
      </c>
    </row>
    <row r="10711" spans="1:6">
      <c r="A10711" t="s">
        <v>4</v>
      </c>
      <c r="B10711" s="4" t="s">
        <v>5</v>
      </c>
      <c r="C10711" s="4" t="s">
        <v>7</v>
      </c>
    </row>
    <row r="10712" spans="1:6">
      <c r="A10712" t="n">
        <v>87508</v>
      </c>
      <c r="B10712" s="25" t="n">
        <v>16</v>
      </c>
      <c r="C10712" s="7" t="n">
        <v>0</v>
      </c>
    </row>
    <row r="10713" spans="1:6">
      <c r="A10713" t="s">
        <v>4</v>
      </c>
      <c r="B10713" s="4" t="s">
        <v>5</v>
      </c>
      <c r="C10713" s="4" t="s">
        <v>7</v>
      </c>
      <c r="D10713" s="4" t="s">
        <v>74</v>
      </c>
      <c r="E10713" s="4" t="s">
        <v>8</v>
      </c>
      <c r="F10713" s="4" t="s">
        <v>8</v>
      </c>
    </row>
    <row r="10714" spans="1:6">
      <c r="A10714" t="n">
        <v>87511</v>
      </c>
      <c r="B10714" s="40" t="n">
        <v>26</v>
      </c>
      <c r="C10714" s="7" t="n">
        <v>9</v>
      </c>
      <c r="D10714" s="7" t="s">
        <v>664</v>
      </c>
      <c r="E10714" s="7" t="n">
        <v>2</v>
      </c>
      <c r="F10714" s="7" t="n">
        <v>0</v>
      </c>
    </row>
    <row r="10715" spans="1:6">
      <c r="A10715" t="s">
        <v>4</v>
      </c>
      <c r="B10715" s="4" t="s">
        <v>5</v>
      </c>
    </row>
    <row r="10716" spans="1:6">
      <c r="A10716" t="n">
        <v>87546</v>
      </c>
      <c r="B10716" s="41" t="n">
        <v>28</v>
      </c>
    </row>
    <row r="10717" spans="1:6">
      <c r="A10717" t="s">
        <v>4</v>
      </c>
      <c r="B10717" s="4" t="s">
        <v>5</v>
      </c>
      <c r="C10717" s="4" t="s">
        <v>8</v>
      </c>
      <c r="D10717" s="4" t="s">
        <v>7</v>
      </c>
      <c r="E10717" s="4" t="s">
        <v>9</v>
      </c>
      <c r="F10717" s="4" t="s">
        <v>9</v>
      </c>
      <c r="G10717" s="4" t="s">
        <v>9</v>
      </c>
      <c r="H10717" s="4" t="s">
        <v>9</v>
      </c>
    </row>
    <row r="10718" spans="1:6">
      <c r="A10718" t="n">
        <v>87547</v>
      </c>
      <c r="B10718" s="39" t="n">
        <v>51</v>
      </c>
      <c r="C10718" s="7" t="n">
        <v>3</v>
      </c>
      <c r="D10718" s="7" t="n">
        <v>1</v>
      </c>
      <c r="E10718" s="7" t="s">
        <v>665</v>
      </c>
      <c r="F10718" s="7" t="s">
        <v>93</v>
      </c>
      <c r="G10718" s="7" t="s">
        <v>94</v>
      </c>
      <c r="H10718" s="7" t="s">
        <v>95</v>
      </c>
    </row>
    <row r="10719" spans="1:6">
      <c r="A10719" t="s">
        <v>4</v>
      </c>
      <c r="B10719" s="4" t="s">
        <v>5</v>
      </c>
      <c r="C10719" s="4" t="s">
        <v>7</v>
      </c>
      <c r="D10719" s="4" t="s">
        <v>7</v>
      </c>
      <c r="E10719" s="4" t="s">
        <v>7</v>
      </c>
    </row>
    <row r="10720" spans="1:6">
      <c r="A10720" t="n">
        <v>87576</v>
      </c>
      <c r="B10720" s="56" t="n">
        <v>61</v>
      </c>
      <c r="C10720" s="7" t="n">
        <v>1</v>
      </c>
      <c r="D10720" s="7" t="n">
        <v>9</v>
      </c>
      <c r="E10720" s="7" t="n">
        <v>1000</v>
      </c>
    </row>
    <row r="10721" spans="1:8">
      <c r="A10721" t="s">
        <v>4</v>
      </c>
      <c r="B10721" s="4" t="s">
        <v>5</v>
      </c>
      <c r="C10721" s="4" t="s">
        <v>7</v>
      </c>
    </row>
    <row r="10722" spans="1:8">
      <c r="A10722" t="n">
        <v>87583</v>
      </c>
      <c r="B10722" s="25" t="n">
        <v>16</v>
      </c>
      <c r="C10722" s="7" t="n">
        <v>300</v>
      </c>
    </row>
    <row r="10723" spans="1:8">
      <c r="A10723" t="s">
        <v>4</v>
      </c>
      <c r="B10723" s="4" t="s">
        <v>5</v>
      </c>
      <c r="C10723" s="4" t="s">
        <v>8</v>
      </c>
      <c r="D10723" s="4" t="s">
        <v>7</v>
      </c>
      <c r="E10723" s="4" t="s">
        <v>9</v>
      </c>
      <c r="F10723" s="4" t="s">
        <v>9</v>
      </c>
      <c r="G10723" s="4" t="s">
        <v>9</v>
      </c>
      <c r="H10723" s="4" t="s">
        <v>9</v>
      </c>
    </row>
    <row r="10724" spans="1:8">
      <c r="A10724" t="n">
        <v>87586</v>
      </c>
      <c r="B10724" s="39" t="n">
        <v>51</v>
      </c>
      <c r="C10724" s="7" t="n">
        <v>3</v>
      </c>
      <c r="D10724" s="7" t="n">
        <v>0</v>
      </c>
      <c r="E10724" s="7" t="s">
        <v>92</v>
      </c>
      <c r="F10724" s="7" t="s">
        <v>93</v>
      </c>
      <c r="G10724" s="7" t="s">
        <v>94</v>
      </c>
      <c r="H10724" s="7" t="s">
        <v>95</v>
      </c>
    </row>
    <row r="10725" spans="1:8">
      <c r="A10725" t="s">
        <v>4</v>
      </c>
      <c r="B10725" s="4" t="s">
        <v>5</v>
      </c>
      <c r="C10725" s="4" t="s">
        <v>7</v>
      </c>
      <c r="D10725" s="4" t="s">
        <v>7</v>
      </c>
      <c r="E10725" s="4" t="s">
        <v>7</v>
      </c>
    </row>
    <row r="10726" spans="1:8">
      <c r="A10726" t="n">
        <v>87615</v>
      </c>
      <c r="B10726" s="56" t="n">
        <v>61</v>
      </c>
      <c r="C10726" s="7" t="n">
        <v>0</v>
      </c>
      <c r="D10726" s="7" t="n">
        <v>9</v>
      </c>
      <c r="E10726" s="7" t="n">
        <v>1000</v>
      </c>
    </row>
    <row r="10727" spans="1:8">
      <c r="A10727" t="s">
        <v>4</v>
      </c>
      <c r="B10727" s="4" t="s">
        <v>5</v>
      </c>
      <c r="C10727" s="4" t="s">
        <v>8</v>
      </c>
      <c r="D10727" s="4" t="s">
        <v>7</v>
      </c>
      <c r="E10727" s="4" t="s">
        <v>9</v>
      </c>
    </row>
    <row r="10728" spans="1:8">
      <c r="A10728" t="n">
        <v>87622</v>
      </c>
      <c r="B10728" s="39" t="n">
        <v>51</v>
      </c>
      <c r="C10728" s="7" t="n">
        <v>4</v>
      </c>
      <c r="D10728" s="7" t="n">
        <v>1</v>
      </c>
      <c r="E10728" s="7" t="s">
        <v>666</v>
      </c>
    </row>
    <row r="10729" spans="1:8">
      <c r="A10729" t="s">
        <v>4</v>
      </c>
      <c r="B10729" s="4" t="s">
        <v>5</v>
      </c>
      <c r="C10729" s="4" t="s">
        <v>7</v>
      </c>
    </row>
    <row r="10730" spans="1:8">
      <c r="A10730" t="n">
        <v>87635</v>
      </c>
      <c r="B10730" s="25" t="n">
        <v>16</v>
      </c>
      <c r="C10730" s="7" t="n">
        <v>0</v>
      </c>
    </row>
    <row r="10731" spans="1:8">
      <c r="A10731" t="s">
        <v>4</v>
      </c>
      <c r="B10731" s="4" t="s">
        <v>5</v>
      </c>
      <c r="C10731" s="4" t="s">
        <v>7</v>
      </c>
      <c r="D10731" s="4" t="s">
        <v>74</v>
      </c>
      <c r="E10731" s="4" t="s">
        <v>8</v>
      </c>
      <c r="F10731" s="4" t="s">
        <v>8</v>
      </c>
    </row>
    <row r="10732" spans="1:8">
      <c r="A10732" t="n">
        <v>87638</v>
      </c>
      <c r="B10732" s="40" t="n">
        <v>26</v>
      </c>
      <c r="C10732" s="7" t="n">
        <v>1</v>
      </c>
      <c r="D10732" s="7" t="s">
        <v>667</v>
      </c>
      <c r="E10732" s="7" t="n">
        <v>2</v>
      </c>
      <c r="F10732" s="7" t="n">
        <v>0</v>
      </c>
    </row>
    <row r="10733" spans="1:8">
      <c r="A10733" t="s">
        <v>4</v>
      </c>
      <c r="B10733" s="4" t="s">
        <v>5</v>
      </c>
    </row>
    <row r="10734" spans="1:8">
      <c r="A10734" t="n">
        <v>87682</v>
      </c>
      <c r="B10734" s="41" t="n">
        <v>28</v>
      </c>
    </row>
    <row r="10735" spans="1:8">
      <c r="A10735" t="s">
        <v>4</v>
      </c>
      <c r="B10735" s="4" t="s">
        <v>5</v>
      </c>
      <c r="C10735" s="4" t="s">
        <v>8</v>
      </c>
      <c r="D10735" s="4" t="s">
        <v>7</v>
      </c>
      <c r="E10735" s="4" t="s">
        <v>9</v>
      </c>
    </row>
    <row r="10736" spans="1:8">
      <c r="A10736" t="n">
        <v>87683</v>
      </c>
      <c r="B10736" s="39" t="n">
        <v>51</v>
      </c>
      <c r="C10736" s="7" t="n">
        <v>4</v>
      </c>
      <c r="D10736" s="7" t="n">
        <v>0</v>
      </c>
      <c r="E10736" s="7" t="s">
        <v>668</v>
      </c>
    </row>
    <row r="10737" spans="1:8">
      <c r="A10737" t="s">
        <v>4</v>
      </c>
      <c r="B10737" s="4" t="s">
        <v>5</v>
      </c>
      <c r="C10737" s="4" t="s">
        <v>7</v>
      </c>
    </row>
    <row r="10738" spans="1:8">
      <c r="A10738" t="n">
        <v>87696</v>
      </c>
      <c r="B10738" s="25" t="n">
        <v>16</v>
      </c>
      <c r="C10738" s="7" t="n">
        <v>0</v>
      </c>
    </row>
    <row r="10739" spans="1:8">
      <c r="A10739" t="s">
        <v>4</v>
      </c>
      <c r="B10739" s="4" t="s">
        <v>5</v>
      </c>
      <c r="C10739" s="4" t="s">
        <v>7</v>
      </c>
      <c r="D10739" s="4" t="s">
        <v>74</v>
      </c>
      <c r="E10739" s="4" t="s">
        <v>8</v>
      </c>
      <c r="F10739" s="4" t="s">
        <v>8</v>
      </c>
    </row>
    <row r="10740" spans="1:8">
      <c r="A10740" t="n">
        <v>87699</v>
      </c>
      <c r="B10740" s="40" t="n">
        <v>26</v>
      </c>
      <c r="C10740" s="7" t="n">
        <v>0</v>
      </c>
      <c r="D10740" s="7" t="s">
        <v>669</v>
      </c>
      <c r="E10740" s="7" t="n">
        <v>2</v>
      </c>
      <c r="F10740" s="7" t="n">
        <v>0</v>
      </c>
    </row>
    <row r="10741" spans="1:8">
      <c r="A10741" t="s">
        <v>4</v>
      </c>
      <c r="B10741" s="4" t="s">
        <v>5</v>
      </c>
    </row>
    <row r="10742" spans="1:8">
      <c r="A10742" t="n">
        <v>87775</v>
      </c>
      <c r="B10742" s="41" t="n">
        <v>28</v>
      </c>
    </row>
    <row r="10743" spans="1:8">
      <c r="A10743" t="s">
        <v>4</v>
      </c>
      <c r="B10743" s="4" t="s">
        <v>5</v>
      </c>
      <c r="C10743" s="4" t="s">
        <v>7</v>
      </c>
      <c r="D10743" s="4" t="s">
        <v>7</v>
      </c>
      <c r="E10743" s="4" t="s">
        <v>7</v>
      </c>
    </row>
    <row r="10744" spans="1:8">
      <c r="A10744" t="n">
        <v>87776</v>
      </c>
      <c r="B10744" s="56" t="n">
        <v>61</v>
      </c>
      <c r="C10744" s="7" t="n">
        <v>0</v>
      </c>
      <c r="D10744" s="7" t="n">
        <v>6</v>
      </c>
      <c r="E10744" s="7" t="n">
        <v>1000</v>
      </c>
    </row>
    <row r="10745" spans="1:8">
      <c r="A10745" t="s">
        <v>4</v>
      </c>
      <c r="B10745" s="4" t="s">
        <v>5</v>
      </c>
      <c r="C10745" s="4" t="s">
        <v>7</v>
      </c>
    </row>
    <row r="10746" spans="1:8">
      <c r="A10746" t="n">
        <v>87783</v>
      </c>
      <c r="B10746" s="25" t="n">
        <v>16</v>
      </c>
      <c r="C10746" s="7" t="n">
        <v>300</v>
      </c>
    </row>
    <row r="10747" spans="1:8">
      <c r="A10747" t="s">
        <v>4</v>
      </c>
      <c r="B10747" s="4" t="s">
        <v>5</v>
      </c>
      <c r="C10747" s="4" t="s">
        <v>8</v>
      </c>
      <c r="D10747" s="4" t="s">
        <v>7</v>
      </c>
      <c r="E10747" s="4" t="s">
        <v>9</v>
      </c>
    </row>
    <row r="10748" spans="1:8">
      <c r="A10748" t="n">
        <v>87786</v>
      </c>
      <c r="B10748" s="39" t="n">
        <v>51</v>
      </c>
      <c r="C10748" s="7" t="n">
        <v>4</v>
      </c>
      <c r="D10748" s="7" t="n">
        <v>0</v>
      </c>
      <c r="E10748" s="7" t="s">
        <v>502</v>
      </c>
    </row>
    <row r="10749" spans="1:8">
      <c r="A10749" t="s">
        <v>4</v>
      </c>
      <c r="B10749" s="4" t="s">
        <v>5</v>
      </c>
      <c r="C10749" s="4" t="s">
        <v>7</v>
      </c>
    </row>
    <row r="10750" spans="1:8">
      <c r="A10750" t="n">
        <v>87799</v>
      </c>
      <c r="B10750" s="25" t="n">
        <v>16</v>
      </c>
      <c r="C10750" s="7" t="n">
        <v>0</v>
      </c>
    </row>
    <row r="10751" spans="1:8">
      <c r="A10751" t="s">
        <v>4</v>
      </c>
      <c r="B10751" s="4" t="s">
        <v>5</v>
      </c>
      <c r="C10751" s="4" t="s">
        <v>7</v>
      </c>
      <c r="D10751" s="4" t="s">
        <v>74</v>
      </c>
      <c r="E10751" s="4" t="s">
        <v>8</v>
      </c>
      <c r="F10751" s="4" t="s">
        <v>8</v>
      </c>
    </row>
    <row r="10752" spans="1:8">
      <c r="A10752" t="n">
        <v>87802</v>
      </c>
      <c r="B10752" s="40" t="n">
        <v>26</v>
      </c>
      <c r="C10752" s="7" t="n">
        <v>0</v>
      </c>
      <c r="D10752" s="7" t="s">
        <v>670</v>
      </c>
      <c r="E10752" s="7" t="n">
        <v>2</v>
      </c>
      <c r="F10752" s="7" t="n">
        <v>0</v>
      </c>
    </row>
    <row r="10753" spans="1:6">
      <c r="A10753" t="s">
        <v>4</v>
      </c>
      <c r="B10753" s="4" t="s">
        <v>5</v>
      </c>
    </row>
    <row r="10754" spans="1:6">
      <c r="A10754" t="n">
        <v>87836</v>
      </c>
      <c r="B10754" s="41" t="n">
        <v>28</v>
      </c>
    </row>
    <row r="10755" spans="1:6">
      <c r="A10755" t="s">
        <v>4</v>
      </c>
      <c r="B10755" s="4" t="s">
        <v>5</v>
      </c>
      <c r="C10755" s="4" t="s">
        <v>8</v>
      </c>
      <c r="D10755" s="4" t="s">
        <v>7</v>
      </c>
      <c r="E10755" s="4" t="s">
        <v>13</v>
      </c>
    </row>
    <row r="10756" spans="1:6">
      <c r="A10756" t="n">
        <v>87837</v>
      </c>
      <c r="B10756" s="27" t="n">
        <v>58</v>
      </c>
      <c r="C10756" s="7" t="n">
        <v>0</v>
      </c>
      <c r="D10756" s="7" t="n">
        <v>1000</v>
      </c>
      <c r="E10756" s="7" t="n">
        <v>1</v>
      </c>
    </row>
    <row r="10757" spans="1:6">
      <c r="A10757" t="s">
        <v>4</v>
      </c>
      <c r="B10757" s="4" t="s">
        <v>5</v>
      </c>
      <c r="C10757" s="4" t="s">
        <v>8</v>
      </c>
      <c r="D10757" s="4" t="s">
        <v>7</v>
      </c>
    </row>
    <row r="10758" spans="1:6">
      <c r="A10758" t="n">
        <v>87845</v>
      </c>
      <c r="B10758" s="27" t="n">
        <v>58</v>
      </c>
      <c r="C10758" s="7" t="n">
        <v>255</v>
      </c>
      <c r="D10758" s="7" t="n">
        <v>0</v>
      </c>
    </row>
    <row r="10759" spans="1:6">
      <c r="A10759" t="s">
        <v>4</v>
      </c>
      <c r="B10759" s="4" t="s">
        <v>5</v>
      </c>
      <c r="C10759" s="4" t="s">
        <v>8</v>
      </c>
      <c r="D10759" s="4" t="s">
        <v>7</v>
      </c>
      <c r="E10759" s="4" t="s">
        <v>13</v>
      </c>
      <c r="F10759" s="4" t="s">
        <v>7</v>
      </c>
      <c r="G10759" s="4" t="s">
        <v>14</v>
      </c>
      <c r="H10759" s="4" t="s">
        <v>14</v>
      </c>
      <c r="I10759" s="4" t="s">
        <v>7</v>
      </c>
      <c r="J10759" s="4" t="s">
        <v>7</v>
      </c>
      <c r="K10759" s="4" t="s">
        <v>14</v>
      </c>
      <c r="L10759" s="4" t="s">
        <v>14</v>
      </c>
      <c r="M10759" s="4" t="s">
        <v>14</v>
      </c>
      <c r="N10759" s="4" t="s">
        <v>14</v>
      </c>
      <c r="O10759" s="4" t="s">
        <v>9</v>
      </c>
    </row>
    <row r="10760" spans="1:6">
      <c r="A10760" t="n">
        <v>87849</v>
      </c>
      <c r="B10760" s="16" t="n">
        <v>50</v>
      </c>
      <c r="C10760" s="7" t="n">
        <v>0</v>
      </c>
      <c r="D10760" s="7" t="n">
        <v>12105</v>
      </c>
      <c r="E10760" s="7" t="n">
        <v>1</v>
      </c>
      <c r="F10760" s="7" t="n">
        <v>0</v>
      </c>
      <c r="G10760" s="7" t="n">
        <v>0</v>
      </c>
      <c r="H10760" s="7" t="n">
        <v>0</v>
      </c>
      <c r="I10760" s="7" t="n">
        <v>0</v>
      </c>
      <c r="J10760" s="7" t="n">
        <v>65533</v>
      </c>
      <c r="K10760" s="7" t="n">
        <v>0</v>
      </c>
      <c r="L10760" s="7" t="n">
        <v>0</v>
      </c>
      <c r="M10760" s="7" t="n">
        <v>0</v>
      </c>
      <c r="N10760" s="7" t="n">
        <v>0</v>
      </c>
      <c r="O10760" s="7" t="s">
        <v>15</v>
      </c>
    </row>
    <row r="10761" spans="1:6">
      <c r="A10761" t="s">
        <v>4</v>
      </c>
      <c r="B10761" s="4" t="s">
        <v>5</v>
      </c>
      <c r="C10761" s="4" t="s">
        <v>8</v>
      </c>
      <c r="D10761" s="4" t="s">
        <v>7</v>
      </c>
      <c r="E10761" s="4" t="s">
        <v>7</v>
      </c>
      <c r="F10761" s="4" t="s">
        <v>7</v>
      </c>
      <c r="G10761" s="4" t="s">
        <v>7</v>
      </c>
      <c r="H10761" s="4" t="s">
        <v>8</v>
      </c>
    </row>
    <row r="10762" spans="1:6">
      <c r="A10762" t="n">
        <v>87888</v>
      </c>
      <c r="B10762" s="37" t="n">
        <v>25</v>
      </c>
      <c r="C10762" s="7" t="n">
        <v>5</v>
      </c>
      <c r="D10762" s="7" t="n">
        <v>65535</v>
      </c>
      <c r="E10762" s="7" t="n">
        <v>500</v>
      </c>
      <c r="F10762" s="7" t="n">
        <v>800</v>
      </c>
      <c r="G10762" s="7" t="n">
        <v>140</v>
      </c>
      <c r="H10762" s="7" t="n">
        <v>0</v>
      </c>
    </row>
    <row r="10763" spans="1:6">
      <c r="A10763" t="s">
        <v>4</v>
      </c>
      <c r="B10763" s="4" t="s">
        <v>5</v>
      </c>
      <c r="C10763" s="4" t="s">
        <v>7</v>
      </c>
      <c r="D10763" s="4" t="s">
        <v>8</v>
      </c>
      <c r="E10763" s="4" t="s">
        <v>74</v>
      </c>
      <c r="F10763" s="4" t="s">
        <v>8</v>
      </c>
      <c r="G10763" s="4" t="s">
        <v>8</v>
      </c>
    </row>
    <row r="10764" spans="1:6">
      <c r="A10764" t="n">
        <v>87899</v>
      </c>
      <c r="B10764" s="44" t="n">
        <v>24</v>
      </c>
      <c r="C10764" s="7" t="n">
        <v>65533</v>
      </c>
      <c r="D10764" s="7" t="n">
        <v>11</v>
      </c>
      <c r="E10764" s="7" t="s">
        <v>671</v>
      </c>
      <c r="F10764" s="7" t="n">
        <v>2</v>
      </c>
      <c r="G10764" s="7" t="n">
        <v>0</v>
      </c>
    </row>
    <row r="10765" spans="1:6">
      <c r="A10765" t="s">
        <v>4</v>
      </c>
      <c r="B10765" s="4" t="s">
        <v>5</v>
      </c>
    </row>
    <row r="10766" spans="1:6">
      <c r="A10766" t="n">
        <v>87969</v>
      </c>
      <c r="B10766" s="41" t="n">
        <v>28</v>
      </c>
    </row>
    <row r="10767" spans="1:6">
      <c r="A10767" t="s">
        <v>4</v>
      </c>
      <c r="B10767" s="4" t="s">
        <v>5</v>
      </c>
      <c r="C10767" s="4" t="s">
        <v>8</v>
      </c>
    </row>
    <row r="10768" spans="1:6">
      <c r="A10768" t="n">
        <v>87970</v>
      </c>
      <c r="B10768" s="45" t="n">
        <v>27</v>
      </c>
      <c r="C10768" s="7" t="n">
        <v>0</v>
      </c>
    </row>
    <row r="10769" spans="1:15">
      <c r="A10769" t="s">
        <v>4</v>
      </c>
      <c r="B10769" s="4" t="s">
        <v>5</v>
      </c>
      <c r="C10769" s="4" t="s">
        <v>8</v>
      </c>
    </row>
    <row r="10770" spans="1:15">
      <c r="A10770" t="n">
        <v>87972</v>
      </c>
      <c r="B10770" s="45" t="n">
        <v>27</v>
      </c>
      <c r="C10770" s="7" t="n">
        <v>1</v>
      </c>
    </row>
    <row r="10771" spans="1:15">
      <c r="A10771" t="s">
        <v>4</v>
      </c>
      <c r="B10771" s="4" t="s">
        <v>5</v>
      </c>
      <c r="C10771" s="4" t="s">
        <v>8</v>
      </c>
      <c r="D10771" s="4" t="s">
        <v>7</v>
      </c>
      <c r="E10771" s="4" t="s">
        <v>7</v>
      </c>
      <c r="F10771" s="4" t="s">
        <v>7</v>
      </c>
      <c r="G10771" s="4" t="s">
        <v>7</v>
      </c>
      <c r="H10771" s="4" t="s">
        <v>8</v>
      </c>
    </row>
    <row r="10772" spans="1:15">
      <c r="A10772" t="n">
        <v>87974</v>
      </c>
      <c r="B10772" s="37" t="n">
        <v>25</v>
      </c>
      <c r="C10772" s="7" t="n">
        <v>5</v>
      </c>
      <c r="D10772" s="7" t="n">
        <v>65535</v>
      </c>
      <c r="E10772" s="7" t="n">
        <v>65535</v>
      </c>
      <c r="F10772" s="7" t="n">
        <v>65535</v>
      </c>
      <c r="G10772" s="7" t="n">
        <v>65535</v>
      </c>
      <c r="H10772" s="7" t="n">
        <v>0</v>
      </c>
    </row>
    <row r="10773" spans="1:15">
      <c r="A10773" t="s">
        <v>4</v>
      </c>
      <c r="B10773" s="4" t="s">
        <v>5</v>
      </c>
      <c r="C10773" s="4" t="s">
        <v>7</v>
      </c>
    </row>
    <row r="10774" spans="1:15">
      <c r="A10774" t="n">
        <v>87985</v>
      </c>
      <c r="B10774" s="25" t="n">
        <v>16</v>
      </c>
      <c r="C10774" s="7" t="n">
        <v>300</v>
      </c>
    </row>
    <row r="10775" spans="1:15">
      <c r="A10775" t="s">
        <v>4</v>
      </c>
      <c r="B10775" s="4" t="s">
        <v>5</v>
      </c>
      <c r="C10775" s="4" t="s">
        <v>8</v>
      </c>
      <c r="D10775" s="4" t="s">
        <v>8</v>
      </c>
      <c r="E10775" s="4" t="s">
        <v>14</v>
      </c>
      <c r="F10775" s="4" t="s">
        <v>8</v>
      </c>
      <c r="G10775" s="4" t="s">
        <v>8</v>
      </c>
    </row>
    <row r="10776" spans="1:15">
      <c r="A10776" t="n">
        <v>87988</v>
      </c>
      <c r="B10776" s="32" t="n">
        <v>18</v>
      </c>
      <c r="C10776" s="7" t="n">
        <v>6</v>
      </c>
      <c r="D10776" s="7" t="n">
        <v>0</v>
      </c>
      <c r="E10776" s="7" t="n">
        <v>6</v>
      </c>
      <c r="F10776" s="7" t="n">
        <v>19</v>
      </c>
      <c r="G10776" s="7" t="n">
        <v>1</v>
      </c>
    </row>
    <row r="10777" spans="1:15">
      <c r="A10777" t="s">
        <v>4</v>
      </c>
      <c r="B10777" s="4" t="s">
        <v>5</v>
      </c>
      <c r="C10777" s="4" t="s">
        <v>8</v>
      </c>
      <c r="D10777" s="4" t="s">
        <v>9</v>
      </c>
    </row>
    <row r="10778" spans="1:15">
      <c r="A10778" t="n">
        <v>87997</v>
      </c>
      <c r="B10778" s="9" t="n">
        <v>2</v>
      </c>
      <c r="C10778" s="7" t="n">
        <v>10</v>
      </c>
      <c r="D10778" s="7" t="s">
        <v>381</v>
      </c>
    </row>
    <row r="10779" spans="1:15">
      <c r="A10779" t="s">
        <v>4</v>
      </c>
      <c r="B10779" s="4" t="s">
        <v>5</v>
      </c>
      <c r="C10779" s="4" t="s">
        <v>7</v>
      </c>
    </row>
    <row r="10780" spans="1:15">
      <c r="A10780" t="n">
        <v>88015</v>
      </c>
      <c r="B10780" s="25" t="n">
        <v>16</v>
      </c>
      <c r="C10780" s="7" t="n">
        <v>0</v>
      </c>
    </row>
    <row r="10781" spans="1:15">
      <c r="A10781" t="s">
        <v>4</v>
      </c>
      <c r="B10781" s="4" t="s">
        <v>5</v>
      </c>
      <c r="C10781" s="4" t="s">
        <v>8</v>
      </c>
      <c r="D10781" s="4" t="s">
        <v>7</v>
      </c>
      <c r="E10781" s="4" t="s">
        <v>14</v>
      </c>
    </row>
    <row r="10782" spans="1:15">
      <c r="A10782" t="n">
        <v>88018</v>
      </c>
      <c r="B10782" s="74" t="n">
        <v>167</v>
      </c>
      <c r="C10782" s="7" t="n">
        <v>0</v>
      </c>
      <c r="D10782" s="7" t="n">
        <v>0</v>
      </c>
      <c r="E10782" s="7" t="n">
        <v>48</v>
      </c>
    </row>
    <row r="10783" spans="1:15">
      <c r="A10783" t="s">
        <v>4</v>
      </c>
      <c r="B10783" s="4" t="s">
        <v>5</v>
      </c>
      <c r="C10783" s="4" t="s">
        <v>8</v>
      </c>
      <c r="D10783" s="4" t="s">
        <v>7</v>
      </c>
      <c r="E10783" s="4" t="s">
        <v>14</v>
      </c>
    </row>
    <row r="10784" spans="1:15">
      <c r="A10784" t="n">
        <v>88026</v>
      </c>
      <c r="B10784" s="74" t="n">
        <v>167</v>
      </c>
      <c r="C10784" s="7" t="n">
        <v>0</v>
      </c>
      <c r="D10784" s="7" t="n">
        <v>1</v>
      </c>
      <c r="E10784" s="7" t="n">
        <v>16</v>
      </c>
    </row>
    <row r="10785" spans="1:8">
      <c r="A10785" t="s">
        <v>4</v>
      </c>
      <c r="B10785" s="4" t="s">
        <v>5</v>
      </c>
      <c r="C10785" s="4" t="s">
        <v>8</v>
      </c>
      <c r="D10785" s="4" t="s">
        <v>7</v>
      </c>
      <c r="E10785" s="4" t="s">
        <v>14</v>
      </c>
    </row>
    <row r="10786" spans="1:8">
      <c r="A10786" t="n">
        <v>88034</v>
      </c>
      <c r="B10786" s="74" t="n">
        <v>167</v>
      </c>
      <c r="C10786" s="7" t="n">
        <v>0</v>
      </c>
      <c r="D10786" s="7" t="n">
        <v>2</v>
      </c>
      <c r="E10786" s="7" t="n">
        <v>16</v>
      </c>
    </row>
    <row r="10787" spans="1:8">
      <c r="A10787" t="s">
        <v>4</v>
      </c>
      <c r="B10787" s="4" t="s">
        <v>5</v>
      </c>
      <c r="C10787" s="4" t="s">
        <v>8</v>
      </c>
      <c r="D10787" s="4" t="s">
        <v>7</v>
      </c>
      <c r="E10787" s="4" t="s">
        <v>14</v>
      </c>
    </row>
    <row r="10788" spans="1:8">
      <c r="A10788" t="n">
        <v>88042</v>
      </c>
      <c r="B10788" s="74" t="n">
        <v>167</v>
      </c>
      <c r="C10788" s="7" t="n">
        <v>0</v>
      </c>
      <c r="D10788" s="7" t="n">
        <v>3</v>
      </c>
      <c r="E10788" s="7" t="n">
        <v>16</v>
      </c>
    </row>
    <row r="10789" spans="1:8">
      <c r="A10789" t="s">
        <v>4</v>
      </c>
      <c r="B10789" s="4" t="s">
        <v>5</v>
      </c>
      <c r="C10789" s="4" t="s">
        <v>8</v>
      </c>
      <c r="D10789" s="4" t="s">
        <v>7</v>
      </c>
      <c r="E10789" s="4" t="s">
        <v>14</v>
      </c>
    </row>
    <row r="10790" spans="1:8">
      <c r="A10790" t="n">
        <v>88050</v>
      </c>
      <c r="B10790" s="74" t="n">
        <v>167</v>
      </c>
      <c r="C10790" s="7" t="n">
        <v>0</v>
      </c>
      <c r="D10790" s="7" t="n">
        <v>4</v>
      </c>
      <c r="E10790" s="7" t="n">
        <v>16</v>
      </c>
    </row>
    <row r="10791" spans="1:8">
      <c r="A10791" t="s">
        <v>4</v>
      </c>
      <c r="B10791" s="4" t="s">
        <v>5</v>
      </c>
      <c r="C10791" s="4" t="s">
        <v>8</v>
      </c>
      <c r="D10791" s="4" t="s">
        <v>7</v>
      </c>
      <c r="E10791" s="4" t="s">
        <v>14</v>
      </c>
    </row>
    <row r="10792" spans="1:8">
      <c r="A10792" t="n">
        <v>88058</v>
      </c>
      <c r="B10792" s="74" t="n">
        <v>167</v>
      </c>
      <c r="C10792" s="7" t="n">
        <v>0</v>
      </c>
      <c r="D10792" s="7" t="n">
        <v>5</v>
      </c>
      <c r="E10792" s="7" t="n">
        <v>16</v>
      </c>
    </row>
    <row r="10793" spans="1:8">
      <c r="A10793" t="s">
        <v>4</v>
      </c>
      <c r="B10793" s="4" t="s">
        <v>5</v>
      </c>
      <c r="C10793" s="4" t="s">
        <v>8</v>
      </c>
      <c r="D10793" s="4" t="s">
        <v>7</v>
      </c>
      <c r="E10793" s="4" t="s">
        <v>14</v>
      </c>
    </row>
    <row r="10794" spans="1:8">
      <c r="A10794" t="n">
        <v>88066</v>
      </c>
      <c r="B10794" s="74" t="n">
        <v>167</v>
      </c>
      <c r="C10794" s="7" t="n">
        <v>0</v>
      </c>
      <c r="D10794" s="7" t="n">
        <v>6</v>
      </c>
      <c r="E10794" s="7" t="n">
        <v>16</v>
      </c>
    </row>
    <row r="10795" spans="1:8">
      <c r="A10795" t="s">
        <v>4</v>
      </c>
      <c r="B10795" s="4" t="s">
        <v>5</v>
      </c>
      <c r="C10795" s="4" t="s">
        <v>8</v>
      </c>
      <c r="D10795" s="4" t="s">
        <v>7</v>
      </c>
      <c r="E10795" s="4" t="s">
        <v>14</v>
      </c>
    </row>
    <row r="10796" spans="1:8">
      <c r="A10796" t="n">
        <v>88074</v>
      </c>
      <c r="B10796" s="74" t="n">
        <v>167</v>
      </c>
      <c r="C10796" s="7" t="n">
        <v>0</v>
      </c>
      <c r="D10796" s="7" t="n">
        <v>7</v>
      </c>
      <c r="E10796" s="7" t="n">
        <v>16</v>
      </c>
    </row>
    <row r="10797" spans="1:8">
      <c r="A10797" t="s">
        <v>4</v>
      </c>
      <c r="B10797" s="4" t="s">
        <v>5</v>
      </c>
      <c r="C10797" s="4" t="s">
        <v>8</v>
      </c>
      <c r="D10797" s="4" t="s">
        <v>7</v>
      </c>
      <c r="E10797" s="4" t="s">
        <v>14</v>
      </c>
    </row>
    <row r="10798" spans="1:8">
      <c r="A10798" t="n">
        <v>88082</v>
      </c>
      <c r="B10798" s="74" t="n">
        <v>167</v>
      </c>
      <c r="C10798" s="7" t="n">
        <v>0</v>
      </c>
      <c r="D10798" s="7" t="n">
        <v>8</v>
      </c>
      <c r="E10798" s="7" t="n">
        <v>16</v>
      </c>
    </row>
    <row r="10799" spans="1:8">
      <c r="A10799" t="s">
        <v>4</v>
      </c>
      <c r="B10799" s="4" t="s">
        <v>5</v>
      </c>
      <c r="C10799" s="4" t="s">
        <v>8</v>
      </c>
      <c r="D10799" s="4" t="s">
        <v>7</v>
      </c>
      <c r="E10799" s="4" t="s">
        <v>14</v>
      </c>
    </row>
    <row r="10800" spans="1:8">
      <c r="A10800" t="n">
        <v>88090</v>
      </c>
      <c r="B10800" s="74" t="n">
        <v>167</v>
      </c>
      <c r="C10800" s="7" t="n">
        <v>0</v>
      </c>
      <c r="D10800" s="7" t="n">
        <v>9</v>
      </c>
      <c r="E10800" s="7" t="n">
        <v>48</v>
      </c>
    </row>
    <row r="10801" spans="1:5">
      <c r="A10801" t="s">
        <v>4</v>
      </c>
      <c r="B10801" s="4" t="s">
        <v>5</v>
      </c>
      <c r="C10801" s="4" t="s">
        <v>8</v>
      </c>
      <c r="D10801" s="4" t="s">
        <v>7</v>
      </c>
      <c r="E10801" s="4" t="s">
        <v>14</v>
      </c>
    </row>
    <row r="10802" spans="1:5">
      <c r="A10802" t="n">
        <v>88098</v>
      </c>
      <c r="B10802" s="74" t="n">
        <v>167</v>
      </c>
      <c r="C10802" s="7" t="n">
        <v>0</v>
      </c>
      <c r="D10802" s="7" t="n">
        <v>11</v>
      </c>
      <c r="E10802" s="7" t="n">
        <v>16</v>
      </c>
    </row>
    <row r="10803" spans="1:5">
      <c r="A10803" t="s">
        <v>4</v>
      </c>
      <c r="B10803" s="4" t="s">
        <v>5</v>
      </c>
      <c r="C10803" s="4" t="s">
        <v>8</v>
      </c>
    </row>
    <row r="10804" spans="1:5">
      <c r="A10804" t="n">
        <v>88106</v>
      </c>
      <c r="B10804" s="75" t="n">
        <v>117</v>
      </c>
      <c r="C10804" s="7" t="n">
        <v>2</v>
      </c>
    </row>
    <row r="10805" spans="1:5">
      <c r="A10805" t="s">
        <v>4</v>
      </c>
      <c r="B10805" s="4" t="s">
        <v>5</v>
      </c>
      <c r="C10805" s="4" t="s">
        <v>8</v>
      </c>
      <c r="D10805" s="4" t="s">
        <v>8</v>
      </c>
    </row>
    <row r="10806" spans="1:5">
      <c r="A10806" t="n">
        <v>88108</v>
      </c>
      <c r="B10806" s="75" t="n">
        <v>117</v>
      </c>
      <c r="C10806" s="7" t="n">
        <v>0</v>
      </c>
      <c r="D10806" s="7" t="n">
        <v>0</v>
      </c>
    </row>
    <row r="10807" spans="1:5">
      <c r="A10807" t="s">
        <v>4</v>
      </c>
      <c r="B10807" s="4" t="s">
        <v>5</v>
      </c>
      <c r="C10807" s="4" t="s">
        <v>8</v>
      </c>
    </row>
    <row r="10808" spans="1:5">
      <c r="A10808" t="n">
        <v>88111</v>
      </c>
      <c r="B10808" s="75" t="n">
        <v>117</v>
      </c>
      <c r="C10808" s="7" t="n">
        <v>1</v>
      </c>
    </row>
    <row r="10809" spans="1:5">
      <c r="A10809" t="s">
        <v>4</v>
      </c>
      <c r="B10809" s="4" t="s">
        <v>5</v>
      </c>
      <c r="C10809" s="4" t="s">
        <v>7</v>
      </c>
    </row>
    <row r="10810" spans="1:5">
      <c r="A10810" t="n">
        <v>88113</v>
      </c>
      <c r="B10810" s="6" t="n">
        <v>12</v>
      </c>
      <c r="C10810" s="7" t="n">
        <v>9221</v>
      </c>
    </row>
    <row r="10811" spans="1:5">
      <c r="A10811" t="s">
        <v>4</v>
      </c>
      <c r="B10811" s="4" t="s">
        <v>5</v>
      </c>
      <c r="C10811" s="4" t="s">
        <v>7</v>
      </c>
    </row>
    <row r="10812" spans="1:5">
      <c r="A10812" t="n">
        <v>88116</v>
      </c>
      <c r="B10812" s="6" t="n">
        <v>12</v>
      </c>
      <c r="C10812" s="7" t="n">
        <v>9715</v>
      </c>
    </row>
    <row r="10813" spans="1:5">
      <c r="A10813" t="s">
        <v>4</v>
      </c>
      <c r="B10813" s="4" t="s">
        <v>5</v>
      </c>
      <c r="C10813" s="4" t="s">
        <v>7</v>
      </c>
    </row>
    <row r="10814" spans="1:5">
      <c r="A10814" t="n">
        <v>88119</v>
      </c>
      <c r="B10814" s="6" t="n">
        <v>12</v>
      </c>
      <c r="C10814" s="7" t="n">
        <v>9554</v>
      </c>
    </row>
    <row r="10815" spans="1:5">
      <c r="A10815" t="s">
        <v>4</v>
      </c>
      <c r="B10815" s="4" t="s">
        <v>5</v>
      </c>
      <c r="C10815" s="4" t="s">
        <v>7</v>
      </c>
      <c r="D10815" s="4" t="s">
        <v>8</v>
      </c>
      <c r="E10815" s="4" t="s">
        <v>7</v>
      </c>
    </row>
    <row r="10816" spans="1:5">
      <c r="A10816" t="n">
        <v>88122</v>
      </c>
      <c r="B10816" s="48" t="n">
        <v>104</v>
      </c>
      <c r="C10816" s="7" t="n">
        <v>117</v>
      </c>
      <c r="D10816" s="7" t="n">
        <v>1</v>
      </c>
      <c r="E10816" s="7" t="n">
        <v>14</v>
      </c>
    </row>
    <row r="10817" spans="1:5">
      <c r="A10817" t="s">
        <v>4</v>
      </c>
      <c r="B10817" s="4" t="s">
        <v>5</v>
      </c>
    </row>
    <row r="10818" spans="1:5">
      <c r="A10818" t="n">
        <v>88128</v>
      </c>
      <c r="B10818" s="5" t="n">
        <v>1</v>
      </c>
    </row>
    <row r="10819" spans="1:5">
      <c r="A10819" t="s">
        <v>4</v>
      </c>
      <c r="B10819" s="4" t="s">
        <v>5</v>
      </c>
      <c r="C10819" s="4" t="s">
        <v>7</v>
      </c>
      <c r="D10819" s="4" t="s">
        <v>8</v>
      </c>
      <c r="E10819" s="4" t="s">
        <v>8</v>
      </c>
    </row>
    <row r="10820" spans="1:5">
      <c r="A10820" t="n">
        <v>88129</v>
      </c>
      <c r="B10820" s="48" t="n">
        <v>104</v>
      </c>
      <c r="C10820" s="7" t="n">
        <v>117</v>
      </c>
      <c r="D10820" s="7" t="n">
        <v>3</v>
      </c>
      <c r="E10820" s="7" t="n">
        <v>2</v>
      </c>
    </row>
    <row r="10821" spans="1:5">
      <c r="A10821" t="s">
        <v>4</v>
      </c>
      <c r="B10821" s="4" t="s">
        <v>5</v>
      </c>
    </row>
    <row r="10822" spans="1:5">
      <c r="A10822" t="n">
        <v>88134</v>
      </c>
      <c r="B10822" s="5" t="n">
        <v>1</v>
      </c>
    </row>
    <row r="10823" spans="1:5">
      <c r="A10823" t="s">
        <v>4</v>
      </c>
      <c r="B10823" s="4" t="s">
        <v>5</v>
      </c>
      <c r="C10823" s="4" t="s">
        <v>7</v>
      </c>
      <c r="D10823" s="4" t="s">
        <v>8</v>
      </c>
      <c r="E10823" s="4" t="s">
        <v>8</v>
      </c>
    </row>
    <row r="10824" spans="1:5">
      <c r="A10824" t="n">
        <v>88135</v>
      </c>
      <c r="B10824" s="48" t="n">
        <v>104</v>
      </c>
      <c r="C10824" s="7" t="n">
        <v>118</v>
      </c>
      <c r="D10824" s="7" t="n">
        <v>3</v>
      </c>
      <c r="E10824" s="7" t="n">
        <v>1</v>
      </c>
    </row>
    <row r="10825" spans="1:5">
      <c r="A10825" t="s">
        <v>4</v>
      </c>
      <c r="B10825" s="4" t="s">
        <v>5</v>
      </c>
    </row>
    <row r="10826" spans="1:5">
      <c r="A10826" t="n">
        <v>88140</v>
      </c>
      <c r="B10826" s="5" t="n">
        <v>1</v>
      </c>
    </row>
    <row r="10827" spans="1:5">
      <c r="A10827" t="s">
        <v>4</v>
      </c>
      <c r="B10827" s="4" t="s">
        <v>5</v>
      </c>
      <c r="C10827" s="4" t="s">
        <v>7</v>
      </c>
      <c r="D10827" s="4" t="s">
        <v>8</v>
      </c>
      <c r="E10827" s="4" t="s">
        <v>7</v>
      </c>
    </row>
    <row r="10828" spans="1:5">
      <c r="A10828" t="n">
        <v>88141</v>
      </c>
      <c r="B10828" s="48" t="n">
        <v>104</v>
      </c>
      <c r="C10828" s="7" t="n">
        <v>118</v>
      </c>
      <c r="D10828" s="7" t="n">
        <v>1</v>
      </c>
      <c r="E10828" s="7" t="n">
        <v>0</v>
      </c>
    </row>
    <row r="10829" spans="1:5">
      <c r="A10829" t="s">
        <v>4</v>
      </c>
      <c r="B10829" s="4" t="s">
        <v>5</v>
      </c>
    </row>
    <row r="10830" spans="1:5">
      <c r="A10830" t="n">
        <v>88147</v>
      </c>
      <c r="B10830" s="5" t="n">
        <v>1</v>
      </c>
    </row>
    <row r="10831" spans="1:5">
      <c r="A10831" t="s">
        <v>4</v>
      </c>
      <c r="B10831" s="4" t="s">
        <v>5</v>
      </c>
      <c r="C10831" s="4" t="s">
        <v>8</v>
      </c>
      <c r="D10831" s="4" t="s">
        <v>7</v>
      </c>
      <c r="E10831" s="4" t="s">
        <v>7</v>
      </c>
    </row>
    <row r="10832" spans="1:5">
      <c r="A10832" t="n">
        <v>88148</v>
      </c>
      <c r="B10832" s="95" t="n">
        <v>135</v>
      </c>
      <c r="C10832" s="7" t="n">
        <v>0</v>
      </c>
      <c r="D10832" s="7" t="n">
        <v>109</v>
      </c>
      <c r="E10832" s="7" t="n">
        <v>16</v>
      </c>
    </row>
    <row r="10833" spans="1:5">
      <c r="A10833" t="s">
        <v>4</v>
      </c>
      <c r="B10833" s="4" t="s">
        <v>5</v>
      </c>
      <c r="C10833" s="4" t="s">
        <v>8</v>
      </c>
      <c r="D10833" s="4" t="s">
        <v>7</v>
      </c>
      <c r="E10833" s="4" t="s">
        <v>7</v>
      </c>
    </row>
    <row r="10834" spans="1:5">
      <c r="A10834" t="n">
        <v>88154</v>
      </c>
      <c r="B10834" s="95" t="n">
        <v>135</v>
      </c>
      <c r="C10834" s="7" t="n">
        <v>0</v>
      </c>
      <c r="D10834" s="7" t="n">
        <v>83</v>
      </c>
      <c r="E10834" s="7" t="n">
        <v>1</v>
      </c>
    </row>
    <row r="10835" spans="1:5">
      <c r="A10835" t="s">
        <v>4</v>
      </c>
      <c r="B10835" s="4" t="s">
        <v>5</v>
      </c>
      <c r="C10835" s="4" t="s">
        <v>8</v>
      </c>
      <c r="D10835" s="4" t="s">
        <v>7</v>
      </c>
      <c r="E10835" s="4" t="s">
        <v>7</v>
      </c>
    </row>
    <row r="10836" spans="1:5">
      <c r="A10836" t="n">
        <v>88160</v>
      </c>
      <c r="B10836" s="95" t="n">
        <v>135</v>
      </c>
      <c r="C10836" s="7" t="n">
        <v>0</v>
      </c>
      <c r="D10836" s="7" t="n">
        <v>83</v>
      </c>
      <c r="E10836" s="7" t="n">
        <v>16</v>
      </c>
    </row>
    <row r="10837" spans="1:5">
      <c r="A10837" t="s">
        <v>4</v>
      </c>
      <c r="B10837" s="4" t="s">
        <v>5</v>
      </c>
      <c r="C10837" s="4" t="s">
        <v>7</v>
      </c>
    </row>
    <row r="10838" spans="1:5">
      <c r="A10838" t="n">
        <v>88166</v>
      </c>
      <c r="B10838" s="6" t="n">
        <v>12</v>
      </c>
      <c r="C10838" s="7" t="n">
        <v>10654</v>
      </c>
    </row>
    <row r="10839" spans="1:5">
      <c r="A10839" t="s">
        <v>4</v>
      </c>
      <c r="B10839" s="4" t="s">
        <v>5</v>
      </c>
      <c r="C10839" s="4" t="s">
        <v>7</v>
      </c>
    </row>
    <row r="10840" spans="1:5">
      <c r="A10840" t="n">
        <v>88169</v>
      </c>
      <c r="B10840" s="6" t="n">
        <v>12</v>
      </c>
      <c r="C10840" s="7" t="n">
        <v>10628</v>
      </c>
    </row>
    <row r="10841" spans="1:5">
      <c r="A10841" t="s">
        <v>4</v>
      </c>
      <c r="B10841" s="4" t="s">
        <v>5</v>
      </c>
      <c r="C10841" s="4" t="s">
        <v>7</v>
      </c>
    </row>
    <row r="10842" spans="1:5">
      <c r="A10842" t="n">
        <v>88172</v>
      </c>
      <c r="B10842" s="8" t="n">
        <v>13</v>
      </c>
      <c r="C10842" s="7" t="n">
        <v>10349</v>
      </c>
    </row>
    <row r="10843" spans="1:5">
      <c r="A10843" t="s">
        <v>4</v>
      </c>
      <c r="B10843" s="4" t="s">
        <v>5</v>
      </c>
      <c r="C10843" s="4" t="s">
        <v>7</v>
      </c>
    </row>
    <row r="10844" spans="1:5">
      <c r="A10844" t="n">
        <v>88175</v>
      </c>
      <c r="B10844" s="8" t="n">
        <v>13</v>
      </c>
      <c r="C10844" s="7" t="n">
        <v>10350</v>
      </c>
    </row>
    <row r="10845" spans="1:5">
      <c r="A10845" t="s">
        <v>4</v>
      </c>
      <c r="B10845" s="4" t="s">
        <v>5</v>
      </c>
      <c r="C10845" s="4" t="s">
        <v>7</v>
      </c>
    </row>
    <row r="10846" spans="1:5">
      <c r="A10846" t="n">
        <v>88178</v>
      </c>
      <c r="B10846" s="8" t="n">
        <v>13</v>
      </c>
      <c r="C10846" s="7" t="n">
        <v>10351</v>
      </c>
    </row>
    <row r="10847" spans="1:5">
      <c r="A10847" t="s">
        <v>4</v>
      </c>
      <c r="B10847" s="4" t="s">
        <v>5</v>
      </c>
      <c r="C10847" s="4" t="s">
        <v>7</v>
      </c>
    </row>
    <row r="10848" spans="1:5">
      <c r="A10848" t="n">
        <v>88181</v>
      </c>
      <c r="B10848" s="8" t="n">
        <v>13</v>
      </c>
      <c r="C10848" s="7" t="n">
        <v>10352</v>
      </c>
    </row>
    <row r="10849" spans="1:5">
      <c r="A10849" t="s">
        <v>4</v>
      </c>
      <c r="B10849" s="4" t="s">
        <v>5</v>
      </c>
      <c r="C10849" s="4" t="s">
        <v>7</v>
      </c>
    </row>
    <row r="10850" spans="1:5">
      <c r="A10850" t="n">
        <v>88184</v>
      </c>
      <c r="B10850" s="8" t="n">
        <v>13</v>
      </c>
      <c r="C10850" s="7" t="n">
        <v>10353</v>
      </c>
    </row>
    <row r="10851" spans="1:5">
      <c r="A10851" t="s">
        <v>4</v>
      </c>
      <c r="B10851" s="4" t="s">
        <v>5</v>
      </c>
      <c r="C10851" s="4" t="s">
        <v>7</v>
      </c>
    </row>
    <row r="10852" spans="1:5">
      <c r="A10852" t="n">
        <v>88187</v>
      </c>
      <c r="B10852" s="8" t="n">
        <v>13</v>
      </c>
      <c r="C10852" s="7" t="n">
        <v>10339</v>
      </c>
    </row>
    <row r="10853" spans="1:5">
      <c r="A10853" t="s">
        <v>4</v>
      </c>
      <c r="B10853" s="4" t="s">
        <v>5</v>
      </c>
      <c r="C10853" s="4" t="s">
        <v>7</v>
      </c>
    </row>
    <row r="10854" spans="1:5">
      <c r="A10854" t="n">
        <v>88190</v>
      </c>
      <c r="B10854" s="8" t="n">
        <v>13</v>
      </c>
      <c r="C10854" s="7" t="n">
        <v>10340</v>
      </c>
    </row>
    <row r="10855" spans="1:5">
      <c r="A10855" t="s">
        <v>4</v>
      </c>
      <c r="B10855" s="4" t="s">
        <v>5</v>
      </c>
      <c r="C10855" s="4" t="s">
        <v>7</v>
      </c>
    </row>
    <row r="10856" spans="1:5">
      <c r="A10856" t="n">
        <v>88193</v>
      </c>
      <c r="B10856" s="8" t="n">
        <v>13</v>
      </c>
      <c r="C10856" s="7" t="n">
        <v>10341</v>
      </c>
    </row>
    <row r="10857" spans="1:5">
      <c r="A10857" t="s">
        <v>4</v>
      </c>
      <c r="B10857" s="4" t="s">
        <v>5</v>
      </c>
      <c r="C10857" s="4" t="s">
        <v>7</v>
      </c>
    </row>
    <row r="10858" spans="1:5">
      <c r="A10858" t="n">
        <v>88196</v>
      </c>
      <c r="B10858" s="8" t="n">
        <v>13</v>
      </c>
      <c r="C10858" s="7" t="n">
        <v>10342</v>
      </c>
    </row>
    <row r="10859" spans="1:5">
      <c r="A10859" t="s">
        <v>4</v>
      </c>
      <c r="B10859" s="4" t="s">
        <v>5</v>
      </c>
      <c r="C10859" s="4" t="s">
        <v>7</v>
      </c>
    </row>
    <row r="10860" spans="1:5">
      <c r="A10860" t="n">
        <v>88199</v>
      </c>
      <c r="B10860" s="8" t="n">
        <v>13</v>
      </c>
      <c r="C10860" s="7" t="n">
        <v>10343</v>
      </c>
    </row>
    <row r="10861" spans="1:5">
      <c r="A10861" t="s">
        <v>4</v>
      </c>
      <c r="B10861" s="4" t="s">
        <v>5</v>
      </c>
      <c r="C10861" s="4" t="s">
        <v>7</v>
      </c>
    </row>
    <row r="10862" spans="1:5">
      <c r="A10862" t="n">
        <v>88202</v>
      </c>
      <c r="B10862" s="8" t="n">
        <v>13</v>
      </c>
      <c r="C10862" s="7" t="n">
        <v>10344</v>
      </c>
    </row>
    <row r="10863" spans="1:5">
      <c r="A10863" t="s">
        <v>4</v>
      </c>
      <c r="B10863" s="4" t="s">
        <v>5</v>
      </c>
      <c r="C10863" s="4" t="s">
        <v>7</v>
      </c>
    </row>
    <row r="10864" spans="1:5">
      <c r="A10864" t="n">
        <v>88205</v>
      </c>
      <c r="B10864" s="8" t="n">
        <v>13</v>
      </c>
      <c r="C10864" s="7" t="n">
        <v>10345</v>
      </c>
    </row>
    <row r="10865" spans="1:3">
      <c r="A10865" t="s">
        <v>4</v>
      </c>
      <c r="B10865" s="4" t="s">
        <v>5</v>
      </c>
      <c r="C10865" s="4" t="s">
        <v>7</v>
      </c>
    </row>
    <row r="10866" spans="1:3">
      <c r="A10866" t="n">
        <v>88208</v>
      </c>
      <c r="B10866" s="8" t="n">
        <v>13</v>
      </c>
      <c r="C10866" s="7" t="n">
        <v>10346</v>
      </c>
    </row>
    <row r="10867" spans="1:3">
      <c r="A10867" t="s">
        <v>4</v>
      </c>
      <c r="B10867" s="4" t="s">
        <v>5</v>
      </c>
      <c r="C10867" s="4" t="s">
        <v>7</v>
      </c>
    </row>
    <row r="10868" spans="1:3">
      <c r="A10868" t="n">
        <v>88211</v>
      </c>
      <c r="B10868" s="8" t="n">
        <v>13</v>
      </c>
      <c r="C10868" s="7" t="n">
        <v>10347</v>
      </c>
    </row>
    <row r="10869" spans="1:3">
      <c r="A10869" t="s">
        <v>4</v>
      </c>
      <c r="B10869" s="4" t="s">
        <v>5</v>
      </c>
      <c r="C10869" s="4" t="s">
        <v>7</v>
      </c>
    </row>
    <row r="10870" spans="1:3">
      <c r="A10870" t="n">
        <v>88214</v>
      </c>
      <c r="B10870" s="8" t="n">
        <v>13</v>
      </c>
      <c r="C10870" s="7" t="n">
        <v>10348</v>
      </c>
    </row>
    <row r="10871" spans="1:3">
      <c r="A10871" t="s">
        <v>4</v>
      </c>
      <c r="B10871" s="4" t="s">
        <v>5</v>
      </c>
      <c r="C10871" s="4" t="s">
        <v>8</v>
      </c>
      <c r="D10871" s="4" t="s">
        <v>7</v>
      </c>
      <c r="E10871" s="4" t="s">
        <v>8</v>
      </c>
    </row>
    <row r="10872" spans="1:3">
      <c r="A10872" t="n">
        <v>88217</v>
      </c>
      <c r="B10872" s="51" t="n">
        <v>36</v>
      </c>
      <c r="C10872" s="7" t="n">
        <v>9</v>
      </c>
      <c r="D10872" s="7" t="n">
        <v>83</v>
      </c>
      <c r="E10872" s="7" t="n">
        <v>0</v>
      </c>
    </row>
    <row r="10873" spans="1:3">
      <c r="A10873" t="s">
        <v>4</v>
      </c>
      <c r="B10873" s="4" t="s">
        <v>5</v>
      </c>
      <c r="C10873" s="4" t="s">
        <v>9</v>
      </c>
      <c r="D10873" s="4" t="s">
        <v>9</v>
      </c>
    </row>
    <row r="10874" spans="1:3">
      <c r="A10874" t="n">
        <v>88222</v>
      </c>
      <c r="B10874" s="26" t="n">
        <v>70</v>
      </c>
      <c r="C10874" s="7" t="s">
        <v>58</v>
      </c>
      <c r="D10874" s="7" t="s">
        <v>121</v>
      </c>
    </row>
    <row r="10875" spans="1:3">
      <c r="A10875" t="s">
        <v>4</v>
      </c>
      <c r="B10875" s="4" t="s">
        <v>5</v>
      </c>
      <c r="C10875" s="4" t="s">
        <v>9</v>
      </c>
      <c r="D10875" s="4" t="s">
        <v>9</v>
      </c>
    </row>
    <row r="10876" spans="1:3">
      <c r="A10876" t="n">
        <v>88241</v>
      </c>
      <c r="B10876" s="26" t="n">
        <v>70</v>
      </c>
      <c r="C10876" s="7" t="s">
        <v>376</v>
      </c>
      <c r="D10876" s="7" t="s">
        <v>121</v>
      </c>
    </row>
    <row r="10877" spans="1:3">
      <c r="A10877" t="s">
        <v>4</v>
      </c>
      <c r="B10877" s="4" t="s">
        <v>5</v>
      </c>
      <c r="C10877" s="4" t="s">
        <v>7</v>
      </c>
      <c r="D10877" s="4" t="s">
        <v>8</v>
      </c>
      <c r="E10877" s="4" t="s">
        <v>8</v>
      </c>
      <c r="F10877" s="4" t="s">
        <v>9</v>
      </c>
    </row>
    <row r="10878" spans="1:3">
      <c r="A10878" t="n">
        <v>88260</v>
      </c>
      <c r="B10878" s="59" t="n">
        <v>47</v>
      </c>
      <c r="C10878" s="7" t="n">
        <v>13</v>
      </c>
      <c r="D10878" s="7" t="n">
        <v>0</v>
      </c>
      <c r="E10878" s="7" t="n">
        <v>1</v>
      </c>
      <c r="F10878" s="7" t="s">
        <v>546</v>
      </c>
    </row>
    <row r="10879" spans="1:3">
      <c r="A10879" t="s">
        <v>4</v>
      </c>
      <c r="B10879" s="4" t="s">
        <v>5</v>
      </c>
      <c r="C10879" s="4" t="s">
        <v>8</v>
      </c>
      <c r="D10879" s="4" t="s">
        <v>7</v>
      </c>
      <c r="E10879" s="4" t="s">
        <v>7</v>
      </c>
      <c r="F10879" s="4" t="s">
        <v>7</v>
      </c>
    </row>
    <row r="10880" spans="1:3">
      <c r="A10880" t="n">
        <v>88281</v>
      </c>
      <c r="B10880" s="91" t="n">
        <v>63</v>
      </c>
      <c r="C10880" s="7" t="n">
        <v>0</v>
      </c>
      <c r="D10880" s="7" t="n">
        <v>65535</v>
      </c>
      <c r="E10880" s="7" t="n">
        <v>45</v>
      </c>
      <c r="F10880" s="7" t="n">
        <v>0</v>
      </c>
    </row>
    <row r="10881" spans="1:6">
      <c r="A10881" t="s">
        <v>4</v>
      </c>
      <c r="B10881" s="4" t="s">
        <v>5</v>
      </c>
      <c r="C10881" s="4" t="s">
        <v>8</v>
      </c>
      <c r="D10881" s="4" t="s">
        <v>7</v>
      </c>
      <c r="E10881" s="4" t="s">
        <v>7</v>
      </c>
      <c r="F10881" s="4" t="s">
        <v>7</v>
      </c>
    </row>
    <row r="10882" spans="1:6">
      <c r="A10882" t="n">
        <v>88289</v>
      </c>
      <c r="B10882" s="91" t="n">
        <v>63</v>
      </c>
      <c r="C10882" s="7" t="n">
        <v>0</v>
      </c>
      <c r="D10882" s="7" t="n">
        <v>65535</v>
      </c>
      <c r="E10882" s="7" t="n">
        <v>32</v>
      </c>
      <c r="F10882" s="7" t="n">
        <v>100</v>
      </c>
    </row>
    <row r="10883" spans="1:6">
      <c r="A10883" t="s">
        <v>4</v>
      </c>
      <c r="B10883" s="4" t="s">
        <v>5</v>
      </c>
      <c r="C10883" s="4" t="s">
        <v>7</v>
      </c>
      <c r="D10883" s="4" t="s">
        <v>13</v>
      </c>
      <c r="E10883" s="4" t="s">
        <v>13</v>
      </c>
      <c r="F10883" s="4" t="s">
        <v>13</v>
      </c>
      <c r="G10883" s="4" t="s">
        <v>13</v>
      </c>
    </row>
    <row r="10884" spans="1:6">
      <c r="A10884" t="n">
        <v>88297</v>
      </c>
      <c r="B10884" s="46" t="n">
        <v>46</v>
      </c>
      <c r="C10884" s="7" t="n">
        <v>61456</v>
      </c>
      <c r="D10884" s="7" t="n">
        <v>-4.90000009536743</v>
      </c>
      <c r="E10884" s="7" t="n">
        <v>2</v>
      </c>
      <c r="F10884" s="7" t="n">
        <v>32.7999992370605</v>
      </c>
      <c r="G10884" s="7" t="n">
        <v>225</v>
      </c>
    </row>
    <row r="10885" spans="1:6">
      <c r="A10885" t="s">
        <v>4</v>
      </c>
      <c r="B10885" s="4" t="s">
        <v>5</v>
      </c>
      <c r="C10885" s="4" t="s">
        <v>8</v>
      </c>
      <c r="D10885" s="4" t="s">
        <v>8</v>
      </c>
      <c r="E10885" s="4" t="s">
        <v>13</v>
      </c>
      <c r="F10885" s="4" t="s">
        <v>13</v>
      </c>
      <c r="G10885" s="4" t="s">
        <v>13</v>
      </c>
      <c r="H10885" s="4" t="s">
        <v>7</v>
      </c>
      <c r="I10885" s="4" t="s">
        <v>8</v>
      </c>
    </row>
    <row r="10886" spans="1:6">
      <c r="A10886" t="n">
        <v>88316</v>
      </c>
      <c r="B10886" s="31" t="n">
        <v>45</v>
      </c>
      <c r="C10886" s="7" t="n">
        <v>4</v>
      </c>
      <c r="D10886" s="7" t="n">
        <v>3</v>
      </c>
      <c r="E10886" s="7" t="n">
        <v>7</v>
      </c>
      <c r="F10886" s="7" t="n">
        <v>150</v>
      </c>
      <c r="G10886" s="7" t="n">
        <v>0</v>
      </c>
      <c r="H10886" s="7" t="n">
        <v>0</v>
      </c>
      <c r="I10886" s="7" t="n">
        <v>0</v>
      </c>
    </row>
    <row r="10887" spans="1:6">
      <c r="A10887" t="s">
        <v>4</v>
      </c>
      <c r="B10887" s="4" t="s">
        <v>5</v>
      </c>
      <c r="C10887" s="4" t="s">
        <v>8</v>
      </c>
      <c r="D10887" s="4" t="s">
        <v>9</v>
      </c>
    </row>
    <row r="10888" spans="1:6">
      <c r="A10888" t="n">
        <v>88334</v>
      </c>
      <c r="B10888" s="9" t="n">
        <v>2</v>
      </c>
      <c r="C10888" s="7" t="n">
        <v>10</v>
      </c>
      <c r="D10888" s="7" t="s">
        <v>548</v>
      </c>
    </row>
    <row r="10889" spans="1:6">
      <c r="A10889" t="s">
        <v>4</v>
      </c>
      <c r="B10889" s="4" t="s">
        <v>5</v>
      </c>
      <c r="C10889" s="4" t="s">
        <v>7</v>
      </c>
    </row>
    <row r="10890" spans="1:6">
      <c r="A10890" t="n">
        <v>88349</v>
      </c>
      <c r="B10890" s="25" t="n">
        <v>16</v>
      </c>
      <c r="C10890" s="7" t="n">
        <v>0</v>
      </c>
    </row>
    <row r="10891" spans="1:6">
      <c r="A10891" t="s">
        <v>4</v>
      </c>
      <c r="B10891" s="4" t="s">
        <v>5</v>
      </c>
      <c r="C10891" s="4" t="s">
        <v>8</v>
      </c>
      <c r="D10891" s="4" t="s">
        <v>7</v>
      </c>
    </row>
    <row r="10892" spans="1:6">
      <c r="A10892" t="n">
        <v>88352</v>
      </c>
      <c r="B10892" s="27" t="n">
        <v>58</v>
      </c>
      <c r="C10892" s="7" t="n">
        <v>105</v>
      </c>
      <c r="D10892" s="7" t="n">
        <v>300</v>
      </c>
    </row>
    <row r="10893" spans="1:6">
      <c r="A10893" t="s">
        <v>4</v>
      </c>
      <c r="B10893" s="4" t="s">
        <v>5</v>
      </c>
      <c r="C10893" s="4" t="s">
        <v>13</v>
      </c>
      <c r="D10893" s="4" t="s">
        <v>7</v>
      </c>
    </row>
    <row r="10894" spans="1:6">
      <c r="A10894" t="n">
        <v>88356</v>
      </c>
      <c r="B10894" s="60" t="n">
        <v>103</v>
      </c>
      <c r="C10894" s="7" t="n">
        <v>1</v>
      </c>
      <c r="D10894" s="7" t="n">
        <v>300</v>
      </c>
    </row>
    <row r="10895" spans="1:6">
      <c r="A10895" t="s">
        <v>4</v>
      </c>
      <c r="B10895" s="4" t="s">
        <v>5</v>
      </c>
      <c r="C10895" s="4" t="s">
        <v>8</v>
      </c>
      <c r="D10895" s="4" t="s">
        <v>7</v>
      </c>
    </row>
    <row r="10896" spans="1:6">
      <c r="A10896" t="n">
        <v>88363</v>
      </c>
      <c r="B10896" s="64" t="n">
        <v>72</v>
      </c>
      <c r="C10896" s="7" t="n">
        <v>4</v>
      </c>
      <c r="D10896" s="7" t="n">
        <v>0</v>
      </c>
    </row>
    <row r="10897" spans="1:9">
      <c r="A10897" t="s">
        <v>4</v>
      </c>
      <c r="B10897" s="4" t="s">
        <v>5</v>
      </c>
      <c r="C10897" s="4" t="s">
        <v>14</v>
      </c>
    </row>
    <row r="10898" spans="1:9">
      <c r="A10898" t="n">
        <v>88367</v>
      </c>
      <c r="B10898" s="62" t="n">
        <v>15</v>
      </c>
      <c r="C10898" s="7" t="n">
        <v>1073741824</v>
      </c>
    </row>
    <row r="10899" spans="1:9">
      <c r="A10899" t="s">
        <v>4</v>
      </c>
      <c r="B10899" s="4" t="s">
        <v>5</v>
      </c>
      <c r="C10899" s="4" t="s">
        <v>8</v>
      </c>
    </row>
    <row r="10900" spans="1:9">
      <c r="A10900" t="n">
        <v>88372</v>
      </c>
      <c r="B10900" s="61" t="n">
        <v>64</v>
      </c>
      <c r="C10900" s="7" t="n">
        <v>3</v>
      </c>
    </row>
    <row r="10901" spans="1:9">
      <c r="A10901" t="s">
        <v>4</v>
      </c>
      <c r="B10901" s="4" t="s">
        <v>5</v>
      </c>
      <c r="C10901" s="4" t="s">
        <v>8</v>
      </c>
    </row>
    <row r="10902" spans="1:9">
      <c r="A10902" t="n">
        <v>88374</v>
      </c>
      <c r="B10902" s="53" t="n">
        <v>74</v>
      </c>
      <c r="C10902" s="7" t="n">
        <v>67</v>
      </c>
    </row>
    <row r="10903" spans="1:9">
      <c r="A10903" t="s">
        <v>4</v>
      </c>
      <c r="B10903" s="4" t="s">
        <v>5</v>
      </c>
      <c r="C10903" s="4" t="s">
        <v>8</v>
      </c>
      <c r="D10903" s="4" t="s">
        <v>8</v>
      </c>
      <c r="E10903" s="4" t="s">
        <v>7</v>
      </c>
    </row>
    <row r="10904" spans="1:9">
      <c r="A10904" t="n">
        <v>88376</v>
      </c>
      <c r="B10904" s="31" t="n">
        <v>45</v>
      </c>
      <c r="C10904" s="7" t="n">
        <v>8</v>
      </c>
      <c r="D10904" s="7" t="n">
        <v>1</v>
      </c>
      <c r="E10904" s="7" t="n">
        <v>0</v>
      </c>
    </row>
    <row r="10905" spans="1:9">
      <c r="A10905" t="s">
        <v>4</v>
      </c>
      <c r="B10905" s="4" t="s">
        <v>5</v>
      </c>
      <c r="C10905" s="4" t="s">
        <v>7</v>
      </c>
    </row>
    <row r="10906" spans="1:9">
      <c r="A10906" t="n">
        <v>88381</v>
      </c>
      <c r="B10906" s="8" t="n">
        <v>13</v>
      </c>
      <c r="C10906" s="7" t="n">
        <v>6409</v>
      </c>
    </row>
    <row r="10907" spans="1:9">
      <c r="A10907" t="s">
        <v>4</v>
      </c>
      <c r="B10907" s="4" t="s">
        <v>5</v>
      </c>
      <c r="C10907" s="4" t="s">
        <v>7</v>
      </c>
    </row>
    <row r="10908" spans="1:9">
      <c r="A10908" t="n">
        <v>88384</v>
      </c>
      <c r="B10908" s="8" t="n">
        <v>13</v>
      </c>
      <c r="C10908" s="7" t="n">
        <v>6408</v>
      </c>
    </row>
    <row r="10909" spans="1:9">
      <c r="A10909" t="s">
        <v>4</v>
      </c>
      <c r="B10909" s="4" t="s">
        <v>5</v>
      </c>
      <c r="C10909" s="4" t="s">
        <v>7</v>
      </c>
    </row>
    <row r="10910" spans="1:9">
      <c r="A10910" t="n">
        <v>88387</v>
      </c>
      <c r="B10910" s="6" t="n">
        <v>12</v>
      </c>
      <c r="C10910" s="7" t="n">
        <v>6464</v>
      </c>
    </row>
    <row r="10911" spans="1:9">
      <c r="A10911" t="s">
        <v>4</v>
      </c>
      <c r="B10911" s="4" t="s">
        <v>5</v>
      </c>
      <c r="C10911" s="4" t="s">
        <v>7</v>
      </c>
    </row>
    <row r="10912" spans="1:9">
      <c r="A10912" t="n">
        <v>88390</v>
      </c>
      <c r="B10912" s="8" t="n">
        <v>13</v>
      </c>
      <c r="C10912" s="7" t="n">
        <v>6465</v>
      </c>
    </row>
    <row r="10913" spans="1:5">
      <c r="A10913" t="s">
        <v>4</v>
      </c>
      <c r="B10913" s="4" t="s">
        <v>5</v>
      </c>
      <c r="C10913" s="4" t="s">
        <v>7</v>
      </c>
    </row>
    <row r="10914" spans="1:5">
      <c r="A10914" t="n">
        <v>88393</v>
      </c>
      <c r="B10914" s="8" t="n">
        <v>13</v>
      </c>
      <c r="C10914" s="7" t="n">
        <v>6466</v>
      </c>
    </row>
    <row r="10915" spans="1:5">
      <c r="A10915" t="s">
        <v>4</v>
      </c>
      <c r="B10915" s="4" t="s">
        <v>5</v>
      </c>
      <c r="C10915" s="4" t="s">
        <v>7</v>
      </c>
    </row>
    <row r="10916" spans="1:5">
      <c r="A10916" t="n">
        <v>88396</v>
      </c>
      <c r="B10916" s="8" t="n">
        <v>13</v>
      </c>
      <c r="C10916" s="7" t="n">
        <v>6467</v>
      </c>
    </row>
    <row r="10917" spans="1:5">
      <c r="A10917" t="s">
        <v>4</v>
      </c>
      <c r="B10917" s="4" t="s">
        <v>5</v>
      </c>
      <c r="C10917" s="4" t="s">
        <v>7</v>
      </c>
    </row>
    <row r="10918" spans="1:5">
      <c r="A10918" t="n">
        <v>88399</v>
      </c>
      <c r="B10918" s="8" t="n">
        <v>13</v>
      </c>
      <c r="C10918" s="7" t="n">
        <v>6468</v>
      </c>
    </row>
    <row r="10919" spans="1:5">
      <c r="A10919" t="s">
        <v>4</v>
      </c>
      <c r="B10919" s="4" t="s">
        <v>5</v>
      </c>
      <c r="C10919" s="4" t="s">
        <v>7</v>
      </c>
    </row>
    <row r="10920" spans="1:5">
      <c r="A10920" t="n">
        <v>88402</v>
      </c>
      <c r="B10920" s="8" t="n">
        <v>13</v>
      </c>
      <c r="C10920" s="7" t="n">
        <v>6469</v>
      </c>
    </row>
    <row r="10921" spans="1:5">
      <c r="A10921" t="s">
        <v>4</v>
      </c>
      <c r="B10921" s="4" t="s">
        <v>5</v>
      </c>
      <c r="C10921" s="4" t="s">
        <v>7</v>
      </c>
    </row>
    <row r="10922" spans="1:5">
      <c r="A10922" t="n">
        <v>88405</v>
      </c>
      <c r="B10922" s="8" t="n">
        <v>13</v>
      </c>
      <c r="C10922" s="7" t="n">
        <v>6470</v>
      </c>
    </row>
    <row r="10923" spans="1:5">
      <c r="A10923" t="s">
        <v>4</v>
      </c>
      <c r="B10923" s="4" t="s">
        <v>5</v>
      </c>
      <c r="C10923" s="4" t="s">
        <v>7</v>
      </c>
    </row>
    <row r="10924" spans="1:5">
      <c r="A10924" t="n">
        <v>88408</v>
      </c>
      <c r="B10924" s="8" t="n">
        <v>13</v>
      </c>
      <c r="C10924" s="7" t="n">
        <v>6471</v>
      </c>
    </row>
    <row r="10925" spans="1:5">
      <c r="A10925" t="s">
        <v>4</v>
      </c>
      <c r="B10925" s="4" t="s">
        <v>5</v>
      </c>
      <c r="C10925" s="4" t="s">
        <v>8</v>
      </c>
    </row>
    <row r="10926" spans="1:5">
      <c r="A10926" t="n">
        <v>88411</v>
      </c>
      <c r="B10926" s="53" t="n">
        <v>74</v>
      </c>
      <c r="C10926" s="7" t="n">
        <v>18</v>
      </c>
    </row>
    <row r="10927" spans="1:5">
      <c r="A10927" t="s">
        <v>4</v>
      </c>
      <c r="B10927" s="4" t="s">
        <v>5</v>
      </c>
      <c r="C10927" s="4" t="s">
        <v>8</v>
      </c>
    </row>
    <row r="10928" spans="1:5">
      <c r="A10928" t="n">
        <v>88413</v>
      </c>
      <c r="B10928" s="53" t="n">
        <v>74</v>
      </c>
      <c r="C10928" s="7" t="n">
        <v>45</v>
      </c>
    </row>
    <row r="10929" spans="1:3">
      <c r="A10929" t="s">
        <v>4</v>
      </c>
      <c r="B10929" s="4" t="s">
        <v>5</v>
      </c>
      <c r="C10929" s="4" t="s">
        <v>7</v>
      </c>
    </row>
    <row r="10930" spans="1:3">
      <c r="A10930" t="n">
        <v>88415</v>
      </c>
      <c r="B10930" s="25" t="n">
        <v>16</v>
      </c>
      <c r="C10930" s="7" t="n">
        <v>0</v>
      </c>
    </row>
    <row r="10931" spans="1:3">
      <c r="A10931" t="s">
        <v>4</v>
      </c>
      <c r="B10931" s="4" t="s">
        <v>5</v>
      </c>
      <c r="C10931" s="4" t="s">
        <v>8</v>
      </c>
      <c r="D10931" s="4" t="s">
        <v>8</v>
      </c>
      <c r="E10931" s="4" t="s">
        <v>8</v>
      </c>
      <c r="F10931" s="4" t="s">
        <v>8</v>
      </c>
    </row>
    <row r="10932" spans="1:3">
      <c r="A10932" t="n">
        <v>88418</v>
      </c>
      <c r="B10932" s="11" t="n">
        <v>14</v>
      </c>
      <c r="C10932" s="7" t="n">
        <v>0</v>
      </c>
      <c r="D10932" s="7" t="n">
        <v>8</v>
      </c>
      <c r="E10932" s="7" t="n">
        <v>0</v>
      </c>
      <c r="F10932" s="7" t="n">
        <v>0</v>
      </c>
    </row>
    <row r="10933" spans="1:3">
      <c r="A10933" t="s">
        <v>4</v>
      </c>
      <c r="B10933" s="4" t="s">
        <v>5</v>
      </c>
      <c r="C10933" s="4" t="s">
        <v>8</v>
      </c>
      <c r="D10933" s="4" t="s">
        <v>9</v>
      </c>
    </row>
    <row r="10934" spans="1:3">
      <c r="A10934" t="n">
        <v>88423</v>
      </c>
      <c r="B10934" s="9" t="n">
        <v>2</v>
      </c>
      <c r="C10934" s="7" t="n">
        <v>11</v>
      </c>
      <c r="D10934" s="7" t="s">
        <v>16</v>
      </c>
    </row>
    <row r="10935" spans="1:3">
      <c r="A10935" t="s">
        <v>4</v>
      </c>
      <c r="B10935" s="4" t="s">
        <v>5</v>
      </c>
      <c r="C10935" s="4" t="s">
        <v>7</v>
      </c>
    </row>
    <row r="10936" spans="1:3">
      <c r="A10936" t="n">
        <v>88437</v>
      </c>
      <c r="B10936" s="25" t="n">
        <v>16</v>
      </c>
      <c r="C10936" s="7" t="n">
        <v>0</v>
      </c>
    </row>
    <row r="10937" spans="1:3">
      <c r="A10937" t="s">
        <v>4</v>
      </c>
      <c r="B10937" s="4" t="s">
        <v>5</v>
      </c>
      <c r="C10937" s="4" t="s">
        <v>8</v>
      </c>
      <c r="D10937" s="4" t="s">
        <v>9</v>
      </c>
    </row>
    <row r="10938" spans="1:3">
      <c r="A10938" t="n">
        <v>88440</v>
      </c>
      <c r="B10938" s="9" t="n">
        <v>2</v>
      </c>
      <c r="C10938" s="7" t="n">
        <v>11</v>
      </c>
      <c r="D10938" s="7" t="s">
        <v>549</v>
      </c>
    </row>
    <row r="10939" spans="1:3">
      <c r="A10939" t="s">
        <v>4</v>
      </c>
      <c r="B10939" s="4" t="s">
        <v>5</v>
      </c>
      <c r="C10939" s="4" t="s">
        <v>7</v>
      </c>
    </row>
    <row r="10940" spans="1:3">
      <c r="A10940" t="n">
        <v>88449</v>
      </c>
      <c r="B10940" s="25" t="n">
        <v>16</v>
      </c>
      <c r="C10940" s="7" t="n">
        <v>0</v>
      </c>
    </row>
    <row r="10941" spans="1:3">
      <c r="A10941" t="s">
        <v>4</v>
      </c>
      <c r="B10941" s="4" t="s">
        <v>5</v>
      </c>
      <c r="C10941" s="4" t="s">
        <v>14</v>
      </c>
    </row>
    <row r="10942" spans="1:3">
      <c r="A10942" t="n">
        <v>88452</v>
      </c>
      <c r="B10942" s="62" t="n">
        <v>15</v>
      </c>
      <c r="C10942" s="7" t="n">
        <v>2048</v>
      </c>
    </row>
    <row r="10943" spans="1:3">
      <c r="A10943" t="s">
        <v>4</v>
      </c>
      <c r="B10943" s="4" t="s">
        <v>5</v>
      </c>
      <c r="C10943" s="4" t="s">
        <v>8</v>
      </c>
      <c r="D10943" s="4" t="s">
        <v>9</v>
      </c>
    </row>
    <row r="10944" spans="1:3">
      <c r="A10944" t="n">
        <v>88457</v>
      </c>
      <c r="B10944" s="9" t="n">
        <v>2</v>
      </c>
      <c r="C10944" s="7" t="n">
        <v>10</v>
      </c>
      <c r="D10944" s="7" t="s">
        <v>49</v>
      </c>
    </row>
    <row r="10945" spans="1:6">
      <c r="A10945" t="s">
        <v>4</v>
      </c>
      <c r="B10945" s="4" t="s">
        <v>5</v>
      </c>
      <c r="C10945" s="4" t="s">
        <v>7</v>
      </c>
    </row>
    <row r="10946" spans="1:6">
      <c r="A10946" t="n">
        <v>88475</v>
      </c>
      <c r="B10946" s="25" t="n">
        <v>16</v>
      </c>
      <c r="C10946" s="7" t="n">
        <v>0</v>
      </c>
    </row>
    <row r="10947" spans="1:6">
      <c r="A10947" t="s">
        <v>4</v>
      </c>
      <c r="B10947" s="4" t="s">
        <v>5</v>
      </c>
      <c r="C10947" s="4" t="s">
        <v>8</v>
      </c>
      <c r="D10947" s="4" t="s">
        <v>9</v>
      </c>
    </row>
    <row r="10948" spans="1:6">
      <c r="A10948" t="n">
        <v>88478</v>
      </c>
      <c r="B10948" s="9" t="n">
        <v>2</v>
      </c>
      <c r="C10948" s="7" t="n">
        <v>10</v>
      </c>
      <c r="D10948" s="7" t="s">
        <v>50</v>
      </c>
    </row>
    <row r="10949" spans="1:6">
      <c r="A10949" t="s">
        <v>4</v>
      </c>
      <c r="B10949" s="4" t="s">
        <v>5</v>
      </c>
      <c r="C10949" s="4" t="s">
        <v>7</v>
      </c>
    </row>
    <row r="10950" spans="1:6">
      <c r="A10950" t="n">
        <v>88497</v>
      </c>
      <c r="B10950" s="25" t="n">
        <v>16</v>
      </c>
      <c r="C10950" s="7" t="n">
        <v>0</v>
      </c>
    </row>
    <row r="10951" spans="1:6">
      <c r="A10951" t="s">
        <v>4</v>
      </c>
      <c r="B10951" s="4" t="s">
        <v>5</v>
      </c>
      <c r="C10951" s="4" t="s">
        <v>8</v>
      </c>
      <c r="D10951" s="4" t="s">
        <v>9</v>
      </c>
    </row>
    <row r="10952" spans="1:6">
      <c r="A10952" t="n">
        <v>88500</v>
      </c>
      <c r="B10952" s="96" t="n">
        <v>4</v>
      </c>
      <c r="C10952" s="7" t="n">
        <v>11</v>
      </c>
      <c r="D10952" s="7" t="s">
        <v>672</v>
      </c>
    </row>
    <row r="10953" spans="1:6">
      <c r="A10953" t="s">
        <v>4</v>
      </c>
      <c r="B10953" s="4" t="s">
        <v>5</v>
      </c>
    </row>
    <row r="10954" spans="1:6">
      <c r="A10954" t="n">
        <v>88514</v>
      </c>
      <c r="B10954" s="5" t="n">
        <v>1</v>
      </c>
    </row>
    <row r="10955" spans="1:6" s="3" customFormat="1" customHeight="0">
      <c r="A10955" s="3" t="s">
        <v>2</v>
      </c>
      <c r="B10955" s="3" t="s">
        <v>673</v>
      </c>
    </row>
    <row r="10956" spans="1:6">
      <c r="A10956" t="s">
        <v>4</v>
      </c>
      <c r="B10956" s="4" t="s">
        <v>5</v>
      </c>
      <c r="C10956" s="4" t="s">
        <v>7</v>
      </c>
      <c r="D10956" s="4" t="s">
        <v>7</v>
      </c>
    </row>
    <row r="10957" spans="1:6">
      <c r="A10957" t="n">
        <v>88516</v>
      </c>
      <c r="B10957" s="94" t="n">
        <v>17</v>
      </c>
      <c r="C10957" s="7" t="n">
        <v>0</v>
      </c>
      <c r="D10957" s="7" t="n">
        <v>500</v>
      </c>
    </row>
    <row r="10958" spans="1:6">
      <c r="A10958" t="s">
        <v>4</v>
      </c>
      <c r="B10958" s="4" t="s">
        <v>5</v>
      </c>
      <c r="C10958" s="4" t="s">
        <v>7</v>
      </c>
      <c r="D10958" s="4" t="s">
        <v>7</v>
      </c>
      <c r="E10958" s="4" t="s">
        <v>7</v>
      </c>
    </row>
    <row r="10959" spans="1:6">
      <c r="A10959" t="n">
        <v>88521</v>
      </c>
      <c r="B10959" s="56" t="n">
        <v>61</v>
      </c>
      <c r="C10959" s="7" t="n">
        <v>65534</v>
      </c>
      <c r="D10959" s="7" t="n">
        <v>0</v>
      </c>
      <c r="E10959" s="7" t="n">
        <v>1000</v>
      </c>
    </row>
    <row r="10960" spans="1:6">
      <c r="A10960" t="s">
        <v>4</v>
      </c>
      <c r="B10960" s="4" t="s">
        <v>5</v>
      </c>
      <c r="C10960" s="4" t="s">
        <v>7</v>
      </c>
    </row>
    <row r="10961" spans="1:5">
      <c r="A10961" t="n">
        <v>88528</v>
      </c>
      <c r="B10961" s="25" t="n">
        <v>16</v>
      </c>
      <c r="C10961" s="7" t="n">
        <v>300</v>
      </c>
    </row>
    <row r="10962" spans="1:5">
      <c r="A10962" t="s">
        <v>4</v>
      </c>
      <c r="B10962" s="4" t="s">
        <v>5</v>
      </c>
      <c r="C10962" s="4" t="s">
        <v>7</v>
      </c>
      <c r="D10962" s="4" t="s">
        <v>7</v>
      </c>
      <c r="E10962" s="4" t="s">
        <v>13</v>
      </c>
      <c r="F10962" s="4" t="s">
        <v>8</v>
      </c>
    </row>
    <row r="10963" spans="1:5">
      <c r="A10963" t="n">
        <v>88531</v>
      </c>
      <c r="B10963" s="90" t="n">
        <v>53</v>
      </c>
      <c r="C10963" s="7" t="n">
        <v>65534</v>
      </c>
      <c r="D10963" s="7" t="n">
        <v>0</v>
      </c>
      <c r="E10963" s="7" t="n">
        <v>10</v>
      </c>
      <c r="F10963" s="7" t="n">
        <v>0</v>
      </c>
    </row>
    <row r="10964" spans="1:5">
      <c r="A10964" t="s">
        <v>4</v>
      </c>
      <c r="B10964" s="4" t="s">
        <v>5</v>
      </c>
      <c r="C10964" s="4" t="s">
        <v>7</v>
      </c>
    </row>
    <row r="10965" spans="1:5">
      <c r="A10965" t="n">
        <v>88541</v>
      </c>
      <c r="B10965" s="88" t="n">
        <v>54</v>
      </c>
      <c r="C10965" s="7" t="n">
        <v>65534</v>
      </c>
    </row>
    <row r="10966" spans="1:5">
      <c r="A10966" t="s">
        <v>4</v>
      </c>
      <c r="B10966" s="4" t="s">
        <v>5</v>
      </c>
    </row>
    <row r="10967" spans="1:5">
      <c r="A10967" t="n">
        <v>88544</v>
      </c>
      <c r="B10967" s="5" t="n">
        <v>1</v>
      </c>
    </row>
    <row r="10968" spans="1:5" s="3" customFormat="1" customHeight="0">
      <c r="A10968" s="3" t="s">
        <v>2</v>
      </c>
      <c r="B10968" s="3" t="s">
        <v>674</v>
      </c>
    </row>
    <row r="10969" spans="1:5">
      <c r="A10969" t="s">
        <v>4</v>
      </c>
      <c r="B10969" s="4" t="s">
        <v>5</v>
      </c>
      <c r="C10969" s="4" t="s">
        <v>8</v>
      </c>
      <c r="D10969" s="20" t="s">
        <v>30</v>
      </c>
      <c r="E10969" s="4" t="s">
        <v>5</v>
      </c>
      <c r="F10969" s="4" t="s">
        <v>8</v>
      </c>
      <c r="G10969" s="4" t="s">
        <v>9</v>
      </c>
      <c r="H10969" s="20" t="s">
        <v>32</v>
      </c>
      <c r="I10969" s="4" t="s">
        <v>8</v>
      </c>
      <c r="J10969" s="4" t="s">
        <v>12</v>
      </c>
    </row>
    <row r="10970" spans="1:5">
      <c r="A10970" t="n">
        <v>88548</v>
      </c>
      <c r="B10970" s="12" t="n">
        <v>5</v>
      </c>
      <c r="C10970" s="7" t="n">
        <v>28</v>
      </c>
      <c r="D10970" s="20" t="s">
        <v>3</v>
      </c>
      <c r="E10970" s="21" t="n">
        <v>110</v>
      </c>
      <c r="F10970" s="7" t="n">
        <v>0</v>
      </c>
      <c r="G10970" s="7" t="s">
        <v>31</v>
      </c>
      <c r="H10970" s="20" t="s">
        <v>3</v>
      </c>
      <c r="I10970" s="7" t="n">
        <v>1</v>
      </c>
      <c r="J10970" s="13" t="n">
        <f t="normal" ca="1">A10976</f>
        <v>0</v>
      </c>
    </row>
    <row r="10971" spans="1:5">
      <c r="A10971" t="s">
        <v>4</v>
      </c>
      <c r="B10971" s="4" t="s">
        <v>5</v>
      </c>
      <c r="C10971" s="4" t="s">
        <v>7</v>
      </c>
    </row>
    <row r="10972" spans="1:5">
      <c r="A10972" t="n">
        <v>88566</v>
      </c>
      <c r="B10972" s="6" t="n">
        <v>12</v>
      </c>
      <c r="C10972" s="7" t="n">
        <v>3</v>
      </c>
    </row>
    <row r="10973" spans="1:5">
      <c r="A10973" t="s">
        <v>4</v>
      </c>
      <c r="B10973" s="4" t="s">
        <v>5</v>
      </c>
      <c r="C10973" s="4" t="s">
        <v>8</v>
      </c>
      <c r="D10973" s="4" t="s">
        <v>9</v>
      </c>
    </row>
    <row r="10974" spans="1:5">
      <c r="A10974" t="n">
        <v>88569</v>
      </c>
      <c r="B10974" s="9" t="n">
        <v>2</v>
      </c>
      <c r="C10974" s="7" t="n">
        <v>11</v>
      </c>
      <c r="D10974" s="7" t="s">
        <v>34</v>
      </c>
    </row>
    <row r="10975" spans="1:5">
      <c r="A10975" t="s">
        <v>4</v>
      </c>
      <c r="B10975" s="4" t="s">
        <v>5</v>
      </c>
      <c r="C10975" s="4" t="s">
        <v>8</v>
      </c>
      <c r="D10975" s="4" t="s">
        <v>8</v>
      </c>
      <c r="E10975" s="4" t="s">
        <v>8</v>
      </c>
      <c r="F10975" s="4" t="s">
        <v>8</v>
      </c>
    </row>
    <row r="10976" spans="1:5">
      <c r="A10976" t="n">
        <v>88588</v>
      </c>
      <c r="B10976" s="11" t="n">
        <v>14</v>
      </c>
      <c r="C10976" s="7" t="n">
        <v>2</v>
      </c>
      <c r="D10976" s="7" t="n">
        <v>0</v>
      </c>
      <c r="E10976" s="7" t="n">
        <v>0</v>
      </c>
      <c r="F10976" s="7" t="n">
        <v>0</v>
      </c>
    </row>
    <row r="10977" spans="1:10">
      <c r="A10977" t="s">
        <v>4</v>
      </c>
      <c r="B10977" s="4" t="s">
        <v>5</v>
      </c>
      <c r="C10977" s="4" t="s">
        <v>8</v>
      </c>
      <c r="D10977" s="20" t="s">
        <v>30</v>
      </c>
      <c r="E10977" s="4" t="s">
        <v>5</v>
      </c>
      <c r="F10977" s="4" t="s">
        <v>8</v>
      </c>
      <c r="G10977" s="4" t="s">
        <v>7</v>
      </c>
      <c r="H10977" s="20" t="s">
        <v>32</v>
      </c>
      <c r="I10977" s="4" t="s">
        <v>8</v>
      </c>
      <c r="J10977" s="4" t="s">
        <v>14</v>
      </c>
      <c r="K10977" s="4" t="s">
        <v>8</v>
      </c>
      <c r="L10977" s="4" t="s">
        <v>8</v>
      </c>
      <c r="M10977" s="20" t="s">
        <v>30</v>
      </c>
      <c r="N10977" s="4" t="s">
        <v>5</v>
      </c>
      <c r="O10977" s="4" t="s">
        <v>8</v>
      </c>
      <c r="P10977" s="4" t="s">
        <v>7</v>
      </c>
      <c r="Q10977" s="20" t="s">
        <v>32</v>
      </c>
      <c r="R10977" s="4" t="s">
        <v>8</v>
      </c>
      <c r="S10977" s="4" t="s">
        <v>14</v>
      </c>
      <c r="T10977" s="4" t="s">
        <v>8</v>
      </c>
      <c r="U10977" s="4" t="s">
        <v>8</v>
      </c>
      <c r="V10977" s="4" t="s">
        <v>8</v>
      </c>
      <c r="W10977" s="4" t="s">
        <v>12</v>
      </c>
    </row>
    <row r="10978" spans="1:10">
      <c r="A10978" t="n">
        <v>88593</v>
      </c>
      <c r="B10978" s="12" t="n">
        <v>5</v>
      </c>
      <c r="C10978" s="7" t="n">
        <v>28</v>
      </c>
      <c r="D10978" s="20" t="s">
        <v>3</v>
      </c>
      <c r="E10978" s="10" t="n">
        <v>162</v>
      </c>
      <c r="F10978" s="7" t="n">
        <v>3</v>
      </c>
      <c r="G10978" s="7" t="n">
        <v>12316</v>
      </c>
      <c r="H10978" s="20" t="s">
        <v>3</v>
      </c>
      <c r="I10978" s="7" t="n">
        <v>0</v>
      </c>
      <c r="J10978" s="7" t="n">
        <v>1</v>
      </c>
      <c r="K10978" s="7" t="n">
        <v>2</v>
      </c>
      <c r="L10978" s="7" t="n">
        <v>28</v>
      </c>
      <c r="M10978" s="20" t="s">
        <v>3</v>
      </c>
      <c r="N10978" s="10" t="n">
        <v>162</v>
      </c>
      <c r="O10978" s="7" t="n">
        <v>3</v>
      </c>
      <c r="P10978" s="7" t="n">
        <v>12316</v>
      </c>
      <c r="Q10978" s="20" t="s">
        <v>3</v>
      </c>
      <c r="R10978" s="7" t="n">
        <v>0</v>
      </c>
      <c r="S10978" s="7" t="n">
        <v>2</v>
      </c>
      <c r="T10978" s="7" t="n">
        <v>2</v>
      </c>
      <c r="U10978" s="7" t="n">
        <v>11</v>
      </c>
      <c r="V10978" s="7" t="n">
        <v>1</v>
      </c>
      <c r="W10978" s="13" t="n">
        <f t="normal" ca="1">A10982</f>
        <v>0</v>
      </c>
    </row>
    <row r="10979" spans="1:10">
      <c r="A10979" t="s">
        <v>4</v>
      </c>
      <c r="B10979" s="4" t="s">
        <v>5</v>
      </c>
      <c r="C10979" s="4" t="s">
        <v>8</v>
      </c>
      <c r="D10979" s="4" t="s">
        <v>7</v>
      </c>
      <c r="E10979" s="4" t="s">
        <v>13</v>
      </c>
    </row>
    <row r="10980" spans="1:10">
      <c r="A10980" t="n">
        <v>88622</v>
      </c>
      <c r="B10980" s="27" t="n">
        <v>58</v>
      </c>
      <c r="C10980" s="7" t="n">
        <v>0</v>
      </c>
      <c r="D10980" s="7" t="n">
        <v>0</v>
      </c>
      <c r="E10980" s="7" t="n">
        <v>1</v>
      </c>
    </row>
    <row r="10981" spans="1:10">
      <c r="A10981" t="s">
        <v>4</v>
      </c>
      <c r="B10981" s="4" t="s">
        <v>5</v>
      </c>
      <c r="C10981" s="4" t="s">
        <v>8</v>
      </c>
      <c r="D10981" s="20" t="s">
        <v>30</v>
      </c>
      <c r="E10981" s="4" t="s">
        <v>5</v>
      </c>
      <c r="F10981" s="4" t="s">
        <v>8</v>
      </c>
      <c r="G10981" s="4" t="s">
        <v>7</v>
      </c>
      <c r="H10981" s="20" t="s">
        <v>32</v>
      </c>
      <c r="I10981" s="4" t="s">
        <v>8</v>
      </c>
      <c r="J10981" s="4" t="s">
        <v>14</v>
      </c>
      <c r="K10981" s="4" t="s">
        <v>8</v>
      </c>
      <c r="L10981" s="4" t="s">
        <v>8</v>
      </c>
      <c r="M10981" s="20" t="s">
        <v>30</v>
      </c>
      <c r="N10981" s="4" t="s">
        <v>5</v>
      </c>
      <c r="O10981" s="4" t="s">
        <v>8</v>
      </c>
      <c r="P10981" s="4" t="s">
        <v>7</v>
      </c>
      <c r="Q10981" s="20" t="s">
        <v>32</v>
      </c>
      <c r="R10981" s="4" t="s">
        <v>8</v>
      </c>
      <c r="S10981" s="4" t="s">
        <v>14</v>
      </c>
      <c r="T10981" s="4" t="s">
        <v>8</v>
      </c>
      <c r="U10981" s="4" t="s">
        <v>8</v>
      </c>
      <c r="V10981" s="4" t="s">
        <v>8</v>
      </c>
      <c r="W10981" s="4" t="s">
        <v>12</v>
      </c>
    </row>
    <row r="10982" spans="1:10">
      <c r="A10982" t="n">
        <v>88630</v>
      </c>
      <c r="B10982" s="12" t="n">
        <v>5</v>
      </c>
      <c r="C10982" s="7" t="n">
        <v>28</v>
      </c>
      <c r="D10982" s="20" t="s">
        <v>3</v>
      </c>
      <c r="E10982" s="10" t="n">
        <v>162</v>
      </c>
      <c r="F10982" s="7" t="n">
        <v>3</v>
      </c>
      <c r="G10982" s="7" t="n">
        <v>12316</v>
      </c>
      <c r="H10982" s="20" t="s">
        <v>3</v>
      </c>
      <c r="I10982" s="7" t="n">
        <v>0</v>
      </c>
      <c r="J10982" s="7" t="n">
        <v>1</v>
      </c>
      <c r="K10982" s="7" t="n">
        <v>3</v>
      </c>
      <c r="L10982" s="7" t="n">
        <v>28</v>
      </c>
      <c r="M10982" s="20" t="s">
        <v>3</v>
      </c>
      <c r="N10982" s="10" t="n">
        <v>162</v>
      </c>
      <c r="O10982" s="7" t="n">
        <v>3</v>
      </c>
      <c r="P10982" s="7" t="n">
        <v>12316</v>
      </c>
      <c r="Q10982" s="20" t="s">
        <v>3</v>
      </c>
      <c r="R10982" s="7" t="n">
        <v>0</v>
      </c>
      <c r="S10982" s="7" t="n">
        <v>2</v>
      </c>
      <c r="T10982" s="7" t="n">
        <v>3</v>
      </c>
      <c r="U10982" s="7" t="n">
        <v>9</v>
      </c>
      <c r="V10982" s="7" t="n">
        <v>1</v>
      </c>
      <c r="W10982" s="13" t="n">
        <f t="normal" ca="1">A10992</f>
        <v>0</v>
      </c>
    </row>
    <row r="10983" spans="1:10">
      <c r="A10983" t="s">
        <v>4</v>
      </c>
      <c r="B10983" s="4" t="s">
        <v>5</v>
      </c>
      <c r="C10983" s="4" t="s">
        <v>8</v>
      </c>
      <c r="D10983" s="20" t="s">
        <v>30</v>
      </c>
      <c r="E10983" s="4" t="s">
        <v>5</v>
      </c>
      <c r="F10983" s="4" t="s">
        <v>7</v>
      </c>
      <c r="G10983" s="4" t="s">
        <v>8</v>
      </c>
      <c r="H10983" s="4" t="s">
        <v>8</v>
      </c>
      <c r="I10983" s="4" t="s">
        <v>9</v>
      </c>
      <c r="J10983" s="20" t="s">
        <v>32</v>
      </c>
      <c r="K10983" s="4" t="s">
        <v>8</v>
      </c>
      <c r="L10983" s="4" t="s">
        <v>8</v>
      </c>
      <c r="M10983" s="20" t="s">
        <v>30</v>
      </c>
      <c r="N10983" s="4" t="s">
        <v>5</v>
      </c>
      <c r="O10983" s="4" t="s">
        <v>8</v>
      </c>
      <c r="P10983" s="20" t="s">
        <v>32</v>
      </c>
      <c r="Q10983" s="4" t="s">
        <v>8</v>
      </c>
      <c r="R10983" s="4" t="s">
        <v>14</v>
      </c>
      <c r="S10983" s="4" t="s">
        <v>8</v>
      </c>
      <c r="T10983" s="4" t="s">
        <v>8</v>
      </c>
      <c r="U10983" s="4" t="s">
        <v>8</v>
      </c>
      <c r="V10983" s="20" t="s">
        <v>30</v>
      </c>
      <c r="W10983" s="4" t="s">
        <v>5</v>
      </c>
      <c r="X10983" s="4" t="s">
        <v>8</v>
      </c>
      <c r="Y10983" s="20" t="s">
        <v>32</v>
      </c>
      <c r="Z10983" s="4" t="s">
        <v>8</v>
      </c>
      <c r="AA10983" s="4" t="s">
        <v>14</v>
      </c>
      <c r="AB10983" s="4" t="s">
        <v>8</v>
      </c>
      <c r="AC10983" s="4" t="s">
        <v>8</v>
      </c>
      <c r="AD10983" s="4" t="s">
        <v>8</v>
      </c>
      <c r="AE10983" s="4" t="s">
        <v>12</v>
      </c>
    </row>
    <row r="10984" spans="1:10">
      <c r="A10984" t="n">
        <v>88659</v>
      </c>
      <c r="B10984" s="12" t="n">
        <v>5</v>
      </c>
      <c r="C10984" s="7" t="n">
        <v>28</v>
      </c>
      <c r="D10984" s="20" t="s">
        <v>3</v>
      </c>
      <c r="E10984" s="59" t="n">
        <v>47</v>
      </c>
      <c r="F10984" s="7" t="n">
        <v>61456</v>
      </c>
      <c r="G10984" s="7" t="n">
        <v>2</v>
      </c>
      <c r="H10984" s="7" t="n">
        <v>0</v>
      </c>
      <c r="I10984" s="7" t="s">
        <v>354</v>
      </c>
      <c r="J10984" s="20" t="s">
        <v>3</v>
      </c>
      <c r="K10984" s="7" t="n">
        <v>8</v>
      </c>
      <c r="L10984" s="7" t="n">
        <v>28</v>
      </c>
      <c r="M10984" s="20" t="s">
        <v>3</v>
      </c>
      <c r="N10984" s="53" t="n">
        <v>74</v>
      </c>
      <c r="O10984" s="7" t="n">
        <v>65</v>
      </c>
      <c r="P10984" s="20" t="s">
        <v>3</v>
      </c>
      <c r="Q10984" s="7" t="n">
        <v>0</v>
      </c>
      <c r="R10984" s="7" t="n">
        <v>1</v>
      </c>
      <c r="S10984" s="7" t="n">
        <v>3</v>
      </c>
      <c r="T10984" s="7" t="n">
        <v>9</v>
      </c>
      <c r="U10984" s="7" t="n">
        <v>28</v>
      </c>
      <c r="V10984" s="20" t="s">
        <v>3</v>
      </c>
      <c r="W10984" s="53" t="n">
        <v>74</v>
      </c>
      <c r="X10984" s="7" t="n">
        <v>65</v>
      </c>
      <c r="Y10984" s="20" t="s">
        <v>3</v>
      </c>
      <c r="Z10984" s="7" t="n">
        <v>0</v>
      </c>
      <c r="AA10984" s="7" t="n">
        <v>2</v>
      </c>
      <c r="AB10984" s="7" t="n">
        <v>3</v>
      </c>
      <c r="AC10984" s="7" t="n">
        <v>9</v>
      </c>
      <c r="AD10984" s="7" t="n">
        <v>1</v>
      </c>
      <c r="AE10984" s="13" t="n">
        <f t="normal" ca="1">A10988</f>
        <v>0</v>
      </c>
    </row>
    <row r="10985" spans="1:10">
      <c r="A10985" t="s">
        <v>4</v>
      </c>
      <c r="B10985" s="4" t="s">
        <v>5</v>
      </c>
      <c r="C10985" s="4" t="s">
        <v>7</v>
      </c>
      <c r="D10985" s="4" t="s">
        <v>8</v>
      </c>
      <c r="E10985" s="4" t="s">
        <v>8</v>
      </c>
      <c r="F10985" s="4" t="s">
        <v>9</v>
      </c>
    </row>
    <row r="10986" spans="1:10">
      <c r="A10986" t="n">
        <v>88707</v>
      </c>
      <c r="B10986" s="59" t="n">
        <v>47</v>
      </c>
      <c r="C10986" s="7" t="n">
        <v>61456</v>
      </c>
      <c r="D10986" s="7" t="n">
        <v>0</v>
      </c>
      <c r="E10986" s="7" t="n">
        <v>0</v>
      </c>
      <c r="F10986" s="7" t="s">
        <v>355</v>
      </c>
    </row>
    <row r="10987" spans="1:10">
      <c r="A10987" t="s">
        <v>4</v>
      </c>
      <c r="B10987" s="4" t="s">
        <v>5</v>
      </c>
      <c r="C10987" s="4" t="s">
        <v>8</v>
      </c>
      <c r="D10987" s="4" t="s">
        <v>7</v>
      </c>
      <c r="E10987" s="4" t="s">
        <v>13</v>
      </c>
    </row>
    <row r="10988" spans="1:10">
      <c r="A10988" t="n">
        <v>88720</v>
      </c>
      <c r="B10988" s="27" t="n">
        <v>58</v>
      </c>
      <c r="C10988" s="7" t="n">
        <v>0</v>
      </c>
      <c r="D10988" s="7" t="n">
        <v>300</v>
      </c>
      <c r="E10988" s="7" t="n">
        <v>1</v>
      </c>
    </row>
    <row r="10989" spans="1:10">
      <c r="A10989" t="s">
        <v>4</v>
      </c>
      <c r="B10989" s="4" t="s">
        <v>5</v>
      </c>
      <c r="C10989" s="4" t="s">
        <v>8</v>
      </c>
      <c r="D10989" s="4" t="s">
        <v>7</v>
      </c>
    </row>
    <row r="10990" spans="1:10">
      <c r="A10990" t="n">
        <v>88728</v>
      </c>
      <c r="B10990" s="27" t="n">
        <v>58</v>
      </c>
      <c r="C10990" s="7" t="n">
        <v>255</v>
      </c>
      <c r="D10990" s="7" t="n">
        <v>0</v>
      </c>
    </row>
    <row r="10991" spans="1:10">
      <c r="A10991" t="s">
        <v>4</v>
      </c>
      <c r="B10991" s="4" t="s">
        <v>5</v>
      </c>
      <c r="C10991" s="4" t="s">
        <v>8</v>
      </c>
      <c r="D10991" s="4" t="s">
        <v>8</v>
      </c>
      <c r="E10991" s="4" t="s">
        <v>8</v>
      </c>
      <c r="F10991" s="4" t="s">
        <v>8</v>
      </c>
    </row>
    <row r="10992" spans="1:10">
      <c r="A10992" t="n">
        <v>88732</v>
      </c>
      <c r="B10992" s="11" t="n">
        <v>14</v>
      </c>
      <c r="C10992" s="7" t="n">
        <v>0</v>
      </c>
      <c r="D10992" s="7" t="n">
        <v>0</v>
      </c>
      <c r="E10992" s="7" t="n">
        <v>0</v>
      </c>
      <c r="F10992" s="7" t="n">
        <v>64</v>
      </c>
    </row>
    <row r="10993" spans="1:31">
      <c r="A10993" t="s">
        <v>4</v>
      </c>
      <c r="B10993" s="4" t="s">
        <v>5</v>
      </c>
      <c r="C10993" s="4" t="s">
        <v>8</v>
      </c>
      <c r="D10993" s="4" t="s">
        <v>7</v>
      </c>
    </row>
    <row r="10994" spans="1:31">
      <c r="A10994" t="n">
        <v>88737</v>
      </c>
      <c r="B10994" s="23" t="n">
        <v>22</v>
      </c>
      <c r="C10994" s="7" t="n">
        <v>0</v>
      </c>
      <c r="D10994" s="7" t="n">
        <v>12316</v>
      </c>
    </row>
    <row r="10995" spans="1:31">
      <c r="A10995" t="s">
        <v>4</v>
      </c>
      <c r="B10995" s="4" t="s">
        <v>5</v>
      </c>
      <c r="C10995" s="4" t="s">
        <v>8</v>
      </c>
      <c r="D10995" s="4" t="s">
        <v>7</v>
      </c>
    </row>
    <row r="10996" spans="1:31">
      <c r="A10996" t="n">
        <v>88741</v>
      </c>
      <c r="B10996" s="27" t="n">
        <v>58</v>
      </c>
      <c r="C10996" s="7" t="n">
        <v>5</v>
      </c>
      <c r="D10996" s="7" t="n">
        <v>300</v>
      </c>
    </row>
    <row r="10997" spans="1:31">
      <c r="A10997" t="s">
        <v>4</v>
      </c>
      <c r="B10997" s="4" t="s">
        <v>5</v>
      </c>
      <c r="C10997" s="4" t="s">
        <v>13</v>
      </c>
      <c r="D10997" s="4" t="s">
        <v>7</v>
      </c>
    </row>
    <row r="10998" spans="1:31">
      <c r="A10998" t="n">
        <v>88745</v>
      </c>
      <c r="B10998" s="60" t="n">
        <v>103</v>
      </c>
      <c r="C10998" s="7" t="n">
        <v>0</v>
      </c>
      <c r="D10998" s="7" t="n">
        <v>300</v>
      </c>
    </row>
    <row r="10999" spans="1:31">
      <c r="A10999" t="s">
        <v>4</v>
      </c>
      <c r="B10999" s="4" t="s">
        <v>5</v>
      </c>
      <c r="C10999" s="4" t="s">
        <v>8</v>
      </c>
    </row>
    <row r="11000" spans="1:31">
      <c r="A11000" t="n">
        <v>88752</v>
      </c>
      <c r="B11000" s="61" t="n">
        <v>64</v>
      </c>
      <c r="C11000" s="7" t="n">
        <v>7</v>
      </c>
    </row>
    <row r="11001" spans="1:31">
      <c r="A11001" t="s">
        <v>4</v>
      </c>
      <c r="B11001" s="4" t="s">
        <v>5</v>
      </c>
      <c r="C11001" s="4" t="s">
        <v>8</v>
      </c>
      <c r="D11001" s="4" t="s">
        <v>7</v>
      </c>
    </row>
    <row r="11002" spans="1:31">
      <c r="A11002" t="n">
        <v>88754</v>
      </c>
      <c r="B11002" s="64" t="n">
        <v>72</v>
      </c>
      <c r="C11002" s="7" t="n">
        <v>5</v>
      </c>
      <c r="D11002" s="7" t="n">
        <v>0</v>
      </c>
    </row>
    <row r="11003" spans="1:31">
      <c r="A11003" t="s">
        <v>4</v>
      </c>
      <c r="B11003" s="4" t="s">
        <v>5</v>
      </c>
      <c r="C11003" s="4" t="s">
        <v>8</v>
      </c>
      <c r="D11003" s="20" t="s">
        <v>30</v>
      </c>
      <c r="E11003" s="4" t="s">
        <v>5</v>
      </c>
      <c r="F11003" s="4" t="s">
        <v>8</v>
      </c>
      <c r="G11003" s="4" t="s">
        <v>7</v>
      </c>
      <c r="H11003" s="20" t="s">
        <v>32</v>
      </c>
      <c r="I11003" s="4" t="s">
        <v>8</v>
      </c>
      <c r="J11003" s="4" t="s">
        <v>14</v>
      </c>
      <c r="K11003" s="4" t="s">
        <v>8</v>
      </c>
      <c r="L11003" s="4" t="s">
        <v>8</v>
      </c>
      <c r="M11003" s="4" t="s">
        <v>12</v>
      </c>
    </row>
    <row r="11004" spans="1:31">
      <c r="A11004" t="n">
        <v>88758</v>
      </c>
      <c r="B11004" s="12" t="n">
        <v>5</v>
      </c>
      <c r="C11004" s="7" t="n">
        <v>28</v>
      </c>
      <c r="D11004" s="20" t="s">
        <v>3</v>
      </c>
      <c r="E11004" s="10" t="n">
        <v>162</v>
      </c>
      <c r="F11004" s="7" t="n">
        <v>4</v>
      </c>
      <c r="G11004" s="7" t="n">
        <v>12316</v>
      </c>
      <c r="H11004" s="20" t="s">
        <v>3</v>
      </c>
      <c r="I11004" s="7" t="n">
        <v>0</v>
      </c>
      <c r="J11004" s="7" t="n">
        <v>1</v>
      </c>
      <c r="K11004" s="7" t="n">
        <v>2</v>
      </c>
      <c r="L11004" s="7" t="n">
        <v>1</v>
      </c>
      <c r="M11004" s="13" t="n">
        <f t="normal" ca="1">A11010</f>
        <v>0</v>
      </c>
    </row>
    <row r="11005" spans="1:31">
      <c r="A11005" t="s">
        <v>4</v>
      </c>
      <c r="B11005" s="4" t="s">
        <v>5</v>
      </c>
      <c r="C11005" s="4" t="s">
        <v>8</v>
      </c>
      <c r="D11005" s="4" t="s">
        <v>9</v>
      </c>
    </row>
    <row r="11006" spans="1:31">
      <c r="A11006" t="n">
        <v>88775</v>
      </c>
      <c r="B11006" s="9" t="n">
        <v>2</v>
      </c>
      <c r="C11006" s="7" t="n">
        <v>10</v>
      </c>
      <c r="D11006" s="7" t="s">
        <v>356</v>
      </c>
    </row>
    <row r="11007" spans="1:31">
      <c r="A11007" t="s">
        <v>4</v>
      </c>
      <c r="B11007" s="4" t="s">
        <v>5</v>
      </c>
      <c r="C11007" s="4" t="s">
        <v>7</v>
      </c>
    </row>
    <row r="11008" spans="1:31">
      <c r="A11008" t="n">
        <v>88792</v>
      </c>
      <c r="B11008" s="25" t="n">
        <v>16</v>
      </c>
      <c r="C11008" s="7" t="n">
        <v>0</v>
      </c>
    </row>
    <row r="11009" spans="1:13">
      <c r="A11009" t="s">
        <v>4</v>
      </c>
      <c r="B11009" s="4" t="s">
        <v>5</v>
      </c>
      <c r="C11009" s="4" t="s">
        <v>7</v>
      </c>
      <c r="D11009" s="4" t="s">
        <v>9</v>
      </c>
      <c r="E11009" s="4" t="s">
        <v>9</v>
      </c>
      <c r="F11009" s="4" t="s">
        <v>9</v>
      </c>
      <c r="G11009" s="4" t="s">
        <v>8</v>
      </c>
      <c r="H11009" s="4" t="s">
        <v>14</v>
      </c>
      <c r="I11009" s="4" t="s">
        <v>13</v>
      </c>
      <c r="J11009" s="4" t="s">
        <v>13</v>
      </c>
      <c r="K11009" s="4" t="s">
        <v>13</v>
      </c>
      <c r="L11009" s="4" t="s">
        <v>13</v>
      </c>
      <c r="M11009" s="4" t="s">
        <v>13</v>
      </c>
      <c r="N11009" s="4" t="s">
        <v>13</v>
      </c>
      <c r="O11009" s="4" t="s">
        <v>13</v>
      </c>
      <c r="P11009" s="4" t="s">
        <v>9</v>
      </c>
      <c r="Q11009" s="4" t="s">
        <v>9</v>
      </c>
      <c r="R11009" s="4" t="s">
        <v>14</v>
      </c>
      <c r="S11009" s="4" t="s">
        <v>8</v>
      </c>
      <c r="T11009" s="4" t="s">
        <v>14</v>
      </c>
      <c r="U11009" s="4" t="s">
        <v>14</v>
      </c>
      <c r="V11009" s="4" t="s">
        <v>7</v>
      </c>
    </row>
    <row r="11010" spans="1:13">
      <c r="A11010" t="n">
        <v>88795</v>
      </c>
      <c r="B11010" s="66" t="n">
        <v>19</v>
      </c>
      <c r="C11010" s="7" t="n">
        <v>1</v>
      </c>
      <c r="D11010" s="7" t="s">
        <v>427</v>
      </c>
      <c r="E11010" s="7" t="s">
        <v>414</v>
      </c>
      <c r="F11010" s="7" t="s">
        <v>15</v>
      </c>
      <c r="G11010" s="7" t="n">
        <v>0</v>
      </c>
      <c r="H11010" s="7" t="n">
        <v>1</v>
      </c>
      <c r="I11010" s="7" t="n">
        <v>0</v>
      </c>
      <c r="J11010" s="7" t="n">
        <v>0</v>
      </c>
      <c r="K11010" s="7" t="n">
        <v>0</v>
      </c>
      <c r="L11010" s="7" t="n">
        <v>0</v>
      </c>
      <c r="M11010" s="7" t="n">
        <v>1</v>
      </c>
      <c r="N11010" s="7" t="n">
        <v>1.60000002384186</v>
      </c>
      <c r="O11010" s="7" t="n">
        <v>0.0900000035762787</v>
      </c>
      <c r="P11010" s="7" t="s">
        <v>15</v>
      </c>
      <c r="Q11010" s="7" t="s">
        <v>15</v>
      </c>
      <c r="R11010" s="7" t="n">
        <v>-1</v>
      </c>
      <c r="S11010" s="7" t="n">
        <v>0</v>
      </c>
      <c r="T11010" s="7" t="n">
        <v>0</v>
      </c>
      <c r="U11010" s="7" t="n">
        <v>0</v>
      </c>
      <c r="V11010" s="7" t="n">
        <v>0</v>
      </c>
    </row>
    <row r="11011" spans="1:13">
      <c r="A11011" t="s">
        <v>4</v>
      </c>
      <c r="B11011" s="4" t="s">
        <v>5</v>
      </c>
      <c r="C11011" s="4" t="s">
        <v>7</v>
      </c>
      <c r="D11011" s="4" t="s">
        <v>9</v>
      </c>
      <c r="E11011" s="4" t="s">
        <v>9</v>
      </c>
      <c r="F11011" s="4" t="s">
        <v>9</v>
      </c>
      <c r="G11011" s="4" t="s">
        <v>8</v>
      </c>
      <c r="H11011" s="4" t="s">
        <v>14</v>
      </c>
      <c r="I11011" s="4" t="s">
        <v>13</v>
      </c>
      <c r="J11011" s="4" t="s">
        <v>13</v>
      </c>
      <c r="K11011" s="4" t="s">
        <v>13</v>
      </c>
      <c r="L11011" s="4" t="s">
        <v>13</v>
      </c>
      <c r="M11011" s="4" t="s">
        <v>13</v>
      </c>
      <c r="N11011" s="4" t="s">
        <v>13</v>
      </c>
      <c r="O11011" s="4" t="s">
        <v>13</v>
      </c>
      <c r="P11011" s="4" t="s">
        <v>9</v>
      </c>
      <c r="Q11011" s="4" t="s">
        <v>9</v>
      </c>
      <c r="R11011" s="4" t="s">
        <v>14</v>
      </c>
      <c r="S11011" s="4" t="s">
        <v>8</v>
      </c>
      <c r="T11011" s="4" t="s">
        <v>14</v>
      </c>
      <c r="U11011" s="4" t="s">
        <v>14</v>
      </c>
      <c r="V11011" s="4" t="s">
        <v>7</v>
      </c>
    </row>
    <row r="11012" spans="1:13">
      <c r="A11012" t="n">
        <v>88868</v>
      </c>
      <c r="B11012" s="66" t="n">
        <v>19</v>
      </c>
      <c r="C11012" s="7" t="n">
        <v>2</v>
      </c>
      <c r="D11012" s="7" t="s">
        <v>428</v>
      </c>
      <c r="E11012" s="7" t="s">
        <v>419</v>
      </c>
      <c r="F11012" s="7" t="s">
        <v>15</v>
      </c>
      <c r="G11012" s="7" t="n">
        <v>0</v>
      </c>
      <c r="H11012" s="7" t="n">
        <v>1</v>
      </c>
      <c r="I11012" s="7" t="n">
        <v>0</v>
      </c>
      <c r="J11012" s="7" t="n">
        <v>0</v>
      </c>
      <c r="K11012" s="7" t="n">
        <v>0</v>
      </c>
      <c r="L11012" s="7" t="n">
        <v>0</v>
      </c>
      <c r="M11012" s="7" t="n">
        <v>1</v>
      </c>
      <c r="N11012" s="7" t="n">
        <v>1.60000002384186</v>
      </c>
      <c r="O11012" s="7" t="n">
        <v>0.0900000035762787</v>
      </c>
      <c r="P11012" s="7" t="s">
        <v>15</v>
      </c>
      <c r="Q11012" s="7" t="s">
        <v>15</v>
      </c>
      <c r="R11012" s="7" t="n">
        <v>-1</v>
      </c>
      <c r="S11012" s="7" t="n">
        <v>0</v>
      </c>
      <c r="T11012" s="7" t="n">
        <v>0</v>
      </c>
      <c r="U11012" s="7" t="n">
        <v>0</v>
      </c>
      <c r="V11012" s="7" t="n">
        <v>0</v>
      </c>
    </row>
    <row r="11013" spans="1:13">
      <c r="A11013" t="s">
        <v>4</v>
      </c>
      <c r="B11013" s="4" t="s">
        <v>5</v>
      </c>
      <c r="C11013" s="4" t="s">
        <v>7</v>
      </c>
      <c r="D11013" s="4" t="s">
        <v>9</v>
      </c>
      <c r="E11013" s="4" t="s">
        <v>9</v>
      </c>
      <c r="F11013" s="4" t="s">
        <v>9</v>
      </c>
      <c r="G11013" s="4" t="s">
        <v>8</v>
      </c>
      <c r="H11013" s="4" t="s">
        <v>14</v>
      </c>
      <c r="I11013" s="4" t="s">
        <v>13</v>
      </c>
      <c r="J11013" s="4" t="s">
        <v>13</v>
      </c>
      <c r="K11013" s="4" t="s">
        <v>13</v>
      </c>
      <c r="L11013" s="4" t="s">
        <v>13</v>
      </c>
      <c r="M11013" s="4" t="s">
        <v>13</v>
      </c>
      <c r="N11013" s="4" t="s">
        <v>13</v>
      </c>
      <c r="O11013" s="4" t="s">
        <v>13</v>
      </c>
      <c r="P11013" s="4" t="s">
        <v>9</v>
      </c>
      <c r="Q11013" s="4" t="s">
        <v>9</v>
      </c>
      <c r="R11013" s="4" t="s">
        <v>14</v>
      </c>
      <c r="S11013" s="4" t="s">
        <v>8</v>
      </c>
      <c r="T11013" s="4" t="s">
        <v>14</v>
      </c>
      <c r="U11013" s="4" t="s">
        <v>14</v>
      </c>
      <c r="V11013" s="4" t="s">
        <v>7</v>
      </c>
    </row>
    <row r="11014" spans="1:13">
      <c r="A11014" t="n">
        <v>88942</v>
      </c>
      <c r="B11014" s="66" t="n">
        <v>19</v>
      </c>
      <c r="C11014" s="7" t="n">
        <v>3</v>
      </c>
      <c r="D11014" s="7" t="s">
        <v>429</v>
      </c>
      <c r="E11014" s="7" t="s">
        <v>415</v>
      </c>
      <c r="F11014" s="7" t="s">
        <v>15</v>
      </c>
      <c r="G11014" s="7" t="n">
        <v>0</v>
      </c>
      <c r="H11014" s="7" t="n">
        <v>1</v>
      </c>
      <c r="I11014" s="7" t="n">
        <v>0</v>
      </c>
      <c r="J11014" s="7" t="n">
        <v>0</v>
      </c>
      <c r="K11014" s="7" t="n">
        <v>0</v>
      </c>
      <c r="L11014" s="7" t="n">
        <v>0</v>
      </c>
      <c r="M11014" s="7" t="n">
        <v>1</v>
      </c>
      <c r="N11014" s="7" t="n">
        <v>1.60000002384186</v>
      </c>
      <c r="O11014" s="7" t="n">
        <v>0.0900000035762787</v>
      </c>
      <c r="P11014" s="7" t="s">
        <v>15</v>
      </c>
      <c r="Q11014" s="7" t="s">
        <v>15</v>
      </c>
      <c r="R11014" s="7" t="n">
        <v>-1</v>
      </c>
      <c r="S11014" s="7" t="n">
        <v>0</v>
      </c>
      <c r="T11014" s="7" t="n">
        <v>0</v>
      </c>
      <c r="U11014" s="7" t="n">
        <v>0</v>
      </c>
      <c r="V11014" s="7" t="n">
        <v>0</v>
      </c>
    </row>
    <row r="11015" spans="1:13">
      <c r="A11015" t="s">
        <v>4</v>
      </c>
      <c r="B11015" s="4" t="s">
        <v>5</v>
      </c>
      <c r="C11015" s="4" t="s">
        <v>7</v>
      </c>
      <c r="D11015" s="4" t="s">
        <v>9</v>
      </c>
      <c r="E11015" s="4" t="s">
        <v>9</v>
      </c>
      <c r="F11015" s="4" t="s">
        <v>9</v>
      </c>
      <c r="G11015" s="4" t="s">
        <v>8</v>
      </c>
      <c r="H11015" s="4" t="s">
        <v>14</v>
      </c>
      <c r="I11015" s="4" t="s">
        <v>13</v>
      </c>
      <c r="J11015" s="4" t="s">
        <v>13</v>
      </c>
      <c r="K11015" s="4" t="s">
        <v>13</v>
      </c>
      <c r="L11015" s="4" t="s">
        <v>13</v>
      </c>
      <c r="M11015" s="4" t="s">
        <v>13</v>
      </c>
      <c r="N11015" s="4" t="s">
        <v>13</v>
      </c>
      <c r="O11015" s="4" t="s">
        <v>13</v>
      </c>
      <c r="P11015" s="4" t="s">
        <v>9</v>
      </c>
      <c r="Q11015" s="4" t="s">
        <v>9</v>
      </c>
      <c r="R11015" s="4" t="s">
        <v>14</v>
      </c>
      <c r="S11015" s="4" t="s">
        <v>8</v>
      </c>
      <c r="T11015" s="4" t="s">
        <v>14</v>
      </c>
      <c r="U11015" s="4" t="s">
        <v>14</v>
      </c>
      <c r="V11015" s="4" t="s">
        <v>7</v>
      </c>
    </row>
    <row r="11016" spans="1:13">
      <c r="A11016" t="n">
        <v>89015</v>
      </c>
      <c r="B11016" s="66" t="n">
        <v>19</v>
      </c>
      <c r="C11016" s="7" t="n">
        <v>4</v>
      </c>
      <c r="D11016" s="7" t="s">
        <v>430</v>
      </c>
      <c r="E11016" s="7" t="s">
        <v>420</v>
      </c>
      <c r="F11016" s="7" t="s">
        <v>15</v>
      </c>
      <c r="G11016" s="7" t="n">
        <v>0</v>
      </c>
      <c r="H11016" s="7" t="n">
        <v>1</v>
      </c>
      <c r="I11016" s="7" t="n">
        <v>0</v>
      </c>
      <c r="J11016" s="7" t="n">
        <v>0</v>
      </c>
      <c r="K11016" s="7" t="n">
        <v>0</v>
      </c>
      <c r="L11016" s="7" t="n">
        <v>0</v>
      </c>
      <c r="M11016" s="7" t="n">
        <v>1</v>
      </c>
      <c r="N11016" s="7" t="n">
        <v>1.60000002384186</v>
      </c>
      <c r="O11016" s="7" t="n">
        <v>0.0900000035762787</v>
      </c>
      <c r="P11016" s="7" t="s">
        <v>15</v>
      </c>
      <c r="Q11016" s="7" t="s">
        <v>15</v>
      </c>
      <c r="R11016" s="7" t="n">
        <v>-1</v>
      </c>
      <c r="S11016" s="7" t="n">
        <v>0</v>
      </c>
      <c r="T11016" s="7" t="n">
        <v>0</v>
      </c>
      <c r="U11016" s="7" t="n">
        <v>0</v>
      </c>
      <c r="V11016" s="7" t="n">
        <v>0</v>
      </c>
    </row>
    <row r="11017" spans="1:13">
      <c r="A11017" t="s">
        <v>4</v>
      </c>
      <c r="B11017" s="4" t="s">
        <v>5</v>
      </c>
      <c r="C11017" s="4" t="s">
        <v>7</v>
      </c>
      <c r="D11017" s="4" t="s">
        <v>9</v>
      </c>
      <c r="E11017" s="4" t="s">
        <v>9</v>
      </c>
      <c r="F11017" s="4" t="s">
        <v>9</v>
      </c>
      <c r="G11017" s="4" t="s">
        <v>8</v>
      </c>
      <c r="H11017" s="4" t="s">
        <v>14</v>
      </c>
      <c r="I11017" s="4" t="s">
        <v>13</v>
      </c>
      <c r="J11017" s="4" t="s">
        <v>13</v>
      </c>
      <c r="K11017" s="4" t="s">
        <v>13</v>
      </c>
      <c r="L11017" s="4" t="s">
        <v>13</v>
      </c>
      <c r="M11017" s="4" t="s">
        <v>13</v>
      </c>
      <c r="N11017" s="4" t="s">
        <v>13</v>
      </c>
      <c r="O11017" s="4" t="s">
        <v>13</v>
      </c>
      <c r="P11017" s="4" t="s">
        <v>9</v>
      </c>
      <c r="Q11017" s="4" t="s">
        <v>9</v>
      </c>
      <c r="R11017" s="4" t="s">
        <v>14</v>
      </c>
      <c r="S11017" s="4" t="s">
        <v>8</v>
      </c>
      <c r="T11017" s="4" t="s">
        <v>14</v>
      </c>
      <c r="U11017" s="4" t="s">
        <v>14</v>
      </c>
      <c r="V11017" s="4" t="s">
        <v>7</v>
      </c>
    </row>
    <row r="11018" spans="1:13">
      <c r="A11018" t="n">
        <v>89090</v>
      </c>
      <c r="B11018" s="66" t="n">
        <v>19</v>
      </c>
      <c r="C11018" s="7" t="n">
        <v>5</v>
      </c>
      <c r="D11018" s="7" t="s">
        <v>431</v>
      </c>
      <c r="E11018" s="7" t="s">
        <v>416</v>
      </c>
      <c r="F11018" s="7" t="s">
        <v>15</v>
      </c>
      <c r="G11018" s="7" t="n">
        <v>0</v>
      </c>
      <c r="H11018" s="7" t="n">
        <v>1</v>
      </c>
      <c r="I11018" s="7" t="n">
        <v>0</v>
      </c>
      <c r="J11018" s="7" t="n">
        <v>0</v>
      </c>
      <c r="K11018" s="7" t="n">
        <v>0</v>
      </c>
      <c r="L11018" s="7" t="n">
        <v>0</v>
      </c>
      <c r="M11018" s="7" t="n">
        <v>1</v>
      </c>
      <c r="N11018" s="7" t="n">
        <v>1.60000002384186</v>
      </c>
      <c r="O11018" s="7" t="n">
        <v>0.0900000035762787</v>
      </c>
      <c r="P11018" s="7" t="s">
        <v>15</v>
      </c>
      <c r="Q11018" s="7" t="s">
        <v>15</v>
      </c>
      <c r="R11018" s="7" t="n">
        <v>-1</v>
      </c>
      <c r="S11018" s="7" t="n">
        <v>0</v>
      </c>
      <c r="T11018" s="7" t="n">
        <v>0</v>
      </c>
      <c r="U11018" s="7" t="n">
        <v>0</v>
      </c>
      <c r="V11018" s="7" t="n">
        <v>0</v>
      </c>
    </row>
    <row r="11019" spans="1:13">
      <c r="A11019" t="s">
        <v>4</v>
      </c>
      <c r="B11019" s="4" t="s">
        <v>5</v>
      </c>
      <c r="C11019" s="4" t="s">
        <v>7</v>
      </c>
      <c r="D11019" s="4" t="s">
        <v>9</v>
      </c>
      <c r="E11019" s="4" t="s">
        <v>9</v>
      </c>
      <c r="F11019" s="4" t="s">
        <v>9</v>
      </c>
      <c r="G11019" s="4" t="s">
        <v>8</v>
      </c>
      <c r="H11019" s="4" t="s">
        <v>14</v>
      </c>
      <c r="I11019" s="4" t="s">
        <v>13</v>
      </c>
      <c r="J11019" s="4" t="s">
        <v>13</v>
      </c>
      <c r="K11019" s="4" t="s">
        <v>13</v>
      </c>
      <c r="L11019" s="4" t="s">
        <v>13</v>
      </c>
      <c r="M11019" s="4" t="s">
        <v>13</v>
      </c>
      <c r="N11019" s="4" t="s">
        <v>13</v>
      </c>
      <c r="O11019" s="4" t="s">
        <v>13</v>
      </c>
      <c r="P11019" s="4" t="s">
        <v>9</v>
      </c>
      <c r="Q11019" s="4" t="s">
        <v>9</v>
      </c>
      <c r="R11019" s="4" t="s">
        <v>14</v>
      </c>
      <c r="S11019" s="4" t="s">
        <v>8</v>
      </c>
      <c r="T11019" s="4" t="s">
        <v>14</v>
      </c>
      <c r="U11019" s="4" t="s">
        <v>14</v>
      </c>
      <c r="V11019" s="4" t="s">
        <v>7</v>
      </c>
    </row>
    <row r="11020" spans="1:13">
      <c r="A11020" t="n">
        <v>89162</v>
      </c>
      <c r="B11020" s="66" t="n">
        <v>19</v>
      </c>
      <c r="C11020" s="7" t="n">
        <v>6</v>
      </c>
      <c r="D11020" s="7" t="s">
        <v>432</v>
      </c>
      <c r="E11020" s="7" t="s">
        <v>421</v>
      </c>
      <c r="F11020" s="7" t="s">
        <v>15</v>
      </c>
      <c r="G11020" s="7" t="n">
        <v>0</v>
      </c>
      <c r="H11020" s="7" t="n">
        <v>1</v>
      </c>
      <c r="I11020" s="7" t="n">
        <v>0</v>
      </c>
      <c r="J11020" s="7" t="n">
        <v>0</v>
      </c>
      <c r="K11020" s="7" t="n">
        <v>0</v>
      </c>
      <c r="L11020" s="7" t="n">
        <v>0</v>
      </c>
      <c r="M11020" s="7" t="n">
        <v>1</v>
      </c>
      <c r="N11020" s="7" t="n">
        <v>1.60000002384186</v>
      </c>
      <c r="O11020" s="7" t="n">
        <v>0.0900000035762787</v>
      </c>
      <c r="P11020" s="7" t="s">
        <v>15</v>
      </c>
      <c r="Q11020" s="7" t="s">
        <v>15</v>
      </c>
      <c r="R11020" s="7" t="n">
        <v>-1</v>
      </c>
      <c r="S11020" s="7" t="n">
        <v>0</v>
      </c>
      <c r="T11020" s="7" t="n">
        <v>0</v>
      </c>
      <c r="U11020" s="7" t="n">
        <v>0</v>
      </c>
      <c r="V11020" s="7" t="n">
        <v>0</v>
      </c>
    </row>
    <row r="11021" spans="1:13">
      <c r="A11021" t="s">
        <v>4</v>
      </c>
      <c r="B11021" s="4" t="s">
        <v>5</v>
      </c>
      <c r="C11021" s="4" t="s">
        <v>7</v>
      </c>
      <c r="D11021" s="4" t="s">
        <v>9</v>
      </c>
      <c r="E11021" s="4" t="s">
        <v>9</v>
      </c>
      <c r="F11021" s="4" t="s">
        <v>9</v>
      </c>
      <c r="G11021" s="4" t="s">
        <v>8</v>
      </c>
      <c r="H11021" s="4" t="s">
        <v>14</v>
      </c>
      <c r="I11021" s="4" t="s">
        <v>13</v>
      </c>
      <c r="J11021" s="4" t="s">
        <v>13</v>
      </c>
      <c r="K11021" s="4" t="s">
        <v>13</v>
      </c>
      <c r="L11021" s="4" t="s">
        <v>13</v>
      </c>
      <c r="M11021" s="4" t="s">
        <v>13</v>
      </c>
      <c r="N11021" s="4" t="s">
        <v>13</v>
      </c>
      <c r="O11021" s="4" t="s">
        <v>13</v>
      </c>
      <c r="P11021" s="4" t="s">
        <v>9</v>
      </c>
      <c r="Q11021" s="4" t="s">
        <v>9</v>
      </c>
      <c r="R11021" s="4" t="s">
        <v>14</v>
      </c>
      <c r="S11021" s="4" t="s">
        <v>8</v>
      </c>
      <c r="T11021" s="4" t="s">
        <v>14</v>
      </c>
      <c r="U11021" s="4" t="s">
        <v>14</v>
      </c>
      <c r="V11021" s="4" t="s">
        <v>7</v>
      </c>
    </row>
    <row r="11022" spans="1:13">
      <c r="A11022" t="n">
        <v>89235</v>
      </c>
      <c r="B11022" s="66" t="n">
        <v>19</v>
      </c>
      <c r="C11022" s="7" t="n">
        <v>7</v>
      </c>
      <c r="D11022" s="7" t="s">
        <v>433</v>
      </c>
      <c r="E11022" s="7" t="s">
        <v>417</v>
      </c>
      <c r="F11022" s="7" t="s">
        <v>15</v>
      </c>
      <c r="G11022" s="7" t="n">
        <v>0</v>
      </c>
      <c r="H11022" s="7" t="n">
        <v>1</v>
      </c>
      <c r="I11022" s="7" t="n">
        <v>0</v>
      </c>
      <c r="J11022" s="7" t="n">
        <v>0</v>
      </c>
      <c r="K11022" s="7" t="n">
        <v>0</v>
      </c>
      <c r="L11022" s="7" t="n">
        <v>0</v>
      </c>
      <c r="M11022" s="7" t="n">
        <v>1</v>
      </c>
      <c r="N11022" s="7" t="n">
        <v>1.60000002384186</v>
      </c>
      <c r="O11022" s="7" t="n">
        <v>0.0900000035762787</v>
      </c>
      <c r="P11022" s="7" t="s">
        <v>15</v>
      </c>
      <c r="Q11022" s="7" t="s">
        <v>15</v>
      </c>
      <c r="R11022" s="7" t="n">
        <v>-1</v>
      </c>
      <c r="S11022" s="7" t="n">
        <v>0</v>
      </c>
      <c r="T11022" s="7" t="n">
        <v>0</v>
      </c>
      <c r="U11022" s="7" t="n">
        <v>0</v>
      </c>
      <c r="V11022" s="7" t="n">
        <v>0</v>
      </c>
    </row>
    <row r="11023" spans="1:13">
      <c r="A11023" t="s">
        <v>4</v>
      </c>
      <c r="B11023" s="4" t="s">
        <v>5</v>
      </c>
      <c r="C11023" s="4" t="s">
        <v>7</v>
      </c>
      <c r="D11023" s="4" t="s">
        <v>9</v>
      </c>
      <c r="E11023" s="4" t="s">
        <v>9</v>
      </c>
      <c r="F11023" s="4" t="s">
        <v>9</v>
      </c>
      <c r="G11023" s="4" t="s">
        <v>8</v>
      </c>
      <c r="H11023" s="4" t="s">
        <v>14</v>
      </c>
      <c r="I11023" s="4" t="s">
        <v>13</v>
      </c>
      <c r="J11023" s="4" t="s">
        <v>13</v>
      </c>
      <c r="K11023" s="4" t="s">
        <v>13</v>
      </c>
      <c r="L11023" s="4" t="s">
        <v>13</v>
      </c>
      <c r="M11023" s="4" t="s">
        <v>13</v>
      </c>
      <c r="N11023" s="4" t="s">
        <v>13</v>
      </c>
      <c r="O11023" s="4" t="s">
        <v>13</v>
      </c>
      <c r="P11023" s="4" t="s">
        <v>9</v>
      </c>
      <c r="Q11023" s="4" t="s">
        <v>9</v>
      </c>
      <c r="R11023" s="4" t="s">
        <v>14</v>
      </c>
      <c r="S11023" s="4" t="s">
        <v>8</v>
      </c>
      <c r="T11023" s="4" t="s">
        <v>14</v>
      </c>
      <c r="U11023" s="4" t="s">
        <v>14</v>
      </c>
      <c r="V11023" s="4" t="s">
        <v>7</v>
      </c>
    </row>
    <row r="11024" spans="1:13">
      <c r="A11024" t="n">
        <v>89306</v>
      </c>
      <c r="B11024" s="66" t="n">
        <v>19</v>
      </c>
      <c r="C11024" s="7" t="n">
        <v>8</v>
      </c>
      <c r="D11024" s="7" t="s">
        <v>434</v>
      </c>
      <c r="E11024" s="7" t="s">
        <v>422</v>
      </c>
      <c r="F11024" s="7" t="s">
        <v>15</v>
      </c>
      <c r="G11024" s="7" t="n">
        <v>0</v>
      </c>
      <c r="H11024" s="7" t="n">
        <v>1</v>
      </c>
      <c r="I11024" s="7" t="n">
        <v>0</v>
      </c>
      <c r="J11024" s="7" t="n">
        <v>0</v>
      </c>
      <c r="K11024" s="7" t="n">
        <v>0</v>
      </c>
      <c r="L11024" s="7" t="n">
        <v>0</v>
      </c>
      <c r="M11024" s="7" t="n">
        <v>1</v>
      </c>
      <c r="N11024" s="7" t="n">
        <v>1.60000002384186</v>
      </c>
      <c r="O11024" s="7" t="n">
        <v>0.0900000035762787</v>
      </c>
      <c r="P11024" s="7" t="s">
        <v>15</v>
      </c>
      <c r="Q11024" s="7" t="s">
        <v>15</v>
      </c>
      <c r="R11024" s="7" t="n">
        <v>-1</v>
      </c>
      <c r="S11024" s="7" t="n">
        <v>0</v>
      </c>
      <c r="T11024" s="7" t="n">
        <v>0</v>
      </c>
      <c r="U11024" s="7" t="n">
        <v>0</v>
      </c>
      <c r="V11024" s="7" t="n">
        <v>0</v>
      </c>
    </row>
    <row r="11025" spans="1:22">
      <c r="A11025" t="s">
        <v>4</v>
      </c>
      <c r="B11025" s="4" t="s">
        <v>5</v>
      </c>
      <c r="C11025" s="4" t="s">
        <v>7</v>
      </c>
      <c r="D11025" s="4" t="s">
        <v>9</v>
      </c>
      <c r="E11025" s="4" t="s">
        <v>9</v>
      </c>
      <c r="F11025" s="4" t="s">
        <v>9</v>
      </c>
      <c r="G11025" s="4" t="s">
        <v>8</v>
      </c>
      <c r="H11025" s="4" t="s">
        <v>14</v>
      </c>
      <c r="I11025" s="4" t="s">
        <v>13</v>
      </c>
      <c r="J11025" s="4" t="s">
        <v>13</v>
      </c>
      <c r="K11025" s="4" t="s">
        <v>13</v>
      </c>
      <c r="L11025" s="4" t="s">
        <v>13</v>
      </c>
      <c r="M11025" s="4" t="s">
        <v>13</v>
      </c>
      <c r="N11025" s="4" t="s">
        <v>13</v>
      </c>
      <c r="O11025" s="4" t="s">
        <v>13</v>
      </c>
      <c r="P11025" s="4" t="s">
        <v>9</v>
      </c>
      <c r="Q11025" s="4" t="s">
        <v>9</v>
      </c>
      <c r="R11025" s="4" t="s">
        <v>14</v>
      </c>
      <c r="S11025" s="4" t="s">
        <v>8</v>
      </c>
      <c r="T11025" s="4" t="s">
        <v>14</v>
      </c>
      <c r="U11025" s="4" t="s">
        <v>14</v>
      </c>
      <c r="V11025" s="4" t="s">
        <v>7</v>
      </c>
    </row>
    <row r="11026" spans="1:22">
      <c r="A11026" t="n">
        <v>89379</v>
      </c>
      <c r="B11026" s="66" t="n">
        <v>19</v>
      </c>
      <c r="C11026" s="7" t="n">
        <v>9</v>
      </c>
      <c r="D11026" s="7" t="s">
        <v>435</v>
      </c>
      <c r="E11026" s="7" t="s">
        <v>418</v>
      </c>
      <c r="F11026" s="7" t="s">
        <v>15</v>
      </c>
      <c r="G11026" s="7" t="n">
        <v>0</v>
      </c>
      <c r="H11026" s="7" t="n">
        <v>1</v>
      </c>
      <c r="I11026" s="7" t="n">
        <v>0</v>
      </c>
      <c r="J11026" s="7" t="n">
        <v>0</v>
      </c>
      <c r="K11026" s="7" t="n">
        <v>0</v>
      </c>
      <c r="L11026" s="7" t="n">
        <v>0</v>
      </c>
      <c r="M11026" s="7" t="n">
        <v>1</v>
      </c>
      <c r="N11026" s="7" t="n">
        <v>1.60000002384186</v>
      </c>
      <c r="O11026" s="7" t="n">
        <v>0.0900000035762787</v>
      </c>
      <c r="P11026" s="7" t="s">
        <v>15</v>
      </c>
      <c r="Q11026" s="7" t="s">
        <v>15</v>
      </c>
      <c r="R11026" s="7" t="n">
        <v>-1</v>
      </c>
      <c r="S11026" s="7" t="n">
        <v>0</v>
      </c>
      <c r="T11026" s="7" t="n">
        <v>0</v>
      </c>
      <c r="U11026" s="7" t="n">
        <v>0</v>
      </c>
      <c r="V11026" s="7" t="n">
        <v>0</v>
      </c>
    </row>
    <row r="11027" spans="1:22">
      <c r="A11027" t="s">
        <v>4</v>
      </c>
      <c r="B11027" s="4" t="s">
        <v>5</v>
      </c>
      <c r="C11027" s="4" t="s">
        <v>7</v>
      </c>
      <c r="D11027" s="4" t="s">
        <v>9</v>
      </c>
      <c r="E11027" s="4" t="s">
        <v>9</v>
      </c>
      <c r="F11027" s="4" t="s">
        <v>9</v>
      </c>
      <c r="G11027" s="4" t="s">
        <v>8</v>
      </c>
      <c r="H11027" s="4" t="s">
        <v>14</v>
      </c>
      <c r="I11027" s="4" t="s">
        <v>13</v>
      </c>
      <c r="J11027" s="4" t="s">
        <v>13</v>
      </c>
      <c r="K11027" s="4" t="s">
        <v>13</v>
      </c>
      <c r="L11027" s="4" t="s">
        <v>13</v>
      </c>
      <c r="M11027" s="4" t="s">
        <v>13</v>
      </c>
      <c r="N11027" s="4" t="s">
        <v>13</v>
      </c>
      <c r="O11027" s="4" t="s">
        <v>13</v>
      </c>
      <c r="P11027" s="4" t="s">
        <v>9</v>
      </c>
      <c r="Q11027" s="4" t="s">
        <v>9</v>
      </c>
      <c r="R11027" s="4" t="s">
        <v>14</v>
      </c>
      <c r="S11027" s="4" t="s">
        <v>8</v>
      </c>
      <c r="T11027" s="4" t="s">
        <v>14</v>
      </c>
      <c r="U11027" s="4" t="s">
        <v>14</v>
      </c>
      <c r="V11027" s="4" t="s">
        <v>7</v>
      </c>
    </row>
    <row r="11028" spans="1:22">
      <c r="A11028" t="n">
        <v>89454</v>
      </c>
      <c r="B11028" s="66" t="n">
        <v>19</v>
      </c>
      <c r="C11028" s="7" t="n">
        <v>11</v>
      </c>
      <c r="D11028" s="7" t="s">
        <v>436</v>
      </c>
      <c r="E11028" s="7" t="s">
        <v>423</v>
      </c>
      <c r="F11028" s="7" t="s">
        <v>15</v>
      </c>
      <c r="G11028" s="7" t="n">
        <v>0</v>
      </c>
      <c r="H11028" s="7" t="n">
        <v>1</v>
      </c>
      <c r="I11028" s="7" t="n">
        <v>0</v>
      </c>
      <c r="J11028" s="7" t="n">
        <v>0</v>
      </c>
      <c r="K11028" s="7" t="n">
        <v>0</v>
      </c>
      <c r="L11028" s="7" t="n">
        <v>0</v>
      </c>
      <c r="M11028" s="7" t="n">
        <v>1</v>
      </c>
      <c r="N11028" s="7" t="n">
        <v>1.60000002384186</v>
      </c>
      <c r="O11028" s="7" t="n">
        <v>0.0900000035762787</v>
      </c>
      <c r="P11028" s="7" t="s">
        <v>15</v>
      </c>
      <c r="Q11028" s="7" t="s">
        <v>15</v>
      </c>
      <c r="R11028" s="7" t="n">
        <v>-1</v>
      </c>
      <c r="S11028" s="7" t="n">
        <v>0</v>
      </c>
      <c r="T11028" s="7" t="n">
        <v>0</v>
      </c>
      <c r="U11028" s="7" t="n">
        <v>0</v>
      </c>
      <c r="V11028" s="7" t="n">
        <v>0</v>
      </c>
    </row>
    <row r="11029" spans="1:22">
      <c r="A11029" t="s">
        <v>4</v>
      </c>
      <c r="B11029" s="4" t="s">
        <v>5</v>
      </c>
      <c r="C11029" s="4" t="s">
        <v>7</v>
      </c>
    </row>
    <row r="11030" spans="1:22">
      <c r="A11030" t="n">
        <v>89533</v>
      </c>
      <c r="B11030" s="8" t="n">
        <v>13</v>
      </c>
      <c r="C11030" s="7" t="n">
        <v>6675</v>
      </c>
    </row>
    <row r="11031" spans="1:22">
      <c r="A11031" t="s">
        <v>4</v>
      </c>
      <c r="B11031" s="4" t="s">
        <v>5</v>
      </c>
      <c r="C11031" s="4" t="s">
        <v>7</v>
      </c>
      <c r="D11031" s="4" t="s">
        <v>9</v>
      </c>
      <c r="E11031" s="4" t="s">
        <v>9</v>
      </c>
      <c r="F11031" s="4" t="s">
        <v>9</v>
      </c>
      <c r="G11031" s="4" t="s">
        <v>8</v>
      </c>
      <c r="H11031" s="4" t="s">
        <v>14</v>
      </c>
      <c r="I11031" s="4" t="s">
        <v>13</v>
      </c>
      <c r="J11031" s="4" t="s">
        <v>13</v>
      </c>
      <c r="K11031" s="4" t="s">
        <v>13</v>
      </c>
      <c r="L11031" s="4" t="s">
        <v>13</v>
      </c>
      <c r="M11031" s="4" t="s">
        <v>13</v>
      </c>
      <c r="N11031" s="4" t="s">
        <v>13</v>
      </c>
      <c r="O11031" s="4" t="s">
        <v>13</v>
      </c>
      <c r="P11031" s="4" t="s">
        <v>9</v>
      </c>
      <c r="Q11031" s="4" t="s">
        <v>9</v>
      </c>
      <c r="R11031" s="4" t="s">
        <v>14</v>
      </c>
      <c r="S11031" s="4" t="s">
        <v>8</v>
      </c>
      <c r="T11031" s="4" t="s">
        <v>14</v>
      </c>
      <c r="U11031" s="4" t="s">
        <v>14</v>
      </c>
      <c r="V11031" s="4" t="s">
        <v>7</v>
      </c>
    </row>
    <row r="11032" spans="1:22">
      <c r="A11032" t="n">
        <v>89536</v>
      </c>
      <c r="B11032" s="66" t="n">
        <v>19</v>
      </c>
      <c r="C11032" s="7" t="n">
        <v>12</v>
      </c>
      <c r="D11032" s="7" t="s">
        <v>675</v>
      </c>
      <c r="E11032" s="7" t="s">
        <v>676</v>
      </c>
      <c r="F11032" s="7" t="s">
        <v>15</v>
      </c>
      <c r="G11032" s="7" t="n">
        <v>0</v>
      </c>
      <c r="H11032" s="7" t="n">
        <v>1</v>
      </c>
      <c r="I11032" s="7" t="n">
        <v>0</v>
      </c>
      <c r="J11032" s="7" t="n">
        <v>0</v>
      </c>
      <c r="K11032" s="7" t="n">
        <v>0</v>
      </c>
      <c r="L11032" s="7" t="n">
        <v>0</v>
      </c>
      <c r="M11032" s="7" t="n">
        <v>1</v>
      </c>
      <c r="N11032" s="7" t="n">
        <v>1.60000002384186</v>
      </c>
      <c r="O11032" s="7" t="n">
        <v>0.0900000035762787</v>
      </c>
      <c r="P11032" s="7" t="s">
        <v>15</v>
      </c>
      <c r="Q11032" s="7" t="s">
        <v>15</v>
      </c>
      <c r="R11032" s="7" t="n">
        <v>-1</v>
      </c>
      <c r="S11032" s="7" t="n">
        <v>0</v>
      </c>
      <c r="T11032" s="7" t="n">
        <v>0</v>
      </c>
      <c r="U11032" s="7" t="n">
        <v>0</v>
      </c>
      <c r="V11032" s="7" t="n">
        <v>0</v>
      </c>
    </row>
    <row r="11033" spans="1:22">
      <c r="A11033" t="s">
        <v>4</v>
      </c>
      <c r="B11033" s="4" t="s">
        <v>5</v>
      </c>
      <c r="C11033" s="4" t="s">
        <v>7</v>
      </c>
      <c r="D11033" s="4" t="s">
        <v>9</v>
      </c>
      <c r="E11033" s="4" t="s">
        <v>9</v>
      </c>
      <c r="F11033" s="4" t="s">
        <v>9</v>
      </c>
      <c r="G11033" s="4" t="s">
        <v>8</v>
      </c>
      <c r="H11033" s="4" t="s">
        <v>14</v>
      </c>
      <c r="I11033" s="4" t="s">
        <v>13</v>
      </c>
      <c r="J11033" s="4" t="s">
        <v>13</v>
      </c>
      <c r="K11033" s="4" t="s">
        <v>13</v>
      </c>
      <c r="L11033" s="4" t="s">
        <v>13</v>
      </c>
      <c r="M11033" s="4" t="s">
        <v>13</v>
      </c>
      <c r="N11033" s="4" t="s">
        <v>13</v>
      </c>
      <c r="O11033" s="4" t="s">
        <v>13</v>
      </c>
      <c r="P11033" s="4" t="s">
        <v>9</v>
      </c>
      <c r="Q11033" s="4" t="s">
        <v>9</v>
      </c>
      <c r="R11033" s="4" t="s">
        <v>14</v>
      </c>
      <c r="S11033" s="4" t="s">
        <v>8</v>
      </c>
      <c r="T11033" s="4" t="s">
        <v>14</v>
      </c>
      <c r="U11033" s="4" t="s">
        <v>14</v>
      </c>
      <c r="V11033" s="4" t="s">
        <v>7</v>
      </c>
    </row>
    <row r="11034" spans="1:22">
      <c r="A11034" t="n">
        <v>89608</v>
      </c>
      <c r="B11034" s="66" t="n">
        <v>19</v>
      </c>
      <c r="C11034" s="7" t="n">
        <v>13</v>
      </c>
      <c r="D11034" s="7" t="s">
        <v>449</v>
      </c>
      <c r="E11034" s="7" t="s">
        <v>241</v>
      </c>
      <c r="F11034" s="7" t="s">
        <v>15</v>
      </c>
      <c r="G11034" s="7" t="n">
        <v>0</v>
      </c>
      <c r="H11034" s="7" t="n">
        <v>1</v>
      </c>
      <c r="I11034" s="7" t="n">
        <v>0</v>
      </c>
      <c r="J11034" s="7" t="n">
        <v>0</v>
      </c>
      <c r="K11034" s="7" t="n">
        <v>0</v>
      </c>
      <c r="L11034" s="7" t="n">
        <v>0</v>
      </c>
      <c r="M11034" s="7" t="n">
        <v>1</v>
      </c>
      <c r="N11034" s="7" t="n">
        <v>1.60000002384186</v>
      </c>
      <c r="O11034" s="7" t="n">
        <v>0.0900000035762787</v>
      </c>
      <c r="P11034" s="7" t="s">
        <v>15</v>
      </c>
      <c r="Q11034" s="7" t="s">
        <v>15</v>
      </c>
      <c r="R11034" s="7" t="n">
        <v>-1</v>
      </c>
      <c r="S11034" s="7" t="n">
        <v>0</v>
      </c>
      <c r="T11034" s="7" t="n">
        <v>0</v>
      </c>
      <c r="U11034" s="7" t="n">
        <v>0</v>
      </c>
      <c r="V11034" s="7" t="n">
        <v>0</v>
      </c>
    </row>
    <row r="11035" spans="1:22">
      <c r="A11035" t="s">
        <v>4</v>
      </c>
      <c r="B11035" s="4" t="s">
        <v>5</v>
      </c>
      <c r="C11035" s="4" t="s">
        <v>7</v>
      </c>
      <c r="D11035" s="4" t="s">
        <v>9</v>
      </c>
      <c r="E11035" s="4" t="s">
        <v>9</v>
      </c>
      <c r="F11035" s="4" t="s">
        <v>9</v>
      </c>
      <c r="G11035" s="4" t="s">
        <v>8</v>
      </c>
      <c r="H11035" s="4" t="s">
        <v>14</v>
      </c>
      <c r="I11035" s="4" t="s">
        <v>13</v>
      </c>
      <c r="J11035" s="4" t="s">
        <v>13</v>
      </c>
      <c r="K11035" s="4" t="s">
        <v>13</v>
      </c>
      <c r="L11035" s="4" t="s">
        <v>13</v>
      </c>
      <c r="M11035" s="4" t="s">
        <v>13</v>
      </c>
      <c r="N11035" s="4" t="s">
        <v>13</v>
      </c>
      <c r="O11035" s="4" t="s">
        <v>13</v>
      </c>
      <c r="P11035" s="4" t="s">
        <v>9</v>
      </c>
      <c r="Q11035" s="4" t="s">
        <v>9</v>
      </c>
      <c r="R11035" s="4" t="s">
        <v>14</v>
      </c>
      <c r="S11035" s="4" t="s">
        <v>8</v>
      </c>
      <c r="T11035" s="4" t="s">
        <v>14</v>
      </c>
      <c r="U11035" s="4" t="s">
        <v>14</v>
      </c>
      <c r="V11035" s="4" t="s">
        <v>7</v>
      </c>
    </row>
    <row r="11036" spans="1:22">
      <c r="A11036" t="n">
        <v>89691</v>
      </c>
      <c r="B11036" s="66" t="n">
        <v>19</v>
      </c>
      <c r="C11036" s="7" t="n">
        <v>80</v>
      </c>
      <c r="D11036" s="7" t="s">
        <v>450</v>
      </c>
      <c r="E11036" s="7" t="s">
        <v>451</v>
      </c>
      <c r="F11036" s="7" t="s">
        <v>15</v>
      </c>
      <c r="G11036" s="7" t="n">
        <v>0</v>
      </c>
      <c r="H11036" s="7" t="n">
        <v>1</v>
      </c>
      <c r="I11036" s="7" t="n">
        <v>0</v>
      </c>
      <c r="J11036" s="7" t="n">
        <v>0</v>
      </c>
      <c r="K11036" s="7" t="n">
        <v>0</v>
      </c>
      <c r="L11036" s="7" t="n">
        <v>0</v>
      </c>
      <c r="M11036" s="7" t="n">
        <v>1</v>
      </c>
      <c r="N11036" s="7" t="n">
        <v>1.60000002384186</v>
      </c>
      <c r="O11036" s="7" t="n">
        <v>0.0900000035762787</v>
      </c>
      <c r="P11036" s="7" t="s">
        <v>15</v>
      </c>
      <c r="Q11036" s="7" t="s">
        <v>15</v>
      </c>
      <c r="R11036" s="7" t="n">
        <v>-1</v>
      </c>
      <c r="S11036" s="7" t="n">
        <v>0</v>
      </c>
      <c r="T11036" s="7" t="n">
        <v>0</v>
      </c>
      <c r="U11036" s="7" t="n">
        <v>0</v>
      </c>
      <c r="V11036" s="7" t="n">
        <v>0</v>
      </c>
    </row>
    <row r="11037" spans="1:22">
      <c r="A11037" t="s">
        <v>4</v>
      </c>
      <c r="B11037" s="4" t="s">
        <v>5</v>
      </c>
      <c r="C11037" s="4" t="s">
        <v>7</v>
      </c>
      <c r="D11037" s="4" t="s">
        <v>9</v>
      </c>
      <c r="E11037" s="4" t="s">
        <v>9</v>
      </c>
      <c r="F11037" s="4" t="s">
        <v>9</v>
      </c>
      <c r="G11037" s="4" t="s">
        <v>8</v>
      </c>
      <c r="H11037" s="4" t="s">
        <v>14</v>
      </c>
      <c r="I11037" s="4" t="s">
        <v>13</v>
      </c>
      <c r="J11037" s="4" t="s">
        <v>13</v>
      </c>
      <c r="K11037" s="4" t="s">
        <v>13</v>
      </c>
      <c r="L11037" s="4" t="s">
        <v>13</v>
      </c>
      <c r="M11037" s="4" t="s">
        <v>13</v>
      </c>
      <c r="N11037" s="4" t="s">
        <v>13</v>
      </c>
      <c r="O11037" s="4" t="s">
        <v>13</v>
      </c>
      <c r="P11037" s="4" t="s">
        <v>9</v>
      </c>
      <c r="Q11037" s="4" t="s">
        <v>9</v>
      </c>
      <c r="R11037" s="4" t="s">
        <v>14</v>
      </c>
      <c r="S11037" s="4" t="s">
        <v>8</v>
      </c>
      <c r="T11037" s="4" t="s">
        <v>14</v>
      </c>
      <c r="U11037" s="4" t="s">
        <v>14</v>
      </c>
      <c r="V11037" s="4" t="s">
        <v>7</v>
      </c>
    </row>
    <row r="11038" spans="1:22">
      <c r="A11038" t="n">
        <v>89761</v>
      </c>
      <c r="B11038" s="66" t="n">
        <v>19</v>
      </c>
      <c r="C11038" s="7" t="n">
        <v>18</v>
      </c>
      <c r="D11038" s="7" t="s">
        <v>452</v>
      </c>
      <c r="E11038" s="7" t="s">
        <v>453</v>
      </c>
      <c r="F11038" s="7" t="s">
        <v>15</v>
      </c>
      <c r="G11038" s="7" t="n">
        <v>0</v>
      </c>
      <c r="H11038" s="7" t="n">
        <v>1</v>
      </c>
      <c r="I11038" s="7" t="n">
        <v>0</v>
      </c>
      <c r="J11038" s="7" t="n">
        <v>0</v>
      </c>
      <c r="K11038" s="7" t="n">
        <v>0</v>
      </c>
      <c r="L11038" s="7" t="n">
        <v>0</v>
      </c>
      <c r="M11038" s="7" t="n">
        <v>1</v>
      </c>
      <c r="N11038" s="7" t="n">
        <v>1.60000002384186</v>
      </c>
      <c r="O11038" s="7" t="n">
        <v>0.0900000035762787</v>
      </c>
      <c r="P11038" s="7" t="s">
        <v>15</v>
      </c>
      <c r="Q11038" s="7" t="s">
        <v>15</v>
      </c>
      <c r="R11038" s="7" t="n">
        <v>-1</v>
      </c>
      <c r="S11038" s="7" t="n">
        <v>0</v>
      </c>
      <c r="T11038" s="7" t="n">
        <v>0</v>
      </c>
      <c r="U11038" s="7" t="n">
        <v>0</v>
      </c>
      <c r="V11038" s="7" t="n">
        <v>0</v>
      </c>
    </row>
    <row r="11039" spans="1:22">
      <c r="A11039" t="s">
        <v>4</v>
      </c>
      <c r="B11039" s="4" t="s">
        <v>5</v>
      </c>
      <c r="C11039" s="4" t="s">
        <v>7</v>
      </c>
      <c r="D11039" s="4" t="s">
        <v>9</v>
      </c>
      <c r="E11039" s="4" t="s">
        <v>9</v>
      </c>
      <c r="F11039" s="4" t="s">
        <v>9</v>
      </c>
      <c r="G11039" s="4" t="s">
        <v>8</v>
      </c>
      <c r="H11039" s="4" t="s">
        <v>14</v>
      </c>
      <c r="I11039" s="4" t="s">
        <v>13</v>
      </c>
      <c r="J11039" s="4" t="s">
        <v>13</v>
      </c>
      <c r="K11039" s="4" t="s">
        <v>13</v>
      </c>
      <c r="L11039" s="4" t="s">
        <v>13</v>
      </c>
      <c r="M11039" s="4" t="s">
        <v>13</v>
      </c>
      <c r="N11039" s="4" t="s">
        <v>13</v>
      </c>
      <c r="O11039" s="4" t="s">
        <v>13</v>
      </c>
      <c r="P11039" s="4" t="s">
        <v>9</v>
      </c>
      <c r="Q11039" s="4" t="s">
        <v>9</v>
      </c>
      <c r="R11039" s="4" t="s">
        <v>14</v>
      </c>
      <c r="S11039" s="4" t="s">
        <v>8</v>
      </c>
      <c r="T11039" s="4" t="s">
        <v>14</v>
      </c>
      <c r="U11039" s="4" t="s">
        <v>14</v>
      </c>
      <c r="V11039" s="4" t="s">
        <v>7</v>
      </c>
    </row>
    <row r="11040" spans="1:22">
      <c r="A11040" t="n">
        <v>89839</v>
      </c>
      <c r="B11040" s="66" t="n">
        <v>19</v>
      </c>
      <c r="C11040" s="7" t="n">
        <v>7032</v>
      </c>
      <c r="D11040" s="7" t="s">
        <v>439</v>
      </c>
      <c r="E11040" s="7" t="s">
        <v>440</v>
      </c>
      <c r="F11040" s="7" t="s">
        <v>15</v>
      </c>
      <c r="G11040" s="7" t="n">
        <v>0</v>
      </c>
      <c r="H11040" s="7" t="n">
        <v>1</v>
      </c>
      <c r="I11040" s="7" t="n">
        <v>0</v>
      </c>
      <c r="J11040" s="7" t="n">
        <v>0</v>
      </c>
      <c r="K11040" s="7" t="n">
        <v>0</v>
      </c>
      <c r="L11040" s="7" t="n">
        <v>0</v>
      </c>
      <c r="M11040" s="7" t="n">
        <v>1</v>
      </c>
      <c r="N11040" s="7" t="n">
        <v>1.60000002384186</v>
      </c>
      <c r="O11040" s="7" t="n">
        <v>0.0900000035762787</v>
      </c>
      <c r="P11040" s="7" t="s">
        <v>15</v>
      </c>
      <c r="Q11040" s="7" t="s">
        <v>15</v>
      </c>
      <c r="R11040" s="7" t="n">
        <v>-1</v>
      </c>
      <c r="S11040" s="7" t="n">
        <v>0</v>
      </c>
      <c r="T11040" s="7" t="n">
        <v>0</v>
      </c>
      <c r="U11040" s="7" t="n">
        <v>0</v>
      </c>
      <c r="V11040" s="7" t="n">
        <v>0</v>
      </c>
    </row>
    <row r="11041" spans="1:22">
      <c r="A11041" t="s">
        <v>4</v>
      </c>
      <c r="B11041" s="4" t="s">
        <v>5</v>
      </c>
      <c r="C11041" s="4" t="s">
        <v>7</v>
      </c>
      <c r="D11041" s="4" t="s">
        <v>9</v>
      </c>
      <c r="E11041" s="4" t="s">
        <v>9</v>
      </c>
      <c r="F11041" s="4" t="s">
        <v>9</v>
      </c>
      <c r="G11041" s="4" t="s">
        <v>8</v>
      </c>
      <c r="H11041" s="4" t="s">
        <v>14</v>
      </c>
      <c r="I11041" s="4" t="s">
        <v>13</v>
      </c>
      <c r="J11041" s="4" t="s">
        <v>13</v>
      </c>
      <c r="K11041" s="4" t="s">
        <v>13</v>
      </c>
      <c r="L11041" s="4" t="s">
        <v>13</v>
      </c>
      <c r="M11041" s="4" t="s">
        <v>13</v>
      </c>
      <c r="N11041" s="4" t="s">
        <v>13</v>
      </c>
      <c r="O11041" s="4" t="s">
        <v>13</v>
      </c>
      <c r="P11041" s="4" t="s">
        <v>9</v>
      </c>
      <c r="Q11041" s="4" t="s">
        <v>9</v>
      </c>
      <c r="R11041" s="4" t="s">
        <v>14</v>
      </c>
      <c r="S11041" s="4" t="s">
        <v>8</v>
      </c>
      <c r="T11041" s="4" t="s">
        <v>14</v>
      </c>
      <c r="U11041" s="4" t="s">
        <v>14</v>
      </c>
      <c r="V11041" s="4" t="s">
        <v>7</v>
      </c>
    </row>
    <row r="11042" spans="1:22">
      <c r="A11042" t="n">
        <v>89909</v>
      </c>
      <c r="B11042" s="66" t="n">
        <v>19</v>
      </c>
      <c r="C11042" s="7" t="n">
        <v>6472</v>
      </c>
      <c r="D11042" s="7" t="s">
        <v>571</v>
      </c>
      <c r="E11042" s="7" t="s">
        <v>573</v>
      </c>
      <c r="F11042" s="7" t="s">
        <v>15</v>
      </c>
      <c r="G11042" s="7" t="n">
        <v>0</v>
      </c>
      <c r="H11042" s="7" t="n">
        <v>1</v>
      </c>
      <c r="I11042" s="7" t="n">
        <v>0</v>
      </c>
      <c r="J11042" s="7" t="n">
        <v>0</v>
      </c>
      <c r="K11042" s="7" t="n">
        <v>0</v>
      </c>
      <c r="L11042" s="7" t="n">
        <v>0</v>
      </c>
      <c r="M11042" s="7" t="n">
        <v>1</v>
      </c>
      <c r="N11042" s="7" t="n">
        <v>1.60000002384186</v>
      </c>
      <c r="O11042" s="7" t="n">
        <v>0.0900000035762787</v>
      </c>
      <c r="P11042" s="7" t="s">
        <v>15</v>
      </c>
      <c r="Q11042" s="7" t="s">
        <v>15</v>
      </c>
      <c r="R11042" s="7" t="n">
        <v>-1</v>
      </c>
      <c r="S11042" s="7" t="n">
        <v>0</v>
      </c>
      <c r="T11042" s="7" t="n">
        <v>0</v>
      </c>
      <c r="U11042" s="7" t="n">
        <v>0</v>
      </c>
      <c r="V11042" s="7" t="n">
        <v>0</v>
      </c>
    </row>
    <row r="11043" spans="1:22">
      <c r="A11043" t="s">
        <v>4</v>
      </c>
      <c r="B11043" s="4" t="s">
        <v>5</v>
      </c>
      <c r="C11043" s="4" t="s">
        <v>7</v>
      </c>
      <c r="D11043" s="4" t="s">
        <v>14</v>
      </c>
    </row>
    <row r="11044" spans="1:22">
      <c r="A11044" t="n">
        <v>89994</v>
      </c>
      <c r="B11044" s="30" t="n">
        <v>43</v>
      </c>
      <c r="C11044" s="7" t="n">
        <v>12</v>
      </c>
      <c r="D11044" s="7" t="n">
        <v>256</v>
      </c>
    </row>
    <row r="11045" spans="1:22">
      <c r="A11045" t="s">
        <v>4</v>
      </c>
      <c r="B11045" s="4" t="s">
        <v>5</v>
      </c>
      <c r="C11045" s="4" t="s">
        <v>7</v>
      </c>
      <c r="D11045" s="4" t="s">
        <v>8</v>
      </c>
      <c r="E11045" s="4" t="s">
        <v>8</v>
      </c>
      <c r="F11045" s="4" t="s">
        <v>9</v>
      </c>
    </row>
    <row r="11046" spans="1:22">
      <c r="A11046" t="n">
        <v>90001</v>
      </c>
      <c r="B11046" s="22" t="n">
        <v>20</v>
      </c>
      <c r="C11046" s="7" t="n">
        <v>0</v>
      </c>
      <c r="D11046" s="7" t="n">
        <v>3</v>
      </c>
      <c r="E11046" s="7" t="n">
        <v>10</v>
      </c>
      <c r="F11046" s="7" t="s">
        <v>96</v>
      </c>
    </row>
    <row r="11047" spans="1:22">
      <c r="A11047" t="s">
        <v>4</v>
      </c>
      <c r="B11047" s="4" t="s">
        <v>5</v>
      </c>
      <c r="C11047" s="4" t="s">
        <v>7</v>
      </c>
    </row>
    <row r="11048" spans="1:22">
      <c r="A11048" t="n">
        <v>90019</v>
      </c>
      <c r="B11048" s="25" t="n">
        <v>16</v>
      </c>
      <c r="C11048" s="7" t="n">
        <v>0</v>
      </c>
    </row>
    <row r="11049" spans="1:22">
      <c r="A11049" t="s">
        <v>4</v>
      </c>
      <c r="B11049" s="4" t="s">
        <v>5</v>
      </c>
      <c r="C11049" s="4" t="s">
        <v>7</v>
      </c>
      <c r="D11049" s="4" t="s">
        <v>8</v>
      </c>
      <c r="E11049" s="4" t="s">
        <v>8</v>
      </c>
      <c r="F11049" s="4" t="s">
        <v>9</v>
      </c>
    </row>
    <row r="11050" spans="1:22">
      <c r="A11050" t="n">
        <v>90022</v>
      </c>
      <c r="B11050" s="22" t="n">
        <v>20</v>
      </c>
      <c r="C11050" s="7" t="n">
        <v>1</v>
      </c>
      <c r="D11050" s="7" t="n">
        <v>3</v>
      </c>
      <c r="E11050" s="7" t="n">
        <v>10</v>
      </c>
      <c r="F11050" s="7" t="s">
        <v>96</v>
      </c>
    </row>
    <row r="11051" spans="1:22">
      <c r="A11051" t="s">
        <v>4</v>
      </c>
      <c r="B11051" s="4" t="s">
        <v>5</v>
      </c>
      <c r="C11051" s="4" t="s">
        <v>7</v>
      </c>
    </row>
    <row r="11052" spans="1:22">
      <c r="A11052" t="n">
        <v>90040</v>
      </c>
      <c r="B11052" s="25" t="n">
        <v>16</v>
      </c>
      <c r="C11052" s="7" t="n">
        <v>0</v>
      </c>
    </row>
    <row r="11053" spans="1:22">
      <c r="A11053" t="s">
        <v>4</v>
      </c>
      <c r="B11053" s="4" t="s">
        <v>5</v>
      </c>
      <c r="C11053" s="4" t="s">
        <v>7</v>
      </c>
      <c r="D11053" s="4" t="s">
        <v>8</v>
      </c>
      <c r="E11053" s="4" t="s">
        <v>8</v>
      </c>
      <c r="F11053" s="4" t="s">
        <v>9</v>
      </c>
    </row>
    <row r="11054" spans="1:22">
      <c r="A11054" t="n">
        <v>90043</v>
      </c>
      <c r="B11054" s="22" t="n">
        <v>20</v>
      </c>
      <c r="C11054" s="7" t="n">
        <v>2</v>
      </c>
      <c r="D11054" s="7" t="n">
        <v>3</v>
      </c>
      <c r="E11054" s="7" t="n">
        <v>10</v>
      </c>
      <c r="F11054" s="7" t="s">
        <v>96</v>
      </c>
    </row>
    <row r="11055" spans="1:22">
      <c r="A11055" t="s">
        <v>4</v>
      </c>
      <c r="B11055" s="4" t="s">
        <v>5</v>
      </c>
      <c r="C11055" s="4" t="s">
        <v>7</v>
      </c>
    </row>
    <row r="11056" spans="1:22">
      <c r="A11056" t="n">
        <v>90061</v>
      </c>
      <c r="B11056" s="25" t="n">
        <v>16</v>
      </c>
      <c r="C11056" s="7" t="n">
        <v>0</v>
      </c>
    </row>
    <row r="11057" spans="1:22">
      <c r="A11057" t="s">
        <v>4</v>
      </c>
      <c r="B11057" s="4" t="s">
        <v>5</v>
      </c>
      <c r="C11057" s="4" t="s">
        <v>7</v>
      </c>
      <c r="D11057" s="4" t="s">
        <v>8</v>
      </c>
      <c r="E11057" s="4" t="s">
        <v>8</v>
      </c>
      <c r="F11057" s="4" t="s">
        <v>9</v>
      </c>
    </row>
    <row r="11058" spans="1:22">
      <c r="A11058" t="n">
        <v>90064</v>
      </c>
      <c r="B11058" s="22" t="n">
        <v>20</v>
      </c>
      <c r="C11058" s="7" t="n">
        <v>3</v>
      </c>
      <c r="D11058" s="7" t="n">
        <v>3</v>
      </c>
      <c r="E11058" s="7" t="n">
        <v>10</v>
      </c>
      <c r="F11058" s="7" t="s">
        <v>96</v>
      </c>
    </row>
    <row r="11059" spans="1:22">
      <c r="A11059" t="s">
        <v>4</v>
      </c>
      <c r="B11059" s="4" t="s">
        <v>5</v>
      </c>
      <c r="C11059" s="4" t="s">
        <v>7</v>
      </c>
    </row>
    <row r="11060" spans="1:22">
      <c r="A11060" t="n">
        <v>90082</v>
      </c>
      <c r="B11060" s="25" t="n">
        <v>16</v>
      </c>
      <c r="C11060" s="7" t="n">
        <v>0</v>
      </c>
    </row>
    <row r="11061" spans="1:22">
      <c r="A11061" t="s">
        <v>4</v>
      </c>
      <c r="B11061" s="4" t="s">
        <v>5</v>
      </c>
      <c r="C11061" s="4" t="s">
        <v>7</v>
      </c>
      <c r="D11061" s="4" t="s">
        <v>8</v>
      </c>
      <c r="E11061" s="4" t="s">
        <v>8</v>
      </c>
      <c r="F11061" s="4" t="s">
        <v>9</v>
      </c>
    </row>
    <row r="11062" spans="1:22">
      <c r="A11062" t="n">
        <v>90085</v>
      </c>
      <c r="B11062" s="22" t="n">
        <v>20</v>
      </c>
      <c r="C11062" s="7" t="n">
        <v>4</v>
      </c>
      <c r="D11062" s="7" t="n">
        <v>3</v>
      </c>
      <c r="E11062" s="7" t="n">
        <v>10</v>
      </c>
      <c r="F11062" s="7" t="s">
        <v>96</v>
      </c>
    </row>
    <row r="11063" spans="1:22">
      <c r="A11063" t="s">
        <v>4</v>
      </c>
      <c r="B11063" s="4" t="s">
        <v>5</v>
      </c>
      <c r="C11063" s="4" t="s">
        <v>7</v>
      </c>
    </row>
    <row r="11064" spans="1:22">
      <c r="A11064" t="n">
        <v>90103</v>
      </c>
      <c r="B11064" s="25" t="n">
        <v>16</v>
      </c>
      <c r="C11064" s="7" t="n">
        <v>0</v>
      </c>
    </row>
    <row r="11065" spans="1:22">
      <c r="A11065" t="s">
        <v>4</v>
      </c>
      <c r="B11065" s="4" t="s">
        <v>5</v>
      </c>
      <c r="C11065" s="4" t="s">
        <v>7</v>
      </c>
      <c r="D11065" s="4" t="s">
        <v>8</v>
      </c>
      <c r="E11065" s="4" t="s">
        <v>8</v>
      </c>
      <c r="F11065" s="4" t="s">
        <v>9</v>
      </c>
    </row>
    <row r="11066" spans="1:22">
      <c r="A11066" t="n">
        <v>90106</v>
      </c>
      <c r="B11066" s="22" t="n">
        <v>20</v>
      </c>
      <c r="C11066" s="7" t="n">
        <v>5</v>
      </c>
      <c r="D11066" s="7" t="n">
        <v>3</v>
      </c>
      <c r="E11066" s="7" t="n">
        <v>10</v>
      </c>
      <c r="F11066" s="7" t="s">
        <v>96</v>
      </c>
    </row>
    <row r="11067" spans="1:22">
      <c r="A11067" t="s">
        <v>4</v>
      </c>
      <c r="B11067" s="4" t="s">
        <v>5</v>
      </c>
      <c r="C11067" s="4" t="s">
        <v>7</v>
      </c>
    </row>
    <row r="11068" spans="1:22">
      <c r="A11068" t="n">
        <v>90124</v>
      </c>
      <c r="B11068" s="25" t="n">
        <v>16</v>
      </c>
      <c r="C11068" s="7" t="n">
        <v>0</v>
      </c>
    </row>
    <row r="11069" spans="1:22">
      <c r="A11069" t="s">
        <v>4</v>
      </c>
      <c r="B11069" s="4" t="s">
        <v>5</v>
      </c>
      <c r="C11069" s="4" t="s">
        <v>7</v>
      </c>
      <c r="D11069" s="4" t="s">
        <v>8</v>
      </c>
      <c r="E11069" s="4" t="s">
        <v>8</v>
      </c>
      <c r="F11069" s="4" t="s">
        <v>9</v>
      </c>
    </row>
    <row r="11070" spans="1:22">
      <c r="A11070" t="n">
        <v>90127</v>
      </c>
      <c r="B11070" s="22" t="n">
        <v>20</v>
      </c>
      <c r="C11070" s="7" t="n">
        <v>6</v>
      </c>
      <c r="D11070" s="7" t="n">
        <v>3</v>
      </c>
      <c r="E11070" s="7" t="n">
        <v>10</v>
      </c>
      <c r="F11070" s="7" t="s">
        <v>96</v>
      </c>
    </row>
    <row r="11071" spans="1:22">
      <c r="A11071" t="s">
        <v>4</v>
      </c>
      <c r="B11071" s="4" t="s">
        <v>5</v>
      </c>
      <c r="C11071" s="4" t="s">
        <v>7</v>
      </c>
    </row>
    <row r="11072" spans="1:22">
      <c r="A11072" t="n">
        <v>90145</v>
      </c>
      <c r="B11072" s="25" t="n">
        <v>16</v>
      </c>
      <c r="C11072" s="7" t="n">
        <v>0</v>
      </c>
    </row>
    <row r="11073" spans="1:6">
      <c r="A11073" t="s">
        <v>4</v>
      </c>
      <c r="B11073" s="4" t="s">
        <v>5</v>
      </c>
      <c r="C11073" s="4" t="s">
        <v>7</v>
      </c>
      <c r="D11073" s="4" t="s">
        <v>8</v>
      </c>
      <c r="E11073" s="4" t="s">
        <v>8</v>
      </c>
      <c r="F11073" s="4" t="s">
        <v>9</v>
      </c>
    </row>
    <row r="11074" spans="1:6">
      <c r="A11074" t="n">
        <v>90148</v>
      </c>
      <c r="B11074" s="22" t="n">
        <v>20</v>
      </c>
      <c r="C11074" s="7" t="n">
        <v>7</v>
      </c>
      <c r="D11074" s="7" t="n">
        <v>3</v>
      </c>
      <c r="E11074" s="7" t="n">
        <v>10</v>
      </c>
      <c r="F11074" s="7" t="s">
        <v>96</v>
      </c>
    </row>
    <row r="11075" spans="1:6">
      <c r="A11075" t="s">
        <v>4</v>
      </c>
      <c r="B11075" s="4" t="s">
        <v>5</v>
      </c>
      <c r="C11075" s="4" t="s">
        <v>7</v>
      </c>
    </row>
    <row r="11076" spans="1:6">
      <c r="A11076" t="n">
        <v>90166</v>
      </c>
      <c r="B11076" s="25" t="n">
        <v>16</v>
      </c>
      <c r="C11076" s="7" t="n">
        <v>0</v>
      </c>
    </row>
    <row r="11077" spans="1:6">
      <c r="A11077" t="s">
        <v>4</v>
      </c>
      <c r="B11077" s="4" t="s">
        <v>5</v>
      </c>
      <c r="C11077" s="4" t="s">
        <v>7</v>
      </c>
      <c r="D11077" s="4" t="s">
        <v>8</v>
      </c>
      <c r="E11077" s="4" t="s">
        <v>8</v>
      </c>
      <c r="F11077" s="4" t="s">
        <v>9</v>
      </c>
    </row>
    <row r="11078" spans="1:6">
      <c r="A11078" t="n">
        <v>90169</v>
      </c>
      <c r="B11078" s="22" t="n">
        <v>20</v>
      </c>
      <c r="C11078" s="7" t="n">
        <v>8</v>
      </c>
      <c r="D11078" s="7" t="n">
        <v>3</v>
      </c>
      <c r="E11078" s="7" t="n">
        <v>10</v>
      </c>
      <c r="F11078" s="7" t="s">
        <v>96</v>
      </c>
    </row>
    <row r="11079" spans="1:6">
      <c r="A11079" t="s">
        <v>4</v>
      </c>
      <c r="B11079" s="4" t="s">
        <v>5</v>
      </c>
      <c r="C11079" s="4" t="s">
        <v>7</v>
      </c>
    </row>
    <row r="11080" spans="1:6">
      <c r="A11080" t="n">
        <v>90187</v>
      </c>
      <c r="B11080" s="25" t="n">
        <v>16</v>
      </c>
      <c r="C11080" s="7" t="n">
        <v>0</v>
      </c>
    </row>
    <row r="11081" spans="1:6">
      <c r="A11081" t="s">
        <v>4</v>
      </c>
      <c r="B11081" s="4" t="s">
        <v>5</v>
      </c>
      <c r="C11081" s="4" t="s">
        <v>7</v>
      </c>
      <c r="D11081" s="4" t="s">
        <v>8</v>
      </c>
      <c r="E11081" s="4" t="s">
        <v>8</v>
      </c>
      <c r="F11081" s="4" t="s">
        <v>9</v>
      </c>
    </row>
    <row r="11082" spans="1:6">
      <c r="A11082" t="n">
        <v>90190</v>
      </c>
      <c r="B11082" s="22" t="n">
        <v>20</v>
      </c>
      <c r="C11082" s="7" t="n">
        <v>9</v>
      </c>
      <c r="D11082" s="7" t="n">
        <v>3</v>
      </c>
      <c r="E11082" s="7" t="n">
        <v>10</v>
      </c>
      <c r="F11082" s="7" t="s">
        <v>96</v>
      </c>
    </row>
    <row r="11083" spans="1:6">
      <c r="A11083" t="s">
        <v>4</v>
      </c>
      <c r="B11083" s="4" t="s">
        <v>5</v>
      </c>
      <c r="C11083" s="4" t="s">
        <v>7</v>
      </c>
    </row>
    <row r="11084" spans="1:6">
      <c r="A11084" t="n">
        <v>90208</v>
      </c>
      <c r="B11084" s="25" t="n">
        <v>16</v>
      </c>
      <c r="C11084" s="7" t="n">
        <v>0</v>
      </c>
    </row>
    <row r="11085" spans="1:6">
      <c r="A11085" t="s">
        <v>4</v>
      </c>
      <c r="B11085" s="4" t="s">
        <v>5</v>
      </c>
      <c r="C11085" s="4" t="s">
        <v>7</v>
      </c>
      <c r="D11085" s="4" t="s">
        <v>8</v>
      </c>
      <c r="E11085" s="4" t="s">
        <v>8</v>
      </c>
      <c r="F11085" s="4" t="s">
        <v>9</v>
      </c>
    </row>
    <row r="11086" spans="1:6">
      <c r="A11086" t="n">
        <v>90211</v>
      </c>
      <c r="B11086" s="22" t="n">
        <v>20</v>
      </c>
      <c r="C11086" s="7" t="n">
        <v>11</v>
      </c>
      <c r="D11086" s="7" t="n">
        <v>3</v>
      </c>
      <c r="E11086" s="7" t="n">
        <v>10</v>
      </c>
      <c r="F11086" s="7" t="s">
        <v>96</v>
      </c>
    </row>
    <row r="11087" spans="1:6">
      <c r="A11087" t="s">
        <v>4</v>
      </c>
      <c r="B11087" s="4" t="s">
        <v>5</v>
      </c>
      <c r="C11087" s="4" t="s">
        <v>7</v>
      </c>
    </row>
    <row r="11088" spans="1:6">
      <c r="A11088" t="n">
        <v>90229</v>
      </c>
      <c r="B11088" s="25" t="n">
        <v>16</v>
      </c>
      <c r="C11088" s="7" t="n">
        <v>0</v>
      </c>
    </row>
    <row r="11089" spans="1:6">
      <c r="A11089" t="s">
        <v>4</v>
      </c>
      <c r="B11089" s="4" t="s">
        <v>5</v>
      </c>
      <c r="C11089" s="4" t="s">
        <v>7</v>
      </c>
      <c r="D11089" s="4" t="s">
        <v>8</v>
      </c>
      <c r="E11089" s="4" t="s">
        <v>8</v>
      </c>
      <c r="F11089" s="4" t="s">
        <v>9</v>
      </c>
    </row>
    <row r="11090" spans="1:6">
      <c r="A11090" t="n">
        <v>90232</v>
      </c>
      <c r="B11090" s="22" t="n">
        <v>20</v>
      </c>
      <c r="C11090" s="7" t="n">
        <v>12</v>
      </c>
      <c r="D11090" s="7" t="n">
        <v>3</v>
      </c>
      <c r="E11090" s="7" t="n">
        <v>10</v>
      </c>
      <c r="F11090" s="7" t="s">
        <v>96</v>
      </c>
    </row>
    <row r="11091" spans="1:6">
      <c r="A11091" t="s">
        <v>4</v>
      </c>
      <c r="B11091" s="4" t="s">
        <v>5</v>
      </c>
      <c r="C11091" s="4" t="s">
        <v>7</v>
      </c>
    </row>
    <row r="11092" spans="1:6">
      <c r="A11092" t="n">
        <v>90250</v>
      </c>
      <c r="B11092" s="25" t="n">
        <v>16</v>
      </c>
      <c r="C11092" s="7" t="n">
        <v>0</v>
      </c>
    </row>
    <row r="11093" spans="1:6">
      <c r="A11093" t="s">
        <v>4</v>
      </c>
      <c r="B11093" s="4" t="s">
        <v>5</v>
      </c>
      <c r="C11093" s="4" t="s">
        <v>7</v>
      </c>
      <c r="D11093" s="4" t="s">
        <v>8</v>
      </c>
      <c r="E11093" s="4" t="s">
        <v>8</v>
      </c>
      <c r="F11093" s="4" t="s">
        <v>9</v>
      </c>
    </row>
    <row r="11094" spans="1:6">
      <c r="A11094" t="n">
        <v>90253</v>
      </c>
      <c r="B11094" s="22" t="n">
        <v>20</v>
      </c>
      <c r="C11094" s="7" t="n">
        <v>13</v>
      </c>
      <c r="D11094" s="7" t="n">
        <v>3</v>
      </c>
      <c r="E11094" s="7" t="n">
        <v>10</v>
      </c>
      <c r="F11094" s="7" t="s">
        <v>96</v>
      </c>
    </row>
    <row r="11095" spans="1:6">
      <c r="A11095" t="s">
        <v>4</v>
      </c>
      <c r="B11095" s="4" t="s">
        <v>5</v>
      </c>
      <c r="C11095" s="4" t="s">
        <v>7</v>
      </c>
    </row>
    <row r="11096" spans="1:6">
      <c r="A11096" t="n">
        <v>90271</v>
      </c>
      <c r="B11096" s="25" t="n">
        <v>16</v>
      </c>
      <c r="C11096" s="7" t="n">
        <v>0</v>
      </c>
    </row>
    <row r="11097" spans="1:6">
      <c r="A11097" t="s">
        <v>4</v>
      </c>
      <c r="B11097" s="4" t="s">
        <v>5</v>
      </c>
      <c r="C11097" s="4" t="s">
        <v>7</v>
      </c>
      <c r="D11097" s="4" t="s">
        <v>8</v>
      </c>
      <c r="E11097" s="4" t="s">
        <v>8</v>
      </c>
      <c r="F11097" s="4" t="s">
        <v>9</v>
      </c>
    </row>
    <row r="11098" spans="1:6">
      <c r="A11098" t="n">
        <v>90274</v>
      </c>
      <c r="B11098" s="22" t="n">
        <v>20</v>
      </c>
      <c r="C11098" s="7" t="n">
        <v>80</v>
      </c>
      <c r="D11098" s="7" t="n">
        <v>3</v>
      </c>
      <c r="E11098" s="7" t="n">
        <v>10</v>
      </c>
      <c r="F11098" s="7" t="s">
        <v>96</v>
      </c>
    </row>
    <row r="11099" spans="1:6">
      <c r="A11099" t="s">
        <v>4</v>
      </c>
      <c r="B11099" s="4" t="s">
        <v>5</v>
      </c>
      <c r="C11099" s="4" t="s">
        <v>7</v>
      </c>
    </row>
    <row r="11100" spans="1:6">
      <c r="A11100" t="n">
        <v>90292</v>
      </c>
      <c r="B11100" s="25" t="n">
        <v>16</v>
      </c>
      <c r="C11100" s="7" t="n">
        <v>0</v>
      </c>
    </row>
    <row r="11101" spans="1:6">
      <c r="A11101" t="s">
        <v>4</v>
      </c>
      <c r="B11101" s="4" t="s">
        <v>5</v>
      </c>
      <c r="C11101" s="4" t="s">
        <v>7</v>
      </c>
      <c r="D11101" s="4" t="s">
        <v>8</v>
      </c>
      <c r="E11101" s="4" t="s">
        <v>8</v>
      </c>
      <c r="F11101" s="4" t="s">
        <v>9</v>
      </c>
    </row>
    <row r="11102" spans="1:6">
      <c r="A11102" t="n">
        <v>90295</v>
      </c>
      <c r="B11102" s="22" t="n">
        <v>20</v>
      </c>
      <c r="C11102" s="7" t="n">
        <v>18</v>
      </c>
      <c r="D11102" s="7" t="n">
        <v>3</v>
      </c>
      <c r="E11102" s="7" t="n">
        <v>10</v>
      </c>
      <c r="F11102" s="7" t="s">
        <v>96</v>
      </c>
    </row>
    <row r="11103" spans="1:6">
      <c r="A11103" t="s">
        <v>4</v>
      </c>
      <c r="B11103" s="4" t="s">
        <v>5</v>
      </c>
      <c r="C11103" s="4" t="s">
        <v>7</v>
      </c>
    </row>
    <row r="11104" spans="1:6">
      <c r="A11104" t="n">
        <v>90313</v>
      </c>
      <c r="B11104" s="25" t="n">
        <v>16</v>
      </c>
      <c r="C11104" s="7" t="n">
        <v>0</v>
      </c>
    </row>
    <row r="11105" spans="1:6">
      <c r="A11105" t="s">
        <v>4</v>
      </c>
      <c r="B11105" s="4" t="s">
        <v>5</v>
      </c>
      <c r="C11105" s="4" t="s">
        <v>7</v>
      </c>
      <c r="D11105" s="4" t="s">
        <v>8</v>
      </c>
      <c r="E11105" s="4" t="s">
        <v>8</v>
      </c>
      <c r="F11105" s="4" t="s">
        <v>9</v>
      </c>
    </row>
    <row r="11106" spans="1:6">
      <c r="A11106" t="n">
        <v>90316</v>
      </c>
      <c r="B11106" s="22" t="n">
        <v>20</v>
      </c>
      <c r="C11106" s="7" t="n">
        <v>7032</v>
      </c>
      <c r="D11106" s="7" t="n">
        <v>3</v>
      </c>
      <c r="E11106" s="7" t="n">
        <v>10</v>
      </c>
      <c r="F11106" s="7" t="s">
        <v>96</v>
      </c>
    </row>
    <row r="11107" spans="1:6">
      <c r="A11107" t="s">
        <v>4</v>
      </c>
      <c r="B11107" s="4" t="s">
        <v>5</v>
      </c>
      <c r="C11107" s="4" t="s">
        <v>7</v>
      </c>
    </row>
    <row r="11108" spans="1:6">
      <c r="A11108" t="n">
        <v>90334</v>
      </c>
      <c r="B11108" s="25" t="n">
        <v>16</v>
      </c>
      <c r="C11108" s="7" t="n">
        <v>0</v>
      </c>
    </row>
    <row r="11109" spans="1:6">
      <c r="A11109" t="s">
        <v>4</v>
      </c>
      <c r="B11109" s="4" t="s">
        <v>5</v>
      </c>
      <c r="C11109" s="4" t="s">
        <v>7</v>
      </c>
      <c r="D11109" s="4" t="s">
        <v>8</v>
      </c>
      <c r="E11109" s="4" t="s">
        <v>8</v>
      </c>
      <c r="F11109" s="4" t="s">
        <v>9</v>
      </c>
    </row>
    <row r="11110" spans="1:6">
      <c r="A11110" t="n">
        <v>90337</v>
      </c>
      <c r="B11110" s="22" t="n">
        <v>20</v>
      </c>
      <c r="C11110" s="7" t="n">
        <v>6472</v>
      </c>
      <c r="D11110" s="7" t="n">
        <v>3</v>
      </c>
      <c r="E11110" s="7" t="n">
        <v>10</v>
      </c>
      <c r="F11110" s="7" t="s">
        <v>96</v>
      </c>
    </row>
    <row r="11111" spans="1:6">
      <c r="A11111" t="s">
        <v>4</v>
      </c>
      <c r="B11111" s="4" t="s">
        <v>5</v>
      </c>
      <c r="C11111" s="4" t="s">
        <v>7</v>
      </c>
    </row>
    <row r="11112" spans="1:6">
      <c r="A11112" t="n">
        <v>90355</v>
      </c>
      <c r="B11112" s="25" t="n">
        <v>16</v>
      </c>
      <c r="C11112" s="7" t="n">
        <v>0</v>
      </c>
    </row>
    <row r="11113" spans="1:6">
      <c r="A11113" t="s">
        <v>4</v>
      </c>
      <c r="B11113" s="4" t="s">
        <v>5</v>
      </c>
      <c r="C11113" s="4" t="s">
        <v>8</v>
      </c>
      <c r="D11113" s="4" t="s">
        <v>7</v>
      </c>
      <c r="E11113" s="4" t="s">
        <v>8</v>
      </c>
      <c r="F11113" s="4" t="s">
        <v>9</v>
      </c>
      <c r="G11113" s="4" t="s">
        <v>9</v>
      </c>
      <c r="H11113" s="4" t="s">
        <v>9</v>
      </c>
      <c r="I11113" s="4" t="s">
        <v>9</v>
      </c>
      <c r="J11113" s="4" t="s">
        <v>9</v>
      </c>
      <c r="K11113" s="4" t="s">
        <v>9</v>
      </c>
      <c r="L11113" s="4" t="s">
        <v>9</v>
      </c>
      <c r="M11113" s="4" t="s">
        <v>9</v>
      </c>
      <c r="N11113" s="4" t="s">
        <v>9</v>
      </c>
      <c r="O11113" s="4" t="s">
        <v>9</v>
      </c>
      <c r="P11113" s="4" t="s">
        <v>9</v>
      </c>
      <c r="Q11113" s="4" t="s">
        <v>9</v>
      </c>
      <c r="R11113" s="4" t="s">
        <v>9</v>
      </c>
      <c r="S11113" s="4" t="s">
        <v>9</v>
      </c>
      <c r="T11113" s="4" t="s">
        <v>9</v>
      </c>
      <c r="U11113" s="4" t="s">
        <v>9</v>
      </c>
    </row>
    <row r="11114" spans="1:6">
      <c r="A11114" t="n">
        <v>90358</v>
      </c>
      <c r="B11114" s="51" t="n">
        <v>36</v>
      </c>
      <c r="C11114" s="7" t="n">
        <v>8</v>
      </c>
      <c r="D11114" s="7" t="n">
        <v>6472</v>
      </c>
      <c r="E11114" s="7" t="n">
        <v>0</v>
      </c>
      <c r="F11114" s="7" t="s">
        <v>248</v>
      </c>
      <c r="G11114" s="7" t="s">
        <v>15</v>
      </c>
      <c r="H11114" s="7" t="s">
        <v>15</v>
      </c>
      <c r="I11114" s="7" t="s">
        <v>15</v>
      </c>
      <c r="J11114" s="7" t="s">
        <v>15</v>
      </c>
      <c r="K11114" s="7" t="s">
        <v>15</v>
      </c>
      <c r="L11114" s="7" t="s">
        <v>15</v>
      </c>
      <c r="M11114" s="7" t="s">
        <v>15</v>
      </c>
      <c r="N11114" s="7" t="s">
        <v>15</v>
      </c>
      <c r="O11114" s="7" t="s">
        <v>15</v>
      </c>
      <c r="P11114" s="7" t="s">
        <v>15</v>
      </c>
      <c r="Q11114" s="7" t="s">
        <v>15</v>
      </c>
      <c r="R11114" s="7" t="s">
        <v>15</v>
      </c>
      <c r="S11114" s="7" t="s">
        <v>15</v>
      </c>
      <c r="T11114" s="7" t="s">
        <v>15</v>
      </c>
      <c r="U11114" s="7" t="s">
        <v>15</v>
      </c>
    </row>
    <row r="11115" spans="1:6">
      <c r="A11115" t="s">
        <v>4</v>
      </c>
      <c r="B11115" s="4" t="s">
        <v>5</v>
      </c>
      <c r="C11115" s="4" t="s">
        <v>8</v>
      </c>
      <c r="D11115" s="4" t="s">
        <v>9</v>
      </c>
    </row>
    <row r="11116" spans="1:6">
      <c r="A11116" t="n">
        <v>90391</v>
      </c>
      <c r="B11116" s="9" t="n">
        <v>2</v>
      </c>
      <c r="C11116" s="7" t="n">
        <v>10</v>
      </c>
      <c r="D11116" s="7" t="s">
        <v>191</v>
      </c>
    </row>
    <row r="11117" spans="1:6">
      <c r="A11117" t="s">
        <v>4</v>
      </c>
      <c r="B11117" s="4" t="s">
        <v>5</v>
      </c>
      <c r="C11117" s="4" t="s">
        <v>7</v>
      </c>
      <c r="D11117" s="4" t="s">
        <v>13</v>
      </c>
      <c r="E11117" s="4" t="s">
        <v>13</v>
      </c>
      <c r="F11117" s="4" t="s">
        <v>13</v>
      </c>
      <c r="G11117" s="4" t="s">
        <v>13</v>
      </c>
    </row>
    <row r="11118" spans="1:6">
      <c r="A11118" t="n">
        <v>90417</v>
      </c>
      <c r="B11118" s="46" t="n">
        <v>46</v>
      </c>
      <c r="C11118" s="7" t="n">
        <v>0</v>
      </c>
      <c r="D11118" s="7" t="n">
        <v>-0.550000011920929</v>
      </c>
      <c r="E11118" s="7" t="n">
        <v>2</v>
      </c>
      <c r="F11118" s="7" t="n">
        <v>34.7999992370605</v>
      </c>
      <c r="G11118" s="7" t="n">
        <v>0</v>
      </c>
    </row>
    <row r="11119" spans="1:6">
      <c r="A11119" t="s">
        <v>4</v>
      </c>
      <c r="B11119" s="4" t="s">
        <v>5</v>
      </c>
      <c r="C11119" s="4" t="s">
        <v>7</v>
      </c>
      <c r="D11119" s="4" t="s">
        <v>13</v>
      </c>
      <c r="E11119" s="4" t="s">
        <v>13</v>
      </c>
      <c r="F11119" s="4" t="s">
        <v>13</v>
      </c>
      <c r="G11119" s="4" t="s">
        <v>13</v>
      </c>
    </row>
    <row r="11120" spans="1:6">
      <c r="A11120" t="n">
        <v>90436</v>
      </c>
      <c r="B11120" s="46" t="n">
        <v>46</v>
      </c>
      <c r="C11120" s="7" t="n">
        <v>1</v>
      </c>
      <c r="D11120" s="7" t="n">
        <v>0.600000023841858</v>
      </c>
      <c r="E11120" s="7" t="n">
        <v>2</v>
      </c>
      <c r="F11120" s="7" t="n">
        <v>34.5999984741211</v>
      </c>
      <c r="G11120" s="7" t="n">
        <v>0</v>
      </c>
    </row>
    <row r="11121" spans="1:21">
      <c r="A11121" t="s">
        <v>4</v>
      </c>
      <c r="B11121" s="4" t="s">
        <v>5</v>
      </c>
      <c r="C11121" s="4" t="s">
        <v>7</v>
      </c>
      <c r="D11121" s="4" t="s">
        <v>13</v>
      </c>
      <c r="E11121" s="4" t="s">
        <v>13</v>
      </c>
      <c r="F11121" s="4" t="s">
        <v>13</v>
      </c>
      <c r="G11121" s="4" t="s">
        <v>13</v>
      </c>
    </row>
    <row r="11122" spans="1:21">
      <c r="A11122" t="n">
        <v>90455</v>
      </c>
      <c r="B11122" s="46" t="n">
        <v>46</v>
      </c>
      <c r="C11122" s="7" t="n">
        <v>2</v>
      </c>
      <c r="D11122" s="7" t="n">
        <v>1.39999997615814</v>
      </c>
      <c r="E11122" s="7" t="n">
        <v>2</v>
      </c>
      <c r="F11122" s="7" t="n">
        <v>33.9500007629395</v>
      </c>
      <c r="G11122" s="7" t="n">
        <v>0</v>
      </c>
    </row>
    <row r="11123" spans="1:21">
      <c r="A11123" t="s">
        <v>4</v>
      </c>
      <c r="B11123" s="4" t="s">
        <v>5</v>
      </c>
      <c r="C11123" s="4" t="s">
        <v>7</v>
      </c>
      <c r="D11123" s="4" t="s">
        <v>13</v>
      </c>
      <c r="E11123" s="4" t="s">
        <v>13</v>
      </c>
      <c r="F11123" s="4" t="s">
        <v>13</v>
      </c>
      <c r="G11123" s="4" t="s">
        <v>13</v>
      </c>
    </row>
    <row r="11124" spans="1:21">
      <c r="A11124" t="n">
        <v>90474</v>
      </c>
      <c r="B11124" s="46" t="n">
        <v>46</v>
      </c>
      <c r="C11124" s="7" t="n">
        <v>3</v>
      </c>
      <c r="D11124" s="7" t="n">
        <v>0.100000001490116</v>
      </c>
      <c r="E11124" s="7" t="n">
        <v>2</v>
      </c>
      <c r="F11124" s="7" t="n">
        <v>33.75</v>
      </c>
      <c r="G11124" s="7" t="n">
        <v>0</v>
      </c>
    </row>
    <row r="11125" spans="1:21">
      <c r="A11125" t="s">
        <v>4</v>
      </c>
      <c r="B11125" s="4" t="s">
        <v>5</v>
      </c>
      <c r="C11125" s="4" t="s">
        <v>7</v>
      </c>
      <c r="D11125" s="4" t="s">
        <v>13</v>
      </c>
      <c r="E11125" s="4" t="s">
        <v>13</v>
      </c>
      <c r="F11125" s="4" t="s">
        <v>13</v>
      </c>
      <c r="G11125" s="4" t="s">
        <v>13</v>
      </c>
    </row>
    <row r="11126" spans="1:21">
      <c r="A11126" t="n">
        <v>90493</v>
      </c>
      <c r="B11126" s="46" t="n">
        <v>46</v>
      </c>
      <c r="C11126" s="7" t="n">
        <v>4</v>
      </c>
      <c r="D11126" s="7" t="n">
        <v>-1.10000002384186</v>
      </c>
      <c r="E11126" s="7" t="n">
        <v>2</v>
      </c>
      <c r="F11126" s="7" t="n">
        <v>33.6500015258789</v>
      </c>
      <c r="G11126" s="7" t="n">
        <v>0</v>
      </c>
    </row>
    <row r="11127" spans="1:21">
      <c r="A11127" t="s">
        <v>4</v>
      </c>
      <c r="B11127" s="4" t="s">
        <v>5</v>
      </c>
      <c r="C11127" s="4" t="s">
        <v>7</v>
      </c>
      <c r="D11127" s="4" t="s">
        <v>13</v>
      </c>
      <c r="E11127" s="4" t="s">
        <v>13</v>
      </c>
      <c r="F11127" s="4" t="s">
        <v>13</v>
      </c>
      <c r="G11127" s="4" t="s">
        <v>13</v>
      </c>
    </row>
    <row r="11128" spans="1:21">
      <c r="A11128" t="n">
        <v>90512</v>
      </c>
      <c r="B11128" s="46" t="n">
        <v>46</v>
      </c>
      <c r="C11128" s="7" t="n">
        <v>5</v>
      </c>
      <c r="D11128" s="7" t="n">
        <v>-0.449999988079071</v>
      </c>
      <c r="E11128" s="7" t="n">
        <v>2</v>
      </c>
      <c r="F11128" s="7" t="n">
        <v>32.7999992370605</v>
      </c>
      <c r="G11128" s="7" t="n">
        <v>0</v>
      </c>
    </row>
    <row r="11129" spans="1:21">
      <c r="A11129" t="s">
        <v>4</v>
      </c>
      <c r="B11129" s="4" t="s">
        <v>5</v>
      </c>
      <c r="C11129" s="4" t="s">
        <v>7</v>
      </c>
      <c r="D11129" s="4" t="s">
        <v>13</v>
      </c>
      <c r="E11129" s="4" t="s">
        <v>13</v>
      </c>
      <c r="F11129" s="4" t="s">
        <v>13</v>
      </c>
      <c r="G11129" s="4" t="s">
        <v>13</v>
      </c>
    </row>
    <row r="11130" spans="1:21">
      <c r="A11130" t="n">
        <v>90531</v>
      </c>
      <c r="B11130" s="46" t="n">
        <v>46</v>
      </c>
      <c r="C11130" s="7" t="n">
        <v>6</v>
      </c>
      <c r="D11130" s="7" t="n">
        <v>0.800000011920929</v>
      </c>
      <c r="E11130" s="7" t="n">
        <v>2</v>
      </c>
      <c r="F11130" s="7" t="n">
        <v>33.2000007629395</v>
      </c>
      <c r="G11130" s="7" t="n">
        <v>0</v>
      </c>
    </row>
    <row r="11131" spans="1:21">
      <c r="A11131" t="s">
        <v>4</v>
      </c>
      <c r="B11131" s="4" t="s">
        <v>5</v>
      </c>
      <c r="C11131" s="4" t="s">
        <v>7</v>
      </c>
      <c r="D11131" s="4" t="s">
        <v>13</v>
      </c>
      <c r="E11131" s="4" t="s">
        <v>13</v>
      </c>
      <c r="F11131" s="4" t="s">
        <v>13</v>
      </c>
      <c r="G11131" s="4" t="s">
        <v>13</v>
      </c>
    </row>
    <row r="11132" spans="1:21">
      <c r="A11132" t="n">
        <v>90550</v>
      </c>
      <c r="B11132" s="46" t="n">
        <v>46</v>
      </c>
      <c r="C11132" s="7" t="n">
        <v>7</v>
      </c>
      <c r="D11132" s="7" t="n">
        <v>1.75</v>
      </c>
      <c r="E11132" s="7" t="n">
        <v>2</v>
      </c>
      <c r="F11132" s="7" t="n">
        <v>32.5</v>
      </c>
      <c r="G11132" s="7" t="n">
        <v>0</v>
      </c>
    </row>
    <row r="11133" spans="1:21">
      <c r="A11133" t="s">
        <v>4</v>
      </c>
      <c r="B11133" s="4" t="s">
        <v>5</v>
      </c>
      <c r="C11133" s="4" t="s">
        <v>7</v>
      </c>
      <c r="D11133" s="4" t="s">
        <v>13</v>
      </c>
      <c r="E11133" s="4" t="s">
        <v>13</v>
      </c>
      <c r="F11133" s="4" t="s">
        <v>13</v>
      </c>
      <c r="G11133" s="4" t="s">
        <v>13</v>
      </c>
    </row>
    <row r="11134" spans="1:21">
      <c r="A11134" t="n">
        <v>90569</v>
      </c>
      <c r="B11134" s="46" t="n">
        <v>46</v>
      </c>
      <c r="C11134" s="7" t="n">
        <v>8</v>
      </c>
      <c r="D11134" s="7" t="n">
        <v>0.5</v>
      </c>
      <c r="E11134" s="7" t="n">
        <v>2</v>
      </c>
      <c r="F11134" s="7" t="n">
        <v>31.9500007629395</v>
      </c>
      <c r="G11134" s="7" t="n">
        <v>0</v>
      </c>
    </row>
    <row r="11135" spans="1:21">
      <c r="A11135" t="s">
        <v>4</v>
      </c>
      <c r="B11135" s="4" t="s">
        <v>5</v>
      </c>
      <c r="C11135" s="4" t="s">
        <v>7</v>
      </c>
      <c r="D11135" s="4" t="s">
        <v>13</v>
      </c>
      <c r="E11135" s="4" t="s">
        <v>13</v>
      </c>
      <c r="F11135" s="4" t="s">
        <v>13</v>
      </c>
      <c r="G11135" s="4" t="s">
        <v>13</v>
      </c>
    </row>
    <row r="11136" spans="1:21">
      <c r="A11136" t="n">
        <v>90588</v>
      </c>
      <c r="B11136" s="46" t="n">
        <v>46</v>
      </c>
      <c r="C11136" s="7" t="n">
        <v>9</v>
      </c>
      <c r="D11136" s="7" t="n">
        <v>-1.95000004768372</v>
      </c>
      <c r="E11136" s="7" t="n">
        <v>2</v>
      </c>
      <c r="F11136" s="7" t="n">
        <v>33</v>
      </c>
      <c r="G11136" s="7" t="n">
        <v>0</v>
      </c>
    </row>
    <row r="11137" spans="1:7">
      <c r="A11137" t="s">
        <v>4</v>
      </c>
      <c r="B11137" s="4" t="s">
        <v>5</v>
      </c>
      <c r="C11137" s="4" t="s">
        <v>7</v>
      </c>
      <c r="D11137" s="4" t="s">
        <v>13</v>
      </c>
      <c r="E11137" s="4" t="s">
        <v>13</v>
      </c>
      <c r="F11137" s="4" t="s">
        <v>13</v>
      </c>
      <c r="G11137" s="4" t="s">
        <v>13</v>
      </c>
    </row>
    <row r="11138" spans="1:7">
      <c r="A11138" t="n">
        <v>90607</v>
      </c>
      <c r="B11138" s="46" t="n">
        <v>46</v>
      </c>
      <c r="C11138" s="7" t="n">
        <v>11</v>
      </c>
      <c r="D11138" s="7" t="n">
        <v>-1.14999997615814</v>
      </c>
      <c r="E11138" s="7" t="n">
        <v>2</v>
      </c>
      <c r="F11138" s="7" t="n">
        <v>32.0499992370605</v>
      </c>
      <c r="G11138" s="7" t="n">
        <v>0</v>
      </c>
    </row>
    <row r="11139" spans="1:7">
      <c r="A11139" t="s">
        <v>4</v>
      </c>
      <c r="B11139" s="4" t="s">
        <v>5</v>
      </c>
      <c r="C11139" s="4" t="s">
        <v>7</v>
      </c>
      <c r="D11139" s="4" t="s">
        <v>13</v>
      </c>
      <c r="E11139" s="4" t="s">
        <v>13</v>
      </c>
      <c r="F11139" s="4" t="s">
        <v>13</v>
      </c>
      <c r="G11139" s="4" t="s">
        <v>13</v>
      </c>
    </row>
    <row r="11140" spans="1:7">
      <c r="A11140" t="n">
        <v>90626</v>
      </c>
      <c r="B11140" s="46" t="n">
        <v>46</v>
      </c>
      <c r="C11140" s="7" t="n">
        <v>7032</v>
      </c>
      <c r="D11140" s="7" t="n">
        <v>-0.100000001490116</v>
      </c>
      <c r="E11140" s="7" t="n">
        <v>2</v>
      </c>
      <c r="F11140" s="7" t="n">
        <v>32.5499992370605</v>
      </c>
      <c r="G11140" s="7" t="n">
        <v>0</v>
      </c>
    </row>
    <row r="11141" spans="1:7">
      <c r="A11141" t="s">
        <v>4</v>
      </c>
      <c r="B11141" s="4" t="s">
        <v>5</v>
      </c>
      <c r="C11141" s="4" t="s">
        <v>7</v>
      </c>
      <c r="D11141" s="4" t="s">
        <v>13</v>
      </c>
      <c r="E11141" s="4" t="s">
        <v>13</v>
      </c>
      <c r="F11141" s="4" t="s">
        <v>13</v>
      </c>
      <c r="G11141" s="4" t="s">
        <v>13</v>
      </c>
    </row>
    <row r="11142" spans="1:7">
      <c r="A11142" t="n">
        <v>90645</v>
      </c>
      <c r="B11142" s="46" t="n">
        <v>46</v>
      </c>
      <c r="C11142" s="7" t="n">
        <v>13</v>
      </c>
      <c r="D11142" s="7" t="n">
        <v>0</v>
      </c>
      <c r="E11142" s="7" t="n">
        <v>2.10999989509583</v>
      </c>
      <c r="F11142" s="7" t="n">
        <v>45</v>
      </c>
      <c r="G11142" s="7" t="n">
        <v>330</v>
      </c>
    </row>
    <row r="11143" spans="1:7">
      <c r="A11143" t="s">
        <v>4</v>
      </c>
      <c r="B11143" s="4" t="s">
        <v>5</v>
      </c>
      <c r="C11143" s="4" t="s">
        <v>7</v>
      </c>
      <c r="D11143" s="4" t="s">
        <v>13</v>
      </c>
      <c r="E11143" s="4" t="s">
        <v>13</v>
      </c>
      <c r="F11143" s="4" t="s">
        <v>13</v>
      </c>
      <c r="G11143" s="4" t="s">
        <v>13</v>
      </c>
    </row>
    <row r="11144" spans="1:7">
      <c r="A11144" t="n">
        <v>90664</v>
      </c>
      <c r="B11144" s="46" t="n">
        <v>46</v>
      </c>
      <c r="C11144" s="7" t="n">
        <v>80</v>
      </c>
      <c r="D11144" s="7" t="n">
        <v>0.899999976158142</v>
      </c>
      <c r="E11144" s="7" t="n">
        <v>2.10999989509583</v>
      </c>
      <c r="F11144" s="7" t="n">
        <v>44.3499984741211</v>
      </c>
      <c r="G11144" s="7" t="n">
        <v>0</v>
      </c>
    </row>
    <row r="11145" spans="1:7">
      <c r="A11145" t="s">
        <v>4</v>
      </c>
      <c r="B11145" s="4" t="s">
        <v>5</v>
      </c>
      <c r="C11145" s="4" t="s">
        <v>7</v>
      </c>
      <c r="D11145" s="4" t="s">
        <v>13</v>
      </c>
      <c r="E11145" s="4" t="s">
        <v>13</v>
      </c>
      <c r="F11145" s="4" t="s">
        <v>13</v>
      </c>
      <c r="G11145" s="4" t="s">
        <v>13</v>
      </c>
    </row>
    <row r="11146" spans="1:7">
      <c r="A11146" t="n">
        <v>90683</v>
      </c>
      <c r="B11146" s="46" t="n">
        <v>46</v>
      </c>
      <c r="C11146" s="7" t="n">
        <v>18</v>
      </c>
      <c r="D11146" s="7" t="n">
        <v>-1.04999995231628</v>
      </c>
      <c r="E11146" s="7" t="n">
        <v>2.10999989509583</v>
      </c>
      <c r="F11146" s="7" t="n">
        <v>44.6500015258789</v>
      </c>
      <c r="G11146" s="7" t="n">
        <v>0</v>
      </c>
    </row>
    <row r="11147" spans="1:7">
      <c r="A11147" t="s">
        <v>4</v>
      </c>
      <c r="B11147" s="4" t="s">
        <v>5</v>
      </c>
      <c r="C11147" s="4" t="s">
        <v>7</v>
      </c>
      <c r="D11147" s="4" t="s">
        <v>13</v>
      </c>
      <c r="E11147" s="4" t="s">
        <v>13</v>
      </c>
      <c r="F11147" s="4" t="s">
        <v>13</v>
      </c>
      <c r="G11147" s="4" t="s">
        <v>13</v>
      </c>
    </row>
    <row r="11148" spans="1:7">
      <c r="A11148" t="n">
        <v>90702</v>
      </c>
      <c r="B11148" s="46" t="n">
        <v>46</v>
      </c>
      <c r="C11148" s="7" t="n">
        <v>6472</v>
      </c>
      <c r="D11148" s="7" t="n">
        <v>-6.65000009536743</v>
      </c>
      <c r="E11148" s="7" t="n">
        <v>0</v>
      </c>
      <c r="F11148" s="7" t="n">
        <v>48.6500015258789</v>
      </c>
      <c r="G11148" s="7" t="n">
        <v>315</v>
      </c>
    </row>
    <row r="11149" spans="1:7">
      <c r="A11149" t="s">
        <v>4</v>
      </c>
      <c r="B11149" s="4" t="s">
        <v>5</v>
      </c>
      <c r="C11149" s="4" t="s">
        <v>7</v>
      </c>
      <c r="D11149" s="4" t="s">
        <v>13</v>
      </c>
      <c r="E11149" s="4" t="s">
        <v>13</v>
      </c>
      <c r="F11149" s="4" t="s">
        <v>13</v>
      </c>
      <c r="G11149" s="4" t="s">
        <v>13</v>
      </c>
    </row>
    <row r="11150" spans="1:7">
      <c r="A11150" t="n">
        <v>90721</v>
      </c>
      <c r="B11150" s="46" t="n">
        <v>46</v>
      </c>
      <c r="C11150" s="7" t="n">
        <v>12</v>
      </c>
      <c r="D11150" s="7" t="n">
        <v>2000</v>
      </c>
      <c r="E11150" s="7" t="n">
        <v>0</v>
      </c>
      <c r="F11150" s="7" t="n">
        <v>0</v>
      </c>
      <c r="G11150" s="7" t="n">
        <v>0</v>
      </c>
    </row>
    <row r="11151" spans="1:7">
      <c r="A11151" t="s">
        <v>4</v>
      </c>
      <c r="B11151" s="4" t="s">
        <v>5</v>
      </c>
      <c r="C11151" s="4" t="s">
        <v>7</v>
      </c>
      <c r="D11151" s="4" t="s">
        <v>7</v>
      </c>
      <c r="E11151" s="4" t="s">
        <v>13</v>
      </c>
      <c r="F11151" s="4" t="s">
        <v>8</v>
      </c>
    </row>
    <row r="11152" spans="1:7">
      <c r="A11152" t="n">
        <v>90740</v>
      </c>
      <c r="B11152" s="90" t="n">
        <v>53</v>
      </c>
      <c r="C11152" s="7" t="n">
        <v>80</v>
      </c>
      <c r="D11152" s="7" t="n">
        <v>13</v>
      </c>
      <c r="E11152" s="7" t="n">
        <v>0</v>
      </c>
      <c r="F11152" s="7" t="n">
        <v>0</v>
      </c>
    </row>
    <row r="11153" spans="1:7">
      <c r="A11153" t="s">
        <v>4</v>
      </c>
      <c r="B11153" s="4" t="s">
        <v>5</v>
      </c>
      <c r="C11153" s="4" t="s">
        <v>7</v>
      </c>
      <c r="D11153" s="4" t="s">
        <v>7</v>
      </c>
      <c r="E11153" s="4" t="s">
        <v>13</v>
      </c>
      <c r="F11153" s="4" t="s">
        <v>8</v>
      </c>
    </row>
    <row r="11154" spans="1:7">
      <c r="A11154" t="n">
        <v>90750</v>
      </c>
      <c r="B11154" s="90" t="n">
        <v>53</v>
      </c>
      <c r="C11154" s="7" t="n">
        <v>18</v>
      </c>
      <c r="D11154" s="7" t="n">
        <v>13</v>
      </c>
      <c r="E11154" s="7" t="n">
        <v>0</v>
      </c>
      <c r="F11154" s="7" t="n">
        <v>0</v>
      </c>
    </row>
    <row r="11155" spans="1:7">
      <c r="A11155" t="s">
        <v>4</v>
      </c>
      <c r="B11155" s="4" t="s">
        <v>5</v>
      </c>
      <c r="C11155" s="4" t="s">
        <v>8</v>
      </c>
      <c r="D11155" s="4" t="s">
        <v>8</v>
      </c>
      <c r="E11155" s="4" t="s">
        <v>13</v>
      </c>
      <c r="F11155" s="4" t="s">
        <v>13</v>
      </c>
      <c r="G11155" s="4" t="s">
        <v>13</v>
      </c>
      <c r="H11155" s="4" t="s">
        <v>7</v>
      </c>
    </row>
    <row r="11156" spans="1:7">
      <c r="A11156" t="n">
        <v>90760</v>
      </c>
      <c r="B11156" s="31" t="n">
        <v>45</v>
      </c>
      <c r="C11156" s="7" t="n">
        <v>2</v>
      </c>
      <c r="D11156" s="7" t="n">
        <v>3</v>
      </c>
      <c r="E11156" s="7" t="n">
        <v>0</v>
      </c>
      <c r="F11156" s="7" t="n">
        <v>4.30000019073486</v>
      </c>
      <c r="G11156" s="7" t="n">
        <v>39</v>
      </c>
      <c r="H11156" s="7" t="n">
        <v>0</v>
      </c>
    </row>
    <row r="11157" spans="1:7">
      <c r="A11157" t="s">
        <v>4</v>
      </c>
      <c r="B11157" s="4" t="s">
        <v>5</v>
      </c>
      <c r="C11157" s="4" t="s">
        <v>8</v>
      </c>
      <c r="D11157" s="4" t="s">
        <v>8</v>
      </c>
      <c r="E11157" s="4" t="s">
        <v>13</v>
      </c>
      <c r="F11157" s="4" t="s">
        <v>13</v>
      </c>
      <c r="G11157" s="4" t="s">
        <v>13</v>
      </c>
      <c r="H11157" s="4" t="s">
        <v>7</v>
      </c>
      <c r="I11157" s="4" t="s">
        <v>8</v>
      </c>
    </row>
    <row r="11158" spans="1:7">
      <c r="A11158" t="n">
        <v>90777</v>
      </c>
      <c r="B11158" s="31" t="n">
        <v>45</v>
      </c>
      <c r="C11158" s="7" t="n">
        <v>4</v>
      </c>
      <c r="D11158" s="7" t="n">
        <v>3</v>
      </c>
      <c r="E11158" s="7" t="n">
        <v>6.25</v>
      </c>
      <c r="F11158" s="7" t="n">
        <v>7</v>
      </c>
      <c r="G11158" s="7" t="n">
        <v>0</v>
      </c>
      <c r="H11158" s="7" t="n">
        <v>0</v>
      </c>
      <c r="I11158" s="7" t="n">
        <v>0</v>
      </c>
    </row>
    <row r="11159" spans="1:7">
      <c r="A11159" t="s">
        <v>4</v>
      </c>
      <c r="B11159" s="4" t="s">
        <v>5</v>
      </c>
      <c r="C11159" s="4" t="s">
        <v>8</v>
      </c>
      <c r="D11159" s="4" t="s">
        <v>8</v>
      </c>
      <c r="E11159" s="4" t="s">
        <v>13</v>
      </c>
      <c r="F11159" s="4" t="s">
        <v>7</v>
      </c>
    </row>
    <row r="11160" spans="1:7">
      <c r="A11160" t="n">
        <v>90795</v>
      </c>
      <c r="B11160" s="31" t="n">
        <v>45</v>
      </c>
      <c r="C11160" s="7" t="n">
        <v>5</v>
      </c>
      <c r="D11160" s="7" t="n">
        <v>3</v>
      </c>
      <c r="E11160" s="7" t="n">
        <v>5</v>
      </c>
      <c r="F11160" s="7" t="n">
        <v>0</v>
      </c>
    </row>
    <row r="11161" spans="1:7">
      <c r="A11161" t="s">
        <v>4</v>
      </c>
      <c r="B11161" s="4" t="s">
        <v>5</v>
      </c>
      <c r="C11161" s="4" t="s">
        <v>8</v>
      </c>
      <c r="D11161" s="4" t="s">
        <v>8</v>
      </c>
      <c r="E11161" s="4" t="s">
        <v>13</v>
      </c>
      <c r="F11161" s="4" t="s">
        <v>7</v>
      </c>
    </row>
    <row r="11162" spans="1:7">
      <c r="A11162" t="n">
        <v>90804</v>
      </c>
      <c r="B11162" s="31" t="n">
        <v>45</v>
      </c>
      <c r="C11162" s="7" t="n">
        <v>11</v>
      </c>
      <c r="D11162" s="7" t="n">
        <v>3</v>
      </c>
      <c r="E11162" s="7" t="n">
        <v>28.7999992370605</v>
      </c>
      <c r="F11162" s="7" t="n">
        <v>0</v>
      </c>
    </row>
    <row r="11163" spans="1:7">
      <c r="A11163" t="s">
        <v>4</v>
      </c>
      <c r="B11163" s="4" t="s">
        <v>5</v>
      </c>
      <c r="C11163" s="4" t="s">
        <v>7</v>
      </c>
      <c r="D11163" s="4" t="s">
        <v>8</v>
      </c>
      <c r="E11163" s="4" t="s">
        <v>9</v>
      </c>
      <c r="F11163" s="4" t="s">
        <v>13</v>
      </c>
      <c r="G11163" s="4" t="s">
        <v>13</v>
      </c>
      <c r="H11163" s="4" t="s">
        <v>13</v>
      </c>
    </row>
    <row r="11164" spans="1:7">
      <c r="A11164" t="n">
        <v>90813</v>
      </c>
      <c r="B11164" s="52" t="n">
        <v>48</v>
      </c>
      <c r="C11164" s="7" t="n">
        <v>13</v>
      </c>
      <c r="D11164" s="7" t="n">
        <v>0</v>
      </c>
      <c r="E11164" s="7" t="s">
        <v>190</v>
      </c>
      <c r="F11164" s="7" t="n">
        <v>-1</v>
      </c>
      <c r="G11164" s="7" t="n">
        <v>1</v>
      </c>
      <c r="H11164" s="7" t="n">
        <v>0</v>
      </c>
    </row>
    <row r="11165" spans="1:7">
      <c r="A11165" t="s">
        <v>4</v>
      </c>
      <c r="B11165" s="4" t="s">
        <v>5</v>
      </c>
      <c r="C11165" s="4" t="s">
        <v>7</v>
      </c>
      <c r="D11165" s="4" t="s">
        <v>8</v>
      </c>
      <c r="E11165" s="4" t="s">
        <v>9</v>
      </c>
      <c r="F11165" s="4" t="s">
        <v>13</v>
      </c>
      <c r="G11165" s="4" t="s">
        <v>13</v>
      </c>
      <c r="H11165" s="4" t="s">
        <v>13</v>
      </c>
    </row>
    <row r="11166" spans="1:7">
      <c r="A11166" t="n">
        <v>90840</v>
      </c>
      <c r="B11166" s="52" t="n">
        <v>48</v>
      </c>
      <c r="C11166" s="7" t="n">
        <v>6472</v>
      </c>
      <c r="D11166" s="7" t="n">
        <v>0</v>
      </c>
      <c r="E11166" s="7" t="s">
        <v>248</v>
      </c>
      <c r="F11166" s="7" t="n">
        <v>-1</v>
      </c>
      <c r="G11166" s="7" t="n">
        <v>1</v>
      </c>
      <c r="H11166" s="7" t="n">
        <v>0</v>
      </c>
    </row>
    <row r="11167" spans="1:7">
      <c r="A11167" t="s">
        <v>4</v>
      </c>
      <c r="B11167" s="4" t="s">
        <v>5</v>
      </c>
      <c r="C11167" s="4" t="s">
        <v>8</v>
      </c>
      <c r="D11167" s="4" t="s">
        <v>14</v>
      </c>
      <c r="E11167" s="4" t="s">
        <v>7</v>
      </c>
      <c r="F11167" s="4" t="s">
        <v>9</v>
      </c>
      <c r="G11167" s="4" t="s">
        <v>9</v>
      </c>
      <c r="H11167" s="4" t="s">
        <v>14</v>
      </c>
    </row>
    <row r="11168" spans="1:7">
      <c r="A11168" t="n">
        <v>90869</v>
      </c>
      <c r="B11168" s="38" t="n">
        <v>175</v>
      </c>
      <c r="C11168" s="7" t="n">
        <v>0</v>
      </c>
      <c r="D11168" s="7" t="n">
        <v>0</v>
      </c>
      <c r="E11168" s="7" t="n">
        <v>12</v>
      </c>
      <c r="F11168" s="7" t="s">
        <v>18</v>
      </c>
      <c r="G11168" s="7" t="s">
        <v>71</v>
      </c>
      <c r="H11168" s="7" t="n">
        <v>50</v>
      </c>
    </row>
    <row r="11169" spans="1:9">
      <c r="A11169" t="s">
        <v>4</v>
      </c>
      <c r="B11169" s="4" t="s">
        <v>5</v>
      </c>
      <c r="C11169" s="4" t="s">
        <v>8</v>
      </c>
      <c r="D11169" s="4" t="s">
        <v>14</v>
      </c>
      <c r="E11169" s="4" t="s">
        <v>14</v>
      </c>
      <c r="F11169" s="4" t="s">
        <v>14</v>
      </c>
      <c r="G11169" s="4" t="s">
        <v>14</v>
      </c>
      <c r="H11169" s="4" t="s">
        <v>14</v>
      </c>
      <c r="I11169" s="4" t="s">
        <v>14</v>
      </c>
      <c r="J11169" s="4" t="s">
        <v>14</v>
      </c>
      <c r="K11169" s="4" t="s">
        <v>14</v>
      </c>
    </row>
    <row r="11170" spans="1:9">
      <c r="A11170" t="n">
        <v>90895</v>
      </c>
      <c r="B11170" s="38" t="n">
        <v>175</v>
      </c>
      <c r="C11170" s="7" t="n">
        <v>1</v>
      </c>
      <c r="D11170" s="7" t="n">
        <v>0</v>
      </c>
      <c r="E11170" s="7" t="n">
        <v>0</v>
      </c>
      <c r="F11170" s="7" t="n">
        <v>0</v>
      </c>
      <c r="G11170" s="7" t="n">
        <v>0</v>
      </c>
      <c r="H11170" s="7" t="n">
        <v>0</v>
      </c>
      <c r="I11170" s="7" t="n">
        <v>-1011777536</v>
      </c>
      <c r="J11170" s="7" t="n">
        <v>0</v>
      </c>
      <c r="K11170" s="7" t="n">
        <v>1091567616</v>
      </c>
    </row>
    <row r="11171" spans="1:9">
      <c r="A11171" t="s">
        <v>4</v>
      </c>
      <c r="B11171" s="4" t="s">
        <v>5</v>
      </c>
      <c r="C11171" s="4" t="s">
        <v>8</v>
      </c>
      <c r="D11171" s="4" t="s">
        <v>14</v>
      </c>
      <c r="E11171" s="4" t="s">
        <v>14</v>
      </c>
      <c r="F11171" s="4" t="s">
        <v>14</v>
      </c>
      <c r="G11171" s="4" t="s">
        <v>14</v>
      </c>
    </row>
    <row r="11172" spans="1:9">
      <c r="A11172" t="n">
        <v>90929</v>
      </c>
      <c r="B11172" s="38" t="n">
        <v>175</v>
      </c>
      <c r="C11172" s="7" t="n">
        <v>2</v>
      </c>
      <c r="D11172" s="7" t="n">
        <v>0</v>
      </c>
      <c r="E11172" s="7" t="n">
        <v>-1062731776</v>
      </c>
      <c r="F11172" s="7" t="n">
        <v>1083703296</v>
      </c>
      <c r="G11172" s="7" t="n">
        <v>1112211456</v>
      </c>
    </row>
    <row r="11173" spans="1:9">
      <c r="A11173" t="s">
        <v>4</v>
      </c>
      <c r="B11173" s="4" t="s">
        <v>5</v>
      </c>
      <c r="C11173" s="4" t="s">
        <v>9</v>
      </c>
      <c r="D11173" s="4" t="s">
        <v>9</v>
      </c>
    </row>
    <row r="11174" spans="1:9">
      <c r="A11174" t="n">
        <v>90947</v>
      </c>
      <c r="B11174" s="26" t="n">
        <v>70</v>
      </c>
      <c r="C11174" s="7" t="s">
        <v>53</v>
      </c>
      <c r="D11174" s="7" t="s">
        <v>677</v>
      </c>
    </row>
    <row r="11175" spans="1:9">
      <c r="A11175" t="s">
        <v>4</v>
      </c>
      <c r="B11175" s="4" t="s">
        <v>5</v>
      </c>
      <c r="C11175" s="4" t="s">
        <v>8</v>
      </c>
      <c r="D11175" s="4" t="s">
        <v>9</v>
      </c>
      <c r="E11175" s="4" t="s">
        <v>7</v>
      </c>
    </row>
    <row r="11176" spans="1:9">
      <c r="A11176" t="n">
        <v>90963</v>
      </c>
      <c r="B11176" s="18" t="n">
        <v>94</v>
      </c>
      <c r="C11176" s="7" t="n">
        <v>0</v>
      </c>
      <c r="D11176" s="7" t="s">
        <v>18</v>
      </c>
      <c r="E11176" s="7" t="n">
        <v>1</v>
      </c>
    </row>
    <row r="11177" spans="1:9">
      <c r="A11177" t="s">
        <v>4</v>
      </c>
      <c r="B11177" s="4" t="s">
        <v>5</v>
      </c>
      <c r="C11177" s="4" t="s">
        <v>8</v>
      </c>
      <c r="D11177" s="4" t="s">
        <v>9</v>
      </c>
      <c r="E11177" s="4" t="s">
        <v>7</v>
      </c>
    </row>
    <row r="11178" spans="1:9">
      <c r="A11178" t="n">
        <v>90976</v>
      </c>
      <c r="B11178" s="18" t="n">
        <v>94</v>
      </c>
      <c r="C11178" s="7" t="n">
        <v>0</v>
      </c>
      <c r="D11178" s="7" t="s">
        <v>18</v>
      </c>
      <c r="E11178" s="7" t="n">
        <v>2</v>
      </c>
    </row>
    <row r="11179" spans="1:9">
      <c r="A11179" t="s">
        <v>4</v>
      </c>
      <c r="B11179" s="4" t="s">
        <v>5</v>
      </c>
      <c r="C11179" s="4" t="s">
        <v>8</v>
      </c>
      <c r="D11179" s="4" t="s">
        <v>9</v>
      </c>
      <c r="E11179" s="4" t="s">
        <v>7</v>
      </c>
    </row>
    <row r="11180" spans="1:9">
      <c r="A11180" t="n">
        <v>90989</v>
      </c>
      <c r="B11180" s="18" t="n">
        <v>94</v>
      </c>
      <c r="C11180" s="7" t="n">
        <v>1</v>
      </c>
      <c r="D11180" s="7" t="s">
        <v>18</v>
      </c>
      <c r="E11180" s="7" t="n">
        <v>4</v>
      </c>
    </row>
    <row r="11181" spans="1:9">
      <c r="A11181" t="s">
        <v>4</v>
      </c>
      <c r="B11181" s="4" t="s">
        <v>5</v>
      </c>
      <c r="C11181" s="4" t="s">
        <v>8</v>
      </c>
      <c r="D11181" s="4" t="s">
        <v>9</v>
      </c>
      <c r="E11181" s="4" t="s">
        <v>7</v>
      </c>
    </row>
    <row r="11182" spans="1:9">
      <c r="A11182" t="n">
        <v>91002</v>
      </c>
      <c r="B11182" s="18" t="n">
        <v>94</v>
      </c>
      <c r="C11182" s="7" t="n">
        <v>0</v>
      </c>
      <c r="D11182" s="7" t="s">
        <v>23</v>
      </c>
      <c r="E11182" s="7" t="n">
        <v>1</v>
      </c>
    </row>
    <row r="11183" spans="1:9">
      <c r="A11183" t="s">
        <v>4</v>
      </c>
      <c r="B11183" s="4" t="s">
        <v>5</v>
      </c>
      <c r="C11183" s="4" t="s">
        <v>8</v>
      </c>
      <c r="D11183" s="4" t="s">
        <v>9</v>
      </c>
      <c r="E11183" s="4" t="s">
        <v>7</v>
      </c>
    </row>
    <row r="11184" spans="1:9">
      <c r="A11184" t="n">
        <v>91014</v>
      </c>
      <c r="B11184" s="18" t="n">
        <v>94</v>
      </c>
      <c r="C11184" s="7" t="n">
        <v>0</v>
      </c>
      <c r="D11184" s="7" t="s">
        <v>23</v>
      </c>
      <c r="E11184" s="7" t="n">
        <v>2</v>
      </c>
    </row>
    <row r="11185" spans="1:11">
      <c r="A11185" t="s">
        <v>4</v>
      </c>
      <c r="B11185" s="4" t="s">
        <v>5</v>
      </c>
      <c r="C11185" s="4" t="s">
        <v>8</v>
      </c>
      <c r="D11185" s="4" t="s">
        <v>9</v>
      </c>
      <c r="E11185" s="4" t="s">
        <v>7</v>
      </c>
    </row>
    <row r="11186" spans="1:11">
      <c r="A11186" t="n">
        <v>91026</v>
      </c>
      <c r="B11186" s="18" t="n">
        <v>94</v>
      </c>
      <c r="C11186" s="7" t="n">
        <v>1</v>
      </c>
      <c r="D11186" s="7" t="s">
        <v>23</v>
      </c>
      <c r="E11186" s="7" t="n">
        <v>4</v>
      </c>
    </row>
    <row r="11187" spans="1:11">
      <c r="A11187" t="s">
        <v>4</v>
      </c>
      <c r="B11187" s="4" t="s">
        <v>5</v>
      </c>
      <c r="C11187" s="4" t="s">
        <v>8</v>
      </c>
      <c r="D11187" s="4" t="s">
        <v>9</v>
      </c>
      <c r="E11187" s="4" t="s">
        <v>7</v>
      </c>
    </row>
    <row r="11188" spans="1:11">
      <c r="A11188" t="n">
        <v>91038</v>
      </c>
      <c r="B11188" s="18" t="n">
        <v>94</v>
      </c>
      <c r="C11188" s="7" t="n">
        <v>0</v>
      </c>
      <c r="D11188" s="7" t="s">
        <v>24</v>
      </c>
      <c r="E11188" s="7" t="n">
        <v>1</v>
      </c>
    </row>
    <row r="11189" spans="1:11">
      <c r="A11189" t="s">
        <v>4</v>
      </c>
      <c r="B11189" s="4" t="s">
        <v>5</v>
      </c>
      <c r="C11189" s="4" t="s">
        <v>8</v>
      </c>
      <c r="D11189" s="4" t="s">
        <v>9</v>
      </c>
      <c r="E11189" s="4" t="s">
        <v>7</v>
      </c>
    </row>
    <row r="11190" spans="1:11">
      <c r="A11190" t="n">
        <v>91050</v>
      </c>
      <c r="B11190" s="18" t="n">
        <v>94</v>
      </c>
      <c r="C11190" s="7" t="n">
        <v>0</v>
      </c>
      <c r="D11190" s="7" t="s">
        <v>24</v>
      </c>
      <c r="E11190" s="7" t="n">
        <v>2</v>
      </c>
    </row>
    <row r="11191" spans="1:11">
      <c r="A11191" t="s">
        <v>4</v>
      </c>
      <c r="B11191" s="4" t="s">
        <v>5</v>
      </c>
      <c r="C11191" s="4" t="s">
        <v>8</v>
      </c>
      <c r="D11191" s="4" t="s">
        <v>9</v>
      </c>
      <c r="E11191" s="4" t="s">
        <v>7</v>
      </c>
    </row>
    <row r="11192" spans="1:11">
      <c r="A11192" t="n">
        <v>91062</v>
      </c>
      <c r="B11192" s="18" t="n">
        <v>94</v>
      </c>
      <c r="C11192" s="7" t="n">
        <v>1</v>
      </c>
      <c r="D11192" s="7" t="s">
        <v>24</v>
      </c>
      <c r="E11192" s="7" t="n">
        <v>4</v>
      </c>
    </row>
    <row r="11193" spans="1:11">
      <c r="A11193" t="s">
        <v>4</v>
      </c>
      <c r="B11193" s="4" t="s">
        <v>5</v>
      </c>
      <c r="C11193" s="4" t="s">
        <v>8</v>
      </c>
      <c r="D11193" s="4" t="s">
        <v>9</v>
      </c>
      <c r="E11193" s="4" t="s">
        <v>7</v>
      </c>
    </row>
    <row r="11194" spans="1:11">
      <c r="A11194" t="n">
        <v>91074</v>
      </c>
      <c r="B11194" s="18" t="n">
        <v>94</v>
      </c>
      <c r="C11194" s="7" t="n">
        <v>0</v>
      </c>
      <c r="D11194" s="7" t="s">
        <v>25</v>
      </c>
      <c r="E11194" s="7" t="n">
        <v>1</v>
      </c>
    </row>
    <row r="11195" spans="1:11">
      <c r="A11195" t="s">
        <v>4</v>
      </c>
      <c r="B11195" s="4" t="s">
        <v>5</v>
      </c>
      <c r="C11195" s="4" t="s">
        <v>8</v>
      </c>
      <c r="D11195" s="4" t="s">
        <v>9</v>
      </c>
      <c r="E11195" s="4" t="s">
        <v>7</v>
      </c>
    </row>
    <row r="11196" spans="1:11">
      <c r="A11196" t="n">
        <v>91086</v>
      </c>
      <c r="B11196" s="18" t="n">
        <v>94</v>
      </c>
      <c r="C11196" s="7" t="n">
        <v>0</v>
      </c>
      <c r="D11196" s="7" t="s">
        <v>25</v>
      </c>
      <c r="E11196" s="7" t="n">
        <v>2</v>
      </c>
    </row>
    <row r="11197" spans="1:11">
      <c r="A11197" t="s">
        <v>4</v>
      </c>
      <c r="B11197" s="4" t="s">
        <v>5</v>
      </c>
      <c r="C11197" s="4" t="s">
        <v>8</v>
      </c>
      <c r="D11197" s="4" t="s">
        <v>9</v>
      </c>
      <c r="E11197" s="4" t="s">
        <v>7</v>
      </c>
    </row>
    <row r="11198" spans="1:11">
      <c r="A11198" t="n">
        <v>91098</v>
      </c>
      <c r="B11198" s="18" t="n">
        <v>94</v>
      </c>
      <c r="C11198" s="7" t="n">
        <v>1</v>
      </c>
      <c r="D11198" s="7" t="s">
        <v>25</v>
      </c>
      <c r="E11198" s="7" t="n">
        <v>4</v>
      </c>
    </row>
    <row r="11199" spans="1:11">
      <c r="A11199" t="s">
        <v>4</v>
      </c>
      <c r="B11199" s="4" t="s">
        <v>5</v>
      </c>
      <c r="C11199" s="4" t="s">
        <v>8</v>
      </c>
      <c r="D11199" s="4" t="s">
        <v>9</v>
      </c>
      <c r="E11199" s="4" t="s">
        <v>7</v>
      </c>
    </row>
    <row r="11200" spans="1:11">
      <c r="A11200" t="n">
        <v>91110</v>
      </c>
      <c r="B11200" s="18" t="n">
        <v>94</v>
      </c>
      <c r="C11200" s="7" t="n">
        <v>0</v>
      </c>
      <c r="D11200" s="7" t="s">
        <v>26</v>
      </c>
      <c r="E11200" s="7" t="n">
        <v>1</v>
      </c>
    </row>
    <row r="11201" spans="1:5">
      <c r="A11201" t="s">
        <v>4</v>
      </c>
      <c r="B11201" s="4" t="s">
        <v>5</v>
      </c>
      <c r="C11201" s="4" t="s">
        <v>8</v>
      </c>
      <c r="D11201" s="4" t="s">
        <v>9</v>
      </c>
      <c r="E11201" s="4" t="s">
        <v>7</v>
      </c>
    </row>
    <row r="11202" spans="1:5">
      <c r="A11202" t="n">
        <v>91122</v>
      </c>
      <c r="B11202" s="18" t="n">
        <v>94</v>
      </c>
      <c r="C11202" s="7" t="n">
        <v>0</v>
      </c>
      <c r="D11202" s="7" t="s">
        <v>26</v>
      </c>
      <c r="E11202" s="7" t="n">
        <v>2</v>
      </c>
    </row>
    <row r="11203" spans="1:5">
      <c r="A11203" t="s">
        <v>4</v>
      </c>
      <c r="B11203" s="4" t="s">
        <v>5</v>
      </c>
      <c r="C11203" s="4" t="s">
        <v>8</v>
      </c>
      <c r="D11203" s="4" t="s">
        <v>9</v>
      </c>
      <c r="E11203" s="4" t="s">
        <v>7</v>
      </c>
    </row>
    <row r="11204" spans="1:5">
      <c r="A11204" t="n">
        <v>91134</v>
      </c>
      <c r="B11204" s="18" t="n">
        <v>94</v>
      </c>
      <c r="C11204" s="7" t="n">
        <v>1</v>
      </c>
      <c r="D11204" s="7" t="s">
        <v>26</v>
      </c>
      <c r="E11204" s="7" t="n">
        <v>4</v>
      </c>
    </row>
    <row r="11205" spans="1:5">
      <c r="A11205" t="s">
        <v>4</v>
      </c>
      <c r="B11205" s="4" t="s">
        <v>5</v>
      </c>
      <c r="C11205" s="4" t="s">
        <v>8</v>
      </c>
      <c r="D11205" s="4" t="s">
        <v>7</v>
      </c>
      <c r="E11205" s="4" t="s">
        <v>7</v>
      </c>
      <c r="F11205" s="4" t="s">
        <v>7</v>
      </c>
      <c r="G11205" s="4" t="s">
        <v>7</v>
      </c>
      <c r="H11205" s="4" t="s">
        <v>8</v>
      </c>
    </row>
    <row r="11206" spans="1:5">
      <c r="A11206" t="n">
        <v>91146</v>
      </c>
      <c r="B11206" s="37" t="n">
        <v>25</v>
      </c>
      <c r="C11206" s="7" t="n">
        <v>5</v>
      </c>
      <c r="D11206" s="7" t="n">
        <v>65535</v>
      </c>
      <c r="E11206" s="7" t="n">
        <v>500</v>
      </c>
      <c r="F11206" s="7" t="n">
        <v>800</v>
      </c>
      <c r="G11206" s="7" t="n">
        <v>140</v>
      </c>
      <c r="H11206" s="7" t="n">
        <v>0</v>
      </c>
    </row>
    <row r="11207" spans="1:5">
      <c r="A11207" t="s">
        <v>4</v>
      </c>
      <c r="B11207" s="4" t="s">
        <v>5</v>
      </c>
      <c r="C11207" s="4" t="s">
        <v>7</v>
      </c>
      <c r="D11207" s="4" t="s">
        <v>8</v>
      </c>
      <c r="E11207" s="4" t="s">
        <v>74</v>
      </c>
      <c r="F11207" s="4" t="s">
        <v>8</v>
      </c>
      <c r="G11207" s="4" t="s">
        <v>8</v>
      </c>
    </row>
    <row r="11208" spans="1:5">
      <c r="A11208" t="n">
        <v>91157</v>
      </c>
      <c r="B11208" s="44" t="n">
        <v>24</v>
      </c>
      <c r="C11208" s="7" t="n">
        <v>65533</v>
      </c>
      <c r="D11208" s="7" t="n">
        <v>11</v>
      </c>
      <c r="E11208" s="7" t="s">
        <v>678</v>
      </c>
      <c r="F11208" s="7" t="n">
        <v>2</v>
      </c>
      <c r="G11208" s="7" t="n">
        <v>0</v>
      </c>
    </row>
    <row r="11209" spans="1:5">
      <c r="A11209" t="s">
        <v>4</v>
      </c>
      <c r="B11209" s="4" t="s">
        <v>5</v>
      </c>
    </row>
    <row r="11210" spans="1:5">
      <c r="A11210" t="n">
        <v>91245</v>
      </c>
      <c r="B11210" s="41" t="n">
        <v>28</v>
      </c>
    </row>
    <row r="11211" spans="1:5">
      <c r="A11211" t="s">
        <v>4</v>
      </c>
      <c r="B11211" s="4" t="s">
        <v>5</v>
      </c>
      <c r="C11211" s="4" t="s">
        <v>7</v>
      </c>
      <c r="D11211" s="4" t="s">
        <v>8</v>
      </c>
      <c r="E11211" s="4" t="s">
        <v>74</v>
      </c>
      <c r="F11211" s="4" t="s">
        <v>8</v>
      </c>
      <c r="G11211" s="4" t="s">
        <v>8</v>
      </c>
    </row>
    <row r="11212" spans="1:5">
      <c r="A11212" t="n">
        <v>91246</v>
      </c>
      <c r="B11212" s="44" t="n">
        <v>24</v>
      </c>
      <c r="C11212" s="7" t="n">
        <v>65533</v>
      </c>
      <c r="D11212" s="7" t="n">
        <v>11</v>
      </c>
      <c r="E11212" s="7" t="s">
        <v>679</v>
      </c>
      <c r="F11212" s="7" t="n">
        <v>2</v>
      </c>
      <c r="G11212" s="7" t="n">
        <v>0</v>
      </c>
    </row>
    <row r="11213" spans="1:5">
      <c r="A11213" t="s">
        <v>4</v>
      </c>
      <c r="B11213" s="4" t="s">
        <v>5</v>
      </c>
    </row>
    <row r="11214" spans="1:5">
      <c r="A11214" t="n">
        <v>91323</v>
      </c>
      <c r="B11214" s="41" t="n">
        <v>28</v>
      </c>
    </row>
    <row r="11215" spans="1:5">
      <c r="A11215" t="s">
        <v>4</v>
      </c>
      <c r="B11215" s="4" t="s">
        <v>5</v>
      </c>
      <c r="C11215" s="4" t="s">
        <v>8</v>
      </c>
    </row>
    <row r="11216" spans="1:5">
      <c r="A11216" t="n">
        <v>91324</v>
      </c>
      <c r="B11216" s="45" t="n">
        <v>27</v>
      </c>
      <c r="C11216" s="7" t="n">
        <v>0</v>
      </c>
    </row>
    <row r="11217" spans="1:8">
      <c r="A11217" t="s">
        <v>4</v>
      </c>
      <c r="B11217" s="4" t="s">
        <v>5</v>
      </c>
      <c r="C11217" s="4" t="s">
        <v>8</v>
      </c>
    </row>
    <row r="11218" spans="1:8">
      <c r="A11218" t="n">
        <v>91326</v>
      </c>
      <c r="B11218" s="45" t="n">
        <v>27</v>
      </c>
      <c r="C11218" s="7" t="n">
        <v>1</v>
      </c>
    </row>
    <row r="11219" spans="1:8">
      <c r="A11219" t="s">
        <v>4</v>
      </c>
      <c r="B11219" s="4" t="s">
        <v>5</v>
      </c>
      <c r="C11219" s="4" t="s">
        <v>8</v>
      </c>
      <c r="D11219" s="4" t="s">
        <v>7</v>
      </c>
      <c r="E11219" s="4" t="s">
        <v>7</v>
      </c>
      <c r="F11219" s="4" t="s">
        <v>7</v>
      </c>
      <c r="G11219" s="4" t="s">
        <v>7</v>
      </c>
      <c r="H11219" s="4" t="s">
        <v>8</v>
      </c>
    </row>
    <row r="11220" spans="1:8">
      <c r="A11220" t="n">
        <v>91328</v>
      </c>
      <c r="B11220" s="37" t="n">
        <v>25</v>
      </c>
      <c r="C11220" s="7" t="n">
        <v>5</v>
      </c>
      <c r="D11220" s="7" t="n">
        <v>65535</v>
      </c>
      <c r="E11220" s="7" t="n">
        <v>65535</v>
      </c>
      <c r="F11220" s="7" t="n">
        <v>65535</v>
      </c>
      <c r="G11220" s="7" t="n">
        <v>65535</v>
      </c>
      <c r="H11220" s="7" t="n">
        <v>0</v>
      </c>
    </row>
    <row r="11221" spans="1:8">
      <c r="A11221" t="s">
        <v>4</v>
      </c>
      <c r="B11221" s="4" t="s">
        <v>5</v>
      </c>
      <c r="C11221" s="4" t="s">
        <v>8</v>
      </c>
      <c r="D11221" s="4" t="s">
        <v>8</v>
      </c>
      <c r="E11221" s="4" t="s">
        <v>8</v>
      </c>
      <c r="F11221" s="4" t="s">
        <v>8</v>
      </c>
    </row>
    <row r="11222" spans="1:8">
      <c r="A11222" t="n">
        <v>91339</v>
      </c>
      <c r="B11222" s="11" t="n">
        <v>14</v>
      </c>
      <c r="C11222" s="7" t="n">
        <v>0</v>
      </c>
      <c r="D11222" s="7" t="n">
        <v>4</v>
      </c>
      <c r="E11222" s="7" t="n">
        <v>0</v>
      </c>
      <c r="F11222" s="7" t="n">
        <v>0</v>
      </c>
    </row>
    <row r="11223" spans="1:8">
      <c r="A11223" t="s">
        <v>4</v>
      </c>
      <c r="B11223" s="4" t="s">
        <v>5</v>
      </c>
      <c r="C11223" s="4" t="s">
        <v>7</v>
      </c>
      <c r="D11223" s="4" t="s">
        <v>7</v>
      </c>
      <c r="E11223" s="4" t="s">
        <v>13</v>
      </c>
      <c r="F11223" s="4" t="s">
        <v>13</v>
      </c>
      <c r="G11223" s="4" t="s">
        <v>13</v>
      </c>
      <c r="H11223" s="4" t="s">
        <v>13</v>
      </c>
      <c r="I11223" s="4" t="s">
        <v>8</v>
      </c>
      <c r="J11223" s="4" t="s">
        <v>7</v>
      </c>
    </row>
    <row r="11224" spans="1:8">
      <c r="A11224" t="n">
        <v>91344</v>
      </c>
      <c r="B11224" s="72" t="n">
        <v>55</v>
      </c>
      <c r="C11224" s="7" t="n">
        <v>0</v>
      </c>
      <c r="D11224" s="7" t="n">
        <v>65533</v>
      </c>
      <c r="E11224" s="7" t="n">
        <v>-0.550000011920929</v>
      </c>
      <c r="F11224" s="7" t="n">
        <v>2</v>
      </c>
      <c r="G11224" s="7" t="n">
        <v>39.7999992370605</v>
      </c>
      <c r="H11224" s="7" t="n">
        <v>1.20000004768372</v>
      </c>
      <c r="I11224" s="7" t="n">
        <v>1</v>
      </c>
      <c r="J11224" s="7" t="n">
        <v>0</v>
      </c>
    </row>
    <row r="11225" spans="1:8">
      <c r="A11225" t="s">
        <v>4</v>
      </c>
      <c r="B11225" s="4" t="s">
        <v>5</v>
      </c>
      <c r="C11225" s="4" t="s">
        <v>7</v>
      </c>
    </row>
    <row r="11226" spans="1:8">
      <c r="A11226" t="n">
        <v>91368</v>
      </c>
      <c r="B11226" s="25" t="n">
        <v>16</v>
      </c>
      <c r="C11226" s="7" t="n">
        <v>100</v>
      </c>
    </row>
    <row r="11227" spans="1:8">
      <c r="A11227" t="s">
        <v>4</v>
      </c>
      <c r="B11227" s="4" t="s">
        <v>5</v>
      </c>
      <c r="C11227" s="4" t="s">
        <v>7</v>
      </c>
      <c r="D11227" s="4" t="s">
        <v>7</v>
      </c>
      <c r="E11227" s="4" t="s">
        <v>13</v>
      </c>
      <c r="F11227" s="4" t="s">
        <v>13</v>
      </c>
      <c r="G11227" s="4" t="s">
        <v>13</v>
      </c>
      <c r="H11227" s="4" t="s">
        <v>13</v>
      </c>
      <c r="I11227" s="4" t="s">
        <v>8</v>
      </c>
      <c r="J11227" s="4" t="s">
        <v>7</v>
      </c>
    </row>
    <row r="11228" spans="1:8">
      <c r="A11228" t="n">
        <v>91371</v>
      </c>
      <c r="B11228" s="72" t="n">
        <v>55</v>
      </c>
      <c r="C11228" s="7" t="n">
        <v>1</v>
      </c>
      <c r="D11228" s="7" t="n">
        <v>65533</v>
      </c>
      <c r="E11228" s="7" t="n">
        <v>0.600000023841858</v>
      </c>
      <c r="F11228" s="7" t="n">
        <v>2</v>
      </c>
      <c r="G11228" s="7" t="n">
        <v>39.5999984741211</v>
      </c>
      <c r="H11228" s="7" t="n">
        <v>1.20000004768372</v>
      </c>
      <c r="I11228" s="7" t="n">
        <v>1</v>
      </c>
      <c r="J11228" s="7" t="n">
        <v>0</v>
      </c>
    </row>
    <row r="11229" spans="1:8">
      <c r="A11229" t="s">
        <v>4</v>
      </c>
      <c r="B11229" s="4" t="s">
        <v>5</v>
      </c>
      <c r="C11229" s="4" t="s">
        <v>7</v>
      </c>
    </row>
    <row r="11230" spans="1:8">
      <c r="A11230" t="n">
        <v>91395</v>
      </c>
      <c r="B11230" s="25" t="n">
        <v>16</v>
      </c>
      <c r="C11230" s="7" t="n">
        <v>100</v>
      </c>
    </row>
    <row r="11231" spans="1:8">
      <c r="A11231" t="s">
        <v>4</v>
      </c>
      <c r="B11231" s="4" t="s">
        <v>5</v>
      </c>
      <c r="C11231" s="4" t="s">
        <v>7</v>
      </c>
      <c r="D11231" s="4" t="s">
        <v>7</v>
      </c>
      <c r="E11231" s="4" t="s">
        <v>13</v>
      </c>
      <c r="F11231" s="4" t="s">
        <v>13</v>
      </c>
      <c r="G11231" s="4" t="s">
        <v>13</v>
      </c>
      <c r="H11231" s="4" t="s">
        <v>13</v>
      </c>
      <c r="I11231" s="4" t="s">
        <v>8</v>
      </c>
      <c r="J11231" s="4" t="s">
        <v>7</v>
      </c>
    </row>
    <row r="11232" spans="1:8">
      <c r="A11232" t="n">
        <v>91398</v>
      </c>
      <c r="B11232" s="72" t="n">
        <v>55</v>
      </c>
      <c r="C11232" s="7" t="n">
        <v>2</v>
      </c>
      <c r="D11232" s="7" t="n">
        <v>65533</v>
      </c>
      <c r="E11232" s="7" t="n">
        <v>1.39999997615814</v>
      </c>
      <c r="F11232" s="7" t="n">
        <v>2</v>
      </c>
      <c r="G11232" s="7" t="n">
        <v>38.9500007629395</v>
      </c>
      <c r="H11232" s="7" t="n">
        <v>1.20000004768372</v>
      </c>
      <c r="I11232" s="7" t="n">
        <v>1</v>
      </c>
      <c r="J11232" s="7" t="n">
        <v>0</v>
      </c>
    </row>
    <row r="11233" spans="1:10">
      <c r="A11233" t="s">
        <v>4</v>
      </c>
      <c r="B11233" s="4" t="s">
        <v>5</v>
      </c>
      <c r="C11233" s="4" t="s">
        <v>7</v>
      </c>
    </row>
    <row r="11234" spans="1:10">
      <c r="A11234" t="n">
        <v>91422</v>
      </c>
      <c r="B11234" s="25" t="n">
        <v>16</v>
      </c>
      <c r="C11234" s="7" t="n">
        <v>100</v>
      </c>
    </row>
    <row r="11235" spans="1:10">
      <c r="A11235" t="s">
        <v>4</v>
      </c>
      <c r="B11235" s="4" t="s">
        <v>5</v>
      </c>
      <c r="C11235" s="4" t="s">
        <v>7</v>
      </c>
      <c r="D11235" s="4" t="s">
        <v>7</v>
      </c>
      <c r="E11235" s="4" t="s">
        <v>13</v>
      </c>
      <c r="F11235" s="4" t="s">
        <v>13</v>
      </c>
      <c r="G11235" s="4" t="s">
        <v>13</v>
      </c>
      <c r="H11235" s="4" t="s">
        <v>13</v>
      </c>
      <c r="I11235" s="4" t="s">
        <v>8</v>
      </c>
      <c r="J11235" s="4" t="s">
        <v>7</v>
      </c>
    </row>
    <row r="11236" spans="1:10">
      <c r="A11236" t="n">
        <v>91425</v>
      </c>
      <c r="B11236" s="72" t="n">
        <v>55</v>
      </c>
      <c r="C11236" s="7" t="n">
        <v>3</v>
      </c>
      <c r="D11236" s="7" t="n">
        <v>65533</v>
      </c>
      <c r="E11236" s="7" t="n">
        <v>0.100000001490116</v>
      </c>
      <c r="F11236" s="7" t="n">
        <v>2</v>
      </c>
      <c r="G11236" s="7" t="n">
        <v>38.75</v>
      </c>
      <c r="H11236" s="7" t="n">
        <v>1.20000004768372</v>
      </c>
      <c r="I11236" s="7" t="n">
        <v>1</v>
      </c>
      <c r="J11236" s="7" t="n">
        <v>0</v>
      </c>
    </row>
    <row r="11237" spans="1:10">
      <c r="A11237" t="s">
        <v>4</v>
      </c>
      <c r="B11237" s="4" t="s">
        <v>5</v>
      </c>
      <c r="C11237" s="4" t="s">
        <v>7</v>
      </c>
    </row>
    <row r="11238" spans="1:10">
      <c r="A11238" t="n">
        <v>91449</v>
      </c>
      <c r="B11238" s="25" t="n">
        <v>16</v>
      </c>
      <c r="C11238" s="7" t="n">
        <v>100</v>
      </c>
    </row>
    <row r="11239" spans="1:10">
      <c r="A11239" t="s">
        <v>4</v>
      </c>
      <c r="B11239" s="4" t="s">
        <v>5</v>
      </c>
      <c r="C11239" s="4" t="s">
        <v>7</v>
      </c>
      <c r="D11239" s="4" t="s">
        <v>7</v>
      </c>
      <c r="E11239" s="4" t="s">
        <v>13</v>
      </c>
      <c r="F11239" s="4" t="s">
        <v>13</v>
      </c>
      <c r="G11239" s="4" t="s">
        <v>13</v>
      </c>
      <c r="H11239" s="4" t="s">
        <v>13</v>
      </c>
      <c r="I11239" s="4" t="s">
        <v>8</v>
      </c>
      <c r="J11239" s="4" t="s">
        <v>7</v>
      </c>
    </row>
    <row r="11240" spans="1:10">
      <c r="A11240" t="n">
        <v>91452</v>
      </c>
      <c r="B11240" s="72" t="n">
        <v>55</v>
      </c>
      <c r="C11240" s="7" t="n">
        <v>4</v>
      </c>
      <c r="D11240" s="7" t="n">
        <v>65533</v>
      </c>
      <c r="E11240" s="7" t="n">
        <v>-1.10000002384186</v>
      </c>
      <c r="F11240" s="7" t="n">
        <v>2</v>
      </c>
      <c r="G11240" s="7" t="n">
        <v>38.6500015258789</v>
      </c>
      <c r="H11240" s="7" t="n">
        <v>1.20000004768372</v>
      </c>
      <c r="I11240" s="7" t="n">
        <v>1</v>
      </c>
      <c r="J11240" s="7" t="n">
        <v>0</v>
      </c>
    </row>
    <row r="11241" spans="1:10">
      <c r="A11241" t="s">
        <v>4</v>
      </c>
      <c r="B11241" s="4" t="s">
        <v>5</v>
      </c>
      <c r="C11241" s="4" t="s">
        <v>7</v>
      </c>
    </row>
    <row r="11242" spans="1:10">
      <c r="A11242" t="n">
        <v>91476</v>
      </c>
      <c r="B11242" s="25" t="n">
        <v>16</v>
      </c>
      <c r="C11242" s="7" t="n">
        <v>100</v>
      </c>
    </row>
    <row r="11243" spans="1:10">
      <c r="A11243" t="s">
        <v>4</v>
      </c>
      <c r="B11243" s="4" t="s">
        <v>5</v>
      </c>
      <c r="C11243" s="4" t="s">
        <v>7</v>
      </c>
      <c r="D11243" s="4" t="s">
        <v>7</v>
      </c>
      <c r="E11243" s="4" t="s">
        <v>13</v>
      </c>
      <c r="F11243" s="4" t="s">
        <v>13</v>
      </c>
      <c r="G11243" s="4" t="s">
        <v>13</v>
      </c>
      <c r="H11243" s="4" t="s">
        <v>13</v>
      </c>
      <c r="I11243" s="4" t="s">
        <v>8</v>
      </c>
      <c r="J11243" s="4" t="s">
        <v>7</v>
      </c>
    </row>
    <row r="11244" spans="1:10">
      <c r="A11244" t="n">
        <v>91479</v>
      </c>
      <c r="B11244" s="72" t="n">
        <v>55</v>
      </c>
      <c r="C11244" s="7" t="n">
        <v>5</v>
      </c>
      <c r="D11244" s="7" t="n">
        <v>65533</v>
      </c>
      <c r="E11244" s="7" t="n">
        <v>-0.449999988079071</v>
      </c>
      <c r="F11244" s="7" t="n">
        <v>2</v>
      </c>
      <c r="G11244" s="7" t="n">
        <v>37.7999992370605</v>
      </c>
      <c r="H11244" s="7" t="n">
        <v>1.20000004768372</v>
      </c>
      <c r="I11244" s="7" t="n">
        <v>1</v>
      </c>
      <c r="J11244" s="7" t="n">
        <v>0</v>
      </c>
    </row>
    <row r="11245" spans="1:10">
      <c r="A11245" t="s">
        <v>4</v>
      </c>
      <c r="B11245" s="4" t="s">
        <v>5</v>
      </c>
      <c r="C11245" s="4" t="s">
        <v>7</v>
      </c>
      <c r="D11245" s="4" t="s">
        <v>7</v>
      </c>
      <c r="E11245" s="4" t="s">
        <v>13</v>
      </c>
      <c r="F11245" s="4" t="s">
        <v>13</v>
      </c>
      <c r="G11245" s="4" t="s">
        <v>13</v>
      </c>
      <c r="H11245" s="4" t="s">
        <v>13</v>
      </c>
      <c r="I11245" s="4" t="s">
        <v>8</v>
      </c>
      <c r="J11245" s="4" t="s">
        <v>7</v>
      </c>
    </row>
    <row r="11246" spans="1:10">
      <c r="A11246" t="n">
        <v>91503</v>
      </c>
      <c r="B11246" s="72" t="n">
        <v>55</v>
      </c>
      <c r="C11246" s="7" t="n">
        <v>7032</v>
      </c>
      <c r="D11246" s="7" t="n">
        <v>65533</v>
      </c>
      <c r="E11246" s="7" t="n">
        <v>-0.100000001490116</v>
      </c>
      <c r="F11246" s="7" t="n">
        <v>2</v>
      </c>
      <c r="G11246" s="7" t="n">
        <v>37.5499992370605</v>
      </c>
      <c r="H11246" s="7" t="n">
        <v>1.20000004768372</v>
      </c>
      <c r="I11246" s="7" t="n">
        <v>1</v>
      </c>
      <c r="J11246" s="7" t="n">
        <v>0</v>
      </c>
    </row>
    <row r="11247" spans="1:10">
      <c r="A11247" t="s">
        <v>4</v>
      </c>
      <c r="B11247" s="4" t="s">
        <v>5</v>
      </c>
      <c r="C11247" s="4" t="s">
        <v>7</v>
      </c>
    </row>
    <row r="11248" spans="1:10">
      <c r="A11248" t="n">
        <v>91527</v>
      </c>
      <c r="B11248" s="25" t="n">
        <v>16</v>
      </c>
      <c r="C11248" s="7" t="n">
        <v>100</v>
      </c>
    </row>
    <row r="11249" spans="1:10">
      <c r="A11249" t="s">
        <v>4</v>
      </c>
      <c r="B11249" s="4" t="s">
        <v>5</v>
      </c>
      <c r="C11249" s="4" t="s">
        <v>7</v>
      </c>
      <c r="D11249" s="4" t="s">
        <v>7</v>
      </c>
      <c r="E11249" s="4" t="s">
        <v>13</v>
      </c>
      <c r="F11249" s="4" t="s">
        <v>13</v>
      </c>
      <c r="G11249" s="4" t="s">
        <v>13</v>
      </c>
      <c r="H11249" s="4" t="s">
        <v>13</v>
      </c>
      <c r="I11249" s="4" t="s">
        <v>8</v>
      </c>
      <c r="J11249" s="4" t="s">
        <v>7</v>
      </c>
    </row>
    <row r="11250" spans="1:10">
      <c r="A11250" t="n">
        <v>91530</v>
      </c>
      <c r="B11250" s="72" t="n">
        <v>55</v>
      </c>
      <c r="C11250" s="7" t="n">
        <v>6</v>
      </c>
      <c r="D11250" s="7" t="n">
        <v>65533</v>
      </c>
      <c r="E11250" s="7" t="n">
        <v>0.800000011920929</v>
      </c>
      <c r="F11250" s="7" t="n">
        <v>2</v>
      </c>
      <c r="G11250" s="7" t="n">
        <v>38.2000007629395</v>
      </c>
      <c r="H11250" s="7" t="n">
        <v>1.20000004768372</v>
      </c>
      <c r="I11250" s="7" t="n">
        <v>1</v>
      </c>
      <c r="J11250" s="7" t="n">
        <v>0</v>
      </c>
    </row>
    <row r="11251" spans="1:10">
      <c r="A11251" t="s">
        <v>4</v>
      </c>
      <c r="B11251" s="4" t="s">
        <v>5</v>
      </c>
      <c r="C11251" s="4" t="s">
        <v>7</v>
      </c>
    </row>
    <row r="11252" spans="1:10">
      <c r="A11252" t="n">
        <v>91554</v>
      </c>
      <c r="B11252" s="25" t="n">
        <v>16</v>
      </c>
      <c r="C11252" s="7" t="n">
        <v>100</v>
      </c>
    </row>
    <row r="11253" spans="1:10">
      <c r="A11253" t="s">
        <v>4</v>
      </c>
      <c r="B11253" s="4" t="s">
        <v>5</v>
      </c>
      <c r="C11253" s="4" t="s">
        <v>7</v>
      </c>
      <c r="D11253" s="4" t="s">
        <v>7</v>
      </c>
      <c r="E11253" s="4" t="s">
        <v>13</v>
      </c>
      <c r="F11253" s="4" t="s">
        <v>13</v>
      </c>
      <c r="G11253" s="4" t="s">
        <v>13</v>
      </c>
      <c r="H11253" s="4" t="s">
        <v>13</v>
      </c>
      <c r="I11253" s="4" t="s">
        <v>8</v>
      </c>
      <c r="J11253" s="4" t="s">
        <v>7</v>
      </c>
    </row>
    <row r="11254" spans="1:10">
      <c r="A11254" t="n">
        <v>91557</v>
      </c>
      <c r="B11254" s="72" t="n">
        <v>55</v>
      </c>
      <c r="C11254" s="7" t="n">
        <v>7</v>
      </c>
      <c r="D11254" s="7" t="n">
        <v>65533</v>
      </c>
      <c r="E11254" s="7" t="n">
        <v>1.75</v>
      </c>
      <c r="F11254" s="7" t="n">
        <v>2</v>
      </c>
      <c r="G11254" s="7" t="n">
        <v>37.5</v>
      </c>
      <c r="H11254" s="7" t="n">
        <v>1.20000004768372</v>
      </c>
      <c r="I11254" s="7" t="n">
        <v>1</v>
      </c>
      <c r="J11254" s="7" t="n">
        <v>0</v>
      </c>
    </row>
    <row r="11255" spans="1:10">
      <c r="A11255" t="s">
        <v>4</v>
      </c>
      <c r="B11255" s="4" t="s">
        <v>5</v>
      </c>
      <c r="C11255" s="4" t="s">
        <v>7</v>
      </c>
    </row>
    <row r="11256" spans="1:10">
      <c r="A11256" t="n">
        <v>91581</v>
      </c>
      <c r="B11256" s="25" t="n">
        <v>16</v>
      </c>
      <c r="C11256" s="7" t="n">
        <v>100</v>
      </c>
    </row>
    <row r="11257" spans="1:10">
      <c r="A11257" t="s">
        <v>4</v>
      </c>
      <c r="B11257" s="4" t="s">
        <v>5</v>
      </c>
      <c r="C11257" s="4" t="s">
        <v>7</v>
      </c>
      <c r="D11257" s="4" t="s">
        <v>7</v>
      </c>
      <c r="E11257" s="4" t="s">
        <v>13</v>
      </c>
      <c r="F11257" s="4" t="s">
        <v>13</v>
      </c>
      <c r="G11257" s="4" t="s">
        <v>13</v>
      </c>
      <c r="H11257" s="4" t="s">
        <v>13</v>
      </c>
      <c r="I11257" s="4" t="s">
        <v>8</v>
      </c>
      <c r="J11257" s="4" t="s">
        <v>7</v>
      </c>
    </row>
    <row r="11258" spans="1:10">
      <c r="A11258" t="n">
        <v>91584</v>
      </c>
      <c r="B11258" s="72" t="n">
        <v>55</v>
      </c>
      <c r="C11258" s="7" t="n">
        <v>8</v>
      </c>
      <c r="D11258" s="7" t="n">
        <v>65533</v>
      </c>
      <c r="E11258" s="7" t="n">
        <v>0.5</v>
      </c>
      <c r="F11258" s="7" t="n">
        <v>2</v>
      </c>
      <c r="G11258" s="7" t="n">
        <v>36.9500007629395</v>
      </c>
      <c r="H11258" s="7" t="n">
        <v>1.20000004768372</v>
      </c>
      <c r="I11258" s="7" t="n">
        <v>1</v>
      </c>
      <c r="J11258" s="7" t="n">
        <v>0</v>
      </c>
    </row>
    <row r="11259" spans="1:10">
      <c r="A11259" t="s">
        <v>4</v>
      </c>
      <c r="B11259" s="4" t="s">
        <v>5</v>
      </c>
      <c r="C11259" s="4" t="s">
        <v>7</v>
      </c>
    </row>
    <row r="11260" spans="1:10">
      <c r="A11260" t="n">
        <v>91608</v>
      </c>
      <c r="B11260" s="25" t="n">
        <v>16</v>
      </c>
      <c r="C11260" s="7" t="n">
        <v>100</v>
      </c>
    </row>
    <row r="11261" spans="1:10">
      <c r="A11261" t="s">
        <v>4</v>
      </c>
      <c r="B11261" s="4" t="s">
        <v>5</v>
      </c>
      <c r="C11261" s="4" t="s">
        <v>7</v>
      </c>
      <c r="D11261" s="4" t="s">
        <v>7</v>
      </c>
      <c r="E11261" s="4" t="s">
        <v>13</v>
      </c>
      <c r="F11261" s="4" t="s">
        <v>13</v>
      </c>
      <c r="G11261" s="4" t="s">
        <v>13</v>
      </c>
      <c r="H11261" s="4" t="s">
        <v>13</v>
      </c>
      <c r="I11261" s="4" t="s">
        <v>8</v>
      </c>
      <c r="J11261" s="4" t="s">
        <v>7</v>
      </c>
    </row>
    <row r="11262" spans="1:10">
      <c r="A11262" t="n">
        <v>91611</v>
      </c>
      <c r="B11262" s="72" t="n">
        <v>55</v>
      </c>
      <c r="C11262" s="7" t="n">
        <v>9</v>
      </c>
      <c r="D11262" s="7" t="n">
        <v>65533</v>
      </c>
      <c r="E11262" s="7" t="n">
        <v>-1.95000004768372</v>
      </c>
      <c r="F11262" s="7" t="n">
        <v>2</v>
      </c>
      <c r="G11262" s="7" t="n">
        <v>38</v>
      </c>
      <c r="H11262" s="7" t="n">
        <v>1.20000004768372</v>
      </c>
      <c r="I11262" s="7" t="n">
        <v>1</v>
      </c>
      <c r="J11262" s="7" t="n">
        <v>0</v>
      </c>
    </row>
    <row r="11263" spans="1:10">
      <c r="A11263" t="s">
        <v>4</v>
      </c>
      <c r="B11263" s="4" t="s">
        <v>5</v>
      </c>
      <c r="C11263" s="4" t="s">
        <v>7</v>
      </c>
    </row>
    <row r="11264" spans="1:10">
      <c r="A11264" t="n">
        <v>91635</v>
      </c>
      <c r="B11264" s="25" t="n">
        <v>16</v>
      </c>
      <c r="C11264" s="7" t="n">
        <v>100</v>
      </c>
    </row>
    <row r="11265" spans="1:10">
      <c r="A11265" t="s">
        <v>4</v>
      </c>
      <c r="B11265" s="4" t="s">
        <v>5</v>
      </c>
      <c r="C11265" s="4" t="s">
        <v>7</v>
      </c>
      <c r="D11265" s="4" t="s">
        <v>7</v>
      </c>
      <c r="E11265" s="4" t="s">
        <v>13</v>
      </c>
      <c r="F11265" s="4" t="s">
        <v>13</v>
      </c>
      <c r="G11265" s="4" t="s">
        <v>13</v>
      </c>
      <c r="H11265" s="4" t="s">
        <v>13</v>
      </c>
      <c r="I11265" s="4" t="s">
        <v>8</v>
      </c>
      <c r="J11265" s="4" t="s">
        <v>7</v>
      </c>
    </row>
    <row r="11266" spans="1:10">
      <c r="A11266" t="n">
        <v>91638</v>
      </c>
      <c r="B11266" s="72" t="n">
        <v>55</v>
      </c>
      <c r="C11266" s="7" t="n">
        <v>11</v>
      </c>
      <c r="D11266" s="7" t="n">
        <v>65533</v>
      </c>
      <c r="E11266" s="7" t="n">
        <v>-1.14999997615814</v>
      </c>
      <c r="F11266" s="7" t="n">
        <v>2</v>
      </c>
      <c r="G11266" s="7" t="n">
        <v>37.0499992370605</v>
      </c>
      <c r="H11266" s="7" t="n">
        <v>1.20000004768372</v>
      </c>
      <c r="I11266" s="7" t="n">
        <v>1</v>
      </c>
      <c r="J11266" s="7" t="n">
        <v>0</v>
      </c>
    </row>
    <row r="11267" spans="1:10">
      <c r="A11267" t="s">
        <v>4</v>
      </c>
      <c r="B11267" s="4" t="s">
        <v>5</v>
      </c>
      <c r="C11267" s="4" t="s">
        <v>9</v>
      </c>
      <c r="D11267" s="4" t="s">
        <v>9</v>
      </c>
    </row>
    <row r="11268" spans="1:10">
      <c r="A11268" t="n">
        <v>91662</v>
      </c>
      <c r="B11268" s="26" t="n">
        <v>70</v>
      </c>
      <c r="C11268" s="7" t="s">
        <v>363</v>
      </c>
      <c r="D11268" s="7" t="s">
        <v>680</v>
      </c>
    </row>
    <row r="11269" spans="1:10">
      <c r="A11269" t="s">
        <v>4</v>
      </c>
      <c r="B11269" s="4" t="s">
        <v>5</v>
      </c>
      <c r="C11269" s="4" t="s">
        <v>8</v>
      </c>
      <c r="D11269" s="4" t="s">
        <v>8</v>
      </c>
      <c r="E11269" s="4" t="s">
        <v>13</v>
      </c>
      <c r="F11269" s="4" t="s">
        <v>13</v>
      </c>
      <c r="G11269" s="4" t="s">
        <v>13</v>
      </c>
      <c r="H11269" s="4" t="s">
        <v>7</v>
      </c>
    </row>
    <row r="11270" spans="1:10">
      <c r="A11270" t="n">
        <v>91678</v>
      </c>
      <c r="B11270" s="31" t="n">
        <v>45</v>
      </c>
      <c r="C11270" s="7" t="n">
        <v>2</v>
      </c>
      <c r="D11270" s="7" t="n">
        <v>3</v>
      </c>
      <c r="E11270" s="7" t="n">
        <v>-0.589999973773956</v>
      </c>
      <c r="F11270" s="7" t="n">
        <v>3.25</v>
      </c>
      <c r="G11270" s="7" t="n">
        <v>38.9000015258789</v>
      </c>
      <c r="H11270" s="7" t="n">
        <v>5000</v>
      </c>
    </row>
    <row r="11271" spans="1:10">
      <c r="A11271" t="s">
        <v>4</v>
      </c>
      <c r="B11271" s="4" t="s">
        <v>5</v>
      </c>
      <c r="C11271" s="4" t="s">
        <v>8</v>
      </c>
      <c r="D11271" s="4" t="s">
        <v>8</v>
      </c>
      <c r="E11271" s="4" t="s">
        <v>13</v>
      </c>
      <c r="F11271" s="4" t="s">
        <v>13</v>
      </c>
      <c r="G11271" s="4" t="s">
        <v>13</v>
      </c>
      <c r="H11271" s="4" t="s">
        <v>7</v>
      </c>
      <c r="I11271" s="4" t="s">
        <v>8</v>
      </c>
    </row>
    <row r="11272" spans="1:10">
      <c r="A11272" t="n">
        <v>91695</v>
      </c>
      <c r="B11272" s="31" t="n">
        <v>45</v>
      </c>
      <c r="C11272" s="7" t="n">
        <v>4</v>
      </c>
      <c r="D11272" s="7" t="n">
        <v>3</v>
      </c>
      <c r="E11272" s="7" t="n">
        <v>6.69000005722046</v>
      </c>
      <c r="F11272" s="7" t="n">
        <v>329.149993896484</v>
      </c>
      <c r="G11272" s="7" t="n">
        <v>0</v>
      </c>
      <c r="H11272" s="7" t="n">
        <v>5000</v>
      </c>
      <c r="I11272" s="7" t="n">
        <v>1</v>
      </c>
    </row>
    <row r="11273" spans="1:10">
      <c r="A11273" t="s">
        <v>4</v>
      </c>
      <c r="B11273" s="4" t="s">
        <v>5</v>
      </c>
      <c r="C11273" s="4" t="s">
        <v>8</v>
      </c>
      <c r="D11273" s="4" t="s">
        <v>8</v>
      </c>
      <c r="E11273" s="4" t="s">
        <v>13</v>
      </c>
      <c r="F11273" s="4" t="s">
        <v>7</v>
      </c>
    </row>
    <row r="11274" spans="1:10">
      <c r="A11274" t="n">
        <v>91713</v>
      </c>
      <c r="B11274" s="31" t="n">
        <v>45</v>
      </c>
      <c r="C11274" s="7" t="n">
        <v>5</v>
      </c>
      <c r="D11274" s="7" t="n">
        <v>3</v>
      </c>
      <c r="E11274" s="7" t="n">
        <v>4.5</v>
      </c>
      <c r="F11274" s="7" t="n">
        <v>5000</v>
      </c>
    </row>
    <row r="11275" spans="1:10">
      <c r="A11275" t="s">
        <v>4</v>
      </c>
      <c r="B11275" s="4" t="s">
        <v>5</v>
      </c>
      <c r="C11275" s="4" t="s">
        <v>8</v>
      </c>
      <c r="D11275" s="4" t="s">
        <v>8</v>
      </c>
      <c r="E11275" s="4" t="s">
        <v>13</v>
      </c>
      <c r="F11275" s="4" t="s">
        <v>7</v>
      </c>
    </row>
    <row r="11276" spans="1:10">
      <c r="A11276" t="n">
        <v>91722</v>
      </c>
      <c r="B11276" s="31" t="n">
        <v>45</v>
      </c>
      <c r="C11276" s="7" t="n">
        <v>11</v>
      </c>
      <c r="D11276" s="7" t="n">
        <v>3</v>
      </c>
      <c r="E11276" s="7" t="n">
        <v>28.7999992370605</v>
      </c>
      <c r="F11276" s="7" t="n">
        <v>5000</v>
      </c>
    </row>
    <row r="11277" spans="1:10">
      <c r="A11277" t="s">
        <v>4</v>
      </c>
      <c r="B11277" s="4" t="s">
        <v>5</v>
      </c>
      <c r="C11277" s="4" t="s">
        <v>8</v>
      </c>
      <c r="D11277" s="4" t="s">
        <v>7</v>
      </c>
      <c r="E11277" s="4" t="s">
        <v>13</v>
      </c>
    </row>
    <row r="11278" spans="1:10">
      <c r="A11278" t="n">
        <v>91731</v>
      </c>
      <c r="B11278" s="27" t="n">
        <v>58</v>
      </c>
      <c r="C11278" s="7" t="n">
        <v>100</v>
      </c>
      <c r="D11278" s="7" t="n">
        <v>1000</v>
      </c>
      <c r="E11278" s="7" t="n">
        <v>1</v>
      </c>
    </row>
    <row r="11279" spans="1:10">
      <c r="A11279" t="s">
        <v>4</v>
      </c>
      <c r="B11279" s="4" t="s">
        <v>5</v>
      </c>
      <c r="C11279" s="4" t="s">
        <v>14</v>
      </c>
    </row>
    <row r="11280" spans="1:10">
      <c r="A11280" t="n">
        <v>91739</v>
      </c>
      <c r="B11280" s="62" t="n">
        <v>15</v>
      </c>
      <c r="C11280" s="7" t="n">
        <v>1024</v>
      </c>
    </row>
    <row r="11281" spans="1:10">
      <c r="A11281" t="s">
        <v>4</v>
      </c>
      <c r="B11281" s="4" t="s">
        <v>5</v>
      </c>
      <c r="C11281" s="4" t="s">
        <v>8</v>
      </c>
      <c r="D11281" s="4" t="s">
        <v>7</v>
      </c>
      <c r="E11281" s="4" t="s">
        <v>14</v>
      </c>
      <c r="F11281" s="4" t="s">
        <v>7</v>
      </c>
    </row>
    <row r="11282" spans="1:10">
      <c r="A11282" t="n">
        <v>91744</v>
      </c>
      <c r="B11282" s="16" t="n">
        <v>50</v>
      </c>
      <c r="C11282" s="7" t="n">
        <v>3</v>
      </c>
      <c r="D11282" s="7" t="n">
        <v>8150</v>
      </c>
      <c r="E11282" s="7" t="n">
        <v>1056964608</v>
      </c>
      <c r="F11282" s="7" t="n">
        <v>1000</v>
      </c>
    </row>
    <row r="11283" spans="1:10">
      <c r="A11283" t="s">
        <v>4</v>
      </c>
      <c r="B11283" s="4" t="s">
        <v>5</v>
      </c>
      <c r="C11283" s="4" t="s">
        <v>8</v>
      </c>
      <c r="D11283" s="4" t="s">
        <v>7</v>
      </c>
    </row>
    <row r="11284" spans="1:10">
      <c r="A11284" t="n">
        <v>91754</v>
      </c>
      <c r="B11284" s="27" t="n">
        <v>58</v>
      </c>
      <c r="C11284" s="7" t="n">
        <v>255</v>
      </c>
      <c r="D11284" s="7" t="n">
        <v>0</v>
      </c>
    </row>
    <row r="11285" spans="1:10">
      <c r="A11285" t="s">
        <v>4</v>
      </c>
      <c r="B11285" s="4" t="s">
        <v>5</v>
      </c>
      <c r="C11285" s="4" t="s">
        <v>9</v>
      </c>
      <c r="D11285" s="4" t="s">
        <v>9</v>
      </c>
    </row>
    <row r="11286" spans="1:10">
      <c r="A11286" t="n">
        <v>91758</v>
      </c>
      <c r="B11286" s="26" t="n">
        <v>70</v>
      </c>
      <c r="C11286" s="7" t="s">
        <v>363</v>
      </c>
      <c r="D11286" s="7" t="s">
        <v>463</v>
      </c>
    </row>
    <row r="11287" spans="1:10">
      <c r="A11287" t="s">
        <v>4</v>
      </c>
      <c r="B11287" s="4" t="s">
        <v>5</v>
      </c>
      <c r="C11287" s="4" t="s">
        <v>7</v>
      </c>
      <c r="D11287" s="4" t="s">
        <v>8</v>
      </c>
    </row>
    <row r="11288" spans="1:10">
      <c r="A11288" t="n">
        <v>91773</v>
      </c>
      <c r="B11288" s="73" t="n">
        <v>56</v>
      </c>
      <c r="C11288" s="7" t="n">
        <v>0</v>
      </c>
      <c r="D11288" s="7" t="n">
        <v>0</v>
      </c>
    </row>
    <row r="11289" spans="1:10">
      <c r="A11289" t="s">
        <v>4</v>
      </c>
      <c r="B11289" s="4" t="s">
        <v>5</v>
      </c>
      <c r="C11289" s="4" t="s">
        <v>7</v>
      </c>
      <c r="D11289" s="4" t="s">
        <v>8</v>
      </c>
    </row>
    <row r="11290" spans="1:10">
      <c r="A11290" t="n">
        <v>91777</v>
      </c>
      <c r="B11290" s="73" t="n">
        <v>56</v>
      </c>
      <c r="C11290" s="7" t="n">
        <v>1</v>
      </c>
      <c r="D11290" s="7" t="n">
        <v>0</v>
      </c>
    </row>
    <row r="11291" spans="1:10">
      <c r="A11291" t="s">
        <v>4</v>
      </c>
      <c r="B11291" s="4" t="s">
        <v>5</v>
      </c>
      <c r="C11291" s="4" t="s">
        <v>7</v>
      </c>
      <c r="D11291" s="4" t="s">
        <v>8</v>
      </c>
    </row>
    <row r="11292" spans="1:10">
      <c r="A11292" t="n">
        <v>91781</v>
      </c>
      <c r="B11292" s="73" t="n">
        <v>56</v>
      </c>
      <c r="C11292" s="7" t="n">
        <v>2</v>
      </c>
      <c r="D11292" s="7" t="n">
        <v>0</v>
      </c>
    </row>
    <row r="11293" spans="1:10">
      <c r="A11293" t="s">
        <v>4</v>
      </c>
      <c r="B11293" s="4" t="s">
        <v>5</v>
      </c>
      <c r="C11293" s="4" t="s">
        <v>7</v>
      </c>
      <c r="D11293" s="4" t="s">
        <v>8</v>
      </c>
    </row>
    <row r="11294" spans="1:10">
      <c r="A11294" t="n">
        <v>91785</v>
      </c>
      <c r="B11294" s="73" t="n">
        <v>56</v>
      </c>
      <c r="C11294" s="7" t="n">
        <v>3</v>
      </c>
      <c r="D11294" s="7" t="n">
        <v>0</v>
      </c>
    </row>
    <row r="11295" spans="1:10">
      <c r="A11295" t="s">
        <v>4</v>
      </c>
      <c r="B11295" s="4" t="s">
        <v>5</v>
      </c>
      <c r="C11295" s="4" t="s">
        <v>7</v>
      </c>
      <c r="D11295" s="4" t="s">
        <v>8</v>
      </c>
    </row>
    <row r="11296" spans="1:10">
      <c r="A11296" t="n">
        <v>91789</v>
      </c>
      <c r="B11296" s="73" t="n">
        <v>56</v>
      </c>
      <c r="C11296" s="7" t="n">
        <v>4</v>
      </c>
      <c r="D11296" s="7" t="n">
        <v>0</v>
      </c>
    </row>
    <row r="11297" spans="1:6">
      <c r="A11297" t="s">
        <v>4</v>
      </c>
      <c r="B11297" s="4" t="s">
        <v>5</v>
      </c>
      <c r="C11297" s="4" t="s">
        <v>7</v>
      </c>
      <c r="D11297" s="4" t="s">
        <v>8</v>
      </c>
    </row>
    <row r="11298" spans="1:6">
      <c r="A11298" t="n">
        <v>91793</v>
      </c>
      <c r="B11298" s="73" t="n">
        <v>56</v>
      </c>
      <c r="C11298" s="7" t="n">
        <v>5</v>
      </c>
      <c r="D11298" s="7" t="n">
        <v>0</v>
      </c>
    </row>
    <row r="11299" spans="1:6">
      <c r="A11299" t="s">
        <v>4</v>
      </c>
      <c r="B11299" s="4" t="s">
        <v>5</v>
      </c>
      <c r="C11299" s="4" t="s">
        <v>7</v>
      </c>
      <c r="D11299" s="4" t="s">
        <v>8</v>
      </c>
    </row>
    <row r="11300" spans="1:6">
      <c r="A11300" t="n">
        <v>91797</v>
      </c>
      <c r="B11300" s="73" t="n">
        <v>56</v>
      </c>
      <c r="C11300" s="7" t="n">
        <v>7032</v>
      </c>
      <c r="D11300" s="7" t="n">
        <v>0</v>
      </c>
    </row>
    <row r="11301" spans="1:6">
      <c r="A11301" t="s">
        <v>4</v>
      </c>
      <c r="B11301" s="4" t="s">
        <v>5</v>
      </c>
      <c r="C11301" s="4" t="s">
        <v>7</v>
      </c>
      <c r="D11301" s="4" t="s">
        <v>8</v>
      </c>
    </row>
    <row r="11302" spans="1:6">
      <c r="A11302" t="n">
        <v>91801</v>
      </c>
      <c r="B11302" s="73" t="n">
        <v>56</v>
      </c>
      <c r="C11302" s="7" t="n">
        <v>6</v>
      </c>
      <c r="D11302" s="7" t="n">
        <v>0</v>
      </c>
    </row>
    <row r="11303" spans="1:6">
      <c r="A11303" t="s">
        <v>4</v>
      </c>
      <c r="B11303" s="4" t="s">
        <v>5</v>
      </c>
      <c r="C11303" s="4" t="s">
        <v>7</v>
      </c>
      <c r="D11303" s="4" t="s">
        <v>8</v>
      </c>
    </row>
    <row r="11304" spans="1:6">
      <c r="A11304" t="n">
        <v>91805</v>
      </c>
      <c r="B11304" s="73" t="n">
        <v>56</v>
      </c>
      <c r="C11304" s="7" t="n">
        <v>7</v>
      </c>
      <c r="D11304" s="7" t="n">
        <v>0</v>
      </c>
    </row>
    <row r="11305" spans="1:6">
      <c r="A11305" t="s">
        <v>4</v>
      </c>
      <c r="B11305" s="4" t="s">
        <v>5</v>
      </c>
      <c r="C11305" s="4" t="s">
        <v>7</v>
      </c>
      <c r="D11305" s="4" t="s">
        <v>8</v>
      </c>
    </row>
    <row r="11306" spans="1:6">
      <c r="A11306" t="n">
        <v>91809</v>
      </c>
      <c r="B11306" s="73" t="n">
        <v>56</v>
      </c>
      <c r="C11306" s="7" t="n">
        <v>8</v>
      </c>
      <c r="D11306" s="7" t="n">
        <v>0</v>
      </c>
    </row>
    <row r="11307" spans="1:6">
      <c r="A11307" t="s">
        <v>4</v>
      </c>
      <c r="B11307" s="4" t="s">
        <v>5</v>
      </c>
      <c r="C11307" s="4" t="s">
        <v>7</v>
      </c>
      <c r="D11307" s="4" t="s">
        <v>8</v>
      </c>
    </row>
    <row r="11308" spans="1:6">
      <c r="A11308" t="n">
        <v>91813</v>
      </c>
      <c r="B11308" s="73" t="n">
        <v>56</v>
      </c>
      <c r="C11308" s="7" t="n">
        <v>9</v>
      </c>
      <c r="D11308" s="7" t="n">
        <v>0</v>
      </c>
    </row>
    <row r="11309" spans="1:6">
      <c r="A11309" t="s">
        <v>4</v>
      </c>
      <c r="B11309" s="4" t="s">
        <v>5</v>
      </c>
      <c r="C11309" s="4" t="s">
        <v>7</v>
      </c>
      <c r="D11309" s="4" t="s">
        <v>8</v>
      </c>
    </row>
    <row r="11310" spans="1:6">
      <c r="A11310" t="n">
        <v>91817</v>
      </c>
      <c r="B11310" s="73" t="n">
        <v>56</v>
      </c>
      <c r="C11310" s="7" t="n">
        <v>11</v>
      </c>
      <c r="D11310" s="7" t="n">
        <v>0</v>
      </c>
    </row>
    <row r="11311" spans="1:6">
      <c r="A11311" t="s">
        <v>4</v>
      </c>
      <c r="B11311" s="4" t="s">
        <v>5</v>
      </c>
      <c r="C11311" s="4" t="s">
        <v>8</v>
      </c>
      <c r="D11311" s="4" t="s">
        <v>7</v>
      </c>
    </row>
    <row r="11312" spans="1:6">
      <c r="A11312" t="n">
        <v>91821</v>
      </c>
      <c r="B11312" s="31" t="n">
        <v>45</v>
      </c>
      <c r="C11312" s="7" t="n">
        <v>7</v>
      </c>
      <c r="D11312" s="7" t="n">
        <v>255</v>
      </c>
    </row>
    <row r="11313" spans="1:4">
      <c r="A11313" t="s">
        <v>4</v>
      </c>
      <c r="B11313" s="4" t="s">
        <v>5</v>
      </c>
      <c r="C11313" s="4" t="s">
        <v>8</v>
      </c>
      <c r="D11313" s="4" t="s">
        <v>7</v>
      </c>
      <c r="E11313" s="4" t="s">
        <v>9</v>
      </c>
    </row>
    <row r="11314" spans="1:4">
      <c r="A11314" t="n">
        <v>91825</v>
      </c>
      <c r="B11314" s="39" t="n">
        <v>51</v>
      </c>
      <c r="C11314" s="7" t="n">
        <v>4</v>
      </c>
      <c r="D11314" s="7" t="n">
        <v>0</v>
      </c>
      <c r="E11314" s="7" t="s">
        <v>88</v>
      </c>
    </row>
    <row r="11315" spans="1:4">
      <c r="A11315" t="s">
        <v>4</v>
      </c>
      <c r="B11315" s="4" t="s">
        <v>5</v>
      </c>
      <c r="C11315" s="4" t="s">
        <v>7</v>
      </c>
    </row>
    <row r="11316" spans="1:4">
      <c r="A11316" t="n">
        <v>91838</v>
      </c>
      <c r="B11316" s="25" t="n">
        <v>16</v>
      </c>
      <c r="C11316" s="7" t="n">
        <v>0</v>
      </c>
    </row>
    <row r="11317" spans="1:4">
      <c r="A11317" t="s">
        <v>4</v>
      </c>
      <c r="B11317" s="4" t="s">
        <v>5</v>
      </c>
      <c r="C11317" s="4" t="s">
        <v>7</v>
      </c>
      <c r="D11317" s="4" t="s">
        <v>74</v>
      </c>
      <c r="E11317" s="4" t="s">
        <v>8</v>
      </c>
      <c r="F11317" s="4" t="s">
        <v>8</v>
      </c>
    </row>
    <row r="11318" spans="1:4">
      <c r="A11318" t="n">
        <v>91841</v>
      </c>
      <c r="B11318" s="40" t="n">
        <v>26</v>
      </c>
      <c r="C11318" s="7" t="n">
        <v>0</v>
      </c>
      <c r="D11318" s="7" t="s">
        <v>681</v>
      </c>
      <c r="E11318" s="7" t="n">
        <v>2</v>
      </c>
      <c r="F11318" s="7" t="n">
        <v>0</v>
      </c>
    </row>
    <row r="11319" spans="1:4">
      <c r="A11319" t="s">
        <v>4</v>
      </c>
      <c r="B11319" s="4" t="s">
        <v>5</v>
      </c>
    </row>
    <row r="11320" spans="1:4">
      <c r="A11320" t="n">
        <v>91860</v>
      </c>
      <c r="B11320" s="41" t="n">
        <v>28</v>
      </c>
    </row>
    <row r="11321" spans="1:4">
      <c r="A11321" t="s">
        <v>4</v>
      </c>
      <c r="B11321" s="4" t="s">
        <v>5</v>
      </c>
      <c r="C11321" s="4" t="s">
        <v>8</v>
      </c>
      <c r="D11321" s="4" t="s">
        <v>7</v>
      </c>
      <c r="E11321" s="4" t="s">
        <v>9</v>
      </c>
    </row>
    <row r="11322" spans="1:4">
      <c r="A11322" t="n">
        <v>91861</v>
      </c>
      <c r="B11322" s="39" t="n">
        <v>51</v>
      </c>
      <c r="C11322" s="7" t="n">
        <v>4</v>
      </c>
      <c r="D11322" s="7" t="n">
        <v>9</v>
      </c>
      <c r="E11322" s="7" t="s">
        <v>90</v>
      </c>
    </row>
    <row r="11323" spans="1:4">
      <c r="A11323" t="s">
        <v>4</v>
      </c>
      <c r="B11323" s="4" t="s">
        <v>5</v>
      </c>
      <c r="C11323" s="4" t="s">
        <v>7</v>
      </c>
    </row>
    <row r="11324" spans="1:4">
      <c r="A11324" t="n">
        <v>91875</v>
      </c>
      <c r="B11324" s="25" t="n">
        <v>16</v>
      </c>
      <c r="C11324" s="7" t="n">
        <v>0</v>
      </c>
    </row>
    <row r="11325" spans="1:4">
      <c r="A11325" t="s">
        <v>4</v>
      </c>
      <c r="B11325" s="4" t="s">
        <v>5</v>
      </c>
      <c r="C11325" s="4" t="s">
        <v>7</v>
      </c>
      <c r="D11325" s="4" t="s">
        <v>74</v>
      </c>
      <c r="E11325" s="4" t="s">
        <v>8</v>
      </c>
      <c r="F11325" s="4" t="s">
        <v>8</v>
      </c>
    </row>
    <row r="11326" spans="1:4">
      <c r="A11326" t="n">
        <v>91878</v>
      </c>
      <c r="B11326" s="40" t="n">
        <v>26</v>
      </c>
      <c r="C11326" s="7" t="n">
        <v>9</v>
      </c>
      <c r="D11326" s="7" t="s">
        <v>682</v>
      </c>
      <c r="E11326" s="7" t="n">
        <v>2</v>
      </c>
      <c r="F11326" s="7" t="n">
        <v>0</v>
      </c>
    </row>
    <row r="11327" spans="1:4">
      <c r="A11327" t="s">
        <v>4</v>
      </c>
      <c r="B11327" s="4" t="s">
        <v>5</v>
      </c>
    </row>
    <row r="11328" spans="1:4">
      <c r="A11328" t="n">
        <v>91899</v>
      </c>
      <c r="B11328" s="41" t="n">
        <v>28</v>
      </c>
    </row>
    <row r="11329" spans="1:6">
      <c r="A11329" t="s">
        <v>4</v>
      </c>
      <c r="B11329" s="4" t="s">
        <v>5</v>
      </c>
      <c r="C11329" s="4" t="s">
        <v>7</v>
      </c>
      <c r="D11329" s="4" t="s">
        <v>8</v>
      </c>
    </row>
    <row r="11330" spans="1:6">
      <c r="A11330" t="n">
        <v>91900</v>
      </c>
      <c r="B11330" s="42" t="n">
        <v>89</v>
      </c>
      <c r="C11330" s="7" t="n">
        <v>65533</v>
      </c>
      <c r="D11330" s="7" t="n">
        <v>1</v>
      </c>
    </row>
    <row r="11331" spans="1:6">
      <c r="A11331" t="s">
        <v>4</v>
      </c>
      <c r="B11331" s="4" t="s">
        <v>5</v>
      </c>
      <c r="C11331" s="4" t="s">
        <v>8</v>
      </c>
      <c r="D11331" s="4" t="s">
        <v>7</v>
      </c>
      <c r="E11331" s="4" t="s">
        <v>13</v>
      </c>
    </row>
    <row r="11332" spans="1:6">
      <c r="A11332" t="n">
        <v>91904</v>
      </c>
      <c r="B11332" s="27" t="n">
        <v>58</v>
      </c>
      <c r="C11332" s="7" t="n">
        <v>101</v>
      </c>
      <c r="D11332" s="7" t="n">
        <v>300</v>
      </c>
      <c r="E11332" s="7" t="n">
        <v>1</v>
      </c>
    </row>
    <row r="11333" spans="1:6">
      <c r="A11333" t="s">
        <v>4</v>
      </c>
      <c r="B11333" s="4" t="s">
        <v>5</v>
      </c>
      <c r="C11333" s="4" t="s">
        <v>8</v>
      </c>
      <c r="D11333" s="4" t="s">
        <v>7</v>
      </c>
    </row>
    <row r="11334" spans="1:6">
      <c r="A11334" t="n">
        <v>91912</v>
      </c>
      <c r="B11334" s="27" t="n">
        <v>58</v>
      </c>
      <c r="C11334" s="7" t="n">
        <v>254</v>
      </c>
      <c r="D11334" s="7" t="n">
        <v>0</v>
      </c>
    </row>
    <row r="11335" spans="1:6">
      <c r="A11335" t="s">
        <v>4</v>
      </c>
      <c r="B11335" s="4" t="s">
        <v>5</v>
      </c>
      <c r="C11335" s="4" t="s">
        <v>8</v>
      </c>
      <c r="D11335" s="4" t="s">
        <v>7</v>
      </c>
      <c r="E11335" s="4" t="s">
        <v>9</v>
      </c>
      <c r="F11335" s="4" t="s">
        <v>9</v>
      </c>
      <c r="G11335" s="4" t="s">
        <v>9</v>
      </c>
      <c r="H11335" s="4" t="s">
        <v>9</v>
      </c>
    </row>
    <row r="11336" spans="1:6">
      <c r="A11336" t="n">
        <v>91916</v>
      </c>
      <c r="B11336" s="39" t="n">
        <v>51</v>
      </c>
      <c r="C11336" s="7" t="n">
        <v>3</v>
      </c>
      <c r="D11336" s="7" t="n">
        <v>0</v>
      </c>
      <c r="E11336" s="7" t="s">
        <v>92</v>
      </c>
      <c r="F11336" s="7" t="s">
        <v>93</v>
      </c>
      <c r="G11336" s="7" t="s">
        <v>94</v>
      </c>
      <c r="H11336" s="7" t="s">
        <v>95</v>
      </c>
    </row>
    <row r="11337" spans="1:6">
      <c r="A11337" t="s">
        <v>4</v>
      </c>
      <c r="B11337" s="4" t="s">
        <v>5</v>
      </c>
      <c r="C11337" s="4" t="s">
        <v>8</v>
      </c>
      <c r="D11337" s="4" t="s">
        <v>7</v>
      </c>
      <c r="E11337" s="4" t="s">
        <v>9</v>
      </c>
      <c r="F11337" s="4" t="s">
        <v>9</v>
      </c>
      <c r="G11337" s="4" t="s">
        <v>9</v>
      </c>
      <c r="H11337" s="4" t="s">
        <v>9</v>
      </c>
    </row>
    <row r="11338" spans="1:6">
      <c r="A11338" t="n">
        <v>91945</v>
      </c>
      <c r="B11338" s="39" t="n">
        <v>51</v>
      </c>
      <c r="C11338" s="7" t="n">
        <v>3</v>
      </c>
      <c r="D11338" s="7" t="n">
        <v>9</v>
      </c>
      <c r="E11338" s="7" t="s">
        <v>92</v>
      </c>
      <c r="F11338" s="7" t="s">
        <v>93</v>
      </c>
      <c r="G11338" s="7" t="s">
        <v>94</v>
      </c>
      <c r="H11338" s="7" t="s">
        <v>95</v>
      </c>
    </row>
    <row r="11339" spans="1:6">
      <c r="A11339" t="s">
        <v>4</v>
      </c>
      <c r="B11339" s="4" t="s">
        <v>5</v>
      </c>
      <c r="C11339" s="4" t="s">
        <v>7</v>
      </c>
      <c r="D11339" s="4" t="s">
        <v>13</v>
      </c>
      <c r="E11339" s="4" t="s">
        <v>13</v>
      </c>
      <c r="F11339" s="4" t="s">
        <v>13</v>
      </c>
      <c r="G11339" s="4" t="s">
        <v>7</v>
      </c>
      <c r="H11339" s="4" t="s">
        <v>7</v>
      </c>
    </row>
    <row r="11340" spans="1:6">
      <c r="A11340" t="n">
        <v>91974</v>
      </c>
      <c r="B11340" s="55" t="n">
        <v>60</v>
      </c>
      <c r="C11340" s="7" t="n">
        <v>13</v>
      </c>
      <c r="D11340" s="7" t="n">
        <v>-60</v>
      </c>
      <c r="E11340" s="7" t="n">
        <v>0</v>
      </c>
      <c r="F11340" s="7" t="n">
        <v>0</v>
      </c>
      <c r="G11340" s="7" t="n">
        <v>0</v>
      </c>
      <c r="H11340" s="7" t="n">
        <v>0</v>
      </c>
    </row>
    <row r="11341" spans="1:6">
      <c r="A11341" t="s">
        <v>4</v>
      </c>
      <c r="B11341" s="4" t="s">
        <v>5</v>
      </c>
      <c r="C11341" s="4" t="s">
        <v>7</v>
      </c>
      <c r="D11341" s="4" t="s">
        <v>7</v>
      </c>
      <c r="E11341" s="4" t="s">
        <v>7</v>
      </c>
    </row>
    <row r="11342" spans="1:6">
      <c r="A11342" t="n">
        <v>91993</v>
      </c>
      <c r="B11342" s="56" t="n">
        <v>61</v>
      </c>
      <c r="C11342" s="7" t="n">
        <v>80</v>
      </c>
      <c r="D11342" s="7" t="n">
        <v>13</v>
      </c>
      <c r="E11342" s="7" t="n">
        <v>0</v>
      </c>
    </row>
    <row r="11343" spans="1:6">
      <c r="A11343" t="s">
        <v>4</v>
      </c>
      <c r="B11343" s="4" t="s">
        <v>5</v>
      </c>
      <c r="C11343" s="4" t="s">
        <v>7</v>
      </c>
      <c r="D11343" s="4" t="s">
        <v>7</v>
      </c>
      <c r="E11343" s="4" t="s">
        <v>7</v>
      </c>
    </row>
    <row r="11344" spans="1:6">
      <c r="A11344" t="n">
        <v>92000</v>
      </c>
      <c r="B11344" s="56" t="n">
        <v>61</v>
      </c>
      <c r="C11344" s="7" t="n">
        <v>18</v>
      </c>
      <c r="D11344" s="7" t="n">
        <v>13</v>
      </c>
      <c r="E11344" s="7" t="n">
        <v>0</v>
      </c>
    </row>
    <row r="11345" spans="1:8">
      <c r="A11345" t="s">
        <v>4</v>
      </c>
      <c r="B11345" s="4" t="s">
        <v>5</v>
      </c>
      <c r="C11345" s="4" t="s">
        <v>8</v>
      </c>
      <c r="D11345" s="4" t="s">
        <v>8</v>
      </c>
      <c r="E11345" s="4" t="s">
        <v>13</v>
      </c>
      <c r="F11345" s="4" t="s">
        <v>13</v>
      </c>
      <c r="G11345" s="4" t="s">
        <v>13</v>
      </c>
      <c r="H11345" s="4" t="s">
        <v>7</v>
      </c>
    </row>
    <row r="11346" spans="1:8">
      <c r="A11346" t="n">
        <v>92007</v>
      </c>
      <c r="B11346" s="31" t="n">
        <v>45</v>
      </c>
      <c r="C11346" s="7" t="n">
        <v>2</v>
      </c>
      <c r="D11346" s="7" t="n">
        <v>3</v>
      </c>
      <c r="E11346" s="7" t="n">
        <v>0.270000010728836</v>
      </c>
      <c r="F11346" s="7" t="n">
        <v>3.25999999046326</v>
      </c>
      <c r="G11346" s="7" t="n">
        <v>45.1199989318848</v>
      </c>
      <c r="H11346" s="7" t="n">
        <v>0</v>
      </c>
    </row>
    <row r="11347" spans="1:8">
      <c r="A11347" t="s">
        <v>4</v>
      </c>
      <c r="B11347" s="4" t="s">
        <v>5</v>
      </c>
      <c r="C11347" s="4" t="s">
        <v>8</v>
      </c>
      <c r="D11347" s="4" t="s">
        <v>8</v>
      </c>
      <c r="E11347" s="4" t="s">
        <v>13</v>
      </c>
      <c r="F11347" s="4" t="s">
        <v>13</v>
      </c>
      <c r="G11347" s="4" t="s">
        <v>13</v>
      </c>
      <c r="H11347" s="4" t="s">
        <v>7</v>
      </c>
      <c r="I11347" s="4" t="s">
        <v>8</v>
      </c>
    </row>
    <row r="11348" spans="1:8">
      <c r="A11348" t="n">
        <v>92024</v>
      </c>
      <c r="B11348" s="31" t="n">
        <v>45</v>
      </c>
      <c r="C11348" s="7" t="n">
        <v>4</v>
      </c>
      <c r="D11348" s="7" t="n">
        <v>3</v>
      </c>
      <c r="E11348" s="7" t="n">
        <v>3.4300000667572</v>
      </c>
      <c r="F11348" s="7" t="n">
        <v>211.800003051758</v>
      </c>
      <c r="G11348" s="7" t="n">
        <v>0</v>
      </c>
      <c r="H11348" s="7" t="n">
        <v>0</v>
      </c>
      <c r="I11348" s="7" t="n">
        <v>0</v>
      </c>
    </row>
    <row r="11349" spans="1:8">
      <c r="A11349" t="s">
        <v>4</v>
      </c>
      <c r="B11349" s="4" t="s">
        <v>5</v>
      </c>
      <c r="C11349" s="4" t="s">
        <v>8</v>
      </c>
      <c r="D11349" s="4" t="s">
        <v>8</v>
      </c>
      <c r="E11349" s="4" t="s">
        <v>13</v>
      </c>
      <c r="F11349" s="4" t="s">
        <v>7</v>
      </c>
    </row>
    <row r="11350" spans="1:8">
      <c r="A11350" t="n">
        <v>92042</v>
      </c>
      <c r="B11350" s="31" t="n">
        <v>45</v>
      </c>
      <c r="C11350" s="7" t="n">
        <v>5</v>
      </c>
      <c r="D11350" s="7" t="n">
        <v>3</v>
      </c>
      <c r="E11350" s="7" t="n">
        <v>4.69999980926514</v>
      </c>
      <c r="F11350" s="7" t="n">
        <v>0</v>
      </c>
    </row>
    <row r="11351" spans="1:8">
      <c r="A11351" t="s">
        <v>4</v>
      </c>
      <c r="B11351" s="4" t="s">
        <v>5</v>
      </c>
      <c r="C11351" s="4" t="s">
        <v>8</v>
      </c>
      <c r="D11351" s="4" t="s">
        <v>8</v>
      </c>
      <c r="E11351" s="4" t="s">
        <v>13</v>
      </c>
      <c r="F11351" s="4" t="s">
        <v>7</v>
      </c>
    </row>
    <row r="11352" spans="1:8">
      <c r="A11352" t="n">
        <v>92051</v>
      </c>
      <c r="B11352" s="31" t="n">
        <v>45</v>
      </c>
      <c r="C11352" s="7" t="n">
        <v>11</v>
      </c>
      <c r="D11352" s="7" t="n">
        <v>3</v>
      </c>
      <c r="E11352" s="7" t="n">
        <v>28.7999992370605</v>
      </c>
      <c r="F11352" s="7" t="n">
        <v>0</v>
      </c>
    </row>
    <row r="11353" spans="1:8">
      <c r="A11353" t="s">
        <v>4</v>
      </c>
      <c r="B11353" s="4" t="s">
        <v>5</v>
      </c>
      <c r="C11353" s="4" t="s">
        <v>8</v>
      </c>
      <c r="D11353" s="4" t="s">
        <v>8</v>
      </c>
      <c r="E11353" s="4" t="s">
        <v>13</v>
      </c>
      <c r="F11353" s="4" t="s">
        <v>7</v>
      </c>
    </row>
    <row r="11354" spans="1:8">
      <c r="A11354" t="n">
        <v>92060</v>
      </c>
      <c r="B11354" s="31" t="n">
        <v>45</v>
      </c>
      <c r="C11354" s="7" t="n">
        <v>5</v>
      </c>
      <c r="D11354" s="7" t="n">
        <v>3</v>
      </c>
      <c r="E11354" s="7" t="n">
        <v>4.40000009536743</v>
      </c>
      <c r="F11354" s="7" t="n">
        <v>3000</v>
      </c>
    </row>
    <row r="11355" spans="1:8">
      <c r="A11355" t="s">
        <v>4</v>
      </c>
      <c r="B11355" s="4" t="s">
        <v>5</v>
      </c>
      <c r="C11355" s="4" t="s">
        <v>8</v>
      </c>
      <c r="D11355" s="4" t="s">
        <v>7</v>
      </c>
    </row>
    <row r="11356" spans="1:8">
      <c r="A11356" t="n">
        <v>92069</v>
      </c>
      <c r="B11356" s="27" t="n">
        <v>58</v>
      </c>
      <c r="C11356" s="7" t="n">
        <v>255</v>
      </c>
      <c r="D11356" s="7" t="n">
        <v>0</v>
      </c>
    </row>
    <row r="11357" spans="1:8">
      <c r="A11357" t="s">
        <v>4</v>
      </c>
      <c r="B11357" s="4" t="s">
        <v>5</v>
      </c>
      <c r="C11357" s="4" t="s">
        <v>7</v>
      </c>
      <c r="D11357" s="4" t="s">
        <v>13</v>
      </c>
      <c r="E11357" s="4" t="s">
        <v>13</v>
      </c>
      <c r="F11357" s="4" t="s">
        <v>13</v>
      </c>
      <c r="G11357" s="4" t="s">
        <v>7</v>
      </c>
      <c r="H11357" s="4" t="s">
        <v>7</v>
      </c>
    </row>
    <row r="11358" spans="1:8">
      <c r="A11358" t="n">
        <v>92073</v>
      </c>
      <c r="B11358" s="55" t="n">
        <v>60</v>
      </c>
      <c r="C11358" s="7" t="n">
        <v>13</v>
      </c>
      <c r="D11358" s="7" t="n">
        <v>-80</v>
      </c>
      <c r="E11358" s="7" t="n">
        <v>0</v>
      </c>
      <c r="F11358" s="7" t="n">
        <v>0</v>
      </c>
      <c r="G11358" s="7" t="n">
        <v>500</v>
      </c>
      <c r="H11358" s="7" t="n">
        <v>0</v>
      </c>
    </row>
    <row r="11359" spans="1:8">
      <c r="A11359" t="s">
        <v>4</v>
      </c>
      <c r="B11359" s="4" t="s">
        <v>5</v>
      </c>
      <c r="C11359" s="4" t="s">
        <v>7</v>
      </c>
    </row>
    <row r="11360" spans="1:8">
      <c r="A11360" t="n">
        <v>92092</v>
      </c>
      <c r="B11360" s="25" t="n">
        <v>16</v>
      </c>
      <c r="C11360" s="7" t="n">
        <v>100</v>
      </c>
    </row>
    <row r="11361" spans="1:9">
      <c r="A11361" t="s">
        <v>4</v>
      </c>
      <c r="B11361" s="4" t="s">
        <v>5</v>
      </c>
      <c r="C11361" s="4" t="s">
        <v>7</v>
      </c>
      <c r="D11361" s="4" t="s">
        <v>7</v>
      </c>
      <c r="E11361" s="4" t="s">
        <v>7</v>
      </c>
    </row>
    <row r="11362" spans="1:9">
      <c r="A11362" t="n">
        <v>92095</v>
      </c>
      <c r="B11362" s="56" t="n">
        <v>61</v>
      </c>
      <c r="C11362" s="7" t="n">
        <v>18</v>
      </c>
      <c r="D11362" s="7" t="n">
        <v>0</v>
      </c>
      <c r="E11362" s="7" t="n">
        <v>1000</v>
      </c>
    </row>
    <row r="11363" spans="1:9">
      <c r="A11363" t="s">
        <v>4</v>
      </c>
      <c r="B11363" s="4" t="s">
        <v>5</v>
      </c>
      <c r="C11363" s="4" t="s">
        <v>7</v>
      </c>
    </row>
    <row r="11364" spans="1:9">
      <c r="A11364" t="n">
        <v>92102</v>
      </c>
      <c r="B11364" s="25" t="n">
        <v>16</v>
      </c>
      <c r="C11364" s="7" t="n">
        <v>100</v>
      </c>
    </row>
    <row r="11365" spans="1:9">
      <c r="A11365" t="s">
        <v>4</v>
      </c>
      <c r="B11365" s="4" t="s">
        <v>5</v>
      </c>
      <c r="C11365" s="4" t="s">
        <v>7</v>
      </c>
      <c r="D11365" s="4" t="s">
        <v>7</v>
      </c>
      <c r="E11365" s="4" t="s">
        <v>7</v>
      </c>
    </row>
    <row r="11366" spans="1:9">
      <c r="A11366" t="n">
        <v>92105</v>
      </c>
      <c r="B11366" s="56" t="n">
        <v>61</v>
      </c>
      <c r="C11366" s="7" t="n">
        <v>80</v>
      </c>
      <c r="D11366" s="7" t="n">
        <v>0</v>
      </c>
      <c r="E11366" s="7" t="n">
        <v>1000</v>
      </c>
    </row>
    <row r="11367" spans="1:9">
      <c r="A11367" t="s">
        <v>4</v>
      </c>
      <c r="B11367" s="4" t="s">
        <v>5</v>
      </c>
      <c r="C11367" s="4" t="s">
        <v>7</v>
      </c>
    </row>
    <row r="11368" spans="1:9">
      <c r="A11368" t="n">
        <v>92112</v>
      </c>
      <c r="B11368" s="25" t="n">
        <v>16</v>
      </c>
      <c r="C11368" s="7" t="n">
        <v>200</v>
      </c>
    </row>
    <row r="11369" spans="1:9">
      <c r="A11369" t="s">
        <v>4</v>
      </c>
      <c r="B11369" s="4" t="s">
        <v>5</v>
      </c>
      <c r="C11369" s="4" t="s">
        <v>7</v>
      </c>
      <c r="D11369" s="4" t="s">
        <v>7</v>
      </c>
      <c r="E11369" s="4" t="s">
        <v>13</v>
      </c>
      <c r="F11369" s="4" t="s">
        <v>8</v>
      </c>
    </row>
    <row r="11370" spans="1:9">
      <c r="A11370" t="n">
        <v>92115</v>
      </c>
      <c r="B11370" s="90" t="n">
        <v>53</v>
      </c>
      <c r="C11370" s="7" t="n">
        <v>18</v>
      </c>
      <c r="D11370" s="7" t="n">
        <v>0</v>
      </c>
      <c r="E11370" s="7" t="n">
        <v>10</v>
      </c>
      <c r="F11370" s="7" t="n">
        <v>0</v>
      </c>
    </row>
    <row r="11371" spans="1:9">
      <c r="A11371" t="s">
        <v>4</v>
      </c>
      <c r="B11371" s="4" t="s">
        <v>5</v>
      </c>
      <c r="C11371" s="4" t="s">
        <v>7</v>
      </c>
    </row>
    <row r="11372" spans="1:9">
      <c r="A11372" t="n">
        <v>92125</v>
      </c>
      <c r="B11372" s="25" t="n">
        <v>16</v>
      </c>
      <c r="C11372" s="7" t="n">
        <v>100</v>
      </c>
    </row>
    <row r="11373" spans="1:9">
      <c r="A11373" t="s">
        <v>4</v>
      </c>
      <c r="B11373" s="4" t="s">
        <v>5</v>
      </c>
      <c r="C11373" s="4" t="s">
        <v>7</v>
      </c>
      <c r="D11373" s="4" t="s">
        <v>7</v>
      </c>
      <c r="E11373" s="4" t="s">
        <v>13</v>
      </c>
      <c r="F11373" s="4" t="s">
        <v>8</v>
      </c>
    </row>
    <row r="11374" spans="1:9">
      <c r="A11374" t="n">
        <v>92128</v>
      </c>
      <c r="B11374" s="90" t="n">
        <v>53</v>
      </c>
      <c r="C11374" s="7" t="n">
        <v>80</v>
      </c>
      <c r="D11374" s="7" t="n">
        <v>0</v>
      </c>
      <c r="E11374" s="7" t="n">
        <v>10</v>
      </c>
      <c r="F11374" s="7" t="n">
        <v>0</v>
      </c>
    </row>
    <row r="11375" spans="1:9">
      <c r="A11375" t="s">
        <v>4</v>
      </c>
      <c r="B11375" s="4" t="s">
        <v>5</v>
      </c>
      <c r="C11375" s="4" t="s">
        <v>7</v>
      </c>
    </row>
    <row r="11376" spans="1:9">
      <c r="A11376" t="n">
        <v>92138</v>
      </c>
      <c r="B11376" s="88" t="n">
        <v>54</v>
      </c>
      <c r="C11376" s="7" t="n">
        <v>18</v>
      </c>
    </row>
    <row r="11377" spans="1:6">
      <c r="A11377" t="s">
        <v>4</v>
      </c>
      <c r="B11377" s="4" t="s">
        <v>5</v>
      </c>
      <c r="C11377" s="4" t="s">
        <v>7</v>
      </c>
    </row>
    <row r="11378" spans="1:6">
      <c r="A11378" t="n">
        <v>92141</v>
      </c>
      <c r="B11378" s="88" t="n">
        <v>54</v>
      </c>
      <c r="C11378" s="7" t="n">
        <v>80</v>
      </c>
    </row>
    <row r="11379" spans="1:6">
      <c r="A11379" t="s">
        <v>4</v>
      </c>
      <c r="B11379" s="4" t="s">
        <v>5</v>
      </c>
      <c r="C11379" s="4" t="s">
        <v>8</v>
      </c>
      <c r="D11379" s="4" t="s">
        <v>7</v>
      </c>
      <c r="E11379" s="4" t="s">
        <v>9</v>
      </c>
    </row>
    <row r="11380" spans="1:6">
      <c r="A11380" t="n">
        <v>92144</v>
      </c>
      <c r="B11380" s="39" t="n">
        <v>51</v>
      </c>
      <c r="C11380" s="7" t="n">
        <v>4</v>
      </c>
      <c r="D11380" s="7" t="n">
        <v>13</v>
      </c>
      <c r="E11380" s="7" t="s">
        <v>90</v>
      </c>
    </row>
    <row r="11381" spans="1:6">
      <c r="A11381" t="s">
        <v>4</v>
      </c>
      <c r="B11381" s="4" t="s">
        <v>5</v>
      </c>
      <c r="C11381" s="4" t="s">
        <v>7</v>
      </c>
    </row>
    <row r="11382" spans="1:6">
      <c r="A11382" t="n">
        <v>92158</v>
      </c>
      <c r="B11382" s="25" t="n">
        <v>16</v>
      </c>
      <c r="C11382" s="7" t="n">
        <v>0</v>
      </c>
    </row>
    <row r="11383" spans="1:6">
      <c r="A11383" t="s">
        <v>4</v>
      </c>
      <c r="B11383" s="4" t="s">
        <v>5</v>
      </c>
      <c r="C11383" s="4" t="s">
        <v>7</v>
      </c>
      <c r="D11383" s="4" t="s">
        <v>74</v>
      </c>
      <c r="E11383" s="4" t="s">
        <v>8</v>
      </c>
      <c r="F11383" s="4" t="s">
        <v>8</v>
      </c>
    </row>
    <row r="11384" spans="1:6">
      <c r="A11384" t="n">
        <v>92161</v>
      </c>
      <c r="B11384" s="40" t="n">
        <v>26</v>
      </c>
      <c r="C11384" s="7" t="n">
        <v>13</v>
      </c>
      <c r="D11384" s="7" t="s">
        <v>683</v>
      </c>
      <c r="E11384" s="7" t="n">
        <v>2</v>
      </c>
      <c r="F11384" s="7" t="n">
        <v>0</v>
      </c>
    </row>
    <row r="11385" spans="1:6">
      <c r="A11385" t="s">
        <v>4</v>
      </c>
      <c r="B11385" s="4" t="s">
        <v>5</v>
      </c>
    </row>
    <row r="11386" spans="1:6">
      <c r="A11386" t="n">
        <v>92188</v>
      </c>
      <c r="B11386" s="41" t="n">
        <v>28</v>
      </c>
    </row>
    <row r="11387" spans="1:6">
      <c r="A11387" t="s">
        <v>4</v>
      </c>
      <c r="B11387" s="4" t="s">
        <v>5</v>
      </c>
      <c r="C11387" s="4" t="s">
        <v>8</v>
      </c>
      <c r="D11387" s="4" t="s">
        <v>7</v>
      </c>
      <c r="E11387" s="4" t="s">
        <v>9</v>
      </c>
    </row>
    <row r="11388" spans="1:6">
      <c r="A11388" t="n">
        <v>92189</v>
      </c>
      <c r="B11388" s="39" t="n">
        <v>51</v>
      </c>
      <c r="C11388" s="7" t="n">
        <v>4</v>
      </c>
      <c r="D11388" s="7" t="n">
        <v>18</v>
      </c>
      <c r="E11388" s="7" t="s">
        <v>90</v>
      </c>
    </row>
    <row r="11389" spans="1:6">
      <c r="A11389" t="s">
        <v>4</v>
      </c>
      <c r="B11389" s="4" t="s">
        <v>5</v>
      </c>
      <c r="C11389" s="4" t="s">
        <v>7</v>
      </c>
    </row>
    <row r="11390" spans="1:6">
      <c r="A11390" t="n">
        <v>92203</v>
      </c>
      <c r="B11390" s="25" t="n">
        <v>16</v>
      </c>
      <c r="C11390" s="7" t="n">
        <v>0</v>
      </c>
    </row>
    <row r="11391" spans="1:6">
      <c r="A11391" t="s">
        <v>4</v>
      </c>
      <c r="B11391" s="4" t="s">
        <v>5</v>
      </c>
      <c r="C11391" s="4" t="s">
        <v>7</v>
      </c>
      <c r="D11391" s="4" t="s">
        <v>74</v>
      </c>
      <c r="E11391" s="4" t="s">
        <v>8</v>
      </c>
      <c r="F11391" s="4" t="s">
        <v>8</v>
      </c>
    </row>
    <row r="11392" spans="1:6">
      <c r="A11392" t="n">
        <v>92206</v>
      </c>
      <c r="B11392" s="40" t="n">
        <v>26</v>
      </c>
      <c r="C11392" s="7" t="n">
        <v>18</v>
      </c>
      <c r="D11392" s="7" t="s">
        <v>684</v>
      </c>
      <c r="E11392" s="7" t="n">
        <v>2</v>
      </c>
      <c r="F11392" s="7" t="n">
        <v>0</v>
      </c>
    </row>
    <row r="11393" spans="1:6">
      <c r="A11393" t="s">
        <v>4</v>
      </c>
      <c r="B11393" s="4" t="s">
        <v>5</v>
      </c>
    </row>
    <row r="11394" spans="1:6">
      <c r="A11394" t="n">
        <v>92235</v>
      </c>
      <c r="B11394" s="41" t="n">
        <v>28</v>
      </c>
    </row>
    <row r="11395" spans="1:6">
      <c r="A11395" t="s">
        <v>4</v>
      </c>
      <c r="B11395" s="4" t="s">
        <v>5</v>
      </c>
      <c r="C11395" s="4" t="s">
        <v>8</v>
      </c>
      <c r="D11395" s="4" t="s">
        <v>7</v>
      </c>
      <c r="E11395" s="4" t="s">
        <v>9</v>
      </c>
    </row>
    <row r="11396" spans="1:6">
      <c r="A11396" t="n">
        <v>92236</v>
      </c>
      <c r="B11396" s="39" t="n">
        <v>51</v>
      </c>
      <c r="C11396" s="7" t="n">
        <v>4</v>
      </c>
      <c r="D11396" s="7" t="n">
        <v>80</v>
      </c>
      <c r="E11396" s="7" t="s">
        <v>647</v>
      </c>
    </row>
    <row r="11397" spans="1:6">
      <c r="A11397" t="s">
        <v>4</v>
      </c>
      <c r="B11397" s="4" t="s">
        <v>5</v>
      </c>
      <c r="C11397" s="4" t="s">
        <v>7</v>
      </c>
    </row>
    <row r="11398" spans="1:6">
      <c r="A11398" t="n">
        <v>92249</v>
      </c>
      <c r="B11398" s="25" t="n">
        <v>16</v>
      </c>
      <c r="C11398" s="7" t="n">
        <v>0</v>
      </c>
    </row>
    <row r="11399" spans="1:6">
      <c r="A11399" t="s">
        <v>4</v>
      </c>
      <c r="B11399" s="4" t="s">
        <v>5</v>
      </c>
      <c r="C11399" s="4" t="s">
        <v>7</v>
      </c>
      <c r="D11399" s="4" t="s">
        <v>74</v>
      </c>
      <c r="E11399" s="4" t="s">
        <v>8</v>
      </c>
      <c r="F11399" s="4" t="s">
        <v>8</v>
      </c>
    </row>
    <row r="11400" spans="1:6">
      <c r="A11400" t="n">
        <v>92252</v>
      </c>
      <c r="B11400" s="40" t="n">
        <v>26</v>
      </c>
      <c r="C11400" s="7" t="n">
        <v>80</v>
      </c>
      <c r="D11400" s="7" t="s">
        <v>685</v>
      </c>
      <c r="E11400" s="7" t="n">
        <v>2</v>
      </c>
      <c r="F11400" s="7" t="n">
        <v>0</v>
      </c>
    </row>
    <row r="11401" spans="1:6">
      <c r="A11401" t="s">
        <v>4</v>
      </c>
      <c r="B11401" s="4" t="s">
        <v>5</v>
      </c>
    </row>
    <row r="11402" spans="1:6">
      <c r="A11402" t="n">
        <v>92296</v>
      </c>
      <c r="B11402" s="41" t="n">
        <v>28</v>
      </c>
    </row>
    <row r="11403" spans="1:6">
      <c r="A11403" t="s">
        <v>4</v>
      </c>
      <c r="B11403" s="4" t="s">
        <v>5</v>
      </c>
      <c r="C11403" s="4" t="s">
        <v>7</v>
      </c>
      <c r="D11403" s="4" t="s">
        <v>8</v>
      </c>
    </row>
    <row r="11404" spans="1:6">
      <c r="A11404" t="n">
        <v>92297</v>
      </c>
      <c r="B11404" s="42" t="n">
        <v>89</v>
      </c>
      <c r="C11404" s="7" t="n">
        <v>65533</v>
      </c>
      <c r="D11404" s="7" t="n">
        <v>1</v>
      </c>
    </row>
    <row r="11405" spans="1:6">
      <c r="A11405" t="s">
        <v>4</v>
      </c>
      <c r="B11405" s="4" t="s">
        <v>5</v>
      </c>
      <c r="C11405" s="4" t="s">
        <v>8</v>
      </c>
      <c r="D11405" s="4" t="s">
        <v>7</v>
      </c>
      <c r="E11405" s="4" t="s">
        <v>13</v>
      </c>
    </row>
    <row r="11406" spans="1:6">
      <c r="A11406" t="n">
        <v>92301</v>
      </c>
      <c r="B11406" s="27" t="n">
        <v>58</v>
      </c>
      <c r="C11406" s="7" t="n">
        <v>101</v>
      </c>
      <c r="D11406" s="7" t="n">
        <v>300</v>
      </c>
      <c r="E11406" s="7" t="n">
        <v>1</v>
      </c>
    </row>
    <row r="11407" spans="1:6">
      <c r="A11407" t="s">
        <v>4</v>
      </c>
      <c r="B11407" s="4" t="s">
        <v>5</v>
      </c>
      <c r="C11407" s="4" t="s">
        <v>8</v>
      </c>
      <c r="D11407" s="4" t="s">
        <v>7</v>
      </c>
    </row>
    <row r="11408" spans="1:6">
      <c r="A11408" t="n">
        <v>92309</v>
      </c>
      <c r="B11408" s="27" t="n">
        <v>58</v>
      </c>
      <c r="C11408" s="7" t="n">
        <v>254</v>
      </c>
      <c r="D11408" s="7" t="n">
        <v>0</v>
      </c>
    </row>
    <row r="11409" spans="1:6">
      <c r="A11409" t="s">
        <v>4</v>
      </c>
      <c r="B11409" s="4" t="s">
        <v>5</v>
      </c>
      <c r="C11409" s="4" t="s">
        <v>8</v>
      </c>
      <c r="D11409" s="4" t="s">
        <v>7</v>
      </c>
      <c r="E11409" s="4" t="s">
        <v>9</v>
      </c>
      <c r="F11409" s="4" t="s">
        <v>9</v>
      </c>
      <c r="G11409" s="4" t="s">
        <v>9</v>
      </c>
      <c r="H11409" s="4" t="s">
        <v>9</v>
      </c>
    </row>
    <row r="11410" spans="1:6">
      <c r="A11410" t="n">
        <v>92313</v>
      </c>
      <c r="B11410" s="39" t="n">
        <v>51</v>
      </c>
      <c r="C11410" s="7" t="n">
        <v>3</v>
      </c>
      <c r="D11410" s="7" t="n">
        <v>13</v>
      </c>
      <c r="E11410" s="7" t="s">
        <v>92</v>
      </c>
      <c r="F11410" s="7" t="s">
        <v>93</v>
      </c>
      <c r="G11410" s="7" t="s">
        <v>94</v>
      </c>
      <c r="H11410" s="7" t="s">
        <v>95</v>
      </c>
    </row>
    <row r="11411" spans="1:6">
      <c r="A11411" t="s">
        <v>4</v>
      </c>
      <c r="B11411" s="4" t="s">
        <v>5</v>
      </c>
      <c r="C11411" s="4" t="s">
        <v>8</v>
      </c>
      <c r="D11411" s="4" t="s">
        <v>7</v>
      </c>
      <c r="E11411" s="4" t="s">
        <v>9</v>
      </c>
      <c r="F11411" s="4" t="s">
        <v>9</v>
      </c>
      <c r="G11411" s="4" t="s">
        <v>9</v>
      </c>
      <c r="H11411" s="4" t="s">
        <v>9</v>
      </c>
    </row>
    <row r="11412" spans="1:6">
      <c r="A11412" t="n">
        <v>92342</v>
      </c>
      <c r="B11412" s="39" t="n">
        <v>51</v>
      </c>
      <c r="C11412" s="7" t="n">
        <v>3</v>
      </c>
      <c r="D11412" s="7" t="n">
        <v>80</v>
      </c>
      <c r="E11412" s="7" t="s">
        <v>92</v>
      </c>
      <c r="F11412" s="7" t="s">
        <v>93</v>
      </c>
      <c r="G11412" s="7" t="s">
        <v>94</v>
      </c>
      <c r="H11412" s="7" t="s">
        <v>95</v>
      </c>
    </row>
    <row r="11413" spans="1:6">
      <c r="A11413" t="s">
        <v>4</v>
      </c>
      <c r="B11413" s="4" t="s">
        <v>5</v>
      </c>
      <c r="C11413" s="4" t="s">
        <v>8</v>
      </c>
      <c r="D11413" s="4" t="s">
        <v>7</v>
      </c>
      <c r="E11413" s="4" t="s">
        <v>9</v>
      </c>
      <c r="F11413" s="4" t="s">
        <v>9</v>
      </c>
      <c r="G11413" s="4" t="s">
        <v>9</v>
      </c>
      <c r="H11413" s="4" t="s">
        <v>9</v>
      </c>
    </row>
    <row r="11414" spans="1:6">
      <c r="A11414" t="n">
        <v>92371</v>
      </c>
      <c r="B11414" s="39" t="n">
        <v>51</v>
      </c>
      <c r="C11414" s="7" t="n">
        <v>3</v>
      </c>
      <c r="D11414" s="7" t="n">
        <v>18</v>
      </c>
      <c r="E11414" s="7" t="s">
        <v>92</v>
      </c>
      <c r="F11414" s="7" t="s">
        <v>93</v>
      </c>
      <c r="G11414" s="7" t="s">
        <v>94</v>
      </c>
      <c r="H11414" s="7" t="s">
        <v>95</v>
      </c>
    </row>
    <row r="11415" spans="1:6">
      <c r="A11415" t="s">
        <v>4</v>
      </c>
      <c r="B11415" s="4" t="s">
        <v>5</v>
      </c>
      <c r="C11415" s="4" t="s">
        <v>8</v>
      </c>
      <c r="D11415" s="4" t="s">
        <v>7</v>
      </c>
      <c r="E11415" s="4" t="s">
        <v>9</v>
      </c>
      <c r="F11415" s="4" t="s">
        <v>9</v>
      </c>
      <c r="G11415" s="4" t="s">
        <v>9</v>
      </c>
      <c r="H11415" s="4" t="s">
        <v>9</v>
      </c>
    </row>
    <row r="11416" spans="1:6">
      <c r="A11416" t="n">
        <v>92400</v>
      </c>
      <c r="B11416" s="39" t="n">
        <v>51</v>
      </c>
      <c r="C11416" s="7" t="n">
        <v>3</v>
      </c>
      <c r="D11416" s="7" t="n">
        <v>6472</v>
      </c>
      <c r="E11416" s="7" t="s">
        <v>92</v>
      </c>
      <c r="F11416" s="7" t="s">
        <v>93</v>
      </c>
      <c r="G11416" s="7" t="s">
        <v>94</v>
      </c>
      <c r="H11416" s="7" t="s">
        <v>95</v>
      </c>
    </row>
    <row r="11417" spans="1:6">
      <c r="A11417" t="s">
        <v>4</v>
      </c>
      <c r="B11417" s="4" t="s">
        <v>5</v>
      </c>
      <c r="C11417" s="4" t="s">
        <v>7</v>
      </c>
      <c r="D11417" s="4" t="s">
        <v>13</v>
      </c>
      <c r="E11417" s="4" t="s">
        <v>13</v>
      </c>
      <c r="F11417" s="4" t="s">
        <v>13</v>
      </c>
      <c r="G11417" s="4" t="s">
        <v>13</v>
      </c>
    </row>
    <row r="11418" spans="1:6">
      <c r="A11418" t="n">
        <v>92429</v>
      </c>
      <c r="B11418" s="46" t="n">
        <v>46</v>
      </c>
      <c r="C11418" s="7" t="n">
        <v>0</v>
      </c>
      <c r="D11418" s="7" t="n">
        <v>-0.449999988079071</v>
      </c>
      <c r="E11418" s="7" t="n">
        <v>2</v>
      </c>
      <c r="F11418" s="7" t="n">
        <v>40.7999992370605</v>
      </c>
      <c r="G11418" s="7" t="n">
        <v>0</v>
      </c>
    </row>
    <row r="11419" spans="1:6">
      <c r="A11419" t="s">
        <v>4</v>
      </c>
      <c r="B11419" s="4" t="s">
        <v>5</v>
      </c>
      <c r="C11419" s="4" t="s">
        <v>7</v>
      </c>
      <c r="D11419" s="4" t="s">
        <v>13</v>
      </c>
      <c r="E11419" s="4" t="s">
        <v>13</v>
      </c>
      <c r="F11419" s="4" t="s">
        <v>13</v>
      </c>
      <c r="G11419" s="4" t="s">
        <v>13</v>
      </c>
    </row>
    <row r="11420" spans="1:6">
      <c r="A11420" t="n">
        <v>92448</v>
      </c>
      <c r="B11420" s="46" t="n">
        <v>46</v>
      </c>
      <c r="C11420" s="7" t="n">
        <v>1</v>
      </c>
      <c r="D11420" s="7" t="n">
        <v>0.449999988079071</v>
      </c>
      <c r="E11420" s="7" t="n">
        <v>2</v>
      </c>
      <c r="F11420" s="7" t="n">
        <v>40.7999992370605</v>
      </c>
      <c r="G11420" s="7" t="n">
        <v>0</v>
      </c>
    </row>
    <row r="11421" spans="1:6">
      <c r="A11421" t="s">
        <v>4</v>
      </c>
      <c r="B11421" s="4" t="s">
        <v>5</v>
      </c>
      <c r="C11421" s="4" t="s">
        <v>7</v>
      </c>
      <c r="D11421" s="4" t="s">
        <v>13</v>
      </c>
      <c r="E11421" s="4" t="s">
        <v>13</v>
      </c>
      <c r="F11421" s="4" t="s">
        <v>13</v>
      </c>
      <c r="G11421" s="4" t="s">
        <v>13</v>
      </c>
    </row>
    <row r="11422" spans="1:6">
      <c r="A11422" t="n">
        <v>92467</v>
      </c>
      <c r="B11422" s="46" t="n">
        <v>46</v>
      </c>
      <c r="C11422" s="7" t="n">
        <v>2</v>
      </c>
      <c r="D11422" s="7" t="n">
        <v>1.39999997615814</v>
      </c>
      <c r="E11422" s="7" t="n">
        <v>2</v>
      </c>
      <c r="F11422" s="7" t="n">
        <v>40.9500007629395</v>
      </c>
      <c r="G11422" s="7" t="n">
        <v>0</v>
      </c>
    </row>
    <row r="11423" spans="1:6">
      <c r="A11423" t="s">
        <v>4</v>
      </c>
      <c r="B11423" s="4" t="s">
        <v>5</v>
      </c>
      <c r="C11423" s="4" t="s">
        <v>7</v>
      </c>
      <c r="D11423" s="4" t="s">
        <v>13</v>
      </c>
      <c r="E11423" s="4" t="s">
        <v>13</v>
      </c>
      <c r="F11423" s="4" t="s">
        <v>13</v>
      </c>
      <c r="G11423" s="4" t="s">
        <v>13</v>
      </c>
    </row>
    <row r="11424" spans="1:6">
      <c r="A11424" t="n">
        <v>92486</v>
      </c>
      <c r="B11424" s="46" t="n">
        <v>46</v>
      </c>
      <c r="C11424" s="7" t="n">
        <v>3</v>
      </c>
      <c r="D11424" s="7" t="n">
        <v>0.100000001490116</v>
      </c>
      <c r="E11424" s="7" t="n">
        <v>2</v>
      </c>
      <c r="F11424" s="7" t="n">
        <v>40.75</v>
      </c>
      <c r="G11424" s="7" t="n">
        <v>0</v>
      </c>
    </row>
    <row r="11425" spans="1:8">
      <c r="A11425" t="s">
        <v>4</v>
      </c>
      <c r="B11425" s="4" t="s">
        <v>5</v>
      </c>
      <c r="C11425" s="4" t="s">
        <v>7</v>
      </c>
      <c r="D11425" s="4" t="s">
        <v>13</v>
      </c>
      <c r="E11425" s="4" t="s">
        <v>13</v>
      </c>
      <c r="F11425" s="4" t="s">
        <v>13</v>
      </c>
      <c r="G11425" s="4" t="s">
        <v>13</v>
      </c>
    </row>
    <row r="11426" spans="1:8">
      <c r="A11426" t="n">
        <v>92505</v>
      </c>
      <c r="B11426" s="46" t="n">
        <v>46</v>
      </c>
      <c r="C11426" s="7" t="n">
        <v>4</v>
      </c>
      <c r="D11426" s="7" t="n">
        <v>-1.10000002384186</v>
      </c>
      <c r="E11426" s="7" t="n">
        <v>2</v>
      </c>
      <c r="F11426" s="7" t="n">
        <v>40.6500015258789</v>
      </c>
      <c r="G11426" s="7" t="n">
        <v>0</v>
      </c>
    </row>
    <row r="11427" spans="1:8">
      <c r="A11427" t="s">
        <v>4</v>
      </c>
      <c r="B11427" s="4" t="s">
        <v>5</v>
      </c>
      <c r="C11427" s="4" t="s">
        <v>7</v>
      </c>
      <c r="D11427" s="4" t="s">
        <v>13</v>
      </c>
      <c r="E11427" s="4" t="s">
        <v>13</v>
      </c>
      <c r="F11427" s="4" t="s">
        <v>13</v>
      </c>
      <c r="G11427" s="4" t="s">
        <v>13</v>
      </c>
    </row>
    <row r="11428" spans="1:8">
      <c r="A11428" t="n">
        <v>92524</v>
      </c>
      <c r="B11428" s="46" t="n">
        <v>46</v>
      </c>
      <c r="C11428" s="7" t="n">
        <v>5</v>
      </c>
      <c r="D11428" s="7" t="n">
        <v>-0.449999988079071</v>
      </c>
      <c r="E11428" s="7" t="n">
        <v>2</v>
      </c>
      <c r="F11428" s="7" t="n">
        <v>39.7999992370605</v>
      </c>
      <c r="G11428" s="7" t="n">
        <v>0</v>
      </c>
    </row>
    <row r="11429" spans="1:8">
      <c r="A11429" t="s">
        <v>4</v>
      </c>
      <c r="B11429" s="4" t="s">
        <v>5</v>
      </c>
      <c r="C11429" s="4" t="s">
        <v>7</v>
      </c>
      <c r="D11429" s="4" t="s">
        <v>13</v>
      </c>
      <c r="E11429" s="4" t="s">
        <v>13</v>
      </c>
      <c r="F11429" s="4" t="s">
        <v>13</v>
      </c>
      <c r="G11429" s="4" t="s">
        <v>13</v>
      </c>
    </row>
    <row r="11430" spans="1:8">
      <c r="A11430" t="n">
        <v>92543</v>
      </c>
      <c r="B11430" s="46" t="n">
        <v>46</v>
      </c>
      <c r="C11430" s="7" t="n">
        <v>6</v>
      </c>
      <c r="D11430" s="7" t="n">
        <v>0.800000011920929</v>
      </c>
      <c r="E11430" s="7" t="n">
        <v>2</v>
      </c>
      <c r="F11430" s="7" t="n">
        <v>40.2000007629395</v>
      </c>
      <c r="G11430" s="7" t="n">
        <v>0</v>
      </c>
    </row>
    <row r="11431" spans="1:8">
      <c r="A11431" t="s">
        <v>4</v>
      </c>
      <c r="B11431" s="4" t="s">
        <v>5</v>
      </c>
      <c r="C11431" s="4" t="s">
        <v>7</v>
      </c>
      <c r="D11431" s="4" t="s">
        <v>13</v>
      </c>
      <c r="E11431" s="4" t="s">
        <v>13</v>
      </c>
      <c r="F11431" s="4" t="s">
        <v>13</v>
      </c>
      <c r="G11431" s="4" t="s">
        <v>13</v>
      </c>
    </row>
    <row r="11432" spans="1:8">
      <c r="A11432" t="n">
        <v>92562</v>
      </c>
      <c r="B11432" s="46" t="n">
        <v>46</v>
      </c>
      <c r="C11432" s="7" t="n">
        <v>7</v>
      </c>
      <c r="D11432" s="7" t="n">
        <v>1.75</v>
      </c>
      <c r="E11432" s="7" t="n">
        <v>2</v>
      </c>
      <c r="F11432" s="7" t="n">
        <v>39.5</v>
      </c>
      <c r="G11432" s="7" t="n">
        <v>0</v>
      </c>
    </row>
    <row r="11433" spans="1:8">
      <c r="A11433" t="s">
        <v>4</v>
      </c>
      <c r="B11433" s="4" t="s">
        <v>5</v>
      </c>
      <c r="C11433" s="4" t="s">
        <v>7</v>
      </c>
      <c r="D11433" s="4" t="s">
        <v>13</v>
      </c>
      <c r="E11433" s="4" t="s">
        <v>13</v>
      </c>
      <c r="F11433" s="4" t="s">
        <v>13</v>
      </c>
      <c r="G11433" s="4" t="s">
        <v>13</v>
      </c>
    </row>
    <row r="11434" spans="1:8">
      <c r="A11434" t="n">
        <v>92581</v>
      </c>
      <c r="B11434" s="46" t="n">
        <v>46</v>
      </c>
      <c r="C11434" s="7" t="n">
        <v>8</v>
      </c>
      <c r="D11434" s="7" t="n">
        <v>0.5</v>
      </c>
      <c r="E11434" s="7" t="n">
        <v>2</v>
      </c>
      <c r="F11434" s="7" t="n">
        <v>38.9500007629395</v>
      </c>
      <c r="G11434" s="7" t="n">
        <v>0</v>
      </c>
    </row>
    <row r="11435" spans="1:8">
      <c r="A11435" t="s">
        <v>4</v>
      </c>
      <c r="B11435" s="4" t="s">
        <v>5</v>
      </c>
      <c r="C11435" s="4" t="s">
        <v>7</v>
      </c>
      <c r="D11435" s="4" t="s">
        <v>13</v>
      </c>
      <c r="E11435" s="4" t="s">
        <v>13</v>
      </c>
      <c r="F11435" s="4" t="s">
        <v>13</v>
      </c>
      <c r="G11435" s="4" t="s">
        <v>13</v>
      </c>
    </row>
    <row r="11436" spans="1:8">
      <c r="A11436" t="n">
        <v>92600</v>
      </c>
      <c r="B11436" s="46" t="n">
        <v>46</v>
      </c>
      <c r="C11436" s="7" t="n">
        <v>9</v>
      </c>
      <c r="D11436" s="7" t="n">
        <v>-1.95000004768372</v>
      </c>
      <c r="E11436" s="7" t="n">
        <v>2</v>
      </c>
      <c r="F11436" s="7" t="n">
        <v>40</v>
      </c>
      <c r="G11436" s="7" t="n">
        <v>0</v>
      </c>
    </row>
    <row r="11437" spans="1:8">
      <c r="A11437" t="s">
        <v>4</v>
      </c>
      <c r="B11437" s="4" t="s">
        <v>5</v>
      </c>
      <c r="C11437" s="4" t="s">
        <v>7</v>
      </c>
      <c r="D11437" s="4" t="s">
        <v>13</v>
      </c>
      <c r="E11437" s="4" t="s">
        <v>13</v>
      </c>
      <c r="F11437" s="4" t="s">
        <v>13</v>
      </c>
      <c r="G11437" s="4" t="s">
        <v>13</v>
      </c>
    </row>
    <row r="11438" spans="1:8">
      <c r="A11438" t="n">
        <v>92619</v>
      </c>
      <c r="B11438" s="46" t="n">
        <v>46</v>
      </c>
      <c r="C11438" s="7" t="n">
        <v>11</v>
      </c>
      <c r="D11438" s="7" t="n">
        <v>-1.14999997615814</v>
      </c>
      <c r="E11438" s="7" t="n">
        <v>2</v>
      </c>
      <c r="F11438" s="7" t="n">
        <v>39.0499992370605</v>
      </c>
      <c r="G11438" s="7" t="n">
        <v>0</v>
      </c>
    </row>
    <row r="11439" spans="1:8">
      <c r="A11439" t="s">
        <v>4</v>
      </c>
      <c r="B11439" s="4" t="s">
        <v>5</v>
      </c>
      <c r="C11439" s="4" t="s">
        <v>7</v>
      </c>
      <c r="D11439" s="4" t="s">
        <v>13</v>
      </c>
      <c r="E11439" s="4" t="s">
        <v>13</v>
      </c>
      <c r="F11439" s="4" t="s">
        <v>13</v>
      </c>
      <c r="G11439" s="4" t="s">
        <v>13</v>
      </c>
    </row>
    <row r="11440" spans="1:8">
      <c r="A11440" t="n">
        <v>92638</v>
      </c>
      <c r="B11440" s="46" t="n">
        <v>46</v>
      </c>
      <c r="C11440" s="7" t="n">
        <v>7032</v>
      </c>
      <c r="D11440" s="7" t="n">
        <v>-0.100000001490116</v>
      </c>
      <c r="E11440" s="7" t="n">
        <v>2</v>
      </c>
      <c r="F11440" s="7" t="n">
        <v>39.5499992370605</v>
      </c>
      <c r="G11440" s="7" t="n">
        <v>0</v>
      </c>
    </row>
    <row r="11441" spans="1:7">
      <c r="A11441" t="s">
        <v>4</v>
      </c>
      <c r="B11441" s="4" t="s">
        <v>5</v>
      </c>
      <c r="C11441" s="4" t="s">
        <v>7</v>
      </c>
      <c r="D11441" s="4" t="s">
        <v>14</v>
      </c>
    </row>
    <row r="11442" spans="1:7">
      <c r="A11442" t="n">
        <v>92657</v>
      </c>
      <c r="B11442" s="30" t="n">
        <v>43</v>
      </c>
      <c r="C11442" s="7" t="n">
        <v>2</v>
      </c>
      <c r="D11442" s="7" t="n">
        <v>1</v>
      </c>
    </row>
    <row r="11443" spans="1:7">
      <c r="A11443" t="s">
        <v>4</v>
      </c>
      <c r="B11443" s="4" t="s">
        <v>5</v>
      </c>
      <c r="C11443" s="4" t="s">
        <v>7</v>
      </c>
      <c r="D11443" s="4" t="s">
        <v>14</v>
      </c>
    </row>
    <row r="11444" spans="1:7">
      <c r="A11444" t="n">
        <v>92664</v>
      </c>
      <c r="B11444" s="30" t="n">
        <v>43</v>
      </c>
      <c r="C11444" s="7" t="n">
        <v>3</v>
      </c>
      <c r="D11444" s="7" t="n">
        <v>1</v>
      </c>
    </row>
    <row r="11445" spans="1:7">
      <c r="A11445" t="s">
        <v>4</v>
      </c>
      <c r="B11445" s="4" t="s">
        <v>5</v>
      </c>
      <c r="C11445" s="4" t="s">
        <v>7</v>
      </c>
      <c r="D11445" s="4" t="s">
        <v>14</v>
      </c>
    </row>
    <row r="11446" spans="1:7">
      <c r="A11446" t="n">
        <v>92671</v>
      </c>
      <c r="B11446" s="30" t="n">
        <v>43</v>
      </c>
      <c r="C11446" s="7" t="n">
        <v>4</v>
      </c>
      <c r="D11446" s="7" t="n">
        <v>1</v>
      </c>
    </row>
    <row r="11447" spans="1:7">
      <c r="A11447" t="s">
        <v>4</v>
      </c>
      <c r="B11447" s="4" t="s">
        <v>5</v>
      </c>
      <c r="C11447" s="4" t="s">
        <v>7</v>
      </c>
      <c r="D11447" s="4" t="s">
        <v>14</v>
      </c>
    </row>
    <row r="11448" spans="1:7">
      <c r="A11448" t="n">
        <v>92678</v>
      </c>
      <c r="B11448" s="30" t="n">
        <v>43</v>
      </c>
      <c r="C11448" s="7" t="n">
        <v>5</v>
      </c>
      <c r="D11448" s="7" t="n">
        <v>1</v>
      </c>
    </row>
    <row r="11449" spans="1:7">
      <c r="A11449" t="s">
        <v>4</v>
      </c>
      <c r="B11449" s="4" t="s">
        <v>5</v>
      </c>
      <c r="C11449" s="4" t="s">
        <v>7</v>
      </c>
      <c r="D11449" s="4" t="s">
        <v>14</v>
      </c>
    </row>
    <row r="11450" spans="1:7">
      <c r="A11450" t="n">
        <v>92685</v>
      </c>
      <c r="B11450" s="30" t="n">
        <v>43</v>
      </c>
      <c r="C11450" s="7" t="n">
        <v>7032</v>
      </c>
      <c r="D11450" s="7" t="n">
        <v>1</v>
      </c>
    </row>
    <row r="11451" spans="1:7">
      <c r="A11451" t="s">
        <v>4</v>
      </c>
      <c r="B11451" s="4" t="s">
        <v>5</v>
      </c>
      <c r="C11451" s="4" t="s">
        <v>7</v>
      </c>
      <c r="D11451" s="4" t="s">
        <v>14</v>
      </c>
    </row>
    <row r="11452" spans="1:7">
      <c r="A11452" t="n">
        <v>92692</v>
      </c>
      <c r="B11452" s="30" t="n">
        <v>43</v>
      </c>
      <c r="C11452" s="7" t="n">
        <v>6</v>
      </c>
      <c r="D11452" s="7" t="n">
        <v>1</v>
      </c>
    </row>
    <row r="11453" spans="1:7">
      <c r="A11453" t="s">
        <v>4</v>
      </c>
      <c r="B11453" s="4" t="s">
        <v>5</v>
      </c>
      <c r="C11453" s="4" t="s">
        <v>7</v>
      </c>
      <c r="D11453" s="4" t="s">
        <v>14</v>
      </c>
    </row>
    <row r="11454" spans="1:7">
      <c r="A11454" t="n">
        <v>92699</v>
      </c>
      <c r="B11454" s="30" t="n">
        <v>43</v>
      </c>
      <c r="C11454" s="7" t="n">
        <v>7</v>
      </c>
      <c r="D11454" s="7" t="n">
        <v>1</v>
      </c>
    </row>
    <row r="11455" spans="1:7">
      <c r="A11455" t="s">
        <v>4</v>
      </c>
      <c r="B11455" s="4" t="s">
        <v>5</v>
      </c>
      <c r="C11455" s="4" t="s">
        <v>7</v>
      </c>
      <c r="D11455" s="4" t="s">
        <v>14</v>
      </c>
    </row>
    <row r="11456" spans="1:7">
      <c r="A11456" t="n">
        <v>92706</v>
      </c>
      <c r="B11456" s="30" t="n">
        <v>43</v>
      </c>
      <c r="C11456" s="7" t="n">
        <v>8</v>
      </c>
      <c r="D11456" s="7" t="n">
        <v>1</v>
      </c>
    </row>
    <row r="11457" spans="1:4">
      <c r="A11457" t="s">
        <v>4</v>
      </c>
      <c r="B11457" s="4" t="s">
        <v>5</v>
      </c>
      <c r="C11457" s="4" t="s">
        <v>7</v>
      </c>
      <c r="D11457" s="4" t="s">
        <v>14</v>
      </c>
    </row>
    <row r="11458" spans="1:4">
      <c r="A11458" t="n">
        <v>92713</v>
      </c>
      <c r="B11458" s="30" t="n">
        <v>43</v>
      </c>
      <c r="C11458" s="7" t="n">
        <v>9</v>
      </c>
      <c r="D11458" s="7" t="n">
        <v>1</v>
      </c>
    </row>
    <row r="11459" spans="1:4">
      <c r="A11459" t="s">
        <v>4</v>
      </c>
      <c r="B11459" s="4" t="s">
        <v>5</v>
      </c>
      <c r="C11459" s="4" t="s">
        <v>7</v>
      </c>
      <c r="D11459" s="4" t="s">
        <v>14</v>
      </c>
    </row>
    <row r="11460" spans="1:4">
      <c r="A11460" t="n">
        <v>92720</v>
      </c>
      <c r="B11460" s="30" t="n">
        <v>43</v>
      </c>
      <c r="C11460" s="7" t="n">
        <v>11</v>
      </c>
      <c r="D11460" s="7" t="n">
        <v>1</v>
      </c>
    </row>
    <row r="11461" spans="1:4">
      <c r="A11461" t="s">
        <v>4</v>
      </c>
      <c r="B11461" s="4" t="s">
        <v>5</v>
      </c>
      <c r="C11461" s="4" t="s">
        <v>8</v>
      </c>
      <c r="D11461" s="4" t="s">
        <v>8</v>
      </c>
      <c r="E11461" s="4" t="s">
        <v>13</v>
      </c>
      <c r="F11461" s="4" t="s">
        <v>13</v>
      </c>
      <c r="G11461" s="4" t="s">
        <v>13</v>
      </c>
      <c r="H11461" s="4" t="s">
        <v>7</v>
      </c>
    </row>
    <row r="11462" spans="1:4">
      <c r="A11462" t="n">
        <v>92727</v>
      </c>
      <c r="B11462" s="31" t="n">
        <v>45</v>
      </c>
      <c r="C11462" s="7" t="n">
        <v>2</v>
      </c>
      <c r="D11462" s="7" t="n">
        <v>3</v>
      </c>
      <c r="E11462" s="7" t="n">
        <v>-0.5</v>
      </c>
      <c r="F11462" s="7" t="n">
        <v>3.65000009536743</v>
      </c>
      <c r="G11462" s="7" t="n">
        <v>43.25</v>
      </c>
      <c r="H11462" s="7" t="n">
        <v>0</v>
      </c>
    </row>
    <row r="11463" spans="1:4">
      <c r="A11463" t="s">
        <v>4</v>
      </c>
      <c r="B11463" s="4" t="s">
        <v>5</v>
      </c>
      <c r="C11463" s="4" t="s">
        <v>8</v>
      </c>
      <c r="D11463" s="4" t="s">
        <v>8</v>
      </c>
      <c r="E11463" s="4" t="s">
        <v>13</v>
      </c>
      <c r="F11463" s="4" t="s">
        <v>13</v>
      </c>
      <c r="G11463" s="4" t="s">
        <v>13</v>
      </c>
      <c r="H11463" s="4" t="s">
        <v>7</v>
      </c>
      <c r="I11463" s="4" t="s">
        <v>8</v>
      </c>
    </row>
    <row r="11464" spans="1:4">
      <c r="A11464" t="n">
        <v>92744</v>
      </c>
      <c r="B11464" s="31" t="n">
        <v>45</v>
      </c>
      <c r="C11464" s="7" t="n">
        <v>4</v>
      </c>
      <c r="D11464" s="7" t="n">
        <v>3</v>
      </c>
      <c r="E11464" s="7" t="n">
        <v>5.40000009536743</v>
      </c>
      <c r="F11464" s="7" t="n">
        <v>167.800003051758</v>
      </c>
      <c r="G11464" s="7" t="n">
        <v>0</v>
      </c>
      <c r="H11464" s="7" t="n">
        <v>0</v>
      </c>
      <c r="I11464" s="7" t="n">
        <v>0</v>
      </c>
    </row>
    <row r="11465" spans="1:4">
      <c r="A11465" t="s">
        <v>4</v>
      </c>
      <c r="B11465" s="4" t="s">
        <v>5</v>
      </c>
      <c r="C11465" s="4" t="s">
        <v>8</v>
      </c>
      <c r="D11465" s="4" t="s">
        <v>8</v>
      </c>
      <c r="E11465" s="4" t="s">
        <v>13</v>
      </c>
      <c r="F11465" s="4" t="s">
        <v>7</v>
      </c>
    </row>
    <row r="11466" spans="1:4">
      <c r="A11466" t="n">
        <v>92762</v>
      </c>
      <c r="B11466" s="31" t="n">
        <v>45</v>
      </c>
      <c r="C11466" s="7" t="n">
        <v>5</v>
      </c>
      <c r="D11466" s="7" t="n">
        <v>3</v>
      </c>
      <c r="E11466" s="7" t="n">
        <v>4</v>
      </c>
      <c r="F11466" s="7" t="n">
        <v>0</v>
      </c>
    </row>
    <row r="11467" spans="1:4">
      <c r="A11467" t="s">
        <v>4</v>
      </c>
      <c r="B11467" s="4" t="s">
        <v>5</v>
      </c>
      <c r="C11467" s="4" t="s">
        <v>8</v>
      </c>
      <c r="D11467" s="4" t="s">
        <v>8</v>
      </c>
      <c r="E11467" s="4" t="s">
        <v>13</v>
      </c>
      <c r="F11467" s="4" t="s">
        <v>7</v>
      </c>
    </row>
    <row r="11468" spans="1:4">
      <c r="A11468" t="n">
        <v>92771</v>
      </c>
      <c r="B11468" s="31" t="n">
        <v>45</v>
      </c>
      <c r="C11468" s="7" t="n">
        <v>11</v>
      </c>
      <c r="D11468" s="7" t="n">
        <v>3</v>
      </c>
      <c r="E11468" s="7" t="n">
        <v>31.7000007629395</v>
      </c>
      <c r="F11468" s="7" t="n">
        <v>0</v>
      </c>
    </row>
    <row r="11469" spans="1:4">
      <c r="A11469" t="s">
        <v>4</v>
      </c>
      <c r="B11469" s="4" t="s">
        <v>5</v>
      </c>
      <c r="C11469" s="4" t="s">
        <v>8</v>
      </c>
      <c r="D11469" s="4" t="s">
        <v>8</v>
      </c>
      <c r="E11469" s="4" t="s">
        <v>13</v>
      </c>
      <c r="F11469" s="4" t="s">
        <v>13</v>
      </c>
      <c r="G11469" s="4" t="s">
        <v>13</v>
      </c>
      <c r="H11469" s="4" t="s">
        <v>7</v>
      </c>
      <c r="I11469" s="4" t="s">
        <v>8</v>
      </c>
    </row>
    <row r="11470" spans="1:4">
      <c r="A11470" t="n">
        <v>92780</v>
      </c>
      <c r="B11470" s="31" t="n">
        <v>45</v>
      </c>
      <c r="C11470" s="7" t="n">
        <v>4</v>
      </c>
      <c r="D11470" s="7" t="n">
        <v>3</v>
      </c>
      <c r="E11470" s="7" t="n">
        <v>5.40000009536743</v>
      </c>
      <c r="F11470" s="7" t="n">
        <v>162.800003051758</v>
      </c>
      <c r="G11470" s="7" t="n">
        <v>0</v>
      </c>
      <c r="H11470" s="7" t="n">
        <v>1500</v>
      </c>
      <c r="I11470" s="7" t="n">
        <v>0</v>
      </c>
    </row>
    <row r="11471" spans="1:4">
      <c r="A11471" t="s">
        <v>4</v>
      </c>
      <c r="B11471" s="4" t="s">
        <v>5</v>
      </c>
      <c r="C11471" s="4" t="s">
        <v>7</v>
      </c>
      <c r="D11471" s="4" t="s">
        <v>7</v>
      </c>
      <c r="E11471" s="4" t="s">
        <v>13</v>
      </c>
      <c r="F11471" s="4" t="s">
        <v>13</v>
      </c>
      <c r="G11471" s="4" t="s">
        <v>13</v>
      </c>
      <c r="H11471" s="4" t="s">
        <v>13</v>
      </c>
      <c r="I11471" s="4" t="s">
        <v>8</v>
      </c>
      <c r="J11471" s="4" t="s">
        <v>7</v>
      </c>
    </row>
    <row r="11472" spans="1:4">
      <c r="A11472" t="n">
        <v>92798</v>
      </c>
      <c r="B11472" s="72" t="n">
        <v>55</v>
      </c>
      <c r="C11472" s="7" t="n">
        <v>0</v>
      </c>
      <c r="D11472" s="7" t="n">
        <v>65533</v>
      </c>
      <c r="E11472" s="7" t="n">
        <v>-0.449999988079071</v>
      </c>
      <c r="F11472" s="7" t="n">
        <v>2</v>
      </c>
      <c r="G11472" s="7" t="n">
        <v>41.7999992370605</v>
      </c>
      <c r="H11472" s="7" t="n">
        <v>1.20000004768372</v>
      </c>
      <c r="I11472" s="7" t="n">
        <v>1</v>
      </c>
      <c r="J11472" s="7" t="n">
        <v>0</v>
      </c>
    </row>
    <row r="11473" spans="1:10">
      <c r="A11473" t="s">
        <v>4</v>
      </c>
      <c r="B11473" s="4" t="s">
        <v>5</v>
      </c>
      <c r="C11473" s="4" t="s">
        <v>7</v>
      </c>
    </row>
    <row r="11474" spans="1:10">
      <c r="A11474" t="n">
        <v>92822</v>
      </c>
      <c r="B11474" s="25" t="n">
        <v>16</v>
      </c>
      <c r="C11474" s="7" t="n">
        <v>150</v>
      </c>
    </row>
    <row r="11475" spans="1:10">
      <c r="A11475" t="s">
        <v>4</v>
      </c>
      <c r="B11475" s="4" t="s">
        <v>5</v>
      </c>
      <c r="C11475" s="4" t="s">
        <v>7</v>
      </c>
      <c r="D11475" s="4" t="s">
        <v>7</v>
      </c>
      <c r="E11475" s="4" t="s">
        <v>13</v>
      </c>
      <c r="F11475" s="4" t="s">
        <v>13</v>
      </c>
      <c r="G11475" s="4" t="s">
        <v>13</v>
      </c>
      <c r="H11475" s="4" t="s">
        <v>13</v>
      </c>
      <c r="I11475" s="4" t="s">
        <v>8</v>
      </c>
      <c r="J11475" s="4" t="s">
        <v>7</v>
      </c>
    </row>
    <row r="11476" spans="1:10">
      <c r="A11476" t="n">
        <v>92825</v>
      </c>
      <c r="B11476" s="72" t="n">
        <v>55</v>
      </c>
      <c r="C11476" s="7" t="n">
        <v>1</v>
      </c>
      <c r="D11476" s="7" t="n">
        <v>65533</v>
      </c>
      <c r="E11476" s="7" t="n">
        <v>0.449999988079071</v>
      </c>
      <c r="F11476" s="7" t="n">
        <v>2</v>
      </c>
      <c r="G11476" s="7" t="n">
        <v>41.7999992370605</v>
      </c>
      <c r="H11476" s="7" t="n">
        <v>1.20000004768372</v>
      </c>
      <c r="I11476" s="7" t="n">
        <v>1</v>
      </c>
      <c r="J11476" s="7" t="n">
        <v>0</v>
      </c>
    </row>
    <row r="11477" spans="1:10">
      <c r="A11477" t="s">
        <v>4</v>
      </c>
      <c r="B11477" s="4" t="s">
        <v>5</v>
      </c>
      <c r="C11477" s="4" t="s">
        <v>8</v>
      </c>
      <c r="D11477" s="4" t="s">
        <v>7</v>
      </c>
    </row>
    <row r="11478" spans="1:10">
      <c r="A11478" t="n">
        <v>92849</v>
      </c>
      <c r="B11478" s="27" t="n">
        <v>58</v>
      </c>
      <c r="C11478" s="7" t="n">
        <v>255</v>
      </c>
      <c r="D11478" s="7" t="n">
        <v>0</v>
      </c>
    </row>
    <row r="11479" spans="1:10">
      <c r="A11479" t="s">
        <v>4</v>
      </c>
      <c r="B11479" s="4" t="s">
        <v>5</v>
      </c>
      <c r="C11479" s="4" t="s">
        <v>7</v>
      </c>
      <c r="D11479" s="4" t="s">
        <v>8</v>
      </c>
    </row>
    <row r="11480" spans="1:10">
      <c r="A11480" t="n">
        <v>92853</v>
      </c>
      <c r="B11480" s="73" t="n">
        <v>56</v>
      </c>
      <c r="C11480" s="7" t="n">
        <v>0</v>
      </c>
      <c r="D11480" s="7" t="n">
        <v>0</v>
      </c>
    </row>
    <row r="11481" spans="1:10">
      <c r="A11481" t="s">
        <v>4</v>
      </c>
      <c r="B11481" s="4" t="s">
        <v>5</v>
      </c>
      <c r="C11481" s="4" t="s">
        <v>7</v>
      </c>
      <c r="D11481" s="4" t="s">
        <v>8</v>
      </c>
      <c r="E11481" s="4" t="s">
        <v>13</v>
      </c>
      <c r="F11481" s="4" t="s">
        <v>7</v>
      </c>
    </row>
    <row r="11482" spans="1:10">
      <c r="A11482" t="n">
        <v>92857</v>
      </c>
      <c r="B11482" s="63" t="n">
        <v>59</v>
      </c>
      <c r="C11482" s="7" t="n">
        <v>0</v>
      </c>
      <c r="D11482" s="7" t="n">
        <v>13</v>
      </c>
      <c r="E11482" s="7" t="n">
        <v>0.150000005960464</v>
      </c>
      <c r="F11482" s="7" t="n">
        <v>0</v>
      </c>
    </row>
    <row r="11483" spans="1:10">
      <c r="A11483" t="s">
        <v>4</v>
      </c>
      <c r="B11483" s="4" t="s">
        <v>5</v>
      </c>
      <c r="C11483" s="4" t="s">
        <v>7</v>
      </c>
      <c r="D11483" s="4" t="s">
        <v>7</v>
      </c>
      <c r="E11483" s="4" t="s">
        <v>7</v>
      </c>
      <c r="F11483" s="4" t="s">
        <v>14</v>
      </c>
      <c r="G11483" s="4" t="s">
        <v>14</v>
      </c>
      <c r="H11483" s="4" t="s">
        <v>14</v>
      </c>
    </row>
    <row r="11484" spans="1:10">
      <c r="A11484" t="n">
        <v>92867</v>
      </c>
      <c r="B11484" s="56" t="n">
        <v>61</v>
      </c>
      <c r="C11484" s="7" t="n">
        <v>0</v>
      </c>
      <c r="D11484" s="7" t="n">
        <v>65535</v>
      </c>
      <c r="E11484" s="7" t="n">
        <v>1</v>
      </c>
      <c r="F11484" s="7" t="n">
        <v>-1062731776</v>
      </c>
      <c r="G11484" s="7" t="n">
        <v>1082340147</v>
      </c>
      <c r="H11484" s="7" t="n">
        <v>1112224563</v>
      </c>
    </row>
    <row r="11485" spans="1:10">
      <c r="A11485" t="s">
        <v>4</v>
      </c>
      <c r="B11485" s="4" t="s">
        <v>5</v>
      </c>
      <c r="C11485" s="4" t="s">
        <v>7</v>
      </c>
      <c r="D11485" s="4" t="s">
        <v>8</v>
      </c>
    </row>
    <row r="11486" spans="1:10">
      <c r="A11486" t="n">
        <v>92886</v>
      </c>
      <c r="B11486" s="73" t="n">
        <v>56</v>
      </c>
      <c r="C11486" s="7" t="n">
        <v>1</v>
      </c>
      <c r="D11486" s="7" t="n">
        <v>0</v>
      </c>
    </row>
    <row r="11487" spans="1:10">
      <c r="A11487" t="s">
        <v>4</v>
      </c>
      <c r="B11487" s="4" t="s">
        <v>5</v>
      </c>
      <c r="C11487" s="4" t="s">
        <v>7</v>
      </c>
      <c r="D11487" s="4" t="s">
        <v>8</v>
      </c>
      <c r="E11487" s="4" t="s">
        <v>13</v>
      </c>
      <c r="F11487" s="4" t="s">
        <v>7</v>
      </c>
    </row>
    <row r="11488" spans="1:10">
      <c r="A11488" t="n">
        <v>92890</v>
      </c>
      <c r="B11488" s="63" t="n">
        <v>59</v>
      </c>
      <c r="C11488" s="7" t="n">
        <v>1</v>
      </c>
      <c r="D11488" s="7" t="n">
        <v>13</v>
      </c>
      <c r="E11488" s="7" t="n">
        <v>0.150000005960464</v>
      </c>
      <c r="F11488" s="7" t="n">
        <v>0</v>
      </c>
    </row>
    <row r="11489" spans="1:10">
      <c r="A11489" t="s">
        <v>4</v>
      </c>
      <c r="B11489" s="4" t="s">
        <v>5</v>
      </c>
      <c r="C11489" s="4" t="s">
        <v>7</v>
      </c>
      <c r="D11489" s="4" t="s">
        <v>7</v>
      </c>
      <c r="E11489" s="4" t="s">
        <v>7</v>
      </c>
      <c r="F11489" s="4" t="s">
        <v>14</v>
      </c>
      <c r="G11489" s="4" t="s">
        <v>14</v>
      </c>
      <c r="H11489" s="4" t="s">
        <v>14</v>
      </c>
    </row>
    <row r="11490" spans="1:10">
      <c r="A11490" t="n">
        <v>92900</v>
      </c>
      <c r="B11490" s="56" t="n">
        <v>61</v>
      </c>
      <c r="C11490" s="7" t="n">
        <v>1</v>
      </c>
      <c r="D11490" s="7" t="n">
        <v>65535</v>
      </c>
      <c r="E11490" s="7" t="n">
        <v>1</v>
      </c>
      <c r="F11490" s="7" t="n">
        <v>-1062731776</v>
      </c>
      <c r="G11490" s="7" t="n">
        <v>1082340147</v>
      </c>
      <c r="H11490" s="7" t="n">
        <v>1112224563</v>
      </c>
    </row>
    <row r="11491" spans="1:10">
      <c r="A11491" t="s">
        <v>4</v>
      </c>
      <c r="B11491" s="4" t="s">
        <v>5</v>
      </c>
      <c r="C11491" s="4" t="s">
        <v>7</v>
      </c>
    </row>
    <row r="11492" spans="1:10">
      <c r="A11492" t="n">
        <v>92919</v>
      </c>
      <c r="B11492" s="25" t="n">
        <v>16</v>
      </c>
      <c r="C11492" s="7" t="n">
        <v>1500</v>
      </c>
    </row>
    <row r="11493" spans="1:10">
      <c r="A11493" t="s">
        <v>4</v>
      </c>
      <c r="B11493" s="4" t="s">
        <v>5</v>
      </c>
      <c r="C11493" s="4" t="s">
        <v>8</v>
      </c>
      <c r="D11493" s="4" t="s">
        <v>7</v>
      </c>
    </row>
    <row r="11494" spans="1:10">
      <c r="A11494" t="n">
        <v>92922</v>
      </c>
      <c r="B11494" s="31" t="n">
        <v>45</v>
      </c>
      <c r="C11494" s="7" t="n">
        <v>7</v>
      </c>
      <c r="D11494" s="7" t="n">
        <v>255</v>
      </c>
    </row>
    <row r="11495" spans="1:10">
      <c r="A11495" t="s">
        <v>4</v>
      </c>
      <c r="B11495" s="4" t="s">
        <v>5</v>
      </c>
      <c r="C11495" s="4" t="s">
        <v>8</v>
      </c>
      <c r="D11495" s="4" t="s">
        <v>7</v>
      </c>
      <c r="E11495" s="4" t="s">
        <v>9</v>
      </c>
    </row>
    <row r="11496" spans="1:10">
      <c r="A11496" t="n">
        <v>92926</v>
      </c>
      <c r="B11496" s="39" t="n">
        <v>51</v>
      </c>
      <c r="C11496" s="7" t="n">
        <v>4</v>
      </c>
      <c r="D11496" s="7" t="n">
        <v>0</v>
      </c>
      <c r="E11496" s="7" t="s">
        <v>76</v>
      </c>
    </row>
    <row r="11497" spans="1:10">
      <c r="A11497" t="s">
        <v>4</v>
      </c>
      <c r="B11497" s="4" t="s">
        <v>5</v>
      </c>
      <c r="C11497" s="4" t="s">
        <v>7</v>
      </c>
    </row>
    <row r="11498" spans="1:10">
      <c r="A11498" t="n">
        <v>92940</v>
      </c>
      <c r="B11498" s="25" t="n">
        <v>16</v>
      </c>
      <c r="C11498" s="7" t="n">
        <v>0</v>
      </c>
    </row>
    <row r="11499" spans="1:10">
      <c r="A11499" t="s">
        <v>4</v>
      </c>
      <c r="B11499" s="4" t="s">
        <v>5</v>
      </c>
      <c r="C11499" s="4" t="s">
        <v>7</v>
      </c>
      <c r="D11499" s="4" t="s">
        <v>74</v>
      </c>
      <c r="E11499" s="4" t="s">
        <v>8</v>
      </c>
      <c r="F11499" s="4" t="s">
        <v>8</v>
      </c>
    </row>
    <row r="11500" spans="1:10">
      <c r="A11500" t="n">
        <v>92943</v>
      </c>
      <c r="B11500" s="40" t="n">
        <v>26</v>
      </c>
      <c r="C11500" s="7" t="n">
        <v>0</v>
      </c>
      <c r="D11500" s="7" t="s">
        <v>686</v>
      </c>
      <c r="E11500" s="7" t="n">
        <v>2</v>
      </c>
      <c r="F11500" s="7" t="n">
        <v>0</v>
      </c>
    </row>
    <row r="11501" spans="1:10">
      <c r="A11501" t="s">
        <v>4</v>
      </c>
      <c r="B11501" s="4" t="s">
        <v>5</v>
      </c>
    </row>
    <row r="11502" spans="1:10">
      <c r="A11502" t="n">
        <v>92957</v>
      </c>
      <c r="B11502" s="41" t="n">
        <v>28</v>
      </c>
    </row>
    <row r="11503" spans="1:10">
      <c r="A11503" t="s">
        <v>4</v>
      </c>
      <c r="B11503" s="4" t="s">
        <v>5</v>
      </c>
      <c r="C11503" s="4" t="s">
        <v>8</v>
      </c>
      <c r="D11503" s="4" t="s">
        <v>7</v>
      </c>
      <c r="E11503" s="4" t="s">
        <v>9</v>
      </c>
    </row>
    <row r="11504" spans="1:10">
      <c r="A11504" t="n">
        <v>92958</v>
      </c>
      <c r="B11504" s="39" t="n">
        <v>51</v>
      </c>
      <c r="C11504" s="7" t="n">
        <v>4</v>
      </c>
      <c r="D11504" s="7" t="n">
        <v>1</v>
      </c>
      <c r="E11504" s="7" t="s">
        <v>73</v>
      </c>
    </row>
    <row r="11505" spans="1:8">
      <c r="A11505" t="s">
        <v>4</v>
      </c>
      <c r="B11505" s="4" t="s">
        <v>5</v>
      </c>
      <c r="C11505" s="4" t="s">
        <v>7</v>
      </c>
    </row>
    <row r="11506" spans="1:8">
      <c r="A11506" t="n">
        <v>92971</v>
      </c>
      <c r="B11506" s="25" t="n">
        <v>16</v>
      </c>
      <c r="C11506" s="7" t="n">
        <v>0</v>
      </c>
    </row>
    <row r="11507" spans="1:8">
      <c r="A11507" t="s">
        <v>4</v>
      </c>
      <c r="B11507" s="4" t="s">
        <v>5</v>
      </c>
      <c r="C11507" s="4" t="s">
        <v>7</v>
      </c>
      <c r="D11507" s="4" t="s">
        <v>74</v>
      </c>
      <c r="E11507" s="4" t="s">
        <v>8</v>
      </c>
      <c r="F11507" s="4" t="s">
        <v>8</v>
      </c>
    </row>
    <row r="11508" spans="1:8">
      <c r="A11508" t="n">
        <v>92974</v>
      </c>
      <c r="B11508" s="40" t="n">
        <v>26</v>
      </c>
      <c r="C11508" s="7" t="n">
        <v>1</v>
      </c>
      <c r="D11508" s="7" t="s">
        <v>687</v>
      </c>
      <c r="E11508" s="7" t="n">
        <v>2</v>
      </c>
      <c r="F11508" s="7" t="n">
        <v>0</v>
      </c>
    </row>
    <row r="11509" spans="1:8">
      <c r="A11509" t="s">
        <v>4</v>
      </c>
      <c r="B11509" s="4" t="s">
        <v>5</v>
      </c>
    </row>
    <row r="11510" spans="1:8">
      <c r="A11510" t="n">
        <v>93010</v>
      </c>
      <c r="B11510" s="41" t="n">
        <v>28</v>
      </c>
    </row>
    <row r="11511" spans="1:8">
      <c r="A11511" t="s">
        <v>4</v>
      </c>
      <c r="B11511" s="4" t="s">
        <v>5</v>
      </c>
      <c r="C11511" s="4" t="s">
        <v>8</v>
      </c>
      <c r="D11511" s="4" t="s">
        <v>7</v>
      </c>
      <c r="E11511" s="4" t="s">
        <v>9</v>
      </c>
    </row>
    <row r="11512" spans="1:8">
      <c r="A11512" t="n">
        <v>93011</v>
      </c>
      <c r="B11512" s="39" t="n">
        <v>51</v>
      </c>
      <c r="C11512" s="7" t="n">
        <v>4</v>
      </c>
      <c r="D11512" s="7" t="n">
        <v>13</v>
      </c>
      <c r="E11512" s="7" t="s">
        <v>90</v>
      </c>
    </row>
    <row r="11513" spans="1:8">
      <c r="A11513" t="s">
        <v>4</v>
      </c>
      <c r="B11513" s="4" t="s">
        <v>5</v>
      </c>
      <c r="C11513" s="4" t="s">
        <v>7</v>
      </c>
    </row>
    <row r="11514" spans="1:8">
      <c r="A11514" t="n">
        <v>93025</v>
      </c>
      <c r="B11514" s="25" t="n">
        <v>16</v>
      </c>
      <c r="C11514" s="7" t="n">
        <v>0</v>
      </c>
    </row>
    <row r="11515" spans="1:8">
      <c r="A11515" t="s">
        <v>4</v>
      </c>
      <c r="B11515" s="4" t="s">
        <v>5</v>
      </c>
      <c r="C11515" s="4" t="s">
        <v>7</v>
      </c>
      <c r="D11515" s="4" t="s">
        <v>74</v>
      </c>
      <c r="E11515" s="4" t="s">
        <v>8</v>
      </c>
      <c r="F11515" s="4" t="s">
        <v>8</v>
      </c>
      <c r="G11515" s="4" t="s">
        <v>74</v>
      </c>
      <c r="H11515" s="4" t="s">
        <v>8</v>
      </c>
      <c r="I11515" s="4" t="s">
        <v>8</v>
      </c>
    </row>
    <row r="11516" spans="1:8">
      <c r="A11516" t="n">
        <v>93028</v>
      </c>
      <c r="B11516" s="40" t="n">
        <v>26</v>
      </c>
      <c r="C11516" s="7" t="n">
        <v>13</v>
      </c>
      <c r="D11516" s="7" t="s">
        <v>688</v>
      </c>
      <c r="E11516" s="7" t="n">
        <v>2</v>
      </c>
      <c r="F11516" s="7" t="n">
        <v>3</v>
      </c>
      <c r="G11516" s="7" t="s">
        <v>689</v>
      </c>
      <c r="H11516" s="7" t="n">
        <v>2</v>
      </c>
      <c r="I11516" s="7" t="n">
        <v>0</v>
      </c>
    </row>
    <row r="11517" spans="1:8">
      <c r="A11517" t="s">
        <v>4</v>
      </c>
      <c r="B11517" s="4" t="s">
        <v>5</v>
      </c>
    </row>
    <row r="11518" spans="1:8">
      <c r="A11518" t="n">
        <v>93192</v>
      </c>
      <c r="B11518" s="41" t="n">
        <v>28</v>
      </c>
    </row>
    <row r="11519" spans="1:8">
      <c r="A11519" t="s">
        <v>4</v>
      </c>
      <c r="B11519" s="4" t="s">
        <v>5</v>
      </c>
      <c r="C11519" s="4" t="s">
        <v>8</v>
      </c>
      <c r="D11519" s="4" t="s">
        <v>7</v>
      </c>
      <c r="E11519" s="4" t="s">
        <v>9</v>
      </c>
    </row>
    <row r="11520" spans="1:8">
      <c r="A11520" t="n">
        <v>93193</v>
      </c>
      <c r="B11520" s="39" t="n">
        <v>51</v>
      </c>
      <c r="C11520" s="7" t="n">
        <v>4</v>
      </c>
      <c r="D11520" s="7" t="n">
        <v>0</v>
      </c>
      <c r="E11520" s="7" t="s">
        <v>690</v>
      </c>
    </row>
    <row r="11521" spans="1:9">
      <c r="A11521" t="s">
        <v>4</v>
      </c>
      <c r="B11521" s="4" t="s">
        <v>5</v>
      </c>
      <c r="C11521" s="4" t="s">
        <v>7</v>
      </c>
    </row>
    <row r="11522" spans="1:9">
      <c r="A11522" t="n">
        <v>93206</v>
      </c>
      <c r="B11522" s="25" t="n">
        <v>16</v>
      </c>
      <c r="C11522" s="7" t="n">
        <v>0</v>
      </c>
    </row>
    <row r="11523" spans="1:9">
      <c r="A11523" t="s">
        <v>4</v>
      </c>
      <c r="B11523" s="4" t="s">
        <v>5</v>
      </c>
      <c r="C11523" s="4" t="s">
        <v>7</v>
      </c>
      <c r="D11523" s="4" t="s">
        <v>74</v>
      </c>
      <c r="E11523" s="4" t="s">
        <v>8</v>
      </c>
      <c r="F11523" s="4" t="s">
        <v>8</v>
      </c>
      <c r="G11523" s="4" t="s">
        <v>74</v>
      </c>
      <c r="H11523" s="4" t="s">
        <v>8</v>
      </c>
      <c r="I11523" s="4" t="s">
        <v>8</v>
      </c>
    </row>
    <row r="11524" spans="1:9">
      <c r="A11524" t="n">
        <v>93209</v>
      </c>
      <c r="B11524" s="40" t="n">
        <v>26</v>
      </c>
      <c r="C11524" s="7" t="n">
        <v>0</v>
      </c>
      <c r="D11524" s="7" t="s">
        <v>691</v>
      </c>
      <c r="E11524" s="7" t="n">
        <v>2</v>
      </c>
      <c r="F11524" s="7" t="n">
        <v>3</v>
      </c>
      <c r="G11524" s="7" t="s">
        <v>692</v>
      </c>
      <c r="H11524" s="7" t="n">
        <v>2</v>
      </c>
      <c r="I11524" s="7" t="n">
        <v>0</v>
      </c>
    </row>
    <row r="11525" spans="1:9">
      <c r="A11525" t="s">
        <v>4</v>
      </c>
      <c r="B11525" s="4" t="s">
        <v>5</v>
      </c>
    </row>
    <row r="11526" spans="1:9">
      <c r="A11526" t="n">
        <v>93298</v>
      </c>
      <c r="B11526" s="41" t="n">
        <v>28</v>
      </c>
    </row>
    <row r="11527" spans="1:9">
      <c r="A11527" t="s">
        <v>4</v>
      </c>
      <c r="B11527" s="4" t="s">
        <v>5</v>
      </c>
      <c r="C11527" s="4" t="s">
        <v>7</v>
      </c>
    </row>
    <row r="11528" spans="1:9">
      <c r="A11528" t="n">
        <v>93299</v>
      </c>
      <c r="B11528" s="25" t="n">
        <v>16</v>
      </c>
      <c r="C11528" s="7" t="n">
        <v>1500</v>
      </c>
    </row>
    <row r="11529" spans="1:9">
      <c r="A11529" t="s">
        <v>4</v>
      </c>
      <c r="B11529" s="4" t="s">
        <v>5</v>
      </c>
      <c r="C11529" s="4" t="s">
        <v>8</v>
      </c>
      <c r="D11529" s="4" t="s">
        <v>7</v>
      </c>
      <c r="E11529" s="4" t="s">
        <v>8</v>
      </c>
    </row>
    <row r="11530" spans="1:9">
      <c r="A11530" t="n">
        <v>93302</v>
      </c>
      <c r="B11530" s="14" t="n">
        <v>49</v>
      </c>
      <c r="C11530" s="7" t="n">
        <v>1</v>
      </c>
      <c r="D11530" s="7" t="n">
        <v>2000</v>
      </c>
      <c r="E11530" s="7" t="n">
        <v>0</v>
      </c>
    </row>
    <row r="11531" spans="1:9">
      <c r="A11531" t="s">
        <v>4</v>
      </c>
      <c r="B11531" s="4" t="s">
        <v>5</v>
      </c>
      <c r="C11531" s="4" t="s">
        <v>8</v>
      </c>
      <c r="D11531" s="4" t="s">
        <v>7</v>
      </c>
      <c r="E11531" s="4" t="s">
        <v>7</v>
      </c>
      <c r="F11531" s="4" t="s">
        <v>8</v>
      </c>
    </row>
    <row r="11532" spans="1:9">
      <c r="A11532" t="n">
        <v>93307</v>
      </c>
      <c r="B11532" s="37" t="n">
        <v>25</v>
      </c>
      <c r="C11532" s="7" t="n">
        <v>1</v>
      </c>
      <c r="D11532" s="7" t="n">
        <v>60</v>
      </c>
      <c r="E11532" s="7" t="n">
        <v>640</v>
      </c>
      <c r="F11532" s="7" t="n">
        <v>2</v>
      </c>
    </row>
    <row r="11533" spans="1:9">
      <c r="A11533" t="s">
        <v>4</v>
      </c>
      <c r="B11533" s="4" t="s">
        <v>5</v>
      </c>
      <c r="C11533" s="4" t="s">
        <v>8</v>
      </c>
      <c r="D11533" s="4" t="s">
        <v>7</v>
      </c>
      <c r="E11533" s="4" t="s">
        <v>9</v>
      </c>
    </row>
    <row r="11534" spans="1:9">
      <c r="A11534" t="n">
        <v>93314</v>
      </c>
      <c r="B11534" s="39" t="n">
        <v>51</v>
      </c>
      <c r="C11534" s="7" t="n">
        <v>4</v>
      </c>
      <c r="D11534" s="7" t="n">
        <v>6472</v>
      </c>
      <c r="E11534" s="7" t="s">
        <v>73</v>
      </c>
    </row>
    <row r="11535" spans="1:9">
      <c r="A11535" t="s">
        <v>4</v>
      </c>
      <c r="B11535" s="4" t="s">
        <v>5</v>
      </c>
      <c r="C11535" s="4" t="s">
        <v>7</v>
      </c>
    </row>
    <row r="11536" spans="1:9">
      <c r="A11536" t="n">
        <v>93327</v>
      </c>
      <c r="B11536" s="25" t="n">
        <v>16</v>
      </c>
      <c r="C11536" s="7" t="n">
        <v>0</v>
      </c>
    </row>
    <row r="11537" spans="1:9">
      <c r="A11537" t="s">
        <v>4</v>
      </c>
      <c r="B11537" s="4" t="s">
        <v>5</v>
      </c>
      <c r="C11537" s="4" t="s">
        <v>7</v>
      </c>
      <c r="D11537" s="4" t="s">
        <v>74</v>
      </c>
      <c r="E11537" s="4" t="s">
        <v>8</v>
      </c>
      <c r="F11537" s="4" t="s">
        <v>8</v>
      </c>
    </row>
    <row r="11538" spans="1:9">
      <c r="A11538" t="n">
        <v>93330</v>
      </c>
      <c r="B11538" s="40" t="n">
        <v>26</v>
      </c>
      <c r="C11538" s="7" t="n">
        <v>6472</v>
      </c>
      <c r="D11538" s="7" t="s">
        <v>693</v>
      </c>
      <c r="E11538" s="7" t="n">
        <v>2</v>
      </c>
      <c r="F11538" s="7" t="n">
        <v>0</v>
      </c>
    </row>
    <row r="11539" spans="1:9">
      <c r="A11539" t="s">
        <v>4</v>
      </c>
      <c r="B11539" s="4" t="s">
        <v>5</v>
      </c>
    </row>
    <row r="11540" spans="1:9">
      <c r="A11540" t="n">
        <v>93366</v>
      </c>
      <c r="B11540" s="41" t="n">
        <v>28</v>
      </c>
    </row>
    <row r="11541" spans="1:9">
      <c r="A11541" t="s">
        <v>4</v>
      </c>
      <c r="B11541" s="4" t="s">
        <v>5</v>
      </c>
      <c r="C11541" s="4" t="s">
        <v>8</v>
      </c>
      <c r="D11541" s="4" t="s">
        <v>7</v>
      </c>
      <c r="E11541" s="4" t="s">
        <v>7</v>
      </c>
      <c r="F11541" s="4" t="s">
        <v>8</v>
      </c>
    </row>
    <row r="11542" spans="1:9">
      <c r="A11542" t="n">
        <v>93367</v>
      </c>
      <c r="B11542" s="37" t="n">
        <v>25</v>
      </c>
      <c r="C11542" s="7" t="n">
        <v>1</v>
      </c>
      <c r="D11542" s="7" t="n">
        <v>65535</v>
      </c>
      <c r="E11542" s="7" t="n">
        <v>65535</v>
      </c>
      <c r="F11542" s="7" t="n">
        <v>0</v>
      </c>
    </row>
    <row r="11543" spans="1:9">
      <c r="A11543" t="s">
        <v>4</v>
      </c>
      <c r="B11543" s="4" t="s">
        <v>5</v>
      </c>
      <c r="C11543" s="4" t="s">
        <v>7</v>
      </c>
      <c r="D11543" s="4" t="s">
        <v>13</v>
      </c>
      <c r="E11543" s="4" t="s">
        <v>13</v>
      </c>
      <c r="F11543" s="4" t="s">
        <v>13</v>
      </c>
      <c r="G11543" s="4" t="s">
        <v>7</v>
      </c>
      <c r="H11543" s="4" t="s">
        <v>7</v>
      </c>
    </row>
    <row r="11544" spans="1:9">
      <c r="A11544" t="n">
        <v>93374</v>
      </c>
      <c r="B11544" s="55" t="n">
        <v>60</v>
      </c>
      <c r="C11544" s="7" t="n">
        <v>13</v>
      </c>
      <c r="D11544" s="7" t="n">
        <v>0</v>
      </c>
      <c r="E11544" s="7" t="n">
        <v>0</v>
      </c>
      <c r="F11544" s="7" t="n">
        <v>0</v>
      </c>
      <c r="G11544" s="7" t="n">
        <v>500</v>
      </c>
      <c r="H11544" s="7" t="n">
        <v>0</v>
      </c>
    </row>
    <row r="11545" spans="1:9">
      <c r="A11545" t="s">
        <v>4</v>
      </c>
      <c r="B11545" s="4" t="s">
        <v>5</v>
      </c>
      <c r="C11545" s="4" t="s">
        <v>7</v>
      </c>
      <c r="D11545" s="4" t="s">
        <v>7</v>
      </c>
      <c r="E11545" s="4" t="s">
        <v>7</v>
      </c>
      <c r="F11545" s="4" t="s">
        <v>14</v>
      </c>
      <c r="G11545" s="4" t="s">
        <v>14</v>
      </c>
      <c r="H11545" s="4" t="s">
        <v>14</v>
      </c>
    </row>
    <row r="11546" spans="1:9">
      <c r="A11546" t="n">
        <v>93393</v>
      </c>
      <c r="B11546" s="56" t="n">
        <v>61</v>
      </c>
      <c r="C11546" s="7" t="n">
        <v>13</v>
      </c>
      <c r="D11546" s="7" t="n">
        <v>65535</v>
      </c>
      <c r="E11546" s="7" t="n">
        <v>500</v>
      </c>
      <c r="F11546" s="7" t="n">
        <v>-1062731776</v>
      </c>
      <c r="G11546" s="7" t="n">
        <v>1082340147</v>
      </c>
      <c r="H11546" s="7" t="n">
        <v>1112224563</v>
      </c>
    </row>
    <row r="11547" spans="1:9">
      <c r="A11547" t="s">
        <v>4</v>
      </c>
      <c r="B11547" s="4" t="s">
        <v>5</v>
      </c>
      <c r="C11547" s="4" t="s">
        <v>7</v>
      </c>
    </row>
    <row r="11548" spans="1:9">
      <c r="A11548" t="n">
        <v>93412</v>
      </c>
      <c r="B11548" s="25" t="n">
        <v>16</v>
      </c>
      <c r="C11548" s="7" t="n">
        <v>50</v>
      </c>
    </row>
    <row r="11549" spans="1:9">
      <c r="A11549" t="s">
        <v>4</v>
      </c>
      <c r="B11549" s="4" t="s">
        <v>5</v>
      </c>
      <c r="C11549" s="4" t="s">
        <v>7</v>
      </c>
      <c r="D11549" s="4" t="s">
        <v>7</v>
      </c>
      <c r="E11549" s="4" t="s">
        <v>7</v>
      </c>
    </row>
    <row r="11550" spans="1:9">
      <c r="A11550" t="n">
        <v>93415</v>
      </c>
      <c r="B11550" s="56" t="n">
        <v>61</v>
      </c>
      <c r="C11550" s="7" t="n">
        <v>18</v>
      </c>
      <c r="D11550" s="7" t="n">
        <v>65533</v>
      </c>
      <c r="E11550" s="7" t="n">
        <v>1000</v>
      </c>
    </row>
    <row r="11551" spans="1:9">
      <c r="A11551" t="s">
        <v>4</v>
      </c>
      <c r="B11551" s="4" t="s">
        <v>5</v>
      </c>
      <c r="C11551" s="4" t="s">
        <v>7</v>
      </c>
      <c r="D11551" s="4" t="s">
        <v>7</v>
      </c>
      <c r="E11551" s="4" t="s">
        <v>7</v>
      </c>
      <c r="F11551" s="4" t="s">
        <v>14</v>
      </c>
      <c r="G11551" s="4" t="s">
        <v>14</v>
      </c>
      <c r="H11551" s="4" t="s">
        <v>14</v>
      </c>
    </row>
    <row r="11552" spans="1:9">
      <c r="A11552" t="n">
        <v>93422</v>
      </c>
      <c r="B11552" s="56" t="n">
        <v>61</v>
      </c>
      <c r="C11552" s="7" t="n">
        <v>18</v>
      </c>
      <c r="D11552" s="7" t="n">
        <v>65535</v>
      </c>
      <c r="E11552" s="7" t="n">
        <v>1</v>
      </c>
      <c r="F11552" s="7" t="n">
        <v>-1062731776</v>
      </c>
      <c r="G11552" s="7" t="n">
        <v>1082340147</v>
      </c>
      <c r="H11552" s="7" t="n">
        <v>1112224563</v>
      </c>
    </row>
    <row r="11553" spans="1:8">
      <c r="A11553" t="s">
        <v>4</v>
      </c>
      <c r="B11553" s="4" t="s">
        <v>5</v>
      </c>
      <c r="C11553" s="4" t="s">
        <v>7</v>
      </c>
    </row>
    <row r="11554" spans="1:8">
      <c r="A11554" t="n">
        <v>93441</v>
      </c>
      <c r="B11554" s="25" t="n">
        <v>16</v>
      </c>
      <c r="C11554" s="7" t="n">
        <v>150</v>
      </c>
    </row>
    <row r="11555" spans="1:8">
      <c r="A11555" t="s">
        <v>4</v>
      </c>
      <c r="B11555" s="4" t="s">
        <v>5</v>
      </c>
      <c r="C11555" s="4" t="s">
        <v>7</v>
      </c>
      <c r="D11555" s="4" t="s">
        <v>7</v>
      </c>
      <c r="E11555" s="4" t="s">
        <v>7</v>
      </c>
    </row>
    <row r="11556" spans="1:8">
      <c r="A11556" t="n">
        <v>93444</v>
      </c>
      <c r="B11556" s="56" t="n">
        <v>61</v>
      </c>
      <c r="C11556" s="7" t="n">
        <v>80</v>
      </c>
      <c r="D11556" s="7" t="n">
        <v>65533</v>
      </c>
      <c r="E11556" s="7" t="n">
        <v>1000</v>
      </c>
    </row>
    <row r="11557" spans="1:8">
      <c r="A11557" t="s">
        <v>4</v>
      </c>
      <c r="B11557" s="4" t="s">
        <v>5</v>
      </c>
      <c r="C11557" s="4" t="s">
        <v>7</v>
      </c>
      <c r="D11557" s="4" t="s">
        <v>7</v>
      </c>
      <c r="E11557" s="4" t="s">
        <v>7</v>
      </c>
      <c r="F11557" s="4" t="s">
        <v>14</v>
      </c>
      <c r="G11557" s="4" t="s">
        <v>14</v>
      </c>
      <c r="H11557" s="4" t="s">
        <v>14</v>
      </c>
    </row>
    <row r="11558" spans="1:8">
      <c r="A11558" t="n">
        <v>93451</v>
      </c>
      <c r="B11558" s="56" t="n">
        <v>61</v>
      </c>
      <c r="C11558" s="7" t="n">
        <v>80</v>
      </c>
      <c r="D11558" s="7" t="n">
        <v>65535</v>
      </c>
      <c r="E11558" s="7" t="n">
        <v>1</v>
      </c>
      <c r="F11558" s="7" t="n">
        <v>-1062731776</v>
      </c>
      <c r="G11558" s="7" t="n">
        <v>1082340147</v>
      </c>
      <c r="H11558" s="7" t="n">
        <v>1112224563</v>
      </c>
    </row>
    <row r="11559" spans="1:8">
      <c r="A11559" t="s">
        <v>4</v>
      </c>
      <c r="B11559" s="4" t="s">
        <v>5</v>
      </c>
      <c r="C11559" s="4" t="s">
        <v>7</v>
      </c>
    </row>
    <row r="11560" spans="1:8">
      <c r="A11560" t="n">
        <v>93470</v>
      </c>
      <c r="B11560" s="25" t="n">
        <v>16</v>
      </c>
      <c r="C11560" s="7" t="n">
        <v>150</v>
      </c>
    </row>
    <row r="11561" spans="1:8">
      <c r="A11561" t="s">
        <v>4</v>
      </c>
      <c r="B11561" s="4" t="s">
        <v>5</v>
      </c>
      <c r="C11561" s="4" t="s">
        <v>7</v>
      </c>
      <c r="D11561" s="4" t="s">
        <v>13</v>
      </c>
      <c r="E11561" s="4" t="s">
        <v>14</v>
      </c>
      <c r="F11561" s="4" t="s">
        <v>13</v>
      </c>
      <c r="G11561" s="4" t="s">
        <v>13</v>
      </c>
      <c r="H11561" s="4" t="s">
        <v>8</v>
      </c>
    </row>
    <row r="11562" spans="1:8">
      <c r="A11562" t="n">
        <v>93473</v>
      </c>
      <c r="B11562" s="87" t="n">
        <v>100</v>
      </c>
      <c r="C11562" s="7" t="n">
        <v>18</v>
      </c>
      <c r="D11562" s="7" t="n">
        <v>-5.25</v>
      </c>
      <c r="E11562" s="7" t="n">
        <v>1082340147</v>
      </c>
      <c r="F11562" s="7" t="n">
        <v>50.7999992370605</v>
      </c>
      <c r="G11562" s="7" t="n">
        <v>10</v>
      </c>
      <c r="H11562" s="7" t="n">
        <v>0</v>
      </c>
    </row>
    <row r="11563" spans="1:8">
      <c r="A11563" t="s">
        <v>4</v>
      </c>
      <c r="B11563" s="4" t="s">
        <v>5</v>
      </c>
      <c r="C11563" s="4" t="s">
        <v>7</v>
      </c>
    </row>
    <row r="11564" spans="1:8">
      <c r="A11564" t="n">
        <v>93493</v>
      </c>
      <c r="B11564" s="25" t="n">
        <v>16</v>
      </c>
      <c r="C11564" s="7" t="n">
        <v>150</v>
      </c>
    </row>
    <row r="11565" spans="1:8">
      <c r="A11565" t="s">
        <v>4</v>
      </c>
      <c r="B11565" s="4" t="s">
        <v>5</v>
      </c>
      <c r="C11565" s="4" t="s">
        <v>7</v>
      </c>
      <c r="D11565" s="4" t="s">
        <v>13</v>
      </c>
      <c r="E11565" s="4" t="s">
        <v>14</v>
      </c>
      <c r="F11565" s="4" t="s">
        <v>13</v>
      </c>
      <c r="G11565" s="4" t="s">
        <v>13</v>
      </c>
      <c r="H11565" s="4" t="s">
        <v>8</v>
      </c>
    </row>
    <row r="11566" spans="1:8">
      <c r="A11566" t="n">
        <v>93496</v>
      </c>
      <c r="B11566" s="87" t="n">
        <v>100</v>
      </c>
      <c r="C11566" s="7" t="n">
        <v>80</v>
      </c>
      <c r="D11566" s="7" t="n">
        <v>-5.25</v>
      </c>
      <c r="E11566" s="7" t="n">
        <v>1082340147</v>
      </c>
      <c r="F11566" s="7" t="n">
        <v>50.7999992370605</v>
      </c>
      <c r="G11566" s="7" t="n">
        <v>10</v>
      </c>
      <c r="H11566" s="7" t="n">
        <v>0</v>
      </c>
    </row>
    <row r="11567" spans="1:8">
      <c r="A11567" t="s">
        <v>4</v>
      </c>
      <c r="B11567" s="4" t="s">
        <v>5</v>
      </c>
      <c r="C11567" s="4" t="s">
        <v>7</v>
      </c>
    </row>
    <row r="11568" spans="1:8">
      <c r="A11568" t="n">
        <v>93516</v>
      </c>
      <c r="B11568" s="88" t="n">
        <v>54</v>
      </c>
      <c r="C11568" s="7" t="n">
        <v>0</v>
      </c>
    </row>
    <row r="11569" spans="1:8">
      <c r="A11569" t="s">
        <v>4</v>
      </c>
      <c r="B11569" s="4" t="s">
        <v>5</v>
      </c>
      <c r="C11569" s="4" t="s">
        <v>7</v>
      </c>
    </row>
    <row r="11570" spans="1:8">
      <c r="A11570" t="n">
        <v>93519</v>
      </c>
      <c r="B11570" s="88" t="n">
        <v>54</v>
      </c>
      <c r="C11570" s="7" t="n">
        <v>1</v>
      </c>
    </row>
    <row r="11571" spans="1:8">
      <c r="A11571" t="s">
        <v>4</v>
      </c>
      <c r="B11571" s="4" t="s">
        <v>5</v>
      </c>
      <c r="C11571" s="4" t="s">
        <v>7</v>
      </c>
    </row>
    <row r="11572" spans="1:8">
      <c r="A11572" t="n">
        <v>93522</v>
      </c>
      <c r="B11572" s="88" t="n">
        <v>54</v>
      </c>
      <c r="C11572" s="7" t="n">
        <v>18</v>
      </c>
    </row>
    <row r="11573" spans="1:8">
      <c r="A11573" t="s">
        <v>4</v>
      </c>
      <c r="B11573" s="4" t="s">
        <v>5</v>
      </c>
      <c r="C11573" s="4" t="s">
        <v>7</v>
      </c>
    </row>
    <row r="11574" spans="1:8">
      <c r="A11574" t="n">
        <v>93525</v>
      </c>
      <c r="B11574" s="88" t="n">
        <v>54</v>
      </c>
      <c r="C11574" s="7" t="n">
        <v>80</v>
      </c>
    </row>
    <row r="11575" spans="1:8">
      <c r="A11575" t="s">
        <v>4</v>
      </c>
      <c r="B11575" s="4" t="s">
        <v>5</v>
      </c>
      <c r="C11575" s="4" t="s">
        <v>9</v>
      </c>
      <c r="D11575" s="4" t="s">
        <v>9</v>
      </c>
    </row>
    <row r="11576" spans="1:8">
      <c r="A11576" t="n">
        <v>93528</v>
      </c>
      <c r="B11576" s="26" t="n">
        <v>70</v>
      </c>
      <c r="C11576" s="7" t="s">
        <v>53</v>
      </c>
      <c r="D11576" s="7" t="s">
        <v>56</v>
      </c>
    </row>
    <row r="11577" spans="1:8">
      <c r="A11577" t="s">
        <v>4</v>
      </c>
      <c r="B11577" s="4" t="s">
        <v>5</v>
      </c>
      <c r="C11577" s="4" t="s">
        <v>7</v>
      </c>
    </row>
    <row r="11578" spans="1:8">
      <c r="A11578" t="n">
        <v>93542</v>
      </c>
      <c r="B11578" s="25" t="n">
        <v>16</v>
      </c>
      <c r="C11578" s="7" t="n">
        <v>50</v>
      </c>
    </row>
    <row r="11579" spans="1:8">
      <c r="A11579" t="s">
        <v>4</v>
      </c>
      <c r="B11579" s="4" t="s">
        <v>5</v>
      </c>
      <c r="C11579" s="4" t="s">
        <v>9</v>
      </c>
      <c r="D11579" s="4" t="s">
        <v>9</v>
      </c>
    </row>
    <row r="11580" spans="1:8">
      <c r="A11580" t="n">
        <v>93545</v>
      </c>
      <c r="B11580" s="26" t="n">
        <v>70</v>
      </c>
      <c r="C11580" s="7" t="s">
        <v>23</v>
      </c>
      <c r="D11580" s="7" t="s">
        <v>56</v>
      </c>
    </row>
    <row r="11581" spans="1:8">
      <c r="A11581" t="s">
        <v>4</v>
      </c>
      <c r="B11581" s="4" t="s">
        <v>5</v>
      </c>
      <c r="C11581" s="4" t="s">
        <v>7</v>
      </c>
    </row>
    <row r="11582" spans="1:8">
      <c r="A11582" t="n">
        <v>93559</v>
      </c>
      <c r="B11582" s="25" t="n">
        <v>16</v>
      </c>
      <c r="C11582" s="7" t="n">
        <v>50</v>
      </c>
    </row>
    <row r="11583" spans="1:8">
      <c r="A11583" t="s">
        <v>4</v>
      </c>
      <c r="B11583" s="4" t="s">
        <v>5</v>
      </c>
      <c r="C11583" s="4" t="s">
        <v>9</v>
      </c>
      <c r="D11583" s="4" t="s">
        <v>9</v>
      </c>
    </row>
    <row r="11584" spans="1:8">
      <c r="A11584" t="n">
        <v>93562</v>
      </c>
      <c r="B11584" s="26" t="n">
        <v>70</v>
      </c>
      <c r="C11584" s="7" t="s">
        <v>26</v>
      </c>
      <c r="D11584" s="7" t="s">
        <v>56</v>
      </c>
    </row>
    <row r="11585" spans="1:4">
      <c r="A11585" t="s">
        <v>4</v>
      </c>
      <c r="B11585" s="4" t="s">
        <v>5</v>
      </c>
      <c r="C11585" s="4" t="s">
        <v>7</v>
      </c>
    </row>
    <row r="11586" spans="1:4">
      <c r="A11586" t="n">
        <v>93576</v>
      </c>
      <c r="B11586" s="25" t="n">
        <v>16</v>
      </c>
      <c r="C11586" s="7" t="n">
        <v>50</v>
      </c>
    </row>
    <row r="11587" spans="1:4">
      <c r="A11587" t="s">
        <v>4</v>
      </c>
      <c r="B11587" s="4" t="s">
        <v>5</v>
      </c>
      <c r="C11587" s="4" t="s">
        <v>9</v>
      </c>
      <c r="D11587" s="4" t="s">
        <v>9</v>
      </c>
    </row>
    <row r="11588" spans="1:4">
      <c r="A11588" t="n">
        <v>93579</v>
      </c>
      <c r="B11588" s="26" t="n">
        <v>70</v>
      </c>
      <c r="C11588" s="7" t="s">
        <v>24</v>
      </c>
      <c r="D11588" s="7" t="s">
        <v>56</v>
      </c>
    </row>
    <row r="11589" spans="1:4">
      <c r="A11589" t="s">
        <v>4</v>
      </c>
      <c r="B11589" s="4" t="s">
        <v>5</v>
      </c>
      <c r="C11589" s="4" t="s">
        <v>7</v>
      </c>
    </row>
    <row r="11590" spans="1:4">
      <c r="A11590" t="n">
        <v>93593</v>
      </c>
      <c r="B11590" s="25" t="n">
        <v>16</v>
      </c>
      <c r="C11590" s="7" t="n">
        <v>50</v>
      </c>
    </row>
    <row r="11591" spans="1:4">
      <c r="A11591" t="s">
        <v>4</v>
      </c>
      <c r="B11591" s="4" t="s">
        <v>5</v>
      </c>
      <c r="C11591" s="4" t="s">
        <v>9</v>
      </c>
      <c r="D11591" s="4" t="s">
        <v>9</v>
      </c>
    </row>
    <row r="11592" spans="1:4">
      <c r="A11592" t="n">
        <v>93596</v>
      </c>
      <c r="B11592" s="26" t="n">
        <v>70</v>
      </c>
      <c r="C11592" s="7" t="s">
        <v>25</v>
      </c>
      <c r="D11592" s="7" t="s">
        <v>56</v>
      </c>
    </row>
    <row r="11593" spans="1:4">
      <c r="A11593" t="s">
        <v>4</v>
      </c>
      <c r="B11593" s="4" t="s">
        <v>5</v>
      </c>
      <c r="C11593" s="4" t="s">
        <v>7</v>
      </c>
    </row>
    <row r="11594" spans="1:4">
      <c r="A11594" t="n">
        <v>93610</v>
      </c>
      <c r="B11594" s="25" t="n">
        <v>16</v>
      </c>
      <c r="C11594" s="7" t="n">
        <v>1000</v>
      </c>
    </row>
    <row r="11595" spans="1:4">
      <c r="A11595" t="s">
        <v>4</v>
      </c>
      <c r="B11595" s="4" t="s">
        <v>5</v>
      </c>
      <c r="C11595" s="4" t="s">
        <v>9</v>
      </c>
      <c r="D11595" s="4" t="s">
        <v>7</v>
      </c>
    </row>
    <row r="11596" spans="1:4">
      <c r="A11596" t="n">
        <v>93613</v>
      </c>
      <c r="B11596" s="57" t="n">
        <v>29</v>
      </c>
      <c r="C11596" s="7" t="s">
        <v>694</v>
      </c>
      <c r="D11596" s="7" t="n">
        <v>65533</v>
      </c>
    </row>
    <row r="11597" spans="1:4">
      <c r="A11597" t="s">
        <v>4</v>
      </c>
      <c r="B11597" s="4" t="s">
        <v>5</v>
      </c>
      <c r="C11597" s="4" t="s">
        <v>8</v>
      </c>
      <c r="D11597" s="4" t="s">
        <v>7</v>
      </c>
      <c r="E11597" s="4" t="s">
        <v>7</v>
      </c>
      <c r="F11597" s="4" t="s">
        <v>8</v>
      </c>
    </row>
    <row r="11598" spans="1:4">
      <c r="A11598" t="n">
        <v>93628</v>
      </c>
      <c r="B11598" s="37" t="n">
        <v>25</v>
      </c>
      <c r="C11598" s="7" t="n">
        <v>1</v>
      </c>
      <c r="D11598" s="7" t="n">
        <v>720</v>
      </c>
      <c r="E11598" s="7" t="n">
        <v>50</v>
      </c>
      <c r="F11598" s="7" t="n">
        <v>5</v>
      </c>
    </row>
    <row r="11599" spans="1:4">
      <c r="A11599" t="s">
        <v>4</v>
      </c>
      <c r="B11599" s="4" t="s">
        <v>5</v>
      </c>
      <c r="C11599" s="4" t="s">
        <v>8</v>
      </c>
      <c r="D11599" s="4" t="s">
        <v>7</v>
      </c>
      <c r="E11599" s="4" t="s">
        <v>9</v>
      </c>
    </row>
    <row r="11600" spans="1:4">
      <c r="A11600" t="n">
        <v>93635</v>
      </c>
      <c r="B11600" s="39" t="n">
        <v>51</v>
      </c>
      <c r="C11600" s="7" t="n">
        <v>4</v>
      </c>
      <c r="D11600" s="7" t="n">
        <v>12</v>
      </c>
      <c r="E11600" s="7" t="s">
        <v>73</v>
      </c>
    </row>
    <row r="11601" spans="1:6">
      <c r="A11601" t="s">
        <v>4</v>
      </c>
      <c r="B11601" s="4" t="s">
        <v>5</v>
      </c>
      <c r="C11601" s="4" t="s">
        <v>7</v>
      </c>
    </row>
    <row r="11602" spans="1:6">
      <c r="A11602" t="n">
        <v>93648</v>
      </c>
      <c r="B11602" s="25" t="n">
        <v>16</v>
      </c>
      <c r="C11602" s="7" t="n">
        <v>0</v>
      </c>
    </row>
    <row r="11603" spans="1:6">
      <c r="A11603" t="s">
        <v>4</v>
      </c>
      <c r="B11603" s="4" t="s">
        <v>5</v>
      </c>
      <c r="C11603" s="4" t="s">
        <v>7</v>
      </c>
      <c r="D11603" s="4" t="s">
        <v>8</v>
      </c>
      <c r="E11603" s="4" t="s">
        <v>14</v>
      </c>
      <c r="F11603" s="4" t="s">
        <v>74</v>
      </c>
      <c r="G11603" s="4" t="s">
        <v>8</v>
      </c>
      <c r="H11603" s="4" t="s">
        <v>8</v>
      </c>
    </row>
    <row r="11604" spans="1:6">
      <c r="A11604" t="n">
        <v>93651</v>
      </c>
      <c r="B11604" s="40" t="n">
        <v>26</v>
      </c>
      <c r="C11604" s="7" t="n">
        <v>12</v>
      </c>
      <c r="D11604" s="7" t="n">
        <v>17</v>
      </c>
      <c r="E11604" s="7" t="n">
        <v>12300</v>
      </c>
      <c r="F11604" s="7" t="s">
        <v>695</v>
      </c>
      <c r="G11604" s="7" t="n">
        <v>2</v>
      </c>
      <c r="H11604" s="7" t="n">
        <v>0</v>
      </c>
    </row>
    <row r="11605" spans="1:6">
      <c r="A11605" t="s">
        <v>4</v>
      </c>
      <c r="B11605" s="4" t="s">
        <v>5</v>
      </c>
    </row>
    <row r="11606" spans="1:6">
      <c r="A11606" t="n">
        <v>93700</v>
      </c>
      <c r="B11606" s="41" t="n">
        <v>28</v>
      </c>
    </row>
    <row r="11607" spans="1:6">
      <c r="A11607" t="s">
        <v>4</v>
      </c>
      <c r="B11607" s="4" t="s">
        <v>5</v>
      </c>
      <c r="C11607" s="4" t="s">
        <v>9</v>
      </c>
      <c r="D11607" s="4" t="s">
        <v>7</v>
      </c>
    </row>
    <row r="11608" spans="1:6">
      <c r="A11608" t="n">
        <v>93701</v>
      </c>
      <c r="B11608" s="57" t="n">
        <v>29</v>
      </c>
      <c r="C11608" s="7" t="s">
        <v>15</v>
      </c>
      <c r="D11608" s="7" t="n">
        <v>65533</v>
      </c>
    </row>
    <row r="11609" spans="1:6">
      <c r="A11609" t="s">
        <v>4</v>
      </c>
      <c r="B11609" s="4" t="s">
        <v>5</v>
      </c>
      <c r="C11609" s="4" t="s">
        <v>8</v>
      </c>
      <c r="D11609" s="4" t="s">
        <v>7</v>
      </c>
      <c r="E11609" s="4" t="s">
        <v>7</v>
      </c>
      <c r="F11609" s="4" t="s">
        <v>8</v>
      </c>
    </row>
    <row r="11610" spans="1:6">
      <c r="A11610" t="n">
        <v>93705</v>
      </c>
      <c r="B11610" s="37" t="n">
        <v>25</v>
      </c>
      <c r="C11610" s="7" t="n">
        <v>1</v>
      </c>
      <c r="D11610" s="7" t="n">
        <v>65535</v>
      </c>
      <c r="E11610" s="7" t="n">
        <v>65535</v>
      </c>
      <c r="F11610" s="7" t="n">
        <v>0</v>
      </c>
    </row>
    <row r="11611" spans="1:6">
      <c r="A11611" t="s">
        <v>4</v>
      </c>
      <c r="B11611" s="4" t="s">
        <v>5</v>
      </c>
      <c r="C11611" s="4" t="s">
        <v>7</v>
      </c>
      <c r="D11611" s="4" t="s">
        <v>8</v>
      </c>
      <c r="E11611" s="4" t="s">
        <v>13</v>
      </c>
      <c r="F11611" s="4" t="s">
        <v>7</v>
      </c>
    </row>
    <row r="11612" spans="1:6">
      <c r="A11612" t="n">
        <v>93712</v>
      </c>
      <c r="B11612" s="63" t="n">
        <v>59</v>
      </c>
      <c r="C11612" s="7" t="n">
        <v>0</v>
      </c>
      <c r="D11612" s="7" t="n">
        <v>1</v>
      </c>
      <c r="E11612" s="7" t="n">
        <v>0.150000005960464</v>
      </c>
      <c r="F11612" s="7" t="n">
        <v>0</v>
      </c>
    </row>
    <row r="11613" spans="1:6">
      <c r="A11613" t="s">
        <v>4</v>
      </c>
      <c r="B11613" s="4" t="s">
        <v>5</v>
      </c>
      <c r="C11613" s="4" t="s">
        <v>7</v>
      </c>
      <c r="D11613" s="4" t="s">
        <v>8</v>
      </c>
      <c r="E11613" s="4" t="s">
        <v>13</v>
      </c>
      <c r="F11613" s="4" t="s">
        <v>7</v>
      </c>
    </row>
    <row r="11614" spans="1:6">
      <c r="A11614" t="n">
        <v>93722</v>
      </c>
      <c r="B11614" s="63" t="n">
        <v>59</v>
      </c>
      <c r="C11614" s="7" t="n">
        <v>1</v>
      </c>
      <c r="D11614" s="7" t="n">
        <v>1</v>
      </c>
      <c r="E11614" s="7" t="n">
        <v>0.150000005960464</v>
      </c>
      <c r="F11614" s="7" t="n">
        <v>0</v>
      </c>
    </row>
    <row r="11615" spans="1:6">
      <c r="A11615" t="s">
        <v>4</v>
      </c>
      <c r="B11615" s="4" t="s">
        <v>5</v>
      </c>
      <c r="C11615" s="4" t="s">
        <v>7</v>
      </c>
    </row>
    <row r="11616" spans="1:6">
      <c r="A11616" t="n">
        <v>93732</v>
      </c>
      <c r="B11616" s="25" t="n">
        <v>16</v>
      </c>
      <c r="C11616" s="7" t="n">
        <v>1000</v>
      </c>
    </row>
    <row r="11617" spans="1:8">
      <c r="A11617" t="s">
        <v>4</v>
      </c>
      <c r="B11617" s="4" t="s">
        <v>5</v>
      </c>
      <c r="C11617" s="4" t="s">
        <v>8</v>
      </c>
      <c r="D11617" s="4" t="s">
        <v>7</v>
      </c>
      <c r="E11617" s="4" t="s">
        <v>9</v>
      </c>
    </row>
    <row r="11618" spans="1:8">
      <c r="A11618" t="n">
        <v>93735</v>
      </c>
      <c r="B11618" s="39" t="n">
        <v>51</v>
      </c>
      <c r="C11618" s="7" t="n">
        <v>4</v>
      </c>
      <c r="D11618" s="7" t="n">
        <v>1</v>
      </c>
      <c r="E11618" s="7" t="s">
        <v>478</v>
      </c>
    </row>
    <row r="11619" spans="1:8">
      <c r="A11619" t="s">
        <v>4</v>
      </c>
      <c r="B11619" s="4" t="s">
        <v>5</v>
      </c>
      <c r="C11619" s="4" t="s">
        <v>7</v>
      </c>
    </row>
    <row r="11620" spans="1:8">
      <c r="A11620" t="n">
        <v>93750</v>
      </c>
      <c r="B11620" s="25" t="n">
        <v>16</v>
      </c>
      <c r="C11620" s="7" t="n">
        <v>0</v>
      </c>
    </row>
    <row r="11621" spans="1:8">
      <c r="A11621" t="s">
        <v>4</v>
      </c>
      <c r="B11621" s="4" t="s">
        <v>5</v>
      </c>
      <c r="C11621" s="4" t="s">
        <v>7</v>
      </c>
      <c r="D11621" s="4" t="s">
        <v>8</v>
      </c>
      <c r="E11621" s="4" t="s">
        <v>14</v>
      </c>
      <c r="F11621" s="4" t="s">
        <v>74</v>
      </c>
      <c r="G11621" s="4" t="s">
        <v>8</v>
      </c>
      <c r="H11621" s="4" t="s">
        <v>8</v>
      </c>
    </row>
    <row r="11622" spans="1:8">
      <c r="A11622" t="n">
        <v>93753</v>
      </c>
      <c r="B11622" s="40" t="n">
        <v>26</v>
      </c>
      <c r="C11622" s="7" t="n">
        <v>1</v>
      </c>
      <c r="D11622" s="7" t="n">
        <v>17</v>
      </c>
      <c r="E11622" s="7" t="n">
        <v>62633</v>
      </c>
      <c r="F11622" s="7" t="s">
        <v>696</v>
      </c>
      <c r="G11622" s="7" t="n">
        <v>2</v>
      </c>
      <c r="H11622" s="7" t="n">
        <v>0</v>
      </c>
    </row>
    <row r="11623" spans="1:8">
      <c r="A11623" t="s">
        <v>4</v>
      </c>
      <c r="B11623" s="4" t="s">
        <v>5</v>
      </c>
    </row>
    <row r="11624" spans="1:8">
      <c r="A11624" t="n">
        <v>93770</v>
      </c>
      <c r="B11624" s="41" t="n">
        <v>28</v>
      </c>
    </row>
    <row r="11625" spans="1:8">
      <c r="A11625" t="s">
        <v>4</v>
      </c>
      <c r="B11625" s="4" t="s">
        <v>5</v>
      </c>
      <c r="C11625" s="4" t="s">
        <v>8</v>
      </c>
      <c r="D11625" s="4" t="s">
        <v>7</v>
      </c>
      <c r="E11625" s="4" t="s">
        <v>7</v>
      </c>
      <c r="F11625" s="4" t="s">
        <v>8</v>
      </c>
    </row>
    <row r="11626" spans="1:8">
      <c r="A11626" t="n">
        <v>93771</v>
      </c>
      <c r="B11626" s="37" t="n">
        <v>25</v>
      </c>
      <c r="C11626" s="7" t="n">
        <v>1</v>
      </c>
      <c r="D11626" s="7" t="n">
        <v>60</v>
      </c>
      <c r="E11626" s="7" t="n">
        <v>640</v>
      </c>
      <c r="F11626" s="7" t="n">
        <v>1</v>
      </c>
    </row>
    <row r="11627" spans="1:8">
      <c r="A11627" t="s">
        <v>4</v>
      </c>
      <c r="B11627" s="4" t="s">
        <v>5</v>
      </c>
      <c r="C11627" s="4" t="s">
        <v>8</v>
      </c>
      <c r="D11627" s="4" t="s">
        <v>7</v>
      </c>
      <c r="E11627" s="4" t="s">
        <v>9</v>
      </c>
    </row>
    <row r="11628" spans="1:8">
      <c r="A11628" t="n">
        <v>93778</v>
      </c>
      <c r="B11628" s="39" t="n">
        <v>51</v>
      </c>
      <c r="C11628" s="7" t="n">
        <v>4</v>
      </c>
      <c r="D11628" s="7" t="n">
        <v>3</v>
      </c>
      <c r="E11628" s="7" t="s">
        <v>76</v>
      </c>
    </row>
    <row r="11629" spans="1:8">
      <c r="A11629" t="s">
        <v>4</v>
      </c>
      <c r="B11629" s="4" t="s">
        <v>5</v>
      </c>
      <c r="C11629" s="4" t="s">
        <v>7</v>
      </c>
    </row>
    <row r="11630" spans="1:8">
      <c r="A11630" t="n">
        <v>93792</v>
      </c>
      <c r="B11630" s="25" t="n">
        <v>16</v>
      </c>
      <c r="C11630" s="7" t="n">
        <v>0</v>
      </c>
    </row>
    <row r="11631" spans="1:8">
      <c r="A11631" t="s">
        <v>4</v>
      </c>
      <c r="B11631" s="4" t="s">
        <v>5</v>
      </c>
      <c r="C11631" s="4" t="s">
        <v>7</v>
      </c>
      <c r="D11631" s="4" t="s">
        <v>8</v>
      </c>
      <c r="E11631" s="4" t="s">
        <v>14</v>
      </c>
      <c r="F11631" s="4" t="s">
        <v>74</v>
      </c>
      <c r="G11631" s="4" t="s">
        <v>8</v>
      </c>
      <c r="H11631" s="4" t="s">
        <v>8</v>
      </c>
    </row>
    <row r="11632" spans="1:8">
      <c r="A11632" t="n">
        <v>93795</v>
      </c>
      <c r="B11632" s="40" t="n">
        <v>26</v>
      </c>
      <c r="C11632" s="7" t="n">
        <v>3</v>
      </c>
      <c r="D11632" s="7" t="n">
        <v>17</v>
      </c>
      <c r="E11632" s="7" t="n">
        <v>62634</v>
      </c>
      <c r="F11632" s="7" t="s">
        <v>697</v>
      </c>
      <c r="G11632" s="7" t="n">
        <v>2</v>
      </c>
      <c r="H11632" s="7" t="n">
        <v>0</v>
      </c>
    </row>
    <row r="11633" spans="1:8">
      <c r="A11633" t="s">
        <v>4</v>
      </c>
      <c r="B11633" s="4" t="s">
        <v>5</v>
      </c>
    </row>
    <row r="11634" spans="1:8">
      <c r="A11634" t="n">
        <v>93820</v>
      </c>
      <c r="B11634" s="41" t="n">
        <v>28</v>
      </c>
    </row>
    <row r="11635" spans="1:8">
      <c r="A11635" t="s">
        <v>4</v>
      </c>
      <c r="B11635" s="4" t="s">
        <v>5</v>
      </c>
      <c r="C11635" s="4" t="s">
        <v>8</v>
      </c>
      <c r="D11635" s="4" t="s">
        <v>7</v>
      </c>
      <c r="E11635" s="4" t="s">
        <v>7</v>
      </c>
      <c r="F11635" s="4" t="s">
        <v>8</v>
      </c>
    </row>
    <row r="11636" spans="1:8">
      <c r="A11636" t="n">
        <v>93821</v>
      </c>
      <c r="B11636" s="37" t="n">
        <v>25</v>
      </c>
      <c r="C11636" s="7" t="n">
        <v>1</v>
      </c>
      <c r="D11636" s="7" t="n">
        <v>65535</v>
      </c>
      <c r="E11636" s="7" t="n">
        <v>65535</v>
      </c>
      <c r="F11636" s="7" t="n">
        <v>0</v>
      </c>
    </row>
    <row r="11637" spans="1:8">
      <c r="A11637" t="s">
        <v>4</v>
      </c>
      <c r="B11637" s="4" t="s">
        <v>5</v>
      </c>
      <c r="C11637" s="4" t="s">
        <v>9</v>
      </c>
      <c r="D11637" s="4" t="s">
        <v>9</v>
      </c>
    </row>
    <row r="11638" spans="1:8">
      <c r="A11638" t="n">
        <v>93828</v>
      </c>
      <c r="B11638" s="26" t="n">
        <v>70</v>
      </c>
      <c r="C11638" s="7" t="s">
        <v>18</v>
      </c>
      <c r="D11638" s="7" t="s">
        <v>56</v>
      </c>
    </row>
    <row r="11639" spans="1:8">
      <c r="A11639" t="s">
        <v>4</v>
      </c>
      <c r="B11639" s="4" t="s">
        <v>5</v>
      </c>
      <c r="C11639" s="4" t="s">
        <v>8</v>
      </c>
      <c r="D11639" s="4" t="s">
        <v>14</v>
      </c>
    </row>
    <row r="11640" spans="1:8">
      <c r="A11640" t="n">
        <v>93843</v>
      </c>
      <c r="B11640" s="38" t="n">
        <v>175</v>
      </c>
      <c r="C11640" s="7" t="n">
        <v>3</v>
      </c>
      <c r="D11640" s="7" t="n">
        <v>0</v>
      </c>
    </row>
    <row r="11641" spans="1:8">
      <c r="A11641" t="s">
        <v>4</v>
      </c>
      <c r="B11641" s="4" t="s">
        <v>5</v>
      </c>
      <c r="C11641" s="4" t="s">
        <v>8</v>
      </c>
      <c r="D11641" s="4" t="s">
        <v>7</v>
      </c>
      <c r="E11641" s="4" t="s">
        <v>13</v>
      </c>
      <c r="F11641" s="4" t="s">
        <v>7</v>
      </c>
      <c r="G11641" s="4" t="s">
        <v>14</v>
      </c>
      <c r="H11641" s="4" t="s">
        <v>14</v>
      </c>
      <c r="I11641" s="4" t="s">
        <v>7</v>
      </c>
      <c r="J11641" s="4" t="s">
        <v>7</v>
      </c>
      <c r="K11641" s="4" t="s">
        <v>14</v>
      </c>
      <c r="L11641" s="4" t="s">
        <v>14</v>
      </c>
      <c r="M11641" s="4" t="s">
        <v>14</v>
      </c>
      <c r="N11641" s="4" t="s">
        <v>14</v>
      </c>
      <c r="O11641" s="4" t="s">
        <v>9</v>
      </c>
    </row>
    <row r="11642" spans="1:8">
      <c r="A11642" t="n">
        <v>93849</v>
      </c>
      <c r="B11642" s="16" t="n">
        <v>50</v>
      </c>
      <c r="C11642" s="7" t="n">
        <v>0</v>
      </c>
      <c r="D11642" s="7" t="n">
        <v>4512</v>
      </c>
      <c r="E11642" s="7" t="n">
        <v>0.800000011920929</v>
      </c>
      <c r="F11642" s="7" t="n">
        <v>0</v>
      </c>
      <c r="G11642" s="7" t="n">
        <v>0</v>
      </c>
      <c r="H11642" s="7" t="n">
        <v>0</v>
      </c>
      <c r="I11642" s="7" t="n">
        <v>0</v>
      </c>
      <c r="J11642" s="7" t="n">
        <v>65533</v>
      </c>
      <c r="K11642" s="7" t="n">
        <v>0</v>
      </c>
      <c r="L11642" s="7" t="n">
        <v>0</v>
      </c>
      <c r="M11642" s="7" t="n">
        <v>0</v>
      </c>
      <c r="N11642" s="7" t="n">
        <v>0</v>
      </c>
      <c r="O11642" s="7" t="s">
        <v>15</v>
      </c>
    </row>
    <row r="11643" spans="1:8">
      <c r="A11643" t="s">
        <v>4</v>
      </c>
      <c r="B11643" s="4" t="s">
        <v>5</v>
      </c>
      <c r="C11643" s="4" t="s">
        <v>7</v>
      </c>
    </row>
    <row r="11644" spans="1:8">
      <c r="A11644" t="n">
        <v>93888</v>
      </c>
      <c r="B11644" s="25" t="n">
        <v>16</v>
      </c>
      <c r="C11644" s="7" t="n">
        <v>1500</v>
      </c>
    </row>
    <row r="11645" spans="1:8">
      <c r="A11645" t="s">
        <v>4</v>
      </c>
      <c r="B11645" s="4" t="s">
        <v>5</v>
      </c>
      <c r="C11645" s="4" t="s">
        <v>8</v>
      </c>
      <c r="D11645" s="4" t="s">
        <v>13</v>
      </c>
      <c r="E11645" s="4" t="s">
        <v>13</v>
      </c>
      <c r="F11645" s="4" t="s">
        <v>13</v>
      </c>
    </row>
    <row r="11646" spans="1:8">
      <c r="A11646" t="n">
        <v>93891</v>
      </c>
      <c r="B11646" s="31" t="n">
        <v>45</v>
      </c>
      <c r="C11646" s="7" t="n">
        <v>9</v>
      </c>
      <c r="D11646" s="7" t="n">
        <v>0.0199999995529652</v>
      </c>
      <c r="E11646" s="7" t="n">
        <v>0.0199999995529652</v>
      </c>
      <c r="F11646" s="7" t="n">
        <v>0.5</v>
      </c>
    </row>
    <row r="11647" spans="1:8">
      <c r="A11647" t="s">
        <v>4</v>
      </c>
      <c r="B11647" s="4" t="s">
        <v>5</v>
      </c>
      <c r="C11647" s="4" t="s">
        <v>8</v>
      </c>
      <c r="D11647" s="4" t="s">
        <v>7</v>
      </c>
      <c r="E11647" s="4" t="s">
        <v>9</v>
      </c>
    </row>
    <row r="11648" spans="1:8">
      <c r="A11648" t="n">
        <v>93905</v>
      </c>
      <c r="B11648" s="39" t="n">
        <v>51</v>
      </c>
      <c r="C11648" s="7" t="n">
        <v>4</v>
      </c>
      <c r="D11648" s="7" t="n">
        <v>0</v>
      </c>
      <c r="E11648" s="7" t="s">
        <v>76</v>
      </c>
    </row>
    <row r="11649" spans="1:15">
      <c r="A11649" t="s">
        <v>4</v>
      </c>
      <c r="B11649" s="4" t="s">
        <v>5</v>
      </c>
      <c r="C11649" s="4" t="s">
        <v>7</v>
      </c>
    </row>
    <row r="11650" spans="1:15">
      <c r="A11650" t="n">
        <v>93919</v>
      </c>
      <c r="B11650" s="25" t="n">
        <v>16</v>
      </c>
      <c r="C11650" s="7" t="n">
        <v>0</v>
      </c>
    </row>
    <row r="11651" spans="1:15">
      <c r="A11651" t="s">
        <v>4</v>
      </c>
      <c r="B11651" s="4" t="s">
        <v>5</v>
      </c>
      <c r="C11651" s="4" t="s">
        <v>7</v>
      </c>
      <c r="D11651" s="4" t="s">
        <v>8</v>
      </c>
      <c r="E11651" s="4" t="s">
        <v>14</v>
      </c>
      <c r="F11651" s="4" t="s">
        <v>74</v>
      </c>
      <c r="G11651" s="4" t="s">
        <v>8</v>
      </c>
      <c r="H11651" s="4" t="s">
        <v>8</v>
      </c>
    </row>
    <row r="11652" spans="1:15">
      <c r="A11652" t="n">
        <v>93922</v>
      </c>
      <c r="B11652" s="40" t="n">
        <v>26</v>
      </c>
      <c r="C11652" s="7" t="n">
        <v>0</v>
      </c>
      <c r="D11652" s="7" t="n">
        <v>17</v>
      </c>
      <c r="E11652" s="7" t="n">
        <v>62635</v>
      </c>
      <c r="F11652" s="7" t="s">
        <v>698</v>
      </c>
      <c r="G11652" s="7" t="n">
        <v>2</v>
      </c>
      <c r="H11652" s="7" t="n">
        <v>0</v>
      </c>
    </row>
    <row r="11653" spans="1:15">
      <c r="A11653" t="s">
        <v>4</v>
      </c>
      <c r="B11653" s="4" t="s">
        <v>5</v>
      </c>
    </row>
    <row r="11654" spans="1:15">
      <c r="A11654" t="n">
        <v>93952</v>
      </c>
      <c r="B11654" s="41" t="n">
        <v>28</v>
      </c>
    </row>
    <row r="11655" spans="1:15">
      <c r="A11655" t="s">
        <v>4</v>
      </c>
      <c r="B11655" s="4" t="s">
        <v>5</v>
      </c>
      <c r="C11655" s="4" t="s">
        <v>7</v>
      </c>
      <c r="D11655" s="4" t="s">
        <v>8</v>
      </c>
    </row>
    <row r="11656" spans="1:15">
      <c r="A11656" t="n">
        <v>93953</v>
      </c>
      <c r="B11656" s="42" t="n">
        <v>89</v>
      </c>
      <c r="C11656" s="7" t="n">
        <v>65533</v>
      </c>
      <c r="D11656" s="7" t="n">
        <v>1</v>
      </c>
    </row>
    <row r="11657" spans="1:15">
      <c r="A11657" t="s">
        <v>4</v>
      </c>
      <c r="B11657" s="4" t="s">
        <v>5</v>
      </c>
      <c r="C11657" s="4" t="s">
        <v>8</v>
      </c>
      <c r="D11657" s="4" t="s">
        <v>7</v>
      </c>
      <c r="E11657" s="4" t="s">
        <v>13</v>
      </c>
    </row>
    <row r="11658" spans="1:15">
      <c r="A11658" t="n">
        <v>93957</v>
      </c>
      <c r="B11658" s="27" t="n">
        <v>58</v>
      </c>
      <c r="C11658" s="7" t="n">
        <v>101</v>
      </c>
      <c r="D11658" s="7" t="n">
        <v>300</v>
      </c>
      <c r="E11658" s="7" t="n">
        <v>1</v>
      </c>
    </row>
    <row r="11659" spans="1:15">
      <c r="A11659" t="s">
        <v>4</v>
      </c>
      <c r="B11659" s="4" t="s">
        <v>5</v>
      </c>
      <c r="C11659" s="4" t="s">
        <v>8</v>
      </c>
      <c r="D11659" s="4" t="s">
        <v>7</v>
      </c>
    </row>
    <row r="11660" spans="1:15">
      <c r="A11660" t="n">
        <v>93965</v>
      </c>
      <c r="B11660" s="27" t="n">
        <v>58</v>
      </c>
      <c r="C11660" s="7" t="n">
        <v>254</v>
      </c>
      <c r="D11660" s="7" t="n">
        <v>0</v>
      </c>
    </row>
    <row r="11661" spans="1:15">
      <c r="A11661" t="s">
        <v>4</v>
      </c>
      <c r="B11661" s="4" t="s">
        <v>5</v>
      </c>
      <c r="C11661" s="4" t="s">
        <v>8</v>
      </c>
      <c r="D11661" s="4" t="s">
        <v>7</v>
      </c>
      <c r="E11661" s="4" t="s">
        <v>9</v>
      </c>
      <c r="F11661" s="4" t="s">
        <v>9</v>
      </c>
      <c r="G11661" s="4" t="s">
        <v>9</v>
      </c>
      <c r="H11661" s="4" t="s">
        <v>9</v>
      </c>
    </row>
    <row r="11662" spans="1:15">
      <c r="A11662" t="n">
        <v>93969</v>
      </c>
      <c r="B11662" s="39" t="n">
        <v>51</v>
      </c>
      <c r="C11662" s="7" t="n">
        <v>3</v>
      </c>
      <c r="D11662" s="7" t="n">
        <v>0</v>
      </c>
      <c r="E11662" s="7" t="s">
        <v>92</v>
      </c>
      <c r="F11662" s="7" t="s">
        <v>93</v>
      </c>
      <c r="G11662" s="7" t="s">
        <v>94</v>
      </c>
      <c r="H11662" s="7" t="s">
        <v>95</v>
      </c>
    </row>
    <row r="11663" spans="1:15">
      <c r="A11663" t="s">
        <v>4</v>
      </c>
      <c r="B11663" s="4" t="s">
        <v>5</v>
      </c>
      <c r="C11663" s="4" t="s">
        <v>8</v>
      </c>
      <c r="D11663" s="4" t="s">
        <v>7</v>
      </c>
      <c r="E11663" s="4" t="s">
        <v>9</v>
      </c>
      <c r="F11663" s="4" t="s">
        <v>9</v>
      </c>
      <c r="G11663" s="4" t="s">
        <v>9</v>
      </c>
      <c r="H11663" s="4" t="s">
        <v>9</v>
      </c>
    </row>
    <row r="11664" spans="1:15">
      <c r="A11664" t="n">
        <v>93998</v>
      </c>
      <c r="B11664" s="39" t="n">
        <v>51</v>
      </c>
      <c r="C11664" s="7" t="n">
        <v>3</v>
      </c>
      <c r="D11664" s="7" t="n">
        <v>1</v>
      </c>
      <c r="E11664" s="7" t="s">
        <v>92</v>
      </c>
      <c r="F11664" s="7" t="s">
        <v>93</v>
      </c>
      <c r="G11664" s="7" t="s">
        <v>94</v>
      </c>
      <c r="H11664" s="7" t="s">
        <v>95</v>
      </c>
    </row>
    <row r="11665" spans="1:8">
      <c r="A11665" t="s">
        <v>4</v>
      </c>
      <c r="B11665" s="4" t="s">
        <v>5</v>
      </c>
      <c r="C11665" s="4" t="s">
        <v>8</v>
      </c>
      <c r="D11665" s="4" t="s">
        <v>7</v>
      </c>
      <c r="E11665" s="4" t="s">
        <v>9</v>
      </c>
      <c r="F11665" s="4" t="s">
        <v>9</v>
      </c>
      <c r="G11665" s="4" t="s">
        <v>9</v>
      </c>
      <c r="H11665" s="4" t="s">
        <v>9</v>
      </c>
    </row>
    <row r="11666" spans="1:8">
      <c r="A11666" t="n">
        <v>94027</v>
      </c>
      <c r="B11666" s="39" t="n">
        <v>51</v>
      </c>
      <c r="C11666" s="7" t="n">
        <v>3</v>
      </c>
      <c r="D11666" s="7" t="n">
        <v>3</v>
      </c>
      <c r="E11666" s="7" t="s">
        <v>92</v>
      </c>
      <c r="F11666" s="7" t="s">
        <v>93</v>
      </c>
      <c r="G11666" s="7" t="s">
        <v>94</v>
      </c>
      <c r="H11666" s="7" t="s">
        <v>95</v>
      </c>
    </row>
    <row r="11667" spans="1:8">
      <c r="A11667" t="s">
        <v>4</v>
      </c>
      <c r="B11667" s="4" t="s">
        <v>5</v>
      </c>
      <c r="C11667" s="4" t="s">
        <v>8</v>
      </c>
      <c r="D11667" s="4" t="s">
        <v>7</v>
      </c>
      <c r="E11667" s="4" t="s">
        <v>9</v>
      </c>
      <c r="F11667" s="4" t="s">
        <v>9</v>
      </c>
      <c r="G11667" s="4" t="s">
        <v>9</v>
      </c>
      <c r="H11667" s="4" t="s">
        <v>9</v>
      </c>
    </row>
    <row r="11668" spans="1:8">
      <c r="A11668" t="n">
        <v>94056</v>
      </c>
      <c r="B11668" s="39" t="n">
        <v>51</v>
      </c>
      <c r="C11668" s="7" t="n">
        <v>3</v>
      </c>
      <c r="D11668" s="7" t="n">
        <v>13</v>
      </c>
      <c r="E11668" s="7" t="s">
        <v>92</v>
      </c>
      <c r="F11668" s="7" t="s">
        <v>93</v>
      </c>
      <c r="G11668" s="7" t="s">
        <v>94</v>
      </c>
      <c r="H11668" s="7" t="s">
        <v>95</v>
      </c>
    </row>
    <row r="11669" spans="1:8">
      <c r="A11669" t="s">
        <v>4</v>
      </c>
      <c r="B11669" s="4" t="s">
        <v>5</v>
      </c>
      <c r="C11669" s="4" t="s">
        <v>8</v>
      </c>
      <c r="D11669" s="4" t="s">
        <v>8</v>
      </c>
      <c r="E11669" s="4" t="s">
        <v>13</v>
      </c>
      <c r="F11669" s="4" t="s">
        <v>13</v>
      </c>
      <c r="G11669" s="4" t="s">
        <v>13</v>
      </c>
      <c r="H11669" s="4" t="s">
        <v>7</v>
      </c>
    </row>
    <row r="11670" spans="1:8">
      <c r="A11670" t="n">
        <v>94085</v>
      </c>
      <c r="B11670" s="31" t="n">
        <v>45</v>
      </c>
      <c r="C11670" s="7" t="n">
        <v>2</v>
      </c>
      <c r="D11670" s="7" t="n">
        <v>3</v>
      </c>
      <c r="E11670" s="7" t="n">
        <v>-5.25</v>
      </c>
      <c r="F11670" s="7" t="n">
        <v>4.19999980926514</v>
      </c>
      <c r="G11670" s="7" t="n">
        <v>50.75</v>
      </c>
      <c r="H11670" s="7" t="n">
        <v>0</v>
      </c>
    </row>
    <row r="11671" spans="1:8">
      <c r="A11671" t="s">
        <v>4</v>
      </c>
      <c r="B11671" s="4" t="s">
        <v>5</v>
      </c>
      <c r="C11671" s="4" t="s">
        <v>8</v>
      </c>
      <c r="D11671" s="4" t="s">
        <v>8</v>
      </c>
      <c r="E11671" s="4" t="s">
        <v>13</v>
      </c>
      <c r="F11671" s="4" t="s">
        <v>13</v>
      </c>
      <c r="G11671" s="4" t="s">
        <v>13</v>
      </c>
      <c r="H11671" s="4" t="s">
        <v>7</v>
      </c>
      <c r="I11671" s="4" t="s">
        <v>8</v>
      </c>
    </row>
    <row r="11672" spans="1:8">
      <c r="A11672" t="n">
        <v>94102</v>
      </c>
      <c r="B11672" s="31" t="n">
        <v>45</v>
      </c>
      <c r="C11672" s="7" t="n">
        <v>4</v>
      </c>
      <c r="D11672" s="7" t="n">
        <v>3</v>
      </c>
      <c r="E11672" s="7" t="n">
        <v>350</v>
      </c>
      <c r="F11672" s="7" t="n">
        <v>110</v>
      </c>
      <c r="G11672" s="7" t="n">
        <v>0</v>
      </c>
      <c r="H11672" s="7" t="n">
        <v>0</v>
      </c>
      <c r="I11672" s="7" t="n">
        <v>0</v>
      </c>
    </row>
    <row r="11673" spans="1:8">
      <c r="A11673" t="s">
        <v>4</v>
      </c>
      <c r="B11673" s="4" t="s">
        <v>5</v>
      </c>
      <c r="C11673" s="4" t="s">
        <v>8</v>
      </c>
      <c r="D11673" s="4" t="s">
        <v>8</v>
      </c>
      <c r="E11673" s="4" t="s">
        <v>13</v>
      </c>
      <c r="F11673" s="4" t="s">
        <v>7</v>
      </c>
    </row>
    <row r="11674" spans="1:8">
      <c r="A11674" t="n">
        <v>94120</v>
      </c>
      <c r="B11674" s="31" t="n">
        <v>45</v>
      </c>
      <c r="C11674" s="7" t="n">
        <v>5</v>
      </c>
      <c r="D11674" s="7" t="n">
        <v>3</v>
      </c>
      <c r="E11674" s="7" t="n">
        <v>7</v>
      </c>
      <c r="F11674" s="7" t="n">
        <v>0</v>
      </c>
    </row>
    <row r="11675" spans="1:8">
      <c r="A11675" t="s">
        <v>4</v>
      </c>
      <c r="B11675" s="4" t="s">
        <v>5</v>
      </c>
      <c r="C11675" s="4" t="s">
        <v>8</v>
      </c>
      <c r="D11675" s="4" t="s">
        <v>8</v>
      </c>
      <c r="E11675" s="4" t="s">
        <v>13</v>
      </c>
      <c r="F11675" s="4" t="s">
        <v>7</v>
      </c>
    </row>
    <row r="11676" spans="1:8">
      <c r="A11676" t="n">
        <v>94129</v>
      </c>
      <c r="B11676" s="31" t="n">
        <v>45</v>
      </c>
      <c r="C11676" s="7" t="n">
        <v>11</v>
      </c>
      <c r="D11676" s="7" t="n">
        <v>3</v>
      </c>
      <c r="E11676" s="7" t="n">
        <v>31.7000007629395</v>
      </c>
      <c r="F11676" s="7" t="n">
        <v>0</v>
      </c>
    </row>
    <row r="11677" spans="1:8">
      <c r="A11677" t="s">
        <v>4</v>
      </c>
      <c r="B11677" s="4" t="s">
        <v>5</v>
      </c>
      <c r="C11677" s="4" t="s">
        <v>8</v>
      </c>
      <c r="D11677" s="4" t="s">
        <v>8</v>
      </c>
      <c r="E11677" s="4" t="s">
        <v>13</v>
      </c>
      <c r="F11677" s="4" t="s">
        <v>13</v>
      </c>
      <c r="G11677" s="4" t="s">
        <v>13</v>
      </c>
      <c r="H11677" s="4" t="s">
        <v>7</v>
      </c>
    </row>
    <row r="11678" spans="1:8">
      <c r="A11678" t="n">
        <v>94138</v>
      </c>
      <c r="B11678" s="31" t="n">
        <v>45</v>
      </c>
      <c r="C11678" s="7" t="n">
        <v>2</v>
      </c>
      <c r="D11678" s="7" t="n">
        <v>3</v>
      </c>
      <c r="E11678" s="7" t="n">
        <v>-5.25</v>
      </c>
      <c r="F11678" s="7" t="n">
        <v>4.19999980926514</v>
      </c>
      <c r="G11678" s="7" t="n">
        <v>50.75</v>
      </c>
      <c r="H11678" s="7" t="n">
        <v>6000</v>
      </c>
    </row>
    <row r="11679" spans="1:8">
      <c r="A11679" t="s">
        <v>4</v>
      </c>
      <c r="B11679" s="4" t="s">
        <v>5</v>
      </c>
      <c r="C11679" s="4" t="s">
        <v>8</v>
      </c>
      <c r="D11679" s="4" t="s">
        <v>8</v>
      </c>
      <c r="E11679" s="4" t="s">
        <v>13</v>
      </c>
      <c r="F11679" s="4" t="s">
        <v>13</v>
      </c>
      <c r="G11679" s="4" t="s">
        <v>13</v>
      </c>
      <c r="H11679" s="4" t="s">
        <v>7</v>
      </c>
      <c r="I11679" s="4" t="s">
        <v>8</v>
      </c>
    </row>
    <row r="11680" spans="1:8">
      <c r="A11680" t="n">
        <v>94155</v>
      </c>
      <c r="B11680" s="31" t="n">
        <v>45</v>
      </c>
      <c r="C11680" s="7" t="n">
        <v>4</v>
      </c>
      <c r="D11680" s="7" t="n">
        <v>3</v>
      </c>
      <c r="E11680" s="7" t="n">
        <v>350.049987792969</v>
      </c>
      <c r="F11680" s="7" t="n">
        <v>129.259994506836</v>
      </c>
      <c r="G11680" s="7" t="n">
        <v>0</v>
      </c>
      <c r="H11680" s="7" t="n">
        <v>6000</v>
      </c>
      <c r="I11680" s="7" t="n">
        <v>1</v>
      </c>
    </row>
    <row r="11681" spans="1:9">
      <c r="A11681" t="s">
        <v>4</v>
      </c>
      <c r="B11681" s="4" t="s">
        <v>5</v>
      </c>
      <c r="C11681" s="4" t="s">
        <v>8</v>
      </c>
      <c r="D11681" s="4" t="s">
        <v>8</v>
      </c>
      <c r="E11681" s="4" t="s">
        <v>13</v>
      </c>
      <c r="F11681" s="4" t="s">
        <v>7</v>
      </c>
    </row>
    <row r="11682" spans="1:9">
      <c r="A11682" t="n">
        <v>94173</v>
      </c>
      <c r="B11682" s="31" t="n">
        <v>45</v>
      </c>
      <c r="C11682" s="7" t="n">
        <v>5</v>
      </c>
      <c r="D11682" s="7" t="n">
        <v>3</v>
      </c>
      <c r="E11682" s="7" t="n">
        <v>6</v>
      </c>
      <c r="F11682" s="7" t="n">
        <v>6000</v>
      </c>
    </row>
    <row r="11683" spans="1:9">
      <c r="A11683" t="s">
        <v>4</v>
      </c>
      <c r="B11683" s="4" t="s">
        <v>5</v>
      </c>
      <c r="C11683" s="4" t="s">
        <v>8</v>
      </c>
      <c r="D11683" s="4" t="s">
        <v>8</v>
      </c>
      <c r="E11683" s="4" t="s">
        <v>13</v>
      </c>
      <c r="F11683" s="4" t="s">
        <v>7</v>
      </c>
    </row>
    <row r="11684" spans="1:9">
      <c r="A11684" t="n">
        <v>94182</v>
      </c>
      <c r="B11684" s="31" t="n">
        <v>45</v>
      </c>
      <c r="C11684" s="7" t="n">
        <v>11</v>
      </c>
      <c r="D11684" s="7" t="n">
        <v>3</v>
      </c>
      <c r="E11684" s="7" t="n">
        <v>31.7000007629395</v>
      </c>
      <c r="F11684" s="7" t="n">
        <v>6000</v>
      </c>
    </row>
    <row r="11685" spans="1:9">
      <c r="A11685" t="s">
        <v>4</v>
      </c>
      <c r="B11685" s="4" t="s">
        <v>5</v>
      </c>
      <c r="C11685" s="4" t="s">
        <v>8</v>
      </c>
      <c r="D11685" s="4" t="s">
        <v>7</v>
      </c>
    </row>
    <row r="11686" spans="1:9">
      <c r="A11686" t="n">
        <v>94191</v>
      </c>
      <c r="B11686" s="27" t="n">
        <v>58</v>
      </c>
      <c r="C11686" s="7" t="n">
        <v>255</v>
      </c>
      <c r="D11686" s="7" t="n">
        <v>0</v>
      </c>
    </row>
    <row r="11687" spans="1:9">
      <c r="A11687" t="s">
        <v>4</v>
      </c>
      <c r="B11687" s="4" t="s">
        <v>5</v>
      </c>
      <c r="C11687" s="4" t="s">
        <v>8</v>
      </c>
      <c r="D11687" s="4" t="s">
        <v>7</v>
      </c>
      <c r="E11687" s="4" t="s">
        <v>14</v>
      </c>
      <c r="F11687" s="4" t="s">
        <v>7</v>
      </c>
      <c r="G11687" s="4" t="s">
        <v>14</v>
      </c>
      <c r="H11687" s="4" t="s">
        <v>8</v>
      </c>
    </row>
    <row r="11688" spans="1:9">
      <c r="A11688" t="n">
        <v>94195</v>
      </c>
      <c r="B11688" s="14" t="n">
        <v>49</v>
      </c>
      <c r="C11688" s="7" t="n">
        <v>0</v>
      </c>
      <c r="D11688" s="7" t="n">
        <v>123</v>
      </c>
      <c r="E11688" s="7" t="n">
        <v>1060320051</v>
      </c>
      <c r="F11688" s="7" t="n">
        <v>0</v>
      </c>
      <c r="G11688" s="7" t="n">
        <v>0</v>
      </c>
      <c r="H11688" s="7" t="n">
        <v>0</v>
      </c>
    </row>
    <row r="11689" spans="1:9">
      <c r="A11689" t="s">
        <v>4</v>
      </c>
      <c r="B11689" s="4" t="s">
        <v>5</v>
      </c>
      <c r="C11689" s="4" t="s">
        <v>7</v>
      </c>
    </row>
    <row r="11690" spans="1:9">
      <c r="A11690" t="n">
        <v>94210</v>
      </c>
      <c r="B11690" s="25" t="n">
        <v>16</v>
      </c>
      <c r="C11690" s="7" t="n">
        <v>2000</v>
      </c>
    </row>
    <row r="11691" spans="1:9">
      <c r="A11691" t="s">
        <v>4</v>
      </c>
      <c r="B11691" s="4" t="s">
        <v>5</v>
      </c>
      <c r="C11691" s="4" t="s">
        <v>7</v>
      </c>
      <c r="D11691" s="4" t="s">
        <v>7</v>
      </c>
      <c r="E11691" s="4" t="s">
        <v>9</v>
      </c>
      <c r="F11691" s="4" t="s">
        <v>8</v>
      </c>
      <c r="G11691" s="4" t="s">
        <v>7</v>
      </c>
    </row>
    <row r="11692" spans="1:9">
      <c r="A11692" t="n">
        <v>94213</v>
      </c>
      <c r="B11692" s="97" t="n">
        <v>80</v>
      </c>
      <c r="C11692" s="7" t="n">
        <v>744</v>
      </c>
      <c r="D11692" s="7" t="n">
        <v>508</v>
      </c>
      <c r="E11692" s="7" t="s">
        <v>699</v>
      </c>
      <c r="F11692" s="7" t="n">
        <v>1</v>
      </c>
      <c r="G11692" s="7" t="n">
        <v>0</v>
      </c>
    </row>
    <row r="11693" spans="1:9">
      <c r="A11693" t="s">
        <v>4</v>
      </c>
      <c r="B11693" s="4" t="s">
        <v>5</v>
      </c>
      <c r="C11693" s="4" t="s">
        <v>7</v>
      </c>
    </row>
    <row r="11694" spans="1:9">
      <c r="A11694" t="n">
        <v>94231</v>
      </c>
      <c r="B11694" s="25" t="n">
        <v>16</v>
      </c>
      <c r="C11694" s="7" t="n">
        <v>4000</v>
      </c>
    </row>
    <row r="11695" spans="1:9">
      <c r="A11695" t="s">
        <v>4</v>
      </c>
      <c r="B11695" s="4" t="s">
        <v>5</v>
      </c>
      <c r="C11695" s="4" t="s">
        <v>8</v>
      </c>
      <c r="D11695" s="4" t="s">
        <v>7</v>
      </c>
    </row>
    <row r="11696" spans="1:9">
      <c r="A11696" t="n">
        <v>94234</v>
      </c>
      <c r="B11696" s="31" t="n">
        <v>45</v>
      </c>
      <c r="C11696" s="7" t="n">
        <v>7</v>
      </c>
      <c r="D11696" s="7" t="n">
        <v>255</v>
      </c>
    </row>
    <row r="11697" spans="1:8">
      <c r="A11697" t="s">
        <v>4</v>
      </c>
      <c r="B11697" s="4" t="s">
        <v>5</v>
      </c>
      <c r="C11697" s="4" t="s">
        <v>8</v>
      </c>
      <c r="D11697" s="4" t="s">
        <v>7</v>
      </c>
      <c r="E11697" s="4" t="s">
        <v>9</v>
      </c>
    </row>
    <row r="11698" spans="1:8">
      <c r="A11698" t="n">
        <v>94238</v>
      </c>
      <c r="B11698" s="39" t="n">
        <v>51</v>
      </c>
      <c r="C11698" s="7" t="n">
        <v>4</v>
      </c>
      <c r="D11698" s="7" t="n">
        <v>12</v>
      </c>
      <c r="E11698" s="7" t="s">
        <v>90</v>
      </c>
    </row>
    <row r="11699" spans="1:8">
      <c r="A11699" t="s">
        <v>4</v>
      </c>
      <c r="B11699" s="4" t="s">
        <v>5</v>
      </c>
      <c r="C11699" s="4" t="s">
        <v>7</v>
      </c>
    </row>
    <row r="11700" spans="1:8">
      <c r="A11700" t="n">
        <v>94252</v>
      </c>
      <c r="B11700" s="25" t="n">
        <v>16</v>
      </c>
      <c r="C11700" s="7" t="n">
        <v>0</v>
      </c>
    </row>
    <row r="11701" spans="1:8">
      <c r="A11701" t="s">
        <v>4</v>
      </c>
      <c r="B11701" s="4" t="s">
        <v>5</v>
      </c>
      <c r="C11701" s="4" t="s">
        <v>7</v>
      </c>
      <c r="D11701" s="4" t="s">
        <v>8</v>
      </c>
      <c r="E11701" s="4" t="s">
        <v>14</v>
      </c>
      <c r="F11701" s="4" t="s">
        <v>74</v>
      </c>
      <c r="G11701" s="4" t="s">
        <v>8</v>
      </c>
      <c r="H11701" s="4" t="s">
        <v>8</v>
      </c>
      <c r="I11701" s="4" t="s">
        <v>8</v>
      </c>
      <c r="J11701" s="4" t="s">
        <v>14</v>
      </c>
      <c r="K11701" s="4" t="s">
        <v>74</v>
      </c>
      <c r="L11701" s="4" t="s">
        <v>8</v>
      </c>
      <c r="M11701" s="4" t="s">
        <v>8</v>
      </c>
    </row>
    <row r="11702" spans="1:8">
      <c r="A11702" t="n">
        <v>94255</v>
      </c>
      <c r="B11702" s="40" t="n">
        <v>26</v>
      </c>
      <c r="C11702" s="7" t="n">
        <v>12</v>
      </c>
      <c r="D11702" s="7" t="n">
        <v>17</v>
      </c>
      <c r="E11702" s="7" t="n">
        <v>12301</v>
      </c>
      <c r="F11702" s="7" t="s">
        <v>700</v>
      </c>
      <c r="G11702" s="7" t="n">
        <v>2</v>
      </c>
      <c r="H11702" s="7" t="n">
        <v>3</v>
      </c>
      <c r="I11702" s="7" t="n">
        <v>17</v>
      </c>
      <c r="J11702" s="7" t="n">
        <v>12302</v>
      </c>
      <c r="K11702" s="7" t="s">
        <v>701</v>
      </c>
      <c r="L11702" s="7" t="n">
        <v>2</v>
      </c>
      <c r="M11702" s="7" t="n">
        <v>0</v>
      </c>
    </row>
    <row r="11703" spans="1:8">
      <c r="A11703" t="s">
        <v>4</v>
      </c>
      <c r="B11703" s="4" t="s">
        <v>5</v>
      </c>
    </row>
    <row r="11704" spans="1:8">
      <c r="A11704" t="n">
        <v>94394</v>
      </c>
      <c r="B11704" s="41" t="n">
        <v>28</v>
      </c>
    </row>
    <row r="11705" spans="1:8">
      <c r="A11705" t="s">
        <v>4</v>
      </c>
      <c r="B11705" s="4" t="s">
        <v>5</v>
      </c>
      <c r="C11705" s="4" t="s">
        <v>8</v>
      </c>
      <c r="D11705" s="4" t="s">
        <v>7</v>
      </c>
      <c r="E11705" s="4" t="s">
        <v>7</v>
      </c>
      <c r="F11705" s="4" t="s">
        <v>8</v>
      </c>
    </row>
    <row r="11706" spans="1:8">
      <c r="A11706" t="n">
        <v>94395</v>
      </c>
      <c r="B11706" s="37" t="n">
        <v>25</v>
      </c>
      <c r="C11706" s="7" t="n">
        <v>1</v>
      </c>
      <c r="D11706" s="7" t="n">
        <v>260</v>
      </c>
      <c r="E11706" s="7" t="n">
        <v>640</v>
      </c>
      <c r="F11706" s="7" t="n">
        <v>1</v>
      </c>
    </row>
    <row r="11707" spans="1:8">
      <c r="A11707" t="s">
        <v>4</v>
      </c>
      <c r="B11707" s="4" t="s">
        <v>5</v>
      </c>
      <c r="C11707" s="4" t="s">
        <v>8</v>
      </c>
      <c r="D11707" s="4" t="s">
        <v>7</v>
      </c>
      <c r="E11707" s="4" t="s">
        <v>9</v>
      </c>
    </row>
    <row r="11708" spans="1:8">
      <c r="A11708" t="n">
        <v>94402</v>
      </c>
      <c r="B11708" s="39" t="n">
        <v>51</v>
      </c>
      <c r="C11708" s="7" t="n">
        <v>4</v>
      </c>
      <c r="D11708" s="7" t="n">
        <v>1</v>
      </c>
      <c r="E11708" s="7" t="s">
        <v>539</v>
      </c>
    </row>
    <row r="11709" spans="1:8">
      <c r="A11709" t="s">
        <v>4</v>
      </c>
      <c r="B11709" s="4" t="s">
        <v>5</v>
      </c>
      <c r="C11709" s="4" t="s">
        <v>7</v>
      </c>
    </row>
    <row r="11710" spans="1:8">
      <c r="A11710" t="n">
        <v>94415</v>
      </c>
      <c r="B11710" s="25" t="n">
        <v>16</v>
      </c>
      <c r="C11710" s="7" t="n">
        <v>0</v>
      </c>
    </row>
    <row r="11711" spans="1:8">
      <c r="A11711" t="s">
        <v>4</v>
      </c>
      <c r="B11711" s="4" t="s">
        <v>5</v>
      </c>
      <c r="C11711" s="4" t="s">
        <v>7</v>
      </c>
      <c r="D11711" s="4" t="s">
        <v>8</v>
      </c>
      <c r="E11711" s="4" t="s">
        <v>14</v>
      </c>
      <c r="F11711" s="4" t="s">
        <v>74</v>
      </c>
      <c r="G11711" s="4" t="s">
        <v>8</v>
      </c>
      <c r="H11711" s="4" t="s">
        <v>8</v>
      </c>
    </row>
    <row r="11712" spans="1:8">
      <c r="A11712" t="n">
        <v>94418</v>
      </c>
      <c r="B11712" s="40" t="n">
        <v>26</v>
      </c>
      <c r="C11712" s="7" t="n">
        <v>1</v>
      </c>
      <c r="D11712" s="7" t="n">
        <v>17</v>
      </c>
      <c r="E11712" s="7" t="n">
        <v>62636</v>
      </c>
      <c r="F11712" s="7" t="s">
        <v>702</v>
      </c>
      <c r="G11712" s="7" t="n">
        <v>2</v>
      </c>
      <c r="H11712" s="7" t="n">
        <v>0</v>
      </c>
    </row>
    <row r="11713" spans="1:13">
      <c r="A11713" t="s">
        <v>4</v>
      </c>
      <c r="B11713" s="4" t="s">
        <v>5</v>
      </c>
    </row>
    <row r="11714" spans="1:13">
      <c r="A11714" t="n">
        <v>94472</v>
      </c>
      <c r="B11714" s="41" t="n">
        <v>28</v>
      </c>
    </row>
    <row r="11715" spans="1:13">
      <c r="A11715" t="s">
        <v>4</v>
      </c>
      <c r="B11715" s="4" t="s">
        <v>5</v>
      </c>
      <c r="C11715" s="4" t="s">
        <v>8</v>
      </c>
      <c r="D11715" s="4" t="s">
        <v>7</v>
      </c>
      <c r="E11715" s="4" t="s">
        <v>7</v>
      </c>
      <c r="F11715" s="4" t="s">
        <v>8</v>
      </c>
    </row>
    <row r="11716" spans="1:13">
      <c r="A11716" t="n">
        <v>94473</v>
      </c>
      <c r="B11716" s="37" t="n">
        <v>25</v>
      </c>
      <c r="C11716" s="7" t="n">
        <v>1</v>
      </c>
      <c r="D11716" s="7" t="n">
        <v>65535</v>
      </c>
      <c r="E11716" s="7" t="n">
        <v>65535</v>
      </c>
      <c r="F11716" s="7" t="n">
        <v>0</v>
      </c>
    </row>
    <row r="11717" spans="1:13">
      <c r="A11717" t="s">
        <v>4</v>
      </c>
      <c r="B11717" s="4" t="s">
        <v>5</v>
      </c>
      <c r="C11717" s="4" t="s">
        <v>8</v>
      </c>
      <c r="D11717" s="4" t="s">
        <v>7</v>
      </c>
      <c r="E11717" s="4" t="s">
        <v>7</v>
      </c>
      <c r="F11717" s="4" t="s">
        <v>8</v>
      </c>
    </row>
    <row r="11718" spans="1:13">
      <c r="A11718" t="n">
        <v>94480</v>
      </c>
      <c r="B11718" s="37" t="n">
        <v>25</v>
      </c>
      <c r="C11718" s="7" t="n">
        <v>1</v>
      </c>
      <c r="D11718" s="7" t="n">
        <v>60</v>
      </c>
      <c r="E11718" s="7" t="n">
        <v>640</v>
      </c>
      <c r="F11718" s="7" t="n">
        <v>1</v>
      </c>
    </row>
    <row r="11719" spans="1:13">
      <c r="A11719" t="s">
        <v>4</v>
      </c>
      <c r="B11719" s="4" t="s">
        <v>5</v>
      </c>
      <c r="C11719" s="4" t="s">
        <v>8</v>
      </c>
      <c r="D11719" s="4" t="s">
        <v>7</v>
      </c>
      <c r="E11719" s="4" t="s">
        <v>9</v>
      </c>
    </row>
    <row r="11720" spans="1:13">
      <c r="A11720" t="n">
        <v>94487</v>
      </c>
      <c r="B11720" s="39" t="n">
        <v>51</v>
      </c>
      <c r="C11720" s="7" t="n">
        <v>4</v>
      </c>
      <c r="D11720" s="7" t="n">
        <v>0</v>
      </c>
      <c r="E11720" s="7" t="s">
        <v>539</v>
      </c>
    </row>
    <row r="11721" spans="1:13">
      <c r="A11721" t="s">
        <v>4</v>
      </c>
      <c r="B11721" s="4" t="s">
        <v>5</v>
      </c>
      <c r="C11721" s="4" t="s">
        <v>7</v>
      </c>
    </row>
    <row r="11722" spans="1:13">
      <c r="A11722" t="n">
        <v>94500</v>
      </c>
      <c r="B11722" s="25" t="n">
        <v>16</v>
      </c>
      <c r="C11722" s="7" t="n">
        <v>0</v>
      </c>
    </row>
    <row r="11723" spans="1:13">
      <c r="A11723" t="s">
        <v>4</v>
      </c>
      <c r="B11723" s="4" t="s">
        <v>5</v>
      </c>
      <c r="C11723" s="4" t="s">
        <v>7</v>
      </c>
      <c r="D11723" s="4" t="s">
        <v>8</v>
      </c>
      <c r="E11723" s="4" t="s">
        <v>14</v>
      </c>
      <c r="F11723" s="4" t="s">
        <v>74</v>
      </c>
      <c r="G11723" s="4" t="s">
        <v>8</v>
      </c>
      <c r="H11723" s="4" t="s">
        <v>8</v>
      </c>
    </row>
    <row r="11724" spans="1:13">
      <c r="A11724" t="n">
        <v>94503</v>
      </c>
      <c r="B11724" s="40" t="n">
        <v>26</v>
      </c>
      <c r="C11724" s="7" t="n">
        <v>0</v>
      </c>
      <c r="D11724" s="7" t="n">
        <v>17</v>
      </c>
      <c r="E11724" s="7" t="n">
        <v>62637</v>
      </c>
      <c r="F11724" s="7" t="s">
        <v>703</v>
      </c>
      <c r="G11724" s="7" t="n">
        <v>2</v>
      </c>
      <c r="H11724" s="7" t="n">
        <v>0</v>
      </c>
    </row>
    <row r="11725" spans="1:13">
      <c r="A11725" t="s">
        <v>4</v>
      </c>
      <c r="B11725" s="4" t="s">
        <v>5</v>
      </c>
    </row>
    <row r="11726" spans="1:13">
      <c r="A11726" t="n">
        <v>94564</v>
      </c>
      <c r="B11726" s="41" t="n">
        <v>28</v>
      </c>
    </row>
    <row r="11727" spans="1:13">
      <c r="A11727" t="s">
        <v>4</v>
      </c>
      <c r="B11727" s="4" t="s">
        <v>5</v>
      </c>
      <c r="C11727" s="4" t="s">
        <v>8</v>
      </c>
      <c r="D11727" s="4" t="s">
        <v>7</v>
      </c>
      <c r="E11727" s="4" t="s">
        <v>7</v>
      </c>
      <c r="F11727" s="4" t="s">
        <v>8</v>
      </c>
    </row>
    <row r="11728" spans="1:13">
      <c r="A11728" t="n">
        <v>94565</v>
      </c>
      <c r="B11728" s="37" t="n">
        <v>25</v>
      </c>
      <c r="C11728" s="7" t="n">
        <v>1</v>
      </c>
      <c r="D11728" s="7" t="n">
        <v>65535</v>
      </c>
      <c r="E11728" s="7" t="n">
        <v>65535</v>
      </c>
      <c r="F11728" s="7" t="n">
        <v>0</v>
      </c>
    </row>
    <row r="11729" spans="1:8">
      <c r="A11729" t="s">
        <v>4</v>
      </c>
      <c r="B11729" s="4" t="s">
        <v>5</v>
      </c>
      <c r="C11729" s="4" t="s">
        <v>8</v>
      </c>
      <c r="D11729" s="4" t="s">
        <v>7</v>
      </c>
      <c r="E11729" s="4" t="s">
        <v>9</v>
      </c>
    </row>
    <row r="11730" spans="1:8">
      <c r="A11730" t="n">
        <v>94572</v>
      </c>
      <c r="B11730" s="39" t="n">
        <v>51</v>
      </c>
      <c r="C11730" s="7" t="n">
        <v>4</v>
      </c>
      <c r="D11730" s="7" t="n">
        <v>12</v>
      </c>
      <c r="E11730" s="7" t="s">
        <v>704</v>
      </c>
    </row>
    <row r="11731" spans="1:8">
      <c r="A11731" t="s">
        <v>4</v>
      </c>
      <c r="B11731" s="4" t="s">
        <v>5</v>
      </c>
      <c r="C11731" s="4" t="s">
        <v>7</v>
      </c>
    </row>
    <row r="11732" spans="1:8">
      <c r="A11732" t="n">
        <v>94586</v>
      </c>
      <c r="B11732" s="25" t="n">
        <v>16</v>
      </c>
      <c r="C11732" s="7" t="n">
        <v>0</v>
      </c>
    </row>
    <row r="11733" spans="1:8">
      <c r="A11733" t="s">
        <v>4</v>
      </c>
      <c r="B11733" s="4" t="s">
        <v>5</v>
      </c>
      <c r="C11733" s="4" t="s">
        <v>7</v>
      </c>
      <c r="D11733" s="4" t="s">
        <v>8</v>
      </c>
      <c r="E11733" s="4" t="s">
        <v>14</v>
      </c>
      <c r="F11733" s="4" t="s">
        <v>74</v>
      </c>
      <c r="G11733" s="4" t="s">
        <v>8</v>
      </c>
      <c r="H11733" s="4" t="s">
        <v>8</v>
      </c>
      <c r="I11733" s="4" t="s">
        <v>8</v>
      </c>
      <c r="J11733" s="4" t="s">
        <v>14</v>
      </c>
      <c r="K11733" s="4" t="s">
        <v>74</v>
      </c>
      <c r="L11733" s="4" t="s">
        <v>8</v>
      </c>
      <c r="M11733" s="4" t="s">
        <v>8</v>
      </c>
    </row>
    <row r="11734" spans="1:8">
      <c r="A11734" t="n">
        <v>94589</v>
      </c>
      <c r="B11734" s="40" t="n">
        <v>26</v>
      </c>
      <c r="C11734" s="7" t="n">
        <v>12</v>
      </c>
      <c r="D11734" s="7" t="n">
        <v>17</v>
      </c>
      <c r="E11734" s="7" t="n">
        <v>12303</v>
      </c>
      <c r="F11734" s="7" t="s">
        <v>705</v>
      </c>
      <c r="G11734" s="7" t="n">
        <v>2</v>
      </c>
      <c r="H11734" s="7" t="n">
        <v>3</v>
      </c>
      <c r="I11734" s="7" t="n">
        <v>17</v>
      </c>
      <c r="J11734" s="7" t="n">
        <v>12304</v>
      </c>
      <c r="K11734" s="7" t="s">
        <v>706</v>
      </c>
      <c r="L11734" s="7" t="n">
        <v>2</v>
      </c>
      <c r="M11734" s="7" t="n">
        <v>0</v>
      </c>
    </row>
    <row r="11735" spans="1:8">
      <c r="A11735" t="s">
        <v>4</v>
      </c>
      <c r="B11735" s="4" t="s">
        <v>5</v>
      </c>
    </row>
    <row r="11736" spans="1:8">
      <c r="A11736" t="n">
        <v>94790</v>
      </c>
      <c r="B11736" s="41" t="n">
        <v>28</v>
      </c>
    </row>
    <row r="11737" spans="1:8">
      <c r="A11737" t="s">
        <v>4</v>
      </c>
      <c r="B11737" s="4" t="s">
        <v>5</v>
      </c>
      <c r="C11737" s="4" t="s">
        <v>7</v>
      </c>
      <c r="D11737" s="4" t="s">
        <v>8</v>
      </c>
    </row>
    <row r="11738" spans="1:8">
      <c r="A11738" t="n">
        <v>94791</v>
      </c>
      <c r="B11738" s="42" t="n">
        <v>89</v>
      </c>
      <c r="C11738" s="7" t="n">
        <v>65533</v>
      </c>
      <c r="D11738" s="7" t="n">
        <v>1</v>
      </c>
    </row>
    <row r="11739" spans="1:8">
      <c r="A11739" t="s">
        <v>4</v>
      </c>
      <c r="B11739" s="4" t="s">
        <v>5</v>
      </c>
      <c r="C11739" s="4" t="s">
        <v>8</v>
      </c>
      <c r="D11739" s="4" t="s">
        <v>7</v>
      </c>
      <c r="E11739" s="4" t="s">
        <v>13</v>
      </c>
    </row>
    <row r="11740" spans="1:8">
      <c r="A11740" t="n">
        <v>94795</v>
      </c>
      <c r="B11740" s="27" t="n">
        <v>58</v>
      </c>
      <c r="C11740" s="7" t="n">
        <v>101</v>
      </c>
      <c r="D11740" s="7" t="n">
        <v>300</v>
      </c>
      <c r="E11740" s="7" t="n">
        <v>1</v>
      </c>
    </row>
    <row r="11741" spans="1:8">
      <c r="A11741" t="s">
        <v>4</v>
      </c>
      <c r="B11741" s="4" t="s">
        <v>5</v>
      </c>
      <c r="C11741" s="4" t="s">
        <v>8</v>
      </c>
      <c r="D11741" s="4" t="s">
        <v>7</v>
      </c>
    </row>
    <row r="11742" spans="1:8">
      <c r="A11742" t="n">
        <v>94803</v>
      </c>
      <c r="B11742" s="27" t="n">
        <v>58</v>
      </c>
      <c r="C11742" s="7" t="n">
        <v>254</v>
      </c>
      <c r="D11742" s="7" t="n">
        <v>0</v>
      </c>
    </row>
    <row r="11743" spans="1:8">
      <c r="A11743" t="s">
        <v>4</v>
      </c>
      <c r="B11743" s="4" t="s">
        <v>5</v>
      </c>
      <c r="C11743" s="4" t="s">
        <v>8</v>
      </c>
      <c r="D11743" s="4" t="s">
        <v>14</v>
      </c>
      <c r="E11743" s="4" t="s">
        <v>14</v>
      </c>
      <c r="F11743" s="4" t="s">
        <v>14</v>
      </c>
      <c r="G11743" s="4" t="s">
        <v>14</v>
      </c>
      <c r="H11743" s="4" t="s">
        <v>14</v>
      </c>
      <c r="I11743" s="4" t="s">
        <v>14</v>
      </c>
      <c r="J11743" s="4" t="s">
        <v>14</v>
      </c>
      <c r="K11743" s="4" t="s">
        <v>14</v>
      </c>
    </row>
    <row r="11744" spans="1:8">
      <c r="A11744" t="n">
        <v>94807</v>
      </c>
      <c r="B11744" s="38" t="n">
        <v>175</v>
      </c>
      <c r="C11744" s="7" t="n">
        <v>1</v>
      </c>
      <c r="D11744" s="7" t="n">
        <v>0</v>
      </c>
      <c r="E11744" s="7" t="n">
        <v>0</v>
      </c>
      <c r="F11744" s="7" t="n">
        <v>0</v>
      </c>
      <c r="G11744" s="7" t="n">
        <v>0</v>
      </c>
      <c r="H11744" s="7" t="n">
        <v>0</v>
      </c>
      <c r="I11744" s="7" t="n">
        <v>-1011777536</v>
      </c>
      <c r="J11744" s="7" t="n">
        <v>0</v>
      </c>
      <c r="K11744" s="7" t="n">
        <v>1091567616</v>
      </c>
    </row>
    <row r="11745" spans="1:13">
      <c r="A11745" t="s">
        <v>4</v>
      </c>
      <c r="B11745" s="4" t="s">
        <v>5</v>
      </c>
      <c r="C11745" s="4" t="s">
        <v>8</v>
      </c>
      <c r="D11745" s="4" t="s">
        <v>8</v>
      </c>
      <c r="E11745" s="4" t="s">
        <v>13</v>
      </c>
      <c r="F11745" s="4" t="s">
        <v>13</v>
      </c>
      <c r="G11745" s="4" t="s">
        <v>13</v>
      </c>
      <c r="H11745" s="4" t="s">
        <v>7</v>
      </c>
    </row>
    <row r="11746" spans="1:13">
      <c r="A11746" t="n">
        <v>94841</v>
      </c>
      <c r="B11746" s="31" t="n">
        <v>45</v>
      </c>
      <c r="C11746" s="7" t="n">
        <v>2</v>
      </c>
      <c r="D11746" s="7" t="n">
        <v>3</v>
      </c>
      <c r="E11746" s="7" t="n">
        <v>-5.25</v>
      </c>
      <c r="F11746" s="7" t="n">
        <v>4.19999980926514</v>
      </c>
      <c r="G11746" s="7" t="n">
        <v>50.75</v>
      </c>
      <c r="H11746" s="7" t="n">
        <v>0</v>
      </c>
    </row>
    <row r="11747" spans="1:13">
      <c r="A11747" t="s">
        <v>4</v>
      </c>
      <c r="B11747" s="4" t="s">
        <v>5</v>
      </c>
      <c r="C11747" s="4" t="s">
        <v>8</v>
      </c>
      <c r="D11747" s="4" t="s">
        <v>8</v>
      </c>
      <c r="E11747" s="4" t="s">
        <v>13</v>
      </c>
      <c r="F11747" s="4" t="s">
        <v>13</v>
      </c>
      <c r="G11747" s="4" t="s">
        <v>13</v>
      </c>
      <c r="H11747" s="4" t="s">
        <v>7</v>
      </c>
      <c r="I11747" s="4" t="s">
        <v>8</v>
      </c>
    </row>
    <row r="11748" spans="1:13">
      <c r="A11748" t="n">
        <v>94858</v>
      </c>
      <c r="B11748" s="31" t="n">
        <v>45</v>
      </c>
      <c r="C11748" s="7" t="n">
        <v>4</v>
      </c>
      <c r="D11748" s="7" t="n">
        <v>3</v>
      </c>
      <c r="E11748" s="7" t="n">
        <v>350.049987792969</v>
      </c>
      <c r="F11748" s="7" t="n">
        <v>129.259994506836</v>
      </c>
      <c r="G11748" s="7" t="n">
        <v>0</v>
      </c>
      <c r="H11748" s="7" t="n">
        <v>0</v>
      </c>
      <c r="I11748" s="7" t="n">
        <v>0</v>
      </c>
    </row>
    <row r="11749" spans="1:13">
      <c r="A11749" t="s">
        <v>4</v>
      </c>
      <c r="B11749" s="4" t="s">
        <v>5</v>
      </c>
      <c r="C11749" s="4" t="s">
        <v>8</v>
      </c>
      <c r="D11749" s="4" t="s">
        <v>8</v>
      </c>
      <c r="E11749" s="4" t="s">
        <v>13</v>
      </c>
      <c r="F11749" s="4" t="s">
        <v>7</v>
      </c>
    </row>
    <row r="11750" spans="1:13">
      <c r="A11750" t="n">
        <v>94876</v>
      </c>
      <c r="B11750" s="31" t="n">
        <v>45</v>
      </c>
      <c r="C11750" s="7" t="n">
        <v>5</v>
      </c>
      <c r="D11750" s="7" t="n">
        <v>3</v>
      </c>
      <c r="E11750" s="7" t="n">
        <v>6</v>
      </c>
      <c r="F11750" s="7" t="n">
        <v>0</v>
      </c>
    </row>
    <row r="11751" spans="1:13">
      <c r="A11751" t="s">
        <v>4</v>
      </c>
      <c r="B11751" s="4" t="s">
        <v>5</v>
      </c>
      <c r="C11751" s="4" t="s">
        <v>8</v>
      </c>
      <c r="D11751" s="4" t="s">
        <v>8</v>
      </c>
      <c r="E11751" s="4" t="s">
        <v>13</v>
      </c>
      <c r="F11751" s="4" t="s">
        <v>7</v>
      </c>
    </row>
    <row r="11752" spans="1:13">
      <c r="A11752" t="n">
        <v>94885</v>
      </c>
      <c r="B11752" s="31" t="n">
        <v>45</v>
      </c>
      <c r="C11752" s="7" t="n">
        <v>11</v>
      </c>
      <c r="D11752" s="7" t="n">
        <v>3</v>
      </c>
      <c r="E11752" s="7" t="n">
        <v>31.7000007629395</v>
      </c>
      <c r="F11752" s="7" t="n">
        <v>0</v>
      </c>
    </row>
    <row r="11753" spans="1:13">
      <c r="A11753" t="s">
        <v>4</v>
      </c>
      <c r="B11753" s="4" t="s">
        <v>5</v>
      </c>
      <c r="C11753" s="4" t="s">
        <v>8</v>
      </c>
      <c r="D11753" s="4" t="s">
        <v>7</v>
      </c>
      <c r="E11753" s="4" t="s">
        <v>9</v>
      </c>
      <c r="F11753" s="4" t="s">
        <v>9</v>
      </c>
      <c r="G11753" s="4" t="s">
        <v>9</v>
      </c>
      <c r="H11753" s="4" t="s">
        <v>9</v>
      </c>
    </row>
    <row r="11754" spans="1:13">
      <c r="A11754" t="n">
        <v>94894</v>
      </c>
      <c r="B11754" s="39" t="n">
        <v>51</v>
      </c>
      <c r="C11754" s="7" t="n">
        <v>3</v>
      </c>
      <c r="D11754" s="7" t="n">
        <v>0</v>
      </c>
      <c r="E11754" s="7" t="s">
        <v>92</v>
      </c>
      <c r="F11754" s="7" t="s">
        <v>93</v>
      </c>
      <c r="G11754" s="7" t="s">
        <v>94</v>
      </c>
      <c r="H11754" s="7" t="s">
        <v>95</v>
      </c>
    </row>
    <row r="11755" spans="1:13">
      <c r="A11755" t="s">
        <v>4</v>
      </c>
      <c r="B11755" s="4" t="s">
        <v>5</v>
      </c>
      <c r="C11755" s="4" t="s">
        <v>8</v>
      </c>
      <c r="D11755" s="4" t="s">
        <v>7</v>
      </c>
      <c r="E11755" s="4" t="s">
        <v>9</v>
      </c>
      <c r="F11755" s="4" t="s">
        <v>9</v>
      </c>
      <c r="G11755" s="4" t="s">
        <v>9</v>
      </c>
      <c r="H11755" s="4" t="s">
        <v>9</v>
      </c>
    </row>
    <row r="11756" spans="1:13">
      <c r="A11756" t="n">
        <v>94923</v>
      </c>
      <c r="B11756" s="39" t="n">
        <v>51</v>
      </c>
      <c r="C11756" s="7" t="n">
        <v>3</v>
      </c>
      <c r="D11756" s="7" t="n">
        <v>1</v>
      </c>
      <c r="E11756" s="7" t="s">
        <v>92</v>
      </c>
      <c r="F11756" s="7" t="s">
        <v>93</v>
      </c>
      <c r="G11756" s="7" t="s">
        <v>94</v>
      </c>
      <c r="H11756" s="7" t="s">
        <v>95</v>
      </c>
    </row>
    <row r="11757" spans="1:13">
      <c r="A11757" t="s">
        <v>4</v>
      </c>
      <c r="B11757" s="4" t="s">
        <v>5</v>
      </c>
      <c r="C11757" s="4" t="s">
        <v>8</v>
      </c>
      <c r="D11757" s="4" t="s">
        <v>7</v>
      </c>
      <c r="E11757" s="4" t="s">
        <v>9</v>
      </c>
      <c r="F11757" s="4" t="s">
        <v>9</v>
      </c>
      <c r="G11757" s="4" t="s">
        <v>9</v>
      </c>
      <c r="H11757" s="4" t="s">
        <v>9</v>
      </c>
    </row>
    <row r="11758" spans="1:13">
      <c r="A11758" t="n">
        <v>94952</v>
      </c>
      <c r="B11758" s="39" t="n">
        <v>51</v>
      </c>
      <c r="C11758" s="7" t="n">
        <v>3</v>
      </c>
      <c r="D11758" s="7" t="n">
        <v>12</v>
      </c>
      <c r="E11758" s="7" t="s">
        <v>92</v>
      </c>
      <c r="F11758" s="7" t="s">
        <v>93</v>
      </c>
      <c r="G11758" s="7" t="s">
        <v>94</v>
      </c>
      <c r="H11758" s="7" t="s">
        <v>95</v>
      </c>
    </row>
    <row r="11759" spans="1:13">
      <c r="A11759" t="s">
        <v>4</v>
      </c>
      <c r="B11759" s="4" t="s">
        <v>5</v>
      </c>
      <c r="C11759" s="4" t="s">
        <v>7</v>
      </c>
      <c r="D11759" s="4" t="s">
        <v>14</v>
      </c>
    </row>
    <row r="11760" spans="1:13">
      <c r="A11760" t="n">
        <v>94981</v>
      </c>
      <c r="B11760" s="43" t="n">
        <v>44</v>
      </c>
      <c r="C11760" s="7" t="n">
        <v>2</v>
      </c>
      <c r="D11760" s="7" t="n">
        <v>1</v>
      </c>
    </row>
    <row r="11761" spans="1:9">
      <c r="A11761" t="s">
        <v>4</v>
      </c>
      <c r="B11761" s="4" t="s">
        <v>5</v>
      </c>
      <c r="C11761" s="4" t="s">
        <v>7</v>
      </c>
      <c r="D11761" s="4" t="s">
        <v>14</v>
      </c>
    </row>
    <row r="11762" spans="1:9">
      <c r="A11762" t="n">
        <v>94988</v>
      </c>
      <c r="B11762" s="43" t="n">
        <v>44</v>
      </c>
      <c r="C11762" s="7" t="n">
        <v>3</v>
      </c>
      <c r="D11762" s="7" t="n">
        <v>1</v>
      </c>
    </row>
    <row r="11763" spans="1:9">
      <c r="A11763" t="s">
        <v>4</v>
      </c>
      <c r="B11763" s="4" t="s">
        <v>5</v>
      </c>
      <c r="C11763" s="4" t="s">
        <v>7</v>
      </c>
      <c r="D11763" s="4" t="s">
        <v>14</v>
      </c>
    </row>
    <row r="11764" spans="1:9">
      <c r="A11764" t="n">
        <v>94995</v>
      </c>
      <c r="B11764" s="43" t="n">
        <v>44</v>
      </c>
      <c r="C11764" s="7" t="n">
        <v>4</v>
      </c>
      <c r="D11764" s="7" t="n">
        <v>1</v>
      </c>
    </row>
    <row r="11765" spans="1:9">
      <c r="A11765" t="s">
        <v>4</v>
      </c>
      <c r="B11765" s="4" t="s">
        <v>5</v>
      </c>
      <c r="C11765" s="4" t="s">
        <v>7</v>
      </c>
      <c r="D11765" s="4" t="s">
        <v>14</v>
      </c>
    </row>
    <row r="11766" spans="1:9">
      <c r="A11766" t="n">
        <v>95002</v>
      </c>
      <c r="B11766" s="43" t="n">
        <v>44</v>
      </c>
      <c r="C11766" s="7" t="n">
        <v>5</v>
      </c>
      <c r="D11766" s="7" t="n">
        <v>1</v>
      </c>
    </row>
    <row r="11767" spans="1:9">
      <c r="A11767" t="s">
        <v>4</v>
      </c>
      <c r="B11767" s="4" t="s">
        <v>5</v>
      </c>
      <c r="C11767" s="4" t="s">
        <v>7</v>
      </c>
      <c r="D11767" s="4" t="s">
        <v>14</v>
      </c>
    </row>
    <row r="11768" spans="1:9">
      <c r="A11768" t="n">
        <v>95009</v>
      </c>
      <c r="B11768" s="43" t="n">
        <v>44</v>
      </c>
      <c r="C11768" s="7" t="n">
        <v>7032</v>
      </c>
      <c r="D11768" s="7" t="n">
        <v>1</v>
      </c>
    </row>
    <row r="11769" spans="1:9">
      <c r="A11769" t="s">
        <v>4</v>
      </c>
      <c r="B11769" s="4" t="s">
        <v>5</v>
      </c>
      <c r="C11769" s="4" t="s">
        <v>7</v>
      </c>
      <c r="D11769" s="4" t="s">
        <v>14</v>
      </c>
    </row>
    <row r="11770" spans="1:9">
      <c r="A11770" t="n">
        <v>95016</v>
      </c>
      <c r="B11770" s="43" t="n">
        <v>44</v>
      </c>
      <c r="C11770" s="7" t="n">
        <v>6</v>
      </c>
      <c r="D11770" s="7" t="n">
        <v>1</v>
      </c>
    </row>
    <row r="11771" spans="1:9">
      <c r="A11771" t="s">
        <v>4</v>
      </c>
      <c r="B11771" s="4" t="s">
        <v>5</v>
      </c>
      <c r="C11771" s="4" t="s">
        <v>7</v>
      </c>
      <c r="D11771" s="4" t="s">
        <v>14</v>
      </c>
    </row>
    <row r="11772" spans="1:9">
      <c r="A11772" t="n">
        <v>95023</v>
      </c>
      <c r="B11772" s="43" t="n">
        <v>44</v>
      </c>
      <c r="C11772" s="7" t="n">
        <v>7</v>
      </c>
      <c r="D11772" s="7" t="n">
        <v>1</v>
      </c>
    </row>
    <row r="11773" spans="1:9">
      <c r="A11773" t="s">
        <v>4</v>
      </c>
      <c r="B11773" s="4" t="s">
        <v>5</v>
      </c>
      <c r="C11773" s="4" t="s">
        <v>7</v>
      </c>
      <c r="D11773" s="4" t="s">
        <v>14</v>
      </c>
    </row>
    <row r="11774" spans="1:9">
      <c r="A11774" t="n">
        <v>95030</v>
      </c>
      <c r="B11774" s="43" t="n">
        <v>44</v>
      </c>
      <c r="C11774" s="7" t="n">
        <v>8</v>
      </c>
      <c r="D11774" s="7" t="n">
        <v>1</v>
      </c>
    </row>
    <row r="11775" spans="1:9">
      <c r="A11775" t="s">
        <v>4</v>
      </c>
      <c r="B11775" s="4" t="s">
        <v>5</v>
      </c>
      <c r="C11775" s="4" t="s">
        <v>7</v>
      </c>
      <c r="D11775" s="4" t="s">
        <v>14</v>
      </c>
    </row>
    <row r="11776" spans="1:9">
      <c r="A11776" t="n">
        <v>95037</v>
      </c>
      <c r="B11776" s="43" t="n">
        <v>44</v>
      </c>
      <c r="C11776" s="7" t="n">
        <v>9</v>
      </c>
      <c r="D11776" s="7" t="n">
        <v>1</v>
      </c>
    </row>
    <row r="11777" spans="1:4">
      <c r="A11777" t="s">
        <v>4</v>
      </c>
      <c r="B11777" s="4" t="s">
        <v>5</v>
      </c>
      <c r="C11777" s="4" t="s">
        <v>7</v>
      </c>
      <c r="D11777" s="4" t="s">
        <v>14</v>
      </c>
    </row>
    <row r="11778" spans="1:4">
      <c r="A11778" t="n">
        <v>95044</v>
      </c>
      <c r="B11778" s="43" t="n">
        <v>44</v>
      </c>
      <c r="C11778" s="7" t="n">
        <v>11</v>
      </c>
      <c r="D11778" s="7" t="n">
        <v>1</v>
      </c>
    </row>
    <row r="11779" spans="1:4">
      <c r="A11779" t="s">
        <v>4</v>
      </c>
      <c r="B11779" s="4" t="s">
        <v>5</v>
      </c>
      <c r="C11779" s="4" t="s">
        <v>7</v>
      </c>
      <c r="D11779" s="4" t="s">
        <v>13</v>
      </c>
      <c r="E11779" s="4" t="s">
        <v>13</v>
      </c>
      <c r="F11779" s="4" t="s">
        <v>13</v>
      </c>
      <c r="G11779" s="4" t="s">
        <v>13</v>
      </c>
    </row>
    <row r="11780" spans="1:4">
      <c r="A11780" t="n">
        <v>95051</v>
      </c>
      <c r="B11780" s="46" t="n">
        <v>46</v>
      </c>
      <c r="C11780" s="7" t="n">
        <v>0</v>
      </c>
      <c r="D11780" s="7" t="n">
        <v>-0.600000023841858</v>
      </c>
      <c r="E11780" s="7" t="n">
        <v>2</v>
      </c>
      <c r="F11780" s="7" t="n">
        <v>41.7000007629395</v>
      </c>
      <c r="G11780" s="7" t="n">
        <v>0</v>
      </c>
    </row>
    <row r="11781" spans="1:4">
      <c r="A11781" t="s">
        <v>4</v>
      </c>
      <c r="B11781" s="4" t="s">
        <v>5</v>
      </c>
      <c r="C11781" s="4" t="s">
        <v>7</v>
      </c>
      <c r="D11781" s="4" t="s">
        <v>13</v>
      </c>
      <c r="E11781" s="4" t="s">
        <v>13</v>
      </c>
      <c r="F11781" s="4" t="s">
        <v>13</v>
      </c>
      <c r="G11781" s="4" t="s">
        <v>13</v>
      </c>
    </row>
    <row r="11782" spans="1:4">
      <c r="A11782" t="n">
        <v>95070</v>
      </c>
      <c r="B11782" s="46" t="n">
        <v>46</v>
      </c>
      <c r="C11782" s="7" t="n">
        <v>1</v>
      </c>
      <c r="D11782" s="7" t="n">
        <v>0.550000011920929</v>
      </c>
      <c r="E11782" s="7" t="n">
        <v>2</v>
      </c>
      <c r="F11782" s="7" t="n">
        <v>41.8499984741211</v>
      </c>
      <c r="G11782" s="7" t="n">
        <v>0</v>
      </c>
    </row>
    <row r="11783" spans="1:4">
      <c r="A11783" t="s">
        <v>4</v>
      </c>
      <c r="B11783" s="4" t="s">
        <v>5</v>
      </c>
      <c r="C11783" s="4" t="s">
        <v>7</v>
      </c>
      <c r="D11783" s="4" t="s">
        <v>13</v>
      </c>
      <c r="E11783" s="4" t="s">
        <v>13</v>
      </c>
      <c r="F11783" s="4" t="s">
        <v>13</v>
      </c>
      <c r="G11783" s="4" t="s">
        <v>13</v>
      </c>
    </row>
    <row r="11784" spans="1:4">
      <c r="A11784" t="n">
        <v>95089</v>
      </c>
      <c r="B11784" s="46" t="n">
        <v>46</v>
      </c>
      <c r="C11784" s="7" t="n">
        <v>2</v>
      </c>
      <c r="D11784" s="7" t="n">
        <v>1.29999995231628</v>
      </c>
      <c r="E11784" s="7" t="n">
        <v>2</v>
      </c>
      <c r="F11784" s="7" t="n">
        <v>40.9000015258789</v>
      </c>
      <c r="G11784" s="7" t="n">
        <v>0</v>
      </c>
    </row>
    <row r="11785" spans="1:4">
      <c r="A11785" t="s">
        <v>4</v>
      </c>
      <c r="B11785" s="4" t="s">
        <v>5</v>
      </c>
      <c r="C11785" s="4" t="s">
        <v>7</v>
      </c>
      <c r="D11785" s="4" t="s">
        <v>13</v>
      </c>
      <c r="E11785" s="4" t="s">
        <v>13</v>
      </c>
      <c r="F11785" s="4" t="s">
        <v>13</v>
      </c>
      <c r="G11785" s="4" t="s">
        <v>13</v>
      </c>
    </row>
    <row r="11786" spans="1:4">
      <c r="A11786" t="n">
        <v>95108</v>
      </c>
      <c r="B11786" s="46" t="n">
        <v>46</v>
      </c>
      <c r="C11786" s="7" t="n">
        <v>3</v>
      </c>
      <c r="D11786" s="7" t="n">
        <v>0.100000001490116</v>
      </c>
      <c r="E11786" s="7" t="n">
        <v>2</v>
      </c>
      <c r="F11786" s="7" t="n">
        <v>40.75</v>
      </c>
      <c r="G11786" s="7" t="n">
        <v>0</v>
      </c>
    </row>
    <row r="11787" spans="1:4">
      <c r="A11787" t="s">
        <v>4</v>
      </c>
      <c r="B11787" s="4" t="s">
        <v>5</v>
      </c>
      <c r="C11787" s="4" t="s">
        <v>7</v>
      </c>
      <c r="D11787" s="4" t="s">
        <v>13</v>
      </c>
      <c r="E11787" s="4" t="s">
        <v>13</v>
      </c>
      <c r="F11787" s="4" t="s">
        <v>13</v>
      </c>
      <c r="G11787" s="4" t="s">
        <v>13</v>
      </c>
    </row>
    <row r="11788" spans="1:4">
      <c r="A11788" t="n">
        <v>95127</v>
      </c>
      <c r="B11788" s="46" t="n">
        <v>46</v>
      </c>
      <c r="C11788" s="7" t="n">
        <v>4</v>
      </c>
      <c r="D11788" s="7" t="n">
        <v>-1.25</v>
      </c>
      <c r="E11788" s="7" t="n">
        <v>2</v>
      </c>
      <c r="F11788" s="7" t="n">
        <v>40.5999984741211</v>
      </c>
      <c r="G11788" s="7" t="n">
        <v>0</v>
      </c>
    </row>
    <row r="11789" spans="1:4">
      <c r="A11789" t="s">
        <v>4</v>
      </c>
      <c r="B11789" s="4" t="s">
        <v>5</v>
      </c>
      <c r="C11789" s="4" t="s">
        <v>7</v>
      </c>
      <c r="D11789" s="4" t="s">
        <v>13</v>
      </c>
      <c r="E11789" s="4" t="s">
        <v>13</v>
      </c>
      <c r="F11789" s="4" t="s">
        <v>13</v>
      </c>
      <c r="G11789" s="4" t="s">
        <v>13</v>
      </c>
    </row>
    <row r="11790" spans="1:4">
      <c r="A11790" t="n">
        <v>95146</v>
      </c>
      <c r="B11790" s="46" t="n">
        <v>46</v>
      </c>
      <c r="C11790" s="7" t="n">
        <v>5</v>
      </c>
      <c r="D11790" s="7" t="n">
        <v>-0.449999988079071</v>
      </c>
      <c r="E11790" s="7" t="n">
        <v>2</v>
      </c>
      <c r="F11790" s="7" t="n">
        <v>39.7999992370605</v>
      </c>
      <c r="G11790" s="7" t="n">
        <v>0</v>
      </c>
    </row>
    <row r="11791" spans="1:4">
      <c r="A11791" t="s">
        <v>4</v>
      </c>
      <c r="B11791" s="4" t="s">
        <v>5</v>
      </c>
      <c r="C11791" s="4" t="s">
        <v>7</v>
      </c>
      <c r="D11791" s="4" t="s">
        <v>13</v>
      </c>
      <c r="E11791" s="4" t="s">
        <v>13</v>
      </c>
      <c r="F11791" s="4" t="s">
        <v>13</v>
      </c>
      <c r="G11791" s="4" t="s">
        <v>13</v>
      </c>
    </row>
    <row r="11792" spans="1:4">
      <c r="A11792" t="n">
        <v>95165</v>
      </c>
      <c r="B11792" s="46" t="n">
        <v>46</v>
      </c>
      <c r="C11792" s="7" t="n">
        <v>6</v>
      </c>
      <c r="D11792" s="7" t="n">
        <v>0.800000011920929</v>
      </c>
      <c r="E11792" s="7" t="n">
        <v>2</v>
      </c>
      <c r="F11792" s="7" t="n">
        <v>40.2000007629395</v>
      </c>
      <c r="G11792" s="7" t="n">
        <v>0</v>
      </c>
    </row>
    <row r="11793" spans="1:7">
      <c r="A11793" t="s">
        <v>4</v>
      </c>
      <c r="B11793" s="4" t="s">
        <v>5</v>
      </c>
      <c r="C11793" s="4" t="s">
        <v>7</v>
      </c>
      <c r="D11793" s="4" t="s">
        <v>13</v>
      </c>
      <c r="E11793" s="4" t="s">
        <v>13</v>
      </c>
      <c r="F11793" s="4" t="s">
        <v>13</v>
      </c>
      <c r="G11793" s="4" t="s">
        <v>13</v>
      </c>
    </row>
    <row r="11794" spans="1:7">
      <c r="A11794" t="n">
        <v>95184</v>
      </c>
      <c r="B11794" s="46" t="n">
        <v>46</v>
      </c>
      <c r="C11794" s="7" t="n">
        <v>7</v>
      </c>
      <c r="D11794" s="7" t="n">
        <v>1.75</v>
      </c>
      <c r="E11794" s="7" t="n">
        <v>2</v>
      </c>
      <c r="F11794" s="7" t="n">
        <v>39.7999992370605</v>
      </c>
      <c r="G11794" s="7" t="n">
        <v>0</v>
      </c>
    </row>
    <row r="11795" spans="1:7">
      <c r="A11795" t="s">
        <v>4</v>
      </c>
      <c r="B11795" s="4" t="s">
        <v>5</v>
      </c>
      <c r="C11795" s="4" t="s">
        <v>7</v>
      </c>
      <c r="D11795" s="4" t="s">
        <v>13</v>
      </c>
      <c r="E11795" s="4" t="s">
        <v>13</v>
      </c>
      <c r="F11795" s="4" t="s">
        <v>13</v>
      </c>
      <c r="G11795" s="4" t="s">
        <v>13</v>
      </c>
    </row>
    <row r="11796" spans="1:7">
      <c r="A11796" t="n">
        <v>95203</v>
      </c>
      <c r="B11796" s="46" t="n">
        <v>46</v>
      </c>
      <c r="C11796" s="7" t="n">
        <v>8</v>
      </c>
      <c r="D11796" s="7" t="n">
        <v>0.449999988079071</v>
      </c>
      <c r="E11796" s="7" t="n">
        <v>2</v>
      </c>
      <c r="F11796" s="7" t="n">
        <v>38.9000015258789</v>
      </c>
      <c r="G11796" s="7" t="n">
        <v>0</v>
      </c>
    </row>
    <row r="11797" spans="1:7">
      <c r="A11797" t="s">
        <v>4</v>
      </c>
      <c r="B11797" s="4" t="s">
        <v>5</v>
      </c>
      <c r="C11797" s="4" t="s">
        <v>7</v>
      </c>
      <c r="D11797" s="4" t="s">
        <v>13</v>
      </c>
      <c r="E11797" s="4" t="s">
        <v>13</v>
      </c>
      <c r="F11797" s="4" t="s">
        <v>13</v>
      </c>
      <c r="G11797" s="4" t="s">
        <v>13</v>
      </c>
    </row>
    <row r="11798" spans="1:7">
      <c r="A11798" t="n">
        <v>95222</v>
      </c>
      <c r="B11798" s="46" t="n">
        <v>46</v>
      </c>
      <c r="C11798" s="7" t="n">
        <v>9</v>
      </c>
      <c r="D11798" s="7" t="n">
        <v>-1.95000004768372</v>
      </c>
      <c r="E11798" s="7" t="n">
        <v>2</v>
      </c>
      <c r="F11798" s="7" t="n">
        <v>40</v>
      </c>
      <c r="G11798" s="7" t="n">
        <v>0</v>
      </c>
    </row>
    <row r="11799" spans="1:7">
      <c r="A11799" t="s">
        <v>4</v>
      </c>
      <c r="B11799" s="4" t="s">
        <v>5</v>
      </c>
      <c r="C11799" s="4" t="s">
        <v>7</v>
      </c>
      <c r="D11799" s="4" t="s">
        <v>13</v>
      </c>
      <c r="E11799" s="4" t="s">
        <v>13</v>
      </c>
      <c r="F11799" s="4" t="s">
        <v>13</v>
      </c>
      <c r="G11799" s="4" t="s">
        <v>13</v>
      </c>
    </row>
    <row r="11800" spans="1:7">
      <c r="A11800" t="n">
        <v>95241</v>
      </c>
      <c r="B11800" s="46" t="n">
        <v>46</v>
      </c>
      <c r="C11800" s="7" t="n">
        <v>11</v>
      </c>
      <c r="D11800" s="7" t="n">
        <v>-0.75</v>
      </c>
      <c r="E11800" s="7" t="n">
        <v>2</v>
      </c>
      <c r="F11800" s="7" t="n">
        <v>39.2000007629395</v>
      </c>
      <c r="G11800" s="7" t="n">
        <v>0</v>
      </c>
    </row>
    <row r="11801" spans="1:7">
      <c r="A11801" t="s">
        <v>4</v>
      </c>
      <c r="B11801" s="4" t="s">
        <v>5</v>
      </c>
      <c r="C11801" s="4" t="s">
        <v>7</v>
      </c>
      <c r="D11801" s="4" t="s">
        <v>13</v>
      </c>
      <c r="E11801" s="4" t="s">
        <v>13</v>
      </c>
      <c r="F11801" s="4" t="s">
        <v>13</v>
      </c>
      <c r="G11801" s="4" t="s">
        <v>13</v>
      </c>
    </row>
    <row r="11802" spans="1:7">
      <c r="A11802" t="n">
        <v>95260</v>
      </c>
      <c r="B11802" s="46" t="n">
        <v>46</v>
      </c>
      <c r="C11802" s="7" t="n">
        <v>7032</v>
      </c>
      <c r="D11802" s="7" t="n">
        <v>-0.100000001490116</v>
      </c>
      <c r="E11802" s="7" t="n">
        <v>2</v>
      </c>
      <c r="F11802" s="7" t="n">
        <v>39.5499992370605</v>
      </c>
      <c r="G11802" s="7" t="n">
        <v>0</v>
      </c>
    </row>
    <row r="11803" spans="1:7">
      <c r="A11803" t="s">
        <v>4</v>
      </c>
      <c r="B11803" s="4" t="s">
        <v>5</v>
      </c>
      <c r="C11803" s="4" t="s">
        <v>7</v>
      </c>
      <c r="D11803" s="4" t="s">
        <v>13</v>
      </c>
      <c r="E11803" s="4" t="s">
        <v>14</v>
      </c>
      <c r="F11803" s="4" t="s">
        <v>13</v>
      </c>
      <c r="G11803" s="4" t="s">
        <v>13</v>
      </c>
      <c r="H11803" s="4" t="s">
        <v>8</v>
      </c>
    </row>
    <row r="11804" spans="1:7">
      <c r="A11804" t="n">
        <v>95279</v>
      </c>
      <c r="B11804" s="87" t="n">
        <v>100</v>
      </c>
      <c r="C11804" s="7" t="n">
        <v>0</v>
      </c>
      <c r="D11804" s="7" t="n">
        <v>-5.25</v>
      </c>
      <c r="E11804" s="7" t="n">
        <v>1082340147</v>
      </c>
      <c r="F11804" s="7" t="n">
        <v>50.7999992370605</v>
      </c>
      <c r="G11804" s="7" t="n">
        <v>0</v>
      </c>
      <c r="H11804" s="7" t="n">
        <v>0</v>
      </c>
    </row>
    <row r="11805" spans="1:7">
      <c r="A11805" t="s">
        <v>4</v>
      </c>
      <c r="B11805" s="4" t="s">
        <v>5</v>
      </c>
      <c r="C11805" s="4" t="s">
        <v>7</v>
      </c>
      <c r="D11805" s="4" t="s">
        <v>13</v>
      </c>
      <c r="E11805" s="4" t="s">
        <v>14</v>
      </c>
      <c r="F11805" s="4" t="s">
        <v>13</v>
      </c>
      <c r="G11805" s="4" t="s">
        <v>13</v>
      </c>
      <c r="H11805" s="4" t="s">
        <v>8</v>
      </c>
    </row>
    <row r="11806" spans="1:7">
      <c r="A11806" t="n">
        <v>95299</v>
      </c>
      <c r="B11806" s="87" t="n">
        <v>100</v>
      </c>
      <c r="C11806" s="7" t="n">
        <v>1</v>
      </c>
      <c r="D11806" s="7" t="n">
        <v>-5.25</v>
      </c>
      <c r="E11806" s="7" t="n">
        <v>1082340147</v>
      </c>
      <c r="F11806" s="7" t="n">
        <v>50.7999992370605</v>
      </c>
      <c r="G11806" s="7" t="n">
        <v>0</v>
      </c>
      <c r="H11806" s="7" t="n">
        <v>0</v>
      </c>
    </row>
    <row r="11807" spans="1:7">
      <c r="A11807" t="s">
        <v>4</v>
      </c>
      <c r="B11807" s="4" t="s">
        <v>5</v>
      </c>
      <c r="C11807" s="4" t="s">
        <v>7</v>
      </c>
      <c r="D11807" s="4" t="s">
        <v>13</v>
      </c>
      <c r="E11807" s="4" t="s">
        <v>14</v>
      </c>
      <c r="F11807" s="4" t="s">
        <v>13</v>
      </c>
      <c r="G11807" s="4" t="s">
        <v>13</v>
      </c>
      <c r="H11807" s="4" t="s">
        <v>8</v>
      </c>
    </row>
    <row r="11808" spans="1:7">
      <c r="A11808" t="n">
        <v>95319</v>
      </c>
      <c r="B11808" s="87" t="n">
        <v>100</v>
      </c>
      <c r="C11808" s="7" t="n">
        <v>2</v>
      </c>
      <c r="D11808" s="7" t="n">
        <v>-5.25</v>
      </c>
      <c r="E11808" s="7" t="n">
        <v>1082340147</v>
      </c>
      <c r="F11808" s="7" t="n">
        <v>50.7999992370605</v>
      </c>
      <c r="G11808" s="7" t="n">
        <v>0</v>
      </c>
      <c r="H11808" s="7" t="n">
        <v>0</v>
      </c>
    </row>
    <row r="11809" spans="1:8">
      <c r="A11809" t="s">
        <v>4</v>
      </c>
      <c r="B11809" s="4" t="s">
        <v>5</v>
      </c>
      <c r="C11809" s="4" t="s">
        <v>7</v>
      </c>
      <c r="D11809" s="4" t="s">
        <v>13</v>
      </c>
      <c r="E11809" s="4" t="s">
        <v>14</v>
      </c>
      <c r="F11809" s="4" t="s">
        <v>13</v>
      </c>
      <c r="G11809" s="4" t="s">
        <v>13</v>
      </c>
      <c r="H11809" s="4" t="s">
        <v>8</v>
      </c>
    </row>
    <row r="11810" spans="1:8">
      <c r="A11810" t="n">
        <v>95339</v>
      </c>
      <c r="B11810" s="87" t="n">
        <v>100</v>
      </c>
      <c r="C11810" s="7" t="n">
        <v>3</v>
      </c>
      <c r="D11810" s="7" t="n">
        <v>-5.25</v>
      </c>
      <c r="E11810" s="7" t="n">
        <v>1082340147</v>
      </c>
      <c r="F11810" s="7" t="n">
        <v>50.7999992370605</v>
      </c>
      <c r="G11810" s="7" t="n">
        <v>0</v>
      </c>
      <c r="H11810" s="7" t="n">
        <v>0</v>
      </c>
    </row>
    <row r="11811" spans="1:8">
      <c r="A11811" t="s">
        <v>4</v>
      </c>
      <c r="B11811" s="4" t="s">
        <v>5</v>
      </c>
      <c r="C11811" s="4" t="s">
        <v>7</v>
      </c>
      <c r="D11811" s="4" t="s">
        <v>13</v>
      </c>
      <c r="E11811" s="4" t="s">
        <v>14</v>
      </c>
      <c r="F11811" s="4" t="s">
        <v>13</v>
      </c>
      <c r="G11811" s="4" t="s">
        <v>13</v>
      </c>
      <c r="H11811" s="4" t="s">
        <v>8</v>
      </c>
    </row>
    <row r="11812" spans="1:8">
      <c r="A11812" t="n">
        <v>95359</v>
      </c>
      <c r="B11812" s="87" t="n">
        <v>100</v>
      </c>
      <c r="C11812" s="7" t="n">
        <v>4</v>
      </c>
      <c r="D11812" s="7" t="n">
        <v>-5.25</v>
      </c>
      <c r="E11812" s="7" t="n">
        <v>1082340147</v>
      </c>
      <c r="F11812" s="7" t="n">
        <v>50.7999992370605</v>
      </c>
      <c r="G11812" s="7" t="n">
        <v>0</v>
      </c>
      <c r="H11812" s="7" t="n">
        <v>0</v>
      </c>
    </row>
    <row r="11813" spans="1:8">
      <c r="A11813" t="s">
        <v>4</v>
      </c>
      <c r="B11813" s="4" t="s">
        <v>5</v>
      </c>
      <c r="C11813" s="4" t="s">
        <v>7</v>
      </c>
      <c r="D11813" s="4" t="s">
        <v>13</v>
      </c>
      <c r="E11813" s="4" t="s">
        <v>14</v>
      </c>
      <c r="F11813" s="4" t="s">
        <v>13</v>
      </c>
      <c r="G11813" s="4" t="s">
        <v>13</v>
      </c>
      <c r="H11813" s="4" t="s">
        <v>8</v>
      </c>
    </row>
    <row r="11814" spans="1:8">
      <c r="A11814" t="n">
        <v>95379</v>
      </c>
      <c r="B11814" s="87" t="n">
        <v>100</v>
      </c>
      <c r="C11814" s="7" t="n">
        <v>5</v>
      </c>
      <c r="D11814" s="7" t="n">
        <v>-5.25</v>
      </c>
      <c r="E11814" s="7" t="n">
        <v>1082340147</v>
      </c>
      <c r="F11814" s="7" t="n">
        <v>50.7999992370605</v>
      </c>
      <c r="G11814" s="7" t="n">
        <v>0</v>
      </c>
      <c r="H11814" s="7" t="n">
        <v>0</v>
      </c>
    </row>
    <row r="11815" spans="1:8">
      <c r="A11815" t="s">
        <v>4</v>
      </c>
      <c r="B11815" s="4" t="s">
        <v>5</v>
      </c>
      <c r="C11815" s="4" t="s">
        <v>7</v>
      </c>
      <c r="D11815" s="4" t="s">
        <v>13</v>
      </c>
      <c r="E11815" s="4" t="s">
        <v>14</v>
      </c>
      <c r="F11815" s="4" t="s">
        <v>13</v>
      </c>
      <c r="G11815" s="4" t="s">
        <v>13</v>
      </c>
      <c r="H11815" s="4" t="s">
        <v>8</v>
      </c>
    </row>
    <row r="11816" spans="1:8">
      <c r="A11816" t="n">
        <v>95399</v>
      </c>
      <c r="B11816" s="87" t="n">
        <v>100</v>
      </c>
      <c r="C11816" s="7" t="n">
        <v>6</v>
      </c>
      <c r="D11816" s="7" t="n">
        <v>-5.25</v>
      </c>
      <c r="E11816" s="7" t="n">
        <v>1082340147</v>
      </c>
      <c r="F11816" s="7" t="n">
        <v>50.7999992370605</v>
      </c>
      <c r="G11816" s="7" t="n">
        <v>0</v>
      </c>
      <c r="H11816" s="7" t="n">
        <v>0</v>
      </c>
    </row>
    <row r="11817" spans="1:8">
      <c r="A11817" t="s">
        <v>4</v>
      </c>
      <c r="B11817" s="4" t="s">
        <v>5</v>
      </c>
      <c r="C11817" s="4" t="s">
        <v>7</v>
      </c>
      <c r="D11817" s="4" t="s">
        <v>13</v>
      </c>
      <c r="E11817" s="4" t="s">
        <v>14</v>
      </c>
      <c r="F11817" s="4" t="s">
        <v>13</v>
      </c>
      <c r="G11817" s="4" t="s">
        <v>13</v>
      </c>
      <c r="H11817" s="4" t="s">
        <v>8</v>
      </c>
    </row>
    <row r="11818" spans="1:8">
      <c r="A11818" t="n">
        <v>95419</v>
      </c>
      <c r="B11818" s="87" t="n">
        <v>100</v>
      </c>
      <c r="C11818" s="7" t="n">
        <v>7</v>
      </c>
      <c r="D11818" s="7" t="n">
        <v>-5.25</v>
      </c>
      <c r="E11818" s="7" t="n">
        <v>1082340147</v>
      </c>
      <c r="F11818" s="7" t="n">
        <v>50.7999992370605</v>
      </c>
      <c r="G11818" s="7" t="n">
        <v>0</v>
      </c>
      <c r="H11818" s="7" t="n">
        <v>0</v>
      </c>
    </row>
    <row r="11819" spans="1:8">
      <c r="A11819" t="s">
        <v>4</v>
      </c>
      <c r="B11819" s="4" t="s">
        <v>5</v>
      </c>
      <c r="C11819" s="4" t="s">
        <v>7</v>
      </c>
      <c r="D11819" s="4" t="s">
        <v>13</v>
      </c>
      <c r="E11819" s="4" t="s">
        <v>14</v>
      </c>
      <c r="F11819" s="4" t="s">
        <v>13</v>
      </c>
      <c r="G11819" s="4" t="s">
        <v>13</v>
      </c>
      <c r="H11819" s="4" t="s">
        <v>8</v>
      </c>
    </row>
    <row r="11820" spans="1:8">
      <c r="A11820" t="n">
        <v>95439</v>
      </c>
      <c r="B11820" s="87" t="n">
        <v>100</v>
      </c>
      <c r="C11820" s="7" t="n">
        <v>8</v>
      </c>
      <c r="D11820" s="7" t="n">
        <v>-5.25</v>
      </c>
      <c r="E11820" s="7" t="n">
        <v>1082340147</v>
      </c>
      <c r="F11820" s="7" t="n">
        <v>50.7999992370605</v>
      </c>
      <c r="G11820" s="7" t="n">
        <v>0</v>
      </c>
      <c r="H11820" s="7" t="n">
        <v>0</v>
      </c>
    </row>
    <row r="11821" spans="1:8">
      <c r="A11821" t="s">
        <v>4</v>
      </c>
      <c r="B11821" s="4" t="s">
        <v>5</v>
      </c>
      <c r="C11821" s="4" t="s">
        <v>7</v>
      </c>
      <c r="D11821" s="4" t="s">
        <v>13</v>
      </c>
      <c r="E11821" s="4" t="s">
        <v>14</v>
      </c>
      <c r="F11821" s="4" t="s">
        <v>13</v>
      </c>
      <c r="G11821" s="4" t="s">
        <v>13</v>
      </c>
      <c r="H11821" s="4" t="s">
        <v>8</v>
      </c>
    </row>
    <row r="11822" spans="1:8">
      <c r="A11822" t="n">
        <v>95459</v>
      </c>
      <c r="B11822" s="87" t="n">
        <v>100</v>
      </c>
      <c r="C11822" s="7" t="n">
        <v>9</v>
      </c>
      <c r="D11822" s="7" t="n">
        <v>-5.25</v>
      </c>
      <c r="E11822" s="7" t="n">
        <v>1082340147</v>
      </c>
      <c r="F11822" s="7" t="n">
        <v>50.7999992370605</v>
      </c>
      <c r="G11822" s="7" t="n">
        <v>0</v>
      </c>
      <c r="H11822" s="7" t="n">
        <v>0</v>
      </c>
    </row>
    <row r="11823" spans="1:8">
      <c r="A11823" t="s">
        <v>4</v>
      </c>
      <c r="B11823" s="4" t="s">
        <v>5</v>
      </c>
      <c r="C11823" s="4" t="s">
        <v>7</v>
      </c>
      <c r="D11823" s="4" t="s">
        <v>13</v>
      </c>
      <c r="E11823" s="4" t="s">
        <v>14</v>
      </c>
      <c r="F11823" s="4" t="s">
        <v>13</v>
      </c>
      <c r="G11823" s="4" t="s">
        <v>13</v>
      </c>
      <c r="H11823" s="4" t="s">
        <v>8</v>
      </c>
    </row>
    <row r="11824" spans="1:8">
      <c r="A11824" t="n">
        <v>95479</v>
      </c>
      <c r="B11824" s="87" t="n">
        <v>100</v>
      </c>
      <c r="C11824" s="7" t="n">
        <v>11</v>
      </c>
      <c r="D11824" s="7" t="n">
        <v>-5.25</v>
      </c>
      <c r="E11824" s="7" t="n">
        <v>1082340147</v>
      </c>
      <c r="F11824" s="7" t="n">
        <v>50.7999992370605</v>
      </c>
      <c r="G11824" s="7" t="n">
        <v>0</v>
      </c>
      <c r="H11824" s="7" t="n">
        <v>0</v>
      </c>
    </row>
    <row r="11825" spans="1:8">
      <c r="A11825" t="s">
        <v>4</v>
      </c>
      <c r="B11825" s="4" t="s">
        <v>5</v>
      </c>
      <c r="C11825" s="4" t="s">
        <v>7</v>
      </c>
      <c r="D11825" s="4" t="s">
        <v>13</v>
      </c>
      <c r="E11825" s="4" t="s">
        <v>14</v>
      </c>
      <c r="F11825" s="4" t="s">
        <v>13</v>
      </c>
      <c r="G11825" s="4" t="s">
        <v>13</v>
      </c>
      <c r="H11825" s="4" t="s">
        <v>8</v>
      </c>
    </row>
    <row r="11826" spans="1:8">
      <c r="A11826" t="n">
        <v>95499</v>
      </c>
      <c r="B11826" s="87" t="n">
        <v>100</v>
      </c>
      <c r="C11826" s="7" t="n">
        <v>7032</v>
      </c>
      <c r="D11826" s="7" t="n">
        <v>-5.25</v>
      </c>
      <c r="E11826" s="7" t="n">
        <v>1082340147</v>
      </c>
      <c r="F11826" s="7" t="n">
        <v>50.7999992370605</v>
      </c>
      <c r="G11826" s="7" t="n">
        <v>0</v>
      </c>
      <c r="H11826" s="7" t="n">
        <v>0</v>
      </c>
    </row>
    <row r="11827" spans="1:8">
      <c r="A11827" t="s">
        <v>4</v>
      </c>
      <c r="B11827" s="4" t="s">
        <v>5</v>
      </c>
      <c r="C11827" s="4" t="s">
        <v>7</v>
      </c>
      <c r="D11827" s="4" t="s">
        <v>13</v>
      </c>
      <c r="E11827" s="4" t="s">
        <v>14</v>
      </c>
      <c r="F11827" s="4" t="s">
        <v>13</v>
      </c>
      <c r="G11827" s="4" t="s">
        <v>13</v>
      </c>
      <c r="H11827" s="4" t="s">
        <v>8</v>
      </c>
    </row>
    <row r="11828" spans="1:8">
      <c r="A11828" t="n">
        <v>95519</v>
      </c>
      <c r="B11828" s="87" t="n">
        <v>100</v>
      </c>
      <c r="C11828" s="7" t="n">
        <v>13</v>
      </c>
      <c r="D11828" s="7" t="n">
        <v>-5.25</v>
      </c>
      <c r="E11828" s="7" t="n">
        <v>1082340147</v>
      </c>
      <c r="F11828" s="7" t="n">
        <v>50.7999992370605</v>
      </c>
      <c r="G11828" s="7" t="n">
        <v>0</v>
      </c>
      <c r="H11828" s="7" t="n">
        <v>0</v>
      </c>
    </row>
    <row r="11829" spans="1:8">
      <c r="A11829" t="s">
        <v>4</v>
      </c>
      <c r="B11829" s="4" t="s">
        <v>5</v>
      </c>
      <c r="C11829" s="4" t="s">
        <v>7</v>
      </c>
      <c r="D11829" s="4" t="s">
        <v>13</v>
      </c>
      <c r="E11829" s="4" t="s">
        <v>14</v>
      </c>
      <c r="F11829" s="4" t="s">
        <v>13</v>
      </c>
      <c r="G11829" s="4" t="s">
        <v>13</v>
      </c>
      <c r="H11829" s="4" t="s">
        <v>8</v>
      </c>
    </row>
    <row r="11830" spans="1:8">
      <c r="A11830" t="n">
        <v>95539</v>
      </c>
      <c r="B11830" s="87" t="n">
        <v>100</v>
      </c>
      <c r="C11830" s="7" t="n">
        <v>80</v>
      </c>
      <c r="D11830" s="7" t="n">
        <v>-5.25</v>
      </c>
      <c r="E11830" s="7" t="n">
        <v>1082340147</v>
      </c>
      <c r="F11830" s="7" t="n">
        <v>50.7999992370605</v>
      </c>
      <c r="G11830" s="7" t="n">
        <v>0</v>
      </c>
      <c r="H11830" s="7" t="n">
        <v>0</v>
      </c>
    </row>
    <row r="11831" spans="1:8">
      <c r="A11831" t="s">
        <v>4</v>
      </c>
      <c r="B11831" s="4" t="s">
        <v>5</v>
      </c>
      <c r="C11831" s="4" t="s">
        <v>7</v>
      </c>
      <c r="D11831" s="4" t="s">
        <v>13</v>
      </c>
      <c r="E11831" s="4" t="s">
        <v>14</v>
      </c>
      <c r="F11831" s="4" t="s">
        <v>13</v>
      </c>
      <c r="G11831" s="4" t="s">
        <v>13</v>
      </c>
      <c r="H11831" s="4" t="s">
        <v>8</v>
      </c>
    </row>
    <row r="11832" spans="1:8">
      <c r="A11832" t="n">
        <v>95559</v>
      </c>
      <c r="B11832" s="87" t="n">
        <v>100</v>
      </c>
      <c r="C11832" s="7" t="n">
        <v>18</v>
      </c>
      <c r="D11832" s="7" t="n">
        <v>-5.25</v>
      </c>
      <c r="E11832" s="7" t="n">
        <v>1082340147</v>
      </c>
      <c r="F11832" s="7" t="n">
        <v>50.7999992370605</v>
      </c>
      <c r="G11832" s="7" t="n">
        <v>0</v>
      </c>
      <c r="H11832" s="7" t="n">
        <v>0</v>
      </c>
    </row>
    <row r="11833" spans="1:8">
      <c r="A11833" t="s">
        <v>4</v>
      </c>
      <c r="B11833" s="4" t="s">
        <v>5</v>
      </c>
      <c r="C11833" s="4" t="s">
        <v>7</v>
      </c>
      <c r="D11833" s="4" t="s">
        <v>7</v>
      </c>
      <c r="E11833" s="4" t="s">
        <v>7</v>
      </c>
      <c r="F11833" s="4" t="s">
        <v>14</v>
      </c>
      <c r="G11833" s="4" t="s">
        <v>14</v>
      </c>
      <c r="H11833" s="4" t="s">
        <v>14</v>
      </c>
    </row>
    <row r="11834" spans="1:8">
      <c r="A11834" t="n">
        <v>95579</v>
      </c>
      <c r="B11834" s="56" t="n">
        <v>61</v>
      </c>
      <c r="C11834" s="7" t="n">
        <v>0</v>
      </c>
      <c r="D11834" s="7" t="n">
        <v>65535</v>
      </c>
      <c r="E11834" s="7" t="n">
        <v>0</v>
      </c>
      <c r="F11834" s="7" t="n">
        <v>-1062731776</v>
      </c>
      <c r="G11834" s="7" t="n">
        <v>1082340147</v>
      </c>
      <c r="H11834" s="7" t="n">
        <v>1112224563</v>
      </c>
    </row>
    <row r="11835" spans="1:8">
      <c r="A11835" t="s">
        <v>4</v>
      </c>
      <c r="B11835" s="4" t="s">
        <v>5</v>
      </c>
      <c r="C11835" s="4" t="s">
        <v>7</v>
      </c>
      <c r="D11835" s="4" t="s">
        <v>7</v>
      </c>
      <c r="E11835" s="4" t="s">
        <v>7</v>
      </c>
      <c r="F11835" s="4" t="s">
        <v>14</v>
      </c>
      <c r="G11835" s="4" t="s">
        <v>14</v>
      </c>
      <c r="H11835" s="4" t="s">
        <v>14</v>
      </c>
    </row>
    <row r="11836" spans="1:8">
      <c r="A11836" t="n">
        <v>95598</v>
      </c>
      <c r="B11836" s="56" t="n">
        <v>61</v>
      </c>
      <c r="C11836" s="7" t="n">
        <v>1</v>
      </c>
      <c r="D11836" s="7" t="n">
        <v>65535</v>
      </c>
      <c r="E11836" s="7" t="n">
        <v>0</v>
      </c>
      <c r="F11836" s="7" t="n">
        <v>-1062731776</v>
      </c>
      <c r="G11836" s="7" t="n">
        <v>1082340147</v>
      </c>
      <c r="H11836" s="7" t="n">
        <v>1112224563</v>
      </c>
    </row>
    <row r="11837" spans="1:8">
      <c r="A11837" t="s">
        <v>4</v>
      </c>
      <c r="B11837" s="4" t="s">
        <v>5</v>
      </c>
      <c r="C11837" s="4" t="s">
        <v>7</v>
      </c>
      <c r="D11837" s="4" t="s">
        <v>7</v>
      </c>
      <c r="E11837" s="4" t="s">
        <v>7</v>
      </c>
      <c r="F11837" s="4" t="s">
        <v>14</v>
      </c>
      <c r="G11837" s="4" t="s">
        <v>14</v>
      </c>
      <c r="H11837" s="4" t="s">
        <v>14</v>
      </c>
    </row>
    <row r="11838" spans="1:8">
      <c r="A11838" t="n">
        <v>95617</v>
      </c>
      <c r="B11838" s="56" t="n">
        <v>61</v>
      </c>
      <c r="C11838" s="7" t="n">
        <v>2</v>
      </c>
      <c r="D11838" s="7" t="n">
        <v>65535</v>
      </c>
      <c r="E11838" s="7" t="n">
        <v>0</v>
      </c>
      <c r="F11838" s="7" t="n">
        <v>-1062731776</v>
      </c>
      <c r="G11838" s="7" t="n">
        <v>1082340147</v>
      </c>
      <c r="H11838" s="7" t="n">
        <v>1112224563</v>
      </c>
    </row>
    <row r="11839" spans="1:8">
      <c r="A11839" t="s">
        <v>4</v>
      </c>
      <c r="B11839" s="4" t="s">
        <v>5</v>
      </c>
      <c r="C11839" s="4" t="s">
        <v>7</v>
      </c>
      <c r="D11839" s="4" t="s">
        <v>7</v>
      </c>
      <c r="E11839" s="4" t="s">
        <v>7</v>
      </c>
      <c r="F11839" s="4" t="s">
        <v>14</v>
      </c>
      <c r="G11839" s="4" t="s">
        <v>14</v>
      </c>
      <c r="H11839" s="4" t="s">
        <v>14</v>
      </c>
    </row>
    <row r="11840" spans="1:8">
      <c r="A11840" t="n">
        <v>95636</v>
      </c>
      <c r="B11840" s="56" t="n">
        <v>61</v>
      </c>
      <c r="C11840" s="7" t="n">
        <v>3</v>
      </c>
      <c r="D11840" s="7" t="n">
        <v>65535</v>
      </c>
      <c r="E11840" s="7" t="n">
        <v>0</v>
      </c>
      <c r="F11840" s="7" t="n">
        <v>-1062731776</v>
      </c>
      <c r="G11840" s="7" t="n">
        <v>1082340147</v>
      </c>
      <c r="H11840" s="7" t="n">
        <v>1112224563</v>
      </c>
    </row>
    <row r="11841" spans="1:8">
      <c r="A11841" t="s">
        <v>4</v>
      </c>
      <c r="B11841" s="4" t="s">
        <v>5</v>
      </c>
      <c r="C11841" s="4" t="s">
        <v>7</v>
      </c>
      <c r="D11841" s="4" t="s">
        <v>7</v>
      </c>
      <c r="E11841" s="4" t="s">
        <v>7</v>
      </c>
      <c r="F11841" s="4" t="s">
        <v>14</v>
      </c>
      <c r="G11841" s="4" t="s">
        <v>14</v>
      </c>
      <c r="H11841" s="4" t="s">
        <v>14</v>
      </c>
    </row>
    <row r="11842" spans="1:8">
      <c r="A11842" t="n">
        <v>95655</v>
      </c>
      <c r="B11842" s="56" t="n">
        <v>61</v>
      </c>
      <c r="C11842" s="7" t="n">
        <v>4</v>
      </c>
      <c r="D11842" s="7" t="n">
        <v>65535</v>
      </c>
      <c r="E11842" s="7" t="n">
        <v>0</v>
      </c>
      <c r="F11842" s="7" t="n">
        <v>-1062731776</v>
      </c>
      <c r="G11842" s="7" t="n">
        <v>1082340147</v>
      </c>
      <c r="H11842" s="7" t="n">
        <v>1112224563</v>
      </c>
    </row>
    <row r="11843" spans="1:8">
      <c r="A11843" t="s">
        <v>4</v>
      </c>
      <c r="B11843" s="4" t="s">
        <v>5</v>
      </c>
      <c r="C11843" s="4" t="s">
        <v>7</v>
      </c>
      <c r="D11843" s="4" t="s">
        <v>7</v>
      </c>
      <c r="E11843" s="4" t="s">
        <v>7</v>
      </c>
      <c r="F11843" s="4" t="s">
        <v>14</v>
      </c>
      <c r="G11843" s="4" t="s">
        <v>14</v>
      </c>
      <c r="H11843" s="4" t="s">
        <v>14</v>
      </c>
    </row>
    <row r="11844" spans="1:8">
      <c r="A11844" t="n">
        <v>95674</v>
      </c>
      <c r="B11844" s="56" t="n">
        <v>61</v>
      </c>
      <c r="C11844" s="7" t="n">
        <v>5</v>
      </c>
      <c r="D11844" s="7" t="n">
        <v>65535</v>
      </c>
      <c r="E11844" s="7" t="n">
        <v>0</v>
      </c>
      <c r="F11844" s="7" t="n">
        <v>-1062731776</v>
      </c>
      <c r="G11844" s="7" t="n">
        <v>1082340147</v>
      </c>
      <c r="H11844" s="7" t="n">
        <v>1112224563</v>
      </c>
    </row>
    <row r="11845" spans="1:8">
      <c r="A11845" t="s">
        <v>4</v>
      </c>
      <c r="B11845" s="4" t="s">
        <v>5</v>
      </c>
      <c r="C11845" s="4" t="s">
        <v>7</v>
      </c>
      <c r="D11845" s="4" t="s">
        <v>7</v>
      </c>
      <c r="E11845" s="4" t="s">
        <v>7</v>
      </c>
      <c r="F11845" s="4" t="s">
        <v>14</v>
      </c>
      <c r="G11845" s="4" t="s">
        <v>14</v>
      </c>
      <c r="H11845" s="4" t="s">
        <v>14</v>
      </c>
    </row>
    <row r="11846" spans="1:8">
      <c r="A11846" t="n">
        <v>95693</v>
      </c>
      <c r="B11846" s="56" t="n">
        <v>61</v>
      </c>
      <c r="C11846" s="7" t="n">
        <v>6</v>
      </c>
      <c r="D11846" s="7" t="n">
        <v>65535</v>
      </c>
      <c r="E11846" s="7" t="n">
        <v>0</v>
      </c>
      <c r="F11846" s="7" t="n">
        <v>-1062731776</v>
      </c>
      <c r="G11846" s="7" t="n">
        <v>1082340147</v>
      </c>
      <c r="H11846" s="7" t="n">
        <v>1112224563</v>
      </c>
    </row>
    <row r="11847" spans="1:8">
      <c r="A11847" t="s">
        <v>4</v>
      </c>
      <c r="B11847" s="4" t="s">
        <v>5</v>
      </c>
      <c r="C11847" s="4" t="s">
        <v>7</v>
      </c>
      <c r="D11847" s="4" t="s">
        <v>7</v>
      </c>
      <c r="E11847" s="4" t="s">
        <v>7</v>
      </c>
      <c r="F11847" s="4" t="s">
        <v>14</v>
      </c>
      <c r="G11847" s="4" t="s">
        <v>14</v>
      </c>
      <c r="H11847" s="4" t="s">
        <v>14</v>
      </c>
    </row>
    <row r="11848" spans="1:8">
      <c r="A11848" t="n">
        <v>95712</v>
      </c>
      <c r="B11848" s="56" t="n">
        <v>61</v>
      </c>
      <c r="C11848" s="7" t="n">
        <v>7</v>
      </c>
      <c r="D11848" s="7" t="n">
        <v>65535</v>
      </c>
      <c r="E11848" s="7" t="n">
        <v>0</v>
      </c>
      <c r="F11848" s="7" t="n">
        <v>-1062731776</v>
      </c>
      <c r="G11848" s="7" t="n">
        <v>1082340147</v>
      </c>
      <c r="H11848" s="7" t="n">
        <v>1112224563</v>
      </c>
    </row>
    <row r="11849" spans="1:8">
      <c r="A11849" t="s">
        <v>4</v>
      </c>
      <c r="B11849" s="4" t="s">
        <v>5</v>
      </c>
      <c r="C11849" s="4" t="s">
        <v>7</v>
      </c>
      <c r="D11849" s="4" t="s">
        <v>7</v>
      </c>
      <c r="E11849" s="4" t="s">
        <v>7</v>
      </c>
      <c r="F11849" s="4" t="s">
        <v>14</v>
      </c>
      <c r="G11849" s="4" t="s">
        <v>14</v>
      </c>
      <c r="H11849" s="4" t="s">
        <v>14</v>
      </c>
    </row>
    <row r="11850" spans="1:8">
      <c r="A11850" t="n">
        <v>95731</v>
      </c>
      <c r="B11850" s="56" t="n">
        <v>61</v>
      </c>
      <c r="C11850" s="7" t="n">
        <v>8</v>
      </c>
      <c r="D11850" s="7" t="n">
        <v>65535</v>
      </c>
      <c r="E11850" s="7" t="n">
        <v>0</v>
      </c>
      <c r="F11850" s="7" t="n">
        <v>-1062731776</v>
      </c>
      <c r="G11850" s="7" t="n">
        <v>1082340147</v>
      </c>
      <c r="H11850" s="7" t="n">
        <v>1112224563</v>
      </c>
    </row>
    <row r="11851" spans="1:8">
      <c r="A11851" t="s">
        <v>4</v>
      </c>
      <c r="B11851" s="4" t="s">
        <v>5</v>
      </c>
      <c r="C11851" s="4" t="s">
        <v>7</v>
      </c>
      <c r="D11851" s="4" t="s">
        <v>7</v>
      </c>
      <c r="E11851" s="4" t="s">
        <v>7</v>
      </c>
      <c r="F11851" s="4" t="s">
        <v>14</v>
      </c>
      <c r="G11851" s="4" t="s">
        <v>14</v>
      </c>
      <c r="H11851" s="4" t="s">
        <v>14</v>
      </c>
    </row>
    <row r="11852" spans="1:8">
      <c r="A11852" t="n">
        <v>95750</v>
      </c>
      <c r="B11852" s="56" t="n">
        <v>61</v>
      </c>
      <c r="C11852" s="7" t="n">
        <v>9</v>
      </c>
      <c r="D11852" s="7" t="n">
        <v>65535</v>
      </c>
      <c r="E11852" s="7" t="n">
        <v>0</v>
      </c>
      <c r="F11852" s="7" t="n">
        <v>-1062731776</v>
      </c>
      <c r="G11852" s="7" t="n">
        <v>1082340147</v>
      </c>
      <c r="H11852" s="7" t="n">
        <v>1112224563</v>
      </c>
    </row>
    <row r="11853" spans="1:8">
      <c r="A11853" t="s">
        <v>4</v>
      </c>
      <c r="B11853" s="4" t="s">
        <v>5</v>
      </c>
      <c r="C11853" s="4" t="s">
        <v>7</v>
      </c>
      <c r="D11853" s="4" t="s">
        <v>7</v>
      </c>
      <c r="E11853" s="4" t="s">
        <v>7</v>
      </c>
      <c r="F11853" s="4" t="s">
        <v>14</v>
      </c>
      <c r="G11853" s="4" t="s">
        <v>14</v>
      </c>
      <c r="H11853" s="4" t="s">
        <v>14</v>
      </c>
    </row>
    <row r="11854" spans="1:8">
      <c r="A11854" t="n">
        <v>95769</v>
      </c>
      <c r="B11854" s="56" t="n">
        <v>61</v>
      </c>
      <c r="C11854" s="7" t="n">
        <v>11</v>
      </c>
      <c r="D11854" s="7" t="n">
        <v>65535</v>
      </c>
      <c r="E11854" s="7" t="n">
        <v>0</v>
      </c>
      <c r="F11854" s="7" t="n">
        <v>-1062731776</v>
      </c>
      <c r="G11854" s="7" t="n">
        <v>1082340147</v>
      </c>
      <c r="H11854" s="7" t="n">
        <v>1112224563</v>
      </c>
    </row>
    <row r="11855" spans="1:8">
      <c r="A11855" t="s">
        <v>4</v>
      </c>
      <c r="B11855" s="4" t="s">
        <v>5</v>
      </c>
      <c r="C11855" s="4" t="s">
        <v>7</v>
      </c>
      <c r="D11855" s="4" t="s">
        <v>7</v>
      </c>
      <c r="E11855" s="4" t="s">
        <v>7</v>
      </c>
      <c r="F11855" s="4" t="s">
        <v>14</v>
      </c>
      <c r="G11855" s="4" t="s">
        <v>14</v>
      </c>
      <c r="H11855" s="4" t="s">
        <v>14</v>
      </c>
    </row>
    <row r="11856" spans="1:8">
      <c r="A11856" t="n">
        <v>95788</v>
      </c>
      <c r="B11856" s="56" t="n">
        <v>61</v>
      </c>
      <c r="C11856" s="7" t="n">
        <v>7032</v>
      </c>
      <c r="D11856" s="7" t="n">
        <v>65535</v>
      </c>
      <c r="E11856" s="7" t="n">
        <v>0</v>
      </c>
      <c r="F11856" s="7" t="n">
        <v>-1062731776</v>
      </c>
      <c r="G11856" s="7" t="n">
        <v>1082340147</v>
      </c>
      <c r="H11856" s="7" t="n">
        <v>1112224563</v>
      </c>
    </row>
    <row r="11857" spans="1:8">
      <c r="A11857" t="s">
        <v>4</v>
      </c>
      <c r="B11857" s="4" t="s">
        <v>5</v>
      </c>
      <c r="C11857" s="4" t="s">
        <v>7</v>
      </c>
      <c r="D11857" s="4" t="s">
        <v>7</v>
      </c>
      <c r="E11857" s="4" t="s">
        <v>7</v>
      </c>
      <c r="F11857" s="4" t="s">
        <v>14</v>
      </c>
      <c r="G11857" s="4" t="s">
        <v>14</v>
      </c>
      <c r="H11857" s="4" t="s">
        <v>14</v>
      </c>
    </row>
    <row r="11858" spans="1:8">
      <c r="A11858" t="n">
        <v>95807</v>
      </c>
      <c r="B11858" s="56" t="n">
        <v>61</v>
      </c>
      <c r="C11858" s="7" t="n">
        <v>13</v>
      </c>
      <c r="D11858" s="7" t="n">
        <v>65535</v>
      </c>
      <c r="E11858" s="7" t="n">
        <v>0</v>
      </c>
      <c r="F11858" s="7" t="n">
        <v>-1062731776</v>
      </c>
      <c r="G11858" s="7" t="n">
        <v>1082340147</v>
      </c>
      <c r="H11858" s="7" t="n">
        <v>1112224563</v>
      </c>
    </row>
    <row r="11859" spans="1:8">
      <c r="A11859" t="s">
        <v>4</v>
      </c>
      <c r="B11859" s="4" t="s">
        <v>5</v>
      </c>
      <c r="C11859" s="4" t="s">
        <v>7</v>
      </c>
      <c r="D11859" s="4" t="s">
        <v>7</v>
      </c>
      <c r="E11859" s="4" t="s">
        <v>7</v>
      </c>
      <c r="F11859" s="4" t="s">
        <v>14</v>
      </c>
      <c r="G11859" s="4" t="s">
        <v>14</v>
      </c>
      <c r="H11859" s="4" t="s">
        <v>14</v>
      </c>
    </row>
    <row r="11860" spans="1:8">
      <c r="A11860" t="n">
        <v>95826</v>
      </c>
      <c r="B11860" s="56" t="n">
        <v>61</v>
      </c>
      <c r="C11860" s="7" t="n">
        <v>80</v>
      </c>
      <c r="D11860" s="7" t="n">
        <v>65535</v>
      </c>
      <c r="E11860" s="7" t="n">
        <v>0</v>
      </c>
      <c r="F11860" s="7" t="n">
        <v>-1062731776</v>
      </c>
      <c r="G11860" s="7" t="n">
        <v>1082340147</v>
      </c>
      <c r="H11860" s="7" t="n">
        <v>1112224563</v>
      </c>
    </row>
    <row r="11861" spans="1:8">
      <c r="A11861" t="s">
        <v>4</v>
      </c>
      <c r="B11861" s="4" t="s">
        <v>5</v>
      </c>
      <c r="C11861" s="4" t="s">
        <v>7</v>
      </c>
      <c r="D11861" s="4" t="s">
        <v>7</v>
      </c>
      <c r="E11861" s="4" t="s">
        <v>7</v>
      </c>
      <c r="F11861" s="4" t="s">
        <v>14</v>
      </c>
      <c r="G11861" s="4" t="s">
        <v>14</v>
      </c>
      <c r="H11861" s="4" t="s">
        <v>14</v>
      </c>
    </row>
    <row r="11862" spans="1:8">
      <c r="A11862" t="n">
        <v>95845</v>
      </c>
      <c r="B11862" s="56" t="n">
        <v>61</v>
      </c>
      <c r="C11862" s="7" t="n">
        <v>18</v>
      </c>
      <c r="D11862" s="7" t="n">
        <v>65535</v>
      </c>
      <c r="E11862" s="7" t="n">
        <v>0</v>
      </c>
      <c r="F11862" s="7" t="n">
        <v>-1062731776</v>
      </c>
      <c r="G11862" s="7" t="n">
        <v>1082340147</v>
      </c>
      <c r="H11862" s="7" t="n">
        <v>1112224563</v>
      </c>
    </row>
    <row r="11863" spans="1:8">
      <c r="A11863" t="s">
        <v>4</v>
      </c>
      <c r="B11863" s="4" t="s">
        <v>5</v>
      </c>
      <c r="C11863" s="4" t="s">
        <v>8</v>
      </c>
      <c r="D11863" s="4" t="s">
        <v>8</v>
      </c>
      <c r="E11863" s="4" t="s">
        <v>13</v>
      </c>
      <c r="F11863" s="4" t="s">
        <v>13</v>
      </c>
      <c r="G11863" s="4" t="s">
        <v>13</v>
      </c>
      <c r="H11863" s="4" t="s">
        <v>7</v>
      </c>
    </row>
    <row r="11864" spans="1:8">
      <c r="A11864" t="n">
        <v>95864</v>
      </c>
      <c r="B11864" s="31" t="n">
        <v>45</v>
      </c>
      <c r="C11864" s="7" t="n">
        <v>2</v>
      </c>
      <c r="D11864" s="7" t="n">
        <v>3</v>
      </c>
      <c r="E11864" s="7" t="n">
        <v>-1.49000000953674</v>
      </c>
      <c r="F11864" s="7" t="n">
        <v>3.55999994277954</v>
      </c>
      <c r="G11864" s="7" t="n">
        <v>44.0200004577637</v>
      </c>
      <c r="H11864" s="7" t="n">
        <v>0</v>
      </c>
    </row>
    <row r="11865" spans="1:8">
      <c r="A11865" t="s">
        <v>4</v>
      </c>
      <c r="B11865" s="4" t="s">
        <v>5</v>
      </c>
      <c r="C11865" s="4" t="s">
        <v>8</v>
      </c>
      <c r="D11865" s="4" t="s">
        <v>8</v>
      </c>
      <c r="E11865" s="4" t="s">
        <v>13</v>
      </c>
      <c r="F11865" s="4" t="s">
        <v>13</v>
      </c>
      <c r="G11865" s="4" t="s">
        <v>13</v>
      </c>
      <c r="H11865" s="4" t="s">
        <v>7</v>
      </c>
      <c r="I11865" s="4" t="s">
        <v>8</v>
      </c>
    </row>
    <row r="11866" spans="1:8">
      <c r="A11866" t="n">
        <v>95881</v>
      </c>
      <c r="B11866" s="31" t="n">
        <v>45</v>
      </c>
      <c r="C11866" s="7" t="n">
        <v>4</v>
      </c>
      <c r="D11866" s="7" t="n">
        <v>3</v>
      </c>
      <c r="E11866" s="7" t="n">
        <v>3.78999996185303</v>
      </c>
      <c r="F11866" s="7" t="n">
        <v>161.690002441406</v>
      </c>
      <c r="G11866" s="7" t="n">
        <v>0</v>
      </c>
      <c r="H11866" s="7" t="n">
        <v>0</v>
      </c>
      <c r="I11866" s="7" t="n">
        <v>0</v>
      </c>
    </row>
    <row r="11867" spans="1:8">
      <c r="A11867" t="s">
        <v>4</v>
      </c>
      <c r="B11867" s="4" t="s">
        <v>5</v>
      </c>
      <c r="C11867" s="4" t="s">
        <v>8</v>
      </c>
      <c r="D11867" s="4" t="s">
        <v>8</v>
      </c>
      <c r="E11867" s="4" t="s">
        <v>13</v>
      </c>
      <c r="F11867" s="4" t="s">
        <v>7</v>
      </c>
    </row>
    <row r="11868" spans="1:8">
      <c r="A11868" t="n">
        <v>95899</v>
      </c>
      <c r="B11868" s="31" t="n">
        <v>45</v>
      </c>
      <c r="C11868" s="7" t="n">
        <v>5</v>
      </c>
      <c r="D11868" s="7" t="n">
        <v>3</v>
      </c>
      <c r="E11868" s="7" t="n">
        <v>8</v>
      </c>
      <c r="F11868" s="7" t="n">
        <v>0</v>
      </c>
    </row>
    <row r="11869" spans="1:8">
      <c r="A11869" t="s">
        <v>4</v>
      </c>
      <c r="B11869" s="4" t="s">
        <v>5</v>
      </c>
      <c r="C11869" s="4" t="s">
        <v>8</v>
      </c>
      <c r="D11869" s="4" t="s">
        <v>8</v>
      </c>
      <c r="E11869" s="4" t="s">
        <v>13</v>
      </c>
      <c r="F11869" s="4" t="s">
        <v>7</v>
      </c>
    </row>
    <row r="11870" spans="1:8">
      <c r="A11870" t="n">
        <v>95908</v>
      </c>
      <c r="B11870" s="31" t="n">
        <v>45</v>
      </c>
      <c r="C11870" s="7" t="n">
        <v>11</v>
      </c>
      <c r="D11870" s="7" t="n">
        <v>3</v>
      </c>
      <c r="E11870" s="7" t="n">
        <v>26</v>
      </c>
      <c r="F11870" s="7" t="n">
        <v>0</v>
      </c>
    </row>
    <row r="11871" spans="1:8">
      <c r="A11871" t="s">
        <v>4</v>
      </c>
      <c r="B11871" s="4" t="s">
        <v>5</v>
      </c>
      <c r="C11871" s="4" t="s">
        <v>8</v>
      </c>
      <c r="D11871" s="4" t="s">
        <v>8</v>
      </c>
      <c r="E11871" s="4" t="s">
        <v>13</v>
      </c>
      <c r="F11871" s="4" t="s">
        <v>13</v>
      </c>
      <c r="G11871" s="4" t="s">
        <v>13</v>
      </c>
      <c r="H11871" s="4" t="s">
        <v>7</v>
      </c>
      <c r="I11871" s="4" t="s">
        <v>8</v>
      </c>
    </row>
    <row r="11872" spans="1:8">
      <c r="A11872" t="n">
        <v>95917</v>
      </c>
      <c r="B11872" s="31" t="n">
        <v>45</v>
      </c>
      <c r="C11872" s="7" t="n">
        <v>4</v>
      </c>
      <c r="D11872" s="7" t="n">
        <v>3</v>
      </c>
      <c r="E11872" s="7" t="n">
        <v>2.13000011444092</v>
      </c>
      <c r="F11872" s="7" t="n">
        <v>161.740005493164</v>
      </c>
      <c r="G11872" s="7" t="n">
        <v>0</v>
      </c>
      <c r="H11872" s="7" t="n">
        <v>15000</v>
      </c>
      <c r="I11872" s="7" t="n">
        <v>1</v>
      </c>
    </row>
    <row r="11873" spans="1:9">
      <c r="A11873" t="s">
        <v>4</v>
      </c>
      <c r="B11873" s="4" t="s">
        <v>5</v>
      </c>
      <c r="C11873" s="4" t="s">
        <v>8</v>
      </c>
      <c r="D11873" s="4" t="s">
        <v>7</v>
      </c>
    </row>
    <row r="11874" spans="1:9">
      <c r="A11874" t="n">
        <v>95935</v>
      </c>
      <c r="B11874" s="27" t="n">
        <v>58</v>
      </c>
      <c r="C11874" s="7" t="n">
        <v>255</v>
      </c>
      <c r="D11874" s="7" t="n">
        <v>0</v>
      </c>
    </row>
    <row r="11875" spans="1:9">
      <c r="A11875" t="s">
        <v>4</v>
      </c>
      <c r="B11875" s="4" t="s">
        <v>5</v>
      </c>
      <c r="C11875" s="4" t="s">
        <v>8</v>
      </c>
      <c r="D11875" s="4" t="s">
        <v>7</v>
      </c>
      <c r="E11875" s="4" t="s">
        <v>9</v>
      </c>
    </row>
    <row r="11876" spans="1:9">
      <c r="A11876" t="n">
        <v>95939</v>
      </c>
      <c r="B11876" s="39" t="n">
        <v>51</v>
      </c>
      <c r="C11876" s="7" t="n">
        <v>4</v>
      </c>
      <c r="D11876" s="7" t="n">
        <v>12</v>
      </c>
      <c r="E11876" s="7" t="s">
        <v>90</v>
      </c>
    </row>
    <row r="11877" spans="1:9">
      <c r="A11877" t="s">
        <v>4</v>
      </c>
      <c r="B11877" s="4" t="s">
        <v>5</v>
      </c>
      <c r="C11877" s="4" t="s">
        <v>7</v>
      </c>
    </row>
    <row r="11878" spans="1:9">
      <c r="A11878" t="n">
        <v>95953</v>
      </c>
      <c r="B11878" s="25" t="n">
        <v>16</v>
      </c>
      <c r="C11878" s="7" t="n">
        <v>0</v>
      </c>
    </row>
    <row r="11879" spans="1:9">
      <c r="A11879" t="s">
        <v>4</v>
      </c>
      <c r="B11879" s="4" t="s">
        <v>5</v>
      </c>
      <c r="C11879" s="4" t="s">
        <v>7</v>
      </c>
      <c r="D11879" s="4" t="s">
        <v>8</v>
      </c>
      <c r="E11879" s="4" t="s">
        <v>14</v>
      </c>
      <c r="F11879" s="4" t="s">
        <v>74</v>
      </c>
      <c r="G11879" s="4" t="s">
        <v>8</v>
      </c>
      <c r="H11879" s="4" t="s">
        <v>8</v>
      </c>
      <c r="I11879" s="4" t="s">
        <v>8</v>
      </c>
      <c r="J11879" s="4" t="s">
        <v>14</v>
      </c>
      <c r="K11879" s="4" t="s">
        <v>74</v>
      </c>
      <c r="L11879" s="4" t="s">
        <v>8</v>
      </c>
      <c r="M11879" s="4" t="s">
        <v>8</v>
      </c>
    </row>
    <row r="11880" spans="1:9">
      <c r="A11880" t="n">
        <v>95956</v>
      </c>
      <c r="B11880" s="40" t="n">
        <v>26</v>
      </c>
      <c r="C11880" s="7" t="n">
        <v>12</v>
      </c>
      <c r="D11880" s="7" t="n">
        <v>17</v>
      </c>
      <c r="E11880" s="7" t="n">
        <v>12305</v>
      </c>
      <c r="F11880" s="7" t="s">
        <v>707</v>
      </c>
      <c r="G11880" s="7" t="n">
        <v>2</v>
      </c>
      <c r="H11880" s="7" t="n">
        <v>3</v>
      </c>
      <c r="I11880" s="7" t="n">
        <v>17</v>
      </c>
      <c r="J11880" s="7" t="n">
        <v>12306</v>
      </c>
      <c r="K11880" s="7" t="s">
        <v>708</v>
      </c>
      <c r="L11880" s="7" t="n">
        <v>2</v>
      </c>
      <c r="M11880" s="7" t="n">
        <v>0</v>
      </c>
    </row>
    <row r="11881" spans="1:9">
      <c r="A11881" t="s">
        <v>4</v>
      </c>
      <c r="B11881" s="4" t="s">
        <v>5</v>
      </c>
    </row>
    <row r="11882" spans="1:9">
      <c r="A11882" t="n">
        <v>96078</v>
      </c>
      <c r="B11882" s="41" t="n">
        <v>28</v>
      </c>
    </row>
    <row r="11883" spans="1:9">
      <c r="A11883" t="s">
        <v>4</v>
      </c>
      <c r="B11883" s="4" t="s">
        <v>5</v>
      </c>
      <c r="C11883" s="4" t="s">
        <v>8</v>
      </c>
      <c r="D11883" s="4" t="s">
        <v>7</v>
      </c>
      <c r="E11883" s="4" t="s">
        <v>9</v>
      </c>
    </row>
    <row r="11884" spans="1:9">
      <c r="A11884" t="n">
        <v>96079</v>
      </c>
      <c r="B11884" s="39" t="n">
        <v>51</v>
      </c>
      <c r="C11884" s="7" t="n">
        <v>4</v>
      </c>
      <c r="D11884" s="7" t="n">
        <v>18</v>
      </c>
      <c r="E11884" s="7" t="s">
        <v>90</v>
      </c>
    </row>
    <row r="11885" spans="1:9">
      <c r="A11885" t="s">
        <v>4</v>
      </c>
      <c r="B11885" s="4" t="s">
        <v>5</v>
      </c>
      <c r="C11885" s="4" t="s">
        <v>7</v>
      </c>
    </row>
    <row r="11886" spans="1:9">
      <c r="A11886" t="n">
        <v>96093</v>
      </c>
      <c r="B11886" s="25" t="n">
        <v>16</v>
      </c>
      <c r="C11886" s="7" t="n">
        <v>0</v>
      </c>
    </row>
    <row r="11887" spans="1:9">
      <c r="A11887" t="s">
        <v>4</v>
      </c>
      <c r="B11887" s="4" t="s">
        <v>5</v>
      </c>
      <c r="C11887" s="4" t="s">
        <v>7</v>
      </c>
      <c r="D11887" s="4" t="s">
        <v>8</v>
      </c>
      <c r="E11887" s="4" t="s">
        <v>14</v>
      </c>
      <c r="F11887" s="4" t="s">
        <v>74</v>
      </c>
      <c r="G11887" s="4" t="s">
        <v>8</v>
      </c>
      <c r="H11887" s="4" t="s">
        <v>8</v>
      </c>
    </row>
    <row r="11888" spans="1:9">
      <c r="A11888" t="n">
        <v>96096</v>
      </c>
      <c r="B11888" s="40" t="n">
        <v>26</v>
      </c>
      <c r="C11888" s="7" t="n">
        <v>18</v>
      </c>
      <c r="D11888" s="7" t="n">
        <v>17</v>
      </c>
      <c r="E11888" s="7" t="n">
        <v>62638</v>
      </c>
      <c r="F11888" s="7" t="s">
        <v>709</v>
      </c>
      <c r="G11888" s="7" t="n">
        <v>2</v>
      </c>
      <c r="H11888" s="7" t="n">
        <v>0</v>
      </c>
    </row>
    <row r="11889" spans="1:13">
      <c r="A11889" t="s">
        <v>4</v>
      </c>
      <c r="B11889" s="4" t="s">
        <v>5</v>
      </c>
    </row>
    <row r="11890" spans="1:13">
      <c r="A11890" t="n">
        <v>96160</v>
      </c>
      <c r="B11890" s="41" t="n">
        <v>28</v>
      </c>
    </row>
    <row r="11891" spans="1:13">
      <c r="A11891" t="s">
        <v>4</v>
      </c>
      <c r="B11891" s="4" t="s">
        <v>5</v>
      </c>
      <c r="C11891" s="4" t="s">
        <v>8</v>
      </c>
      <c r="D11891" s="4" t="s">
        <v>7</v>
      </c>
      <c r="E11891" s="4" t="s">
        <v>9</v>
      </c>
    </row>
    <row r="11892" spans="1:13">
      <c r="A11892" t="n">
        <v>96161</v>
      </c>
      <c r="B11892" s="39" t="n">
        <v>51</v>
      </c>
      <c r="C11892" s="7" t="n">
        <v>4</v>
      </c>
      <c r="D11892" s="7" t="n">
        <v>11</v>
      </c>
      <c r="E11892" s="7" t="s">
        <v>529</v>
      </c>
    </row>
    <row r="11893" spans="1:13">
      <c r="A11893" t="s">
        <v>4</v>
      </c>
      <c r="B11893" s="4" t="s">
        <v>5</v>
      </c>
      <c r="C11893" s="4" t="s">
        <v>7</v>
      </c>
    </row>
    <row r="11894" spans="1:13">
      <c r="A11894" t="n">
        <v>96174</v>
      </c>
      <c r="B11894" s="25" t="n">
        <v>16</v>
      </c>
      <c r="C11894" s="7" t="n">
        <v>0</v>
      </c>
    </row>
    <row r="11895" spans="1:13">
      <c r="A11895" t="s">
        <v>4</v>
      </c>
      <c r="B11895" s="4" t="s">
        <v>5</v>
      </c>
      <c r="C11895" s="4" t="s">
        <v>7</v>
      </c>
      <c r="D11895" s="4" t="s">
        <v>8</v>
      </c>
      <c r="E11895" s="4" t="s">
        <v>14</v>
      </c>
      <c r="F11895" s="4" t="s">
        <v>74</v>
      </c>
      <c r="G11895" s="4" t="s">
        <v>8</v>
      </c>
      <c r="H11895" s="4" t="s">
        <v>8</v>
      </c>
    </row>
    <row r="11896" spans="1:13">
      <c r="A11896" t="n">
        <v>96177</v>
      </c>
      <c r="B11896" s="40" t="n">
        <v>26</v>
      </c>
      <c r="C11896" s="7" t="n">
        <v>11</v>
      </c>
      <c r="D11896" s="7" t="n">
        <v>17</v>
      </c>
      <c r="E11896" s="7" t="n">
        <v>62639</v>
      </c>
      <c r="F11896" s="7" t="s">
        <v>710</v>
      </c>
      <c r="G11896" s="7" t="n">
        <v>2</v>
      </c>
      <c r="H11896" s="7" t="n">
        <v>0</v>
      </c>
    </row>
    <row r="11897" spans="1:13">
      <c r="A11897" t="s">
        <v>4</v>
      </c>
      <c r="B11897" s="4" t="s">
        <v>5</v>
      </c>
    </row>
    <row r="11898" spans="1:13">
      <c r="A11898" t="n">
        <v>96271</v>
      </c>
      <c r="B11898" s="41" t="n">
        <v>28</v>
      </c>
    </row>
    <row r="11899" spans="1:13">
      <c r="A11899" t="s">
        <v>4</v>
      </c>
      <c r="B11899" s="4" t="s">
        <v>5</v>
      </c>
      <c r="C11899" s="4" t="s">
        <v>8</v>
      </c>
      <c r="D11899" s="4" t="s">
        <v>7</v>
      </c>
      <c r="E11899" s="4" t="s">
        <v>9</v>
      </c>
    </row>
    <row r="11900" spans="1:13">
      <c r="A11900" t="n">
        <v>96272</v>
      </c>
      <c r="B11900" s="39" t="n">
        <v>51</v>
      </c>
      <c r="C11900" s="7" t="n">
        <v>4</v>
      </c>
      <c r="D11900" s="7" t="n">
        <v>80</v>
      </c>
      <c r="E11900" s="7" t="s">
        <v>90</v>
      </c>
    </row>
    <row r="11901" spans="1:13">
      <c r="A11901" t="s">
        <v>4</v>
      </c>
      <c r="B11901" s="4" t="s">
        <v>5</v>
      </c>
      <c r="C11901" s="4" t="s">
        <v>7</v>
      </c>
    </row>
    <row r="11902" spans="1:13">
      <c r="A11902" t="n">
        <v>96286</v>
      </c>
      <c r="B11902" s="25" t="n">
        <v>16</v>
      </c>
      <c r="C11902" s="7" t="n">
        <v>0</v>
      </c>
    </row>
    <row r="11903" spans="1:13">
      <c r="A11903" t="s">
        <v>4</v>
      </c>
      <c r="B11903" s="4" t="s">
        <v>5</v>
      </c>
      <c r="C11903" s="4" t="s">
        <v>7</v>
      </c>
      <c r="D11903" s="4" t="s">
        <v>8</v>
      </c>
      <c r="E11903" s="4" t="s">
        <v>14</v>
      </c>
      <c r="F11903" s="4" t="s">
        <v>74</v>
      </c>
      <c r="G11903" s="4" t="s">
        <v>8</v>
      </c>
      <c r="H11903" s="4" t="s">
        <v>8</v>
      </c>
      <c r="I11903" s="4" t="s">
        <v>8</v>
      </c>
      <c r="J11903" s="4" t="s">
        <v>14</v>
      </c>
      <c r="K11903" s="4" t="s">
        <v>74</v>
      </c>
      <c r="L11903" s="4" t="s">
        <v>8</v>
      </c>
      <c r="M11903" s="4" t="s">
        <v>8</v>
      </c>
    </row>
    <row r="11904" spans="1:13">
      <c r="A11904" t="n">
        <v>96289</v>
      </c>
      <c r="B11904" s="40" t="n">
        <v>26</v>
      </c>
      <c r="C11904" s="7" t="n">
        <v>80</v>
      </c>
      <c r="D11904" s="7" t="n">
        <v>17</v>
      </c>
      <c r="E11904" s="7" t="n">
        <v>62640</v>
      </c>
      <c r="F11904" s="7" t="s">
        <v>711</v>
      </c>
      <c r="G11904" s="7" t="n">
        <v>2</v>
      </c>
      <c r="H11904" s="7" t="n">
        <v>3</v>
      </c>
      <c r="I11904" s="7" t="n">
        <v>17</v>
      </c>
      <c r="J11904" s="7" t="n">
        <v>62641</v>
      </c>
      <c r="K11904" s="7" t="s">
        <v>712</v>
      </c>
      <c r="L11904" s="7" t="n">
        <v>2</v>
      </c>
      <c r="M11904" s="7" t="n">
        <v>0</v>
      </c>
    </row>
    <row r="11905" spans="1:13">
      <c r="A11905" t="s">
        <v>4</v>
      </c>
      <c r="B11905" s="4" t="s">
        <v>5</v>
      </c>
    </row>
    <row r="11906" spans="1:13">
      <c r="A11906" t="n">
        <v>96455</v>
      </c>
      <c r="B11906" s="41" t="n">
        <v>28</v>
      </c>
    </row>
    <row r="11907" spans="1:13">
      <c r="A11907" t="s">
        <v>4</v>
      </c>
      <c r="B11907" s="4" t="s">
        <v>5</v>
      </c>
      <c r="C11907" s="4" t="s">
        <v>8</v>
      </c>
      <c r="D11907" s="4" t="s">
        <v>7</v>
      </c>
      <c r="E11907" s="4" t="s">
        <v>9</v>
      </c>
    </row>
    <row r="11908" spans="1:13">
      <c r="A11908" t="n">
        <v>96456</v>
      </c>
      <c r="B11908" s="39" t="n">
        <v>51</v>
      </c>
      <c r="C11908" s="7" t="n">
        <v>4</v>
      </c>
      <c r="D11908" s="7" t="n">
        <v>12</v>
      </c>
      <c r="E11908" s="7" t="s">
        <v>631</v>
      </c>
    </row>
    <row r="11909" spans="1:13">
      <c r="A11909" t="s">
        <v>4</v>
      </c>
      <c r="B11909" s="4" t="s">
        <v>5</v>
      </c>
      <c r="C11909" s="4" t="s">
        <v>7</v>
      </c>
    </row>
    <row r="11910" spans="1:13">
      <c r="A11910" t="n">
        <v>96470</v>
      </c>
      <c r="B11910" s="25" t="n">
        <v>16</v>
      </c>
      <c r="C11910" s="7" t="n">
        <v>0</v>
      </c>
    </row>
    <row r="11911" spans="1:13">
      <c r="A11911" t="s">
        <v>4</v>
      </c>
      <c r="B11911" s="4" t="s">
        <v>5</v>
      </c>
      <c r="C11911" s="4" t="s">
        <v>7</v>
      </c>
      <c r="D11911" s="4" t="s">
        <v>8</v>
      </c>
      <c r="E11911" s="4" t="s">
        <v>14</v>
      </c>
      <c r="F11911" s="4" t="s">
        <v>74</v>
      </c>
      <c r="G11911" s="4" t="s">
        <v>8</v>
      </c>
      <c r="H11911" s="4" t="s">
        <v>8</v>
      </c>
      <c r="I11911" s="4" t="s">
        <v>8</v>
      </c>
      <c r="J11911" s="4" t="s">
        <v>14</v>
      </c>
      <c r="K11911" s="4" t="s">
        <v>74</v>
      </c>
      <c r="L11911" s="4" t="s">
        <v>8</v>
      </c>
      <c r="M11911" s="4" t="s">
        <v>8</v>
      </c>
    </row>
    <row r="11912" spans="1:13">
      <c r="A11912" t="n">
        <v>96473</v>
      </c>
      <c r="B11912" s="40" t="n">
        <v>26</v>
      </c>
      <c r="C11912" s="7" t="n">
        <v>12</v>
      </c>
      <c r="D11912" s="7" t="n">
        <v>17</v>
      </c>
      <c r="E11912" s="7" t="n">
        <v>12307</v>
      </c>
      <c r="F11912" s="7" t="s">
        <v>713</v>
      </c>
      <c r="G11912" s="7" t="n">
        <v>2</v>
      </c>
      <c r="H11912" s="7" t="n">
        <v>3</v>
      </c>
      <c r="I11912" s="7" t="n">
        <v>17</v>
      </c>
      <c r="J11912" s="7" t="n">
        <v>12308</v>
      </c>
      <c r="K11912" s="7" t="s">
        <v>714</v>
      </c>
      <c r="L11912" s="7" t="n">
        <v>2</v>
      </c>
      <c r="M11912" s="7" t="n">
        <v>0</v>
      </c>
    </row>
    <row r="11913" spans="1:13">
      <c r="A11913" t="s">
        <v>4</v>
      </c>
      <c r="B11913" s="4" t="s">
        <v>5</v>
      </c>
    </row>
    <row r="11914" spans="1:13">
      <c r="A11914" t="n">
        <v>96599</v>
      </c>
      <c r="B11914" s="41" t="n">
        <v>28</v>
      </c>
    </row>
    <row r="11915" spans="1:13">
      <c r="A11915" t="s">
        <v>4</v>
      </c>
      <c r="B11915" s="4" t="s">
        <v>5</v>
      </c>
      <c r="C11915" s="4" t="s">
        <v>8</v>
      </c>
      <c r="D11915" s="4" t="s">
        <v>7</v>
      </c>
      <c r="E11915" s="4" t="s">
        <v>9</v>
      </c>
    </row>
    <row r="11916" spans="1:13">
      <c r="A11916" t="n">
        <v>96600</v>
      </c>
      <c r="B11916" s="39" t="n">
        <v>51</v>
      </c>
      <c r="C11916" s="7" t="n">
        <v>4</v>
      </c>
      <c r="D11916" s="7" t="n">
        <v>3</v>
      </c>
      <c r="E11916" s="7" t="s">
        <v>529</v>
      </c>
    </row>
    <row r="11917" spans="1:13">
      <c r="A11917" t="s">
        <v>4</v>
      </c>
      <c r="B11917" s="4" t="s">
        <v>5</v>
      </c>
      <c r="C11917" s="4" t="s">
        <v>7</v>
      </c>
    </row>
    <row r="11918" spans="1:13">
      <c r="A11918" t="n">
        <v>96613</v>
      </c>
      <c r="B11918" s="25" t="n">
        <v>16</v>
      </c>
      <c r="C11918" s="7" t="n">
        <v>0</v>
      </c>
    </row>
    <row r="11919" spans="1:13">
      <c r="A11919" t="s">
        <v>4</v>
      </c>
      <c r="B11919" s="4" t="s">
        <v>5</v>
      </c>
      <c r="C11919" s="4" t="s">
        <v>7</v>
      </c>
      <c r="D11919" s="4" t="s">
        <v>8</v>
      </c>
      <c r="E11919" s="4" t="s">
        <v>14</v>
      </c>
      <c r="F11919" s="4" t="s">
        <v>74</v>
      </c>
      <c r="G11919" s="4" t="s">
        <v>8</v>
      </c>
      <c r="H11919" s="4" t="s">
        <v>8</v>
      </c>
    </row>
    <row r="11920" spans="1:13">
      <c r="A11920" t="n">
        <v>96616</v>
      </c>
      <c r="B11920" s="40" t="n">
        <v>26</v>
      </c>
      <c r="C11920" s="7" t="n">
        <v>3</v>
      </c>
      <c r="D11920" s="7" t="n">
        <v>17</v>
      </c>
      <c r="E11920" s="7" t="n">
        <v>62642</v>
      </c>
      <c r="F11920" s="7" t="s">
        <v>715</v>
      </c>
      <c r="G11920" s="7" t="n">
        <v>2</v>
      </c>
      <c r="H11920" s="7" t="n">
        <v>0</v>
      </c>
    </row>
    <row r="11921" spans="1:13">
      <c r="A11921" t="s">
        <v>4</v>
      </c>
      <c r="B11921" s="4" t="s">
        <v>5</v>
      </c>
    </row>
    <row r="11922" spans="1:13">
      <c r="A11922" t="n">
        <v>96650</v>
      </c>
      <c r="B11922" s="41" t="n">
        <v>28</v>
      </c>
    </row>
    <row r="11923" spans="1:13">
      <c r="A11923" t="s">
        <v>4</v>
      </c>
      <c r="B11923" s="4" t="s">
        <v>5</v>
      </c>
      <c r="C11923" s="4" t="s">
        <v>8</v>
      </c>
      <c r="D11923" s="4" t="s">
        <v>7</v>
      </c>
      <c r="E11923" s="4" t="s">
        <v>9</v>
      </c>
    </row>
    <row r="11924" spans="1:13">
      <c r="A11924" t="n">
        <v>96651</v>
      </c>
      <c r="B11924" s="39" t="n">
        <v>51</v>
      </c>
      <c r="C11924" s="7" t="n">
        <v>4</v>
      </c>
      <c r="D11924" s="7" t="n">
        <v>7</v>
      </c>
      <c r="E11924" s="7" t="s">
        <v>502</v>
      </c>
    </row>
    <row r="11925" spans="1:13">
      <c r="A11925" t="s">
        <v>4</v>
      </c>
      <c r="B11925" s="4" t="s">
        <v>5</v>
      </c>
      <c r="C11925" s="4" t="s">
        <v>7</v>
      </c>
    </row>
    <row r="11926" spans="1:13">
      <c r="A11926" t="n">
        <v>96664</v>
      </c>
      <c r="B11926" s="25" t="n">
        <v>16</v>
      </c>
      <c r="C11926" s="7" t="n">
        <v>0</v>
      </c>
    </row>
    <row r="11927" spans="1:13">
      <c r="A11927" t="s">
        <v>4</v>
      </c>
      <c r="B11927" s="4" t="s">
        <v>5</v>
      </c>
      <c r="C11927" s="4" t="s">
        <v>7</v>
      </c>
      <c r="D11927" s="4" t="s">
        <v>8</v>
      </c>
      <c r="E11927" s="4" t="s">
        <v>14</v>
      </c>
      <c r="F11927" s="4" t="s">
        <v>74</v>
      </c>
      <c r="G11927" s="4" t="s">
        <v>8</v>
      </c>
      <c r="H11927" s="4" t="s">
        <v>8</v>
      </c>
    </row>
    <row r="11928" spans="1:13">
      <c r="A11928" t="n">
        <v>96667</v>
      </c>
      <c r="B11928" s="40" t="n">
        <v>26</v>
      </c>
      <c r="C11928" s="7" t="n">
        <v>7</v>
      </c>
      <c r="D11928" s="7" t="n">
        <v>17</v>
      </c>
      <c r="E11928" s="7" t="n">
        <v>62643</v>
      </c>
      <c r="F11928" s="7" t="s">
        <v>716</v>
      </c>
      <c r="G11928" s="7" t="n">
        <v>2</v>
      </c>
      <c r="H11928" s="7" t="n">
        <v>0</v>
      </c>
    </row>
    <row r="11929" spans="1:13">
      <c r="A11929" t="s">
        <v>4</v>
      </c>
      <c r="B11929" s="4" t="s">
        <v>5</v>
      </c>
    </row>
    <row r="11930" spans="1:13">
      <c r="A11930" t="n">
        <v>96754</v>
      </c>
      <c r="B11930" s="41" t="n">
        <v>28</v>
      </c>
    </row>
    <row r="11931" spans="1:13">
      <c r="A11931" t="s">
        <v>4</v>
      </c>
      <c r="B11931" s="4" t="s">
        <v>5</v>
      </c>
      <c r="C11931" s="4" t="s">
        <v>8</v>
      </c>
      <c r="D11931" s="4" t="s">
        <v>7</v>
      </c>
      <c r="E11931" s="4" t="s">
        <v>9</v>
      </c>
    </row>
    <row r="11932" spans="1:13">
      <c r="A11932" t="n">
        <v>96755</v>
      </c>
      <c r="B11932" s="39" t="n">
        <v>51</v>
      </c>
      <c r="C11932" s="7" t="n">
        <v>4</v>
      </c>
      <c r="D11932" s="7" t="n">
        <v>6</v>
      </c>
      <c r="E11932" s="7" t="s">
        <v>605</v>
      </c>
    </row>
    <row r="11933" spans="1:13">
      <c r="A11933" t="s">
        <v>4</v>
      </c>
      <c r="B11933" s="4" t="s">
        <v>5</v>
      </c>
      <c r="C11933" s="4" t="s">
        <v>7</v>
      </c>
    </row>
    <row r="11934" spans="1:13">
      <c r="A11934" t="n">
        <v>96769</v>
      </c>
      <c r="B11934" s="25" t="n">
        <v>16</v>
      </c>
      <c r="C11934" s="7" t="n">
        <v>0</v>
      </c>
    </row>
    <row r="11935" spans="1:13">
      <c r="A11935" t="s">
        <v>4</v>
      </c>
      <c r="B11935" s="4" t="s">
        <v>5</v>
      </c>
      <c r="C11935" s="4" t="s">
        <v>7</v>
      </c>
      <c r="D11935" s="4" t="s">
        <v>8</v>
      </c>
      <c r="E11935" s="4" t="s">
        <v>14</v>
      </c>
      <c r="F11935" s="4" t="s">
        <v>74</v>
      </c>
      <c r="G11935" s="4" t="s">
        <v>8</v>
      </c>
      <c r="H11935" s="4" t="s">
        <v>8</v>
      </c>
      <c r="I11935" s="4" t="s">
        <v>8</v>
      </c>
      <c r="J11935" s="4" t="s">
        <v>14</v>
      </c>
      <c r="K11935" s="4" t="s">
        <v>74</v>
      </c>
      <c r="L11935" s="4" t="s">
        <v>8</v>
      </c>
      <c r="M11935" s="4" t="s">
        <v>8</v>
      </c>
    </row>
    <row r="11936" spans="1:13">
      <c r="A11936" t="n">
        <v>96772</v>
      </c>
      <c r="B11936" s="40" t="n">
        <v>26</v>
      </c>
      <c r="C11936" s="7" t="n">
        <v>6</v>
      </c>
      <c r="D11936" s="7" t="n">
        <v>17</v>
      </c>
      <c r="E11936" s="7" t="n">
        <v>62644</v>
      </c>
      <c r="F11936" s="7" t="s">
        <v>717</v>
      </c>
      <c r="G11936" s="7" t="n">
        <v>2</v>
      </c>
      <c r="H11936" s="7" t="n">
        <v>3</v>
      </c>
      <c r="I11936" s="7" t="n">
        <v>17</v>
      </c>
      <c r="J11936" s="7" t="n">
        <v>62645</v>
      </c>
      <c r="K11936" s="7" t="s">
        <v>718</v>
      </c>
      <c r="L11936" s="7" t="n">
        <v>2</v>
      </c>
      <c r="M11936" s="7" t="n">
        <v>0</v>
      </c>
    </row>
    <row r="11937" spans="1:13">
      <c r="A11937" t="s">
        <v>4</v>
      </c>
      <c r="B11937" s="4" t="s">
        <v>5</v>
      </c>
    </row>
    <row r="11938" spans="1:13">
      <c r="A11938" t="n">
        <v>96971</v>
      </c>
      <c r="B11938" s="41" t="n">
        <v>28</v>
      </c>
    </row>
    <row r="11939" spans="1:13">
      <c r="A11939" t="s">
        <v>4</v>
      </c>
      <c r="B11939" s="4" t="s">
        <v>5</v>
      </c>
      <c r="C11939" s="4" t="s">
        <v>8</v>
      </c>
      <c r="D11939" s="4" t="s">
        <v>7</v>
      </c>
      <c r="E11939" s="4" t="s">
        <v>9</v>
      </c>
    </row>
    <row r="11940" spans="1:13">
      <c r="A11940" t="n">
        <v>96972</v>
      </c>
      <c r="B11940" s="39" t="n">
        <v>51</v>
      </c>
      <c r="C11940" s="7" t="n">
        <v>4</v>
      </c>
      <c r="D11940" s="7" t="n">
        <v>12</v>
      </c>
      <c r="E11940" s="7" t="s">
        <v>704</v>
      </c>
    </row>
    <row r="11941" spans="1:13">
      <c r="A11941" t="s">
        <v>4</v>
      </c>
      <c r="B11941" s="4" t="s">
        <v>5</v>
      </c>
      <c r="C11941" s="4" t="s">
        <v>7</v>
      </c>
    </row>
    <row r="11942" spans="1:13">
      <c r="A11942" t="n">
        <v>96986</v>
      </c>
      <c r="B11942" s="25" t="n">
        <v>16</v>
      </c>
      <c r="C11942" s="7" t="n">
        <v>0</v>
      </c>
    </row>
    <row r="11943" spans="1:13">
      <c r="A11943" t="s">
        <v>4</v>
      </c>
      <c r="B11943" s="4" t="s">
        <v>5</v>
      </c>
      <c r="C11943" s="4" t="s">
        <v>7</v>
      </c>
      <c r="D11943" s="4" t="s">
        <v>8</v>
      </c>
      <c r="E11943" s="4" t="s">
        <v>14</v>
      </c>
      <c r="F11943" s="4" t="s">
        <v>74</v>
      </c>
      <c r="G11943" s="4" t="s">
        <v>8</v>
      </c>
      <c r="H11943" s="4" t="s">
        <v>8</v>
      </c>
      <c r="I11943" s="4" t="s">
        <v>8</v>
      </c>
      <c r="J11943" s="4" t="s">
        <v>14</v>
      </c>
      <c r="K11943" s="4" t="s">
        <v>74</v>
      </c>
      <c r="L11943" s="4" t="s">
        <v>8</v>
      </c>
      <c r="M11943" s="4" t="s">
        <v>8</v>
      </c>
      <c r="N11943" s="4" t="s">
        <v>8</v>
      </c>
      <c r="O11943" s="4" t="s">
        <v>14</v>
      </c>
      <c r="P11943" s="4" t="s">
        <v>74</v>
      </c>
      <c r="Q11943" s="4" t="s">
        <v>8</v>
      </c>
      <c r="R11943" s="4" t="s">
        <v>8</v>
      </c>
    </row>
    <row r="11944" spans="1:13">
      <c r="A11944" t="n">
        <v>96989</v>
      </c>
      <c r="B11944" s="40" t="n">
        <v>26</v>
      </c>
      <c r="C11944" s="7" t="n">
        <v>12</v>
      </c>
      <c r="D11944" s="7" t="n">
        <v>17</v>
      </c>
      <c r="E11944" s="7" t="n">
        <v>12309</v>
      </c>
      <c r="F11944" s="7" t="s">
        <v>719</v>
      </c>
      <c r="G11944" s="7" t="n">
        <v>2</v>
      </c>
      <c r="H11944" s="7" t="n">
        <v>3</v>
      </c>
      <c r="I11944" s="7" t="n">
        <v>17</v>
      </c>
      <c r="J11944" s="7" t="n">
        <v>12310</v>
      </c>
      <c r="K11944" s="7" t="s">
        <v>720</v>
      </c>
      <c r="L11944" s="7" t="n">
        <v>2</v>
      </c>
      <c r="M11944" s="7" t="n">
        <v>3</v>
      </c>
      <c r="N11944" s="7" t="n">
        <v>17</v>
      </c>
      <c r="O11944" s="7" t="n">
        <v>12311</v>
      </c>
      <c r="P11944" s="7" t="s">
        <v>721</v>
      </c>
      <c r="Q11944" s="7" t="n">
        <v>2</v>
      </c>
      <c r="R11944" s="7" t="n">
        <v>0</v>
      </c>
    </row>
    <row r="11945" spans="1:13">
      <c r="A11945" t="s">
        <v>4</v>
      </c>
      <c r="B11945" s="4" t="s">
        <v>5</v>
      </c>
    </row>
    <row r="11946" spans="1:13">
      <c r="A11946" t="n">
        <v>97335</v>
      </c>
      <c r="B11946" s="41" t="n">
        <v>28</v>
      </c>
    </row>
    <row r="11947" spans="1:13">
      <c r="A11947" t="s">
        <v>4</v>
      </c>
      <c r="B11947" s="4" t="s">
        <v>5</v>
      </c>
      <c r="C11947" s="4" t="s">
        <v>7</v>
      </c>
      <c r="D11947" s="4" t="s">
        <v>8</v>
      </c>
    </row>
    <row r="11948" spans="1:13">
      <c r="A11948" t="n">
        <v>97336</v>
      </c>
      <c r="B11948" s="42" t="n">
        <v>89</v>
      </c>
      <c r="C11948" s="7" t="n">
        <v>65533</v>
      </c>
      <c r="D11948" s="7" t="n">
        <v>1</v>
      </c>
    </row>
    <row r="11949" spans="1:13">
      <c r="A11949" t="s">
        <v>4</v>
      </c>
      <c r="B11949" s="4" t="s">
        <v>5</v>
      </c>
      <c r="C11949" s="4" t="s">
        <v>8</v>
      </c>
      <c r="D11949" s="4" t="s">
        <v>7</v>
      </c>
      <c r="E11949" s="4" t="s">
        <v>13</v>
      </c>
    </row>
    <row r="11950" spans="1:13">
      <c r="A11950" t="n">
        <v>97340</v>
      </c>
      <c r="B11950" s="27" t="n">
        <v>58</v>
      </c>
      <c r="C11950" s="7" t="n">
        <v>101</v>
      </c>
      <c r="D11950" s="7" t="n">
        <v>500</v>
      </c>
      <c r="E11950" s="7" t="n">
        <v>1</v>
      </c>
    </row>
    <row r="11951" spans="1:13">
      <c r="A11951" t="s">
        <v>4</v>
      </c>
      <c r="B11951" s="4" t="s">
        <v>5</v>
      </c>
      <c r="C11951" s="4" t="s">
        <v>8</v>
      </c>
      <c r="D11951" s="4" t="s">
        <v>7</v>
      </c>
    </row>
    <row r="11952" spans="1:13">
      <c r="A11952" t="n">
        <v>97348</v>
      </c>
      <c r="B11952" s="27" t="n">
        <v>58</v>
      </c>
      <c r="C11952" s="7" t="n">
        <v>254</v>
      </c>
      <c r="D11952" s="7" t="n">
        <v>0</v>
      </c>
    </row>
    <row r="11953" spans="1:18">
      <c r="A11953" t="s">
        <v>4</v>
      </c>
      <c r="B11953" s="4" t="s">
        <v>5</v>
      </c>
      <c r="C11953" s="4" t="s">
        <v>8</v>
      </c>
      <c r="D11953" s="4" t="s">
        <v>8</v>
      </c>
      <c r="E11953" s="4" t="s">
        <v>13</v>
      </c>
      <c r="F11953" s="4" t="s">
        <v>13</v>
      </c>
      <c r="G11953" s="4" t="s">
        <v>13</v>
      </c>
      <c r="H11953" s="4" t="s">
        <v>7</v>
      </c>
    </row>
    <row r="11954" spans="1:18">
      <c r="A11954" t="n">
        <v>97352</v>
      </c>
      <c r="B11954" s="31" t="n">
        <v>45</v>
      </c>
      <c r="C11954" s="7" t="n">
        <v>2</v>
      </c>
      <c r="D11954" s="7" t="n">
        <v>3</v>
      </c>
      <c r="E11954" s="7" t="n">
        <v>-0.259999990463257</v>
      </c>
      <c r="F11954" s="7" t="n">
        <v>3.29999995231628</v>
      </c>
      <c r="G11954" s="7" t="n">
        <v>40.7799987792969</v>
      </c>
      <c r="H11954" s="7" t="n">
        <v>0</v>
      </c>
    </row>
    <row r="11955" spans="1:18">
      <c r="A11955" t="s">
        <v>4</v>
      </c>
      <c r="B11955" s="4" t="s">
        <v>5</v>
      </c>
      <c r="C11955" s="4" t="s">
        <v>8</v>
      </c>
      <c r="D11955" s="4" t="s">
        <v>8</v>
      </c>
      <c r="E11955" s="4" t="s">
        <v>13</v>
      </c>
      <c r="F11955" s="4" t="s">
        <v>13</v>
      </c>
      <c r="G11955" s="4" t="s">
        <v>13</v>
      </c>
      <c r="H11955" s="4" t="s">
        <v>7</v>
      </c>
      <c r="I11955" s="4" t="s">
        <v>8</v>
      </c>
    </row>
    <row r="11956" spans="1:18">
      <c r="A11956" t="n">
        <v>97369</v>
      </c>
      <c r="B11956" s="31" t="n">
        <v>45</v>
      </c>
      <c r="C11956" s="7" t="n">
        <v>4</v>
      </c>
      <c r="D11956" s="7" t="n">
        <v>3</v>
      </c>
      <c r="E11956" s="7" t="n">
        <v>0.879999995231628</v>
      </c>
      <c r="F11956" s="7" t="n">
        <v>3.38000011444092</v>
      </c>
      <c r="G11956" s="7" t="n">
        <v>0</v>
      </c>
      <c r="H11956" s="7" t="n">
        <v>0</v>
      </c>
      <c r="I11956" s="7" t="n">
        <v>0</v>
      </c>
    </row>
    <row r="11957" spans="1:18">
      <c r="A11957" t="s">
        <v>4</v>
      </c>
      <c r="B11957" s="4" t="s">
        <v>5</v>
      </c>
      <c r="C11957" s="4" t="s">
        <v>8</v>
      </c>
      <c r="D11957" s="4" t="s">
        <v>8</v>
      </c>
      <c r="E11957" s="4" t="s">
        <v>13</v>
      </c>
      <c r="F11957" s="4" t="s">
        <v>7</v>
      </c>
    </row>
    <row r="11958" spans="1:18">
      <c r="A11958" t="n">
        <v>97387</v>
      </c>
      <c r="B11958" s="31" t="n">
        <v>45</v>
      </c>
      <c r="C11958" s="7" t="n">
        <v>5</v>
      </c>
      <c r="D11958" s="7" t="n">
        <v>3</v>
      </c>
      <c r="E11958" s="7" t="n">
        <v>4.59999990463257</v>
      </c>
      <c r="F11958" s="7" t="n">
        <v>0</v>
      </c>
    </row>
    <row r="11959" spans="1:18">
      <c r="A11959" t="s">
        <v>4</v>
      </c>
      <c r="B11959" s="4" t="s">
        <v>5</v>
      </c>
      <c r="C11959" s="4" t="s">
        <v>8</v>
      </c>
      <c r="D11959" s="4" t="s">
        <v>8</v>
      </c>
      <c r="E11959" s="4" t="s">
        <v>13</v>
      </c>
      <c r="F11959" s="4" t="s">
        <v>7</v>
      </c>
    </row>
    <row r="11960" spans="1:18">
      <c r="A11960" t="n">
        <v>97396</v>
      </c>
      <c r="B11960" s="31" t="n">
        <v>45</v>
      </c>
      <c r="C11960" s="7" t="n">
        <v>11</v>
      </c>
      <c r="D11960" s="7" t="n">
        <v>3</v>
      </c>
      <c r="E11960" s="7" t="n">
        <v>26</v>
      </c>
      <c r="F11960" s="7" t="n">
        <v>0</v>
      </c>
    </row>
    <row r="11961" spans="1:18">
      <c r="A11961" t="s">
        <v>4</v>
      </c>
      <c r="B11961" s="4" t="s">
        <v>5</v>
      </c>
      <c r="C11961" s="4" t="s">
        <v>8</v>
      </c>
      <c r="D11961" s="4" t="s">
        <v>8</v>
      </c>
      <c r="E11961" s="4" t="s">
        <v>13</v>
      </c>
      <c r="F11961" s="4" t="s">
        <v>7</v>
      </c>
    </row>
    <row r="11962" spans="1:18">
      <c r="A11962" t="n">
        <v>97405</v>
      </c>
      <c r="B11962" s="31" t="n">
        <v>45</v>
      </c>
      <c r="C11962" s="7" t="n">
        <v>5</v>
      </c>
      <c r="D11962" s="7" t="n">
        <v>3</v>
      </c>
      <c r="E11962" s="7" t="n">
        <v>4.30000019073486</v>
      </c>
      <c r="F11962" s="7" t="n">
        <v>20000</v>
      </c>
    </row>
    <row r="11963" spans="1:18">
      <c r="A11963" t="s">
        <v>4</v>
      </c>
      <c r="B11963" s="4" t="s">
        <v>5</v>
      </c>
      <c r="C11963" s="4" t="s">
        <v>8</v>
      </c>
      <c r="D11963" s="4" t="s">
        <v>7</v>
      </c>
    </row>
    <row r="11964" spans="1:18">
      <c r="A11964" t="n">
        <v>97414</v>
      </c>
      <c r="B11964" s="27" t="n">
        <v>58</v>
      </c>
      <c r="C11964" s="7" t="n">
        <v>255</v>
      </c>
      <c r="D11964" s="7" t="n">
        <v>0</v>
      </c>
    </row>
    <row r="11965" spans="1:18">
      <c r="A11965" t="s">
        <v>4</v>
      </c>
      <c r="B11965" s="4" t="s">
        <v>5</v>
      </c>
      <c r="C11965" s="4" t="s">
        <v>8</v>
      </c>
      <c r="D11965" s="4" t="s">
        <v>7</v>
      </c>
      <c r="E11965" s="4" t="s">
        <v>9</v>
      </c>
    </row>
    <row r="11966" spans="1:18">
      <c r="A11966" t="n">
        <v>97418</v>
      </c>
      <c r="B11966" s="39" t="n">
        <v>51</v>
      </c>
      <c r="C11966" s="7" t="n">
        <v>4</v>
      </c>
      <c r="D11966" s="7" t="n">
        <v>2</v>
      </c>
      <c r="E11966" s="7" t="s">
        <v>288</v>
      </c>
    </row>
    <row r="11967" spans="1:18">
      <c r="A11967" t="s">
        <v>4</v>
      </c>
      <c r="B11967" s="4" t="s">
        <v>5</v>
      </c>
      <c r="C11967" s="4" t="s">
        <v>7</v>
      </c>
    </row>
    <row r="11968" spans="1:18">
      <c r="A11968" t="n">
        <v>97431</v>
      </c>
      <c r="B11968" s="25" t="n">
        <v>16</v>
      </c>
      <c r="C11968" s="7" t="n">
        <v>0</v>
      </c>
    </row>
    <row r="11969" spans="1:9">
      <c r="A11969" t="s">
        <v>4</v>
      </c>
      <c r="B11969" s="4" t="s">
        <v>5</v>
      </c>
      <c r="C11969" s="4" t="s">
        <v>7</v>
      </c>
      <c r="D11969" s="4" t="s">
        <v>8</v>
      </c>
      <c r="E11969" s="4" t="s">
        <v>14</v>
      </c>
      <c r="F11969" s="4" t="s">
        <v>74</v>
      </c>
      <c r="G11969" s="4" t="s">
        <v>8</v>
      </c>
      <c r="H11969" s="4" t="s">
        <v>8</v>
      </c>
    </row>
    <row r="11970" spans="1:9">
      <c r="A11970" t="n">
        <v>97434</v>
      </c>
      <c r="B11970" s="40" t="n">
        <v>26</v>
      </c>
      <c r="C11970" s="7" t="n">
        <v>2</v>
      </c>
      <c r="D11970" s="7" t="n">
        <v>17</v>
      </c>
      <c r="E11970" s="7" t="n">
        <v>62646</v>
      </c>
      <c r="F11970" s="7" t="s">
        <v>722</v>
      </c>
      <c r="G11970" s="7" t="n">
        <v>2</v>
      </c>
      <c r="H11970" s="7" t="n">
        <v>0</v>
      </c>
    </row>
    <row r="11971" spans="1:9">
      <c r="A11971" t="s">
        <v>4</v>
      </c>
      <c r="B11971" s="4" t="s">
        <v>5</v>
      </c>
    </row>
    <row r="11972" spans="1:9">
      <c r="A11972" t="n">
        <v>97476</v>
      </c>
      <c r="B11972" s="41" t="n">
        <v>28</v>
      </c>
    </row>
    <row r="11973" spans="1:9">
      <c r="A11973" t="s">
        <v>4</v>
      </c>
      <c r="B11973" s="4" t="s">
        <v>5</v>
      </c>
      <c r="C11973" s="4" t="s">
        <v>8</v>
      </c>
      <c r="D11973" s="4" t="s">
        <v>7</v>
      </c>
      <c r="E11973" s="4" t="s">
        <v>9</v>
      </c>
    </row>
    <row r="11974" spans="1:9">
      <c r="A11974" t="n">
        <v>97477</v>
      </c>
      <c r="B11974" s="39" t="n">
        <v>51</v>
      </c>
      <c r="C11974" s="7" t="n">
        <v>4</v>
      </c>
      <c r="D11974" s="7" t="n">
        <v>8</v>
      </c>
      <c r="E11974" s="7" t="s">
        <v>502</v>
      </c>
    </row>
    <row r="11975" spans="1:9">
      <c r="A11975" t="s">
        <v>4</v>
      </c>
      <c r="B11975" s="4" t="s">
        <v>5</v>
      </c>
      <c r="C11975" s="4" t="s">
        <v>7</v>
      </c>
    </row>
    <row r="11976" spans="1:9">
      <c r="A11976" t="n">
        <v>97490</v>
      </c>
      <c r="B11976" s="25" t="n">
        <v>16</v>
      </c>
      <c r="C11976" s="7" t="n">
        <v>0</v>
      </c>
    </row>
    <row r="11977" spans="1:9">
      <c r="A11977" t="s">
        <v>4</v>
      </c>
      <c r="B11977" s="4" t="s">
        <v>5</v>
      </c>
      <c r="C11977" s="4" t="s">
        <v>7</v>
      </c>
      <c r="D11977" s="4" t="s">
        <v>8</v>
      </c>
      <c r="E11977" s="4" t="s">
        <v>14</v>
      </c>
      <c r="F11977" s="4" t="s">
        <v>74</v>
      </c>
      <c r="G11977" s="4" t="s">
        <v>8</v>
      </c>
      <c r="H11977" s="4" t="s">
        <v>8</v>
      </c>
    </row>
    <row r="11978" spans="1:9">
      <c r="A11978" t="n">
        <v>97493</v>
      </c>
      <c r="B11978" s="40" t="n">
        <v>26</v>
      </c>
      <c r="C11978" s="7" t="n">
        <v>8</v>
      </c>
      <c r="D11978" s="7" t="n">
        <v>17</v>
      </c>
      <c r="E11978" s="7" t="n">
        <v>62647</v>
      </c>
      <c r="F11978" s="7" t="s">
        <v>723</v>
      </c>
      <c r="G11978" s="7" t="n">
        <v>2</v>
      </c>
      <c r="H11978" s="7" t="n">
        <v>0</v>
      </c>
    </row>
    <row r="11979" spans="1:9">
      <c r="A11979" t="s">
        <v>4</v>
      </c>
      <c r="B11979" s="4" t="s">
        <v>5</v>
      </c>
    </row>
    <row r="11980" spans="1:9">
      <c r="A11980" t="n">
        <v>97536</v>
      </c>
      <c r="B11980" s="41" t="n">
        <v>28</v>
      </c>
    </row>
    <row r="11981" spans="1:9">
      <c r="A11981" t="s">
        <v>4</v>
      </c>
      <c r="B11981" s="4" t="s">
        <v>5</v>
      </c>
      <c r="C11981" s="4" t="s">
        <v>7</v>
      </c>
      <c r="D11981" s="4" t="s">
        <v>8</v>
      </c>
    </row>
    <row r="11982" spans="1:9">
      <c r="A11982" t="n">
        <v>97537</v>
      </c>
      <c r="B11982" s="42" t="n">
        <v>89</v>
      </c>
      <c r="C11982" s="7" t="n">
        <v>65533</v>
      </c>
      <c r="D11982" s="7" t="n">
        <v>1</v>
      </c>
    </row>
    <row r="11983" spans="1:9">
      <c r="A11983" t="s">
        <v>4</v>
      </c>
      <c r="B11983" s="4" t="s">
        <v>5</v>
      </c>
      <c r="C11983" s="4" t="s">
        <v>8</v>
      </c>
      <c r="D11983" s="4" t="s">
        <v>7</v>
      </c>
      <c r="E11983" s="4" t="s">
        <v>7</v>
      </c>
      <c r="F11983" s="4" t="s">
        <v>8</v>
      </c>
    </row>
    <row r="11984" spans="1:9">
      <c r="A11984" t="n">
        <v>97541</v>
      </c>
      <c r="B11984" s="37" t="n">
        <v>25</v>
      </c>
      <c r="C11984" s="7" t="n">
        <v>1</v>
      </c>
      <c r="D11984" s="7" t="n">
        <v>60</v>
      </c>
      <c r="E11984" s="7" t="n">
        <v>640</v>
      </c>
      <c r="F11984" s="7" t="n">
        <v>1</v>
      </c>
    </row>
    <row r="11985" spans="1:8">
      <c r="A11985" t="s">
        <v>4</v>
      </c>
      <c r="B11985" s="4" t="s">
        <v>5</v>
      </c>
      <c r="C11985" s="4" t="s">
        <v>8</v>
      </c>
      <c r="D11985" s="4" t="s">
        <v>7</v>
      </c>
      <c r="E11985" s="4" t="s">
        <v>9</v>
      </c>
    </row>
    <row r="11986" spans="1:8">
      <c r="A11986" t="n">
        <v>97548</v>
      </c>
      <c r="B11986" s="39" t="n">
        <v>51</v>
      </c>
      <c r="C11986" s="7" t="n">
        <v>4</v>
      </c>
      <c r="D11986" s="7" t="n">
        <v>12</v>
      </c>
      <c r="E11986" s="7" t="s">
        <v>85</v>
      </c>
    </row>
    <row r="11987" spans="1:8">
      <c r="A11987" t="s">
        <v>4</v>
      </c>
      <c r="B11987" s="4" t="s">
        <v>5</v>
      </c>
      <c r="C11987" s="4" t="s">
        <v>7</v>
      </c>
    </row>
    <row r="11988" spans="1:8">
      <c r="A11988" t="n">
        <v>97562</v>
      </c>
      <c r="B11988" s="25" t="n">
        <v>16</v>
      </c>
      <c r="C11988" s="7" t="n">
        <v>0</v>
      </c>
    </row>
    <row r="11989" spans="1:8">
      <c r="A11989" t="s">
        <v>4</v>
      </c>
      <c r="B11989" s="4" t="s">
        <v>5</v>
      </c>
      <c r="C11989" s="4" t="s">
        <v>7</v>
      </c>
      <c r="D11989" s="4" t="s">
        <v>8</v>
      </c>
      <c r="E11989" s="4" t="s">
        <v>14</v>
      </c>
      <c r="F11989" s="4" t="s">
        <v>74</v>
      </c>
      <c r="G11989" s="4" t="s">
        <v>8</v>
      </c>
      <c r="H11989" s="4" t="s">
        <v>8</v>
      </c>
      <c r="I11989" s="4" t="s">
        <v>8</v>
      </c>
      <c r="J11989" s="4" t="s">
        <v>14</v>
      </c>
      <c r="K11989" s="4" t="s">
        <v>74</v>
      </c>
      <c r="L11989" s="4" t="s">
        <v>8</v>
      </c>
      <c r="M11989" s="4" t="s">
        <v>8</v>
      </c>
      <c r="N11989" s="4" t="s">
        <v>8</v>
      </c>
      <c r="O11989" s="4" t="s">
        <v>14</v>
      </c>
      <c r="P11989" s="4" t="s">
        <v>74</v>
      </c>
      <c r="Q11989" s="4" t="s">
        <v>8</v>
      </c>
      <c r="R11989" s="4" t="s">
        <v>8</v>
      </c>
    </row>
    <row r="11990" spans="1:8">
      <c r="A11990" t="n">
        <v>97565</v>
      </c>
      <c r="B11990" s="40" t="n">
        <v>26</v>
      </c>
      <c r="C11990" s="7" t="n">
        <v>12</v>
      </c>
      <c r="D11990" s="7" t="n">
        <v>17</v>
      </c>
      <c r="E11990" s="7" t="n">
        <v>12312</v>
      </c>
      <c r="F11990" s="7" t="s">
        <v>724</v>
      </c>
      <c r="G11990" s="7" t="n">
        <v>2</v>
      </c>
      <c r="H11990" s="7" t="n">
        <v>3</v>
      </c>
      <c r="I11990" s="7" t="n">
        <v>17</v>
      </c>
      <c r="J11990" s="7" t="n">
        <v>12313</v>
      </c>
      <c r="K11990" s="7" t="s">
        <v>725</v>
      </c>
      <c r="L11990" s="7" t="n">
        <v>2</v>
      </c>
      <c r="M11990" s="7" t="n">
        <v>3</v>
      </c>
      <c r="N11990" s="7" t="n">
        <v>17</v>
      </c>
      <c r="O11990" s="7" t="n">
        <v>12314</v>
      </c>
      <c r="P11990" s="7" t="s">
        <v>726</v>
      </c>
      <c r="Q11990" s="7" t="n">
        <v>2</v>
      </c>
      <c r="R11990" s="7" t="n">
        <v>0</v>
      </c>
    </row>
    <row r="11991" spans="1:8">
      <c r="A11991" t="s">
        <v>4</v>
      </c>
      <c r="B11991" s="4" t="s">
        <v>5</v>
      </c>
    </row>
    <row r="11992" spans="1:8">
      <c r="A11992" t="n">
        <v>97794</v>
      </c>
      <c r="B11992" s="41" t="n">
        <v>28</v>
      </c>
    </row>
    <row r="11993" spans="1:8">
      <c r="A11993" t="s">
        <v>4</v>
      </c>
      <c r="B11993" s="4" t="s">
        <v>5</v>
      </c>
      <c r="C11993" s="4" t="s">
        <v>8</v>
      </c>
      <c r="D11993" s="4" t="s">
        <v>7</v>
      </c>
      <c r="E11993" s="4" t="s">
        <v>7</v>
      </c>
      <c r="F11993" s="4" t="s">
        <v>8</v>
      </c>
    </row>
    <row r="11994" spans="1:8">
      <c r="A11994" t="n">
        <v>97795</v>
      </c>
      <c r="B11994" s="37" t="n">
        <v>25</v>
      </c>
      <c r="C11994" s="7" t="n">
        <v>1</v>
      </c>
      <c r="D11994" s="7" t="n">
        <v>65535</v>
      </c>
      <c r="E11994" s="7" t="n">
        <v>65535</v>
      </c>
      <c r="F11994" s="7" t="n">
        <v>0</v>
      </c>
    </row>
    <row r="11995" spans="1:8">
      <c r="A11995" t="s">
        <v>4</v>
      </c>
      <c r="B11995" s="4" t="s">
        <v>5</v>
      </c>
      <c r="C11995" s="4" t="s">
        <v>8</v>
      </c>
      <c r="D11995" s="4" t="s">
        <v>7</v>
      </c>
      <c r="E11995" s="4" t="s">
        <v>9</v>
      </c>
      <c r="F11995" s="4" t="s">
        <v>9</v>
      </c>
      <c r="G11995" s="4" t="s">
        <v>9</v>
      </c>
      <c r="H11995" s="4" t="s">
        <v>9</v>
      </c>
    </row>
    <row r="11996" spans="1:8">
      <c r="A11996" t="n">
        <v>97802</v>
      </c>
      <c r="B11996" s="39" t="n">
        <v>51</v>
      </c>
      <c r="C11996" s="7" t="n">
        <v>3</v>
      </c>
      <c r="D11996" s="7" t="n">
        <v>1</v>
      </c>
      <c r="E11996" s="7" t="s">
        <v>727</v>
      </c>
      <c r="F11996" s="7" t="s">
        <v>93</v>
      </c>
      <c r="G11996" s="7" t="s">
        <v>94</v>
      </c>
      <c r="H11996" s="7" t="s">
        <v>95</v>
      </c>
    </row>
    <row r="11997" spans="1:8">
      <c r="A11997" t="s">
        <v>4</v>
      </c>
      <c r="B11997" s="4" t="s">
        <v>5</v>
      </c>
      <c r="C11997" s="4" t="s">
        <v>8</v>
      </c>
      <c r="D11997" s="4" t="s">
        <v>7</v>
      </c>
      <c r="E11997" s="4" t="s">
        <v>9</v>
      </c>
      <c r="F11997" s="4" t="s">
        <v>9</v>
      </c>
      <c r="G11997" s="4" t="s">
        <v>9</v>
      </c>
      <c r="H11997" s="4" t="s">
        <v>9</v>
      </c>
    </row>
    <row r="11998" spans="1:8">
      <c r="A11998" t="n">
        <v>97823</v>
      </c>
      <c r="B11998" s="39" t="n">
        <v>51</v>
      </c>
      <c r="C11998" s="7" t="n">
        <v>3</v>
      </c>
      <c r="D11998" s="7" t="n">
        <v>8</v>
      </c>
      <c r="E11998" s="7" t="s">
        <v>95</v>
      </c>
      <c r="F11998" s="7" t="s">
        <v>93</v>
      </c>
      <c r="G11998" s="7" t="s">
        <v>94</v>
      </c>
      <c r="H11998" s="7" t="s">
        <v>95</v>
      </c>
    </row>
    <row r="11999" spans="1:8">
      <c r="A11999" t="s">
        <v>4</v>
      </c>
      <c r="B11999" s="4" t="s">
        <v>5</v>
      </c>
      <c r="C11999" s="4" t="s">
        <v>8</v>
      </c>
      <c r="D11999" s="4" t="s">
        <v>7</v>
      </c>
      <c r="E11999" s="4" t="s">
        <v>9</v>
      </c>
      <c r="F11999" s="4" t="s">
        <v>9</v>
      </c>
      <c r="G11999" s="4" t="s">
        <v>9</v>
      </c>
      <c r="H11999" s="4" t="s">
        <v>9</v>
      </c>
    </row>
    <row r="12000" spans="1:8">
      <c r="A12000" t="n">
        <v>97844</v>
      </c>
      <c r="B12000" s="39" t="n">
        <v>51</v>
      </c>
      <c r="C12000" s="7" t="n">
        <v>3</v>
      </c>
      <c r="D12000" s="7" t="n">
        <v>2</v>
      </c>
      <c r="E12000" s="7" t="s">
        <v>95</v>
      </c>
      <c r="F12000" s="7" t="s">
        <v>93</v>
      </c>
      <c r="G12000" s="7" t="s">
        <v>94</v>
      </c>
      <c r="H12000" s="7" t="s">
        <v>95</v>
      </c>
    </row>
    <row r="12001" spans="1:18">
      <c r="A12001" t="s">
        <v>4</v>
      </c>
      <c r="B12001" s="4" t="s">
        <v>5</v>
      </c>
      <c r="C12001" s="4" t="s">
        <v>8</v>
      </c>
      <c r="D12001" s="4" t="s">
        <v>7</v>
      </c>
      <c r="E12001" s="4" t="s">
        <v>9</v>
      </c>
      <c r="F12001" s="4" t="s">
        <v>9</v>
      </c>
      <c r="G12001" s="4" t="s">
        <v>9</v>
      </c>
      <c r="H12001" s="4" t="s">
        <v>9</v>
      </c>
    </row>
    <row r="12002" spans="1:18">
      <c r="A12002" t="n">
        <v>97865</v>
      </c>
      <c r="B12002" s="39" t="n">
        <v>51</v>
      </c>
      <c r="C12002" s="7" t="n">
        <v>3</v>
      </c>
      <c r="D12002" s="7" t="n">
        <v>3</v>
      </c>
      <c r="E12002" s="7" t="s">
        <v>95</v>
      </c>
      <c r="F12002" s="7" t="s">
        <v>93</v>
      </c>
      <c r="G12002" s="7" t="s">
        <v>94</v>
      </c>
      <c r="H12002" s="7" t="s">
        <v>95</v>
      </c>
    </row>
    <row r="12003" spans="1:18">
      <c r="A12003" t="s">
        <v>4</v>
      </c>
      <c r="B12003" s="4" t="s">
        <v>5</v>
      </c>
      <c r="C12003" s="4" t="s">
        <v>7</v>
      </c>
      <c r="D12003" s="4" t="s">
        <v>8</v>
      </c>
      <c r="E12003" s="4" t="s">
        <v>13</v>
      </c>
      <c r="F12003" s="4" t="s">
        <v>7</v>
      </c>
    </row>
    <row r="12004" spans="1:18">
      <c r="A12004" t="n">
        <v>97886</v>
      </c>
      <c r="B12004" s="63" t="n">
        <v>59</v>
      </c>
      <c r="C12004" s="7" t="n">
        <v>0</v>
      </c>
      <c r="D12004" s="7" t="n">
        <v>1</v>
      </c>
      <c r="E12004" s="7" t="n">
        <v>0.150000005960464</v>
      </c>
      <c r="F12004" s="7" t="n">
        <v>0</v>
      </c>
    </row>
    <row r="12005" spans="1:18">
      <c r="A12005" t="s">
        <v>4</v>
      </c>
      <c r="B12005" s="4" t="s">
        <v>5</v>
      </c>
      <c r="C12005" s="4" t="s">
        <v>7</v>
      </c>
      <c r="D12005" s="4" t="s">
        <v>8</v>
      </c>
      <c r="E12005" s="4" t="s">
        <v>13</v>
      </c>
      <c r="F12005" s="4" t="s">
        <v>7</v>
      </c>
    </row>
    <row r="12006" spans="1:18">
      <c r="A12006" t="n">
        <v>97896</v>
      </c>
      <c r="B12006" s="63" t="n">
        <v>59</v>
      </c>
      <c r="C12006" s="7" t="n">
        <v>1</v>
      </c>
      <c r="D12006" s="7" t="n">
        <v>1</v>
      </c>
      <c r="E12006" s="7" t="n">
        <v>0.150000005960464</v>
      </c>
      <c r="F12006" s="7" t="n">
        <v>0</v>
      </c>
    </row>
    <row r="12007" spans="1:18">
      <c r="A12007" t="s">
        <v>4</v>
      </c>
      <c r="B12007" s="4" t="s">
        <v>5</v>
      </c>
      <c r="C12007" s="4" t="s">
        <v>7</v>
      </c>
      <c r="D12007" s="4" t="s">
        <v>8</v>
      </c>
      <c r="E12007" s="4" t="s">
        <v>13</v>
      </c>
      <c r="F12007" s="4" t="s">
        <v>7</v>
      </c>
    </row>
    <row r="12008" spans="1:18">
      <c r="A12008" t="n">
        <v>97906</v>
      </c>
      <c r="B12008" s="63" t="n">
        <v>59</v>
      </c>
      <c r="C12008" s="7" t="n">
        <v>2</v>
      </c>
      <c r="D12008" s="7" t="n">
        <v>1</v>
      </c>
      <c r="E12008" s="7" t="n">
        <v>0.150000005960464</v>
      </c>
      <c r="F12008" s="7" t="n">
        <v>0</v>
      </c>
    </row>
    <row r="12009" spans="1:18">
      <c r="A12009" t="s">
        <v>4</v>
      </c>
      <c r="B12009" s="4" t="s">
        <v>5</v>
      </c>
      <c r="C12009" s="4" t="s">
        <v>7</v>
      </c>
      <c r="D12009" s="4" t="s">
        <v>8</v>
      </c>
      <c r="E12009" s="4" t="s">
        <v>13</v>
      </c>
      <c r="F12009" s="4" t="s">
        <v>7</v>
      </c>
    </row>
    <row r="12010" spans="1:18">
      <c r="A12010" t="n">
        <v>97916</v>
      </c>
      <c r="B12010" s="63" t="n">
        <v>59</v>
      </c>
      <c r="C12010" s="7" t="n">
        <v>3</v>
      </c>
      <c r="D12010" s="7" t="n">
        <v>1</v>
      </c>
      <c r="E12010" s="7" t="n">
        <v>0.150000005960464</v>
      </c>
      <c r="F12010" s="7" t="n">
        <v>0</v>
      </c>
    </row>
    <row r="12011" spans="1:18">
      <c r="A12011" t="s">
        <v>4</v>
      </c>
      <c r="B12011" s="4" t="s">
        <v>5</v>
      </c>
      <c r="C12011" s="4" t="s">
        <v>7</v>
      </c>
    </row>
    <row r="12012" spans="1:18">
      <c r="A12012" t="n">
        <v>97926</v>
      </c>
      <c r="B12012" s="25" t="n">
        <v>16</v>
      </c>
      <c r="C12012" s="7" t="n">
        <v>150</v>
      </c>
    </row>
    <row r="12013" spans="1:18">
      <c r="A12013" t="s">
        <v>4</v>
      </c>
      <c r="B12013" s="4" t="s">
        <v>5</v>
      </c>
      <c r="C12013" s="4" t="s">
        <v>7</v>
      </c>
      <c r="D12013" s="4" t="s">
        <v>8</v>
      </c>
      <c r="E12013" s="4" t="s">
        <v>13</v>
      </c>
      <c r="F12013" s="4" t="s">
        <v>7</v>
      </c>
    </row>
    <row r="12014" spans="1:18">
      <c r="A12014" t="n">
        <v>97929</v>
      </c>
      <c r="B12014" s="63" t="n">
        <v>59</v>
      </c>
      <c r="C12014" s="7" t="n">
        <v>4</v>
      </c>
      <c r="D12014" s="7" t="n">
        <v>1</v>
      </c>
      <c r="E12014" s="7" t="n">
        <v>0.150000005960464</v>
      </c>
      <c r="F12014" s="7" t="n">
        <v>0</v>
      </c>
    </row>
    <row r="12015" spans="1:18">
      <c r="A12015" t="s">
        <v>4</v>
      </c>
      <c r="B12015" s="4" t="s">
        <v>5</v>
      </c>
      <c r="C12015" s="4" t="s">
        <v>7</v>
      </c>
      <c r="D12015" s="4" t="s">
        <v>8</v>
      </c>
      <c r="E12015" s="4" t="s">
        <v>13</v>
      </c>
      <c r="F12015" s="4" t="s">
        <v>7</v>
      </c>
    </row>
    <row r="12016" spans="1:18">
      <c r="A12016" t="n">
        <v>97939</v>
      </c>
      <c r="B12016" s="63" t="n">
        <v>59</v>
      </c>
      <c r="C12016" s="7" t="n">
        <v>5</v>
      </c>
      <c r="D12016" s="7" t="n">
        <v>1</v>
      </c>
      <c r="E12016" s="7" t="n">
        <v>0.150000005960464</v>
      </c>
      <c r="F12016" s="7" t="n">
        <v>0</v>
      </c>
    </row>
    <row r="12017" spans="1:8">
      <c r="A12017" t="s">
        <v>4</v>
      </c>
      <c r="B12017" s="4" t="s">
        <v>5</v>
      </c>
      <c r="C12017" s="4" t="s">
        <v>7</v>
      </c>
      <c r="D12017" s="4" t="s">
        <v>8</v>
      </c>
      <c r="E12017" s="4" t="s">
        <v>13</v>
      </c>
      <c r="F12017" s="4" t="s">
        <v>7</v>
      </c>
    </row>
    <row r="12018" spans="1:8">
      <c r="A12018" t="n">
        <v>97949</v>
      </c>
      <c r="B12018" s="63" t="n">
        <v>59</v>
      </c>
      <c r="C12018" s="7" t="n">
        <v>6</v>
      </c>
      <c r="D12018" s="7" t="n">
        <v>1</v>
      </c>
      <c r="E12018" s="7" t="n">
        <v>0.150000005960464</v>
      </c>
      <c r="F12018" s="7" t="n">
        <v>0</v>
      </c>
    </row>
    <row r="12019" spans="1:8">
      <c r="A12019" t="s">
        <v>4</v>
      </c>
      <c r="B12019" s="4" t="s">
        <v>5</v>
      </c>
      <c r="C12019" s="4" t="s">
        <v>7</v>
      </c>
      <c r="D12019" s="4" t="s">
        <v>8</v>
      </c>
      <c r="E12019" s="4" t="s">
        <v>13</v>
      </c>
      <c r="F12019" s="4" t="s">
        <v>7</v>
      </c>
    </row>
    <row r="12020" spans="1:8">
      <c r="A12020" t="n">
        <v>97959</v>
      </c>
      <c r="B12020" s="63" t="n">
        <v>59</v>
      </c>
      <c r="C12020" s="7" t="n">
        <v>7</v>
      </c>
      <c r="D12020" s="7" t="n">
        <v>1</v>
      </c>
      <c r="E12020" s="7" t="n">
        <v>0.150000005960464</v>
      </c>
      <c r="F12020" s="7" t="n">
        <v>0</v>
      </c>
    </row>
    <row r="12021" spans="1:8">
      <c r="A12021" t="s">
        <v>4</v>
      </c>
      <c r="B12021" s="4" t="s">
        <v>5</v>
      </c>
      <c r="C12021" s="4" t="s">
        <v>7</v>
      </c>
      <c r="D12021" s="4" t="s">
        <v>8</v>
      </c>
      <c r="E12021" s="4" t="s">
        <v>13</v>
      </c>
      <c r="F12021" s="4" t="s">
        <v>7</v>
      </c>
    </row>
    <row r="12022" spans="1:8">
      <c r="A12022" t="n">
        <v>97969</v>
      </c>
      <c r="B12022" s="63" t="n">
        <v>59</v>
      </c>
      <c r="C12022" s="7" t="n">
        <v>8</v>
      </c>
      <c r="D12022" s="7" t="n">
        <v>1</v>
      </c>
      <c r="E12022" s="7" t="n">
        <v>0.150000005960464</v>
      </c>
      <c r="F12022" s="7" t="n">
        <v>0</v>
      </c>
    </row>
    <row r="12023" spans="1:8">
      <c r="A12023" t="s">
        <v>4</v>
      </c>
      <c r="B12023" s="4" t="s">
        <v>5</v>
      </c>
      <c r="C12023" s="4" t="s">
        <v>7</v>
      </c>
    </row>
    <row r="12024" spans="1:8">
      <c r="A12024" t="n">
        <v>97979</v>
      </c>
      <c r="B12024" s="25" t="n">
        <v>16</v>
      </c>
      <c r="C12024" s="7" t="n">
        <v>150</v>
      </c>
    </row>
    <row r="12025" spans="1:8">
      <c r="A12025" t="s">
        <v>4</v>
      </c>
      <c r="B12025" s="4" t="s">
        <v>5</v>
      </c>
      <c r="C12025" s="4" t="s">
        <v>7</v>
      </c>
      <c r="D12025" s="4" t="s">
        <v>8</v>
      </c>
      <c r="E12025" s="4" t="s">
        <v>13</v>
      </c>
      <c r="F12025" s="4" t="s">
        <v>7</v>
      </c>
    </row>
    <row r="12026" spans="1:8">
      <c r="A12026" t="n">
        <v>97982</v>
      </c>
      <c r="B12026" s="63" t="n">
        <v>59</v>
      </c>
      <c r="C12026" s="7" t="n">
        <v>9</v>
      </c>
      <c r="D12026" s="7" t="n">
        <v>1</v>
      </c>
      <c r="E12026" s="7" t="n">
        <v>0.150000005960464</v>
      </c>
      <c r="F12026" s="7" t="n">
        <v>0</v>
      </c>
    </row>
    <row r="12027" spans="1:8">
      <c r="A12027" t="s">
        <v>4</v>
      </c>
      <c r="B12027" s="4" t="s">
        <v>5</v>
      </c>
      <c r="C12027" s="4" t="s">
        <v>7</v>
      </c>
      <c r="D12027" s="4" t="s">
        <v>8</v>
      </c>
      <c r="E12027" s="4" t="s">
        <v>13</v>
      </c>
      <c r="F12027" s="4" t="s">
        <v>7</v>
      </c>
    </row>
    <row r="12028" spans="1:8">
      <c r="A12028" t="n">
        <v>97992</v>
      </c>
      <c r="B12028" s="63" t="n">
        <v>59</v>
      </c>
      <c r="C12028" s="7" t="n">
        <v>11</v>
      </c>
      <c r="D12028" s="7" t="n">
        <v>1</v>
      </c>
      <c r="E12028" s="7" t="n">
        <v>0.150000005960464</v>
      </c>
      <c r="F12028" s="7" t="n">
        <v>0</v>
      </c>
    </row>
    <row r="12029" spans="1:8">
      <c r="A12029" t="s">
        <v>4</v>
      </c>
      <c r="B12029" s="4" t="s">
        <v>5</v>
      </c>
      <c r="C12029" s="4" t="s">
        <v>7</v>
      </c>
      <c r="D12029" s="4" t="s">
        <v>8</v>
      </c>
      <c r="E12029" s="4" t="s">
        <v>13</v>
      </c>
      <c r="F12029" s="4" t="s">
        <v>7</v>
      </c>
    </row>
    <row r="12030" spans="1:8">
      <c r="A12030" t="n">
        <v>98002</v>
      </c>
      <c r="B12030" s="63" t="n">
        <v>59</v>
      </c>
      <c r="C12030" s="7" t="n">
        <v>13</v>
      </c>
      <c r="D12030" s="7" t="n">
        <v>1</v>
      </c>
      <c r="E12030" s="7" t="n">
        <v>0.150000005960464</v>
      </c>
      <c r="F12030" s="7" t="n">
        <v>0</v>
      </c>
    </row>
    <row r="12031" spans="1:8">
      <c r="A12031" t="s">
        <v>4</v>
      </c>
      <c r="B12031" s="4" t="s">
        <v>5</v>
      </c>
      <c r="C12031" s="4" t="s">
        <v>7</v>
      </c>
      <c r="D12031" s="4" t="s">
        <v>8</v>
      </c>
      <c r="E12031" s="4" t="s">
        <v>13</v>
      </c>
      <c r="F12031" s="4" t="s">
        <v>7</v>
      </c>
    </row>
    <row r="12032" spans="1:8">
      <c r="A12032" t="n">
        <v>98012</v>
      </c>
      <c r="B12032" s="63" t="n">
        <v>59</v>
      </c>
      <c r="C12032" s="7" t="n">
        <v>80</v>
      </c>
      <c r="D12032" s="7" t="n">
        <v>1</v>
      </c>
      <c r="E12032" s="7" t="n">
        <v>0.150000005960464</v>
      </c>
      <c r="F12032" s="7" t="n">
        <v>0</v>
      </c>
    </row>
    <row r="12033" spans="1:6">
      <c r="A12033" t="s">
        <v>4</v>
      </c>
      <c r="B12033" s="4" t="s">
        <v>5</v>
      </c>
      <c r="C12033" s="4" t="s">
        <v>7</v>
      </c>
      <c r="D12033" s="4" t="s">
        <v>8</v>
      </c>
      <c r="E12033" s="4" t="s">
        <v>13</v>
      </c>
      <c r="F12033" s="4" t="s">
        <v>7</v>
      </c>
    </row>
    <row r="12034" spans="1:6">
      <c r="A12034" t="n">
        <v>98022</v>
      </c>
      <c r="B12034" s="63" t="n">
        <v>59</v>
      </c>
      <c r="C12034" s="7" t="n">
        <v>18</v>
      </c>
      <c r="D12034" s="7" t="n">
        <v>1</v>
      </c>
      <c r="E12034" s="7" t="n">
        <v>0.150000005960464</v>
      </c>
      <c r="F12034" s="7" t="n">
        <v>0</v>
      </c>
    </row>
    <row r="12035" spans="1:6">
      <c r="A12035" t="s">
        <v>4</v>
      </c>
      <c r="B12035" s="4" t="s">
        <v>5</v>
      </c>
      <c r="C12035" s="4" t="s">
        <v>7</v>
      </c>
    </row>
    <row r="12036" spans="1:6">
      <c r="A12036" t="n">
        <v>98032</v>
      </c>
      <c r="B12036" s="25" t="n">
        <v>16</v>
      </c>
      <c r="C12036" s="7" t="n">
        <v>1000</v>
      </c>
    </row>
    <row r="12037" spans="1:6">
      <c r="A12037" t="s">
        <v>4</v>
      </c>
      <c r="B12037" s="4" t="s">
        <v>5</v>
      </c>
      <c r="C12037" s="4" t="s">
        <v>8</v>
      </c>
      <c r="D12037" s="4" t="s">
        <v>7</v>
      </c>
      <c r="E12037" s="4" t="s">
        <v>9</v>
      </c>
    </row>
    <row r="12038" spans="1:6">
      <c r="A12038" t="n">
        <v>98035</v>
      </c>
      <c r="B12038" s="39" t="n">
        <v>51</v>
      </c>
      <c r="C12038" s="7" t="n">
        <v>4</v>
      </c>
      <c r="D12038" s="7" t="n">
        <v>0</v>
      </c>
      <c r="E12038" s="7" t="s">
        <v>76</v>
      </c>
    </row>
    <row r="12039" spans="1:6">
      <c r="A12039" t="s">
        <v>4</v>
      </c>
      <c r="B12039" s="4" t="s">
        <v>5</v>
      </c>
      <c r="C12039" s="4" t="s">
        <v>7</v>
      </c>
    </row>
    <row r="12040" spans="1:6">
      <c r="A12040" t="n">
        <v>98049</v>
      </c>
      <c r="B12040" s="25" t="n">
        <v>16</v>
      </c>
      <c r="C12040" s="7" t="n">
        <v>0</v>
      </c>
    </row>
    <row r="12041" spans="1:6">
      <c r="A12041" t="s">
        <v>4</v>
      </c>
      <c r="B12041" s="4" t="s">
        <v>5</v>
      </c>
      <c r="C12041" s="4" t="s">
        <v>7</v>
      </c>
      <c r="D12041" s="4" t="s">
        <v>8</v>
      </c>
      <c r="E12041" s="4" t="s">
        <v>14</v>
      </c>
      <c r="F12041" s="4" t="s">
        <v>74</v>
      </c>
      <c r="G12041" s="4" t="s">
        <v>8</v>
      </c>
      <c r="H12041" s="4" t="s">
        <v>8</v>
      </c>
    </row>
    <row r="12042" spans="1:6">
      <c r="A12042" t="n">
        <v>98052</v>
      </c>
      <c r="B12042" s="40" t="n">
        <v>26</v>
      </c>
      <c r="C12042" s="7" t="n">
        <v>0</v>
      </c>
      <c r="D12042" s="7" t="n">
        <v>17</v>
      </c>
      <c r="E12042" s="7" t="n">
        <v>62648</v>
      </c>
      <c r="F12042" s="7" t="s">
        <v>728</v>
      </c>
      <c r="G12042" s="7" t="n">
        <v>2</v>
      </c>
      <c r="H12042" s="7" t="n">
        <v>0</v>
      </c>
    </row>
    <row r="12043" spans="1:6">
      <c r="A12043" t="s">
        <v>4</v>
      </c>
      <c r="B12043" s="4" t="s">
        <v>5</v>
      </c>
    </row>
    <row r="12044" spans="1:6">
      <c r="A12044" t="n">
        <v>98088</v>
      </c>
      <c r="B12044" s="41" t="n">
        <v>28</v>
      </c>
    </row>
    <row r="12045" spans="1:6">
      <c r="A12045" t="s">
        <v>4</v>
      </c>
      <c r="B12045" s="4" t="s">
        <v>5</v>
      </c>
      <c r="C12045" s="4" t="s">
        <v>8</v>
      </c>
      <c r="D12045" s="4" t="s">
        <v>7</v>
      </c>
      <c r="E12045" s="4" t="s">
        <v>9</v>
      </c>
    </row>
    <row r="12046" spans="1:6">
      <c r="A12046" t="n">
        <v>98089</v>
      </c>
      <c r="B12046" s="39" t="n">
        <v>51</v>
      </c>
      <c r="C12046" s="7" t="n">
        <v>4</v>
      </c>
      <c r="D12046" s="7" t="n">
        <v>1</v>
      </c>
      <c r="E12046" s="7" t="s">
        <v>76</v>
      </c>
    </row>
    <row r="12047" spans="1:6">
      <c r="A12047" t="s">
        <v>4</v>
      </c>
      <c r="B12047" s="4" t="s">
        <v>5</v>
      </c>
      <c r="C12047" s="4" t="s">
        <v>7</v>
      </c>
    </row>
    <row r="12048" spans="1:6">
      <c r="A12048" t="n">
        <v>98103</v>
      </c>
      <c r="B12048" s="25" t="n">
        <v>16</v>
      </c>
      <c r="C12048" s="7" t="n">
        <v>0</v>
      </c>
    </row>
    <row r="12049" spans="1:8">
      <c r="A12049" t="s">
        <v>4</v>
      </c>
      <c r="B12049" s="4" t="s">
        <v>5</v>
      </c>
      <c r="C12049" s="4" t="s">
        <v>7</v>
      </c>
      <c r="D12049" s="4" t="s">
        <v>8</v>
      </c>
      <c r="E12049" s="4" t="s">
        <v>14</v>
      </c>
      <c r="F12049" s="4" t="s">
        <v>74</v>
      </c>
      <c r="G12049" s="4" t="s">
        <v>8</v>
      </c>
      <c r="H12049" s="4" t="s">
        <v>8</v>
      </c>
      <c r="I12049" s="4" t="s">
        <v>8</v>
      </c>
      <c r="J12049" s="4" t="s">
        <v>14</v>
      </c>
      <c r="K12049" s="4" t="s">
        <v>74</v>
      </c>
      <c r="L12049" s="4" t="s">
        <v>8</v>
      </c>
      <c r="M12049" s="4" t="s">
        <v>8</v>
      </c>
    </row>
    <row r="12050" spans="1:8">
      <c r="A12050" t="n">
        <v>98106</v>
      </c>
      <c r="B12050" s="40" t="n">
        <v>26</v>
      </c>
      <c r="C12050" s="7" t="n">
        <v>1</v>
      </c>
      <c r="D12050" s="7" t="n">
        <v>17</v>
      </c>
      <c r="E12050" s="7" t="n">
        <v>62649</v>
      </c>
      <c r="F12050" s="7" t="s">
        <v>729</v>
      </c>
      <c r="G12050" s="7" t="n">
        <v>2</v>
      </c>
      <c r="H12050" s="7" t="n">
        <v>3</v>
      </c>
      <c r="I12050" s="7" t="n">
        <v>17</v>
      </c>
      <c r="J12050" s="7" t="n">
        <v>62650</v>
      </c>
      <c r="K12050" s="7" t="s">
        <v>730</v>
      </c>
      <c r="L12050" s="7" t="n">
        <v>2</v>
      </c>
      <c r="M12050" s="7" t="n">
        <v>0</v>
      </c>
    </row>
    <row r="12051" spans="1:8">
      <c r="A12051" t="s">
        <v>4</v>
      </c>
      <c r="B12051" s="4" t="s">
        <v>5</v>
      </c>
    </row>
    <row r="12052" spans="1:8">
      <c r="A12052" t="n">
        <v>98180</v>
      </c>
      <c r="B12052" s="41" t="n">
        <v>28</v>
      </c>
    </row>
    <row r="12053" spans="1:8">
      <c r="A12053" t="s">
        <v>4</v>
      </c>
      <c r="B12053" s="4" t="s">
        <v>5</v>
      </c>
      <c r="C12053" s="4" t="s">
        <v>7</v>
      </c>
      <c r="D12053" s="4" t="s">
        <v>8</v>
      </c>
    </row>
    <row r="12054" spans="1:8">
      <c r="A12054" t="n">
        <v>98181</v>
      </c>
      <c r="B12054" s="42" t="n">
        <v>89</v>
      </c>
      <c r="C12054" s="7" t="n">
        <v>65533</v>
      </c>
      <c r="D12054" s="7" t="n">
        <v>1</v>
      </c>
    </row>
    <row r="12055" spans="1:8">
      <c r="A12055" t="s">
        <v>4</v>
      </c>
      <c r="B12055" s="4" t="s">
        <v>5</v>
      </c>
      <c r="C12055" s="4" t="s">
        <v>8</v>
      </c>
      <c r="D12055" s="4" t="s">
        <v>7</v>
      </c>
      <c r="E12055" s="4" t="s">
        <v>13</v>
      </c>
    </row>
    <row r="12056" spans="1:8">
      <c r="A12056" t="n">
        <v>98185</v>
      </c>
      <c r="B12056" s="27" t="n">
        <v>58</v>
      </c>
      <c r="C12056" s="7" t="n">
        <v>101</v>
      </c>
      <c r="D12056" s="7" t="n">
        <v>500</v>
      </c>
      <c r="E12056" s="7" t="n">
        <v>1</v>
      </c>
    </row>
    <row r="12057" spans="1:8">
      <c r="A12057" t="s">
        <v>4</v>
      </c>
      <c r="B12057" s="4" t="s">
        <v>5</v>
      </c>
      <c r="C12057" s="4" t="s">
        <v>8</v>
      </c>
      <c r="D12057" s="4" t="s">
        <v>7</v>
      </c>
    </row>
    <row r="12058" spans="1:8">
      <c r="A12058" t="n">
        <v>98193</v>
      </c>
      <c r="B12058" s="27" t="n">
        <v>58</v>
      </c>
      <c r="C12058" s="7" t="n">
        <v>254</v>
      </c>
      <c r="D12058" s="7" t="n">
        <v>0</v>
      </c>
    </row>
    <row r="12059" spans="1:8">
      <c r="A12059" t="s">
        <v>4</v>
      </c>
      <c r="B12059" s="4" t="s">
        <v>5</v>
      </c>
      <c r="C12059" s="4" t="s">
        <v>8</v>
      </c>
      <c r="D12059" s="4" t="s">
        <v>8</v>
      </c>
      <c r="E12059" s="4" t="s">
        <v>13</v>
      </c>
      <c r="F12059" s="4" t="s">
        <v>13</v>
      </c>
      <c r="G12059" s="4" t="s">
        <v>13</v>
      </c>
      <c r="H12059" s="4" t="s">
        <v>7</v>
      </c>
    </row>
    <row r="12060" spans="1:8">
      <c r="A12060" t="n">
        <v>98197</v>
      </c>
      <c r="B12060" s="31" t="n">
        <v>45</v>
      </c>
      <c r="C12060" s="7" t="n">
        <v>2</v>
      </c>
      <c r="D12060" s="7" t="n">
        <v>3</v>
      </c>
      <c r="E12060" s="7" t="n">
        <v>-0.239999994635582</v>
      </c>
      <c r="F12060" s="7" t="n">
        <v>3.72000002861023</v>
      </c>
      <c r="G12060" s="7" t="n">
        <v>43.1199989318848</v>
      </c>
      <c r="H12060" s="7" t="n">
        <v>0</v>
      </c>
    </row>
    <row r="12061" spans="1:8">
      <c r="A12061" t="s">
        <v>4</v>
      </c>
      <c r="B12061" s="4" t="s">
        <v>5</v>
      </c>
      <c r="C12061" s="4" t="s">
        <v>8</v>
      </c>
      <c r="D12061" s="4" t="s">
        <v>8</v>
      </c>
      <c r="E12061" s="4" t="s">
        <v>13</v>
      </c>
      <c r="F12061" s="4" t="s">
        <v>13</v>
      </c>
      <c r="G12061" s="4" t="s">
        <v>13</v>
      </c>
      <c r="H12061" s="4" t="s">
        <v>7</v>
      </c>
      <c r="I12061" s="4" t="s">
        <v>8</v>
      </c>
    </row>
    <row r="12062" spans="1:8">
      <c r="A12062" t="n">
        <v>98214</v>
      </c>
      <c r="B12062" s="31" t="n">
        <v>45</v>
      </c>
      <c r="C12062" s="7" t="n">
        <v>4</v>
      </c>
      <c r="D12062" s="7" t="n">
        <v>3</v>
      </c>
      <c r="E12062" s="7" t="n">
        <v>3.34999990463257</v>
      </c>
      <c r="F12062" s="7" t="n">
        <v>157.270004272461</v>
      </c>
      <c r="G12062" s="7" t="n">
        <v>0</v>
      </c>
      <c r="H12062" s="7" t="n">
        <v>0</v>
      </c>
      <c r="I12062" s="7" t="n">
        <v>0</v>
      </c>
    </row>
    <row r="12063" spans="1:8">
      <c r="A12063" t="s">
        <v>4</v>
      </c>
      <c r="B12063" s="4" t="s">
        <v>5</v>
      </c>
      <c r="C12063" s="4" t="s">
        <v>8</v>
      </c>
      <c r="D12063" s="4" t="s">
        <v>8</v>
      </c>
      <c r="E12063" s="4" t="s">
        <v>13</v>
      </c>
      <c r="F12063" s="4" t="s">
        <v>7</v>
      </c>
    </row>
    <row r="12064" spans="1:8">
      <c r="A12064" t="n">
        <v>98232</v>
      </c>
      <c r="B12064" s="31" t="n">
        <v>45</v>
      </c>
      <c r="C12064" s="7" t="n">
        <v>5</v>
      </c>
      <c r="D12064" s="7" t="n">
        <v>3</v>
      </c>
      <c r="E12064" s="7" t="n">
        <v>4.80000019073486</v>
      </c>
      <c r="F12064" s="7" t="n">
        <v>0</v>
      </c>
    </row>
    <row r="12065" spans="1:13">
      <c r="A12065" t="s">
        <v>4</v>
      </c>
      <c r="B12065" s="4" t="s">
        <v>5</v>
      </c>
      <c r="C12065" s="4" t="s">
        <v>8</v>
      </c>
      <c r="D12065" s="4" t="s">
        <v>8</v>
      </c>
      <c r="E12065" s="4" t="s">
        <v>13</v>
      </c>
      <c r="F12065" s="4" t="s">
        <v>7</v>
      </c>
    </row>
    <row r="12066" spans="1:13">
      <c r="A12066" t="n">
        <v>98241</v>
      </c>
      <c r="B12066" s="31" t="n">
        <v>45</v>
      </c>
      <c r="C12066" s="7" t="n">
        <v>11</v>
      </c>
      <c r="D12066" s="7" t="n">
        <v>3</v>
      </c>
      <c r="E12066" s="7" t="n">
        <v>29.3999996185303</v>
      </c>
      <c r="F12066" s="7" t="n">
        <v>0</v>
      </c>
    </row>
    <row r="12067" spans="1:13">
      <c r="A12067" t="s">
        <v>4</v>
      </c>
      <c r="B12067" s="4" t="s">
        <v>5</v>
      </c>
      <c r="C12067" s="4" t="s">
        <v>8</v>
      </c>
      <c r="D12067" s="4" t="s">
        <v>8</v>
      </c>
      <c r="E12067" s="4" t="s">
        <v>13</v>
      </c>
      <c r="F12067" s="4" t="s">
        <v>7</v>
      </c>
    </row>
    <row r="12068" spans="1:13">
      <c r="A12068" t="n">
        <v>98250</v>
      </c>
      <c r="B12068" s="31" t="n">
        <v>45</v>
      </c>
      <c r="C12068" s="7" t="n">
        <v>5</v>
      </c>
      <c r="D12068" s="7" t="n">
        <v>3</v>
      </c>
      <c r="E12068" s="7" t="n">
        <v>4.40000009536743</v>
      </c>
      <c r="F12068" s="7" t="n">
        <v>30000</v>
      </c>
    </row>
    <row r="12069" spans="1:13">
      <c r="A12069" t="s">
        <v>4</v>
      </c>
      <c r="B12069" s="4" t="s">
        <v>5</v>
      </c>
      <c r="C12069" s="4" t="s">
        <v>8</v>
      </c>
      <c r="D12069" s="4" t="s">
        <v>7</v>
      </c>
    </row>
    <row r="12070" spans="1:13">
      <c r="A12070" t="n">
        <v>98259</v>
      </c>
      <c r="B12070" s="27" t="n">
        <v>58</v>
      </c>
      <c r="C12070" s="7" t="n">
        <v>255</v>
      </c>
      <c r="D12070" s="7" t="n">
        <v>0</v>
      </c>
    </row>
    <row r="12071" spans="1:13">
      <c r="A12071" t="s">
        <v>4</v>
      </c>
      <c r="B12071" s="4" t="s">
        <v>5</v>
      </c>
      <c r="C12071" s="4" t="s">
        <v>8</v>
      </c>
      <c r="D12071" s="4" t="s">
        <v>7</v>
      </c>
      <c r="E12071" s="4" t="s">
        <v>9</v>
      </c>
    </row>
    <row r="12072" spans="1:13">
      <c r="A12072" t="n">
        <v>98263</v>
      </c>
      <c r="B12072" s="39" t="n">
        <v>51</v>
      </c>
      <c r="C12072" s="7" t="n">
        <v>4</v>
      </c>
      <c r="D12072" s="7" t="n">
        <v>12</v>
      </c>
      <c r="E12072" s="7" t="s">
        <v>468</v>
      </c>
    </row>
    <row r="12073" spans="1:13">
      <c r="A12073" t="s">
        <v>4</v>
      </c>
      <c r="B12073" s="4" t="s">
        <v>5</v>
      </c>
      <c r="C12073" s="4" t="s">
        <v>7</v>
      </c>
    </row>
    <row r="12074" spans="1:13">
      <c r="A12074" t="n">
        <v>98277</v>
      </c>
      <c r="B12074" s="25" t="n">
        <v>16</v>
      </c>
      <c r="C12074" s="7" t="n">
        <v>0</v>
      </c>
    </row>
    <row r="12075" spans="1:13">
      <c r="A12075" t="s">
        <v>4</v>
      </c>
      <c r="B12075" s="4" t="s">
        <v>5</v>
      </c>
      <c r="C12075" s="4" t="s">
        <v>7</v>
      </c>
      <c r="D12075" s="4" t="s">
        <v>8</v>
      </c>
      <c r="E12075" s="4" t="s">
        <v>14</v>
      </c>
      <c r="F12075" s="4" t="s">
        <v>74</v>
      </c>
      <c r="G12075" s="4" t="s">
        <v>8</v>
      </c>
      <c r="H12075" s="4" t="s">
        <v>8</v>
      </c>
      <c r="I12075" s="4" t="s">
        <v>8</v>
      </c>
      <c r="J12075" s="4" t="s">
        <v>14</v>
      </c>
      <c r="K12075" s="4" t="s">
        <v>74</v>
      </c>
      <c r="L12075" s="4" t="s">
        <v>8</v>
      </c>
      <c r="M12075" s="4" t="s">
        <v>8</v>
      </c>
      <c r="N12075" s="4" t="s">
        <v>8</v>
      </c>
      <c r="O12075" s="4" t="s">
        <v>14</v>
      </c>
      <c r="P12075" s="4" t="s">
        <v>74</v>
      </c>
      <c r="Q12075" s="4" t="s">
        <v>8</v>
      </c>
      <c r="R12075" s="4" t="s">
        <v>8</v>
      </c>
    </row>
    <row r="12076" spans="1:13">
      <c r="A12076" t="n">
        <v>98280</v>
      </c>
      <c r="B12076" s="40" t="n">
        <v>26</v>
      </c>
      <c r="C12076" s="7" t="n">
        <v>12</v>
      </c>
      <c r="D12076" s="7" t="n">
        <v>17</v>
      </c>
      <c r="E12076" s="7" t="n">
        <v>12315</v>
      </c>
      <c r="F12076" s="7" t="s">
        <v>731</v>
      </c>
      <c r="G12076" s="7" t="n">
        <v>2</v>
      </c>
      <c r="H12076" s="7" t="n">
        <v>3</v>
      </c>
      <c r="I12076" s="7" t="n">
        <v>17</v>
      </c>
      <c r="J12076" s="7" t="n">
        <v>12316</v>
      </c>
      <c r="K12076" s="7" t="s">
        <v>732</v>
      </c>
      <c r="L12076" s="7" t="n">
        <v>2</v>
      </c>
      <c r="M12076" s="7" t="n">
        <v>3</v>
      </c>
      <c r="N12076" s="7" t="n">
        <v>17</v>
      </c>
      <c r="O12076" s="7" t="n">
        <v>12317</v>
      </c>
      <c r="P12076" s="7" t="s">
        <v>733</v>
      </c>
      <c r="Q12076" s="7" t="n">
        <v>2</v>
      </c>
      <c r="R12076" s="7" t="n">
        <v>0</v>
      </c>
    </row>
    <row r="12077" spans="1:13">
      <c r="A12077" t="s">
        <v>4</v>
      </c>
      <c r="B12077" s="4" t="s">
        <v>5</v>
      </c>
    </row>
    <row r="12078" spans="1:13">
      <c r="A12078" t="n">
        <v>98543</v>
      </c>
      <c r="B12078" s="41" t="n">
        <v>28</v>
      </c>
    </row>
    <row r="12079" spans="1:13">
      <c r="A12079" t="s">
        <v>4</v>
      </c>
      <c r="B12079" s="4" t="s">
        <v>5</v>
      </c>
      <c r="C12079" s="4" t="s">
        <v>8</v>
      </c>
      <c r="D12079" s="4" t="s">
        <v>7</v>
      </c>
      <c r="E12079" s="4" t="s">
        <v>8</v>
      </c>
    </row>
    <row r="12080" spans="1:13">
      <c r="A12080" t="n">
        <v>98544</v>
      </c>
      <c r="B12080" s="14" t="n">
        <v>49</v>
      </c>
      <c r="C12080" s="7" t="n">
        <v>1</v>
      </c>
      <c r="D12080" s="7" t="n">
        <v>4000</v>
      </c>
      <c r="E12080" s="7" t="n">
        <v>0</v>
      </c>
    </row>
    <row r="12081" spans="1:18">
      <c r="A12081" t="s">
        <v>4</v>
      </c>
      <c r="B12081" s="4" t="s">
        <v>5</v>
      </c>
      <c r="C12081" s="4" t="s">
        <v>8</v>
      </c>
      <c r="D12081" s="4" t="s">
        <v>7</v>
      </c>
      <c r="E12081" s="4" t="s">
        <v>13</v>
      </c>
      <c r="F12081" s="4" t="s">
        <v>7</v>
      </c>
      <c r="G12081" s="4" t="s">
        <v>14</v>
      </c>
      <c r="H12081" s="4" t="s">
        <v>14</v>
      </c>
      <c r="I12081" s="4" t="s">
        <v>7</v>
      </c>
      <c r="J12081" s="4" t="s">
        <v>7</v>
      </c>
      <c r="K12081" s="4" t="s">
        <v>14</v>
      </c>
      <c r="L12081" s="4" t="s">
        <v>14</v>
      </c>
      <c r="M12081" s="4" t="s">
        <v>14</v>
      </c>
      <c r="N12081" s="4" t="s">
        <v>14</v>
      </c>
      <c r="O12081" s="4" t="s">
        <v>9</v>
      </c>
    </row>
    <row r="12082" spans="1:18">
      <c r="A12082" t="n">
        <v>98549</v>
      </c>
      <c r="B12082" s="16" t="n">
        <v>50</v>
      </c>
      <c r="C12082" s="7" t="n">
        <v>0</v>
      </c>
      <c r="D12082" s="7" t="n">
        <v>2018</v>
      </c>
      <c r="E12082" s="7" t="n">
        <v>0.5</v>
      </c>
      <c r="F12082" s="7" t="n">
        <v>1000</v>
      </c>
      <c r="G12082" s="7" t="n">
        <v>0</v>
      </c>
      <c r="H12082" s="7" t="n">
        <v>0</v>
      </c>
      <c r="I12082" s="7" t="n">
        <v>0</v>
      </c>
      <c r="J12082" s="7" t="n">
        <v>65533</v>
      </c>
      <c r="K12082" s="7" t="n">
        <v>0</v>
      </c>
      <c r="L12082" s="7" t="n">
        <v>0</v>
      </c>
      <c r="M12082" s="7" t="n">
        <v>0</v>
      </c>
      <c r="N12082" s="7" t="n">
        <v>0</v>
      </c>
      <c r="O12082" s="7" t="s">
        <v>15</v>
      </c>
    </row>
    <row r="12083" spans="1:18">
      <c r="A12083" t="s">
        <v>4</v>
      </c>
      <c r="B12083" s="4" t="s">
        <v>5</v>
      </c>
      <c r="C12083" s="4" t="s">
        <v>7</v>
      </c>
    </row>
    <row r="12084" spans="1:18">
      <c r="A12084" t="n">
        <v>98588</v>
      </c>
      <c r="B12084" s="25" t="n">
        <v>16</v>
      </c>
      <c r="C12084" s="7" t="n">
        <v>1500</v>
      </c>
    </row>
    <row r="12085" spans="1:18">
      <c r="A12085" t="s">
        <v>4</v>
      </c>
      <c r="B12085" s="4" t="s">
        <v>5</v>
      </c>
      <c r="C12085" s="4" t="s">
        <v>8</v>
      </c>
      <c r="D12085" s="4" t="s">
        <v>7</v>
      </c>
      <c r="E12085" s="4" t="s">
        <v>9</v>
      </c>
      <c r="F12085" s="4" t="s">
        <v>9</v>
      </c>
      <c r="G12085" s="4" t="s">
        <v>9</v>
      </c>
      <c r="H12085" s="4" t="s">
        <v>9</v>
      </c>
    </row>
    <row r="12086" spans="1:18">
      <c r="A12086" t="n">
        <v>98591</v>
      </c>
      <c r="B12086" s="39" t="n">
        <v>51</v>
      </c>
      <c r="C12086" s="7" t="n">
        <v>3</v>
      </c>
      <c r="D12086" s="7" t="n">
        <v>12</v>
      </c>
      <c r="E12086" s="7" t="s">
        <v>727</v>
      </c>
      <c r="F12086" s="7" t="s">
        <v>455</v>
      </c>
      <c r="G12086" s="7" t="s">
        <v>94</v>
      </c>
      <c r="H12086" s="7" t="s">
        <v>95</v>
      </c>
    </row>
    <row r="12087" spans="1:18">
      <c r="A12087" t="s">
        <v>4</v>
      </c>
      <c r="B12087" s="4" t="s">
        <v>5</v>
      </c>
      <c r="C12087" s="4" t="s">
        <v>7</v>
      </c>
      <c r="D12087" s="4" t="s">
        <v>8</v>
      </c>
      <c r="E12087" s="4" t="s">
        <v>13</v>
      </c>
      <c r="F12087" s="4" t="s">
        <v>7</v>
      </c>
    </row>
    <row r="12088" spans="1:18">
      <c r="A12088" t="n">
        <v>98612</v>
      </c>
      <c r="B12088" s="63" t="n">
        <v>59</v>
      </c>
      <c r="C12088" s="7" t="n">
        <v>0</v>
      </c>
      <c r="D12088" s="7" t="n">
        <v>1</v>
      </c>
      <c r="E12088" s="7" t="n">
        <v>0.150000005960464</v>
      </c>
      <c r="F12088" s="7" t="n">
        <v>0</v>
      </c>
    </row>
    <row r="12089" spans="1:18">
      <c r="A12089" t="s">
        <v>4</v>
      </c>
      <c r="B12089" s="4" t="s">
        <v>5</v>
      </c>
      <c r="C12089" s="4" t="s">
        <v>7</v>
      </c>
      <c r="D12089" s="4" t="s">
        <v>8</v>
      </c>
      <c r="E12089" s="4" t="s">
        <v>13</v>
      </c>
      <c r="F12089" s="4" t="s">
        <v>7</v>
      </c>
    </row>
    <row r="12090" spans="1:18">
      <c r="A12090" t="n">
        <v>98622</v>
      </c>
      <c r="B12090" s="63" t="n">
        <v>59</v>
      </c>
      <c r="C12090" s="7" t="n">
        <v>1</v>
      </c>
      <c r="D12090" s="7" t="n">
        <v>1</v>
      </c>
      <c r="E12090" s="7" t="n">
        <v>0.150000005960464</v>
      </c>
      <c r="F12090" s="7" t="n">
        <v>0</v>
      </c>
    </row>
    <row r="12091" spans="1:18">
      <c r="A12091" t="s">
        <v>4</v>
      </c>
      <c r="B12091" s="4" t="s">
        <v>5</v>
      </c>
      <c r="C12091" s="4" t="s">
        <v>7</v>
      </c>
      <c r="D12091" s="4" t="s">
        <v>8</v>
      </c>
      <c r="E12091" s="4" t="s">
        <v>13</v>
      </c>
      <c r="F12091" s="4" t="s">
        <v>7</v>
      </c>
    </row>
    <row r="12092" spans="1:18">
      <c r="A12092" t="n">
        <v>98632</v>
      </c>
      <c r="B12092" s="63" t="n">
        <v>59</v>
      </c>
      <c r="C12092" s="7" t="n">
        <v>2</v>
      </c>
      <c r="D12092" s="7" t="n">
        <v>1</v>
      </c>
      <c r="E12092" s="7" t="n">
        <v>0.150000005960464</v>
      </c>
      <c r="F12092" s="7" t="n">
        <v>0</v>
      </c>
    </row>
    <row r="12093" spans="1:18">
      <c r="A12093" t="s">
        <v>4</v>
      </c>
      <c r="B12093" s="4" t="s">
        <v>5</v>
      </c>
      <c r="C12093" s="4" t="s">
        <v>7</v>
      </c>
      <c r="D12093" s="4" t="s">
        <v>8</v>
      </c>
      <c r="E12093" s="4" t="s">
        <v>13</v>
      </c>
      <c r="F12093" s="4" t="s">
        <v>7</v>
      </c>
    </row>
    <row r="12094" spans="1:18">
      <c r="A12094" t="n">
        <v>98642</v>
      </c>
      <c r="B12094" s="63" t="n">
        <v>59</v>
      </c>
      <c r="C12094" s="7" t="n">
        <v>3</v>
      </c>
      <c r="D12094" s="7" t="n">
        <v>1</v>
      </c>
      <c r="E12094" s="7" t="n">
        <v>0.150000005960464</v>
      </c>
      <c r="F12094" s="7" t="n">
        <v>0</v>
      </c>
    </row>
    <row r="12095" spans="1:18">
      <c r="A12095" t="s">
        <v>4</v>
      </c>
      <c r="B12095" s="4" t="s">
        <v>5</v>
      </c>
      <c r="C12095" s="4" t="s">
        <v>7</v>
      </c>
    </row>
    <row r="12096" spans="1:18">
      <c r="A12096" t="n">
        <v>98652</v>
      </c>
      <c r="B12096" s="25" t="n">
        <v>16</v>
      </c>
      <c r="C12096" s="7" t="n">
        <v>150</v>
      </c>
    </row>
    <row r="12097" spans="1:15">
      <c r="A12097" t="s">
        <v>4</v>
      </c>
      <c r="B12097" s="4" t="s">
        <v>5</v>
      </c>
      <c r="C12097" s="4" t="s">
        <v>7</v>
      </c>
      <c r="D12097" s="4" t="s">
        <v>8</v>
      </c>
      <c r="E12097" s="4" t="s">
        <v>13</v>
      </c>
      <c r="F12097" s="4" t="s">
        <v>7</v>
      </c>
    </row>
    <row r="12098" spans="1:15">
      <c r="A12098" t="n">
        <v>98655</v>
      </c>
      <c r="B12098" s="63" t="n">
        <v>59</v>
      </c>
      <c r="C12098" s="7" t="n">
        <v>4</v>
      </c>
      <c r="D12098" s="7" t="n">
        <v>1</v>
      </c>
      <c r="E12098" s="7" t="n">
        <v>0.150000005960464</v>
      </c>
      <c r="F12098" s="7" t="n">
        <v>0</v>
      </c>
    </row>
    <row r="12099" spans="1:15">
      <c r="A12099" t="s">
        <v>4</v>
      </c>
      <c r="B12099" s="4" t="s">
        <v>5</v>
      </c>
      <c r="C12099" s="4" t="s">
        <v>7</v>
      </c>
      <c r="D12099" s="4" t="s">
        <v>8</v>
      </c>
      <c r="E12099" s="4" t="s">
        <v>13</v>
      </c>
      <c r="F12099" s="4" t="s">
        <v>7</v>
      </c>
    </row>
    <row r="12100" spans="1:15">
      <c r="A12100" t="n">
        <v>98665</v>
      </c>
      <c r="B12100" s="63" t="n">
        <v>59</v>
      </c>
      <c r="C12100" s="7" t="n">
        <v>5</v>
      </c>
      <c r="D12100" s="7" t="n">
        <v>1</v>
      </c>
      <c r="E12100" s="7" t="n">
        <v>0.150000005960464</v>
      </c>
      <c r="F12100" s="7" t="n">
        <v>0</v>
      </c>
    </row>
    <row r="12101" spans="1:15">
      <c r="A12101" t="s">
        <v>4</v>
      </c>
      <c r="B12101" s="4" t="s">
        <v>5</v>
      </c>
      <c r="C12101" s="4" t="s">
        <v>7</v>
      </c>
      <c r="D12101" s="4" t="s">
        <v>8</v>
      </c>
      <c r="E12101" s="4" t="s">
        <v>13</v>
      </c>
      <c r="F12101" s="4" t="s">
        <v>7</v>
      </c>
    </row>
    <row r="12102" spans="1:15">
      <c r="A12102" t="n">
        <v>98675</v>
      </c>
      <c r="B12102" s="63" t="n">
        <v>59</v>
      </c>
      <c r="C12102" s="7" t="n">
        <v>6</v>
      </c>
      <c r="D12102" s="7" t="n">
        <v>1</v>
      </c>
      <c r="E12102" s="7" t="n">
        <v>0.150000005960464</v>
      </c>
      <c r="F12102" s="7" t="n">
        <v>0</v>
      </c>
    </row>
    <row r="12103" spans="1:15">
      <c r="A12103" t="s">
        <v>4</v>
      </c>
      <c r="B12103" s="4" t="s">
        <v>5</v>
      </c>
      <c r="C12103" s="4" t="s">
        <v>7</v>
      </c>
      <c r="D12103" s="4" t="s">
        <v>8</v>
      </c>
      <c r="E12103" s="4" t="s">
        <v>13</v>
      </c>
      <c r="F12103" s="4" t="s">
        <v>7</v>
      </c>
    </row>
    <row r="12104" spans="1:15">
      <c r="A12104" t="n">
        <v>98685</v>
      </c>
      <c r="B12104" s="63" t="n">
        <v>59</v>
      </c>
      <c r="C12104" s="7" t="n">
        <v>7</v>
      </c>
      <c r="D12104" s="7" t="n">
        <v>1</v>
      </c>
      <c r="E12104" s="7" t="n">
        <v>0.150000005960464</v>
      </c>
      <c r="F12104" s="7" t="n">
        <v>0</v>
      </c>
    </row>
    <row r="12105" spans="1:15">
      <c r="A12105" t="s">
        <v>4</v>
      </c>
      <c r="B12105" s="4" t="s">
        <v>5</v>
      </c>
      <c r="C12105" s="4" t="s">
        <v>7</v>
      </c>
      <c r="D12105" s="4" t="s">
        <v>8</v>
      </c>
      <c r="E12105" s="4" t="s">
        <v>13</v>
      </c>
      <c r="F12105" s="4" t="s">
        <v>7</v>
      </c>
    </row>
    <row r="12106" spans="1:15">
      <c r="A12106" t="n">
        <v>98695</v>
      </c>
      <c r="B12106" s="63" t="n">
        <v>59</v>
      </c>
      <c r="C12106" s="7" t="n">
        <v>8</v>
      </c>
      <c r="D12106" s="7" t="n">
        <v>1</v>
      </c>
      <c r="E12106" s="7" t="n">
        <v>0.150000005960464</v>
      </c>
      <c r="F12106" s="7" t="n">
        <v>0</v>
      </c>
    </row>
    <row r="12107" spans="1:15">
      <c r="A12107" t="s">
        <v>4</v>
      </c>
      <c r="B12107" s="4" t="s">
        <v>5</v>
      </c>
      <c r="C12107" s="4" t="s">
        <v>7</v>
      </c>
    </row>
    <row r="12108" spans="1:15">
      <c r="A12108" t="n">
        <v>98705</v>
      </c>
      <c r="B12108" s="25" t="n">
        <v>16</v>
      </c>
      <c r="C12108" s="7" t="n">
        <v>150</v>
      </c>
    </row>
    <row r="12109" spans="1:15">
      <c r="A12109" t="s">
        <v>4</v>
      </c>
      <c r="B12109" s="4" t="s">
        <v>5</v>
      </c>
      <c r="C12109" s="4" t="s">
        <v>7</v>
      </c>
      <c r="D12109" s="4" t="s">
        <v>8</v>
      </c>
      <c r="E12109" s="4" t="s">
        <v>13</v>
      </c>
      <c r="F12109" s="4" t="s">
        <v>7</v>
      </c>
    </row>
    <row r="12110" spans="1:15">
      <c r="A12110" t="n">
        <v>98708</v>
      </c>
      <c r="B12110" s="63" t="n">
        <v>59</v>
      </c>
      <c r="C12110" s="7" t="n">
        <v>9</v>
      </c>
      <c r="D12110" s="7" t="n">
        <v>1</v>
      </c>
      <c r="E12110" s="7" t="n">
        <v>0.150000005960464</v>
      </c>
      <c r="F12110" s="7" t="n">
        <v>0</v>
      </c>
    </row>
    <row r="12111" spans="1:15">
      <c r="A12111" t="s">
        <v>4</v>
      </c>
      <c r="B12111" s="4" t="s">
        <v>5</v>
      </c>
      <c r="C12111" s="4" t="s">
        <v>7</v>
      </c>
      <c r="D12111" s="4" t="s">
        <v>8</v>
      </c>
      <c r="E12111" s="4" t="s">
        <v>13</v>
      </c>
      <c r="F12111" s="4" t="s">
        <v>7</v>
      </c>
    </row>
    <row r="12112" spans="1:15">
      <c r="A12112" t="n">
        <v>98718</v>
      </c>
      <c r="B12112" s="63" t="n">
        <v>59</v>
      </c>
      <c r="C12112" s="7" t="n">
        <v>11</v>
      </c>
      <c r="D12112" s="7" t="n">
        <v>1</v>
      </c>
      <c r="E12112" s="7" t="n">
        <v>0.150000005960464</v>
      </c>
      <c r="F12112" s="7" t="n">
        <v>0</v>
      </c>
    </row>
    <row r="12113" spans="1:6">
      <c r="A12113" t="s">
        <v>4</v>
      </c>
      <c r="B12113" s="4" t="s">
        <v>5</v>
      </c>
      <c r="C12113" s="4" t="s">
        <v>7</v>
      </c>
      <c r="D12113" s="4" t="s">
        <v>8</v>
      </c>
      <c r="E12113" s="4" t="s">
        <v>13</v>
      </c>
      <c r="F12113" s="4" t="s">
        <v>7</v>
      </c>
    </row>
    <row r="12114" spans="1:6">
      <c r="A12114" t="n">
        <v>98728</v>
      </c>
      <c r="B12114" s="63" t="n">
        <v>59</v>
      </c>
      <c r="C12114" s="7" t="n">
        <v>13</v>
      </c>
      <c r="D12114" s="7" t="n">
        <v>1</v>
      </c>
      <c r="E12114" s="7" t="n">
        <v>0.150000005960464</v>
      </c>
      <c r="F12114" s="7" t="n">
        <v>0</v>
      </c>
    </row>
    <row r="12115" spans="1:6">
      <c r="A12115" t="s">
        <v>4</v>
      </c>
      <c r="B12115" s="4" t="s">
        <v>5</v>
      </c>
      <c r="C12115" s="4" t="s">
        <v>7</v>
      </c>
      <c r="D12115" s="4" t="s">
        <v>8</v>
      </c>
      <c r="E12115" s="4" t="s">
        <v>13</v>
      </c>
      <c r="F12115" s="4" t="s">
        <v>7</v>
      </c>
    </row>
    <row r="12116" spans="1:6">
      <c r="A12116" t="n">
        <v>98738</v>
      </c>
      <c r="B12116" s="63" t="n">
        <v>59</v>
      </c>
      <c r="C12116" s="7" t="n">
        <v>80</v>
      </c>
      <c r="D12116" s="7" t="n">
        <v>1</v>
      </c>
      <c r="E12116" s="7" t="n">
        <v>0.150000005960464</v>
      </c>
      <c r="F12116" s="7" t="n">
        <v>0</v>
      </c>
    </row>
    <row r="12117" spans="1:6">
      <c r="A12117" t="s">
        <v>4</v>
      </c>
      <c r="B12117" s="4" t="s">
        <v>5</v>
      </c>
      <c r="C12117" s="4" t="s">
        <v>7</v>
      </c>
      <c r="D12117" s="4" t="s">
        <v>8</v>
      </c>
      <c r="E12117" s="4" t="s">
        <v>13</v>
      </c>
      <c r="F12117" s="4" t="s">
        <v>7</v>
      </c>
    </row>
    <row r="12118" spans="1:6">
      <c r="A12118" t="n">
        <v>98748</v>
      </c>
      <c r="B12118" s="63" t="n">
        <v>59</v>
      </c>
      <c r="C12118" s="7" t="n">
        <v>18</v>
      </c>
      <c r="D12118" s="7" t="n">
        <v>1</v>
      </c>
      <c r="E12118" s="7" t="n">
        <v>0.150000005960464</v>
      </c>
      <c r="F12118" s="7" t="n">
        <v>0</v>
      </c>
    </row>
    <row r="12119" spans="1:6">
      <c r="A12119" t="s">
        <v>4</v>
      </c>
      <c r="B12119" s="4" t="s">
        <v>5</v>
      </c>
      <c r="C12119" s="4" t="s">
        <v>8</v>
      </c>
      <c r="D12119" s="4" t="s">
        <v>7</v>
      </c>
      <c r="E12119" s="4" t="s">
        <v>7</v>
      </c>
    </row>
    <row r="12120" spans="1:6">
      <c r="A12120" t="n">
        <v>98758</v>
      </c>
      <c r="B12120" s="16" t="n">
        <v>50</v>
      </c>
      <c r="C12120" s="7" t="n">
        <v>1</v>
      </c>
      <c r="D12120" s="7" t="n">
        <v>2018</v>
      </c>
      <c r="E12120" s="7" t="n">
        <v>4000</v>
      </c>
    </row>
    <row r="12121" spans="1:6">
      <c r="A12121" t="s">
        <v>4</v>
      </c>
      <c r="B12121" s="4" t="s">
        <v>5</v>
      </c>
      <c r="C12121" s="4" t="s">
        <v>7</v>
      </c>
    </row>
    <row r="12122" spans="1:6">
      <c r="A12122" t="n">
        <v>98764</v>
      </c>
      <c r="B12122" s="25" t="n">
        <v>16</v>
      </c>
      <c r="C12122" s="7" t="n">
        <v>1500</v>
      </c>
    </row>
    <row r="12123" spans="1:6">
      <c r="A12123" t="s">
        <v>4</v>
      </c>
      <c r="B12123" s="4" t="s">
        <v>5</v>
      </c>
      <c r="C12123" s="4" t="s">
        <v>7</v>
      </c>
      <c r="D12123" s="4" t="s">
        <v>8</v>
      </c>
    </row>
    <row r="12124" spans="1:6">
      <c r="A12124" t="n">
        <v>98767</v>
      </c>
      <c r="B12124" s="73" t="n">
        <v>56</v>
      </c>
      <c r="C12124" s="7" t="n">
        <v>13</v>
      </c>
      <c r="D12124" s="7" t="n">
        <v>0</v>
      </c>
    </row>
    <row r="12125" spans="1:6">
      <c r="A12125" t="s">
        <v>4</v>
      </c>
      <c r="B12125" s="4" t="s">
        <v>5</v>
      </c>
      <c r="C12125" s="4" t="s">
        <v>8</v>
      </c>
      <c r="D12125" s="4" t="s">
        <v>7</v>
      </c>
      <c r="E12125" s="4" t="s">
        <v>9</v>
      </c>
    </row>
    <row r="12126" spans="1:6">
      <c r="A12126" t="n">
        <v>98771</v>
      </c>
      <c r="B12126" s="39" t="n">
        <v>51</v>
      </c>
      <c r="C12126" s="7" t="n">
        <v>4</v>
      </c>
      <c r="D12126" s="7" t="n">
        <v>9</v>
      </c>
      <c r="E12126" s="7" t="s">
        <v>270</v>
      </c>
    </row>
    <row r="12127" spans="1:6">
      <c r="A12127" t="s">
        <v>4</v>
      </c>
      <c r="B12127" s="4" t="s">
        <v>5</v>
      </c>
      <c r="C12127" s="4" t="s">
        <v>7</v>
      </c>
    </row>
    <row r="12128" spans="1:6">
      <c r="A12128" t="n">
        <v>98784</v>
      </c>
      <c r="B12128" s="25" t="n">
        <v>16</v>
      </c>
      <c r="C12128" s="7" t="n">
        <v>0</v>
      </c>
    </row>
    <row r="12129" spans="1:6">
      <c r="A12129" t="s">
        <v>4</v>
      </c>
      <c r="B12129" s="4" t="s">
        <v>5</v>
      </c>
      <c r="C12129" s="4" t="s">
        <v>7</v>
      </c>
      <c r="D12129" s="4" t="s">
        <v>8</v>
      </c>
      <c r="E12129" s="4" t="s">
        <v>14</v>
      </c>
      <c r="F12129" s="4" t="s">
        <v>74</v>
      </c>
      <c r="G12129" s="4" t="s">
        <v>8</v>
      </c>
      <c r="H12129" s="4" t="s">
        <v>8</v>
      </c>
    </row>
    <row r="12130" spans="1:6">
      <c r="A12130" t="n">
        <v>98787</v>
      </c>
      <c r="B12130" s="40" t="n">
        <v>26</v>
      </c>
      <c r="C12130" s="7" t="n">
        <v>9</v>
      </c>
      <c r="D12130" s="7" t="n">
        <v>17</v>
      </c>
      <c r="E12130" s="7" t="n">
        <v>62651</v>
      </c>
      <c r="F12130" s="7" t="s">
        <v>734</v>
      </c>
      <c r="G12130" s="7" t="n">
        <v>2</v>
      </c>
      <c r="H12130" s="7" t="n">
        <v>0</v>
      </c>
    </row>
    <row r="12131" spans="1:6">
      <c r="A12131" t="s">
        <v>4</v>
      </c>
      <c r="B12131" s="4" t="s">
        <v>5</v>
      </c>
    </row>
    <row r="12132" spans="1:6">
      <c r="A12132" t="n">
        <v>98809</v>
      </c>
      <c r="B12132" s="41" t="n">
        <v>28</v>
      </c>
    </row>
    <row r="12133" spans="1:6">
      <c r="A12133" t="s">
        <v>4</v>
      </c>
      <c r="B12133" s="4" t="s">
        <v>5</v>
      </c>
      <c r="C12133" s="4" t="s">
        <v>8</v>
      </c>
      <c r="D12133" s="4" t="s">
        <v>7</v>
      </c>
      <c r="E12133" s="4" t="s">
        <v>9</v>
      </c>
    </row>
    <row r="12134" spans="1:6">
      <c r="A12134" t="n">
        <v>98810</v>
      </c>
      <c r="B12134" s="39" t="n">
        <v>51</v>
      </c>
      <c r="C12134" s="7" t="n">
        <v>4</v>
      </c>
      <c r="D12134" s="7" t="n">
        <v>7</v>
      </c>
      <c r="E12134" s="7" t="s">
        <v>502</v>
      </c>
    </row>
    <row r="12135" spans="1:6">
      <c r="A12135" t="s">
        <v>4</v>
      </c>
      <c r="B12135" s="4" t="s">
        <v>5</v>
      </c>
      <c r="C12135" s="4" t="s">
        <v>7</v>
      </c>
    </row>
    <row r="12136" spans="1:6">
      <c r="A12136" t="n">
        <v>98823</v>
      </c>
      <c r="B12136" s="25" t="n">
        <v>16</v>
      </c>
      <c r="C12136" s="7" t="n">
        <v>0</v>
      </c>
    </row>
    <row r="12137" spans="1:6">
      <c r="A12137" t="s">
        <v>4</v>
      </c>
      <c r="B12137" s="4" t="s">
        <v>5</v>
      </c>
      <c r="C12137" s="4" t="s">
        <v>7</v>
      </c>
      <c r="D12137" s="4" t="s">
        <v>8</v>
      </c>
      <c r="E12137" s="4" t="s">
        <v>14</v>
      </c>
      <c r="F12137" s="4" t="s">
        <v>74</v>
      </c>
      <c r="G12137" s="4" t="s">
        <v>8</v>
      </c>
      <c r="H12137" s="4" t="s">
        <v>8</v>
      </c>
    </row>
    <row r="12138" spans="1:6">
      <c r="A12138" t="n">
        <v>98826</v>
      </c>
      <c r="B12138" s="40" t="n">
        <v>26</v>
      </c>
      <c r="C12138" s="7" t="n">
        <v>7</v>
      </c>
      <c r="D12138" s="7" t="n">
        <v>17</v>
      </c>
      <c r="E12138" s="7" t="n">
        <v>62652</v>
      </c>
      <c r="F12138" s="7" t="s">
        <v>735</v>
      </c>
      <c r="G12138" s="7" t="n">
        <v>2</v>
      </c>
      <c r="H12138" s="7" t="n">
        <v>0</v>
      </c>
    </row>
    <row r="12139" spans="1:6">
      <c r="A12139" t="s">
        <v>4</v>
      </c>
      <c r="B12139" s="4" t="s">
        <v>5</v>
      </c>
    </row>
    <row r="12140" spans="1:6">
      <c r="A12140" t="n">
        <v>98859</v>
      </c>
      <c r="B12140" s="41" t="n">
        <v>28</v>
      </c>
    </row>
    <row r="12141" spans="1:6">
      <c r="A12141" t="s">
        <v>4</v>
      </c>
      <c r="B12141" s="4" t="s">
        <v>5</v>
      </c>
      <c r="C12141" s="4" t="s">
        <v>8</v>
      </c>
      <c r="D12141" s="4" t="s">
        <v>7</v>
      </c>
      <c r="E12141" s="4" t="s">
        <v>9</v>
      </c>
      <c r="F12141" s="4" t="s">
        <v>9</v>
      </c>
      <c r="G12141" s="4" t="s">
        <v>9</v>
      </c>
      <c r="H12141" s="4" t="s">
        <v>9</v>
      </c>
    </row>
    <row r="12142" spans="1:6">
      <c r="A12142" t="n">
        <v>98860</v>
      </c>
      <c r="B12142" s="39" t="n">
        <v>51</v>
      </c>
      <c r="C12142" s="7" t="n">
        <v>3</v>
      </c>
      <c r="D12142" s="7" t="n">
        <v>12</v>
      </c>
      <c r="E12142" s="7" t="s">
        <v>238</v>
      </c>
      <c r="F12142" s="7" t="s">
        <v>238</v>
      </c>
      <c r="G12142" s="7" t="s">
        <v>94</v>
      </c>
      <c r="H12142" s="7" t="s">
        <v>95</v>
      </c>
    </row>
    <row r="12143" spans="1:6">
      <c r="A12143" t="s">
        <v>4</v>
      </c>
      <c r="B12143" s="4" t="s">
        <v>5</v>
      </c>
      <c r="C12143" s="4" t="s">
        <v>7</v>
      </c>
      <c r="D12143" s="4" t="s">
        <v>13</v>
      </c>
      <c r="E12143" s="4" t="s">
        <v>13</v>
      </c>
      <c r="F12143" s="4" t="s">
        <v>13</v>
      </c>
      <c r="G12143" s="4" t="s">
        <v>7</v>
      </c>
      <c r="H12143" s="4" t="s">
        <v>7</v>
      </c>
    </row>
    <row r="12144" spans="1:6">
      <c r="A12144" t="n">
        <v>98873</v>
      </c>
      <c r="B12144" s="55" t="n">
        <v>60</v>
      </c>
      <c r="C12144" s="7" t="n">
        <v>12</v>
      </c>
      <c r="D12144" s="7" t="n">
        <v>-20</v>
      </c>
      <c r="E12144" s="7" t="n">
        <v>0</v>
      </c>
      <c r="F12144" s="7" t="n">
        <v>0</v>
      </c>
      <c r="G12144" s="7" t="n">
        <v>1000</v>
      </c>
      <c r="H12144" s="7" t="n">
        <v>0</v>
      </c>
    </row>
    <row r="12145" spans="1:8">
      <c r="A12145" t="s">
        <v>4</v>
      </c>
      <c r="B12145" s="4" t="s">
        <v>5</v>
      </c>
      <c r="C12145" s="4" t="s">
        <v>7</v>
      </c>
    </row>
    <row r="12146" spans="1:8">
      <c r="A12146" t="n">
        <v>98892</v>
      </c>
      <c r="B12146" s="25" t="n">
        <v>16</v>
      </c>
      <c r="C12146" s="7" t="n">
        <v>1000</v>
      </c>
    </row>
    <row r="12147" spans="1:8">
      <c r="A12147" t="s">
        <v>4</v>
      </c>
      <c r="B12147" s="4" t="s">
        <v>5</v>
      </c>
      <c r="C12147" s="4" t="s">
        <v>8</v>
      </c>
      <c r="D12147" s="4" t="s">
        <v>7</v>
      </c>
      <c r="E12147" s="4" t="s">
        <v>9</v>
      </c>
    </row>
    <row r="12148" spans="1:8">
      <c r="A12148" t="n">
        <v>98895</v>
      </c>
      <c r="B12148" s="39" t="n">
        <v>51</v>
      </c>
      <c r="C12148" s="7" t="n">
        <v>4</v>
      </c>
      <c r="D12148" s="7" t="n">
        <v>12</v>
      </c>
      <c r="E12148" s="7" t="s">
        <v>736</v>
      </c>
    </row>
    <row r="12149" spans="1:8">
      <c r="A12149" t="s">
        <v>4</v>
      </c>
      <c r="B12149" s="4" t="s">
        <v>5</v>
      </c>
      <c r="C12149" s="4" t="s">
        <v>7</v>
      </c>
    </row>
    <row r="12150" spans="1:8">
      <c r="A12150" t="n">
        <v>98909</v>
      </c>
      <c r="B12150" s="25" t="n">
        <v>16</v>
      </c>
      <c r="C12150" s="7" t="n">
        <v>0</v>
      </c>
    </row>
    <row r="12151" spans="1:8">
      <c r="A12151" t="s">
        <v>4</v>
      </c>
      <c r="B12151" s="4" t="s">
        <v>5</v>
      </c>
      <c r="C12151" s="4" t="s">
        <v>7</v>
      </c>
      <c r="D12151" s="4" t="s">
        <v>8</v>
      </c>
      <c r="E12151" s="4" t="s">
        <v>14</v>
      </c>
      <c r="F12151" s="4" t="s">
        <v>74</v>
      </c>
      <c r="G12151" s="4" t="s">
        <v>8</v>
      </c>
      <c r="H12151" s="4" t="s">
        <v>8</v>
      </c>
    </row>
    <row r="12152" spans="1:8">
      <c r="A12152" t="n">
        <v>98912</v>
      </c>
      <c r="B12152" s="40" t="n">
        <v>26</v>
      </c>
      <c r="C12152" s="7" t="n">
        <v>12</v>
      </c>
      <c r="D12152" s="7" t="n">
        <v>17</v>
      </c>
      <c r="E12152" s="7" t="n">
        <v>12318</v>
      </c>
      <c r="F12152" s="7" t="s">
        <v>737</v>
      </c>
      <c r="G12152" s="7" t="n">
        <v>2</v>
      </c>
      <c r="H12152" s="7" t="n">
        <v>0</v>
      </c>
    </row>
    <row r="12153" spans="1:8">
      <c r="A12153" t="s">
        <v>4</v>
      </c>
      <c r="B12153" s="4" t="s">
        <v>5</v>
      </c>
    </row>
    <row r="12154" spans="1:8">
      <c r="A12154" t="n">
        <v>99011</v>
      </c>
      <c r="B12154" s="41" t="n">
        <v>28</v>
      </c>
    </row>
    <row r="12155" spans="1:8">
      <c r="A12155" t="s">
        <v>4</v>
      </c>
      <c r="B12155" s="4" t="s">
        <v>5</v>
      </c>
      <c r="C12155" s="4" t="s">
        <v>8</v>
      </c>
      <c r="D12155" s="4" t="s">
        <v>7</v>
      </c>
      <c r="E12155" s="4" t="s">
        <v>9</v>
      </c>
    </row>
    <row r="12156" spans="1:8">
      <c r="A12156" t="n">
        <v>99012</v>
      </c>
      <c r="B12156" s="39" t="n">
        <v>51</v>
      </c>
      <c r="C12156" s="7" t="n">
        <v>4</v>
      </c>
      <c r="D12156" s="7" t="n">
        <v>1</v>
      </c>
      <c r="E12156" s="7" t="s">
        <v>76</v>
      </c>
    </row>
    <row r="12157" spans="1:8">
      <c r="A12157" t="s">
        <v>4</v>
      </c>
      <c r="B12157" s="4" t="s">
        <v>5</v>
      </c>
      <c r="C12157" s="4" t="s">
        <v>7</v>
      </c>
    </row>
    <row r="12158" spans="1:8">
      <c r="A12158" t="n">
        <v>99026</v>
      </c>
      <c r="B12158" s="25" t="n">
        <v>16</v>
      </c>
      <c r="C12158" s="7" t="n">
        <v>0</v>
      </c>
    </row>
    <row r="12159" spans="1:8">
      <c r="A12159" t="s">
        <v>4</v>
      </c>
      <c r="B12159" s="4" t="s">
        <v>5</v>
      </c>
      <c r="C12159" s="4" t="s">
        <v>7</v>
      </c>
      <c r="D12159" s="4" t="s">
        <v>8</v>
      </c>
      <c r="E12159" s="4" t="s">
        <v>14</v>
      </c>
      <c r="F12159" s="4" t="s">
        <v>74</v>
      </c>
      <c r="G12159" s="4" t="s">
        <v>8</v>
      </c>
      <c r="H12159" s="4" t="s">
        <v>8</v>
      </c>
    </row>
    <row r="12160" spans="1:8">
      <c r="A12160" t="n">
        <v>99029</v>
      </c>
      <c r="B12160" s="40" t="n">
        <v>26</v>
      </c>
      <c r="C12160" s="7" t="n">
        <v>1</v>
      </c>
      <c r="D12160" s="7" t="n">
        <v>17</v>
      </c>
      <c r="E12160" s="7" t="n">
        <v>62653</v>
      </c>
      <c r="F12160" s="7" t="s">
        <v>738</v>
      </c>
      <c r="G12160" s="7" t="n">
        <v>2</v>
      </c>
      <c r="H12160" s="7" t="n">
        <v>0</v>
      </c>
    </row>
    <row r="12161" spans="1:8">
      <c r="A12161" t="s">
        <v>4</v>
      </c>
      <c r="B12161" s="4" t="s">
        <v>5</v>
      </c>
    </row>
    <row r="12162" spans="1:8">
      <c r="A12162" t="n">
        <v>99056</v>
      </c>
      <c r="B12162" s="41" t="n">
        <v>28</v>
      </c>
    </row>
    <row r="12163" spans="1:8">
      <c r="A12163" t="s">
        <v>4</v>
      </c>
      <c r="B12163" s="4" t="s">
        <v>5</v>
      </c>
      <c r="C12163" s="4" t="s">
        <v>7</v>
      </c>
      <c r="D12163" s="4" t="s">
        <v>8</v>
      </c>
    </row>
    <row r="12164" spans="1:8">
      <c r="A12164" t="n">
        <v>99057</v>
      </c>
      <c r="B12164" s="42" t="n">
        <v>89</v>
      </c>
      <c r="C12164" s="7" t="n">
        <v>65533</v>
      </c>
      <c r="D12164" s="7" t="n">
        <v>1</v>
      </c>
    </row>
    <row r="12165" spans="1:8">
      <c r="A12165" t="s">
        <v>4</v>
      </c>
      <c r="B12165" s="4" t="s">
        <v>5</v>
      </c>
      <c r="C12165" s="4" t="s">
        <v>8</v>
      </c>
      <c r="D12165" s="4" t="s">
        <v>7</v>
      </c>
      <c r="E12165" s="4" t="s">
        <v>13</v>
      </c>
    </row>
    <row r="12166" spans="1:8">
      <c r="A12166" t="n">
        <v>99061</v>
      </c>
      <c r="B12166" s="27" t="n">
        <v>58</v>
      </c>
      <c r="C12166" s="7" t="n">
        <v>101</v>
      </c>
      <c r="D12166" s="7" t="n">
        <v>300</v>
      </c>
      <c r="E12166" s="7" t="n">
        <v>1</v>
      </c>
    </row>
    <row r="12167" spans="1:8">
      <c r="A12167" t="s">
        <v>4</v>
      </c>
      <c r="B12167" s="4" t="s">
        <v>5</v>
      </c>
      <c r="C12167" s="4" t="s">
        <v>8</v>
      </c>
      <c r="D12167" s="4" t="s">
        <v>7</v>
      </c>
    </row>
    <row r="12168" spans="1:8">
      <c r="A12168" t="n">
        <v>99069</v>
      </c>
      <c r="B12168" s="27" t="n">
        <v>58</v>
      </c>
      <c r="C12168" s="7" t="n">
        <v>254</v>
      </c>
      <c r="D12168" s="7" t="n">
        <v>0</v>
      </c>
    </row>
    <row r="12169" spans="1:8">
      <c r="A12169" t="s">
        <v>4</v>
      </c>
      <c r="B12169" s="4" t="s">
        <v>5</v>
      </c>
      <c r="C12169" s="4" t="s">
        <v>8</v>
      </c>
      <c r="D12169" s="4" t="s">
        <v>7</v>
      </c>
      <c r="E12169" s="4" t="s">
        <v>9</v>
      </c>
      <c r="F12169" s="4" t="s">
        <v>9</v>
      </c>
      <c r="G12169" s="4" t="s">
        <v>9</v>
      </c>
      <c r="H12169" s="4" t="s">
        <v>9</v>
      </c>
    </row>
    <row r="12170" spans="1:8">
      <c r="A12170" t="n">
        <v>99073</v>
      </c>
      <c r="B12170" s="39" t="n">
        <v>51</v>
      </c>
      <c r="C12170" s="7" t="n">
        <v>3</v>
      </c>
      <c r="D12170" s="7" t="n">
        <v>0</v>
      </c>
      <c r="E12170" s="7" t="s">
        <v>92</v>
      </c>
      <c r="F12170" s="7" t="s">
        <v>93</v>
      </c>
      <c r="G12170" s="7" t="s">
        <v>94</v>
      </c>
      <c r="H12170" s="7" t="s">
        <v>95</v>
      </c>
    </row>
    <row r="12171" spans="1:8">
      <c r="A12171" t="s">
        <v>4</v>
      </c>
      <c r="B12171" s="4" t="s">
        <v>5</v>
      </c>
      <c r="C12171" s="4" t="s">
        <v>8</v>
      </c>
      <c r="D12171" s="4" t="s">
        <v>7</v>
      </c>
      <c r="E12171" s="4" t="s">
        <v>9</v>
      </c>
      <c r="F12171" s="4" t="s">
        <v>9</v>
      </c>
      <c r="G12171" s="4" t="s">
        <v>9</v>
      </c>
      <c r="H12171" s="4" t="s">
        <v>9</v>
      </c>
    </row>
    <row r="12172" spans="1:8">
      <c r="A12172" t="n">
        <v>99102</v>
      </c>
      <c r="B12172" s="39" t="n">
        <v>51</v>
      </c>
      <c r="C12172" s="7" t="n">
        <v>3</v>
      </c>
      <c r="D12172" s="7" t="n">
        <v>1</v>
      </c>
      <c r="E12172" s="7" t="s">
        <v>92</v>
      </c>
      <c r="F12172" s="7" t="s">
        <v>93</v>
      </c>
      <c r="G12172" s="7" t="s">
        <v>94</v>
      </c>
      <c r="H12172" s="7" t="s">
        <v>95</v>
      </c>
    </row>
    <row r="12173" spans="1:8">
      <c r="A12173" t="s">
        <v>4</v>
      </c>
      <c r="B12173" s="4" t="s">
        <v>5</v>
      </c>
      <c r="C12173" s="4" t="s">
        <v>8</v>
      </c>
      <c r="D12173" s="4" t="s">
        <v>7</v>
      </c>
      <c r="E12173" s="4" t="s">
        <v>9</v>
      </c>
      <c r="F12173" s="4" t="s">
        <v>9</v>
      </c>
      <c r="G12173" s="4" t="s">
        <v>9</v>
      </c>
      <c r="H12173" s="4" t="s">
        <v>9</v>
      </c>
    </row>
    <row r="12174" spans="1:8">
      <c r="A12174" t="n">
        <v>99131</v>
      </c>
      <c r="B12174" s="39" t="n">
        <v>51</v>
      </c>
      <c r="C12174" s="7" t="n">
        <v>3</v>
      </c>
      <c r="D12174" s="7" t="n">
        <v>2</v>
      </c>
      <c r="E12174" s="7" t="s">
        <v>92</v>
      </c>
      <c r="F12174" s="7" t="s">
        <v>93</v>
      </c>
      <c r="G12174" s="7" t="s">
        <v>94</v>
      </c>
      <c r="H12174" s="7" t="s">
        <v>95</v>
      </c>
    </row>
    <row r="12175" spans="1:8">
      <c r="A12175" t="s">
        <v>4</v>
      </c>
      <c r="B12175" s="4" t="s">
        <v>5</v>
      </c>
      <c r="C12175" s="4" t="s">
        <v>8</v>
      </c>
      <c r="D12175" s="4" t="s">
        <v>7</v>
      </c>
      <c r="E12175" s="4" t="s">
        <v>9</v>
      </c>
      <c r="F12175" s="4" t="s">
        <v>9</v>
      </c>
      <c r="G12175" s="4" t="s">
        <v>9</v>
      </c>
      <c r="H12175" s="4" t="s">
        <v>9</v>
      </c>
    </row>
    <row r="12176" spans="1:8">
      <c r="A12176" t="n">
        <v>99160</v>
      </c>
      <c r="B12176" s="39" t="n">
        <v>51</v>
      </c>
      <c r="C12176" s="7" t="n">
        <v>3</v>
      </c>
      <c r="D12176" s="7" t="n">
        <v>3</v>
      </c>
      <c r="E12176" s="7" t="s">
        <v>92</v>
      </c>
      <c r="F12176" s="7" t="s">
        <v>93</v>
      </c>
      <c r="G12176" s="7" t="s">
        <v>94</v>
      </c>
      <c r="H12176" s="7" t="s">
        <v>95</v>
      </c>
    </row>
    <row r="12177" spans="1:8">
      <c r="A12177" t="s">
        <v>4</v>
      </c>
      <c r="B12177" s="4" t="s">
        <v>5</v>
      </c>
      <c r="C12177" s="4" t="s">
        <v>8</v>
      </c>
      <c r="D12177" s="4" t="s">
        <v>7</v>
      </c>
      <c r="E12177" s="4" t="s">
        <v>9</v>
      </c>
      <c r="F12177" s="4" t="s">
        <v>9</v>
      </c>
      <c r="G12177" s="4" t="s">
        <v>9</v>
      </c>
      <c r="H12177" s="4" t="s">
        <v>9</v>
      </c>
    </row>
    <row r="12178" spans="1:8">
      <c r="A12178" t="n">
        <v>99189</v>
      </c>
      <c r="B12178" s="39" t="n">
        <v>51</v>
      </c>
      <c r="C12178" s="7" t="n">
        <v>3</v>
      </c>
      <c r="D12178" s="7" t="n">
        <v>4</v>
      </c>
      <c r="E12178" s="7" t="s">
        <v>92</v>
      </c>
      <c r="F12178" s="7" t="s">
        <v>93</v>
      </c>
      <c r="G12178" s="7" t="s">
        <v>94</v>
      </c>
      <c r="H12178" s="7" t="s">
        <v>95</v>
      </c>
    </row>
    <row r="12179" spans="1:8">
      <c r="A12179" t="s">
        <v>4</v>
      </c>
      <c r="B12179" s="4" t="s">
        <v>5</v>
      </c>
      <c r="C12179" s="4" t="s">
        <v>8</v>
      </c>
      <c r="D12179" s="4" t="s">
        <v>7</v>
      </c>
      <c r="E12179" s="4" t="s">
        <v>9</v>
      </c>
      <c r="F12179" s="4" t="s">
        <v>9</v>
      </c>
      <c r="G12179" s="4" t="s">
        <v>9</v>
      </c>
      <c r="H12179" s="4" t="s">
        <v>9</v>
      </c>
    </row>
    <row r="12180" spans="1:8">
      <c r="A12180" t="n">
        <v>99218</v>
      </c>
      <c r="B12180" s="39" t="n">
        <v>51</v>
      </c>
      <c r="C12180" s="7" t="n">
        <v>3</v>
      </c>
      <c r="D12180" s="7" t="n">
        <v>5</v>
      </c>
      <c r="E12180" s="7" t="s">
        <v>92</v>
      </c>
      <c r="F12180" s="7" t="s">
        <v>93</v>
      </c>
      <c r="G12180" s="7" t="s">
        <v>94</v>
      </c>
      <c r="H12180" s="7" t="s">
        <v>95</v>
      </c>
    </row>
    <row r="12181" spans="1:8">
      <c r="A12181" t="s">
        <v>4</v>
      </c>
      <c r="B12181" s="4" t="s">
        <v>5</v>
      </c>
      <c r="C12181" s="4" t="s">
        <v>8</v>
      </c>
      <c r="D12181" s="4" t="s">
        <v>7</v>
      </c>
      <c r="E12181" s="4" t="s">
        <v>9</v>
      </c>
      <c r="F12181" s="4" t="s">
        <v>9</v>
      </c>
      <c r="G12181" s="4" t="s">
        <v>9</v>
      </c>
      <c r="H12181" s="4" t="s">
        <v>9</v>
      </c>
    </row>
    <row r="12182" spans="1:8">
      <c r="A12182" t="n">
        <v>99247</v>
      </c>
      <c r="B12182" s="39" t="n">
        <v>51</v>
      </c>
      <c r="C12182" s="7" t="n">
        <v>3</v>
      </c>
      <c r="D12182" s="7" t="n">
        <v>6</v>
      </c>
      <c r="E12182" s="7" t="s">
        <v>92</v>
      </c>
      <c r="F12182" s="7" t="s">
        <v>93</v>
      </c>
      <c r="G12182" s="7" t="s">
        <v>94</v>
      </c>
      <c r="H12182" s="7" t="s">
        <v>95</v>
      </c>
    </row>
    <row r="12183" spans="1:8">
      <c r="A12183" t="s">
        <v>4</v>
      </c>
      <c r="B12183" s="4" t="s">
        <v>5</v>
      </c>
      <c r="C12183" s="4" t="s">
        <v>8</v>
      </c>
      <c r="D12183" s="4" t="s">
        <v>7</v>
      </c>
      <c r="E12183" s="4" t="s">
        <v>9</v>
      </c>
      <c r="F12183" s="4" t="s">
        <v>9</v>
      </c>
      <c r="G12183" s="4" t="s">
        <v>9</v>
      </c>
      <c r="H12183" s="4" t="s">
        <v>9</v>
      </c>
    </row>
    <row r="12184" spans="1:8">
      <c r="A12184" t="n">
        <v>99276</v>
      </c>
      <c r="B12184" s="39" t="n">
        <v>51</v>
      </c>
      <c r="C12184" s="7" t="n">
        <v>3</v>
      </c>
      <c r="D12184" s="7" t="n">
        <v>7</v>
      </c>
      <c r="E12184" s="7" t="s">
        <v>92</v>
      </c>
      <c r="F12184" s="7" t="s">
        <v>93</v>
      </c>
      <c r="G12184" s="7" t="s">
        <v>94</v>
      </c>
      <c r="H12184" s="7" t="s">
        <v>95</v>
      </c>
    </row>
    <row r="12185" spans="1:8">
      <c r="A12185" t="s">
        <v>4</v>
      </c>
      <c r="B12185" s="4" t="s">
        <v>5</v>
      </c>
      <c r="C12185" s="4" t="s">
        <v>8</v>
      </c>
      <c r="D12185" s="4" t="s">
        <v>7</v>
      </c>
      <c r="E12185" s="4" t="s">
        <v>9</v>
      </c>
      <c r="F12185" s="4" t="s">
        <v>9</v>
      </c>
      <c r="G12185" s="4" t="s">
        <v>9</v>
      </c>
      <c r="H12185" s="4" t="s">
        <v>9</v>
      </c>
    </row>
    <row r="12186" spans="1:8">
      <c r="A12186" t="n">
        <v>99305</v>
      </c>
      <c r="B12186" s="39" t="n">
        <v>51</v>
      </c>
      <c r="C12186" s="7" t="n">
        <v>3</v>
      </c>
      <c r="D12186" s="7" t="n">
        <v>8</v>
      </c>
      <c r="E12186" s="7" t="s">
        <v>92</v>
      </c>
      <c r="F12186" s="7" t="s">
        <v>93</v>
      </c>
      <c r="G12186" s="7" t="s">
        <v>94</v>
      </c>
      <c r="H12186" s="7" t="s">
        <v>95</v>
      </c>
    </row>
    <row r="12187" spans="1:8">
      <c r="A12187" t="s">
        <v>4</v>
      </c>
      <c r="B12187" s="4" t="s">
        <v>5</v>
      </c>
      <c r="C12187" s="4" t="s">
        <v>8</v>
      </c>
      <c r="D12187" s="4" t="s">
        <v>7</v>
      </c>
      <c r="E12187" s="4" t="s">
        <v>9</v>
      </c>
      <c r="F12187" s="4" t="s">
        <v>9</v>
      </c>
      <c r="G12187" s="4" t="s">
        <v>9</v>
      </c>
      <c r="H12187" s="4" t="s">
        <v>9</v>
      </c>
    </row>
    <row r="12188" spans="1:8">
      <c r="A12188" t="n">
        <v>99334</v>
      </c>
      <c r="B12188" s="39" t="n">
        <v>51</v>
      </c>
      <c r="C12188" s="7" t="n">
        <v>3</v>
      </c>
      <c r="D12188" s="7" t="n">
        <v>9</v>
      </c>
      <c r="E12188" s="7" t="s">
        <v>92</v>
      </c>
      <c r="F12188" s="7" t="s">
        <v>93</v>
      </c>
      <c r="G12188" s="7" t="s">
        <v>94</v>
      </c>
      <c r="H12188" s="7" t="s">
        <v>95</v>
      </c>
    </row>
    <row r="12189" spans="1:8">
      <c r="A12189" t="s">
        <v>4</v>
      </c>
      <c r="B12189" s="4" t="s">
        <v>5</v>
      </c>
      <c r="C12189" s="4" t="s">
        <v>8</v>
      </c>
      <c r="D12189" s="4" t="s">
        <v>7</v>
      </c>
      <c r="E12189" s="4" t="s">
        <v>9</v>
      </c>
      <c r="F12189" s="4" t="s">
        <v>9</v>
      </c>
      <c r="G12189" s="4" t="s">
        <v>9</v>
      </c>
      <c r="H12189" s="4" t="s">
        <v>9</v>
      </c>
    </row>
    <row r="12190" spans="1:8">
      <c r="A12190" t="n">
        <v>99363</v>
      </c>
      <c r="B12190" s="39" t="n">
        <v>51</v>
      </c>
      <c r="C12190" s="7" t="n">
        <v>3</v>
      </c>
      <c r="D12190" s="7" t="n">
        <v>11</v>
      </c>
      <c r="E12190" s="7" t="s">
        <v>92</v>
      </c>
      <c r="F12190" s="7" t="s">
        <v>93</v>
      </c>
      <c r="G12190" s="7" t="s">
        <v>94</v>
      </c>
      <c r="H12190" s="7" t="s">
        <v>95</v>
      </c>
    </row>
    <row r="12191" spans="1:8">
      <c r="A12191" t="s">
        <v>4</v>
      </c>
      <c r="B12191" s="4" t="s">
        <v>5</v>
      </c>
      <c r="C12191" s="4" t="s">
        <v>8</v>
      </c>
      <c r="D12191" s="4" t="s">
        <v>7</v>
      </c>
      <c r="E12191" s="4" t="s">
        <v>9</v>
      </c>
      <c r="F12191" s="4" t="s">
        <v>9</v>
      </c>
      <c r="G12191" s="4" t="s">
        <v>9</v>
      </c>
      <c r="H12191" s="4" t="s">
        <v>9</v>
      </c>
    </row>
    <row r="12192" spans="1:8">
      <c r="A12192" t="n">
        <v>99392</v>
      </c>
      <c r="B12192" s="39" t="n">
        <v>51</v>
      </c>
      <c r="C12192" s="7" t="n">
        <v>3</v>
      </c>
      <c r="D12192" s="7" t="n">
        <v>7032</v>
      </c>
      <c r="E12192" s="7" t="s">
        <v>92</v>
      </c>
      <c r="F12192" s="7" t="s">
        <v>93</v>
      </c>
      <c r="G12192" s="7" t="s">
        <v>94</v>
      </c>
      <c r="H12192" s="7" t="s">
        <v>95</v>
      </c>
    </row>
    <row r="12193" spans="1:8">
      <c r="A12193" t="s">
        <v>4</v>
      </c>
      <c r="B12193" s="4" t="s">
        <v>5</v>
      </c>
      <c r="C12193" s="4" t="s">
        <v>8</v>
      </c>
      <c r="D12193" s="4" t="s">
        <v>7</v>
      </c>
      <c r="E12193" s="4" t="s">
        <v>9</v>
      </c>
      <c r="F12193" s="4" t="s">
        <v>9</v>
      </c>
      <c r="G12193" s="4" t="s">
        <v>9</v>
      </c>
      <c r="H12193" s="4" t="s">
        <v>9</v>
      </c>
    </row>
    <row r="12194" spans="1:8">
      <c r="A12194" t="n">
        <v>99421</v>
      </c>
      <c r="B12194" s="39" t="n">
        <v>51</v>
      </c>
      <c r="C12194" s="7" t="n">
        <v>3</v>
      </c>
      <c r="D12194" s="7" t="n">
        <v>13</v>
      </c>
      <c r="E12194" s="7" t="s">
        <v>92</v>
      </c>
      <c r="F12194" s="7" t="s">
        <v>93</v>
      </c>
      <c r="G12194" s="7" t="s">
        <v>94</v>
      </c>
      <c r="H12194" s="7" t="s">
        <v>95</v>
      </c>
    </row>
    <row r="12195" spans="1:8">
      <c r="A12195" t="s">
        <v>4</v>
      </c>
      <c r="B12195" s="4" t="s">
        <v>5</v>
      </c>
      <c r="C12195" s="4" t="s">
        <v>8</v>
      </c>
      <c r="D12195" s="4" t="s">
        <v>7</v>
      </c>
      <c r="E12195" s="4" t="s">
        <v>9</v>
      </c>
      <c r="F12195" s="4" t="s">
        <v>9</v>
      </c>
      <c r="G12195" s="4" t="s">
        <v>9</v>
      </c>
      <c r="H12195" s="4" t="s">
        <v>9</v>
      </c>
    </row>
    <row r="12196" spans="1:8">
      <c r="A12196" t="n">
        <v>99450</v>
      </c>
      <c r="B12196" s="39" t="n">
        <v>51</v>
      </c>
      <c r="C12196" s="7" t="n">
        <v>3</v>
      </c>
      <c r="D12196" s="7" t="n">
        <v>80</v>
      </c>
      <c r="E12196" s="7" t="s">
        <v>92</v>
      </c>
      <c r="F12196" s="7" t="s">
        <v>93</v>
      </c>
      <c r="G12196" s="7" t="s">
        <v>94</v>
      </c>
      <c r="H12196" s="7" t="s">
        <v>95</v>
      </c>
    </row>
    <row r="12197" spans="1:8">
      <c r="A12197" t="s">
        <v>4</v>
      </c>
      <c r="B12197" s="4" t="s">
        <v>5</v>
      </c>
      <c r="C12197" s="4" t="s">
        <v>8</v>
      </c>
      <c r="D12197" s="4" t="s">
        <v>7</v>
      </c>
      <c r="E12197" s="4" t="s">
        <v>9</v>
      </c>
      <c r="F12197" s="4" t="s">
        <v>9</v>
      </c>
      <c r="G12197" s="4" t="s">
        <v>9</v>
      </c>
      <c r="H12197" s="4" t="s">
        <v>9</v>
      </c>
    </row>
    <row r="12198" spans="1:8">
      <c r="A12198" t="n">
        <v>99479</v>
      </c>
      <c r="B12198" s="39" t="n">
        <v>51</v>
      </c>
      <c r="C12198" s="7" t="n">
        <v>3</v>
      </c>
      <c r="D12198" s="7" t="n">
        <v>18</v>
      </c>
      <c r="E12198" s="7" t="s">
        <v>92</v>
      </c>
      <c r="F12198" s="7" t="s">
        <v>93</v>
      </c>
      <c r="G12198" s="7" t="s">
        <v>94</v>
      </c>
      <c r="H12198" s="7" t="s">
        <v>95</v>
      </c>
    </row>
    <row r="12199" spans="1:8">
      <c r="A12199" t="s">
        <v>4</v>
      </c>
      <c r="B12199" s="4" t="s">
        <v>5</v>
      </c>
      <c r="C12199" s="4" t="s">
        <v>8</v>
      </c>
      <c r="D12199" s="4" t="s">
        <v>7</v>
      </c>
      <c r="E12199" s="4" t="s">
        <v>9</v>
      </c>
      <c r="F12199" s="4" t="s">
        <v>9</v>
      </c>
      <c r="G12199" s="4" t="s">
        <v>9</v>
      </c>
      <c r="H12199" s="4" t="s">
        <v>9</v>
      </c>
    </row>
    <row r="12200" spans="1:8">
      <c r="A12200" t="n">
        <v>99508</v>
      </c>
      <c r="B12200" s="39" t="n">
        <v>51</v>
      </c>
      <c r="C12200" s="7" t="n">
        <v>3</v>
      </c>
      <c r="D12200" s="7" t="n">
        <v>6472</v>
      </c>
      <c r="E12200" s="7" t="s">
        <v>92</v>
      </c>
      <c r="F12200" s="7" t="s">
        <v>93</v>
      </c>
      <c r="G12200" s="7" t="s">
        <v>94</v>
      </c>
      <c r="H12200" s="7" t="s">
        <v>95</v>
      </c>
    </row>
    <row r="12201" spans="1:8">
      <c r="A12201" t="s">
        <v>4</v>
      </c>
      <c r="B12201" s="4" t="s">
        <v>5</v>
      </c>
      <c r="C12201" s="4" t="s">
        <v>8</v>
      </c>
      <c r="D12201" s="4" t="s">
        <v>7</v>
      </c>
      <c r="E12201" s="4" t="s">
        <v>9</v>
      </c>
      <c r="F12201" s="4" t="s">
        <v>9</v>
      </c>
      <c r="G12201" s="4" t="s">
        <v>9</v>
      </c>
      <c r="H12201" s="4" t="s">
        <v>9</v>
      </c>
    </row>
    <row r="12202" spans="1:8">
      <c r="A12202" t="n">
        <v>99537</v>
      </c>
      <c r="B12202" s="39" t="n">
        <v>51</v>
      </c>
      <c r="C12202" s="7" t="n">
        <v>3</v>
      </c>
      <c r="D12202" s="7" t="n">
        <v>12</v>
      </c>
      <c r="E12202" s="7" t="s">
        <v>739</v>
      </c>
      <c r="F12202" s="7" t="s">
        <v>455</v>
      </c>
      <c r="G12202" s="7" t="s">
        <v>94</v>
      </c>
      <c r="H12202" s="7" t="s">
        <v>95</v>
      </c>
    </row>
    <row r="12203" spans="1:8">
      <c r="A12203" t="s">
        <v>4</v>
      </c>
      <c r="B12203" s="4" t="s">
        <v>5</v>
      </c>
      <c r="C12203" s="4" t="s">
        <v>7</v>
      </c>
      <c r="D12203" s="4" t="s">
        <v>8</v>
      </c>
      <c r="E12203" s="4" t="s">
        <v>9</v>
      </c>
      <c r="F12203" s="4" t="s">
        <v>13</v>
      </c>
      <c r="G12203" s="4" t="s">
        <v>13</v>
      </c>
      <c r="H12203" s="4" t="s">
        <v>13</v>
      </c>
    </row>
    <row r="12204" spans="1:8">
      <c r="A12204" t="n">
        <v>99566</v>
      </c>
      <c r="B12204" s="52" t="n">
        <v>48</v>
      </c>
      <c r="C12204" s="7" t="n">
        <v>13</v>
      </c>
      <c r="D12204" s="7" t="n">
        <v>0</v>
      </c>
      <c r="E12204" s="7" t="s">
        <v>355</v>
      </c>
      <c r="F12204" s="7" t="n">
        <v>0</v>
      </c>
      <c r="G12204" s="7" t="n">
        <v>1</v>
      </c>
      <c r="H12204" s="7" t="n">
        <v>0</v>
      </c>
    </row>
    <row r="12205" spans="1:8">
      <c r="A12205" t="s">
        <v>4</v>
      </c>
      <c r="B12205" s="4" t="s">
        <v>5</v>
      </c>
      <c r="C12205" s="4" t="s">
        <v>7</v>
      </c>
      <c r="D12205" s="4" t="s">
        <v>7</v>
      </c>
      <c r="E12205" s="4" t="s">
        <v>13</v>
      </c>
      <c r="F12205" s="4" t="s">
        <v>13</v>
      </c>
      <c r="G12205" s="4" t="s">
        <v>13</v>
      </c>
      <c r="H12205" s="4" t="s">
        <v>13</v>
      </c>
      <c r="I12205" s="4" t="s">
        <v>8</v>
      </c>
      <c r="J12205" s="4" t="s">
        <v>7</v>
      </c>
    </row>
    <row r="12206" spans="1:8">
      <c r="A12206" t="n">
        <v>99590</v>
      </c>
      <c r="B12206" s="72" t="n">
        <v>55</v>
      </c>
      <c r="C12206" s="7" t="n">
        <v>13</v>
      </c>
      <c r="D12206" s="7" t="n">
        <v>65533</v>
      </c>
      <c r="E12206" s="7" t="n">
        <v>-0.150000005960464</v>
      </c>
      <c r="F12206" s="7" t="n">
        <v>2.10999989509583</v>
      </c>
      <c r="G12206" s="7" t="n">
        <v>45.2999992370605</v>
      </c>
      <c r="H12206" s="7" t="n">
        <v>3.29999995231628</v>
      </c>
      <c r="I12206" s="7" t="n">
        <v>0</v>
      </c>
      <c r="J12206" s="7" t="n">
        <v>1</v>
      </c>
    </row>
    <row r="12207" spans="1:8">
      <c r="A12207" t="s">
        <v>4</v>
      </c>
      <c r="B12207" s="4" t="s">
        <v>5</v>
      </c>
      <c r="C12207" s="4" t="s">
        <v>8</v>
      </c>
      <c r="D12207" s="4" t="s">
        <v>8</v>
      </c>
      <c r="E12207" s="4" t="s">
        <v>13</v>
      </c>
      <c r="F12207" s="4" t="s">
        <v>13</v>
      </c>
      <c r="G12207" s="4" t="s">
        <v>13</v>
      </c>
      <c r="H12207" s="4" t="s">
        <v>7</v>
      </c>
    </row>
    <row r="12208" spans="1:8">
      <c r="A12208" t="n">
        <v>99614</v>
      </c>
      <c r="B12208" s="31" t="n">
        <v>45</v>
      </c>
      <c r="C12208" s="7" t="n">
        <v>2</v>
      </c>
      <c r="D12208" s="7" t="n">
        <v>3</v>
      </c>
      <c r="E12208" s="7" t="n">
        <v>-2.61999988555908</v>
      </c>
      <c r="F12208" s="7" t="n">
        <v>3.71000003814697</v>
      </c>
      <c r="G12208" s="7" t="n">
        <v>49.0400009155273</v>
      </c>
      <c r="H12208" s="7" t="n">
        <v>0</v>
      </c>
    </row>
    <row r="12209" spans="1:10">
      <c r="A12209" t="s">
        <v>4</v>
      </c>
      <c r="B12209" s="4" t="s">
        <v>5</v>
      </c>
      <c r="C12209" s="4" t="s">
        <v>8</v>
      </c>
      <c r="D12209" s="4" t="s">
        <v>8</v>
      </c>
      <c r="E12209" s="4" t="s">
        <v>13</v>
      </c>
      <c r="F12209" s="4" t="s">
        <v>13</v>
      </c>
      <c r="G12209" s="4" t="s">
        <v>13</v>
      </c>
      <c r="H12209" s="4" t="s">
        <v>7</v>
      </c>
      <c r="I12209" s="4" t="s">
        <v>8</v>
      </c>
    </row>
    <row r="12210" spans="1:10">
      <c r="A12210" t="n">
        <v>99631</v>
      </c>
      <c r="B12210" s="31" t="n">
        <v>45</v>
      </c>
      <c r="C12210" s="7" t="n">
        <v>4</v>
      </c>
      <c r="D12210" s="7" t="n">
        <v>3</v>
      </c>
      <c r="E12210" s="7" t="n">
        <v>359.109985351563</v>
      </c>
      <c r="F12210" s="7" t="n">
        <v>147.979995727539</v>
      </c>
      <c r="G12210" s="7" t="n">
        <v>0</v>
      </c>
      <c r="H12210" s="7" t="n">
        <v>0</v>
      </c>
      <c r="I12210" s="7" t="n">
        <v>1</v>
      </c>
    </row>
    <row r="12211" spans="1:10">
      <c r="A12211" t="s">
        <v>4</v>
      </c>
      <c r="B12211" s="4" t="s">
        <v>5</v>
      </c>
      <c r="C12211" s="4" t="s">
        <v>8</v>
      </c>
      <c r="D12211" s="4" t="s">
        <v>8</v>
      </c>
      <c r="E12211" s="4" t="s">
        <v>13</v>
      </c>
      <c r="F12211" s="4" t="s">
        <v>7</v>
      </c>
    </row>
    <row r="12212" spans="1:10">
      <c r="A12212" t="n">
        <v>99649</v>
      </c>
      <c r="B12212" s="31" t="n">
        <v>45</v>
      </c>
      <c r="C12212" s="7" t="n">
        <v>5</v>
      </c>
      <c r="D12212" s="7" t="n">
        <v>3</v>
      </c>
      <c r="E12212" s="7" t="n">
        <v>7.90000009536743</v>
      </c>
      <c r="F12212" s="7" t="n">
        <v>0</v>
      </c>
    </row>
    <row r="12213" spans="1:10">
      <c r="A12213" t="s">
        <v>4</v>
      </c>
      <c r="B12213" s="4" t="s">
        <v>5</v>
      </c>
      <c r="C12213" s="4" t="s">
        <v>8</v>
      </c>
      <c r="D12213" s="4" t="s">
        <v>8</v>
      </c>
      <c r="E12213" s="4" t="s">
        <v>13</v>
      </c>
      <c r="F12213" s="4" t="s">
        <v>7</v>
      </c>
    </row>
    <row r="12214" spans="1:10">
      <c r="A12214" t="n">
        <v>99658</v>
      </c>
      <c r="B12214" s="31" t="n">
        <v>45</v>
      </c>
      <c r="C12214" s="7" t="n">
        <v>11</v>
      </c>
      <c r="D12214" s="7" t="n">
        <v>3</v>
      </c>
      <c r="E12214" s="7" t="n">
        <v>26</v>
      </c>
      <c r="F12214" s="7" t="n">
        <v>0</v>
      </c>
    </row>
    <row r="12215" spans="1:10">
      <c r="A12215" t="s">
        <v>4</v>
      </c>
      <c r="B12215" s="4" t="s">
        <v>5</v>
      </c>
      <c r="C12215" s="4" t="s">
        <v>8</v>
      </c>
      <c r="D12215" s="4" t="s">
        <v>7</v>
      </c>
    </row>
    <row r="12216" spans="1:10">
      <c r="A12216" t="n">
        <v>99667</v>
      </c>
      <c r="B12216" s="27" t="n">
        <v>58</v>
      </c>
      <c r="C12216" s="7" t="n">
        <v>255</v>
      </c>
      <c r="D12216" s="7" t="n">
        <v>0</v>
      </c>
    </row>
    <row r="12217" spans="1:10">
      <c r="A12217" t="s">
        <v>4</v>
      </c>
      <c r="B12217" s="4" t="s">
        <v>5</v>
      </c>
      <c r="C12217" s="4" t="s">
        <v>8</v>
      </c>
      <c r="D12217" s="4" t="s">
        <v>7</v>
      </c>
      <c r="E12217" s="4" t="s">
        <v>9</v>
      </c>
      <c r="F12217" s="4" t="s">
        <v>9</v>
      </c>
      <c r="G12217" s="4" t="s">
        <v>9</v>
      </c>
      <c r="H12217" s="4" t="s">
        <v>9</v>
      </c>
    </row>
    <row r="12218" spans="1:10">
      <c r="A12218" t="n">
        <v>99671</v>
      </c>
      <c r="B12218" s="39" t="n">
        <v>51</v>
      </c>
      <c r="C12218" s="7" t="n">
        <v>3</v>
      </c>
      <c r="D12218" s="7" t="n">
        <v>12</v>
      </c>
      <c r="E12218" s="7" t="s">
        <v>740</v>
      </c>
      <c r="F12218" s="7" t="s">
        <v>239</v>
      </c>
      <c r="G12218" s="7" t="s">
        <v>94</v>
      </c>
      <c r="H12218" s="7" t="s">
        <v>95</v>
      </c>
    </row>
    <row r="12219" spans="1:10">
      <c r="A12219" t="s">
        <v>4</v>
      </c>
      <c r="B12219" s="4" t="s">
        <v>5</v>
      </c>
      <c r="C12219" s="4" t="s">
        <v>7</v>
      </c>
      <c r="D12219" s="4" t="s">
        <v>13</v>
      </c>
      <c r="E12219" s="4" t="s">
        <v>13</v>
      </c>
      <c r="F12219" s="4" t="s">
        <v>13</v>
      </c>
      <c r="G12219" s="4" t="s">
        <v>7</v>
      </c>
      <c r="H12219" s="4" t="s">
        <v>7</v>
      </c>
    </row>
    <row r="12220" spans="1:10">
      <c r="A12220" t="n">
        <v>99684</v>
      </c>
      <c r="B12220" s="55" t="n">
        <v>60</v>
      </c>
      <c r="C12220" s="7" t="n">
        <v>12</v>
      </c>
      <c r="D12220" s="7" t="n">
        <v>0</v>
      </c>
      <c r="E12220" s="7" t="n">
        <v>0</v>
      </c>
      <c r="F12220" s="7" t="n">
        <v>0</v>
      </c>
      <c r="G12220" s="7" t="n">
        <v>1000</v>
      </c>
      <c r="H12220" s="7" t="n">
        <v>0</v>
      </c>
    </row>
    <row r="12221" spans="1:10">
      <c r="A12221" t="s">
        <v>4</v>
      </c>
      <c r="B12221" s="4" t="s">
        <v>5</v>
      </c>
      <c r="C12221" s="4" t="s">
        <v>7</v>
      </c>
    </row>
    <row r="12222" spans="1:10">
      <c r="A12222" t="n">
        <v>99703</v>
      </c>
      <c r="B12222" s="25" t="n">
        <v>16</v>
      </c>
      <c r="C12222" s="7" t="n">
        <v>500</v>
      </c>
    </row>
    <row r="12223" spans="1:10">
      <c r="A12223" t="s">
        <v>4</v>
      </c>
      <c r="B12223" s="4" t="s">
        <v>5</v>
      </c>
      <c r="C12223" s="4" t="s">
        <v>8</v>
      </c>
      <c r="D12223" s="4" t="s">
        <v>7</v>
      </c>
      <c r="E12223" s="4" t="s">
        <v>9</v>
      </c>
    </row>
    <row r="12224" spans="1:10">
      <c r="A12224" t="n">
        <v>99706</v>
      </c>
      <c r="B12224" s="39" t="n">
        <v>51</v>
      </c>
      <c r="C12224" s="7" t="n">
        <v>4</v>
      </c>
      <c r="D12224" s="7" t="n">
        <v>12</v>
      </c>
      <c r="E12224" s="7" t="s">
        <v>270</v>
      </c>
    </row>
    <row r="12225" spans="1:9">
      <c r="A12225" t="s">
        <v>4</v>
      </c>
      <c r="B12225" s="4" t="s">
        <v>5</v>
      </c>
      <c r="C12225" s="4" t="s">
        <v>7</v>
      </c>
    </row>
    <row r="12226" spans="1:9">
      <c r="A12226" t="n">
        <v>99719</v>
      </c>
      <c r="B12226" s="25" t="n">
        <v>16</v>
      </c>
      <c r="C12226" s="7" t="n">
        <v>0</v>
      </c>
    </row>
    <row r="12227" spans="1:9">
      <c r="A12227" t="s">
        <v>4</v>
      </c>
      <c r="B12227" s="4" t="s">
        <v>5</v>
      </c>
      <c r="C12227" s="4" t="s">
        <v>7</v>
      </c>
      <c r="D12227" s="4" t="s">
        <v>8</v>
      </c>
      <c r="E12227" s="4" t="s">
        <v>14</v>
      </c>
      <c r="F12227" s="4" t="s">
        <v>74</v>
      </c>
      <c r="G12227" s="4" t="s">
        <v>8</v>
      </c>
      <c r="H12227" s="4" t="s">
        <v>8</v>
      </c>
      <c r="I12227" s="4" t="s">
        <v>8</v>
      </c>
      <c r="J12227" s="4" t="s">
        <v>14</v>
      </c>
      <c r="K12227" s="4" t="s">
        <v>74</v>
      </c>
      <c r="L12227" s="4" t="s">
        <v>8</v>
      </c>
      <c r="M12227" s="4" t="s">
        <v>8</v>
      </c>
    </row>
    <row r="12228" spans="1:9">
      <c r="A12228" t="n">
        <v>99722</v>
      </c>
      <c r="B12228" s="40" t="n">
        <v>26</v>
      </c>
      <c r="C12228" s="7" t="n">
        <v>12</v>
      </c>
      <c r="D12228" s="7" t="n">
        <v>17</v>
      </c>
      <c r="E12228" s="7" t="n">
        <v>12319</v>
      </c>
      <c r="F12228" s="7" t="s">
        <v>741</v>
      </c>
      <c r="G12228" s="7" t="n">
        <v>2</v>
      </c>
      <c r="H12228" s="7" t="n">
        <v>3</v>
      </c>
      <c r="I12228" s="7" t="n">
        <v>17</v>
      </c>
      <c r="J12228" s="7" t="n">
        <v>12320</v>
      </c>
      <c r="K12228" s="7" t="s">
        <v>742</v>
      </c>
      <c r="L12228" s="7" t="n">
        <v>2</v>
      </c>
      <c r="M12228" s="7" t="n">
        <v>0</v>
      </c>
    </row>
    <row r="12229" spans="1:9">
      <c r="A12229" t="s">
        <v>4</v>
      </c>
      <c r="B12229" s="4" t="s">
        <v>5</v>
      </c>
    </row>
    <row r="12230" spans="1:9">
      <c r="A12230" t="n">
        <v>99942</v>
      </c>
      <c r="B12230" s="41" t="n">
        <v>28</v>
      </c>
    </row>
    <row r="12231" spans="1:9">
      <c r="A12231" t="s">
        <v>4</v>
      </c>
      <c r="B12231" s="4" t="s">
        <v>5</v>
      </c>
      <c r="C12231" s="4" t="s">
        <v>7</v>
      </c>
    </row>
    <row r="12232" spans="1:9">
      <c r="A12232" t="n">
        <v>99943</v>
      </c>
      <c r="B12232" s="25" t="n">
        <v>16</v>
      </c>
      <c r="C12232" s="7" t="n">
        <v>500</v>
      </c>
    </row>
    <row r="12233" spans="1:9">
      <c r="A12233" t="s">
        <v>4</v>
      </c>
      <c r="B12233" s="4" t="s">
        <v>5</v>
      </c>
      <c r="C12233" s="4" t="s">
        <v>8</v>
      </c>
      <c r="D12233" s="4" t="s">
        <v>13</v>
      </c>
      <c r="E12233" s="4" t="s">
        <v>13</v>
      </c>
      <c r="F12233" s="4" t="s">
        <v>13</v>
      </c>
    </row>
    <row r="12234" spans="1:9">
      <c r="A12234" t="n">
        <v>99946</v>
      </c>
      <c r="B12234" s="31" t="n">
        <v>45</v>
      </c>
      <c r="C12234" s="7" t="n">
        <v>9</v>
      </c>
      <c r="D12234" s="7" t="n">
        <v>0.0500000007450581</v>
      </c>
      <c r="E12234" s="7" t="n">
        <v>0.0500000007450581</v>
      </c>
      <c r="F12234" s="7" t="n">
        <v>0.200000002980232</v>
      </c>
    </row>
    <row r="12235" spans="1:9">
      <c r="A12235" t="s">
        <v>4</v>
      </c>
      <c r="B12235" s="4" t="s">
        <v>5</v>
      </c>
      <c r="C12235" s="4" t="s">
        <v>8</v>
      </c>
      <c r="D12235" s="4" t="s">
        <v>7</v>
      </c>
      <c r="E12235" s="4" t="s">
        <v>9</v>
      </c>
    </row>
    <row r="12236" spans="1:9">
      <c r="A12236" t="n">
        <v>99960</v>
      </c>
      <c r="B12236" s="39" t="n">
        <v>51</v>
      </c>
      <c r="C12236" s="7" t="n">
        <v>4</v>
      </c>
      <c r="D12236" s="7" t="n">
        <v>80</v>
      </c>
      <c r="E12236" s="7" t="s">
        <v>270</v>
      </c>
    </row>
    <row r="12237" spans="1:9">
      <c r="A12237" t="s">
        <v>4</v>
      </c>
      <c r="B12237" s="4" t="s">
        <v>5</v>
      </c>
      <c r="C12237" s="4" t="s">
        <v>7</v>
      </c>
    </row>
    <row r="12238" spans="1:9">
      <c r="A12238" t="n">
        <v>99973</v>
      </c>
      <c r="B12238" s="25" t="n">
        <v>16</v>
      </c>
      <c r="C12238" s="7" t="n">
        <v>0</v>
      </c>
    </row>
    <row r="12239" spans="1:9">
      <c r="A12239" t="s">
        <v>4</v>
      </c>
      <c r="B12239" s="4" t="s">
        <v>5</v>
      </c>
      <c r="C12239" s="4" t="s">
        <v>7</v>
      </c>
      <c r="D12239" s="4" t="s">
        <v>8</v>
      </c>
      <c r="E12239" s="4" t="s">
        <v>14</v>
      </c>
      <c r="F12239" s="4" t="s">
        <v>74</v>
      </c>
      <c r="G12239" s="4" t="s">
        <v>8</v>
      </c>
      <c r="H12239" s="4" t="s">
        <v>8</v>
      </c>
    </row>
    <row r="12240" spans="1:9">
      <c r="A12240" t="n">
        <v>99976</v>
      </c>
      <c r="B12240" s="40" t="n">
        <v>26</v>
      </c>
      <c r="C12240" s="7" t="n">
        <v>80</v>
      </c>
      <c r="D12240" s="7" t="n">
        <v>17</v>
      </c>
      <c r="E12240" s="7" t="n">
        <v>62654</v>
      </c>
      <c r="F12240" s="7" t="s">
        <v>743</v>
      </c>
      <c r="G12240" s="7" t="n">
        <v>2</v>
      </c>
      <c r="H12240" s="7" t="n">
        <v>0</v>
      </c>
    </row>
    <row r="12241" spans="1:13">
      <c r="A12241" t="s">
        <v>4</v>
      </c>
      <c r="B12241" s="4" t="s">
        <v>5</v>
      </c>
    </row>
    <row r="12242" spans="1:13">
      <c r="A12242" t="n">
        <v>100001</v>
      </c>
      <c r="B12242" s="41" t="n">
        <v>28</v>
      </c>
    </row>
    <row r="12243" spans="1:13">
      <c r="A12243" t="s">
        <v>4</v>
      </c>
      <c r="B12243" s="4" t="s">
        <v>5</v>
      </c>
      <c r="C12243" s="4" t="s">
        <v>7</v>
      </c>
      <c r="D12243" s="4" t="s">
        <v>7</v>
      </c>
      <c r="E12243" s="4" t="s">
        <v>13</v>
      </c>
      <c r="F12243" s="4" t="s">
        <v>13</v>
      </c>
      <c r="G12243" s="4" t="s">
        <v>13</v>
      </c>
      <c r="H12243" s="4" t="s">
        <v>13</v>
      </c>
      <c r="I12243" s="4" t="s">
        <v>8</v>
      </c>
      <c r="J12243" s="4" t="s">
        <v>7</v>
      </c>
    </row>
    <row r="12244" spans="1:13">
      <c r="A12244" t="n">
        <v>100002</v>
      </c>
      <c r="B12244" s="72" t="n">
        <v>55</v>
      </c>
      <c r="C12244" s="7" t="n">
        <v>13</v>
      </c>
      <c r="D12244" s="7" t="n">
        <v>65533</v>
      </c>
      <c r="E12244" s="7" t="n">
        <v>-0.649999976158142</v>
      </c>
      <c r="F12244" s="7" t="n">
        <v>2.10999989509583</v>
      </c>
      <c r="G12244" s="7" t="n">
        <v>45.8499984741211</v>
      </c>
      <c r="H12244" s="7" t="n">
        <v>3.29999995231628</v>
      </c>
      <c r="I12244" s="7" t="n">
        <v>2</v>
      </c>
      <c r="J12244" s="7" t="n">
        <v>1</v>
      </c>
    </row>
    <row r="12245" spans="1:13">
      <c r="A12245" t="s">
        <v>4</v>
      </c>
      <c r="B12245" s="4" t="s">
        <v>5</v>
      </c>
      <c r="C12245" s="4" t="s">
        <v>7</v>
      </c>
      <c r="D12245" s="4" t="s">
        <v>8</v>
      </c>
    </row>
    <row r="12246" spans="1:13">
      <c r="A12246" t="n">
        <v>100026</v>
      </c>
      <c r="B12246" s="73" t="n">
        <v>56</v>
      </c>
      <c r="C12246" s="7" t="n">
        <v>13</v>
      </c>
      <c r="D12246" s="7" t="n">
        <v>0</v>
      </c>
    </row>
    <row r="12247" spans="1:13">
      <c r="A12247" t="s">
        <v>4</v>
      </c>
      <c r="B12247" s="4" t="s">
        <v>5</v>
      </c>
      <c r="C12247" s="4" t="s">
        <v>8</v>
      </c>
      <c r="D12247" s="4" t="s">
        <v>13</v>
      </c>
      <c r="E12247" s="4" t="s">
        <v>13</v>
      </c>
      <c r="F12247" s="4" t="s">
        <v>13</v>
      </c>
    </row>
    <row r="12248" spans="1:13">
      <c r="A12248" t="n">
        <v>100030</v>
      </c>
      <c r="B12248" s="31" t="n">
        <v>45</v>
      </c>
      <c r="C12248" s="7" t="n">
        <v>9</v>
      </c>
      <c r="D12248" s="7" t="n">
        <v>0.0500000007450581</v>
      </c>
      <c r="E12248" s="7" t="n">
        <v>0.0500000007450581</v>
      </c>
      <c r="F12248" s="7" t="n">
        <v>0.200000002980232</v>
      </c>
    </row>
    <row r="12249" spans="1:13">
      <c r="A12249" t="s">
        <v>4</v>
      </c>
      <c r="B12249" s="4" t="s">
        <v>5</v>
      </c>
      <c r="C12249" s="4" t="s">
        <v>8</v>
      </c>
      <c r="D12249" s="4" t="s">
        <v>7</v>
      </c>
      <c r="E12249" s="4" t="s">
        <v>9</v>
      </c>
    </row>
    <row r="12250" spans="1:13">
      <c r="A12250" t="n">
        <v>100044</v>
      </c>
      <c r="B12250" s="39" t="n">
        <v>51</v>
      </c>
      <c r="C12250" s="7" t="n">
        <v>4</v>
      </c>
      <c r="D12250" s="7" t="n">
        <v>13</v>
      </c>
      <c r="E12250" s="7" t="s">
        <v>288</v>
      </c>
    </row>
    <row r="12251" spans="1:13">
      <c r="A12251" t="s">
        <v>4</v>
      </c>
      <c r="B12251" s="4" t="s">
        <v>5</v>
      </c>
      <c r="C12251" s="4" t="s">
        <v>7</v>
      </c>
    </row>
    <row r="12252" spans="1:13">
      <c r="A12252" t="n">
        <v>100057</v>
      </c>
      <c r="B12252" s="25" t="n">
        <v>16</v>
      </c>
      <c r="C12252" s="7" t="n">
        <v>0</v>
      </c>
    </row>
    <row r="12253" spans="1:13">
      <c r="A12253" t="s">
        <v>4</v>
      </c>
      <c r="B12253" s="4" t="s">
        <v>5</v>
      </c>
      <c r="C12253" s="4" t="s">
        <v>7</v>
      </c>
      <c r="D12253" s="4" t="s">
        <v>8</v>
      </c>
      <c r="E12253" s="4" t="s">
        <v>14</v>
      </c>
      <c r="F12253" s="4" t="s">
        <v>74</v>
      </c>
      <c r="G12253" s="4" t="s">
        <v>8</v>
      </c>
      <c r="H12253" s="4" t="s">
        <v>8</v>
      </c>
      <c r="I12253" s="4" t="s">
        <v>8</v>
      </c>
    </row>
    <row r="12254" spans="1:13">
      <c r="A12254" t="n">
        <v>100060</v>
      </c>
      <c r="B12254" s="40" t="n">
        <v>26</v>
      </c>
      <c r="C12254" s="7" t="n">
        <v>13</v>
      </c>
      <c r="D12254" s="7" t="n">
        <v>17</v>
      </c>
      <c r="E12254" s="7" t="n">
        <v>62655</v>
      </c>
      <c r="F12254" s="7" t="s">
        <v>744</v>
      </c>
      <c r="G12254" s="7" t="n">
        <v>8</v>
      </c>
      <c r="H12254" s="7" t="n">
        <v>2</v>
      </c>
      <c r="I12254" s="7" t="n">
        <v>0</v>
      </c>
    </row>
    <row r="12255" spans="1:13">
      <c r="A12255" t="s">
        <v>4</v>
      </c>
      <c r="B12255" s="4" t="s">
        <v>5</v>
      </c>
      <c r="C12255" s="4" t="s">
        <v>7</v>
      </c>
    </row>
    <row r="12256" spans="1:13">
      <c r="A12256" t="n">
        <v>100094</v>
      </c>
      <c r="B12256" s="25" t="n">
        <v>16</v>
      </c>
      <c r="C12256" s="7" t="n">
        <v>1500</v>
      </c>
    </row>
    <row r="12257" spans="1:10">
      <c r="A12257" t="s">
        <v>4</v>
      </c>
      <c r="B12257" s="4" t="s">
        <v>5</v>
      </c>
      <c r="C12257" s="4" t="s">
        <v>7</v>
      </c>
      <c r="D12257" s="4" t="s">
        <v>8</v>
      </c>
    </row>
    <row r="12258" spans="1:10">
      <c r="A12258" t="n">
        <v>100097</v>
      </c>
      <c r="B12258" s="42" t="n">
        <v>89</v>
      </c>
      <c r="C12258" s="7" t="n">
        <v>65533</v>
      </c>
      <c r="D12258" s="7" t="n">
        <v>0</v>
      </c>
    </row>
    <row r="12259" spans="1:10">
      <c r="A12259" t="s">
        <v>4</v>
      </c>
      <c r="B12259" s="4" t="s">
        <v>5</v>
      </c>
      <c r="C12259" s="4" t="s">
        <v>8</v>
      </c>
      <c r="D12259" s="4" t="s">
        <v>7</v>
      </c>
      <c r="E12259" s="4" t="s">
        <v>13</v>
      </c>
      <c r="F12259" s="4" t="s">
        <v>7</v>
      </c>
      <c r="G12259" s="4" t="s">
        <v>14</v>
      </c>
      <c r="H12259" s="4" t="s">
        <v>14</v>
      </c>
      <c r="I12259" s="4" t="s">
        <v>7</v>
      </c>
      <c r="J12259" s="4" t="s">
        <v>7</v>
      </c>
      <c r="K12259" s="4" t="s">
        <v>14</v>
      </c>
      <c r="L12259" s="4" t="s">
        <v>14</v>
      </c>
      <c r="M12259" s="4" t="s">
        <v>14</v>
      </c>
      <c r="N12259" s="4" t="s">
        <v>14</v>
      </c>
      <c r="O12259" s="4" t="s">
        <v>9</v>
      </c>
    </row>
    <row r="12260" spans="1:10">
      <c r="A12260" t="n">
        <v>100101</v>
      </c>
      <c r="B12260" s="16" t="n">
        <v>50</v>
      </c>
      <c r="C12260" s="7" t="n">
        <v>0</v>
      </c>
      <c r="D12260" s="7" t="n">
        <v>4537</v>
      </c>
      <c r="E12260" s="7" t="n">
        <v>0.699999988079071</v>
      </c>
      <c r="F12260" s="7" t="n">
        <v>0</v>
      </c>
      <c r="G12260" s="7" t="n">
        <v>0</v>
      </c>
      <c r="H12260" s="7" t="n">
        <v>0</v>
      </c>
      <c r="I12260" s="7" t="n">
        <v>0</v>
      </c>
      <c r="J12260" s="7" t="n">
        <v>65533</v>
      </c>
      <c r="K12260" s="7" t="n">
        <v>0</v>
      </c>
      <c r="L12260" s="7" t="n">
        <v>0</v>
      </c>
      <c r="M12260" s="7" t="n">
        <v>0</v>
      </c>
      <c r="N12260" s="7" t="n">
        <v>0</v>
      </c>
      <c r="O12260" s="7" t="s">
        <v>15</v>
      </c>
    </row>
    <row r="12261" spans="1:10">
      <c r="A12261" t="s">
        <v>4</v>
      </c>
      <c r="B12261" s="4" t="s">
        <v>5</v>
      </c>
      <c r="C12261" s="4" t="s">
        <v>9</v>
      </c>
      <c r="D12261" s="4" t="s">
        <v>9</v>
      </c>
    </row>
    <row r="12262" spans="1:10">
      <c r="A12262" t="n">
        <v>100140</v>
      </c>
      <c r="B12262" s="26" t="n">
        <v>70</v>
      </c>
      <c r="C12262" s="7" t="s">
        <v>53</v>
      </c>
      <c r="D12262" s="7" t="s">
        <v>52</v>
      </c>
    </row>
    <row r="12263" spans="1:10">
      <c r="A12263" t="s">
        <v>4</v>
      </c>
      <c r="B12263" s="4" t="s">
        <v>5</v>
      </c>
      <c r="C12263" s="4" t="s">
        <v>7</v>
      </c>
    </row>
    <row r="12264" spans="1:10">
      <c r="A12264" t="n">
        <v>100155</v>
      </c>
      <c r="B12264" s="25" t="n">
        <v>16</v>
      </c>
      <c r="C12264" s="7" t="n">
        <v>100</v>
      </c>
    </row>
    <row r="12265" spans="1:10">
      <c r="A12265" t="s">
        <v>4</v>
      </c>
      <c r="B12265" s="4" t="s">
        <v>5</v>
      </c>
      <c r="C12265" s="4" t="s">
        <v>9</v>
      </c>
      <c r="D12265" s="4" t="s">
        <v>9</v>
      </c>
    </row>
    <row r="12266" spans="1:10">
      <c r="A12266" t="n">
        <v>100158</v>
      </c>
      <c r="B12266" s="26" t="n">
        <v>70</v>
      </c>
      <c r="C12266" s="7" t="s">
        <v>18</v>
      </c>
      <c r="D12266" s="7" t="s">
        <v>52</v>
      </c>
    </row>
    <row r="12267" spans="1:10">
      <c r="A12267" t="s">
        <v>4</v>
      </c>
      <c r="B12267" s="4" t="s">
        <v>5</v>
      </c>
      <c r="C12267" s="4" t="s">
        <v>7</v>
      </c>
    </row>
    <row r="12268" spans="1:10">
      <c r="A12268" t="n">
        <v>100174</v>
      </c>
      <c r="B12268" s="25" t="n">
        <v>16</v>
      </c>
      <c r="C12268" s="7" t="n">
        <v>100</v>
      </c>
    </row>
    <row r="12269" spans="1:10">
      <c r="A12269" t="s">
        <v>4</v>
      </c>
      <c r="B12269" s="4" t="s">
        <v>5</v>
      </c>
      <c r="C12269" s="4" t="s">
        <v>9</v>
      </c>
      <c r="D12269" s="4" t="s">
        <v>9</v>
      </c>
    </row>
    <row r="12270" spans="1:10">
      <c r="A12270" t="n">
        <v>100177</v>
      </c>
      <c r="B12270" s="26" t="n">
        <v>70</v>
      </c>
      <c r="C12270" s="7" t="s">
        <v>23</v>
      </c>
      <c r="D12270" s="7" t="s">
        <v>52</v>
      </c>
    </row>
    <row r="12271" spans="1:10">
      <c r="A12271" t="s">
        <v>4</v>
      </c>
      <c r="B12271" s="4" t="s">
        <v>5</v>
      </c>
      <c r="C12271" s="4" t="s">
        <v>7</v>
      </c>
    </row>
    <row r="12272" spans="1:10">
      <c r="A12272" t="n">
        <v>100192</v>
      </c>
      <c r="B12272" s="25" t="n">
        <v>16</v>
      </c>
      <c r="C12272" s="7" t="n">
        <v>100</v>
      </c>
    </row>
    <row r="12273" spans="1:15">
      <c r="A12273" t="s">
        <v>4</v>
      </c>
      <c r="B12273" s="4" t="s">
        <v>5</v>
      </c>
      <c r="C12273" s="4" t="s">
        <v>9</v>
      </c>
      <c r="D12273" s="4" t="s">
        <v>9</v>
      </c>
    </row>
    <row r="12274" spans="1:15">
      <c r="A12274" t="n">
        <v>100195</v>
      </c>
      <c r="B12274" s="26" t="n">
        <v>70</v>
      </c>
      <c r="C12274" s="7" t="s">
        <v>24</v>
      </c>
      <c r="D12274" s="7" t="s">
        <v>52</v>
      </c>
    </row>
    <row r="12275" spans="1:15">
      <c r="A12275" t="s">
        <v>4</v>
      </c>
      <c r="B12275" s="4" t="s">
        <v>5</v>
      </c>
      <c r="C12275" s="4" t="s">
        <v>7</v>
      </c>
    </row>
    <row r="12276" spans="1:15">
      <c r="A12276" t="n">
        <v>100210</v>
      </c>
      <c r="B12276" s="25" t="n">
        <v>16</v>
      </c>
      <c r="C12276" s="7" t="n">
        <v>100</v>
      </c>
    </row>
    <row r="12277" spans="1:15">
      <c r="A12277" t="s">
        <v>4</v>
      </c>
      <c r="B12277" s="4" t="s">
        <v>5</v>
      </c>
      <c r="C12277" s="4" t="s">
        <v>9</v>
      </c>
      <c r="D12277" s="4" t="s">
        <v>9</v>
      </c>
    </row>
    <row r="12278" spans="1:15">
      <c r="A12278" t="n">
        <v>100213</v>
      </c>
      <c r="B12278" s="26" t="n">
        <v>70</v>
      </c>
      <c r="C12278" s="7" t="s">
        <v>25</v>
      </c>
      <c r="D12278" s="7" t="s">
        <v>52</v>
      </c>
    </row>
    <row r="12279" spans="1:15">
      <c r="A12279" t="s">
        <v>4</v>
      </c>
      <c r="B12279" s="4" t="s">
        <v>5</v>
      </c>
      <c r="C12279" s="4" t="s">
        <v>7</v>
      </c>
    </row>
    <row r="12280" spans="1:15">
      <c r="A12280" t="n">
        <v>100228</v>
      </c>
      <c r="B12280" s="25" t="n">
        <v>16</v>
      </c>
      <c r="C12280" s="7" t="n">
        <v>100</v>
      </c>
    </row>
    <row r="12281" spans="1:15">
      <c r="A12281" t="s">
        <v>4</v>
      </c>
      <c r="B12281" s="4" t="s">
        <v>5</v>
      </c>
      <c r="C12281" s="4" t="s">
        <v>9</v>
      </c>
      <c r="D12281" s="4" t="s">
        <v>9</v>
      </c>
    </row>
    <row r="12282" spans="1:15">
      <c r="A12282" t="n">
        <v>100231</v>
      </c>
      <c r="B12282" s="26" t="n">
        <v>70</v>
      </c>
      <c r="C12282" s="7" t="s">
        <v>26</v>
      </c>
      <c r="D12282" s="7" t="s">
        <v>52</v>
      </c>
    </row>
    <row r="12283" spans="1:15">
      <c r="A12283" t="s">
        <v>4</v>
      </c>
      <c r="B12283" s="4" t="s">
        <v>5</v>
      </c>
      <c r="C12283" s="4" t="s">
        <v>8</v>
      </c>
      <c r="D12283" s="4" t="s">
        <v>14</v>
      </c>
    </row>
    <row r="12284" spans="1:15">
      <c r="A12284" t="n">
        <v>100246</v>
      </c>
      <c r="B12284" s="38" t="n">
        <v>175</v>
      </c>
      <c r="C12284" s="7" t="n">
        <v>4</v>
      </c>
      <c r="D12284" s="7" t="n">
        <v>0</v>
      </c>
    </row>
    <row r="12285" spans="1:15">
      <c r="A12285" t="s">
        <v>4</v>
      </c>
      <c r="B12285" s="4" t="s">
        <v>5</v>
      </c>
      <c r="C12285" s="4" t="s">
        <v>7</v>
      </c>
    </row>
    <row r="12286" spans="1:15">
      <c r="A12286" t="n">
        <v>100252</v>
      </c>
      <c r="B12286" s="25" t="n">
        <v>16</v>
      </c>
      <c r="C12286" s="7" t="n">
        <v>1500</v>
      </c>
    </row>
    <row r="12287" spans="1:15">
      <c r="A12287" t="s">
        <v>4</v>
      </c>
      <c r="B12287" s="4" t="s">
        <v>5</v>
      </c>
      <c r="C12287" s="4" t="s">
        <v>7</v>
      </c>
      <c r="D12287" s="4" t="s">
        <v>8</v>
      </c>
    </row>
    <row r="12288" spans="1:15">
      <c r="A12288" t="n">
        <v>100255</v>
      </c>
      <c r="B12288" s="42" t="n">
        <v>89</v>
      </c>
      <c r="C12288" s="7" t="n">
        <v>65533</v>
      </c>
      <c r="D12288" s="7" t="n">
        <v>1</v>
      </c>
    </row>
    <row r="12289" spans="1:4">
      <c r="A12289" t="s">
        <v>4</v>
      </c>
      <c r="B12289" s="4" t="s">
        <v>5</v>
      </c>
      <c r="C12289" s="4" t="s">
        <v>8</v>
      </c>
      <c r="D12289" s="4" t="s">
        <v>7</v>
      </c>
      <c r="E12289" s="4" t="s">
        <v>13</v>
      </c>
    </row>
    <row r="12290" spans="1:4">
      <c r="A12290" t="n">
        <v>100259</v>
      </c>
      <c r="B12290" s="27" t="n">
        <v>58</v>
      </c>
      <c r="C12290" s="7" t="n">
        <v>101</v>
      </c>
      <c r="D12290" s="7" t="n">
        <v>300</v>
      </c>
      <c r="E12290" s="7" t="n">
        <v>1</v>
      </c>
    </row>
    <row r="12291" spans="1:4">
      <c r="A12291" t="s">
        <v>4</v>
      </c>
      <c r="B12291" s="4" t="s">
        <v>5</v>
      </c>
      <c r="C12291" s="4" t="s">
        <v>8</v>
      </c>
      <c r="D12291" s="4" t="s">
        <v>7</v>
      </c>
    </row>
    <row r="12292" spans="1:4">
      <c r="A12292" t="n">
        <v>100267</v>
      </c>
      <c r="B12292" s="27" t="n">
        <v>58</v>
      </c>
      <c r="C12292" s="7" t="n">
        <v>254</v>
      </c>
      <c r="D12292" s="7" t="n">
        <v>0</v>
      </c>
    </row>
    <row r="12293" spans="1:4">
      <c r="A12293" t="s">
        <v>4</v>
      </c>
      <c r="B12293" s="4" t="s">
        <v>5</v>
      </c>
      <c r="C12293" s="4" t="s">
        <v>8</v>
      </c>
      <c r="D12293" s="4" t="s">
        <v>7</v>
      </c>
      <c r="E12293" s="4" t="s">
        <v>9</v>
      </c>
      <c r="F12293" s="4" t="s">
        <v>9</v>
      </c>
      <c r="G12293" s="4" t="s">
        <v>9</v>
      </c>
      <c r="H12293" s="4" t="s">
        <v>9</v>
      </c>
    </row>
    <row r="12294" spans="1:4">
      <c r="A12294" t="n">
        <v>100271</v>
      </c>
      <c r="B12294" s="39" t="n">
        <v>51</v>
      </c>
      <c r="C12294" s="7" t="n">
        <v>3</v>
      </c>
      <c r="D12294" s="7" t="n">
        <v>0</v>
      </c>
      <c r="E12294" s="7" t="s">
        <v>580</v>
      </c>
      <c r="F12294" s="7" t="s">
        <v>641</v>
      </c>
      <c r="G12294" s="7" t="s">
        <v>94</v>
      </c>
      <c r="H12294" s="7" t="s">
        <v>95</v>
      </c>
    </row>
    <row r="12295" spans="1:4">
      <c r="A12295" t="s">
        <v>4</v>
      </c>
      <c r="B12295" s="4" t="s">
        <v>5</v>
      </c>
      <c r="C12295" s="4" t="s">
        <v>8</v>
      </c>
      <c r="D12295" s="4" t="s">
        <v>7</v>
      </c>
      <c r="E12295" s="4" t="s">
        <v>9</v>
      </c>
      <c r="F12295" s="4" t="s">
        <v>9</v>
      </c>
      <c r="G12295" s="4" t="s">
        <v>9</v>
      </c>
      <c r="H12295" s="4" t="s">
        <v>9</v>
      </c>
    </row>
    <row r="12296" spans="1:4">
      <c r="A12296" t="n">
        <v>100300</v>
      </c>
      <c r="B12296" s="39" t="n">
        <v>51</v>
      </c>
      <c r="C12296" s="7" t="n">
        <v>3</v>
      </c>
      <c r="D12296" s="7" t="n">
        <v>1</v>
      </c>
      <c r="E12296" s="7" t="s">
        <v>580</v>
      </c>
      <c r="F12296" s="7" t="s">
        <v>641</v>
      </c>
      <c r="G12296" s="7" t="s">
        <v>94</v>
      </c>
      <c r="H12296" s="7" t="s">
        <v>95</v>
      </c>
    </row>
    <row r="12297" spans="1:4">
      <c r="A12297" t="s">
        <v>4</v>
      </c>
      <c r="B12297" s="4" t="s">
        <v>5</v>
      </c>
      <c r="C12297" s="4" t="s">
        <v>8</v>
      </c>
      <c r="D12297" s="4" t="s">
        <v>7</v>
      </c>
      <c r="E12297" s="4" t="s">
        <v>9</v>
      </c>
      <c r="F12297" s="4" t="s">
        <v>9</v>
      </c>
      <c r="G12297" s="4" t="s">
        <v>9</v>
      </c>
      <c r="H12297" s="4" t="s">
        <v>9</v>
      </c>
    </row>
    <row r="12298" spans="1:4">
      <c r="A12298" t="n">
        <v>100329</v>
      </c>
      <c r="B12298" s="39" t="n">
        <v>51</v>
      </c>
      <c r="C12298" s="7" t="n">
        <v>3</v>
      </c>
      <c r="D12298" s="7" t="n">
        <v>2</v>
      </c>
      <c r="E12298" s="7" t="s">
        <v>580</v>
      </c>
      <c r="F12298" s="7" t="s">
        <v>455</v>
      </c>
      <c r="G12298" s="7" t="s">
        <v>94</v>
      </c>
      <c r="H12298" s="7" t="s">
        <v>95</v>
      </c>
    </row>
    <row r="12299" spans="1:4">
      <c r="A12299" t="s">
        <v>4</v>
      </c>
      <c r="B12299" s="4" t="s">
        <v>5</v>
      </c>
      <c r="C12299" s="4" t="s">
        <v>8</v>
      </c>
      <c r="D12299" s="4" t="s">
        <v>7</v>
      </c>
      <c r="E12299" s="4" t="s">
        <v>9</v>
      </c>
      <c r="F12299" s="4" t="s">
        <v>9</v>
      </c>
      <c r="G12299" s="4" t="s">
        <v>9</v>
      </c>
      <c r="H12299" s="4" t="s">
        <v>9</v>
      </c>
    </row>
    <row r="12300" spans="1:4">
      <c r="A12300" t="n">
        <v>100358</v>
      </c>
      <c r="B12300" s="39" t="n">
        <v>51</v>
      </c>
      <c r="C12300" s="7" t="n">
        <v>3</v>
      </c>
      <c r="D12300" s="7" t="n">
        <v>3</v>
      </c>
      <c r="E12300" s="7" t="s">
        <v>580</v>
      </c>
      <c r="F12300" s="7" t="s">
        <v>641</v>
      </c>
      <c r="G12300" s="7" t="s">
        <v>94</v>
      </c>
      <c r="H12300" s="7" t="s">
        <v>95</v>
      </c>
    </row>
    <row r="12301" spans="1:4">
      <c r="A12301" t="s">
        <v>4</v>
      </c>
      <c r="B12301" s="4" t="s">
        <v>5</v>
      </c>
      <c r="C12301" s="4" t="s">
        <v>8</v>
      </c>
      <c r="D12301" s="4" t="s">
        <v>7</v>
      </c>
      <c r="E12301" s="4" t="s">
        <v>9</v>
      </c>
      <c r="F12301" s="4" t="s">
        <v>9</v>
      </c>
      <c r="G12301" s="4" t="s">
        <v>9</v>
      </c>
      <c r="H12301" s="4" t="s">
        <v>9</v>
      </c>
    </row>
    <row r="12302" spans="1:4">
      <c r="A12302" t="n">
        <v>100387</v>
      </c>
      <c r="B12302" s="39" t="n">
        <v>51</v>
      </c>
      <c r="C12302" s="7" t="n">
        <v>3</v>
      </c>
      <c r="D12302" s="7" t="n">
        <v>4</v>
      </c>
      <c r="E12302" s="7" t="s">
        <v>580</v>
      </c>
      <c r="F12302" s="7" t="s">
        <v>641</v>
      </c>
      <c r="G12302" s="7" t="s">
        <v>94</v>
      </c>
      <c r="H12302" s="7" t="s">
        <v>95</v>
      </c>
    </row>
    <row r="12303" spans="1:4">
      <c r="A12303" t="s">
        <v>4</v>
      </c>
      <c r="B12303" s="4" t="s">
        <v>5</v>
      </c>
      <c r="C12303" s="4" t="s">
        <v>8</v>
      </c>
      <c r="D12303" s="4" t="s">
        <v>7</v>
      </c>
      <c r="E12303" s="4" t="s">
        <v>9</v>
      </c>
      <c r="F12303" s="4" t="s">
        <v>9</v>
      </c>
      <c r="G12303" s="4" t="s">
        <v>9</v>
      </c>
      <c r="H12303" s="4" t="s">
        <v>9</v>
      </c>
    </row>
    <row r="12304" spans="1:4">
      <c r="A12304" t="n">
        <v>100416</v>
      </c>
      <c r="B12304" s="39" t="n">
        <v>51</v>
      </c>
      <c r="C12304" s="7" t="n">
        <v>3</v>
      </c>
      <c r="D12304" s="7" t="n">
        <v>5</v>
      </c>
      <c r="E12304" s="7" t="s">
        <v>580</v>
      </c>
      <c r="F12304" s="7" t="s">
        <v>455</v>
      </c>
      <c r="G12304" s="7" t="s">
        <v>94</v>
      </c>
      <c r="H12304" s="7" t="s">
        <v>95</v>
      </c>
    </row>
    <row r="12305" spans="1:8">
      <c r="A12305" t="s">
        <v>4</v>
      </c>
      <c r="B12305" s="4" t="s">
        <v>5</v>
      </c>
      <c r="C12305" s="4" t="s">
        <v>8</v>
      </c>
      <c r="D12305" s="4" t="s">
        <v>7</v>
      </c>
      <c r="E12305" s="4" t="s">
        <v>9</v>
      </c>
      <c r="F12305" s="4" t="s">
        <v>9</v>
      </c>
      <c r="G12305" s="4" t="s">
        <v>9</v>
      </c>
      <c r="H12305" s="4" t="s">
        <v>9</v>
      </c>
    </row>
    <row r="12306" spans="1:8">
      <c r="A12306" t="n">
        <v>100445</v>
      </c>
      <c r="B12306" s="39" t="n">
        <v>51</v>
      </c>
      <c r="C12306" s="7" t="n">
        <v>3</v>
      </c>
      <c r="D12306" s="7" t="n">
        <v>6</v>
      </c>
      <c r="E12306" s="7" t="s">
        <v>580</v>
      </c>
      <c r="F12306" s="7" t="s">
        <v>641</v>
      </c>
      <c r="G12306" s="7" t="s">
        <v>94</v>
      </c>
      <c r="H12306" s="7" t="s">
        <v>95</v>
      </c>
    </row>
    <row r="12307" spans="1:8">
      <c r="A12307" t="s">
        <v>4</v>
      </c>
      <c r="B12307" s="4" t="s">
        <v>5</v>
      </c>
      <c r="C12307" s="4" t="s">
        <v>8</v>
      </c>
      <c r="D12307" s="4" t="s">
        <v>7</v>
      </c>
      <c r="E12307" s="4" t="s">
        <v>9</v>
      </c>
      <c r="F12307" s="4" t="s">
        <v>9</v>
      </c>
      <c r="G12307" s="4" t="s">
        <v>9</v>
      </c>
      <c r="H12307" s="4" t="s">
        <v>9</v>
      </c>
    </row>
    <row r="12308" spans="1:8">
      <c r="A12308" t="n">
        <v>100474</v>
      </c>
      <c r="B12308" s="39" t="n">
        <v>51</v>
      </c>
      <c r="C12308" s="7" t="n">
        <v>3</v>
      </c>
      <c r="D12308" s="7" t="n">
        <v>7</v>
      </c>
      <c r="E12308" s="7" t="s">
        <v>580</v>
      </c>
      <c r="F12308" s="7" t="s">
        <v>641</v>
      </c>
      <c r="G12308" s="7" t="s">
        <v>94</v>
      </c>
      <c r="H12308" s="7" t="s">
        <v>95</v>
      </c>
    </row>
    <row r="12309" spans="1:8">
      <c r="A12309" t="s">
        <v>4</v>
      </c>
      <c r="B12309" s="4" t="s">
        <v>5</v>
      </c>
      <c r="C12309" s="4" t="s">
        <v>8</v>
      </c>
      <c r="D12309" s="4" t="s">
        <v>7</v>
      </c>
      <c r="E12309" s="4" t="s">
        <v>9</v>
      </c>
      <c r="F12309" s="4" t="s">
        <v>9</v>
      </c>
      <c r="G12309" s="4" t="s">
        <v>9</v>
      </c>
      <c r="H12309" s="4" t="s">
        <v>9</v>
      </c>
    </row>
    <row r="12310" spans="1:8">
      <c r="A12310" t="n">
        <v>100503</v>
      </c>
      <c r="B12310" s="39" t="n">
        <v>51</v>
      </c>
      <c r="C12310" s="7" t="n">
        <v>3</v>
      </c>
      <c r="D12310" s="7" t="n">
        <v>8</v>
      </c>
      <c r="E12310" s="7" t="s">
        <v>580</v>
      </c>
      <c r="F12310" s="7" t="s">
        <v>641</v>
      </c>
      <c r="G12310" s="7" t="s">
        <v>94</v>
      </c>
      <c r="H12310" s="7" t="s">
        <v>95</v>
      </c>
    </row>
    <row r="12311" spans="1:8">
      <c r="A12311" t="s">
        <v>4</v>
      </c>
      <c r="B12311" s="4" t="s">
        <v>5</v>
      </c>
      <c r="C12311" s="4" t="s">
        <v>8</v>
      </c>
      <c r="D12311" s="4" t="s">
        <v>7</v>
      </c>
      <c r="E12311" s="4" t="s">
        <v>9</v>
      </c>
      <c r="F12311" s="4" t="s">
        <v>9</v>
      </c>
      <c r="G12311" s="4" t="s">
        <v>9</v>
      </c>
      <c r="H12311" s="4" t="s">
        <v>9</v>
      </c>
    </row>
    <row r="12312" spans="1:8">
      <c r="A12312" t="n">
        <v>100532</v>
      </c>
      <c r="B12312" s="39" t="n">
        <v>51</v>
      </c>
      <c r="C12312" s="7" t="n">
        <v>3</v>
      </c>
      <c r="D12312" s="7" t="n">
        <v>9</v>
      </c>
      <c r="E12312" s="7" t="s">
        <v>580</v>
      </c>
      <c r="F12312" s="7" t="s">
        <v>455</v>
      </c>
      <c r="G12312" s="7" t="s">
        <v>94</v>
      </c>
      <c r="H12312" s="7" t="s">
        <v>95</v>
      </c>
    </row>
    <row r="12313" spans="1:8">
      <c r="A12313" t="s">
        <v>4</v>
      </c>
      <c r="B12313" s="4" t="s">
        <v>5</v>
      </c>
      <c r="C12313" s="4" t="s">
        <v>8</v>
      </c>
      <c r="D12313" s="4" t="s">
        <v>7</v>
      </c>
      <c r="E12313" s="4" t="s">
        <v>9</v>
      </c>
      <c r="F12313" s="4" t="s">
        <v>9</v>
      </c>
      <c r="G12313" s="4" t="s">
        <v>9</v>
      </c>
      <c r="H12313" s="4" t="s">
        <v>9</v>
      </c>
    </row>
    <row r="12314" spans="1:8">
      <c r="A12314" t="n">
        <v>100561</v>
      </c>
      <c r="B12314" s="39" t="n">
        <v>51</v>
      </c>
      <c r="C12314" s="7" t="n">
        <v>3</v>
      </c>
      <c r="D12314" s="7" t="n">
        <v>11</v>
      </c>
      <c r="E12314" s="7" t="s">
        <v>580</v>
      </c>
      <c r="F12314" s="7" t="s">
        <v>455</v>
      </c>
      <c r="G12314" s="7" t="s">
        <v>94</v>
      </c>
      <c r="H12314" s="7" t="s">
        <v>95</v>
      </c>
    </row>
    <row r="12315" spans="1:8">
      <c r="A12315" t="s">
        <v>4</v>
      </c>
      <c r="B12315" s="4" t="s">
        <v>5</v>
      </c>
      <c r="C12315" s="4" t="s">
        <v>8</v>
      </c>
      <c r="D12315" s="4" t="s">
        <v>7</v>
      </c>
      <c r="E12315" s="4" t="s">
        <v>9</v>
      </c>
      <c r="F12315" s="4" t="s">
        <v>9</v>
      </c>
      <c r="G12315" s="4" t="s">
        <v>9</v>
      </c>
      <c r="H12315" s="4" t="s">
        <v>9</v>
      </c>
    </row>
    <row r="12316" spans="1:8">
      <c r="A12316" t="n">
        <v>100590</v>
      </c>
      <c r="B12316" s="39" t="n">
        <v>51</v>
      </c>
      <c r="C12316" s="7" t="n">
        <v>3</v>
      </c>
      <c r="D12316" s="7" t="n">
        <v>7032</v>
      </c>
      <c r="E12316" s="7" t="s">
        <v>580</v>
      </c>
      <c r="F12316" s="7" t="s">
        <v>641</v>
      </c>
      <c r="G12316" s="7" t="s">
        <v>94</v>
      </c>
      <c r="H12316" s="7" t="s">
        <v>95</v>
      </c>
    </row>
    <row r="12317" spans="1:8">
      <c r="A12317" t="s">
        <v>4</v>
      </c>
      <c r="B12317" s="4" t="s">
        <v>5</v>
      </c>
      <c r="C12317" s="4" t="s">
        <v>8</v>
      </c>
      <c r="D12317" s="4" t="s">
        <v>7</v>
      </c>
      <c r="E12317" s="4" t="s">
        <v>9</v>
      </c>
      <c r="F12317" s="4" t="s">
        <v>9</v>
      </c>
      <c r="G12317" s="4" t="s">
        <v>9</v>
      </c>
      <c r="H12317" s="4" t="s">
        <v>9</v>
      </c>
    </row>
    <row r="12318" spans="1:8">
      <c r="A12318" t="n">
        <v>100619</v>
      </c>
      <c r="B12318" s="39" t="n">
        <v>51</v>
      </c>
      <c r="C12318" s="7" t="n">
        <v>3</v>
      </c>
      <c r="D12318" s="7" t="n">
        <v>13</v>
      </c>
      <c r="E12318" s="7" t="s">
        <v>454</v>
      </c>
      <c r="F12318" s="7" t="s">
        <v>745</v>
      </c>
      <c r="G12318" s="7" t="s">
        <v>94</v>
      </c>
      <c r="H12318" s="7" t="s">
        <v>95</v>
      </c>
    </row>
    <row r="12319" spans="1:8">
      <c r="A12319" t="s">
        <v>4</v>
      </c>
      <c r="B12319" s="4" t="s">
        <v>5</v>
      </c>
      <c r="C12319" s="4" t="s">
        <v>8</v>
      </c>
      <c r="D12319" s="4" t="s">
        <v>7</v>
      </c>
      <c r="E12319" s="4" t="s">
        <v>9</v>
      </c>
      <c r="F12319" s="4" t="s">
        <v>9</v>
      </c>
      <c r="G12319" s="4" t="s">
        <v>9</v>
      </c>
      <c r="H12319" s="4" t="s">
        <v>9</v>
      </c>
    </row>
    <row r="12320" spans="1:8">
      <c r="A12320" t="n">
        <v>100640</v>
      </c>
      <c r="B12320" s="39" t="n">
        <v>51</v>
      </c>
      <c r="C12320" s="7" t="n">
        <v>3</v>
      </c>
      <c r="D12320" s="7" t="n">
        <v>18</v>
      </c>
      <c r="E12320" s="7" t="s">
        <v>746</v>
      </c>
      <c r="F12320" s="7" t="s">
        <v>455</v>
      </c>
      <c r="G12320" s="7" t="s">
        <v>94</v>
      </c>
      <c r="H12320" s="7" t="s">
        <v>95</v>
      </c>
    </row>
    <row r="12321" spans="1:8">
      <c r="A12321" t="s">
        <v>4</v>
      </c>
      <c r="B12321" s="4" t="s">
        <v>5</v>
      </c>
      <c r="C12321" s="4" t="s">
        <v>8</v>
      </c>
      <c r="D12321" s="4" t="s">
        <v>7</v>
      </c>
      <c r="E12321" s="4" t="s">
        <v>9</v>
      </c>
      <c r="F12321" s="4" t="s">
        <v>9</v>
      </c>
      <c r="G12321" s="4" t="s">
        <v>9</v>
      </c>
      <c r="H12321" s="4" t="s">
        <v>9</v>
      </c>
    </row>
    <row r="12322" spans="1:8">
      <c r="A12322" t="n">
        <v>100669</v>
      </c>
      <c r="B12322" s="39" t="n">
        <v>51</v>
      </c>
      <c r="C12322" s="7" t="n">
        <v>3</v>
      </c>
      <c r="D12322" s="7" t="n">
        <v>6472</v>
      </c>
      <c r="E12322" s="7" t="s">
        <v>92</v>
      </c>
      <c r="F12322" s="7" t="s">
        <v>93</v>
      </c>
      <c r="G12322" s="7" t="s">
        <v>94</v>
      </c>
      <c r="H12322" s="7" t="s">
        <v>95</v>
      </c>
    </row>
    <row r="12323" spans="1:8">
      <c r="A12323" t="s">
        <v>4</v>
      </c>
      <c r="B12323" s="4" t="s">
        <v>5</v>
      </c>
      <c r="C12323" s="4" t="s">
        <v>7</v>
      </c>
      <c r="D12323" s="4" t="s">
        <v>13</v>
      </c>
      <c r="E12323" s="4" t="s">
        <v>13</v>
      </c>
      <c r="F12323" s="4" t="s">
        <v>13</v>
      </c>
      <c r="G12323" s="4" t="s">
        <v>13</v>
      </c>
    </row>
    <row r="12324" spans="1:8">
      <c r="A12324" t="n">
        <v>100698</v>
      </c>
      <c r="B12324" s="46" t="n">
        <v>46</v>
      </c>
      <c r="C12324" s="7" t="n">
        <v>0</v>
      </c>
      <c r="D12324" s="7" t="n">
        <v>-0.550000011920929</v>
      </c>
      <c r="E12324" s="7" t="n">
        <v>2</v>
      </c>
      <c r="F12324" s="7" t="n">
        <v>41.7000007629395</v>
      </c>
      <c r="G12324" s="7" t="n">
        <v>0</v>
      </c>
    </row>
    <row r="12325" spans="1:8">
      <c r="A12325" t="s">
        <v>4</v>
      </c>
      <c r="B12325" s="4" t="s">
        <v>5</v>
      </c>
      <c r="C12325" s="4" t="s">
        <v>7</v>
      </c>
      <c r="D12325" s="4" t="s">
        <v>13</v>
      </c>
      <c r="E12325" s="4" t="s">
        <v>13</v>
      </c>
      <c r="F12325" s="4" t="s">
        <v>13</v>
      </c>
      <c r="G12325" s="4" t="s">
        <v>13</v>
      </c>
    </row>
    <row r="12326" spans="1:8">
      <c r="A12326" t="n">
        <v>100717</v>
      </c>
      <c r="B12326" s="46" t="n">
        <v>46</v>
      </c>
      <c r="C12326" s="7" t="n">
        <v>1</v>
      </c>
      <c r="D12326" s="7" t="n">
        <v>0.449999988079071</v>
      </c>
      <c r="E12326" s="7" t="n">
        <v>2</v>
      </c>
      <c r="F12326" s="7" t="n">
        <v>41.7999992370605</v>
      </c>
      <c r="G12326" s="7" t="n">
        <v>0</v>
      </c>
    </row>
    <row r="12327" spans="1:8">
      <c r="A12327" t="s">
        <v>4</v>
      </c>
      <c r="B12327" s="4" t="s">
        <v>5</v>
      </c>
      <c r="C12327" s="4" t="s">
        <v>7</v>
      </c>
      <c r="D12327" s="4" t="s">
        <v>13</v>
      </c>
      <c r="E12327" s="4" t="s">
        <v>13</v>
      </c>
      <c r="F12327" s="4" t="s">
        <v>13</v>
      </c>
      <c r="G12327" s="4" t="s">
        <v>13</v>
      </c>
    </row>
    <row r="12328" spans="1:8">
      <c r="A12328" t="n">
        <v>100736</v>
      </c>
      <c r="B12328" s="46" t="n">
        <v>46</v>
      </c>
      <c r="C12328" s="7" t="n">
        <v>2</v>
      </c>
      <c r="D12328" s="7" t="n">
        <v>1.39999997615814</v>
      </c>
      <c r="E12328" s="7" t="n">
        <v>2</v>
      </c>
      <c r="F12328" s="7" t="n">
        <v>40.9500007629395</v>
      </c>
      <c r="G12328" s="7" t="n">
        <v>0</v>
      </c>
    </row>
    <row r="12329" spans="1:8">
      <c r="A12329" t="s">
        <v>4</v>
      </c>
      <c r="B12329" s="4" t="s">
        <v>5</v>
      </c>
      <c r="C12329" s="4" t="s">
        <v>7</v>
      </c>
      <c r="D12329" s="4" t="s">
        <v>13</v>
      </c>
      <c r="E12329" s="4" t="s">
        <v>13</v>
      </c>
      <c r="F12329" s="4" t="s">
        <v>13</v>
      </c>
      <c r="G12329" s="4" t="s">
        <v>13</v>
      </c>
    </row>
    <row r="12330" spans="1:8">
      <c r="A12330" t="n">
        <v>100755</v>
      </c>
      <c r="B12330" s="46" t="n">
        <v>46</v>
      </c>
      <c r="C12330" s="7" t="n">
        <v>3</v>
      </c>
      <c r="D12330" s="7" t="n">
        <v>0.100000001490116</v>
      </c>
      <c r="E12330" s="7" t="n">
        <v>2</v>
      </c>
      <c r="F12330" s="7" t="n">
        <v>40.75</v>
      </c>
      <c r="G12330" s="7" t="n">
        <v>0</v>
      </c>
    </row>
    <row r="12331" spans="1:8">
      <c r="A12331" t="s">
        <v>4</v>
      </c>
      <c r="B12331" s="4" t="s">
        <v>5</v>
      </c>
      <c r="C12331" s="4" t="s">
        <v>7</v>
      </c>
      <c r="D12331" s="4" t="s">
        <v>13</v>
      </c>
      <c r="E12331" s="4" t="s">
        <v>13</v>
      </c>
      <c r="F12331" s="4" t="s">
        <v>13</v>
      </c>
      <c r="G12331" s="4" t="s">
        <v>13</v>
      </c>
    </row>
    <row r="12332" spans="1:8">
      <c r="A12332" t="n">
        <v>100774</v>
      </c>
      <c r="B12332" s="46" t="n">
        <v>46</v>
      </c>
      <c r="C12332" s="7" t="n">
        <v>4</v>
      </c>
      <c r="D12332" s="7" t="n">
        <v>-1.25</v>
      </c>
      <c r="E12332" s="7" t="n">
        <v>2</v>
      </c>
      <c r="F12332" s="7" t="n">
        <v>40.5999984741211</v>
      </c>
      <c r="G12332" s="7" t="n">
        <v>0</v>
      </c>
    </row>
    <row r="12333" spans="1:8">
      <c r="A12333" t="s">
        <v>4</v>
      </c>
      <c r="B12333" s="4" t="s">
        <v>5</v>
      </c>
      <c r="C12333" s="4" t="s">
        <v>7</v>
      </c>
      <c r="D12333" s="4" t="s">
        <v>13</v>
      </c>
      <c r="E12333" s="4" t="s">
        <v>13</v>
      </c>
      <c r="F12333" s="4" t="s">
        <v>13</v>
      </c>
      <c r="G12333" s="4" t="s">
        <v>13</v>
      </c>
    </row>
    <row r="12334" spans="1:8">
      <c r="A12334" t="n">
        <v>100793</v>
      </c>
      <c r="B12334" s="46" t="n">
        <v>46</v>
      </c>
      <c r="C12334" s="7" t="n">
        <v>5</v>
      </c>
      <c r="D12334" s="7" t="n">
        <v>-0.449999988079071</v>
      </c>
      <c r="E12334" s="7" t="n">
        <v>2</v>
      </c>
      <c r="F12334" s="7" t="n">
        <v>39.7999992370605</v>
      </c>
      <c r="G12334" s="7" t="n">
        <v>0</v>
      </c>
    </row>
    <row r="12335" spans="1:8">
      <c r="A12335" t="s">
        <v>4</v>
      </c>
      <c r="B12335" s="4" t="s">
        <v>5</v>
      </c>
      <c r="C12335" s="4" t="s">
        <v>7</v>
      </c>
      <c r="D12335" s="4" t="s">
        <v>13</v>
      </c>
      <c r="E12335" s="4" t="s">
        <v>13</v>
      </c>
      <c r="F12335" s="4" t="s">
        <v>13</v>
      </c>
      <c r="G12335" s="4" t="s">
        <v>13</v>
      </c>
    </row>
    <row r="12336" spans="1:8">
      <c r="A12336" t="n">
        <v>100812</v>
      </c>
      <c r="B12336" s="46" t="n">
        <v>46</v>
      </c>
      <c r="C12336" s="7" t="n">
        <v>6</v>
      </c>
      <c r="D12336" s="7" t="n">
        <v>0.800000011920929</v>
      </c>
      <c r="E12336" s="7" t="n">
        <v>2</v>
      </c>
      <c r="F12336" s="7" t="n">
        <v>40.2000007629395</v>
      </c>
      <c r="G12336" s="7" t="n">
        <v>0</v>
      </c>
    </row>
    <row r="12337" spans="1:8">
      <c r="A12337" t="s">
        <v>4</v>
      </c>
      <c r="B12337" s="4" t="s">
        <v>5</v>
      </c>
      <c r="C12337" s="4" t="s">
        <v>7</v>
      </c>
      <c r="D12337" s="4" t="s">
        <v>13</v>
      </c>
      <c r="E12337" s="4" t="s">
        <v>13</v>
      </c>
      <c r="F12337" s="4" t="s">
        <v>13</v>
      </c>
      <c r="G12337" s="4" t="s">
        <v>13</v>
      </c>
    </row>
    <row r="12338" spans="1:8">
      <c r="A12338" t="n">
        <v>100831</v>
      </c>
      <c r="B12338" s="46" t="n">
        <v>46</v>
      </c>
      <c r="C12338" s="7" t="n">
        <v>7</v>
      </c>
      <c r="D12338" s="7" t="n">
        <v>1.64999997615814</v>
      </c>
      <c r="E12338" s="7" t="n">
        <v>2</v>
      </c>
      <c r="F12338" s="7" t="n">
        <v>39.5299987792969</v>
      </c>
      <c r="G12338" s="7" t="n">
        <v>0</v>
      </c>
    </row>
    <row r="12339" spans="1:8">
      <c r="A12339" t="s">
        <v>4</v>
      </c>
      <c r="B12339" s="4" t="s">
        <v>5</v>
      </c>
      <c r="C12339" s="4" t="s">
        <v>7</v>
      </c>
      <c r="D12339" s="4" t="s">
        <v>13</v>
      </c>
      <c r="E12339" s="4" t="s">
        <v>13</v>
      </c>
      <c r="F12339" s="4" t="s">
        <v>13</v>
      </c>
      <c r="G12339" s="4" t="s">
        <v>13</v>
      </c>
    </row>
    <row r="12340" spans="1:8">
      <c r="A12340" t="n">
        <v>100850</v>
      </c>
      <c r="B12340" s="46" t="n">
        <v>46</v>
      </c>
      <c r="C12340" s="7" t="n">
        <v>8</v>
      </c>
      <c r="D12340" s="7" t="n">
        <v>0.449999988079071</v>
      </c>
      <c r="E12340" s="7" t="n">
        <v>2</v>
      </c>
      <c r="F12340" s="7" t="n">
        <v>38.9000015258789</v>
      </c>
      <c r="G12340" s="7" t="n">
        <v>0</v>
      </c>
    </row>
    <row r="12341" spans="1:8">
      <c r="A12341" t="s">
        <v>4</v>
      </c>
      <c r="B12341" s="4" t="s">
        <v>5</v>
      </c>
      <c r="C12341" s="4" t="s">
        <v>7</v>
      </c>
      <c r="D12341" s="4" t="s">
        <v>13</v>
      </c>
      <c r="E12341" s="4" t="s">
        <v>13</v>
      </c>
      <c r="F12341" s="4" t="s">
        <v>13</v>
      </c>
      <c r="G12341" s="4" t="s">
        <v>13</v>
      </c>
    </row>
    <row r="12342" spans="1:8">
      <c r="A12342" t="n">
        <v>100869</v>
      </c>
      <c r="B12342" s="46" t="n">
        <v>46</v>
      </c>
      <c r="C12342" s="7" t="n">
        <v>9</v>
      </c>
      <c r="D12342" s="7" t="n">
        <v>-1.60000002384186</v>
      </c>
      <c r="E12342" s="7" t="n">
        <v>2</v>
      </c>
      <c r="F12342" s="7" t="n">
        <v>39.6199989318848</v>
      </c>
      <c r="G12342" s="7" t="n">
        <v>0</v>
      </c>
    </row>
    <row r="12343" spans="1:8">
      <c r="A12343" t="s">
        <v>4</v>
      </c>
      <c r="B12343" s="4" t="s">
        <v>5</v>
      </c>
      <c r="C12343" s="4" t="s">
        <v>7</v>
      </c>
      <c r="D12343" s="4" t="s">
        <v>13</v>
      </c>
      <c r="E12343" s="4" t="s">
        <v>13</v>
      </c>
      <c r="F12343" s="4" t="s">
        <v>13</v>
      </c>
      <c r="G12343" s="4" t="s">
        <v>13</v>
      </c>
    </row>
    <row r="12344" spans="1:8">
      <c r="A12344" t="n">
        <v>100888</v>
      </c>
      <c r="B12344" s="46" t="n">
        <v>46</v>
      </c>
      <c r="C12344" s="7" t="n">
        <v>11</v>
      </c>
      <c r="D12344" s="7" t="n">
        <v>-0.75</v>
      </c>
      <c r="E12344" s="7" t="n">
        <v>2</v>
      </c>
      <c r="F12344" s="7" t="n">
        <v>39.2000007629395</v>
      </c>
      <c r="G12344" s="7" t="n">
        <v>0</v>
      </c>
    </row>
    <row r="12345" spans="1:8">
      <c r="A12345" t="s">
        <v>4</v>
      </c>
      <c r="B12345" s="4" t="s">
        <v>5</v>
      </c>
      <c r="C12345" s="4" t="s">
        <v>7</v>
      </c>
      <c r="D12345" s="4" t="s">
        <v>13</v>
      </c>
      <c r="E12345" s="4" t="s">
        <v>13</v>
      </c>
      <c r="F12345" s="4" t="s">
        <v>13</v>
      </c>
      <c r="G12345" s="4" t="s">
        <v>13</v>
      </c>
    </row>
    <row r="12346" spans="1:8">
      <c r="A12346" t="n">
        <v>100907</v>
      </c>
      <c r="B12346" s="46" t="n">
        <v>46</v>
      </c>
      <c r="C12346" s="7" t="n">
        <v>7032</v>
      </c>
      <c r="D12346" s="7" t="n">
        <v>-0.680000007152557</v>
      </c>
      <c r="E12346" s="7" t="n">
        <v>2</v>
      </c>
      <c r="F12346" s="7" t="n">
        <v>40.4500007629395</v>
      </c>
      <c r="G12346" s="7" t="n">
        <v>0</v>
      </c>
    </row>
    <row r="12347" spans="1:8">
      <c r="A12347" t="s">
        <v>4</v>
      </c>
      <c r="B12347" s="4" t="s">
        <v>5</v>
      </c>
      <c r="C12347" s="4" t="s">
        <v>7</v>
      </c>
      <c r="D12347" s="4" t="s">
        <v>13</v>
      </c>
      <c r="E12347" s="4" t="s">
        <v>13</v>
      </c>
      <c r="F12347" s="4" t="s">
        <v>13</v>
      </c>
      <c r="G12347" s="4" t="s">
        <v>13</v>
      </c>
    </row>
    <row r="12348" spans="1:8">
      <c r="A12348" t="n">
        <v>100926</v>
      </c>
      <c r="B12348" s="46" t="n">
        <v>46</v>
      </c>
      <c r="C12348" s="7" t="n">
        <v>13</v>
      </c>
      <c r="D12348" s="7" t="n">
        <v>-0.649999976158142</v>
      </c>
      <c r="E12348" s="7" t="n">
        <v>2.10999989509583</v>
      </c>
      <c r="F12348" s="7" t="n">
        <v>45.8499984741211</v>
      </c>
      <c r="G12348" s="7" t="n">
        <v>0</v>
      </c>
    </row>
    <row r="12349" spans="1:8">
      <c r="A12349" t="s">
        <v>4</v>
      </c>
      <c r="B12349" s="4" t="s">
        <v>5</v>
      </c>
      <c r="C12349" s="4" t="s">
        <v>7</v>
      </c>
      <c r="D12349" s="4" t="s">
        <v>13</v>
      </c>
      <c r="E12349" s="4" t="s">
        <v>13</v>
      </c>
      <c r="F12349" s="4" t="s">
        <v>13</v>
      </c>
      <c r="G12349" s="4" t="s">
        <v>13</v>
      </c>
    </row>
    <row r="12350" spans="1:8">
      <c r="A12350" t="n">
        <v>100945</v>
      </c>
      <c r="B12350" s="46" t="n">
        <v>46</v>
      </c>
      <c r="C12350" s="7" t="n">
        <v>80</v>
      </c>
      <c r="D12350" s="7" t="n">
        <v>1</v>
      </c>
      <c r="E12350" s="7" t="n">
        <v>2.10999989509583</v>
      </c>
      <c r="F12350" s="7" t="n">
        <v>44.4300003051758</v>
      </c>
      <c r="G12350" s="7" t="n">
        <v>0</v>
      </c>
    </row>
    <row r="12351" spans="1:8">
      <c r="A12351" t="s">
        <v>4</v>
      </c>
      <c r="B12351" s="4" t="s">
        <v>5</v>
      </c>
      <c r="C12351" s="4" t="s">
        <v>7</v>
      </c>
      <c r="D12351" s="4" t="s">
        <v>13</v>
      </c>
      <c r="E12351" s="4" t="s">
        <v>13</v>
      </c>
      <c r="F12351" s="4" t="s">
        <v>13</v>
      </c>
      <c r="G12351" s="4" t="s">
        <v>13</v>
      </c>
    </row>
    <row r="12352" spans="1:8">
      <c r="A12352" t="n">
        <v>100964</v>
      </c>
      <c r="B12352" s="46" t="n">
        <v>46</v>
      </c>
      <c r="C12352" s="7" t="n">
        <v>18</v>
      </c>
      <c r="D12352" s="7" t="n">
        <v>-0.899999976158142</v>
      </c>
      <c r="E12352" s="7" t="n">
        <v>2.10999989509583</v>
      </c>
      <c r="F12352" s="7" t="n">
        <v>44.7400016784668</v>
      </c>
      <c r="G12352" s="7" t="n">
        <v>0</v>
      </c>
    </row>
    <row r="12353" spans="1:7">
      <c r="A12353" t="s">
        <v>4</v>
      </c>
      <c r="B12353" s="4" t="s">
        <v>5</v>
      </c>
      <c r="C12353" s="4" t="s">
        <v>7</v>
      </c>
      <c r="D12353" s="4" t="s">
        <v>13</v>
      </c>
      <c r="E12353" s="4" t="s">
        <v>14</v>
      </c>
      <c r="F12353" s="4" t="s">
        <v>13</v>
      </c>
      <c r="G12353" s="4" t="s">
        <v>13</v>
      </c>
      <c r="H12353" s="4" t="s">
        <v>8</v>
      </c>
    </row>
    <row r="12354" spans="1:7">
      <c r="A12354" t="n">
        <v>100983</v>
      </c>
      <c r="B12354" s="87" t="n">
        <v>100</v>
      </c>
      <c r="C12354" s="7" t="n">
        <v>0</v>
      </c>
      <c r="D12354" s="7" t="n">
        <v>-5.25</v>
      </c>
      <c r="E12354" s="7" t="n">
        <v>1082340147</v>
      </c>
      <c r="F12354" s="7" t="n">
        <v>50.7999992370605</v>
      </c>
      <c r="G12354" s="7" t="n">
        <v>0</v>
      </c>
      <c r="H12354" s="7" t="n">
        <v>0</v>
      </c>
    </row>
    <row r="12355" spans="1:7">
      <c r="A12355" t="s">
        <v>4</v>
      </c>
      <c r="B12355" s="4" t="s">
        <v>5</v>
      </c>
      <c r="C12355" s="4" t="s">
        <v>7</v>
      </c>
      <c r="D12355" s="4" t="s">
        <v>13</v>
      </c>
      <c r="E12355" s="4" t="s">
        <v>14</v>
      </c>
      <c r="F12355" s="4" t="s">
        <v>13</v>
      </c>
      <c r="G12355" s="4" t="s">
        <v>13</v>
      </c>
      <c r="H12355" s="4" t="s">
        <v>8</v>
      </c>
    </row>
    <row r="12356" spans="1:7">
      <c r="A12356" t="n">
        <v>101003</v>
      </c>
      <c r="B12356" s="87" t="n">
        <v>100</v>
      </c>
      <c r="C12356" s="7" t="n">
        <v>1</v>
      </c>
      <c r="D12356" s="7" t="n">
        <v>-5.25</v>
      </c>
      <c r="E12356" s="7" t="n">
        <v>1082340147</v>
      </c>
      <c r="F12356" s="7" t="n">
        <v>50.7999992370605</v>
      </c>
      <c r="G12356" s="7" t="n">
        <v>0</v>
      </c>
      <c r="H12356" s="7" t="n">
        <v>0</v>
      </c>
    </row>
    <row r="12357" spans="1:7">
      <c r="A12357" t="s">
        <v>4</v>
      </c>
      <c r="B12357" s="4" t="s">
        <v>5</v>
      </c>
      <c r="C12357" s="4" t="s">
        <v>7</v>
      </c>
      <c r="D12357" s="4" t="s">
        <v>13</v>
      </c>
      <c r="E12357" s="4" t="s">
        <v>14</v>
      </c>
      <c r="F12357" s="4" t="s">
        <v>13</v>
      </c>
      <c r="G12357" s="4" t="s">
        <v>13</v>
      </c>
      <c r="H12357" s="4" t="s">
        <v>8</v>
      </c>
    </row>
    <row r="12358" spans="1:7">
      <c r="A12358" t="n">
        <v>101023</v>
      </c>
      <c r="B12358" s="87" t="n">
        <v>100</v>
      </c>
      <c r="C12358" s="7" t="n">
        <v>2</v>
      </c>
      <c r="D12358" s="7" t="n">
        <v>-5.25</v>
      </c>
      <c r="E12358" s="7" t="n">
        <v>1082340147</v>
      </c>
      <c r="F12358" s="7" t="n">
        <v>50.7999992370605</v>
      </c>
      <c r="G12358" s="7" t="n">
        <v>0</v>
      </c>
      <c r="H12358" s="7" t="n">
        <v>0</v>
      </c>
    </row>
    <row r="12359" spans="1:7">
      <c r="A12359" t="s">
        <v>4</v>
      </c>
      <c r="B12359" s="4" t="s">
        <v>5</v>
      </c>
      <c r="C12359" s="4" t="s">
        <v>7</v>
      </c>
      <c r="D12359" s="4" t="s">
        <v>13</v>
      </c>
      <c r="E12359" s="4" t="s">
        <v>14</v>
      </c>
      <c r="F12359" s="4" t="s">
        <v>13</v>
      </c>
      <c r="G12359" s="4" t="s">
        <v>13</v>
      </c>
      <c r="H12359" s="4" t="s">
        <v>8</v>
      </c>
    </row>
    <row r="12360" spans="1:7">
      <c r="A12360" t="n">
        <v>101043</v>
      </c>
      <c r="B12360" s="87" t="n">
        <v>100</v>
      </c>
      <c r="C12360" s="7" t="n">
        <v>3</v>
      </c>
      <c r="D12360" s="7" t="n">
        <v>-5.25</v>
      </c>
      <c r="E12360" s="7" t="n">
        <v>1082340147</v>
      </c>
      <c r="F12360" s="7" t="n">
        <v>50.7999992370605</v>
      </c>
      <c r="G12360" s="7" t="n">
        <v>0</v>
      </c>
      <c r="H12360" s="7" t="n">
        <v>0</v>
      </c>
    </row>
    <row r="12361" spans="1:7">
      <c r="A12361" t="s">
        <v>4</v>
      </c>
      <c r="B12361" s="4" t="s">
        <v>5</v>
      </c>
      <c r="C12361" s="4" t="s">
        <v>7</v>
      </c>
      <c r="D12361" s="4" t="s">
        <v>13</v>
      </c>
      <c r="E12361" s="4" t="s">
        <v>14</v>
      </c>
      <c r="F12361" s="4" t="s">
        <v>13</v>
      </c>
      <c r="G12361" s="4" t="s">
        <v>13</v>
      </c>
      <c r="H12361" s="4" t="s">
        <v>8</v>
      </c>
    </row>
    <row r="12362" spans="1:7">
      <c r="A12362" t="n">
        <v>101063</v>
      </c>
      <c r="B12362" s="87" t="n">
        <v>100</v>
      </c>
      <c r="C12362" s="7" t="n">
        <v>4</v>
      </c>
      <c r="D12362" s="7" t="n">
        <v>-5.25</v>
      </c>
      <c r="E12362" s="7" t="n">
        <v>1082340147</v>
      </c>
      <c r="F12362" s="7" t="n">
        <v>50.7999992370605</v>
      </c>
      <c r="G12362" s="7" t="n">
        <v>0</v>
      </c>
      <c r="H12362" s="7" t="n">
        <v>0</v>
      </c>
    </row>
    <row r="12363" spans="1:7">
      <c r="A12363" t="s">
        <v>4</v>
      </c>
      <c r="B12363" s="4" t="s">
        <v>5</v>
      </c>
      <c r="C12363" s="4" t="s">
        <v>7</v>
      </c>
      <c r="D12363" s="4" t="s">
        <v>13</v>
      </c>
      <c r="E12363" s="4" t="s">
        <v>14</v>
      </c>
      <c r="F12363" s="4" t="s">
        <v>13</v>
      </c>
      <c r="G12363" s="4" t="s">
        <v>13</v>
      </c>
      <c r="H12363" s="4" t="s">
        <v>8</v>
      </c>
    </row>
    <row r="12364" spans="1:7">
      <c r="A12364" t="n">
        <v>101083</v>
      </c>
      <c r="B12364" s="87" t="n">
        <v>100</v>
      </c>
      <c r="C12364" s="7" t="n">
        <v>5</v>
      </c>
      <c r="D12364" s="7" t="n">
        <v>-5.25</v>
      </c>
      <c r="E12364" s="7" t="n">
        <v>1082340147</v>
      </c>
      <c r="F12364" s="7" t="n">
        <v>50.7999992370605</v>
      </c>
      <c r="G12364" s="7" t="n">
        <v>0</v>
      </c>
      <c r="H12364" s="7" t="n">
        <v>0</v>
      </c>
    </row>
    <row r="12365" spans="1:7">
      <c r="A12365" t="s">
        <v>4</v>
      </c>
      <c r="B12365" s="4" t="s">
        <v>5</v>
      </c>
      <c r="C12365" s="4" t="s">
        <v>7</v>
      </c>
      <c r="D12365" s="4" t="s">
        <v>13</v>
      </c>
      <c r="E12365" s="4" t="s">
        <v>14</v>
      </c>
      <c r="F12365" s="4" t="s">
        <v>13</v>
      </c>
      <c r="G12365" s="4" t="s">
        <v>13</v>
      </c>
      <c r="H12365" s="4" t="s">
        <v>8</v>
      </c>
    </row>
    <row r="12366" spans="1:7">
      <c r="A12366" t="n">
        <v>101103</v>
      </c>
      <c r="B12366" s="87" t="n">
        <v>100</v>
      </c>
      <c r="C12366" s="7" t="n">
        <v>6</v>
      </c>
      <c r="D12366" s="7" t="n">
        <v>-5.25</v>
      </c>
      <c r="E12366" s="7" t="n">
        <v>1082340147</v>
      </c>
      <c r="F12366" s="7" t="n">
        <v>50.7999992370605</v>
      </c>
      <c r="G12366" s="7" t="n">
        <v>0</v>
      </c>
      <c r="H12366" s="7" t="n">
        <v>0</v>
      </c>
    </row>
    <row r="12367" spans="1:7">
      <c r="A12367" t="s">
        <v>4</v>
      </c>
      <c r="B12367" s="4" t="s">
        <v>5</v>
      </c>
      <c r="C12367" s="4" t="s">
        <v>7</v>
      </c>
      <c r="D12367" s="4" t="s">
        <v>13</v>
      </c>
      <c r="E12367" s="4" t="s">
        <v>14</v>
      </c>
      <c r="F12367" s="4" t="s">
        <v>13</v>
      </c>
      <c r="G12367" s="4" t="s">
        <v>13</v>
      </c>
      <c r="H12367" s="4" t="s">
        <v>8</v>
      </c>
    </row>
    <row r="12368" spans="1:7">
      <c r="A12368" t="n">
        <v>101123</v>
      </c>
      <c r="B12368" s="87" t="n">
        <v>100</v>
      </c>
      <c r="C12368" s="7" t="n">
        <v>7</v>
      </c>
      <c r="D12368" s="7" t="n">
        <v>-5.25</v>
      </c>
      <c r="E12368" s="7" t="n">
        <v>1082340147</v>
      </c>
      <c r="F12368" s="7" t="n">
        <v>50.7999992370605</v>
      </c>
      <c r="G12368" s="7" t="n">
        <v>0</v>
      </c>
      <c r="H12368" s="7" t="n">
        <v>0</v>
      </c>
    </row>
    <row r="12369" spans="1:8">
      <c r="A12369" t="s">
        <v>4</v>
      </c>
      <c r="B12369" s="4" t="s">
        <v>5</v>
      </c>
      <c r="C12369" s="4" t="s">
        <v>7</v>
      </c>
      <c r="D12369" s="4" t="s">
        <v>13</v>
      </c>
      <c r="E12369" s="4" t="s">
        <v>14</v>
      </c>
      <c r="F12369" s="4" t="s">
        <v>13</v>
      </c>
      <c r="G12369" s="4" t="s">
        <v>13</v>
      </c>
      <c r="H12369" s="4" t="s">
        <v>8</v>
      </c>
    </row>
    <row r="12370" spans="1:8">
      <c r="A12370" t="n">
        <v>101143</v>
      </c>
      <c r="B12370" s="87" t="n">
        <v>100</v>
      </c>
      <c r="C12370" s="7" t="n">
        <v>8</v>
      </c>
      <c r="D12370" s="7" t="n">
        <v>-5.25</v>
      </c>
      <c r="E12370" s="7" t="n">
        <v>1082340147</v>
      </c>
      <c r="F12370" s="7" t="n">
        <v>50.7999992370605</v>
      </c>
      <c r="G12370" s="7" t="n">
        <v>0</v>
      </c>
      <c r="H12370" s="7" t="n">
        <v>0</v>
      </c>
    </row>
    <row r="12371" spans="1:8">
      <c r="A12371" t="s">
        <v>4</v>
      </c>
      <c r="B12371" s="4" t="s">
        <v>5</v>
      </c>
      <c r="C12371" s="4" t="s">
        <v>7</v>
      </c>
      <c r="D12371" s="4" t="s">
        <v>13</v>
      </c>
      <c r="E12371" s="4" t="s">
        <v>14</v>
      </c>
      <c r="F12371" s="4" t="s">
        <v>13</v>
      </c>
      <c r="G12371" s="4" t="s">
        <v>13</v>
      </c>
      <c r="H12371" s="4" t="s">
        <v>8</v>
      </c>
    </row>
    <row r="12372" spans="1:8">
      <c r="A12372" t="n">
        <v>101163</v>
      </c>
      <c r="B12372" s="87" t="n">
        <v>100</v>
      </c>
      <c r="C12372" s="7" t="n">
        <v>9</v>
      </c>
      <c r="D12372" s="7" t="n">
        <v>-5.25</v>
      </c>
      <c r="E12372" s="7" t="n">
        <v>1082340147</v>
      </c>
      <c r="F12372" s="7" t="n">
        <v>50.7999992370605</v>
      </c>
      <c r="G12372" s="7" t="n">
        <v>0</v>
      </c>
      <c r="H12372" s="7" t="n">
        <v>0</v>
      </c>
    </row>
    <row r="12373" spans="1:8">
      <c r="A12373" t="s">
        <v>4</v>
      </c>
      <c r="B12373" s="4" t="s">
        <v>5</v>
      </c>
      <c r="C12373" s="4" t="s">
        <v>7</v>
      </c>
      <c r="D12373" s="4" t="s">
        <v>13</v>
      </c>
      <c r="E12373" s="4" t="s">
        <v>14</v>
      </c>
      <c r="F12373" s="4" t="s">
        <v>13</v>
      </c>
      <c r="G12373" s="4" t="s">
        <v>13</v>
      </c>
      <c r="H12373" s="4" t="s">
        <v>8</v>
      </c>
    </row>
    <row r="12374" spans="1:8">
      <c r="A12374" t="n">
        <v>101183</v>
      </c>
      <c r="B12374" s="87" t="n">
        <v>100</v>
      </c>
      <c r="C12374" s="7" t="n">
        <v>11</v>
      </c>
      <c r="D12374" s="7" t="n">
        <v>-5.25</v>
      </c>
      <c r="E12374" s="7" t="n">
        <v>1082340147</v>
      </c>
      <c r="F12374" s="7" t="n">
        <v>50.7999992370605</v>
      </c>
      <c r="G12374" s="7" t="n">
        <v>0</v>
      </c>
      <c r="H12374" s="7" t="n">
        <v>0</v>
      </c>
    </row>
    <row r="12375" spans="1:8">
      <c r="A12375" t="s">
        <v>4</v>
      </c>
      <c r="B12375" s="4" t="s">
        <v>5</v>
      </c>
      <c r="C12375" s="4" t="s">
        <v>7</v>
      </c>
      <c r="D12375" s="4" t="s">
        <v>13</v>
      </c>
      <c r="E12375" s="4" t="s">
        <v>14</v>
      </c>
      <c r="F12375" s="4" t="s">
        <v>13</v>
      </c>
      <c r="G12375" s="4" t="s">
        <v>13</v>
      </c>
      <c r="H12375" s="4" t="s">
        <v>8</v>
      </c>
    </row>
    <row r="12376" spans="1:8">
      <c r="A12376" t="n">
        <v>101203</v>
      </c>
      <c r="B12376" s="87" t="n">
        <v>100</v>
      </c>
      <c r="C12376" s="7" t="n">
        <v>7032</v>
      </c>
      <c r="D12376" s="7" t="n">
        <v>-5.25</v>
      </c>
      <c r="E12376" s="7" t="n">
        <v>1082340147</v>
      </c>
      <c r="F12376" s="7" t="n">
        <v>50.7999992370605</v>
      </c>
      <c r="G12376" s="7" t="n">
        <v>0</v>
      </c>
      <c r="H12376" s="7" t="n">
        <v>0</v>
      </c>
    </row>
    <row r="12377" spans="1:8">
      <c r="A12377" t="s">
        <v>4</v>
      </c>
      <c r="B12377" s="4" t="s">
        <v>5</v>
      </c>
      <c r="C12377" s="4" t="s">
        <v>7</v>
      </c>
      <c r="D12377" s="4" t="s">
        <v>13</v>
      </c>
      <c r="E12377" s="4" t="s">
        <v>14</v>
      </c>
      <c r="F12377" s="4" t="s">
        <v>13</v>
      </c>
      <c r="G12377" s="4" t="s">
        <v>13</v>
      </c>
      <c r="H12377" s="4" t="s">
        <v>8</v>
      </c>
    </row>
    <row r="12378" spans="1:8">
      <c r="A12378" t="n">
        <v>101223</v>
      </c>
      <c r="B12378" s="87" t="n">
        <v>100</v>
      </c>
      <c r="C12378" s="7" t="n">
        <v>13</v>
      </c>
      <c r="D12378" s="7" t="n">
        <v>-5.25</v>
      </c>
      <c r="E12378" s="7" t="n">
        <v>1082340147</v>
      </c>
      <c r="F12378" s="7" t="n">
        <v>50.7999992370605</v>
      </c>
      <c r="G12378" s="7" t="n">
        <v>0</v>
      </c>
      <c r="H12378" s="7" t="n">
        <v>0</v>
      </c>
    </row>
    <row r="12379" spans="1:8">
      <c r="A12379" t="s">
        <v>4</v>
      </c>
      <c r="B12379" s="4" t="s">
        <v>5</v>
      </c>
      <c r="C12379" s="4" t="s">
        <v>7</v>
      </c>
      <c r="D12379" s="4" t="s">
        <v>13</v>
      </c>
      <c r="E12379" s="4" t="s">
        <v>14</v>
      </c>
      <c r="F12379" s="4" t="s">
        <v>13</v>
      </c>
      <c r="G12379" s="4" t="s">
        <v>13</v>
      </c>
      <c r="H12379" s="4" t="s">
        <v>8</v>
      </c>
    </row>
    <row r="12380" spans="1:8">
      <c r="A12380" t="n">
        <v>101243</v>
      </c>
      <c r="B12380" s="87" t="n">
        <v>100</v>
      </c>
      <c r="C12380" s="7" t="n">
        <v>80</v>
      </c>
      <c r="D12380" s="7" t="n">
        <v>-5.25</v>
      </c>
      <c r="E12380" s="7" t="n">
        <v>1082340147</v>
      </c>
      <c r="F12380" s="7" t="n">
        <v>50.7999992370605</v>
      </c>
      <c r="G12380" s="7" t="n">
        <v>0</v>
      </c>
      <c r="H12380" s="7" t="n">
        <v>0</v>
      </c>
    </row>
    <row r="12381" spans="1:8">
      <c r="A12381" t="s">
        <v>4</v>
      </c>
      <c r="B12381" s="4" t="s">
        <v>5</v>
      </c>
      <c r="C12381" s="4" t="s">
        <v>7</v>
      </c>
      <c r="D12381" s="4" t="s">
        <v>13</v>
      </c>
      <c r="E12381" s="4" t="s">
        <v>14</v>
      </c>
      <c r="F12381" s="4" t="s">
        <v>13</v>
      </c>
      <c r="G12381" s="4" t="s">
        <v>13</v>
      </c>
      <c r="H12381" s="4" t="s">
        <v>8</v>
      </c>
    </row>
    <row r="12382" spans="1:8">
      <c r="A12382" t="n">
        <v>101263</v>
      </c>
      <c r="B12382" s="87" t="n">
        <v>100</v>
      </c>
      <c r="C12382" s="7" t="n">
        <v>18</v>
      </c>
      <c r="D12382" s="7" t="n">
        <v>-5.25</v>
      </c>
      <c r="E12382" s="7" t="n">
        <v>1082340147</v>
      </c>
      <c r="F12382" s="7" t="n">
        <v>50.7999992370605</v>
      </c>
      <c r="G12382" s="7" t="n">
        <v>0</v>
      </c>
      <c r="H12382" s="7" t="n">
        <v>0</v>
      </c>
    </row>
    <row r="12383" spans="1:8">
      <c r="A12383" t="s">
        <v>4</v>
      </c>
      <c r="B12383" s="4" t="s">
        <v>5</v>
      </c>
      <c r="C12383" s="4" t="s">
        <v>8</v>
      </c>
      <c r="D12383" s="4" t="s">
        <v>8</v>
      </c>
      <c r="E12383" s="4" t="s">
        <v>13</v>
      </c>
      <c r="F12383" s="4" t="s">
        <v>13</v>
      </c>
      <c r="G12383" s="4" t="s">
        <v>13</v>
      </c>
      <c r="H12383" s="4" t="s">
        <v>7</v>
      </c>
    </row>
    <row r="12384" spans="1:8">
      <c r="A12384" t="n">
        <v>101283</v>
      </c>
      <c r="B12384" s="31" t="n">
        <v>45</v>
      </c>
      <c r="C12384" s="7" t="n">
        <v>2</v>
      </c>
      <c r="D12384" s="7" t="n">
        <v>3</v>
      </c>
      <c r="E12384" s="7" t="n">
        <v>-0.579999983310699</v>
      </c>
      <c r="F12384" s="7" t="n">
        <v>3.27999997138977</v>
      </c>
      <c r="G12384" s="7" t="n">
        <v>44.5800018310547</v>
      </c>
      <c r="H12384" s="7" t="n">
        <v>0</v>
      </c>
    </row>
    <row r="12385" spans="1:8">
      <c r="A12385" t="s">
        <v>4</v>
      </c>
      <c r="B12385" s="4" t="s">
        <v>5</v>
      </c>
      <c r="C12385" s="4" t="s">
        <v>8</v>
      </c>
      <c r="D12385" s="4" t="s">
        <v>8</v>
      </c>
      <c r="E12385" s="4" t="s">
        <v>13</v>
      </c>
      <c r="F12385" s="4" t="s">
        <v>13</v>
      </c>
      <c r="G12385" s="4" t="s">
        <v>13</v>
      </c>
      <c r="H12385" s="4" t="s">
        <v>7</v>
      </c>
      <c r="I12385" s="4" t="s">
        <v>8</v>
      </c>
    </row>
    <row r="12386" spans="1:8">
      <c r="A12386" t="n">
        <v>101300</v>
      </c>
      <c r="B12386" s="31" t="n">
        <v>45</v>
      </c>
      <c r="C12386" s="7" t="n">
        <v>4</v>
      </c>
      <c r="D12386" s="7" t="n">
        <v>3</v>
      </c>
      <c r="E12386" s="7" t="n">
        <v>1.62999999523163</v>
      </c>
      <c r="F12386" s="7" t="n">
        <v>343.290008544922</v>
      </c>
      <c r="G12386" s="7" t="n">
        <v>0</v>
      </c>
      <c r="H12386" s="7" t="n">
        <v>0</v>
      </c>
      <c r="I12386" s="7" t="n">
        <v>0</v>
      </c>
    </row>
    <row r="12387" spans="1:8">
      <c r="A12387" t="s">
        <v>4</v>
      </c>
      <c r="B12387" s="4" t="s">
        <v>5</v>
      </c>
      <c r="C12387" s="4" t="s">
        <v>8</v>
      </c>
      <c r="D12387" s="4" t="s">
        <v>8</v>
      </c>
      <c r="E12387" s="4" t="s">
        <v>13</v>
      </c>
      <c r="F12387" s="4" t="s">
        <v>7</v>
      </c>
    </row>
    <row r="12388" spans="1:8">
      <c r="A12388" t="n">
        <v>101318</v>
      </c>
      <c r="B12388" s="31" t="n">
        <v>45</v>
      </c>
      <c r="C12388" s="7" t="n">
        <v>5</v>
      </c>
      <c r="D12388" s="7" t="n">
        <v>3</v>
      </c>
      <c r="E12388" s="7" t="n">
        <v>4.30000019073486</v>
      </c>
      <c r="F12388" s="7" t="n">
        <v>0</v>
      </c>
    </row>
    <row r="12389" spans="1:8">
      <c r="A12389" t="s">
        <v>4</v>
      </c>
      <c r="B12389" s="4" t="s">
        <v>5</v>
      </c>
      <c r="C12389" s="4" t="s">
        <v>8</v>
      </c>
      <c r="D12389" s="4" t="s">
        <v>8</v>
      </c>
      <c r="E12389" s="4" t="s">
        <v>13</v>
      </c>
      <c r="F12389" s="4" t="s">
        <v>7</v>
      </c>
    </row>
    <row r="12390" spans="1:8">
      <c r="A12390" t="n">
        <v>101327</v>
      </c>
      <c r="B12390" s="31" t="n">
        <v>45</v>
      </c>
      <c r="C12390" s="7" t="n">
        <v>11</v>
      </c>
      <c r="D12390" s="7" t="n">
        <v>3</v>
      </c>
      <c r="E12390" s="7" t="n">
        <v>26</v>
      </c>
      <c r="F12390" s="7" t="n">
        <v>0</v>
      </c>
    </row>
    <row r="12391" spans="1:8">
      <c r="A12391" t="s">
        <v>4</v>
      </c>
      <c r="B12391" s="4" t="s">
        <v>5</v>
      </c>
      <c r="C12391" s="4" t="s">
        <v>8</v>
      </c>
      <c r="D12391" s="4" t="s">
        <v>8</v>
      </c>
      <c r="E12391" s="4" t="s">
        <v>13</v>
      </c>
      <c r="F12391" s="4" t="s">
        <v>7</v>
      </c>
    </row>
    <row r="12392" spans="1:8">
      <c r="A12392" t="n">
        <v>101336</v>
      </c>
      <c r="B12392" s="31" t="n">
        <v>45</v>
      </c>
      <c r="C12392" s="7" t="n">
        <v>5</v>
      </c>
      <c r="D12392" s="7" t="n">
        <v>3</v>
      </c>
      <c r="E12392" s="7" t="n">
        <v>3.90000009536743</v>
      </c>
      <c r="F12392" s="7" t="n">
        <v>3000</v>
      </c>
    </row>
    <row r="12393" spans="1:8">
      <c r="A12393" t="s">
        <v>4</v>
      </c>
      <c r="B12393" s="4" t="s">
        <v>5</v>
      </c>
      <c r="C12393" s="4" t="s">
        <v>8</v>
      </c>
      <c r="D12393" s="4" t="s">
        <v>7</v>
      </c>
    </row>
    <row r="12394" spans="1:8">
      <c r="A12394" t="n">
        <v>101345</v>
      </c>
      <c r="B12394" s="27" t="n">
        <v>58</v>
      </c>
      <c r="C12394" s="7" t="n">
        <v>255</v>
      </c>
      <c r="D12394" s="7" t="n">
        <v>0</v>
      </c>
    </row>
    <row r="12395" spans="1:8">
      <c r="A12395" t="s">
        <v>4</v>
      </c>
      <c r="B12395" s="4" t="s">
        <v>5</v>
      </c>
      <c r="C12395" s="4" t="s">
        <v>7</v>
      </c>
      <c r="D12395" s="4" t="s">
        <v>8</v>
      </c>
      <c r="E12395" s="4" t="s">
        <v>13</v>
      </c>
      <c r="F12395" s="4" t="s">
        <v>7</v>
      </c>
    </row>
    <row r="12396" spans="1:8">
      <c r="A12396" t="n">
        <v>101349</v>
      </c>
      <c r="B12396" s="63" t="n">
        <v>59</v>
      </c>
      <c r="C12396" s="7" t="n">
        <v>0</v>
      </c>
      <c r="D12396" s="7" t="n">
        <v>9</v>
      </c>
      <c r="E12396" s="7" t="n">
        <v>0.150000005960464</v>
      </c>
      <c r="F12396" s="7" t="n">
        <v>0</v>
      </c>
    </row>
    <row r="12397" spans="1:8">
      <c r="A12397" t="s">
        <v>4</v>
      </c>
      <c r="B12397" s="4" t="s">
        <v>5</v>
      </c>
      <c r="C12397" s="4" t="s">
        <v>7</v>
      </c>
      <c r="D12397" s="4" t="s">
        <v>8</v>
      </c>
      <c r="E12397" s="4" t="s">
        <v>13</v>
      </c>
      <c r="F12397" s="4" t="s">
        <v>7</v>
      </c>
    </row>
    <row r="12398" spans="1:8">
      <c r="A12398" t="n">
        <v>101359</v>
      </c>
      <c r="B12398" s="63" t="n">
        <v>59</v>
      </c>
      <c r="C12398" s="7" t="n">
        <v>1</v>
      </c>
      <c r="D12398" s="7" t="n">
        <v>9</v>
      </c>
      <c r="E12398" s="7" t="n">
        <v>0.150000005960464</v>
      </c>
      <c r="F12398" s="7" t="n">
        <v>0</v>
      </c>
    </row>
    <row r="12399" spans="1:8">
      <c r="A12399" t="s">
        <v>4</v>
      </c>
      <c r="B12399" s="4" t="s">
        <v>5</v>
      </c>
      <c r="C12399" s="4" t="s">
        <v>7</v>
      </c>
      <c r="D12399" s="4" t="s">
        <v>8</v>
      </c>
      <c r="E12399" s="4" t="s">
        <v>13</v>
      </c>
      <c r="F12399" s="4" t="s">
        <v>7</v>
      </c>
    </row>
    <row r="12400" spans="1:8">
      <c r="A12400" t="n">
        <v>101369</v>
      </c>
      <c r="B12400" s="63" t="n">
        <v>59</v>
      </c>
      <c r="C12400" s="7" t="n">
        <v>4</v>
      </c>
      <c r="D12400" s="7" t="n">
        <v>9</v>
      </c>
      <c r="E12400" s="7" t="n">
        <v>0.150000005960464</v>
      </c>
      <c r="F12400" s="7" t="n">
        <v>0</v>
      </c>
    </row>
    <row r="12401" spans="1:9">
      <c r="A12401" t="s">
        <v>4</v>
      </c>
      <c r="B12401" s="4" t="s">
        <v>5</v>
      </c>
      <c r="C12401" s="4" t="s">
        <v>7</v>
      </c>
      <c r="D12401" s="4" t="s">
        <v>8</v>
      </c>
      <c r="E12401" s="4" t="s">
        <v>13</v>
      </c>
      <c r="F12401" s="4" t="s">
        <v>7</v>
      </c>
    </row>
    <row r="12402" spans="1:9">
      <c r="A12402" t="n">
        <v>101379</v>
      </c>
      <c r="B12402" s="63" t="n">
        <v>59</v>
      </c>
      <c r="C12402" s="7" t="n">
        <v>5</v>
      </c>
      <c r="D12402" s="7" t="n">
        <v>9</v>
      </c>
      <c r="E12402" s="7" t="n">
        <v>0.150000005960464</v>
      </c>
      <c r="F12402" s="7" t="n">
        <v>0</v>
      </c>
    </row>
    <row r="12403" spans="1:9">
      <c r="A12403" t="s">
        <v>4</v>
      </c>
      <c r="B12403" s="4" t="s">
        <v>5</v>
      </c>
      <c r="C12403" s="4" t="s">
        <v>7</v>
      </c>
      <c r="D12403" s="4" t="s">
        <v>8</v>
      </c>
      <c r="E12403" s="4" t="s">
        <v>13</v>
      </c>
      <c r="F12403" s="4" t="s">
        <v>7</v>
      </c>
    </row>
    <row r="12404" spans="1:9">
      <c r="A12404" t="n">
        <v>101389</v>
      </c>
      <c r="B12404" s="63" t="n">
        <v>59</v>
      </c>
      <c r="C12404" s="7" t="n">
        <v>6</v>
      </c>
      <c r="D12404" s="7" t="n">
        <v>9</v>
      </c>
      <c r="E12404" s="7" t="n">
        <v>0.150000005960464</v>
      </c>
      <c r="F12404" s="7" t="n">
        <v>0</v>
      </c>
    </row>
    <row r="12405" spans="1:9">
      <c r="A12405" t="s">
        <v>4</v>
      </c>
      <c r="B12405" s="4" t="s">
        <v>5</v>
      </c>
      <c r="C12405" s="4" t="s">
        <v>7</v>
      </c>
      <c r="D12405" s="4" t="s">
        <v>8</v>
      </c>
      <c r="E12405" s="4" t="s">
        <v>13</v>
      </c>
      <c r="F12405" s="4" t="s">
        <v>7</v>
      </c>
    </row>
    <row r="12406" spans="1:9">
      <c r="A12406" t="n">
        <v>101399</v>
      </c>
      <c r="B12406" s="63" t="n">
        <v>59</v>
      </c>
      <c r="C12406" s="7" t="n">
        <v>9</v>
      </c>
      <c r="D12406" s="7" t="n">
        <v>9</v>
      </c>
      <c r="E12406" s="7" t="n">
        <v>0.150000005960464</v>
      </c>
      <c r="F12406" s="7" t="n">
        <v>0</v>
      </c>
    </row>
    <row r="12407" spans="1:9">
      <c r="A12407" t="s">
        <v>4</v>
      </c>
      <c r="B12407" s="4" t="s">
        <v>5</v>
      </c>
      <c r="C12407" s="4" t="s">
        <v>7</v>
      </c>
      <c r="D12407" s="4" t="s">
        <v>8</v>
      </c>
      <c r="E12407" s="4" t="s">
        <v>13</v>
      </c>
      <c r="F12407" s="4" t="s">
        <v>7</v>
      </c>
    </row>
    <row r="12408" spans="1:9">
      <c r="A12408" t="n">
        <v>101409</v>
      </c>
      <c r="B12408" s="63" t="n">
        <v>59</v>
      </c>
      <c r="C12408" s="7" t="n">
        <v>11</v>
      </c>
      <c r="D12408" s="7" t="n">
        <v>9</v>
      </c>
      <c r="E12408" s="7" t="n">
        <v>0.150000005960464</v>
      </c>
      <c r="F12408" s="7" t="n">
        <v>0</v>
      </c>
    </row>
    <row r="12409" spans="1:9">
      <c r="A12409" t="s">
        <v>4</v>
      </c>
      <c r="B12409" s="4" t="s">
        <v>5</v>
      </c>
      <c r="C12409" s="4" t="s">
        <v>7</v>
      </c>
      <c r="D12409" s="4" t="s">
        <v>8</v>
      </c>
      <c r="E12409" s="4" t="s">
        <v>13</v>
      </c>
      <c r="F12409" s="4" t="s">
        <v>7</v>
      </c>
    </row>
    <row r="12410" spans="1:9">
      <c r="A12410" t="n">
        <v>101419</v>
      </c>
      <c r="B12410" s="63" t="n">
        <v>59</v>
      </c>
      <c r="C12410" s="7" t="n">
        <v>13</v>
      </c>
      <c r="D12410" s="7" t="n">
        <v>9</v>
      </c>
      <c r="E12410" s="7" t="n">
        <v>0.150000005960464</v>
      </c>
      <c r="F12410" s="7" t="n">
        <v>0</v>
      </c>
    </row>
    <row r="12411" spans="1:9">
      <c r="A12411" t="s">
        <v>4</v>
      </c>
      <c r="B12411" s="4" t="s">
        <v>5</v>
      </c>
      <c r="C12411" s="4" t="s">
        <v>7</v>
      </c>
      <c r="D12411" s="4" t="s">
        <v>8</v>
      </c>
      <c r="E12411" s="4" t="s">
        <v>13</v>
      </c>
      <c r="F12411" s="4" t="s">
        <v>7</v>
      </c>
    </row>
    <row r="12412" spans="1:9">
      <c r="A12412" t="n">
        <v>101429</v>
      </c>
      <c r="B12412" s="63" t="n">
        <v>59</v>
      </c>
      <c r="C12412" s="7" t="n">
        <v>80</v>
      </c>
      <c r="D12412" s="7" t="n">
        <v>9</v>
      </c>
      <c r="E12412" s="7" t="n">
        <v>0.150000005960464</v>
      </c>
      <c r="F12412" s="7" t="n">
        <v>0</v>
      </c>
    </row>
    <row r="12413" spans="1:9">
      <c r="A12413" t="s">
        <v>4</v>
      </c>
      <c r="B12413" s="4" t="s">
        <v>5</v>
      </c>
      <c r="C12413" s="4" t="s">
        <v>7</v>
      </c>
      <c r="D12413" s="4" t="s">
        <v>8</v>
      </c>
      <c r="E12413" s="4" t="s">
        <v>13</v>
      </c>
      <c r="F12413" s="4" t="s">
        <v>7</v>
      </c>
    </row>
    <row r="12414" spans="1:9">
      <c r="A12414" t="n">
        <v>101439</v>
      </c>
      <c r="B12414" s="63" t="n">
        <v>59</v>
      </c>
      <c r="C12414" s="7" t="n">
        <v>18</v>
      </c>
      <c r="D12414" s="7" t="n">
        <v>9</v>
      </c>
      <c r="E12414" s="7" t="n">
        <v>0.150000005960464</v>
      </c>
      <c r="F12414" s="7" t="n">
        <v>0</v>
      </c>
    </row>
    <row r="12415" spans="1:9">
      <c r="A12415" t="s">
        <v>4</v>
      </c>
      <c r="B12415" s="4" t="s">
        <v>5</v>
      </c>
      <c r="C12415" s="4" t="s">
        <v>7</v>
      </c>
    </row>
    <row r="12416" spans="1:9">
      <c r="A12416" t="n">
        <v>101449</v>
      </c>
      <c r="B12416" s="25" t="n">
        <v>16</v>
      </c>
      <c r="C12416" s="7" t="n">
        <v>1500</v>
      </c>
    </row>
    <row r="12417" spans="1:6">
      <c r="A12417" t="s">
        <v>4</v>
      </c>
      <c r="B12417" s="4" t="s">
        <v>5</v>
      </c>
      <c r="C12417" s="4" t="s">
        <v>8</v>
      </c>
      <c r="D12417" s="4" t="s">
        <v>7</v>
      </c>
      <c r="E12417" s="4" t="s">
        <v>14</v>
      </c>
      <c r="F12417" s="4" t="s">
        <v>7</v>
      </c>
      <c r="G12417" s="4" t="s">
        <v>14</v>
      </c>
      <c r="H12417" s="4" t="s">
        <v>8</v>
      </c>
    </row>
    <row r="12418" spans="1:6">
      <c r="A12418" t="n">
        <v>101452</v>
      </c>
      <c r="B12418" s="14" t="n">
        <v>49</v>
      </c>
      <c r="C12418" s="7" t="n">
        <v>0</v>
      </c>
      <c r="D12418" s="7" t="n">
        <v>126</v>
      </c>
      <c r="E12418" s="7" t="n">
        <v>1065353216</v>
      </c>
      <c r="F12418" s="7" t="n">
        <v>0</v>
      </c>
      <c r="G12418" s="7" t="n">
        <v>0</v>
      </c>
      <c r="H12418" s="7" t="n">
        <v>0</v>
      </c>
    </row>
    <row r="12419" spans="1:6">
      <c r="A12419" t="s">
        <v>4</v>
      </c>
      <c r="B12419" s="4" t="s">
        <v>5</v>
      </c>
      <c r="C12419" s="4" t="s">
        <v>8</v>
      </c>
      <c r="D12419" s="4" t="s">
        <v>7</v>
      </c>
      <c r="E12419" s="4" t="s">
        <v>9</v>
      </c>
    </row>
    <row r="12420" spans="1:6">
      <c r="A12420" t="n">
        <v>101467</v>
      </c>
      <c r="B12420" s="39" t="n">
        <v>51</v>
      </c>
      <c r="C12420" s="7" t="n">
        <v>4</v>
      </c>
      <c r="D12420" s="7" t="n">
        <v>7032</v>
      </c>
      <c r="E12420" s="7" t="s">
        <v>76</v>
      </c>
    </row>
    <row r="12421" spans="1:6">
      <c r="A12421" t="s">
        <v>4</v>
      </c>
      <c r="B12421" s="4" t="s">
        <v>5</v>
      </c>
      <c r="C12421" s="4" t="s">
        <v>7</v>
      </c>
    </row>
    <row r="12422" spans="1:6">
      <c r="A12422" t="n">
        <v>101481</v>
      </c>
      <c r="B12422" s="25" t="n">
        <v>16</v>
      </c>
      <c r="C12422" s="7" t="n">
        <v>0</v>
      </c>
    </row>
    <row r="12423" spans="1:6">
      <c r="A12423" t="s">
        <v>4</v>
      </c>
      <c r="B12423" s="4" t="s">
        <v>5</v>
      </c>
      <c r="C12423" s="4" t="s">
        <v>7</v>
      </c>
      <c r="D12423" s="4" t="s">
        <v>8</v>
      </c>
      <c r="E12423" s="4" t="s">
        <v>14</v>
      </c>
      <c r="F12423" s="4" t="s">
        <v>74</v>
      </c>
      <c r="G12423" s="4" t="s">
        <v>8</v>
      </c>
      <c r="H12423" s="4" t="s">
        <v>8</v>
      </c>
    </row>
    <row r="12424" spans="1:6">
      <c r="A12424" t="n">
        <v>101484</v>
      </c>
      <c r="B12424" s="40" t="n">
        <v>26</v>
      </c>
      <c r="C12424" s="7" t="n">
        <v>7032</v>
      </c>
      <c r="D12424" s="7" t="n">
        <v>17</v>
      </c>
      <c r="E12424" s="7" t="n">
        <v>62656</v>
      </c>
      <c r="F12424" s="7" t="s">
        <v>747</v>
      </c>
      <c r="G12424" s="7" t="n">
        <v>2</v>
      </c>
      <c r="H12424" s="7" t="n">
        <v>0</v>
      </c>
    </row>
    <row r="12425" spans="1:6">
      <c r="A12425" t="s">
        <v>4</v>
      </c>
      <c r="B12425" s="4" t="s">
        <v>5</v>
      </c>
    </row>
    <row r="12426" spans="1:6">
      <c r="A12426" t="n">
        <v>101522</v>
      </c>
      <c r="B12426" s="41" t="n">
        <v>28</v>
      </c>
    </row>
    <row r="12427" spans="1:6">
      <c r="A12427" t="s">
        <v>4</v>
      </c>
      <c r="B12427" s="4" t="s">
        <v>5</v>
      </c>
      <c r="C12427" s="4" t="s">
        <v>8</v>
      </c>
      <c r="D12427" s="4" t="s">
        <v>7</v>
      </c>
      <c r="E12427" s="4" t="s">
        <v>9</v>
      </c>
    </row>
    <row r="12428" spans="1:6">
      <c r="A12428" t="n">
        <v>101523</v>
      </c>
      <c r="B12428" s="39" t="n">
        <v>51</v>
      </c>
      <c r="C12428" s="7" t="n">
        <v>4</v>
      </c>
      <c r="D12428" s="7" t="n">
        <v>5</v>
      </c>
      <c r="E12428" s="7" t="s">
        <v>288</v>
      </c>
    </row>
    <row r="12429" spans="1:6">
      <c r="A12429" t="s">
        <v>4</v>
      </c>
      <c r="B12429" s="4" t="s">
        <v>5</v>
      </c>
      <c r="C12429" s="4" t="s">
        <v>7</v>
      </c>
    </row>
    <row r="12430" spans="1:6">
      <c r="A12430" t="n">
        <v>101536</v>
      </c>
      <c r="B12430" s="25" t="n">
        <v>16</v>
      </c>
      <c r="C12430" s="7" t="n">
        <v>0</v>
      </c>
    </row>
    <row r="12431" spans="1:6">
      <c r="A12431" t="s">
        <v>4</v>
      </c>
      <c r="B12431" s="4" t="s">
        <v>5</v>
      </c>
      <c r="C12431" s="4" t="s">
        <v>7</v>
      </c>
      <c r="D12431" s="4" t="s">
        <v>8</v>
      </c>
      <c r="E12431" s="4" t="s">
        <v>14</v>
      </c>
      <c r="F12431" s="4" t="s">
        <v>74</v>
      </c>
      <c r="G12431" s="4" t="s">
        <v>8</v>
      </c>
      <c r="H12431" s="4" t="s">
        <v>8</v>
      </c>
    </row>
    <row r="12432" spans="1:6">
      <c r="A12432" t="n">
        <v>101539</v>
      </c>
      <c r="B12432" s="40" t="n">
        <v>26</v>
      </c>
      <c r="C12432" s="7" t="n">
        <v>5</v>
      </c>
      <c r="D12432" s="7" t="n">
        <v>17</v>
      </c>
      <c r="E12432" s="7" t="n">
        <v>62657</v>
      </c>
      <c r="F12432" s="7" t="s">
        <v>748</v>
      </c>
      <c r="G12432" s="7" t="n">
        <v>2</v>
      </c>
      <c r="H12432" s="7" t="n">
        <v>0</v>
      </c>
    </row>
    <row r="12433" spans="1:8">
      <c r="A12433" t="s">
        <v>4</v>
      </c>
      <c r="B12433" s="4" t="s">
        <v>5</v>
      </c>
    </row>
    <row r="12434" spans="1:8">
      <c r="A12434" t="n">
        <v>101617</v>
      </c>
      <c r="B12434" s="41" t="n">
        <v>28</v>
      </c>
    </row>
    <row r="12435" spans="1:8">
      <c r="A12435" t="s">
        <v>4</v>
      </c>
      <c r="B12435" s="4" t="s">
        <v>5</v>
      </c>
      <c r="C12435" s="4" t="s">
        <v>8</v>
      </c>
      <c r="D12435" s="4" t="s">
        <v>7</v>
      </c>
      <c r="E12435" s="4" t="s">
        <v>9</v>
      </c>
    </row>
    <row r="12436" spans="1:8">
      <c r="A12436" t="n">
        <v>101618</v>
      </c>
      <c r="B12436" s="39" t="n">
        <v>51</v>
      </c>
      <c r="C12436" s="7" t="n">
        <v>4</v>
      </c>
      <c r="D12436" s="7" t="n">
        <v>0</v>
      </c>
      <c r="E12436" s="7" t="s">
        <v>285</v>
      </c>
    </row>
    <row r="12437" spans="1:8">
      <c r="A12437" t="s">
        <v>4</v>
      </c>
      <c r="B12437" s="4" t="s">
        <v>5</v>
      </c>
      <c r="C12437" s="4" t="s">
        <v>7</v>
      </c>
    </row>
    <row r="12438" spans="1:8">
      <c r="A12438" t="n">
        <v>101632</v>
      </c>
      <c r="B12438" s="25" t="n">
        <v>16</v>
      </c>
      <c r="C12438" s="7" t="n">
        <v>0</v>
      </c>
    </row>
    <row r="12439" spans="1:8">
      <c r="A12439" t="s">
        <v>4</v>
      </c>
      <c r="B12439" s="4" t="s">
        <v>5</v>
      </c>
      <c r="C12439" s="4" t="s">
        <v>7</v>
      </c>
      <c r="D12439" s="4" t="s">
        <v>8</v>
      </c>
      <c r="E12439" s="4" t="s">
        <v>14</v>
      </c>
      <c r="F12439" s="4" t="s">
        <v>74</v>
      </c>
      <c r="G12439" s="4" t="s">
        <v>8</v>
      </c>
      <c r="H12439" s="4" t="s">
        <v>8</v>
      </c>
    </row>
    <row r="12440" spans="1:8">
      <c r="A12440" t="n">
        <v>101635</v>
      </c>
      <c r="B12440" s="40" t="n">
        <v>26</v>
      </c>
      <c r="C12440" s="7" t="n">
        <v>0</v>
      </c>
      <c r="D12440" s="7" t="n">
        <v>17</v>
      </c>
      <c r="E12440" s="7" t="n">
        <v>62658</v>
      </c>
      <c r="F12440" s="7" t="s">
        <v>749</v>
      </c>
      <c r="G12440" s="7" t="n">
        <v>2</v>
      </c>
      <c r="H12440" s="7" t="n">
        <v>0</v>
      </c>
    </row>
    <row r="12441" spans="1:8">
      <c r="A12441" t="s">
        <v>4</v>
      </c>
      <c r="B12441" s="4" t="s">
        <v>5</v>
      </c>
    </row>
    <row r="12442" spans="1:8">
      <c r="A12442" t="n">
        <v>101744</v>
      </c>
      <c r="B12442" s="41" t="n">
        <v>28</v>
      </c>
    </row>
    <row r="12443" spans="1:8">
      <c r="A12443" t="s">
        <v>4</v>
      </c>
      <c r="B12443" s="4" t="s">
        <v>5</v>
      </c>
      <c r="C12443" s="4" t="s">
        <v>8</v>
      </c>
      <c r="D12443" s="4" t="s">
        <v>7</v>
      </c>
      <c r="E12443" s="4" t="s">
        <v>9</v>
      </c>
    </row>
    <row r="12444" spans="1:8">
      <c r="A12444" t="n">
        <v>101745</v>
      </c>
      <c r="B12444" s="39" t="n">
        <v>51</v>
      </c>
      <c r="C12444" s="7" t="n">
        <v>4</v>
      </c>
      <c r="D12444" s="7" t="n">
        <v>18</v>
      </c>
      <c r="E12444" s="7" t="s">
        <v>288</v>
      </c>
    </row>
    <row r="12445" spans="1:8">
      <c r="A12445" t="s">
        <v>4</v>
      </c>
      <c r="B12445" s="4" t="s">
        <v>5</v>
      </c>
      <c r="C12445" s="4" t="s">
        <v>7</v>
      </c>
    </row>
    <row r="12446" spans="1:8">
      <c r="A12446" t="n">
        <v>101758</v>
      </c>
      <c r="B12446" s="25" t="n">
        <v>16</v>
      </c>
      <c r="C12446" s="7" t="n">
        <v>0</v>
      </c>
    </row>
    <row r="12447" spans="1:8">
      <c r="A12447" t="s">
        <v>4</v>
      </c>
      <c r="B12447" s="4" t="s">
        <v>5</v>
      </c>
      <c r="C12447" s="4" t="s">
        <v>7</v>
      </c>
      <c r="D12447" s="4" t="s">
        <v>8</v>
      </c>
      <c r="E12447" s="4" t="s">
        <v>14</v>
      </c>
      <c r="F12447" s="4" t="s">
        <v>74</v>
      </c>
      <c r="G12447" s="4" t="s">
        <v>8</v>
      </c>
      <c r="H12447" s="4" t="s">
        <v>8</v>
      </c>
    </row>
    <row r="12448" spans="1:8">
      <c r="A12448" t="n">
        <v>101761</v>
      </c>
      <c r="B12448" s="40" t="n">
        <v>26</v>
      </c>
      <c r="C12448" s="7" t="n">
        <v>18</v>
      </c>
      <c r="D12448" s="7" t="n">
        <v>17</v>
      </c>
      <c r="E12448" s="7" t="n">
        <v>62659</v>
      </c>
      <c r="F12448" s="7" t="s">
        <v>750</v>
      </c>
      <c r="G12448" s="7" t="n">
        <v>2</v>
      </c>
      <c r="H12448" s="7" t="n">
        <v>0</v>
      </c>
    </row>
    <row r="12449" spans="1:8">
      <c r="A12449" t="s">
        <v>4</v>
      </c>
      <c r="B12449" s="4" t="s">
        <v>5</v>
      </c>
    </row>
    <row r="12450" spans="1:8">
      <c r="A12450" t="n">
        <v>101811</v>
      </c>
      <c r="B12450" s="41" t="n">
        <v>28</v>
      </c>
    </row>
    <row r="12451" spans="1:8">
      <c r="A12451" t="s">
        <v>4</v>
      </c>
      <c r="B12451" s="4" t="s">
        <v>5</v>
      </c>
      <c r="C12451" s="4" t="s">
        <v>7</v>
      </c>
      <c r="D12451" s="4" t="s">
        <v>8</v>
      </c>
    </row>
    <row r="12452" spans="1:8">
      <c r="A12452" t="n">
        <v>101812</v>
      </c>
      <c r="B12452" s="42" t="n">
        <v>89</v>
      </c>
      <c r="C12452" s="7" t="n">
        <v>65533</v>
      </c>
      <c r="D12452" s="7" t="n">
        <v>1</v>
      </c>
    </row>
    <row r="12453" spans="1:8">
      <c r="A12453" t="s">
        <v>4</v>
      </c>
      <c r="B12453" s="4" t="s">
        <v>5</v>
      </c>
      <c r="C12453" s="4" t="s">
        <v>8</v>
      </c>
      <c r="D12453" s="4" t="s">
        <v>7</v>
      </c>
      <c r="E12453" s="4" t="s">
        <v>13</v>
      </c>
    </row>
    <row r="12454" spans="1:8">
      <c r="A12454" t="n">
        <v>101816</v>
      </c>
      <c r="B12454" s="27" t="n">
        <v>58</v>
      </c>
      <c r="C12454" s="7" t="n">
        <v>101</v>
      </c>
      <c r="D12454" s="7" t="n">
        <v>300</v>
      </c>
      <c r="E12454" s="7" t="n">
        <v>1</v>
      </c>
    </row>
    <row r="12455" spans="1:8">
      <c r="A12455" t="s">
        <v>4</v>
      </c>
      <c r="B12455" s="4" t="s">
        <v>5</v>
      </c>
      <c r="C12455" s="4" t="s">
        <v>8</v>
      </c>
      <c r="D12455" s="4" t="s">
        <v>7</v>
      </c>
    </row>
    <row r="12456" spans="1:8">
      <c r="A12456" t="n">
        <v>101824</v>
      </c>
      <c r="B12456" s="27" t="n">
        <v>58</v>
      </c>
      <c r="C12456" s="7" t="n">
        <v>254</v>
      </c>
      <c r="D12456" s="7" t="n">
        <v>0</v>
      </c>
    </row>
    <row r="12457" spans="1:8">
      <c r="A12457" t="s">
        <v>4</v>
      </c>
      <c r="B12457" s="4" t="s">
        <v>5</v>
      </c>
      <c r="C12457" s="4" t="s">
        <v>8</v>
      </c>
      <c r="D12457" s="4" t="s">
        <v>7</v>
      </c>
      <c r="E12457" s="4" t="s">
        <v>9</v>
      </c>
      <c r="F12457" s="4" t="s">
        <v>9</v>
      </c>
      <c r="G12457" s="4" t="s">
        <v>9</v>
      </c>
      <c r="H12457" s="4" t="s">
        <v>9</v>
      </c>
    </row>
    <row r="12458" spans="1:8">
      <c r="A12458" t="n">
        <v>101828</v>
      </c>
      <c r="B12458" s="39" t="n">
        <v>51</v>
      </c>
      <c r="C12458" s="7" t="n">
        <v>3</v>
      </c>
      <c r="D12458" s="7" t="n">
        <v>0</v>
      </c>
      <c r="E12458" s="7" t="s">
        <v>92</v>
      </c>
      <c r="F12458" s="7" t="s">
        <v>93</v>
      </c>
      <c r="G12458" s="7" t="s">
        <v>94</v>
      </c>
      <c r="H12458" s="7" t="s">
        <v>95</v>
      </c>
    </row>
    <row r="12459" spans="1:8">
      <c r="A12459" t="s">
        <v>4</v>
      </c>
      <c r="B12459" s="4" t="s">
        <v>5</v>
      </c>
      <c r="C12459" s="4" t="s">
        <v>8</v>
      </c>
      <c r="D12459" s="4" t="s">
        <v>7</v>
      </c>
      <c r="E12459" s="4" t="s">
        <v>9</v>
      </c>
      <c r="F12459" s="4" t="s">
        <v>9</v>
      </c>
      <c r="G12459" s="4" t="s">
        <v>9</v>
      </c>
      <c r="H12459" s="4" t="s">
        <v>9</v>
      </c>
    </row>
    <row r="12460" spans="1:8">
      <c r="A12460" t="n">
        <v>101857</v>
      </c>
      <c r="B12460" s="39" t="n">
        <v>51</v>
      </c>
      <c r="C12460" s="7" t="n">
        <v>3</v>
      </c>
      <c r="D12460" s="7" t="n">
        <v>5</v>
      </c>
      <c r="E12460" s="7" t="s">
        <v>580</v>
      </c>
      <c r="F12460" s="7" t="s">
        <v>455</v>
      </c>
      <c r="G12460" s="7" t="s">
        <v>94</v>
      </c>
      <c r="H12460" s="7" t="s">
        <v>95</v>
      </c>
    </row>
    <row r="12461" spans="1:8">
      <c r="A12461" t="s">
        <v>4</v>
      </c>
      <c r="B12461" s="4" t="s">
        <v>5</v>
      </c>
      <c r="C12461" s="4" t="s">
        <v>8</v>
      </c>
      <c r="D12461" s="4" t="s">
        <v>7</v>
      </c>
      <c r="E12461" s="4" t="s">
        <v>9</v>
      </c>
      <c r="F12461" s="4" t="s">
        <v>9</v>
      </c>
      <c r="G12461" s="4" t="s">
        <v>9</v>
      </c>
      <c r="H12461" s="4" t="s">
        <v>9</v>
      </c>
    </row>
    <row r="12462" spans="1:8">
      <c r="A12462" t="n">
        <v>101886</v>
      </c>
      <c r="B12462" s="39" t="n">
        <v>51</v>
      </c>
      <c r="C12462" s="7" t="n">
        <v>3</v>
      </c>
      <c r="D12462" s="7" t="n">
        <v>7032</v>
      </c>
      <c r="E12462" s="7" t="s">
        <v>92</v>
      </c>
      <c r="F12462" s="7" t="s">
        <v>93</v>
      </c>
      <c r="G12462" s="7" t="s">
        <v>94</v>
      </c>
      <c r="H12462" s="7" t="s">
        <v>95</v>
      </c>
    </row>
    <row r="12463" spans="1:8">
      <c r="A12463" t="s">
        <v>4</v>
      </c>
      <c r="B12463" s="4" t="s">
        <v>5</v>
      </c>
      <c r="C12463" s="4" t="s">
        <v>8</v>
      </c>
      <c r="D12463" s="4" t="s">
        <v>7</v>
      </c>
      <c r="E12463" s="4" t="s">
        <v>9</v>
      </c>
      <c r="F12463" s="4" t="s">
        <v>9</v>
      </c>
      <c r="G12463" s="4" t="s">
        <v>9</v>
      </c>
      <c r="H12463" s="4" t="s">
        <v>9</v>
      </c>
    </row>
    <row r="12464" spans="1:8">
      <c r="A12464" t="n">
        <v>101915</v>
      </c>
      <c r="B12464" s="39" t="n">
        <v>51</v>
      </c>
      <c r="C12464" s="7" t="n">
        <v>3</v>
      </c>
      <c r="D12464" s="7" t="n">
        <v>18</v>
      </c>
      <c r="E12464" s="7" t="s">
        <v>92</v>
      </c>
      <c r="F12464" s="7" t="s">
        <v>93</v>
      </c>
      <c r="G12464" s="7" t="s">
        <v>94</v>
      </c>
      <c r="H12464" s="7" t="s">
        <v>95</v>
      </c>
    </row>
    <row r="12465" spans="1:8">
      <c r="A12465" t="s">
        <v>4</v>
      </c>
      <c r="B12465" s="4" t="s">
        <v>5</v>
      </c>
      <c r="C12465" s="4" t="s">
        <v>7</v>
      </c>
      <c r="D12465" s="4" t="s">
        <v>13</v>
      </c>
      <c r="E12465" s="4" t="s">
        <v>13</v>
      </c>
      <c r="F12465" s="4" t="s">
        <v>13</v>
      </c>
      <c r="G12465" s="4" t="s">
        <v>13</v>
      </c>
    </row>
    <row r="12466" spans="1:8">
      <c r="A12466" t="n">
        <v>101944</v>
      </c>
      <c r="B12466" s="46" t="n">
        <v>46</v>
      </c>
      <c r="C12466" s="7" t="n">
        <v>0</v>
      </c>
      <c r="D12466" s="7" t="n">
        <v>-0.550000011920929</v>
      </c>
      <c r="E12466" s="7" t="n">
        <v>2</v>
      </c>
      <c r="F12466" s="7" t="n">
        <v>41.7000007629395</v>
      </c>
      <c r="G12466" s="7" t="n">
        <v>0</v>
      </c>
    </row>
    <row r="12467" spans="1:8">
      <c r="A12467" t="s">
        <v>4</v>
      </c>
      <c r="B12467" s="4" t="s">
        <v>5</v>
      </c>
      <c r="C12467" s="4" t="s">
        <v>7</v>
      </c>
      <c r="D12467" s="4" t="s">
        <v>13</v>
      </c>
      <c r="E12467" s="4" t="s">
        <v>13</v>
      </c>
      <c r="F12467" s="4" t="s">
        <v>13</v>
      </c>
      <c r="G12467" s="4" t="s">
        <v>13</v>
      </c>
    </row>
    <row r="12468" spans="1:8">
      <c r="A12468" t="n">
        <v>101963</v>
      </c>
      <c r="B12468" s="46" t="n">
        <v>46</v>
      </c>
      <c r="C12468" s="7" t="n">
        <v>1</v>
      </c>
      <c r="D12468" s="7" t="n">
        <v>0.449999988079071</v>
      </c>
      <c r="E12468" s="7" t="n">
        <v>2</v>
      </c>
      <c r="F12468" s="7" t="n">
        <v>41.7999992370605</v>
      </c>
      <c r="G12468" s="7" t="n">
        <v>0</v>
      </c>
    </row>
    <row r="12469" spans="1:8">
      <c r="A12469" t="s">
        <v>4</v>
      </c>
      <c r="B12469" s="4" t="s">
        <v>5</v>
      </c>
      <c r="C12469" s="4" t="s">
        <v>7</v>
      </c>
      <c r="D12469" s="4" t="s">
        <v>13</v>
      </c>
      <c r="E12469" s="4" t="s">
        <v>13</v>
      </c>
      <c r="F12469" s="4" t="s">
        <v>13</v>
      </c>
      <c r="G12469" s="4" t="s">
        <v>13</v>
      </c>
    </row>
    <row r="12470" spans="1:8">
      <c r="A12470" t="n">
        <v>101982</v>
      </c>
      <c r="B12470" s="46" t="n">
        <v>46</v>
      </c>
      <c r="C12470" s="7" t="n">
        <v>2</v>
      </c>
      <c r="D12470" s="7" t="n">
        <v>1.39999997615814</v>
      </c>
      <c r="E12470" s="7" t="n">
        <v>2</v>
      </c>
      <c r="F12470" s="7" t="n">
        <v>40.9500007629395</v>
      </c>
      <c r="G12470" s="7" t="n">
        <v>0</v>
      </c>
    </row>
    <row r="12471" spans="1:8">
      <c r="A12471" t="s">
        <v>4</v>
      </c>
      <c r="B12471" s="4" t="s">
        <v>5</v>
      </c>
      <c r="C12471" s="4" t="s">
        <v>7</v>
      </c>
      <c r="D12471" s="4" t="s">
        <v>13</v>
      </c>
      <c r="E12471" s="4" t="s">
        <v>13</v>
      </c>
      <c r="F12471" s="4" t="s">
        <v>13</v>
      </c>
      <c r="G12471" s="4" t="s">
        <v>13</v>
      </c>
    </row>
    <row r="12472" spans="1:8">
      <c r="A12472" t="n">
        <v>102001</v>
      </c>
      <c r="B12472" s="46" t="n">
        <v>46</v>
      </c>
      <c r="C12472" s="7" t="n">
        <v>3</v>
      </c>
      <c r="D12472" s="7" t="n">
        <v>-0.100000001490116</v>
      </c>
      <c r="E12472" s="7" t="n">
        <v>2</v>
      </c>
      <c r="F12472" s="7" t="n">
        <v>40.6500015258789</v>
      </c>
      <c r="G12472" s="7" t="n">
        <v>0</v>
      </c>
    </row>
    <row r="12473" spans="1:8">
      <c r="A12473" t="s">
        <v>4</v>
      </c>
      <c r="B12473" s="4" t="s">
        <v>5</v>
      </c>
      <c r="C12473" s="4" t="s">
        <v>7</v>
      </c>
      <c r="D12473" s="4" t="s">
        <v>13</v>
      </c>
      <c r="E12473" s="4" t="s">
        <v>13</v>
      </c>
      <c r="F12473" s="4" t="s">
        <v>13</v>
      </c>
      <c r="G12473" s="4" t="s">
        <v>13</v>
      </c>
    </row>
    <row r="12474" spans="1:8">
      <c r="A12474" t="n">
        <v>102020</v>
      </c>
      <c r="B12474" s="46" t="n">
        <v>46</v>
      </c>
      <c r="C12474" s="7" t="n">
        <v>4</v>
      </c>
      <c r="D12474" s="7" t="n">
        <v>-1.14999997615814</v>
      </c>
      <c r="E12474" s="7" t="n">
        <v>2</v>
      </c>
      <c r="F12474" s="7" t="n">
        <v>40.6500015258789</v>
      </c>
      <c r="G12474" s="7" t="n">
        <v>0</v>
      </c>
    </row>
    <row r="12475" spans="1:8">
      <c r="A12475" t="s">
        <v>4</v>
      </c>
      <c r="B12475" s="4" t="s">
        <v>5</v>
      </c>
      <c r="C12475" s="4" t="s">
        <v>7</v>
      </c>
      <c r="D12475" s="4" t="s">
        <v>13</v>
      </c>
      <c r="E12475" s="4" t="s">
        <v>13</v>
      </c>
      <c r="F12475" s="4" t="s">
        <v>13</v>
      </c>
      <c r="G12475" s="4" t="s">
        <v>13</v>
      </c>
    </row>
    <row r="12476" spans="1:8">
      <c r="A12476" t="n">
        <v>102039</v>
      </c>
      <c r="B12476" s="46" t="n">
        <v>46</v>
      </c>
      <c r="C12476" s="7" t="n">
        <v>5</v>
      </c>
      <c r="D12476" s="7" t="n">
        <v>-0.200000002980232</v>
      </c>
      <c r="E12476" s="7" t="n">
        <v>2</v>
      </c>
      <c r="F12476" s="7" t="n">
        <v>39.9000015258789</v>
      </c>
      <c r="G12476" s="7" t="n">
        <v>0</v>
      </c>
    </row>
    <row r="12477" spans="1:8">
      <c r="A12477" t="s">
        <v>4</v>
      </c>
      <c r="B12477" s="4" t="s">
        <v>5</v>
      </c>
      <c r="C12477" s="4" t="s">
        <v>7</v>
      </c>
      <c r="D12477" s="4" t="s">
        <v>13</v>
      </c>
      <c r="E12477" s="4" t="s">
        <v>13</v>
      </c>
      <c r="F12477" s="4" t="s">
        <v>13</v>
      </c>
      <c r="G12477" s="4" t="s">
        <v>13</v>
      </c>
    </row>
    <row r="12478" spans="1:8">
      <c r="A12478" t="n">
        <v>102058</v>
      </c>
      <c r="B12478" s="46" t="n">
        <v>46</v>
      </c>
      <c r="C12478" s="7" t="n">
        <v>6</v>
      </c>
      <c r="D12478" s="7" t="n">
        <v>1.14999997615814</v>
      </c>
      <c r="E12478" s="7" t="n">
        <v>2</v>
      </c>
      <c r="F12478" s="7" t="n">
        <v>40.4000015258789</v>
      </c>
      <c r="G12478" s="7" t="n">
        <v>0</v>
      </c>
    </row>
    <row r="12479" spans="1:8">
      <c r="A12479" t="s">
        <v>4</v>
      </c>
      <c r="B12479" s="4" t="s">
        <v>5</v>
      </c>
      <c r="C12479" s="4" t="s">
        <v>7</v>
      </c>
      <c r="D12479" s="4" t="s">
        <v>13</v>
      </c>
      <c r="E12479" s="4" t="s">
        <v>13</v>
      </c>
      <c r="F12479" s="4" t="s">
        <v>13</v>
      </c>
      <c r="G12479" s="4" t="s">
        <v>13</v>
      </c>
    </row>
    <row r="12480" spans="1:8">
      <c r="A12480" t="n">
        <v>102077</v>
      </c>
      <c r="B12480" s="46" t="n">
        <v>46</v>
      </c>
      <c r="C12480" s="7" t="n">
        <v>7</v>
      </c>
      <c r="D12480" s="7" t="n">
        <v>1.64999997615814</v>
      </c>
      <c r="E12480" s="7" t="n">
        <v>2</v>
      </c>
      <c r="F12480" s="7" t="n">
        <v>39.5499992370605</v>
      </c>
      <c r="G12480" s="7" t="n">
        <v>0</v>
      </c>
    </row>
    <row r="12481" spans="1:7">
      <c r="A12481" t="s">
        <v>4</v>
      </c>
      <c r="B12481" s="4" t="s">
        <v>5</v>
      </c>
      <c r="C12481" s="4" t="s">
        <v>7</v>
      </c>
      <c r="D12481" s="4" t="s">
        <v>13</v>
      </c>
      <c r="E12481" s="4" t="s">
        <v>13</v>
      </c>
      <c r="F12481" s="4" t="s">
        <v>13</v>
      </c>
      <c r="G12481" s="4" t="s">
        <v>13</v>
      </c>
    </row>
    <row r="12482" spans="1:7">
      <c r="A12482" t="n">
        <v>102096</v>
      </c>
      <c r="B12482" s="46" t="n">
        <v>46</v>
      </c>
      <c r="C12482" s="7" t="n">
        <v>8</v>
      </c>
      <c r="D12482" s="7" t="n">
        <v>1</v>
      </c>
      <c r="E12482" s="7" t="n">
        <v>2</v>
      </c>
      <c r="F12482" s="7" t="n">
        <v>39.1500015258789</v>
      </c>
      <c r="G12482" s="7" t="n">
        <v>0</v>
      </c>
    </row>
    <row r="12483" spans="1:7">
      <c r="A12483" t="s">
        <v>4</v>
      </c>
      <c r="B12483" s="4" t="s">
        <v>5</v>
      </c>
      <c r="C12483" s="4" t="s">
        <v>7</v>
      </c>
      <c r="D12483" s="4" t="s">
        <v>13</v>
      </c>
      <c r="E12483" s="4" t="s">
        <v>13</v>
      </c>
      <c r="F12483" s="4" t="s">
        <v>13</v>
      </c>
      <c r="G12483" s="4" t="s">
        <v>13</v>
      </c>
    </row>
    <row r="12484" spans="1:7">
      <c r="A12484" t="n">
        <v>102115</v>
      </c>
      <c r="B12484" s="46" t="n">
        <v>46</v>
      </c>
      <c r="C12484" s="7" t="n">
        <v>9</v>
      </c>
      <c r="D12484" s="7" t="n">
        <v>-1.10000002384186</v>
      </c>
      <c r="E12484" s="7" t="n">
        <v>2</v>
      </c>
      <c r="F12484" s="7" t="n">
        <v>39.5999984741211</v>
      </c>
      <c r="G12484" s="7" t="n">
        <v>0</v>
      </c>
    </row>
    <row r="12485" spans="1:7">
      <c r="A12485" t="s">
        <v>4</v>
      </c>
      <c r="B12485" s="4" t="s">
        <v>5</v>
      </c>
      <c r="C12485" s="4" t="s">
        <v>7</v>
      </c>
      <c r="D12485" s="4" t="s">
        <v>13</v>
      </c>
      <c r="E12485" s="4" t="s">
        <v>13</v>
      </c>
      <c r="F12485" s="4" t="s">
        <v>13</v>
      </c>
      <c r="G12485" s="4" t="s">
        <v>13</v>
      </c>
    </row>
    <row r="12486" spans="1:7">
      <c r="A12486" t="n">
        <v>102134</v>
      </c>
      <c r="B12486" s="46" t="n">
        <v>46</v>
      </c>
      <c r="C12486" s="7" t="n">
        <v>11</v>
      </c>
      <c r="D12486" s="7" t="n">
        <v>-0.25</v>
      </c>
      <c r="E12486" s="7" t="n">
        <v>2</v>
      </c>
      <c r="F12486" s="7" t="n">
        <v>38.9000015258789</v>
      </c>
      <c r="G12486" s="7" t="n">
        <v>0</v>
      </c>
    </row>
    <row r="12487" spans="1:7">
      <c r="A12487" t="s">
        <v>4</v>
      </c>
      <c r="B12487" s="4" t="s">
        <v>5</v>
      </c>
      <c r="C12487" s="4" t="s">
        <v>7</v>
      </c>
      <c r="D12487" s="4" t="s">
        <v>13</v>
      </c>
      <c r="E12487" s="4" t="s">
        <v>13</v>
      </c>
      <c r="F12487" s="4" t="s">
        <v>13</v>
      </c>
      <c r="G12487" s="4" t="s">
        <v>13</v>
      </c>
    </row>
    <row r="12488" spans="1:7">
      <c r="A12488" t="n">
        <v>102153</v>
      </c>
      <c r="B12488" s="46" t="n">
        <v>46</v>
      </c>
      <c r="C12488" s="7" t="n">
        <v>7032</v>
      </c>
      <c r="D12488" s="7" t="n">
        <v>0.349999994039536</v>
      </c>
      <c r="E12488" s="7" t="n">
        <v>2</v>
      </c>
      <c r="F12488" s="7" t="n">
        <v>39.75</v>
      </c>
      <c r="G12488" s="7" t="n">
        <v>0</v>
      </c>
    </row>
    <row r="12489" spans="1:7">
      <c r="A12489" t="s">
        <v>4</v>
      </c>
      <c r="B12489" s="4" t="s">
        <v>5</v>
      </c>
      <c r="C12489" s="4" t="s">
        <v>7</v>
      </c>
      <c r="D12489" s="4" t="s">
        <v>13</v>
      </c>
      <c r="E12489" s="4" t="s">
        <v>14</v>
      </c>
      <c r="F12489" s="4" t="s">
        <v>13</v>
      </c>
      <c r="G12489" s="4" t="s">
        <v>13</v>
      </c>
      <c r="H12489" s="4" t="s">
        <v>8</v>
      </c>
    </row>
    <row r="12490" spans="1:7">
      <c r="A12490" t="n">
        <v>102172</v>
      </c>
      <c r="B12490" s="87" t="n">
        <v>100</v>
      </c>
      <c r="C12490" s="7" t="n">
        <v>0</v>
      </c>
      <c r="D12490" s="7" t="n">
        <v>-5.25</v>
      </c>
      <c r="E12490" s="7" t="n">
        <v>1082340147</v>
      </c>
      <c r="F12490" s="7" t="n">
        <v>50.7999992370605</v>
      </c>
      <c r="G12490" s="7" t="n">
        <v>0</v>
      </c>
      <c r="H12490" s="7" t="n">
        <v>0</v>
      </c>
    </row>
    <row r="12491" spans="1:7">
      <c r="A12491" t="s">
        <v>4</v>
      </c>
      <c r="B12491" s="4" t="s">
        <v>5</v>
      </c>
      <c r="C12491" s="4" t="s">
        <v>7</v>
      </c>
      <c r="D12491" s="4" t="s">
        <v>13</v>
      </c>
      <c r="E12491" s="4" t="s">
        <v>14</v>
      </c>
      <c r="F12491" s="4" t="s">
        <v>13</v>
      </c>
      <c r="G12491" s="4" t="s">
        <v>13</v>
      </c>
      <c r="H12491" s="4" t="s">
        <v>8</v>
      </c>
    </row>
    <row r="12492" spans="1:7">
      <c r="A12492" t="n">
        <v>102192</v>
      </c>
      <c r="B12492" s="87" t="n">
        <v>100</v>
      </c>
      <c r="C12492" s="7" t="n">
        <v>1</v>
      </c>
      <c r="D12492" s="7" t="n">
        <v>-5.25</v>
      </c>
      <c r="E12492" s="7" t="n">
        <v>1082340147</v>
      </c>
      <c r="F12492" s="7" t="n">
        <v>50.7999992370605</v>
      </c>
      <c r="G12492" s="7" t="n">
        <v>0</v>
      </c>
      <c r="H12492" s="7" t="n">
        <v>0</v>
      </c>
    </row>
    <row r="12493" spans="1:7">
      <c r="A12493" t="s">
        <v>4</v>
      </c>
      <c r="B12493" s="4" t="s">
        <v>5</v>
      </c>
      <c r="C12493" s="4" t="s">
        <v>7</v>
      </c>
      <c r="D12493" s="4" t="s">
        <v>13</v>
      </c>
      <c r="E12493" s="4" t="s">
        <v>14</v>
      </c>
      <c r="F12493" s="4" t="s">
        <v>13</v>
      </c>
      <c r="G12493" s="4" t="s">
        <v>13</v>
      </c>
      <c r="H12493" s="4" t="s">
        <v>8</v>
      </c>
    </row>
    <row r="12494" spans="1:7">
      <c r="A12494" t="n">
        <v>102212</v>
      </c>
      <c r="B12494" s="87" t="n">
        <v>100</v>
      </c>
      <c r="C12494" s="7" t="n">
        <v>2</v>
      </c>
      <c r="D12494" s="7" t="n">
        <v>-5.25</v>
      </c>
      <c r="E12494" s="7" t="n">
        <v>1082340147</v>
      </c>
      <c r="F12494" s="7" t="n">
        <v>50.7999992370605</v>
      </c>
      <c r="G12494" s="7" t="n">
        <v>0</v>
      </c>
      <c r="H12494" s="7" t="n">
        <v>0</v>
      </c>
    </row>
    <row r="12495" spans="1:7">
      <c r="A12495" t="s">
        <v>4</v>
      </c>
      <c r="B12495" s="4" t="s">
        <v>5</v>
      </c>
      <c r="C12495" s="4" t="s">
        <v>7</v>
      </c>
      <c r="D12495" s="4" t="s">
        <v>13</v>
      </c>
      <c r="E12495" s="4" t="s">
        <v>14</v>
      </c>
      <c r="F12495" s="4" t="s">
        <v>13</v>
      </c>
      <c r="G12495" s="4" t="s">
        <v>13</v>
      </c>
      <c r="H12495" s="4" t="s">
        <v>8</v>
      </c>
    </row>
    <row r="12496" spans="1:7">
      <c r="A12496" t="n">
        <v>102232</v>
      </c>
      <c r="B12496" s="87" t="n">
        <v>100</v>
      </c>
      <c r="C12496" s="7" t="n">
        <v>3</v>
      </c>
      <c r="D12496" s="7" t="n">
        <v>-5.25</v>
      </c>
      <c r="E12496" s="7" t="n">
        <v>1082340147</v>
      </c>
      <c r="F12496" s="7" t="n">
        <v>50.7999992370605</v>
      </c>
      <c r="G12496" s="7" t="n">
        <v>0</v>
      </c>
      <c r="H12496" s="7" t="n">
        <v>0</v>
      </c>
    </row>
    <row r="12497" spans="1:8">
      <c r="A12497" t="s">
        <v>4</v>
      </c>
      <c r="B12497" s="4" t="s">
        <v>5</v>
      </c>
      <c r="C12497" s="4" t="s">
        <v>7</v>
      </c>
      <c r="D12497" s="4" t="s">
        <v>13</v>
      </c>
      <c r="E12497" s="4" t="s">
        <v>14</v>
      </c>
      <c r="F12497" s="4" t="s">
        <v>13</v>
      </c>
      <c r="G12497" s="4" t="s">
        <v>13</v>
      </c>
      <c r="H12497" s="4" t="s">
        <v>8</v>
      </c>
    </row>
    <row r="12498" spans="1:8">
      <c r="A12498" t="n">
        <v>102252</v>
      </c>
      <c r="B12498" s="87" t="n">
        <v>100</v>
      </c>
      <c r="C12498" s="7" t="n">
        <v>4</v>
      </c>
      <c r="D12498" s="7" t="n">
        <v>-5.25</v>
      </c>
      <c r="E12498" s="7" t="n">
        <v>1082340147</v>
      </c>
      <c r="F12498" s="7" t="n">
        <v>50.7999992370605</v>
      </c>
      <c r="G12498" s="7" t="n">
        <v>0</v>
      </c>
      <c r="H12498" s="7" t="n">
        <v>0</v>
      </c>
    </row>
    <row r="12499" spans="1:8">
      <c r="A12499" t="s">
        <v>4</v>
      </c>
      <c r="B12499" s="4" t="s">
        <v>5</v>
      </c>
      <c r="C12499" s="4" t="s">
        <v>7</v>
      </c>
      <c r="D12499" s="4" t="s">
        <v>13</v>
      </c>
      <c r="E12499" s="4" t="s">
        <v>14</v>
      </c>
      <c r="F12499" s="4" t="s">
        <v>13</v>
      </c>
      <c r="G12499" s="4" t="s">
        <v>13</v>
      </c>
      <c r="H12499" s="4" t="s">
        <v>8</v>
      </c>
    </row>
    <row r="12500" spans="1:8">
      <c r="A12500" t="n">
        <v>102272</v>
      </c>
      <c r="B12500" s="87" t="n">
        <v>100</v>
      </c>
      <c r="C12500" s="7" t="n">
        <v>5</v>
      </c>
      <c r="D12500" s="7" t="n">
        <v>-5.25</v>
      </c>
      <c r="E12500" s="7" t="n">
        <v>1082340147</v>
      </c>
      <c r="F12500" s="7" t="n">
        <v>50.7999992370605</v>
      </c>
      <c r="G12500" s="7" t="n">
        <v>0</v>
      </c>
      <c r="H12500" s="7" t="n">
        <v>0</v>
      </c>
    </row>
    <row r="12501" spans="1:8">
      <c r="A12501" t="s">
        <v>4</v>
      </c>
      <c r="B12501" s="4" t="s">
        <v>5</v>
      </c>
      <c r="C12501" s="4" t="s">
        <v>7</v>
      </c>
      <c r="D12501" s="4" t="s">
        <v>13</v>
      </c>
      <c r="E12501" s="4" t="s">
        <v>14</v>
      </c>
      <c r="F12501" s="4" t="s">
        <v>13</v>
      </c>
      <c r="G12501" s="4" t="s">
        <v>13</v>
      </c>
      <c r="H12501" s="4" t="s">
        <v>8</v>
      </c>
    </row>
    <row r="12502" spans="1:8">
      <c r="A12502" t="n">
        <v>102292</v>
      </c>
      <c r="B12502" s="87" t="n">
        <v>100</v>
      </c>
      <c r="C12502" s="7" t="n">
        <v>6</v>
      </c>
      <c r="D12502" s="7" t="n">
        <v>-5.25</v>
      </c>
      <c r="E12502" s="7" t="n">
        <v>1082340147</v>
      </c>
      <c r="F12502" s="7" t="n">
        <v>50.7999992370605</v>
      </c>
      <c r="G12502" s="7" t="n">
        <v>0</v>
      </c>
      <c r="H12502" s="7" t="n">
        <v>0</v>
      </c>
    </row>
    <row r="12503" spans="1:8">
      <c r="A12503" t="s">
        <v>4</v>
      </c>
      <c r="B12503" s="4" t="s">
        <v>5</v>
      </c>
      <c r="C12503" s="4" t="s">
        <v>7</v>
      </c>
      <c r="D12503" s="4" t="s">
        <v>13</v>
      </c>
      <c r="E12503" s="4" t="s">
        <v>14</v>
      </c>
      <c r="F12503" s="4" t="s">
        <v>13</v>
      </c>
      <c r="G12503" s="4" t="s">
        <v>13</v>
      </c>
      <c r="H12503" s="4" t="s">
        <v>8</v>
      </c>
    </row>
    <row r="12504" spans="1:8">
      <c r="A12504" t="n">
        <v>102312</v>
      </c>
      <c r="B12504" s="87" t="n">
        <v>100</v>
      </c>
      <c r="C12504" s="7" t="n">
        <v>7</v>
      </c>
      <c r="D12504" s="7" t="n">
        <v>-5.25</v>
      </c>
      <c r="E12504" s="7" t="n">
        <v>1082340147</v>
      </c>
      <c r="F12504" s="7" t="n">
        <v>50.7999992370605</v>
      </c>
      <c r="G12504" s="7" t="n">
        <v>0</v>
      </c>
      <c r="H12504" s="7" t="n">
        <v>0</v>
      </c>
    </row>
    <row r="12505" spans="1:8">
      <c r="A12505" t="s">
        <v>4</v>
      </c>
      <c r="B12505" s="4" t="s">
        <v>5</v>
      </c>
      <c r="C12505" s="4" t="s">
        <v>7</v>
      </c>
      <c r="D12505" s="4" t="s">
        <v>13</v>
      </c>
      <c r="E12505" s="4" t="s">
        <v>14</v>
      </c>
      <c r="F12505" s="4" t="s">
        <v>13</v>
      </c>
      <c r="G12505" s="4" t="s">
        <v>13</v>
      </c>
      <c r="H12505" s="4" t="s">
        <v>8</v>
      </c>
    </row>
    <row r="12506" spans="1:8">
      <c r="A12506" t="n">
        <v>102332</v>
      </c>
      <c r="B12506" s="87" t="n">
        <v>100</v>
      </c>
      <c r="C12506" s="7" t="n">
        <v>8</v>
      </c>
      <c r="D12506" s="7" t="n">
        <v>-5.25</v>
      </c>
      <c r="E12506" s="7" t="n">
        <v>1082340147</v>
      </c>
      <c r="F12506" s="7" t="n">
        <v>50.7999992370605</v>
      </c>
      <c r="G12506" s="7" t="n">
        <v>0</v>
      </c>
      <c r="H12506" s="7" t="n">
        <v>0</v>
      </c>
    </row>
    <row r="12507" spans="1:8">
      <c r="A12507" t="s">
        <v>4</v>
      </c>
      <c r="B12507" s="4" t="s">
        <v>5</v>
      </c>
      <c r="C12507" s="4" t="s">
        <v>7</v>
      </c>
      <c r="D12507" s="4" t="s">
        <v>13</v>
      </c>
      <c r="E12507" s="4" t="s">
        <v>14</v>
      </c>
      <c r="F12507" s="4" t="s">
        <v>13</v>
      </c>
      <c r="G12507" s="4" t="s">
        <v>13</v>
      </c>
      <c r="H12507" s="4" t="s">
        <v>8</v>
      </c>
    </row>
    <row r="12508" spans="1:8">
      <c r="A12508" t="n">
        <v>102352</v>
      </c>
      <c r="B12508" s="87" t="n">
        <v>100</v>
      </c>
      <c r="C12508" s="7" t="n">
        <v>9</v>
      </c>
      <c r="D12508" s="7" t="n">
        <v>-5.25</v>
      </c>
      <c r="E12508" s="7" t="n">
        <v>1082340147</v>
      </c>
      <c r="F12508" s="7" t="n">
        <v>50.7999992370605</v>
      </c>
      <c r="G12508" s="7" t="n">
        <v>0</v>
      </c>
      <c r="H12508" s="7" t="n">
        <v>0</v>
      </c>
    </row>
    <row r="12509" spans="1:8">
      <c r="A12509" t="s">
        <v>4</v>
      </c>
      <c r="B12509" s="4" t="s">
        <v>5</v>
      </c>
      <c r="C12509" s="4" t="s">
        <v>7</v>
      </c>
      <c r="D12509" s="4" t="s">
        <v>13</v>
      </c>
      <c r="E12509" s="4" t="s">
        <v>14</v>
      </c>
      <c r="F12509" s="4" t="s">
        <v>13</v>
      </c>
      <c r="G12509" s="4" t="s">
        <v>13</v>
      </c>
      <c r="H12509" s="4" t="s">
        <v>8</v>
      </c>
    </row>
    <row r="12510" spans="1:8">
      <c r="A12510" t="n">
        <v>102372</v>
      </c>
      <c r="B12510" s="87" t="n">
        <v>100</v>
      </c>
      <c r="C12510" s="7" t="n">
        <v>11</v>
      </c>
      <c r="D12510" s="7" t="n">
        <v>-5.25</v>
      </c>
      <c r="E12510" s="7" t="n">
        <v>1082340147</v>
      </c>
      <c r="F12510" s="7" t="n">
        <v>50.7999992370605</v>
      </c>
      <c r="G12510" s="7" t="n">
        <v>0</v>
      </c>
      <c r="H12510" s="7" t="n">
        <v>0</v>
      </c>
    </row>
    <row r="12511" spans="1:8">
      <c r="A12511" t="s">
        <v>4</v>
      </c>
      <c r="B12511" s="4" t="s">
        <v>5</v>
      </c>
      <c r="C12511" s="4" t="s">
        <v>7</v>
      </c>
      <c r="D12511" s="4" t="s">
        <v>13</v>
      </c>
      <c r="E12511" s="4" t="s">
        <v>14</v>
      </c>
      <c r="F12511" s="4" t="s">
        <v>13</v>
      </c>
      <c r="G12511" s="4" t="s">
        <v>13</v>
      </c>
      <c r="H12511" s="4" t="s">
        <v>8</v>
      </c>
    </row>
    <row r="12512" spans="1:8">
      <c r="A12512" t="n">
        <v>102392</v>
      </c>
      <c r="B12512" s="87" t="n">
        <v>100</v>
      </c>
      <c r="C12512" s="7" t="n">
        <v>7032</v>
      </c>
      <c r="D12512" s="7" t="n">
        <v>-5.25</v>
      </c>
      <c r="E12512" s="7" t="n">
        <v>1082340147</v>
      </c>
      <c r="F12512" s="7" t="n">
        <v>50.7999992370605</v>
      </c>
      <c r="G12512" s="7" t="n">
        <v>0</v>
      </c>
      <c r="H12512" s="7" t="n">
        <v>0</v>
      </c>
    </row>
    <row r="12513" spans="1:8">
      <c r="A12513" t="s">
        <v>4</v>
      </c>
      <c r="B12513" s="4" t="s">
        <v>5</v>
      </c>
      <c r="C12513" s="4" t="s">
        <v>8</v>
      </c>
      <c r="D12513" s="4" t="s">
        <v>8</v>
      </c>
      <c r="E12513" s="4" t="s">
        <v>13</v>
      </c>
      <c r="F12513" s="4" t="s">
        <v>13</v>
      </c>
      <c r="G12513" s="4" t="s">
        <v>13</v>
      </c>
      <c r="H12513" s="4" t="s">
        <v>7</v>
      </c>
    </row>
    <row r="12514" spans="1:8">
      <c r="A12514" t="n">
        <v>102412</v>
      </c>
      <c r="B12514" s="31" t="n">
        <v>45</v>
      </c>
      <c r="C12514" s="7" t="n">
        <v>2</v>
      </c>
      <c r="D12514" s="7" t="n">
        <v>3</v>
      </c>
      <c r="E12514" s="7" t="n">
        <v>0.0799999982118607</v>
      </c>
      <c r="F12514" s="7" t="n">
        <v>3.30999994277954</v>
      </c>
      <c r="G12514" s="7" t="n">
        <v>40.5800018310547</v>
      </c>
      <c r="H12514" s="7" t="n">
        <v>0</v>
      </c>
    </row>
    <row r="12515" spans="1:8">
      <c r="A12515" t="s">
        <v>4</v>
      </c>
      <c r="B12515" s="4" t="s">
        <v>5</v>
      </c>
      <c r="C12515" s="4" t="s">
        <v>8</v>
      </c>
      <c r="D12515" s="4" t="s">
        <v>8</v>
      </c>
      <c r="E12515" s="4" t="s">
        <v>13</v>
      </c>
      <c r="F12515" s="4" t="s">
        <v>13</v>
      </c>
      <c r="G12515" s="4" t="s">
        <v>13</v>
      </c>
      <c r="H12515" s="4" t="s">
        <v>7</v>
      </c>
      <c r="I12515" s="4" t="s">
        <v>8</v>
      </c>
    </row>
    <row r="12516" spans="1:8">
      <c r="A12516" t="n">
        <v>102429</v>
      </c>
      <c r="B12516" s="31" t="n">
        <v>45</v>
      </c>
      <c r="C12516" s="7" t="n">
        <v>4</v>
      </c>
      <c r="D12516" s="7" t="n">
        <v>3</v>
      </c>
      <c r="E12516" s="7" t="n">
        <v>4.67000007629395</v>
      </c>
      <c r="F12516" s="7" t="n">
        <v>320.820007324219</v>
      </c>
      <c r="G12516" s="7" t="n">
        <v>0</v>
      </c>
      <c r="H12516" s="7" t="n">
        <v>0</v>
      </c>
      <c r="I12516" s="7" t="n">
        <v>0</v>
      </c>
    </row>
    <row r="12517" spans="1:8">
      <c r="A12517" t="s">
        <v>4</v>
      </c>
      <c r="B12517" s="4" t="s">
        <v>5</v>
      </c>
      <c r="C12517" s="4" t="s">
        <v>8</v>
      </c>
      <c r="D12517" s="4" t="s">
        <v>8</v>
      </c>
      <c r="E12517" s="4" t="s">
        <v>13</v>
      </c>
      <c r="F12517" s="4" t="s">
        <v>7</v>
      </c>
    </row>
    <row r="12518" spans="1:8">
      <c r="A12518" t="n">
        <v>102447</v>
      </c>
      <c r="B12518" s="31" t="n">
        <v>45</v>
      </c>
      <c r="C12518" s="7" t="n">
        <v>5</v>
      </c>
      <c r="D12518" s="7" t="n">
        <v>3</v>
      </c>
      <c r="E12518" s="7" t="n">
        <v>4.5</v>
      </c>
      <c r="F12518" s="7" t="n">
        <v>0</v>
      </c>
    </row>
    <row r="12519" spans="1:8">
      <c r="A12519" t="s">
        <v>4</v>
      </c>
      <c r="B12519" s="4" t="s">
        <v>5</v>
      </c>
      <c r="C12519" s="4" t="s">
        <v>8</v>
      </c>
      <c r="D12519" s="4" t="s">
        <v>8</v>
      </c>
      <c r="E12519" s="4" t="s">
        <v>13</v>
      </c>
      <c r="F12519" s="4" t="s">
        <v>7</v>
      </c>
    </row>
    <row r="12520" spans="1:8">
      <c r="A12520" t="n">
        <v>102456</v>
      </c>
      <c r="B12520" s="31" t="n">
        <v>45</v>
      </c>
      <c r="C12520" s="7" t="n">
        <v>11</v>
      </c>
      <c r="D12520" s="7" t="n">
        <v>3</v>
      </c>
      <c r="E12520" s="7" t="n">
        <v>26</v>
      </c>
      <c r="F12520" s="7" t="n">
        <v>0</v>
      </c>
    </row>
    <row r="12521" spans="1:8">
      <c r="A12521" t="s">
        <v>4</v>
      </c>
      <c r="B12521" s="4" t="s">
        <v>5</v>
      </c>
      <c r="C12521" s="4" t="s">
        <v>8</v>
      </c>
      <c r="D12521" s="4" t="s">
        <v>8</v>
      </c>
      <c r="E12521" s="4" t="s">
        <v>13</v>
      </c>
      <c r="F12521" s="4" t="s">
        <v>13</v>
      </c>
      <c r="G12521" s="4" t="s">
        <v>13</v>
      </c>
      <c r="H12521" s="4" t="s">
        <v>7</v>
      </c>
    </row>
    <row r="12522" spans="1:8">
      <c r="A12522" t="n">
        <v>102465</v>
      </c>
      <c r="B12522" s="31" t="n">
        <v>45</v>
      </c>
      <c r="C12522" s="7" t="n">
        <v>2</v>
      </c>
      <c r="D12522" s="7" t="n">
        <v>3</v>
      </c>
      <c r="E12522" s="7" t="n">
        <v>0.0799999982118607</v>
      </c>
      <c r="F12522" s="7" t="n">
        <v>3.30999994277954</v>
      </c>
      <c r="G12522" s="7" t="n">
        <v>40.5800018310547</v>
      </c>
      <c r="H12522" s="7" t="n">
        <v>20000</v>
      </c>
    </row>
    <row r="12523" spans="1:8">
      <c r="A12523" t="s">
        <v>4</v>
      </c>
      <c r="B12523" s="4" t="s">
        <v>5</v>
      </c>
      <c r="C12523" s="4" t="s">
        <v>8</v>
      </c>
      <c r="D12523" s="4" t="s">
        <v>8</v>
      </c>
      <c r="E12523" s="4" t="s">
        <v>13</v>
      </c>
      <c r="F12523" s="4" t="s">
        <v>13</v>
      </c>
      <c r="G12523" s="4" t="s">
        <v>13</v>
      </c>
      <c r="H12523" s="4" t="s">
        <v>7</v>
      </c>
      <c r="I12523" s="4" t="s">
        <v>8</v>
      </c>
    </row>
    <row r="12524" spans="1:8">
      <c r="A12524" t="n">
        <v>102482</v>
      </c>
      <c r="B12524" s="31" t="n">
        <v>45</v>
      </c>
      <c r="C12524" s="7" t="n">
        <v>4</v>
      </c>
      <c r="D12524" s="7" t="n">
        <v>3</v>
      </c>
      <c r="E12524" s="7" t="n">
        <v>4.67000007629395</v>
      </c>
      <c r="F12524" s="7" t="n">
        <v>317.279998779297</v>
      </c>
      <c r="G12524" s="7" t="n">
        <v>0</v>
      </c>
      <c r="H12524" s="7" t="n">
        <v>20000</v>
      </c>
      <c r="I12524" s="7" t="n">
        <v>1</v>
      </c>
    </row>
    <row r="12525" spans="1:8">
      <c r="A12525" t="s">
        <v>4</v>
      </c>
      <c r="B12525" s="4" t="s">
        <v>5</v>
      </c>
      <c r="C12525" s="4" t="s">
        <v>8</v>
      </c>
      <c r="D12525" s="4" t="s">
        <v>8</v>
      </c>
      <c r="E12525" s="4" t="s">
        <v>13</v>
      </c>
      <c r="F12525" s="4" t="s">
        <v>7</v>
      </c>
    </row>
    <row r="12526" spans="1:8">
      <c r="A12526" t="n">
        <v>102500</v>
      </c>
      <c r="B12526" s="31" t="n">
        <v>45</v>
      </c>
      <c r="C12526" s="7" t="n">
        <v>5</v>
      </c>
      <c r="D12526" s="7" t="n">
        <v>3</v>
      </c>
      <c r="E12526" s="7" t="n">
        <v>4.30000019073486</v>
      </c>
      <c r="F12526" s="7" t="n">
        <v>20000</v>
      </c>
    </row>
    <row r="12527" spans="1:8">
      <c r="A12527" t="s">
        <v>4</v>
      </c>
      <c r="B12527" s="4" t="s">
        <v>5</v>
      </c>
      <c r="C12527" s="4" t="s">
        <v>8</v>
      </c>
      <c r="D12527" s="4" t="s">
        <v>8</v>
      </c>
      <c r="E12527" s="4" t="s">
        <v>13</v>
      </c>
      <c r="F12527" s="4" t="s">
        <v>7</v>
      </c>
    </row>
    <row r="12528" spans="1:8">
      <c r="A12528" t="n">
        <v>102509</v>
      </c>
      <c r="B12528" s="31" t="n">
        <v>45</v>
      </c>
      <c r="C12528" s="7" t="n">
        <v>11</v>
      </c>
      <c r="D12528" s="7" t="n">
        <v>3</v>
      </c>
      <c r="E12528" s="7" t="n">
        <v>26</v>
      </c>
      <c r="F12528" s="7" t="n">
        <v>20000</v>
      </c>
    </row>
    <row r="12529" spans="1:9">
      <c r="A12529" t="s">
        <v>4</v>
      </c>
      <c r="B12529" s="4" t="s">
        <v>5</v>
      </c>
      <c r="C12529" s="4" t="s">
        <v>8</v>
      </c>
      <c r="D12529" s="4" t="s">
        <v>7</v>
      </c>
    </row>
    <row r="12530" spans="1:9">
      <c r="A12530" t="n">
        <v>102518</v>
      </c>
      <c r="B12530" s="27" t="n">
        <v>58</v>
      </c>
      <c r="C12530" s="7" t="n">
        <v>255</v>
      </c>
      <c r="D12530" s="7" t="n">
        <v>0</v>
      </c>
    </row>
    <row r="12531" spans="1:9">
      <c r="A12531" t="s">
        <v>4</v>
      </c>
      <c r="B12531" s="4" t="s">
        <v>5</v>
      </c>
      <c r="C12531" s="4" t="s">
        <v>8</v>
      </c>
      <c r="D12531" s="4" t="s">
        <v>8</v>
      </c>
      <c r="E12531" s="4" t="s">
        <v>8</v>
      </c>
      <c r="F12531" s="4" t="s">
        <v>8</v>
      </c>
    </row>
    <row r="12532" spans="1:9">
      <c r="A12532" t="n">
        <v>102522</v>
      </c>
      <c r="B12532" s="11" t="n">
        <v>14</v>
      </c>
      <c r="C12532" s="7" t="n">
        <v>0</v>
      </c>
      <c r="D12532" s="7" t="n">
        <v>1</v>
      </c>
      <c r="E12532" s="7" t="n">
        <v>0</v>
      </c>
      <c r="F12532" s="7" t="n">
        <v>0</v>
      </c>
    </row>
    <row r="12533" spans="1:9">
      <c r="A12533" t="s">
        <v>4</v>
      </c>
      <c r="B12533" s="4" t="s">
        <v>5</v>
      </c>
      <c r="C12533" s="4" t="s">
        <v>8</v>
      </c>
      <c r="D12533" s="4" t="s">
        <v>7</v>
      </c>
      <c r="E12533" s="4" t="s">
        <v>9</v>
      </c>
    </row>
    <row r="12534" spans="1:9">
      <c r="A12534" t="n">
        <v>102527</v>
      </c>
      <c r="B12534" s="39" t="n">
        <v>51</v>
      </c>
      <c r="C12534" s="7" t="n">
        <v>4</v>
      </c>
      <c r="D12534" s="7" t="n">
        <v>1</v>
      </c>
      <c r="E12534" s="7" t="s">
        <v>666</v>
      </c>
    </row>
    <row r="12535" spans="1:9">
      <c r="A12535" t="s">
        <v>4</v>
      </c>
      <c r="B12535" s="4" t="s">
        <v>5</v>
      </c>
      <c r="C12535" s="4" t="s">
        <v>7</v>
      </c>
    </row>
    <row r="12536" spans="1:9">
      <c r="A12536" t="n">
        <v>102540</v>
      </c>
      <c r="B12536" s="25" t="n">
        <v>16</v>
      </c>
      <c r="C12536" s="7" t="n">
        <v>0</v>
      </c>
    </row>
    <row r="12537" spans="1:9">
      <c r="A12537" t="s">
        <v>4</v>
      </c>
      <c r="B12537" s="4" t="s">
        <v>5</v>
      </c>
      <c r="C12537" s="4" t="s">
        <v>7</v>
      </c>
      <c r="D12537" s="4" t="s">
        <v>8</v>
      </c>
      <c r="E12537" s="4" t="s">
        <v>14</v>
      </c>
      <c r="F12537" s="4" t="s">
        <v>74</v>
      </c>
      <c r="G12537" s="4" t="s">
        <v>8</v>
      </c>
      <c r="H12537" s="4" t="s">
        <v>8</v>
      </c>
    </row>
    <row r="12538" spans="1:9">
      <c r="A12538" t="n">
        <v>102543</v>
      </c>
      <c r="B12538" s="40" t="n">
        <v>26</v>
      </c>
      <c r="C12538" s="7" t="n">
        <v>1</v>
      </c>
      <c r="D12538" s="7" t="n">
        <v>17</v>
      </c>
      <c r="E12538" s="7" t="n">
        <v>62660</v>
      </c>
      <c r="F12538" s="7" t="s">
        <v>751</v>
      </c>
      <c r="G12538" s="7" t="n">
        <v>2</v>
      </c>
      <c r="H12538" s="7" t="n">
        <v>0</v>
      </c>
    </row>
    <row r="12539" spans="1:9">
      <c r="A12539" t="s">
        <v>4</v>
      </c>
      <c r="B12539" s="4" t="s">
        <v>5</v>
      </c>
    </row>
    <row r="12540" spans="1:9">
      <c r="A12540" t="n">
        <v>102609</v>
      </c>
      <c r="B12540" s="41" t="n">
        <v>28</v>
      </c>
    </row>
    <row r="12541" spans="1:9">
      <c r="A12541" t="s">
        <v>4</v>
      </c>
      <c r="B12541" s="4" t="s">
        <v>5</v>
      </c>
      <c r="C12541" s="4" t="s">
        <v>8</v>
      </c>
      <c r="D12541" s="4" t="s">
        <v>7</v>
      </c>
      <c r="E12541" s="4" t="s">
        <v>9</v>
      </c>
    </row>
    <row r="12542" spans="1:9">
      <c r="A12542" t="n">
        <v>102610</v>
      </c>
      <c r="B12542" s="39" t="n">
        <v>51</v>
      </c>
      <c r="C12542" s="7" t="n">
        <v>4</v>
      </c>
      <c r="D12542" s="7" t="n">
        <v>8</v>
      </c>
      <c r="E12542" s="7" t="s">
        <v>85</v>
      </c>
    </row>
    <row r="12543" spans="1:9">
      <c r="A12543" t="s">
        <v>4</v>
      </c>
      <c r="B12543" s="4" t="s">
        <v>5</v>
      </c>
      <c r="C12543" s="4" t="s">
        <v>7</v>
      </c>
    </row>
    <row r="12544" spans="1:9">
      <c r="A12544" t="n">
        <v>102624</v>
      </c>
      <c r="B12544" s="25" t="n">
        <v>16</v>
      </c>
      <c r="C12544" s="7" t="n">
        <v>0</v>
      </c>
    </row>
    <row r="12545" spans="1:8">
      <c r="A12545" t="s">
        <v>4</v>
      </c>
      <c r="B12545" s="4" t="s">
        <v>5</v>
      </c>
      <c r="C12545" s="4" t="s">
        <v>7</v>
      </c>
      <c r="D12545" s="4" t="s">
        <v>8</v>
      </c>
      <c r="E12545" s="4" t="s">
        <v>14</v>
      </c>
      <c r="F12545" s="4" t="s">
        <v>74</v>
      </c>
      <c r="G12545" s="4" t="s">
        <v>8</v>
      </c>
      <c r="H12545" s="4" t="s">
        <v>8</v>
      </c>
    </row>
    <row r="12546" spans="1:8">
      <c r="A12546" t="n">
        <v>102627</v>
      </c>
      <c r="B12546" s="40" t="n">
        <v>26</v>
      </c>
      <c r="C12546" s="7" t="n">
        <v>8</v>
      </c>
      <c r="D12546" s="7" t="n">
        <v>17</v>
      </c>
      <c r="E12546" s="7" t="n">
        <v>62661</v>
      </c>
      <c r="F12546" s="7" t="s">
        <v>752</v>
      </c>
      <c r="G12546" s="7" t="n">
        <v>2</v>
      </c>
      <c r="H12546" s="7" t="n">
        <v>0</v>
      </c>
    </row>
    <row r="12547" spans="1:8">
      <c r="A12547" t="s">
        <v>4</v>
      </c>
      <c r="B12547" s="4" t="s">
        <v>5</v>
      </c>
    </row>
    <row r="12548" spans="1:8">
      <c r="A12548" t="n">
        <v>102678</v>
      </c>
      <c r="B12548" s="41" t="n">
        <v>28</v>
      </c>
    </row>
    <row r="12549" spans="1:8">
      <c r="A12549" t="s">
        <v>4</v>
      </c>
      <c r="B12549" s="4" t="s">
        <v>5</v>
      </c>
      <c r="C12549" s="4" t="s">
        <v>8</v>
      </c>
      <c r="D12549" s="4" t="s">
        <v>7</v>
      </c>
      <c r="E12549" s="4" t="s">
        <v>9</v>
      </c>
    </row>
    <row r="12550" spans="1:8">
      <c r="A12550" t="n">
        <v>102679</v>
      </c>
      <c r="B12550" s="39" t="n">
        <v>51</v>
      </c>
      <c r="C12550" s="7" t="n">
        <v>4</v>
      </c>
      <c r="D12550" s="7" t="n">
        <v>4</v>
      </c>
      <c r="E12550" s="7" t="s">
        <v>502</v>
      </c>
    </row>
    <row r="12551" spans="1:8">
      <c r="A12551" t="s">
        <v>4</v>
      </c>
      <c r="B12551" s="4" t="s">
        <v>5</v>
      </c>
      <c r="C12551" s="4" t="s">
        <v>7</v>
      </c>
    </row>
    <row r="12552" spans="1:8">
      <c r="A12552" t="n">
        <v>102692</v>
      </c>
      <c r="B12552" s="25" t="n">
        <v>16</v>
      </c>
      <c r="C12552" s="7" t="n">
        <v>0</v>
      </c>
    </row>
    <row r="12553" spans="1:8">
      <c r="A12553" t="s">
        <v>4</v>
      </c>
      <c r="B12553" s="4" t="s">
        <v>5</v>
      </c>
      <c r="C12553" s="4" t="s">
        <v>7</v>
      </c>
      <c r="D12553" s="4" t="s">
        <v>8</v>
      </c>
      <c r="E12553" s="4" t="s">
        <v>14</v>
      </c>
      <c r="F12553" s="4" t="s">
        <v>74</v>
      </c>
      <c r="G12553" s="4" t="s">
        <v>8</v>
      </c>
      <c r="H12553" s="4" t="s">
        <v>8</v>
      </c>
    </row>
    <row r="12554" spans="1:8">
      <c r="A12554" t="n">
        <v>102695</v>
      </c>
      <c r="B12554" s="40" t="n">
        <v>26</v>
      </c>
      <c r="C12554" s="7" t="n">
        <v>4</v>
      </c>
      <c r="D12554" s="7" t="n">
        <v>17</v>
      </c>
      <c r="E12554" s="7" t="n">
        <v>62662</v>
      </c>
      <c r="F12554" s="7" t="s">
        <v>753</v>
      </c>
      <c r="G12554" s="7" t="n">
        <v>2</v>
      </c>
      <c r="H12554" s="7" t="n">
        <v>0</v>
      </c>
    </row>
    <row r="12555" spans="1:8">
      <c r="A12555" t="s">
        <v>4</v>
      </c>
      <c r="B12555" s="4" t="s">
        <v>5</v>
      </c>
    </row>
    <row r="12556" spans="1:8">
      <c r="A12556" t="n">
        <v>102750</v>
      </c>
      <c r="B12556" s="41" t="n">
        <v>28</v>
      </c>
    </row>
    <row r="12557" spans="1:8">
      <c r="A12557" t="s">
        <v>4</v>
      </c>
      <c r="B12557" s="4" t="s">
        <v>5</v>
      </c>
      <c r="C12557" s="4" t="s">
        <v>8</v>
      </c>
      <c r="D12557" s="4" t="s">
        <v>7</v>
      </c>
      <c r="E12557" s="4" t="s">
        <v>9</v>
      </c>
    </row>
    <row r="12558" spans="1:8">
      <c r="A12558" t="n">
        <v>102751</v>
      </c>
      <c r="B12558" s="39" t="n">
        <v>51</v>
      </c>
      <c r="C12558" s="7" t="n">
        <v>4</v>
      </c>
      <c r="D12558" s="7" t="n">
        <v>2</v>
      </c>
      <c r="E12558" s="7" t="s">
        <v>285</v>
      </c>
    </row>
    <row r="12559" spans="1:8">
      <c r="A12559" t="s">
        <v>4</v>
      </c>
      <c r="B12559" s="4" t="s">
        <v>5</v>
      </c>
      <c r="C12559" s="4" t="s">
        <v>7</v>
      </c>
    </row>
    <row r="12560" spans="1:8">
      <c r="A12560" t="n">
        <v>102765</v>
      </c>
      <c r="B12560" s="25" t="n">
        <v>16</v>
      </c>
      <c r="C12560" s="7" t="n">
        <v>0</v>
      </c>
    </row>
    <row r="12561" spans="1:8">
      <c r="A12561" t="s">
        <v>4</v>
      </c>
      <c r="B12561" s="4" t="s">
        <v>5</v>
      </c>
      <c r="C12561" s="4" t="s">
        <v>7</v>
      </c>
      <c r="D12561" s="4" t="s">
        <v>8</v>
      </c>
      <c r="E12561" s="4" t="s">
        <v>14</v>
      </c>
      <c r="F12561" s="4" t="s">
        <v>74</v>
      </c>
      <c r="G12561" s="4" t="s">
        <v>8</v>
      </c>
      <c r="H12561" s="4" t="s">
        <v>8</v>
      </c>
    </row>
    <row r="12562" spans="1:8">
      <c r="A12562" t="n">
        <v>102768</v>
      </c>
      <c r="B12562" s="40" t="n">
        <v>26</v>
      </c>
      <c r="C12562" s="7" t="n">
        <v>2</v>
      </c>
      <c r="D12562" s="7" t="n">
        <v>17</v>
      </c>
      <c r="E12562" s="7" t="n">
        <v>62663</v>
      </c>
      <c r="F12562" s="7" t="s">
        <v>754</v>
      </c>
      <c r="G12562" s="7" t="n">
        <v>2</v>
      </c>
      <c r="H12562" s="7" t="n">
        <v>0</v>
      </c>
    </row>
    <row r="12563" spans="1:8">
      <c r="A12563" t="s">
        <v>4</v>
      </c>
      <c r="B12563" s="4" t="s">
        <v>5</v>
      </c>
    </row>
    <row r="12564" spans="1:8">
      <c r="A12564" t="n">
        <v>102837</v>
      </c>
      <c r="B12564" s="41" t="n">
        <v>28</v>
      </c>
    </row>
    <row r="12565" spans="1:8">
      <c r="A12565" t="s">
        <v>4</v>
      </c>
      <c r="B12565" s="4" t="s">
        <v>5</v>
      </c>
      <c r="C12565" s="4" t="s">
        <v>7</v>
      </c>
      <c r="D12565" s="4" t="s">
        <v>8</v>
      </c>
    </row>
    <row r="12566" spans="1:8">
      <c r="A12566" t="n">
        <v>102838</v>
      </c>
      <c r="B12566" s="42" t="n">
        <v>89</v>
      </c>
      <c r="C12566" s="7" t="n">
        <v>65533</v>
      </c>
      <c r="D12566" s="7" t="n">
        <v>1</v>
      </c>
    </row>
    <row r="12567" spans="1:8">
      <c r="A12567" t="s">
        <v>4</v>
      </c>
      <c r="B12567" s="4" t="s">
        <v>5</v>
      </c>
      <c r="C12567" s="4" t="s">
        <v>14</v>
      </c>
    </row>
    <row r="12568" spans="1:8">
      <c r="A12568" t="n">
        <v>102842</v>
      </c>
      <c r="B12568" s="62" t="n">
        <v>15</v>
      </c>
      <c r="C12568" s="7" t="n">
        <v>256</v>
      </c>
    </row>
    <row r="12569" spans="1:8">
      <c r="A12569" t="s">
        <v>4</v>
      </c>
      <c r="B12569" s="4" t="s">
        <v>5</v>
      </c>
      <c r="C12569" s="4" t="s">
        <v>8</v>
      </c>
      <c r="D12569" s="4" t="s">
        <v>7</v>
      </c>
      <c r="E12569" s="4" t="s">
        <v>13</v>
      </c>
    </row>
    <row r="12570" spans="1:8">
      <c r="A12570" t="n">
        <v>102847</v>
      </c>
      <c r="B12570" s="27" t="n">
        <v>58</v>
      </c>
      <c r="C12570" s="7" t="n">
        <v>101</v>
      </c>
      <c r="D12570" s="7" t="n">
        <v>500</v>
      </c>
      <c r="E12570" s="7" t="n">
        <v>1</v>
      </c>
    </row>
    <row r="12571" spans="1:8">
      <c r="A12571" t="s">
        <v>4</v>
      </c>
      <c r="B12571" s="4" t="s">
        <v>5</v>
      </c>
      <c r="C12571" s="4" t="s">
        <v>8</v>
      </c>
      <c r="D12571" s="4" t="s">
        <v>7</v>
      </c>
    </row>
    <row r="12572" spans="1:8">
      <c r="A12572" t="n">
        <v>102855</v>
      </c>
      <c r="B12572" s="27" t="n">
        <v>58</v>
      </c>
      <c r="C12572" s="7" t="n">
        <v>254</v>
      </c>
      <c r="D12572" s="7" t="n">
        <v>0</v>
      </c>
    </row>
    <row r="12573" spans="1:8">
      <c r="A12573" t="s">
        <v>4</v>
      </c>
      <c r="B12573" s="4" t="s">
        <v>5</v>
      </c>
      <c r="C12573" s="4" t="s">
        <v>8</v>
      </c>
      <c r="D12573" s="4" t="s">
        <v>8</v>
      </c>
      <c r="E12573" s="4" t="s">
        <v>13</v>
      </c>
      <c r="F12573" s="4" t="s">
        <v>13</v>
      </c>
      <c r="G12573" s="4" t="s">
        <v>13</v>
      </c>
      <c r="H12573" s="4" t="s">
        <v>7</v>
      </c>
    </row>
    <row r="12574" spans="1:8">
      <c r="A12574" t="n">
        <v>102859</v>
      </c>
      <c r="B12574" s="31" t="n">
        <v>45</v>
      </c>
      <c r="C12574" s="7" t="n">
        <v>2</v>
      </c>
      <c r="D12574" s="7" t="n">
        <v>3</v>
      </c>
      <c r="E12574" s="7" t="n">
        <v>0.660000026226044</v>
      </c>
      <c r="F12574" s="7" t="n">
        <v>3.50999999046326</v>
      </c>
      <c r="G12574" s="7" t="n">
        <v>45.25</v>
      </c>
      <c r="H12574" s="7" t="n">
        <v>0</v>
      </c>
    </row>
    <row r="12575" spans="1:8">
      <c r="A12575" t="s">
        <v>4</v>
      </c>
      <c r="B12575" s="4" t="s">
        <v>5</v>
      </c>
      <c r="C12575" s="4" t="s">
        <v>8</v>
      </c>
      <c r="D12575" s="4" t="s">
        <v>8</v>
      </c>
      <c r="E12575" s="4" t="s">
        <v>13</v>
      </c>
      <c r="F12575" s="4" t="s">
        <v>13</v>
      </c>
      <c r="G12575" s="4" t="s">
        <v>13</v>
      </c>
      <c r="H12575" s="4" t="s">
        <v>7</v>
      </c>
      <c r="I12575" s="4" t="s">
        <v>8</v>
      </c>
    </row>
    <row r="12576" spans="1:8">
      <c r="A12576" t="n">
        <v>102876</v>
      </c>
      <c r="B12576" s="31" t="n">
        <v>45</v>
      </c>
      <c r="C12576" s="7" t="n">
        <v>4</v>
      </c>
      <c r="D12576" s="7" t="n">
        <v>3</v>
      </c>
      <c r="E12576" s="7" t="n">
        <v>356.940002441406</v>
      </c>
      <c r="F12576" s="7" t="n">
        <v>169.080001831055</v>
      </c>
      <c r="G12576" s="7" t="n">
        <v>0</v>
      </c>
      <c r="H12576" s="7" t="n">
        <v>0</v>
      </c>
      <c r="I12576" s="7" t="n">
        <v>1</v>
      </c>
    </row>
    <row r="12577" spans="1:9">
      <c r="A12577" t="s">
        <v>4</v>
      </c>
      <c r="B12577" s="4" t="s">
        <v>5</v>
      </c>
      <c r="C12577" s="4" t="s">
        <v>8</v>
      </c>
      <c r="D12577" s="4" t="s">
        <v>8</v>
      </c>
      <c r="E12577" s="4" t="s">
        <v>13</v>
      </c>
      <c r="F12577" s="4" t="s">
        <v>7</v>
      </c>
    </row>
    <row r="12578" spans="1:9">
      <c r="A12578" t="n">
        <v>102894</v>
      </c>
      <c r="B12578" s="31" t="n">
        <v>45</v>
      </c>
      <c r="C12578" s="7" t="n">
        <v>5</v>
      </c>
      <c r="D12578" s="7" t="n">
        <v>3</v>
      </c>
      <c r="E12578" s="7" t="n">
        <v>2.90000009536743</v>
      </c>
      <c r="F12578" s="7" t="n">
        <v>0</v>
      </c>
    </row>
    <row r="12579" spans="1:9">
      <c r="A12579" t="s">
        <v>4</v>
      </c>
      <c r="B12579" s="4" t="s">
        <v>5</v>
      </c>
      <c r="C12579" s="4" t="s">
        <v>8</v>
      </c>
      <c r="D12579" s="4" t="s">
        <v>8</v>
      </c>
      <c r="E12579" s="4" t="s">
        <v>13</v>
      </c>
      <c r="F12579" s="4" t="s">
        <v>7</v>
      </c>
    </row>
    <row r="12580" spans="1:9">
      <c r="A12580" t="n">
        <v>102903</v>
      </c>
      <c r="B12580" s="31" t="n">
        <v>45</v>
      </c>
      <c r="C12580" s="7" t="n">
        <v>11</v>
      </c>
      <c r="D12580" s="7" t="n">
        <v>3</v>
      </c>
      <c r="E12580" s="7" t="n">
        <v>26</v>
      </c>
      <c r="F12580" s="7" t="n">
        <v>0</v>
      </c>
    </row>
    <row r="12581" spans="1:9">
      <c r="A12581" t="s">
        <v>4</v>
      </c>
      <c r="B12581" s="4" t="s">
        <v>5</v>
      </c>
      <c r="C12581" s="4" t="s">
        <v>8</v>
      </c>
      <c r="D12581" s="4" t="s">
        <v>8</v>
      </c>
      <c r="E12581" s="4" t="s">
        <v>13</v>
      </c>
      <c r="F12581" s="4" t="s">
        <v>7</v>
      </c>
    </row>
    <row r="12582" spans="1:9">
      <c r="A12582" t="n">
        <v>102912</v>
      </c>
      <c r="B12582" s="31" t="n">
        <v>45</v>
      </c>
      <c r="C12582" s="7" t="n">
        <v>5</v>
      </c>
      <c r="D12582" s="7" t="n">
        <v>3</v>
      </c>
      <c r="E12582" s="7" t="n">
        <v>3.29999995231628</v>
      </c>
      <c r="F12582" s="7" t="n">
        <v>10000</v>
      </c>
    </row>
    <row r="12583" spans="1:9">
      <c r="A12583" t="s">
        <v>4</v>
      </c>
      <c r="B12583" s="4" t="s">
        <v>5</v>
      </c>
      <c r="C12583" s="4" t="s">
        <v>7</v>
      </c>
      <c r="D12583" s="4" t="s">
        <v>13</v>
      </c>
      <c r="E12583" s="4" t="s">
        <v>13</v>
      </c>
      <c r="F12583" s="4" t="s">
        <v>13</v>
      </c>
      <c r="G12583" s="4" t="s">
        <v>13</v>
      </c>
    </row>
    <row r="12584" spans="1:9">
      <c r="A12584" t="n">
        <v>102921</v>
      </c>
      <c r="B12584" s="46" t="n">
        <v>46</v>
      </c>
      <c r="C12584" s="7" t="n">
        <v>13</v>
      </c>
      <c r="D12584" s="7" t="n">
        <v>0.219999998807907</v>
      </c>
      <c r="E12584" s="7" t="n">
        <v>2.10999989509583</v>
      </c>
      <c r="F12584" s="7" t="n">
        <v>45.4799995422363</v>
      </c>
      <c r="G12584" s="7" t="n">
        <v>-176.899993896484</v>
      </c>
    </row>
    <row r="12585" spans="1:9">
      <c r="A12585" t="s">
        <v>4</v>
      </c>
      <c r="B12585" s="4" t="s">
        <v>5</v>
      </c>
      <c r="C12585" s="4" t="s">
        <v>7</v>
      </c>
      <c r="D12585" s="4" t="s">
        <v>13</v>
      </c>
      <c r="E12585" s="4" t="s">
        <v>13</v>
      </c>
      <c r="F12585" s="4" t="s">
        <v>13</v>
      </c>
      <c r="G12585" s="4" t="s">
        <v>13</v>
      </c>
    </row>
    <row r="12586" spans="1:9">
      <c r="A12586" t="n">
        <v>102940</v>
      </c>
      <c r="B12586" s="46" t="n">
        <v>46</v>
      </c>
      <c r="C12586" s="7" t="n">
        <v>80</v>
      </c>
      <c r="D12586" s="7" t="n">
        <v>1.05999994277954</v>
      </c>
      <c r="E12586" s="7" t="n">
        <v>2.10999989509583</v>
      </c>
      <c r="F12586" s="7" t="n">
        <v>44.8800010681152</v>
      </c>
      <c r="G12586" s="7" t="n">
        <v>-150.600006103516</v>
      </c>
    </row>
    <row r="12587" spans="1:9">
      <c r="A12587" t="s">
        <v>4</v>
      </c>
      <c r="B12587" s="4" t="s">
        <v>5</v>
      </c>
      <c r="C12587" s="4" t="s">
        <v>7</v>
      </c>
      <c r="D12587" s="4" t="s">
        <v>13</v>
      </c>
      <c r="E12587" s="4" t="s">
        <v>13</v>
      </c>
      <c r="F12587" s="4" t="s">
        <v>13</v>
      </c>
      <c r="G12587" s="4" t="s">
        <v>13</v>
      </c>
    </row>
    <row r="12588" spans="1:9">
      <c r="A12588" t="n">
        <v>102959</v>
      </c>
      <c r="B12588" s="46" t="n">
        <v>46</v>
      </c>
      <c r="C12588" s="7" t="n">
        <v>18</v>
      </c>
      <c r="D12588" s="7" t="n">
        <v>-0.949999988079071</v>
      </c>
      <c r="E12588" s="7" t="n">
        <v>2.10999989509583</v>
      </c>
      <c r="F12588" s="7" t="n">
        <v>44.7000007629395</v>
      </c>
      <c r="G12588" s="7" t="n">
        <v>172.399993896484</v>
      </c>
    </row>
    <row r="12589" spans="1:9">
      <c r="A12589" t="s">
        <v>4</v>
      </c>
      <c r="B12589" s="4" t="s">
        <v>5</v>
      </c>
      <c r="C12589" s="4" t="s">
        <v>7</v>
      </c>
      <c r="D12589" s="4" t="s">
        <v>7</v>
      </c>
      <c r="E12589" s="4" t="s">
        <v>7</v>
      </c>
    </row>
    <row r="12590" spans="1:9">
      <c r="A12590" t="n">
        <v>102978</v>
      </c>
      <c r="B12590" s="56" t="n">
        <v>61</v>
      </c>
      <c r="C12590" s="7" t="n">
        <v>13</v>
      </c>
      <c r="D12590" s="7" t="n">
        <v>65533</v>
      </c>
      <c r="E12590" s="7" t="n">
        <v>0</v>
      </c>
    </row>
    <row r="12591" spans="1:9">
      <c r="A12591" t="s">
        <v>4</v>
      </c>
      <c r="B12591" s="4" t="s">
        <v>5</v>
      </c>
      <c r="C12591" s="4" t="s">
        <v>7</v>
      </c>
      <c r="D12591" s="4" t="s">
        <v>7</v>
      </c>
      <c r="E12591" s="4" t="s">
        <v>7</v>
      </c>
    </row>
    <row r="12592" spans="1:9">
      <c r="A12592" t="n">
        <v>102985</v>
      </c>
      <c r="B12592" s="56" t="n">
        <v>61</v>
      </c>
      <c r="C12592" s="7" t="n">
        <v>80</v>
      </c>
      <c r="D12592" s="7" t="n">
        <v>65533</v>
      </c>
      <c r="E12592" s="7" t="n">
        <v>0</v>
      </c>
    </row>
    <row r="12593" spans="1:7">
      <c r="A12593" t="s">
        <v>4</v>
      </c>
      <c r="B12593" s="4" t="s">
        <v>5</v>
      </c>
      <c r="C12593" s="4" t="s">
        <v>7</v>
      </c>
      <c r="D12593" s="4" t="s">
        <v>7</v>
      </c>
      <c r="E12593" s="4" t="s">
        <v>7</v>
      </c>
    </row>
    <row r="12594" spans="1:7">
      <c r="A12594" t="n">
        <v>102992</v>
      </c>
      <c r="B12594" s="56" t="n">
        <v>61</v>
      </c>
      <c r="C12594" s="7" t="n">
        <v>18</v>
      </c>
      <c r="D12594" s="7" t="n">
        <v>65533</v>
      </c>
      <c r="E12594" s="7" t="n">
        <v>0</v>
      </c>
    </row>
    <row r="12595" spans="1:7">
      <c r="A12595" t="s">
        <v>4</v>
      </c>
      <c r="B12595" s="4" t="s">
        <v>5</v>
      </c>
      <c r="C12595" s="4" t="s">
        <v>8</v>
      </c>
      <c r="D12595" s="4" t="s">
        <v>7</v>
      </c>
      <c r="E12595" s="4" t="s">
        <v>9</v>
      </c>
      <c r="F12595" s="4" t="s">
        <v>9</v>
      </c>
      <c r="G12595" s="4" t="s">
        <v>9</v>
      </c>
      <c r="H12595" s="4" t="s">
        <v>9</v>
      </c>
    </row>
    <row r="12596" spans="1:7">
      <c r="A12596" t="n">
        <v>102999</v>
      </c>
      <c r="B12596" s="39" t="n">
        <v>51</v>
      </c>
      <c r="C12596" s="7" t="n">
        <v>3</v>
      </c>
      <c r="D12596" s="7" t="n">
        <v>13</v>
      </c>
      <c r="E12596" s="7" t="s">
        <v>727</v>
      </c>
      <c r="F12596" s="7" t="s">
        <v>455</v>
      </c>
      <c r="G12596" s="7" t="s">
        <v>94</v>
      </c>
      <c r="H12596" s="7" t="s">
        <v>95</v>
      </c>
    </row>
    <row r="12597" spans="1:7">
      <c r="A12597" t="s">
        <v>4</v>
      </c>
      <c r="B12597" s="4" t="s">
        <v>5</v>
      </c>
      <c r="C12597" s="4" t="s">
        <v>8</v>
      </c>
      <c r="D12597" s="4" t="s">
        <v>7</v>
      </c>
      <c r="E12597" s="4" t="s">
        <v>9</v>
      </c>
      <c r="F12597" s="4" t="s">
        <v>9</v>
      </c>
      <c r="G12597" s="4" t="s">
        <v>9</v>
      </c>
      <c r="H12597" s="4" t="s">
        <v>9</v>
      </c>
    </row>
    <row r="12598" spans="1:7">
      <c r="A12598" t="n">
        <v>103020</v>
      </c>
      <c r="B12598" s="39" t="n">
        <v>51</v>
      </c>
      <c r="C12598" s="7" t="n">
        <v>3</v>
      </c>
      <c r="D12598" s="7" t="n">
        <v>80</v>
      </c>
      <c r="E12598" s="7" t="s">
        <v>727</v>
      </c>
      <c r="F12598" s="7" t="s">
        <v>239</v>
      </c>
      <c r="G12598" s="7" t="s">
        <v>94</v>
      </c>
      <c r="H12598" s="7" t="s">
        <v>95</v>
      </c>
    </row>
    <row r="12599" spans="1:7">
      <c r="A12599" t="s">
        <v>4</v>
      </c>
      <c r="B12599" s="4" t="s">
        <v>5</v>
      </c>
      <c r="C12599" s="4" t="s">
        <v>8</v>
      </c>
      <c r="D12599" s="4" t="s">
        <v>7</v>
      </c>
    </row>
    <row r="12600" spans="1:7">
      <c r="A12600" t="n">
        <v>103033</v>
      </c>
      <c r="B12600" s="27" t="n">
        <v>58</v>
      </c>
      <c r="C12600" s="7" t="n">
        <v>255</v>
      </c>
      <c r="D12600" s="7" t="n">
        <v>0</v>
      </c>
    </row>
    <row r="12601" spans="1:7">
      <c r="A12601" t="s">
        <v>4</v>
      </c>
      <c r="B12601" s="4" t="s">
        <v>5</v>
      </c>
      <c r="C12601" s="4" t="s">
        <v>7</v>
      </c>
    </row>
    <row r="12602" spans="1:7">
      <c r="A12602" t="n">
        <v>103037</v>
      </c>
      <c r="B12602" s="25" t="n">
        <v>16</v>
      </c>
      <c r="C12602" s="7" t="n">
        <v>500</v>
      </c>
    </row>
    <row r="12603" spans="1:7">
      <c r="A12603" t="s">
        <v>4</v>
      </c>
      <c r="B12603" s="4" t="s">
        <v>5</v>
      </c>
      <c r="C12603" s="4" t="s">
        <v>8</v>
      </c>
      <c r="D12603" s="4" t="s">
        <v>8</v>
      </c>
      <c r="E12603" s="4" t="s">
        <v>8</v>
      </c>
      <c r="F12603" s="4" t="s">
        <v>8</v>
      </c>
    </row>
    <row r="12604" spans="1:7">
      <c r="A12604" t="n">
        <v>103040</v>
      </c>
      <c r="B12604" s="11" t="n">
        <v>14</v>
      </c>
      <c r="C12604" s="7" t="n">
        <v>0</v>
      </c>
      <c r="D12604" s="7" t="n">
        <v>1</v>
      </c>
      <c r="E12604" s="7" t="n">
        <v>0</v>
      </c>
      <c r="F12604" s="7" t="n">
        <v>0</v>
      </c>
    </row>
    <row r="12605" spans="1:7">
      <c r="A12605" t="s">
        <v>4</v>
      </c>
      <c r="B12605" s="4" t="s">
        <v>5</v>
      </c>
      <c r="C12605" s="4" t="s">
        <v>8</v>
      </c>
      <c r="D12605" s="4" t="s">
        <v>7</v>
      </c>
      <c r="E12605" s="4" t="s">
        <v>9</v>
      </c>
    </row>
    <row r="12606" spans="1:7">
      <c r="A12606" t="n">
        <v>103045</v>
      </c>
      <c r="B12606" s="39" t="n">
        <v>51</v>
      </c>
      <c r="C12606" s="7" t="n">
        <v>4</v>
      </c>
      <c r="D12606" s="7" t="n">
        <v>13</v>
      </c>
      <c r="E12606" s="7" t="s">
        <v>755</v>
      </c>
    </row>
    <row r="12607" spans="1:7">
      <c r="A12607" t="s">
        <v>4</v>
      </c>
      <c r="B12607" s="4" t="s">
        <v>5</v>
      </c>
      <c r="C12607" s="4" t="s">
        <v>7</v>
      </c>
    </row>
    <row r="12608" spans="1:7">
      <c r="A12608" t="n">
        <v>103059</v>
      </c>
      <c r="B12608" s="25" t="n">
        <v>16</v>
      </c>
      <c r="C12608" s="7" t="n">
        <v>0</v>
      </c>
    </row>
    <row r="12609" spans="1:8">
      <c r="A12609" t="s">
        <v>4</v>
      </c>
      <c r="B12609" s="4" t="s">
        <v>5</v>
      </c>
      <c r="C12609" s="4" t="s">
        <v>7</v>
      </c>
      <c r="D12609" s="4" t="s">
        <v>8</v>
      </c>
      <c r="E12609" s="4" t="s">
        <v>14</v>
      </c>
      <c r="F12609" s="4" t="s">
        <v>74</v>
      </c>
      <c r="G12609" s="4" t="s">
        <v>8</v>
      </c>
      <c r="H12609" s="4" t="s">
        <v>8</v>
      </c>
    </row>
    <row r="12610" spans="1:8">
      <c r="A12610" t="n">
        <v>103062</v>
      </c>
      <c r="B12610" s="40" t="n">
        <v>26</v>
      </c>
      <c r="C12610" s="7" t="n">
        <v>13</v>
      </c>
      <c r="D12610" s="7" t="n">
        <v>17</v>
      </c>
      <c r="E12610" s="7" t="n">
        <v>62664</v>
      </c>
      <c r="F12610" s="7" t="s">
        <v>756</v>
      </c>
      <c r="G12610" s="7" t="n">
        <v>2</v>
      </c>
      <c r="H12610" s="7" t="n">
        <v>0</v>
      </c>
    </row>
    <row r="12611" spans="1:8">
      <c r="A12611" t="s">
        <v>4</v>
      </c>
      <c r="B12611" s="4" t="s">
        <v>5</v>
      </c>
    </row>
    <row r="12612" spans="1:8">
      <c r="A12612" t="n">
        <v>103110</v>
      </c>
      <c r="B12612" s="41" t="n">
        <v>28</v>
      </c>
    </row>
    <row r="12613" spans="1:8">
      <c r="A12613" t="s">
        <v>4</v>
      </c>
      <c r="B12613" s="4" t="s">
        <v>5</v>
      </c>
      <c r="C12613" s="4" t="s">
        <v>8</v>
      </c>
      <c r="D12613" s="4" t="s">
        <v>7</v>
      </c>
      <c r="E12613" s="4" t="s">
        <v>9</v>
      </c>
    </row>
    <row r="12614" spans="1:8">
      <c r="A12614" t="n">
        <v>103111</v>
      </c>
      <c r="B12614" s="39" t="n">
        <v>51</v>
      </c>
      <c r="C12614" s="7" t="n">
        <v>4</v>
      </c>
      <c r="D12614" s="7" t="n">
        <v>80</v>
      </c>
      <c r="E12614" s="7" t="s">
        <v>85</v>
      </c>
    </row>
    <row r="12615" spans="1:8">
      <c r="A12615" t="s">
        <v>4</v>
      </c>
      <c r="B12615" s="4" t="s">
        <v>5</v>
      </c>
      <c r="C12615" s="4" t="s">
        <v>7</v>
      </c>
    </row>
    <row r="12616" spans="1:8">
      <c r="A12616" t="n">
        <v>103125</v>
      </c>
      <c r="B12616" s="25" t="n">
        <v>16</v>
      </c>
      <c r="C12616" s="7" t="n">
        <v>0</v>
      </c>
    </row>
    <row r="12617" spans="1:8">
      <c r="A12617" t="s">
        <v>4</v>
      </c>
      <c r="B12617" s="4" t="s">
        <v>5</v>
      </c>
      <c r="C12617" s="4" t="s">
        <v>7</v>
      </c>
      <c r="D12617" s="4" t="s">
        <v>8</v>
      </c>
      <c r="E12617" s="4" t="s">
        <v>14</v>
      </c>
      <c r="F12617" s="4" t="s">
        <v>74</v>
      </c>
      <c r="G12617" s="4" t="s">
        <v>8</v>
      </c>
      <c r="H12617" s="4" t="s">
        <v>8</v>
      </c>
    </row>
    <row r="12618" spans="1:8">
      <c r="A12618" t="n">
        <v>103128</v>
      </c>
      <c r="B12618" s="40" t="n">
        <v>26</v>
      </c>
      <c r="C12618" s="7" t="n">
        <v>80</v>
      </c>
      <c r="D12618" s="7" t="n">
        <v>17</v>
      </c>
      <c r="E12618" s="7" t="n">
        <v>62665</v>
      </c>
      <c r="F12618" s="7" t="s">
        <v>757</v>
      </c>
      <c r="G12618" s="7" t="n">
        <v>2</v>
      </c>
      <c r="H12618" s="7" t="n">
        <v>0</v>
      </c>
    </row>
    <row r="12619" spans="1:8">
      <c r="A12619" t="s">
        <v>4</v>
      </c>
      <c r="B12619" s="4" t="s">
        <v>5</v>
      </c>
    </row>
    <row r="12620" spans="1:8">
      <c r="A12620" t="n">
        <v>103157</v>
      </c>
      <c r="B12620" s="41" t="n">
        <v>28</v>
      </c>
    </row>
    <row r="12621" spans="1:8">
      <c r="A12621" t="s">
        <v>4</v>
      </c>
      <c r="B12621" s="4" t="s">
        <v>5</v>
      </c>
      <c r="C12621" s="4" t="s">
        <v>7</v>
      </c>
      <c r="D12621" s="4" t="s">
        <v>8</v>
      </c>
    </row>
    <row r="12622" spans="1:8">
      <c r="A12622" t="n">
        <v>103158</v>
      </c>
      <c r="B12622" s="42" t="n">
        <v>89</v>
      </c>
      <c r="C12622" s="7" t="n">
        <v>65533</v>
      </c>
      <c r="D12622" s="7" t="n">
        <v>1</v>
      </c>
    </row>
    <row r="12623" spans="1:8">
      <c r="A12623" t="s">
        <v>4</v>
      </c>
      <c r="B12623" s="4" t="s">
        <v>5</v>
      </c>
      <c r="C12623" s="4" t="s">
        <v>7</v>
      </c>
    </row>
    <row r="12624" spans="1:8">
      <c r="A12624" t="n">
        <v>103162</v>
      </c>
      <c r="B12624" s="25" t="n">
        <v>16</v>
      </c>
      <c r="C12624" s="7" t="n">
        <v>500</v>
      </c>
    </row>
    <row r="12625" spans="1:8">
      <c r="A12625" t="s">
        <v>4</v>
      </c>
      <c r="B12625" s="4" t="s">
        <v>5</v>
      </c>
      <c r="C12625" s="4" t="s">
        <v>14</v>
      </c>
    </row>
    <row r="12626" spans="1:8">
      <c r="A12626" t="n">
        <v>103165</v>
      </c>
      <c r="B12626" s="62" t="n">
        <v>15</v>
      </c>
      <c r="C12626" s="7" t="n">
        <v>256</v>
      </c>
    </row>
    <row r="12627" spans="1:8">
      <c r="A12627" t="s">
        <v>4</v>
      </c>
      <c r="B12627" s="4" t="s">
        <v>5</v>
      </c>
      <c r="C12627" s="4" t="s">
        <v>8</v>
      </c>
      <c r="D12627" s="4" t="s">
        <v>7</v>
      </c>
      <c r="E12627" s="4" t="s">
        <v>13</v>
      </c>
    </row>
    <row r="12628" spans="1:8">
      <c r="A12628" t="n">
        <v>103170</v>
      </c>
      <c r="B12628" s="27" t="n">
        <v>58</v>
      </c>
      <c r="C12628" s="7" t="n">
        <v>101</v>
      </c>
      <c r="D12628" s="7" t="n">
        <v>300</v>
      </c>
      <c r="E12628" s="7" t="n">
        <v>1</v>
      </c>
    </row>
    <row r="12629" spans="1:8">
      <c r="A12629" t="s">
        <v>4</v>
      </c>
      <c r="B12629" s="4" t="s">
        <v>5</v>
      </c>
      <c r="C12629" s="4" t="s">
        <v>8</v>
      </c>
      <c r="D12629" s="4" t="s">
        <v>7</v>
      </c>
    </row>
    <row r="12630" spans="1:8">
      <c r="A12630" t="n">
        <v>103178</v>
      </c>
      <c r="B12630" s="27" t="n">
        <v>58</v>
      </c>
      <c r="C12630" s="7" t="n">
        <v>254</v>
      </c>
      <c r="D12630" s="7" t="n">
        <v>0</v>
      </c>
    </row>
    <row r="12631" spans="1:8">
      <c r="A12631" t="s">
        <v>4</v>
      </c>
      <c r="B12631" s="4" t="s">
        <v>5</v>
      </c>
      <c r="C12631" s="4" t="s">
        <v>8</v>
      </c>
      <c r="D12631" s="4" t="s">
        <v>7</v>
      </c>
      <c r="E12631" s="4" t="s">
        <v>9</v>
      </c>
      <c r="F12631" s="4" t="s">
        <v>9</v>
      </c>
      <c r="G12631" s="4" t="s">
        <v>9</v>
      </c>
      <c r="H12631" s="4" t="s">
        <v>9</v>
      </c>
    </row>
    <row r="12632" spans="1:8">
      <c r="A12632" t="n">
        <v>103182</v>
      </c>
      <c r="B12632" s="39" t="n">
        <v>51</v>
      </c>
      <c r="C12632" s="7" t="n">
        <v>3</v>
      </c>
      <c r="D12632" s="7" t="n">
        <v>1</v>
      </c>
      <c r="E12632" s="7" t="s">
        <v>92</v>
      </c>
      <c r="F12632" s="7" t="s">
        <v>93</v>
      </c>
      <c r="G12632" s="7" t="s">
        <v>94</v>
      </c>
      <c r="H12632" s="7" t="s">
        <v>95</v>
      </c>
    </row>
    <row r="12633" spans="1:8">
      <c r="A12633" t="s">
        <v>4</v>
      </c>
      <c r="B12633" s="4" t="s">
        <v>5</v>
      </c>
      <c r="C12633" s="4" t="s">
        <v>8</v>
      </c>
      <c r="D12633" s="4" t="s">
        <v>7</v>
      </c>
      <c r="E12633" s="4" t="s">
        <v>9</v>
      </c>
      <c r="F12633" s="4" t="s">
        <v>9</v>
      </c>
      <c r="G12633" s="4" t="s">
        <v>9</v>
      </c>
      <c r="H12633" s="4" t="s">
        <v>9</v>
      </c>
    </row>
    <row r="12634" spans="1:8">
      <c r="A12634" t="n">
        <v>103211</v>
      </c>
      <c r="B12634" s="39" t="n">
        <v>51</v>
      </c>
      <c r="C12634" s="7" t="n">
        <v>3</v>
      </c>
      <c r="D12634" s="7" t="n">
        <v>2</v>
      </c>
      <c r="E12634" s="7" t="s">
        <v>92</v>
      </c>
      <c r="F12634" s="7" t="s">
        <v>93</v>
      </c>
      <c r="G12634" s="7" t="s">
        <v>94</v>
      </c>
      <c r="H12634" s="7" t="s">
        <v>95</v>
      </c>
    </row>
    <row r="12635" spans="1:8">
      <c r="A12635" t="s">
        <v>4</v>
      </c>
      <c r="B12635" s="4" t="s">
        <v>5</v>
      </c>
      <c r="C12635" s="4" t="s">
        <v>8</v>
      </c>
      <c r="D12635" s="4" t="s">
        <v>7</v>
      </c>
      <c r="E12635" s="4" t="s">
        <v>9</v>
      </c>
      <c r="F12635" s="4" t="s">
        <v>9</v>
      </c>
      <c r="G12635" s="4" t="s">
        <v>9</v>
      </c>
      <c r="H12635" s="4" t="s">
        <v>9</v>
      </c>
    </row>
    <row r="12636" spans="1:8">
      <c r="A12636" t="n">
        <v>103240</v>
      </c>
      <c r="B12636" s="39" t="n">
        <v>51</v>
      </c>
      <c r="C12636" s="7" t="n">
        <v>3</v>
      </c>
      <c r="D12636" s="7" t="n">
        <v>4</v>
      </c>
      <c r="E12636" s="7" t="s">
        <v>92</v>
      </c>
      <c r="F12636" s="7" t="s">
        <v>93</v>
      </c>
      <c r="G12636" s="7" t="s">
        <v>94</v>
      </c>
      <c r="H12636" s="7" t="s">
        <v>95</v>
      </c>
    </row>
    <row r="12637" spans="1:8">
      <c r="A12637" t="s">
        <v>4</v>
      </c>
      <c r="B12637" s="4" t="s">
        <v>5</v>
      </c>
      <c r="C12637" s="4" t="s">
        <v>8</v>
      </c>
      <c r="D12637" s="4" t="s">
        <v>7</v>
      </c>
      <c r="E12637" s="4" t="s">
        <v>9</v>
      </c>
      <c r="F12637" s="4" t="s">
        <v>9</v>
      </c>
      <c r="G12637" s="4" t="s">
        <v>9</v>
      </c>
      <c r="H12637" s="4" t="s">
        <v>9</v>
      </c>
    </row>
    <row r="12638" spans="1:8">
      <c r="A12638" t="n">
        <v>103269</v>
      </c>
      <c r="B12638" s="39" t="n">
        <v>51</v>
      </c>
      <c r="C12638" s="7" t="n">
        <v>3</v>
      </c>
      <c r="D12638" s="7" t="n">
        <v>8</v>
      </c>
      <c r="E12638" s="7" t="s">
        <v>92</v>
      </c>
      <c r="F12638" s="7" t="s">
        <v>93</v>
      </c>
      <c r="G12638" s="7" t="s">
        <v>94</v>
      </c>
      <c r="H12638" s="7" t="s">
        <v>95</v>
      </c>
    </row>
    <row r="12639" spans="1:8">
      <c r="A12639" t="s">
        <v>4</v>
      </c>
      <c r="B12639" s="4" t="s">
        <v>5</v>
      </c>
      <c r="C12639" s="4" t="s">
        <v>8</v>
      </c>
      <c r="D12639" s="4" t="s">
        <v>7</v>
      </c>
      <c r="E12639" s="4" t="s">
        <v>9</v>
      </c>
      <c r="F12639" s="4" t="s">
        <v>9</v>
      </c>
      <c r="G12639" s="4" t="s">
        <v>9</v>
      </c>
      <c r="H12639" s="4" t="s">
        <v>9</v>
      </c>
    </row>
    <row r="12640" spans="1:8">
      <c r="A12640" t="n">
        <v>103298</v>
      </c>
      <c r="B12640" s="39" t="n">
        <v>51</v>
      </c>
      <c r="C12640" s="7" t="n">
        <v>3</v>
      </c>
      <c r="D12640" s="7" t="n">
        <v>13</v>
      </c>
      <c r="E12640" s="7" t="s">
        <v>92</v>
      </c>
      <c r="F12640" s="7" t="s">
        <v>93</v>
      </c>
      <c r="G12640" s="7" t="s">
        <v>94</v>
      </c>
      <c r="H12640" s="7" t="s">
        <v>95</v>
      </c>
    </row>
    <row r="12641" spans="1:8">
      <c r="A12641" t="s">
        <v>4</v>
      </c>
      <c r="B12641" s="4" t="s">
        <v>5</v>
      </c>
      <c r="C12641" s="4" t="s">
        <v>8</v>
      </c>
      <c r="D12641" s="4" t="s">
        <v>7</v>
      </c>
      <c r="E12641" s="4" t="s">
        <v>9</v>
      </c>
      <c r="F12641" s="4" t="s">
        <v>9</v>
      </c>
      <c r="G12641" s="4" t="s">
        <v>9</v>
      </c>
      <c r="H12641" s="4" t="s">
        <v>9</v>
      </c>
    </row>
    <row r="12642" spans="1:8">
      <c r="A12642" t="n">
        <v>103327</v>
      </c>
      <c r="B12642" s="39" t="n">
        <v>51</v>
      </c>
      <c r="C12642" s="7" t="n">
        <v>3</v>
      </c>
      <c r="D12642" s="7" t="n">
        <v>80</v>
      </c>
      <c r="E12642" s="7" t="s">
        <v>92</v>
      </c>
      <c r="F12642" s="7" t="s">
        <v>93</v>
      </c>
      <c r="G12642" s="7" t="s">
        <v>94</v>
      </c>
      <c r="H12642" s="7" t="s">
        <v>95</v>
      </c>
    </row>
    <row r="12643" spans="1:8">
      <c r="A12643" t="s">
        <v>4</v>
      </c>
      <c r="B12643" s="4" t="s">
        <v>5</v>
      </c>
      <c r="C12643" s="4" t="s">
        <v>7</v>
      </c>
      <c r="D12643" s="4" t="s">
        <v>13</v>
      </c>
      <c r="E12643" s="4" t="s">
        <v>13</v>
      </c>
      <c r="F12643" s="4" t="s">
        <v>13</v>
      </c>
      <c r="G12643" s="4" t="s">
        <v>13</v>
      </c>
    </row>
    <row r="12644" spans="1:8">
      <c r="A12644" t="n">
        <v>103356</v>
      </c>
      <c r="B12644" s="46" t="n">
        <v>46</v>
      </c>
      <c r="C12644" s="7" t="n">
        <v>0</v>
      </c>
      <c r="D12644" s="7" t="n">
        <v>-0.550000011920929</v>
      </c>
      <c r="E12644" s="7" t="n">
        <v>2</v>
      </c>
      <c r="F12644" s="7" t="n">
        <v>41.7000007629395</v>
      </c>
      <c r="G12644" s="7" t="n">
        <v>0</v>
      </c>
    </row>
    <row r="12645" spans="1:8">
      <c r="A12645" t="s">
        <v>4</v>
      </c>
      <c r="B12645" s="4" t="s">
        <v>5</v>
      </c>
      <c r="C12645" s="4" t="s">
        <v>7</v>
      </c>
      <c r="D12645" s="4" t="s">
        <v>13</v>
      </c>
      <c r="E12645" s="4" t="s">
        <v>13</v>
      </c>
      <c r="F12645" s="4" t="s">
        <v>13</v>
      </c>
      <c r="G12645" s="4" t="s">
        <v>13</v>
      </c>
    </row>
    <row r="12646" spans="1:8">
      <c r="A12646" t="n">
        <v>103375</v>
      </c>
      <c r="B12646" s="46" t="n">
        <v>46</v>
      </c>
      <c r="C12646" s="7" t="n">
        <v>1</v>
      </c>
      <c r="D12646" s="7" t="n">
        <v>0.25</v>
      </c>
      <c r="E12646" s="7" t="n">
        <v>2</v>
      </c>
      <c r="F12646" s="7" t="n">
        <v>41.7999992370605</v>
      </c>
      <c r="G12646" s="7" t="n">
        <v>0</v>
      </c>
    </row>
    <row r="12647" spans="1:8">
      <c r="A12647" t="s">
        <v>4</v>
      </c>
      <c r="B12647" s="4" t="s">
        <v>5</v>
      </c>
      <c r="C12647" s="4" t="s">
        <v>7</v>
      </c>
      <c r="D12647" s="4" t="s">
        <v>13</v>
      </c>
      <c r="E12647" s="4" t="s">
        <v>13</v>
      </c>
      <c r="F12647" s="4" t="s">
        <v>13</v>
      </c>
      <c r="G12647" s="4" t="s">
        <v>13</v>
      </c>
    </row>
    <row r="12648" spans="1:8">
      <c r="A12648" t="n">
        <v>103394</v>
      </c>
      <c r="B12648" s="46" t="n">
        <v>46</v>
      </c>
      <c r="C12648" s="7" t="n">
        <v>2</v>
      </c>
      <c r="D12648" s="7" t="n">
        <v>1.25</v>
      </c>
      <c r="E12648" s="7" t="n">
        <v>2</v>
      </c>
      <c r="F12648" s="7" t="n">
        <v>41.0499992370605</v>
      </c>
      <c r="G12648" s="7" t="n">
        <v>0</v>
      </c>
    </row>
    <row r="12649" spans="1:8">
      <c r="A12649" t="s">
        <v>4</v>
      </c>
      <c r="B12649" s="4" t="s">
        <v>5</v>
      </c>
      <c r="C12649" s="4" t="s">
        <v>7</v>
      </c>
      <c r="D12649" s="4" t="s">
        <v>13</v>
      </c>
      <c r="E12649" s="4" t="s">
        <v>13</v>
      </c>
      <c r="F12649" s="4" t="s">
        <v>13</v>
      </c>
      <c r="G12649" s="4" t="s">
        <v>13</v>
      </c>
    </row>
    <row r="12650" spans="1:8">
      <c r="A12650" t="n">
        <v>103413</v>
      </c>
      <c r="B12650" s="46" t="n">
        <v>46</v>
      </c>
      <c r="C12650" s="7" t="n">
        <v>3</v>
      </c>
      <c r="D12650" s="7" t="n">
        <v>-0.100000001490116</v>
      </c>
      <c r="E12650" s="7" t="n">
        <v>2</v>
      </c>
      <c r="F12650" s="7" t="n">
        <v>40.6500015258789</v>
      </c>
      <c r="G12650" s="7" t="n">
        <v>0</v>
      </c>
    </row>
    <row r="12651" spans="1:8">
      <c r="A12651" t="s">
        <v>4</v>
      </c>
      <c r="B12651" s="4" t="s">
        <v>5</v>
      </c>
      <c r="C12651" s="4" t="s">
        <v>7</v>
      </c>
      <c r="D12651" s="4" t="s">
        <v>13</v>
      </c>
      <c r="E12651" s="4" t="s">
        <v>13</v>
      </c>
      <c r="F12651" s="4" t="s">
        <v>13</v>
      </c>
      <c r="G12651" s="4" t="s">
        <v>13</v>
      </c>
    </row>
    <row r="12652" spans="1:8">
      <c r="A12652" t="n">
        <v>103432</v>
      </c>
      <c r="B12652" s="46" t="n">
        <v>46</v>
      </c>
      <c r="C12652" s="7" t="n">
        <v>4</v>
      </c>
      <c r="D12652" s="7" t="n">
        <v>-1.39999997615814</v>
      </c>
      <c r="E12652" s="7" t="n">
        <v>2</v>
      </c>
      <c r="F12652" s="7" t="n">
        <v>40.7000007629395</v>
      </c>
      <c r="G12652" s="7" t="n">
        <v>0</v>
      </c>
    </row>
    <row r="12653" spans="1:8">
      <c r="A12653" t="s">
        <v>4</v>
      </c>
      <c r="B12653" s="4" t="s">
        <v>5</v>
      </c>
      <c r="C12653" s="4" t="s">
        <v>7</v>
      </c>
      <c r="D12653" s="4" t="s">
        <v>13</v>
      </c>
      <c r="E12653" s="4" t="s">
        <v>13</v>
      </c>
      <c r="F12653" s="4" t="s">
        <v>13</v>
      </c>
      <c r="G12653" s="4" t="s">
        <v>13</v>
      </c>
    </row>
    <row r="12654" spans="1:8">
      <c r="A12654" t="n">
        <v>103451</v>
      </c>
      <c r="B12654" s="46" t="n">
        <v>46</v>
      </c>
      <c r="C12654" s="7" t="n">
        <v>5</v>
      </c>
      <c r="D12654" s="7" t="n">
        <v>-0.100000001490116</v>
      </c>
      <c r="E12654" s="7" t="n">
        <v>2</v>
      </c>
      <c r="F12654" s="7" t="n">
        <v>39.9500007629395</v>
      </c>
      <c r="G12654" s="7" t="n">
        <v>0</v>
      </c>
    </row>
    <row r="12655" spans="1:8">
      <c r="A12655" t="s">
        <v>4</v>
      </c>
      <c r="B12655" s="4" t="s">
        <v>5</v>
      </c>
      <c r="C12655" s="4" t="s">
        <v>7</v>
      </c>
      <c r="D12655" s="4" t="s">
        <v>13</v>
      </c>
      <c r="E12655" s="4" t="s">
        <v>13</v>
      </c>
      <c r="F12655" s="4" t="s">
        <v>13</v>
      </c>
      <c r="G12655" s="4" t="s">
        <v>13</v>
      </c>
    </row>
    <row r="12656" spans="1:8">
      <c r="A12656" t="n">
        <v>103470</v>
      </c>
      <c r="B12656" s="46" t="n">
        <v>46</v>
      </c>
      <c r="C12656" s="7" t="n">
        <v>6</v>
      </c>
      <c r="D12656" s="7" t="n">
        <v>1.20000004768372</v>
      </c>
      <c r="E12656" s="7" t="n">
        <v>2</v>
      </c>
      <c r="F12656" s="7" t="n">
        <v>40.2999992370605</v>
      </c>
      <c r="G12656" s="7" t="n">
        <v>0</v>
      </c>
    </row>
    <row r="12657" spans="1:8">
      <c r="A12657" t="s">
        <v>4</v>
      </c>
      <c r="B12657" s="4" t="s">
        <v>5</v>
      </c>
      <c r="C12657" s="4" t="s">
        <v>7</v>
      </c>
      <c r="D12657" s="4" t="s">
        <v>13</v>
      </c>
      <c r="E12657" s="4" t="s">
        <v>13</v>
      </c>
      <c r="F12657" s="4" t="s">
        <v>13</v>
      </c>
      <c r="G12657" s="4" t="s">
        <v>13</v>
      </c>
    </row>
    <row r="12658" spans="1:8">
      <c r="A12658" t="n">
        <v>103489</v>
      </c>
      <c r="B12658" s="46" t="n">
        <v>46</v>
      </c>
      <c r="C12658" s="7" t="n">
        <v>7</v>
      </c>
      <c r="D12658" s="7" t="n">
        <v>1.75</v>
      </c>
      <c r="E12658" s="7" t="n">
        <v>2</v>
      </c>
      <c r="F12658" s="7" t="n">
        <v>39.4000015258789</v>
      </c>
      <c r="G12658" s="7" t="n">
        <v>0</v>
      </c>
    </row>
    <row r="12659" spans="1:8">
      <c r="A12659" t="s">
        <v>4</v>
      </c>
      <c r="B12659" s="4" t="s">
        <v>5</v>
      </c>
      <c r="C12659" s="4" t="s">
        <v>7</v>
      </c>
      <c r="D12659" s="4" t="s">
        <v>13</v>
      </c>
      <c r="E12659" s="4" t="s">
        <v>13</v>
      </c>
      <c r="F12659" s="4" t="s">
        <v>13</v>
      </c>
      <c r="G12659" s="4" t="s">
        <v>13</v>
      </c>
    </row>
    <row r="12660" spans="1:8">
      <c r="A12660" t="n">
        <v>103508</v>
      </c>
      <c r="B12660" s="46" t="n">
        <v>46</v>
      </c>
      <c r="C12660" s="7" t="n">
        <v>8</v>
      </c>
      <c r="D12660" s="7" t="n">
        <v>0.899999976158142</v>
      </c>
      <c r="E12660" s="7" t="n">
        <v>2</v>
      </c>
      <c r="F12660" s="7" t="n">
        <v>39.3499984741211</v>
      </c>
      <c r="G12660" s="7" t="n">
        <v>0</v>
      </c>
    </row>
    <row r="12661" spans="1:8">
      <c r="A12661" t="s">
        <v>4</v>
      </c>
      <c r="B12661" s="4" t="s">
        <v>5</v>
      </c>
      <c r="C12661" s="4" t="s">
        <v>7</v>
      </c>
      <c r="D12661" s="4" t="s">
        <v>13</v>
      </c>
      <c r="E12661" s="4" t="s">
        <v>13</v>
      </c>
      <c r="F12661" s="4" t="s">
        <v>13</v>
      </c>
      <c r="G12661" s="4" t="s">
        <v>13</v>
      </c>
    </row>
    <row r="12662" spans="1:8">
      <c r="A12662" t="n">
        <v>103527</v>
      </c>
      <c r="B12662" s="46" t="n">
        <v>46</v>
      </c>
      <c r="C12662" s="7" t="n">
        <v>9</v>
      </c>
      <c r="D12662" s="7" t="n">
        <v>-1.20000004768372</v>
      </c>
      <c r="E12662" s="7" t="n">
        <v>2</v>
      </c>
      <c r="F12662" s="7" t="n">
        <v>39.9000015258789</v>
      </c>
      <c r="G12662" s="7" t="n">
        <v>0</v>
      </c>
    </row>
    <row r="12663" spans="1:8">
      <c r="A12663" t="s">
        <v>4</v>
      </c>
      <c r="B12663" s="4" t="s">
        <v>5</v>
      </c>
      <c r="C12663" s="4" t="s">
        <v>7</v>
      </c>
      <c r="D12663" s="4" t="s">
        <v>13</v>
      </c>
      <c r="E12663" s="4" t="s">
        <v>13</v>
      </c>
      <c r="F12663" s="4" t="s">
        <v>13</v>
      </c>
      <c r="G12663" s="4" t="s">
        <v>13</v>
      </c>
    </row>
    <row r="12664" spans="1:8">
      <c r="A12664" t="n">
        <v>103546</v>
      </c>
      <c r="B12664" s="46" t="n">
        <v>46</v>
      </c>
      <c r="C12664" s="7" t="n">
        <v>11</v>
      </c>
      <c r="D12664" s="7" t="n">
        <v>-0.25</v>
      </c>
      <c r="E12664" s="7" t="n">
        <v>2</v>
      </c>
      <c r="F12664" s="7" t="n">
        <v>38.9000015258789</v>
      </c>
      <c r="G12664" s="7" t="n">
        <v>0</v>
      </c>
    </row>
    <row r="12665" spans="1:8">
      <c r="A12665" t="s">
        <v>4</v>
      </c>
      <c r="B12665" s="4" t="s">
        <v>5</v>
      </c>
      <c r="C12665" s="4" t="s">
        <v>7</v>
      </c>
      <c r="D12665" s="4" t="s">
        <v>13</v>
      </c>
      <c r="E12665" s="4" t="s">
        <v>13</v>
      </c>
      <c r="F12665" s="4" t="s">
        <v>13</v>
      </c>
      <c r="G12665" s="4" t="s">
        <v>13</v>
      </c>
    </row>
    <row r="12666" spans="1:8">
      <c r="A12666" t="n">
        <v>103565</v>
      </c>
      <c r="B12666" s="46" t="n">
        <v>46</v>
      </c>
      <c r="C12666" s="7" t="n">
        <v>7032</v>
      </c>
      <c r="D12666" s="7" t="n">
        <v>0.349999994039536</v>
      </c>
      <c r="E12666" s="7" t="n">
        <v>2</v>
      </c>
      <c r="F12666" s="7" t="n">
        <v>39.75</v>
      </c>
      <c r="G12666" s="7" t="n">
        <v>0</v>
      </c>
    </row>
    <row r="12667" spans="1:8">
      <c r="A12667" t="s">
        <v>4</v>
      </c>
      <c r="B12667" s="4" t="s">
        <v>5</v>
      </c>
      <c r="C12667" s="4" t="s">
        <v>7</v>
      </c>
      <c r="D12667" s="4" t="s">
        <v>13</v>
      </c>
      <c r="E12667" s="4" t="s">
        <v>13</v>
      </c>
      <c r="F12667" s="4" t="s">
        <v>13</v>
      </c>
      <c r="G12667" s="4" t="s">
        <v>13</v>
      </c>
    </row>
    <row r="12668" spans="1:8">
      <c r="A12668" t="n">
        <v>103584</v>
      </c>
      <c r="B12668" s="46" t="n">
        <v>46</v>
      </c>
      <c r="C12668" s="7" t="n">
        <v>13</v>
      </c>
      <c r="D12668" s="7" t="n">
        <v>-0.349999994039536</v>
      </c>
      <c r="E12668" s="7" t="n">
        <v>2.10999989509583</v>
      </c>
      <c r="F12668" s="7" t="n">
        <v>45.4500007629395</v>
      </c>
      <c r="G12668" s="7" t="n">
        <v>0</v>
      </c>
    </row>
    <row r="12669" spans="1:8">
      <c r="A12669" t="s">
        <v>4</v>
      </c>
      <c r="B12669" s="4" t="s">
        <v>5</v>
      </c>
      <c r="C12669" s="4" t="s">
        <v>7</v>
      </c>
      <c r="D12669" s="4" t="s">
        <v>13</v>
      </c>
      <c r="E12669" s="4" t="s">
        <v>13</v>
      </c>
      <c r="F12669" s="4" t="s">
        <v>13</v>
      </c>
      <c r="G12669" s="4" t="s">
        <v>13</v>
      </c>
    </row>
    <row r="12670" spans="1:8">
      <c r="A12670" t="n">
        <v>103603</v>
      </c>
      <c r="B12670" s="46" t="n">
        <v>46</v>
      </c>
      <c r="C12670" s="7" t="n">
        <v>80</v>
      </c>
      <c r="D12670" s="7" t="n">
        <v>1</v>
      </c>
      <c r="E12670" s="7" t="n">
        <v>2.10999989509583</v>
      </c>
      <c r="F12670" s="7" t="n">
        <v>44.4500007629395</v>
      </c>
      <c r="G12670" s="7" t="n">
        <v>0</v>
      </c>
    </row>
    <row r="12671" spans="1:8">
      <c r="A12671" t="s">
        <v>4</v>
      </c>
      <c r="B12671" s="4" t="s">
        <v>5</v>
      </c>
      <c r="C12671" s="4" t="s">
        <v>7</v>
      </c>
      <c r="D12671" s="4" t="s">
        <v>13</v>
      </c>
      <c r="E12671" s="4" t="s">
        <v>13</v>
      </c>
      <c r="F12671" s="4" t="s">
        <v>13</v>
      </c>
      <c r="G12671" s="4" t="s">
        <v>13</v>
      </c>
    </row>
    <row r="12672" spans="1:8">
      <c r="A12672" t="n">
        <v>103622</v>
      </c>
      <c r="B12672" s="46" t="n">
        <v>46</v>
      </c>
      <c r="C12672" s="7" t="n">
        <v>18</v>
      </c>
      <c r="D12672" s="7" t="n">
        <v>-0.949999988079071</v>
      </c>
      <c r="E12672" s="7" t="n">
        <v>2.10999989509583</v>
      </c>
      <c r="F12672" s="7" t="n">
        <v>44.7000007629395</v>
      </c>
      <c r="G12672" s="7" t="n">
        <v>0</v>
      </c>
    </row>
    <row r="12673" spans="1:7">
      <c r="A12673" t="s">
        <v>4</v>
      </c>
      <c r="B12673" s="4" t="s">
        <v>5</v>
      </c>
      <c r="C12673" s="4" t="s">
        <v>7</v>
      </c>
      <c r="D12673" s="4" t="s">
        <v>13</v>
      </c>
      <c r="E12673" s="4" t="s">
        <v>14</v>
      </c>
      <c r="F12673" s="4" t="s">
        <v>13</v>
      </c>
      <c r="G12673" s="4" t="s">
        <v>13</v>
      </c>
      <c r="H12673" s="4" t="s">
        <v>8</v>
      </c>
    </row>
    <row r="12674" spans="1:7">
      <c r="A12674" t="n">
        <v>103641</v>
      </c>
      <c r="B12674" s="87" t="n">
        <v>100</v>
      </c>
      <c r="C12674" s="7" t="n">
        <v>0</v>
      </c>
      <c r="D12674" s="7" t="n">
        <v>-5.25</v>
      </c>
      <c r="E12674" s="7" t="n">
        <v>1082340147</v>
      </c>
      <c r="F12674" s="7" t="n">
        <v>50.7999992370605</v>
      </c>
      <c r="G12674" s="7" t="n">
        <v>0</v>
      </c>
      <c r="H12674" s="7" t="n">
        <v>0</v>
      </c>
    </row>
    <row r="12675" spans="1:7">
      <c r="A12675" t="s">
        <v>4</v>
      </c>
      <c r="B12675" s="4" t="s">
        <v>5</v>
      </c>
      <c r="C12675" s="4" t="s">
        <v>7</v>
      </c>
      <c r="D12675" s="4" t="s">
        <v>13</v>
      </c>
      <c r="E12675" s="4" t="s">
        <v>14</v>
      </c>
      <c r="F12675" s="4" t="s">
        <v>13</v>
      </c>
      <c r="G12675" s="4" t="s">
        <v>13</v>
      </c>
      <c r="H12675" s="4" t="s">
        <v>8</v>
      </c>
    </row>
    <row r="12676" spans="1:7">
      <c r="A12676" t="n">
        <v>103661</v>
      </c>
      <c r="B12676" s="87" t="n">
        <v>100</v>
      </c>
      <c r="C12676" s="7" t="n">
        <v>1</v>
      </c>
      <c r="D12676" s="7" t="n">
        <v>-5.25</v>
      </c>
      <c r="E12676" s="7" t="n">
        <v>1082340147</v>
      </c>
      <c r="F12676" s="7" t="n">
        <v>50.7999992370605</v>
      </c>
      <c r="G12676" s="7" t="n">
        <v>0</v>
      </c>
      <c r="H12676" s="7" t="n">
        <v>0</v>
      </c>
    </row>
    <row r="12677" spans="1:7">
      <c r="A12677" t="s">
        <v>4</v>
      </c>
      <c r="B12677" s="4" t="s">
        <v>5</v>
      </c>
      <c r="C12677" s="4" t="s">
        <v>7</v>
      </c>
      <c r="D12677" s="4" t="s">
        <v>13</v>
      </c>
      <c r="E12677" s="4" t="s">
        <v>14</v>
      </c>
      <c r="F12677" s="4" t="s">
        <v>13</v>
      </c>
      <c r="G12677" s="4" t="s">
        <v>13</v>
      </c>
      <c r="H12677" s="4" t="s">
        <v>8</v>
      </c>
    </row>
    <row r="12678" spans="1:7">
      <c r="A12678" t="n">
        <v>103681</v>
      </c>
      <c r="B12678" s="87" t="n">
        <v>100</v>
      </c>
      <c r="C12678" s="7" t="n">
        <v>2</v>
      </c>
      <c r="D12678" s="7" t="n">
        <v>-5.25</v>
      </c>
      <c r="E12678" s="7" t="n">
        <v>1082340147</v>
      </c>
      <c r="F12678" s="7" t="n">
        <v>50.7999992370605</v>
      </c>
      <c r="G12678" s="7" t="n">
        <v>0</v>
      </c>
      <c r="H12678" s="7" t="n">
        <v>0</v>
      </c>
    </row>
    <row r="12679" spans="1:7">
      <c r="A12679" t="s">
        <v>4</v>
      </c>
      <c r="B12679" s="4" t="s">
        <v>5</v>
      </c>
      <c r="C12679" s="4" t="s">
        <v>7</v>
      </c>
      <c r="D12679" s="4" t="s">
        <v>13</v>
      </c>
      <c r="E12679" s="4" t="s">
        <v>14</v>
      </c>
      <c r="F12679" s="4" t="s">
        <v>13</v>
      </c>
      <c r="G12679" s="4" t="s">
        <v>13</v>
      </c>
      <c r="H12679" s="4" t="s">
        <v>8</v>
      </c>
    </row>
    <row r="12680" spans="1:7">
      <c r="A12680" t="n">
        <v>103701</v>
      </c>
      <c r="B12680" s="87" t="n">
        <v>100</v>
      </c>
      <c r="C12680" s="7" t="n">
        <v>3</v>
      </c>
      <c r="D12680" s="7" t="n">
        <v>-5.25</v>
      </c>
      <c r="E12680" s="7" t="n">
        <v>1082340147</v>
      </c>
      <c r="F12680" s="7" t="n">
        <v>50.7999992370605</v>
      </c>
      <c r="G12680" s="7" t="n">
        <v>0</v>
      </c>
      <c r="H12680" s="7" t="n">
        <v>0</v>
      </c>
    </row>
    <row r="12681" spans="1:7">
      <c r="A12681" t="s">
        <v>4</v>
      </c>
      <c r="B12681" s="4" t="s">
        <v>5</v>
      </c>
      <c r="C12681" s="4" t="s">
        <v>7</v>
      </c>
      <c r="D12681" s="4" t="s">
        <v>13</v>
      </c>
      <c r="E12681" s="4" t="s">
        <v>14</v>
      </c>
      <c r="F12681" s="4" t="s">
        <v>13</v>
      </c>
      <c r="G12681" s="4" t="s">
        <v>13</v>
      </c>
      <c r="H12681" s="4" t="s">
        <v>8</v>
      </c>
    </row>
    <row r="12682" spans="1:7">
      <c r="A12682" t="n">
        <v>103721</v>
      </c>
      <c r="B12682" s="87" t="n">
        <v>100</v>
      </c>
      <c r="C12682" s="7" t="n">
        <v>4</v>
      </c>
      <c r="D12682" s="7" t="n">
        <v>-5.25</v>
      </c>
      <c r="E12682" s="7" t="n">
        <v>1082340147</v>
      </c>
      <c r="F12682" s="7" t="n">
        <v>50.7999992370605</v>
      </c>
      <c r="G12682" s="7" t="n">
        <v>0</v>
      </c>
      <c r="H12682" s="7" t="n">
        <v>0</v>
      </c>
    </row>
    <row r="12683" spans="1:7">
      <c r="A12683" t="s">
        <v>4</v>
      </c>
      <c r="B12683" s="4" t="s">
        <v>5</v>
      </c>
      <c r="C12683" s="4" t="s">
        <v>7</v>
      </c>
      <c r="D12683" s="4" t="s">
        <v>13</v>
      </c>
      <c r="E12683" s="4" t="s">
        <v>14</v>
      </c>
      <c r="F12683" s="4" t="s">
        <v>13</v>
      </c>
      <c r="G12683" s="4" t="s">
        <v>13</v>
      </c>
      <c r="H12683" s="4" t="s">
        <v>8</v>
      </c>
    </row>
    <row r="12684" spans="1:7">
      <c r="A12684" t="n">
        <v>103741</v>
      </c>
      <c r="B12684" s="87" t="n">
        <v>100</v>
      </c>
      <c r="C12684" s="7" t="n">
        <v>5</v>
      </c>
      <c r="D12684" s="7" t="n">
        <v>-5.25</v>
      </c>
      <c r="E12684" s="7" t="n">
        <v>1082340147</v>
      </c>
      <c r="F12684" s="7" t="n">
        <v>50.7999992370605</v>
      </c>
      <c r="G12684" s="7" t="n">
        <v>0</v>
      </c>
      <c r="H12684" s="7" t="n">
        <v>0</v>
      </c>
    </row>
    <row r="12685" spans="1:7">
      <c r="A12685" t="s">
        <v>4</v>
      </c>
      <c r="B12685" s="4" t="s">
        <v>5</v>
      </c>
      <c r="C12685" s="4" t="s">
        <v>7</v>
      </c>
      <c r="D12685" s="4" t="s">
        <v>13</v>
      </c>
      <c r="E12685" s="4" t="s">
        <v>14</v>
      </c>
      <c r="F12685" s="4" t="s">
        <v>13</v>
      </c>
      <c r="G12685" s="4" t="s">
        <v>13</v>
      </c>
      <c r="H12685" s="4" t="s">
        <v>8</v>
      </c>
    </row>
    <row r="12686" spans="1:7">
      <c r="A12686" t="n">
        <v>103761</v>
      </c>
      <c r="B12686" s="87" t="n">
        <v>100</v>
      </c>
      <c r="C12686" s="7" t="n">
        <v>6</v>
      </c>
      <c r="D12686" s="7" t="n">
        <v>-5.25</v>
      </c>
      <c r="E12686" s="7" t="n">
        <v>1082340147</v>
      </c>
      <c r="F12686" s="7" t="n">
        <v>50.7999992370605</v>
      </c>
      <c r="G12686" s="7" t="n">
        <v>0</v>
      </c>
      <c r="H12686" s="7" t="n">
        <v>0</v>
      </c>
    </row>
    <row r="12687" spans="1:7">
      <c r="A12687" t="s">
        <v>4</v>
      </c>
      <c r="B12687" s="4" t="s">
        <v>5</v>
      </c>
      <c r="C12687" s="4" t="s">
        <v>7</v>
      </c>
      <c r="D12687" s="4" t="s">
        <v>13</v>
      </c>
      <c r="E12687" s="4" t="s">
        <v>14</v>
      </c>
      <c r="F12687" s="4" t="s">
        <v>13</v>
      </c>
      <c r="G12687" s="4" t="s">
        <v>13</v>
      </c>
      <c r="H12687" s="4" t="s">
        <v>8</v>
      </c>
    </row>
    <row r="12688" spans="1:7">
      <c r="A12688" t="n">
        <v>103781</v>
      </c>
      <c r="B12688" s="87" t="n">
        <v>100</v>
      </c>
      <c r="C12688" s="7" t="n">
        <v>7</v>
      </c>
      <c r="D12688" s="7" t="n">
        <v>-5.25</v>
      </c>
      <c r="E12688" s="7" t="n">
        <v>1082340147</v>
      </c>
      <c r="F12688" s="7" t="n">
        <v>50.7999992370605</v>
      </c>
      <c r="G12688" s="7" t="n">
        <v>0</v>
      </c>
      <c r="H12688" s="7" t="n">
        <v>0</v>
      </c>
    </row>
    <row r="12689" spans="1:8">
      <c r="A12689" t="s">
        <v>4</v>
      </c>
      <c r="B12689" s="4" t="s">
        <v>5</v>
      </c>
      <c r="C12689" s="4" t="s">
        <v>7</v>
      </c>
      <c r="D12689" s="4" t="s">
        <v>13</v>
      </c>
      <c r="E12689" s="4" t="s">
        <v>14</v>
      </c>
      <c r="F12689" s="4" t="s">
        <v>13</v>
      </c>
      <c r="G12689" s="4" t="s">
        <v>13</v>
      </c>
      <c r="H12689" s="4" t="s">
        <v>8</v>
      </c>
    </row>
    <row r="12690" spans="1:8">
      <c r="A12690" t="n">
        <v>103801</v>
      </c>
      <c r="B12690" s="87" t="n">
        <v>100</v>
      </c>
      <c r="C12690" s="7" t="n">
        <v>8</v>
      </c>
      <c r="D12690" s="7" t="n">
        <v>-5.25</v>
      </c>
      <c r="E12690" s="7" t="n">
        <v>1082340147</v>
      </c>
      <c r="F12690" s="7" t="n">
        <v>50.7999992370605</v>
      </c>
      <c r="G12690" s="7" t="n">
        <v>0</v>
      </c>
      <c r="H12690" s="7" t="n">
        <v>0</v>
      </c>
    </row>
    <row r="12691" spans="1:8">
      <c r="A12691" t="s">
        <v>4</v>
      </c>
      <c r="B12691" s="4" t="s">
        <v>5</v>
      </c>
      <c r="C12691" s="4" t="s">
        <v>7</v>
      </c>
      <c r="D12691" s="4" t="s">
        <v>13</v>
      </c>
      <c r="E12691" s="4" t="s">
        <v>14</v>
      </c>
      <c r="F12691" s="4" t="s">
        <v>13</v>
      </c>
      <c r="G12691" s="4" t="s">
        <v>13</v>
      </c>
      <c r="H12691" s="4" t="s">
        <v>8</v>
      </c>
    </row>
    <row r="12692" spans="1:8">
      <c r="A12692" t="n">
        <v>103821</v>
      </c>
      <c r="B12692" s="87" t="n">
        <v>100</v>
      </c>
      <c r="C12692" s="7" t="n">
        <v>9</v>
      </c>
      <c r="D12692" s="7" t="n">
        <v>-5.25</v>
      </c>
      <c r="E12692" s="7" t="n">
        <v>1082340147</v>
      </c>
      <c r="F12692" s="7" t="n">
        <v>50.7999992370605</v>
      </c>
      <c r="G12692" s="7" t="n">
        <v>0</v>
      </c>
      <c r="H12692" s="7" t="n">
        <v>0</v>
      </c>
    </row>
    <row r="12693" spans="1:8">
      <c r="A12693" t="s">
        <v>4</v>
      </c>
      <c r="B12693" s="4" t="s">
        <v>5</v>
      </c>
      <c r="C12693" s="4" t="s">
        <v>7</v>
      </c>
      <c r="D12693" s="4" t="s">
        <v>13</v>
      </c>
      <c r="E12693" s="4" t="s">
        <v>14</v>
      </c>
      <c r="F12693" s="4" t="s">
        <v>13</v>
      </c>
      <c r="G12693" s="4" t="s">
        <v>13</v>
      </c>
      <c r="H12693" s="4" t="s">
        <v>8</v>
      </c>
    </row>
    <row r="12694" spans="1:8">
      <c r="A12694" t="n">
        <v>103841</v>
      </c>
      <c r="B12694" s="87" t="n">
        <v>100</v>
      </c>
      <c r="C12694" s="7" t="n">
        <v>7032</v>
      </c>
      <c r="D12694" s="7" t="n">
        <v>-5.25</v>
      </c>
      <c r="E12694" s="7" t="n">
        <v>1082340147</v>
      </c>
      <c r="F12694" s="7" t="n">
        <v>50.7999992370605</v>
      </c>
      <c r="G12694" s="7" t="n">
        <v>0</v>
      </c>
      <c r="H12694" s="7" t="n">
        <v>0</v>
      </c>
    </row>
    <row r="12695" spans="1:8">
      <c r="A12695" t="s">
        <v>4</v>
      </c>
      <c r="B12695" s="4" t="s">
        <v>5</v>
      </c>
      <c r="C12695" s="4" t="s">
        <v>7</v>
      </c>
      <c r="D12695" s="4" t="s">
        <v>7</v>
      </c>
      <c r="E12695" s="4" t="s">
        <v>13</v>
      </c>
      <c r="F12695" s="4" t="s">
        <v>8</v>
      </c>
    </row>
    <row r="12696" spans="1:8">
      <c r="A12696" t="n">
        <v>103861</v>
      </c>
      <c r="B12696" s="90" t="n">
        <v>53</v>
      </c>
      <c r="C12696" s="7" t="n">
        <v>11</v>
      </c>
      <c r="D12696" s="7" t="n">
        <v>0</v>
      </c>
      <c r="E12696" s="7" t="n">
        <v>0</v>
      </c>
      <c r="F12696" s="7" t="n">
        <v>0</v>
      </c>
    </row>
    <row r="12697" spans="1:8">
      <c r="A12697" t="s">
        <v>4</v>
      </c>
      <c r="B12697" s="4" t="s">
        <v>5</v>
      </c>
      <c r="C12697" s="4" t="s">
        <v>7</v>
      </c>
      <c r="D12697" s="4" t="s">
        <v>7</v>
      </c>
      <c r="E12697" s="4" t="s">
        <v>13</v>
      </c>
      <c r="F12697" s="4" t="s">
        <v>8</v>
      </c>
    </row>
    <row r="12698" spans="1:8">
      <c r="A12698" t="n">
        <v>103871</v>
      </c>
      <c r="B12698" s="90" t="n">
        <v>53</v>
      </c>
      <c r="C12698" s="7" t="n">
        <v>13</v>
      </c>
      <c r="D12698" s="7" t="n">
        <v>0</v>
      </c>
      <c r="E12698" s="7" t="n">
        <v>0</v>
      </c>
      <c r="F12698" s="7" t="n">
        <v>0</v>
      </c>
    </row>
    <row r="12699" spans="1:8">
      <c r="A12699" t="s">
        <v>4</v>
      </c>
      <c r="B12699" s="4" t="s">
        <v>5</v>
      </c>
      <c r="C12699" s="4" t="s">
        <v>7</v>
      </c>
      <c r="D12699" s="4" t="s">
        <v>7</v>
      </c>
      <c r="E12699" s="4" t="s">
        <v>13</v>
      </c>
      <c r="F12699" s="4" t="s">
        <v>8</v>
      </c>
    </row>
    <row r="12700" spans="1:8">
      <c r="A12700" t="n">
        <v>103881</v>
      </c>
      <c r="B12700" s="90" t="n">
        <v>53</v>
      </c>
      <c r="C12700" s="7" t="n">
        <v>80</v>
      </c>
      <c r="D12700" s="7" t="n">
        <v>0</v>
      </c>
      <c r="E12700" s="7" t="n">
        <v>0</v>
      </c>
      <c r="F12700" s="7" t="n">
        <v>0</v>
      </c>
    </row>
    <row r="12701" spans="1:8">
      <c r="A12701" t="s">
        <v>4</v>
      </c>
      <c r="B12701" s="4" t="s">
        <v>5</v>
      </c>
      <c r="C12701" s="4" t="s">
        <v>7</v>
      </c>
      <c r="D12701" s="4" t="s">
        <v>7</v>
      </c>
      <c r="E12701" s="4" t="s">
        <v>13</v>
      </c>
      <c r="F12701" s="4" t="s">
        <v>8</v>
      </c>
    </row>
    <row r="12702" spans="1:8">
      <c r="A12702" t="n">
        <v>103891</v>
      </c>
      <c r="B12702" s="90" t="n">
        <v>53</v>
      </c>
      <c r="C12702" s="7" t="n">
        <v>18</v>
      </c>
      <c r="D12702" s="7" t="n">
        <v>0</v>
      </c>
      <c r="E12702" s="7" t="n">
        <v>0</v>
      </c>
      <c r="F12702" s="7" t="n">
        <v>0</v>
      </c>
    </row>
    <row r="12703" spans="1:8">
      <c r="A12703" t="s">
        <v>4</v>
      </c>
      <c r="B12703" s="4" t="s">
        <v>5</v>
      </c>
      <c r="C12703" s="4" t="s">
        <v>7</v>
      </c>
      <c r="D12703" s="4" t="s">
        <v>13</v>
      </c>
      <c r="E12703" s="4" t="s">
        <v>13</v>
      </c>
      <c r="F12703" s="4" t="s">
        <v>13</v>
      </c>
      <c r="G12703" s="4" t="s">
        <v>7</v>
      </c>
      <c r="H12703" s="4" t="s">
        <v>7</v>
      </c>
    </row>
    <row r="12704" spans="1:8">
      <c r="A12704" t="n">
        <v>103901</v>
      </c>
      <c r="B12704" s="55" t="n">
        <v>60</v>
      </c>
      <c r="C12704" s="7" t="n">
        <v>0</v>
      </c>
      <c r="D12704" s="7" t="n">
        <v>0</v>
      </c>
      <c r="E12704" s="7" t="n">
        <v>0</v>
      </c>
      <c r="F12704" s="7" t="n">
        <v>0</v>
      </c>
      <c r="G12704" s="7" t="n">
        <v>0</v>
      </c>
      <c r="H12704" s="7" t="n">
        <v>1</v>
      </c>
    </row>
    <row r="12705" spans="1:8">
      <c r="A12705" t="s">
        <v>4</v>
      </c>
      <c r="B12705" s="4" t="s">
        <v>5</v>
      </c>
      <c r="C12705" s="4" t="s">
        <v>7</v>
      </c>
      <c r="D12705" s="4" t="s">
        <v>13</v>
      </c>
      <c r="E12705" s="4" t="s">
        <v>13</v>
      </c>
      <c r="F12705" s="4" t="s">
        <v>13</v>
      </c>
      <c r="G12705" s="4" t="s">
        <v>7</v>
      </c>
      <c r="H12705" s="4" t="s">
        <v>7</v>
      </c>
    </row>
    <row r="12706" spans="1:8">
      <c r="A12706" t="n">
        <v>103920</v>
      </c>
      <c r="B12706" s="55" t="n">
        <v>60</v>
      </c>
      <c r="C12706" s="7" t="n">
        <v>0</v>
      </c>
      <c r="D12706" s="7" t="n">
        <v>0</v>
      </c>
      <c r="E12706" s="7" t="n">
        <v>0</v>
      </c>
      <c r="F12706" s="7" t="n">
        <v>0</v>
      </c>
      <c r="G12706" s="7" t="n">
        <v>0</v>
      </c>
      <c r="H12706" s="7" t="n">
        <v>0</v>
      </c>
    </row>
    <row r="12707" spans="1:8">
      <c r="A12707" t="s">
        <v>4</v>
      </c>
      <c r="B12707" s="4" t="s">
        <v>5</v>
      </c>
      <c r="C12707" s="4" t="s">
        <v>7</v>
      </c>
      <c r="D12707" s="4" t="s">
        <v>7</v>
      </c>
      <c r="E12707" s="4" t="s">
        <v>7</v>
      </c>
    </row>
    <row r="12708" spans="1:8">
      <c r="A12708" t="n">
        <v>103939</v>
      </c>
      <c r="B12708" s="56" t="n">
        <v>61</v>
      </c>
      <c r="C12708" s="7" t="n">
        <v>0</v>
      </c>
      <c r="D12708" s="7" t="n">
        <v>65533</v>
      </c>
      <c r="E12708" s="7" t="n">
        <v>0</v>
      </c>
    </row>
    <row r="12709" spans="1:8">
      <c r="A12709" t="s">
        <v>4</v>
      </c>
      <c r="B12709" s="4" t="s">
        <v>5</v>
      </c>
      <c r="C12709" s="4" t="s">
        <v>7</v>
      </c>
      <c r="D12709" s="4" t="s">
        <v>13</v>
      </c>
      <c r="E12709" s="4" t="s">
        <v>13</v>
      </c>
      <c r="F12709" s="4" t="s">
        <v>13</v>
      </c>
      <c r="G12709" s="4" t="s">
        <v>7</v>
      </c>
      <c r="H12709" s="4" t="s">
        <v>7</v>
      </c>
    </row>
    <row r="12710" spans="1:8">
      <c r="A12710" t="n">
        <v>103946</v>
      </c>
      <c r="B12710" s="55" t="n">
        <v>60</v>
      </c>
      <c r="C12710" s="7" t="n">
        <v>1</v>
      </c>
      <c r="D12710" s="7" t="n">
        <v>0</v>
      </c>
      <c r="E12710" s="7" t="n">
        <v>0</v>
      </c>
      <c r="F12710" s="7" t="n">
        <v>0</v>
      </c>
      <c r="G12710" s="7" t="n">
        <v>0</v>
      </c>
      <c r="H12710" s="7" t="n">
        <v>1</v>
      </c>
    </row>
    <row r="12711" spans="1:8">
      <c r="A12711" t="s">
        <v>4</v>
      </c>
      <c r="B12711" s="4" t="s">
        <v>5</v>
      </c>
      <c r="C12711" s="4" t="s">
        <v>7</v>
      </c>
      <c r="D12711" s="4" t="s">
        <v>13</v>
      </c>
      <c r="E12711" s="4" t="s">
        <v>13</v>
      </c>
      <c r="F12711" s="4" t="s">
        <v>13</v>
      </c>
      <c r="G12711" s="4" t="s">
        <v>7</v>
      </c>
      <c r="H12711" s="4" t="s">
        <v>7</v>
      </c>
    </row>
    <row r="12712" spans="1:8">
      <c r="A12712" t="n">
        <v>103965</v>
      </c>
      <c r="B12712" s="55" t="n">
        <v>60</v>
      </c>
      <c r="C12712" s="7" t="n">
        <v>1</v>
      </c>
      <c r="D12712" s="7" t="n">
        <v>0</v>
      </c>
      <c r="E12712" s="7" t="n">
        <v>0</v>
      </c>
      <c r="F12712" s="7" t="n">
        <v>0</v>
      </c>
      <c r="G12712" s="7" t="n">
        <v>0</v>
      </c>
      <c r="H12712" s="7" t="n">
        <v>0</v>
      </c>
    </row>
    <row r="12713" spans="1:8">
      <c r="A12713" t="s">
        <v>4</v>
      </c>
      <c r="B12713" s="4" t="s">
        <v>5</v>
      </c>
      <c r="C12713" s="4" t="s">
        <v>7</v>
      </c>
      <c r="D12713" s="4" t="s">
        <v>7</v>
      </c>
      <c r="E12713" s="4" t="s">
        <v>7</v>
      </c>
    </row>
    <row r="12714" spans="1:8">
      <c r="A12714" t="n">
        <v>103984</v>
      </c>
      <c r="B12714" s="56" t="n">
        <v>61</v>
      </c>
      <c r="C12714" s="7" t="n">
        <v>1</v>
      </c>
      <c r="D12714" s="7" t="n">
        <v>65533</v>
      </c>
      <c r="E12714" s="7" t="n">
        <v>0</v>
      </c>
    </row>
    <row r="12715" spans="1:8">
      <c r="A12715" t="s">
        <v>4</v>
      </c>
      <c r="B12715" s="4" t="s">
        <v>5</v>
      </c>
      <c r="C12715" s="4" t="s">
        <v>7</v>
      </c>
      <c r="D12715" s="4" t="s">
        <v>13</v>
      </c>
      <c r="E12715" s="4" t="s">
        <v>13</v>
      </c>
      <c r="F12715" s="4" t="s">
        <v>13</v>
      </c>
      <c r="G12715" s="4" t="s">
        <v>7</v>
      </c>
      <c r="H12715" s="4" t="s">
        <v>7</v>
      </c>
    </row>
    <row r="12716" spans="1:8">
      <c r="A12716" t="n">
        <v>103991</v>
      </c>
      <c r="B12716" s="55" t="n">
        <v>60</v>
      </c>
      <c r="C12716" s="7" t="n">
        <v>2</v>
      </c>
      <c r="D12716" s="7" t="n">
        <v>0</v>
      </c>
      <c r="E12716" s="7" t="n">
        <v>0</v>
      </c>
      <c r="F12716" s="7" t="n">
        <v>0</v>
      </c>
      <c r="G12716" s="7" t="n">
        <v>0</v>
      </c>
      <c r="H12716" s="7" t="n">
        <v>1</v>
      </c>
    </row>
    <row r="12717" spans="1:8">
      <c r="A12717" t="s">
        <v>4</v>
      </c>
      <c r="B12717" s="4" t="s">
        <v>5</v>
      </c>
      <c r="C12717" s="4" t="s">
        <v>7</v>
      </c>
      <c r="D12717" s="4" t="s">
        <v>13</v>
      </c>
      <c r="E12717" s="4" t="s">
        <v>13</v>
      </c>
      <c r="F12717" s="4" t="s">
        <v>13</v>
      </c>
      <c r="G12717" s="4" t="s">
        <v>7</v>
      </c>
      <c r="H12717" s="4" t="s">
        <v>7</v>
      </c>
    </row>
    <row r="12718" spans="1:8">
      <c r="A12718" t="n">
        <v>104010</v>
      </c>
      <c r="B12718" s="55" t="n">
        <v>60</v>
      </c>
      <c r="C12718" s="7" t="n">
        <v>2</v>
      </c>
      <c r="D12718" s="7" t="n">
        <v>0</v>
      </c>
      <c r="E12718" s="7" t="n">
        <v>0</v>
      </c>
      <c r="F12718" s="7" t="n">
        <v>0</v>
      </c>
      <c r="G12718" s="7" t="n">
        <v>0</v>
      </c>
      <c r="H12718" s="7" t="n">
        <v>0</v>
      </c>
    </row>
    <row r="12719" spans="1:8">
      <c r="A12719" t="s">
        <v>4</v>
      </c>
      <c r="B12719" s="4" t="s">
        <v>5</v>
      </c>
      <c r="C12719" s="4" t="s">
        <v>7</v>
      </c>
      <c r="D12719" s="4" t="s">
        <v>7</v>
      </c>
      <c r="E12719" s="4" t="s">
        <v>7</v>
      </c>
    </row>
    <row r="12720" spans="1:8">
      <c r="A12720" t="n">
        <v>104029</v>
      </c>
      <c r="B12720" s="56" t="n">
        <v>61</v>
      </c>
      <c r="C12720" s="7" t="n">
        <v>2</v>
      </c>
      <c r="D12720" s="7" t="n">
        <v>65533</v>
      </c>
      <c r="E12720" s="7" t="n">
        <v>0</v>
      </c>
    </row>
    <row r="12721" spans="1:8">
      <c r="A12721" t="s">
        <v>4</v>
      </c>
      <c r="B12721" s="4" t="s">
        <v>5</v>
      </c>
      <c r="C12721" s="4" t="s">
        <v>7</v>
      </c>
      <c r="D12721" s="4" t="s">
        <v>13</v>
      </c>
      <c r="E12721" s="4" t="s">
        <v>13</v>
      </c>
      <c r="F12721" s="4" t="s">
        <v>13</v>
      </c>
      <c r="G12721" s="4" t="s">
        <v>7</v>
      </c>
      <c r="H12721" s="4" t="s">
        <v>7</v>
      </c>
    </row>
    <row r="12722" spans="1:8">
      <c r="A12722" t="n">
        <v>104036</v>
      </c>
      <c r="B12722" s="55" t="n">
        <v>60</v>
      </c>
      <c r="C12722" s="7" t="n">
        <v>3</v>
      </c>
      <c r="D12722" s="7" t="n">
        <v>0</v>
      </c>
      <c r="E12722" s="7" t="n">
        <v>0</v>
      </c>
      <c r="F12722" s="7" t="n">
        <v>0</v>
      </c>
      <c r="G12722" s="7" t="n">
        <v>0</v>
      </c>
      <c r="H12722" s="7" t="n">
        <v>1</v>
      </c>
    </row>
    <row r="12723" spans="1:8">
      <c r="A12723" t="s">
        <v>4</v>
      </c>
      <c r="B12723" s="4" t="s">
        <v>5</v>
      </c>
      <c r="C12723" s="4" t="s">
        <v>7</v>
      </c>
      <c r="D12723" s="4" t="s">
        <v>13</v>
      </c>
      <c r="E12723" s="4" t="s">
        <v>13</v>
      </c>
      <c r="F12723" s="4" t="s">
        <v>13</v>
      </c>
      <c r="G12723" s="4" t="s">
        <v>7</v>
      </c>
      <c r="H12723" s="4" t="s">
        <v>7</v>
      </c>
    </row>
    <row r="12724" spans="1:8">
      <c r="A12724" t="n">
        <v>104055</v>
      </c>
      <c r="B12724" s="55" t="n">
        <v>60</v>
      </c>
      <c r="C12724" s="7" t="n">
        <v>3</v>
      </c>
      <c r="D12724" s="7" t="n">
        <v>0</v>
      </c>
      <c r="E12724" s="7" t="n">
        <v>0</v>
      </c>
      <c r="F12724" s="7" t="n">
        <v>0</v>
      </c>
      <c r="G12724" s="7" t="n">
        <v>0</v>
      </c>
      <c r="H12724" s="7" t="n">
        <v>0</v>
      </c>
    </row>
    <row r="12725" spans="1:8">
      <c r="A12725" t="s">
        <v>4</v>
      </c>
      <c r="B12725" s="4" t="s">
        <v>5</v>
      </c>
      <c r="C12725" s="4" t="s">
        <v>7</v>
      </c>
      <c r="D12725" s="4" t="s">
        <v>7</v>
      </c>
      <c r="E12725" s="4" t="s">
        <v>7</v>
      </c>
    </row>
    <row r="12726" spans="1:8">
      <c r="A12726" t="n">
        <v>104074</v>
      </c>
      <c r="B12726" s="56" t="n">
        <v>61</v>
      </c>
      <c r="C12726" s="7" t="n">
        <v>3</v>
      </c>
      <c r="D12726" s="7" t="n">
        <v>65533</v>
      </c>
      <c r="E12726" s="7" t="n">
        <v>0</v>
      </c>
    </row>
    <row r="12727" spans="1:8">
      <c r="A12727" t="s">
        <v>4</v>
      </c>
      <c r="B12727" s="4" t="s">
        <v>5</v>
      </c>
      <c r="C12727" s="4" t="s">
        <v>7</v>
      </c>
      <c r="D12727" s="4" t="s">
        <v>13</v>
      </c>
      <c r="E12727" s="4" t="s">
        <v>13</v>
      </c>
      <c r="F12727" s="4" t="s">
        <v>13</v>
      </c>
      <c r="G12727" s="4" t="s">
        <v>7</v>
      </c>
      <c r="H12727" s="4" t="s">
        <v>7</v>
      </c>
    </row>
    <row r="12728" spans="1:8">
      <c r="A12728" t="n">
        <v>104081</v>
      </c>
      <c r="B12728" s="55" t="n">
        <v>60</v>
      </c>
      <c r="C12728" s="7" t="n">
        <v>4</v>
      </c>
      <c r="D12728" s="7" t="n">
        <v>0</v>
      </c>
      <c r="E12728" s="7" t="n">
        <v>0</v>
      </c>
      <c r="F12728" s="7" t="n">
        <v>0</v>
      </c>
      <c r="G12728" s="7" t="n">
        <v>0</v>
      </c>
      <c r="H12728" s="7" t="n">
        <v>1</v>
      </c>
    </row>
    <row r="12729" spans="1:8">
      <c r="A12729" t="s">
        <v>4</v>
      </c>
      <c r="B12729" s="4" t="s">
        <v>5</v>
      </c>
      <c r="C12729" s="4" t="s">
        <v>7</v>
      </c>
      <c r="D12729" s="4" t="s">
        <v>13</v>
      </c>
      <c r="E12729" s="4" t="s">
        <v>13</v>
      </c>
      <c r="F12729" s="4" t="s">
        <v>13</v>
      </c>
      <c r="G12729" s="4" t="s">
        <v>7</v>
      </c>
      <c r="H12729" s="4" t="s">
        <v>7</v>
      </c>
    </row>
    <row r="12730" spans="1:8">
      <c r="A12730" t="n">
        <v>104100</v>
      </c>
      <c r="B12730" s="55" t="n">
        <v>60</v>
      </c>
      <c r="C12730" s="7" t="n">
        <v>4</v>
      </c>
      <c r="D12730" s="7" t="n">
        <v>0</v>
      </c>
      <c r="E12730" s="7" t="n">
        <v>0</v>
      </c>
      <c r="F12730" s="7" t="n">
        <v>0</v>
      </c>
      <c r="G12730" s="7" t="n">
        <v>0</v>
      </c>
      <c r="H12730" s="7" t="n">
        <v>0</v>
      </c>
    </row>
    <row r="12731" spans="1:8">
      <c r="A12731" t="s">
        <v>4</v>
      </c>
      <c r="B12731" s="4" t="s">
        <v>5</v>
      </c>
      <c r="C12731" s="4" t="s">
        <v>7</v>
      </c>
      <c r="D12731" s="4" t="s">
        <v>7</v>
      </c>
      <c r="E12731" s="4" t="s">
        <v>7</v>
      </c>
    </row>
    <row r="12732" spans="1:8">
      <c r="A12732" t="n">
        <v>104119</v>
      </c>
      <c r="B12732" s="56" t="n">
        <v>61</v>
      </c>
      <c r="C12732" s="7" t="n">
        <v>4</v>
      </c>
      <c r="D12732" s="7" t="n">
        <v>65533</v>
      </c>
      <c r="E12732" s="7" t="n">
        <v>0</v>
      </c>
    </row>
    <row r="12733" spans="1:8">
      <c r="A12733" t="s">
        <v>4</v>
      </c>
      <c r="B12733" s="4" t="s">
        <v>5</v>
      </c>
      <c r="C12733" s="4" t="s">
        <v>7</v>
      </c>
      <c r="D12733" s="4" t="s">
        <v>13</v>
      </c>
      <c r="E12733" s="4" t="s">
        <v>13</v>
      </c>
      <c r="F12733" s="4" t="s">
        <v>13</v>
      </c>
      <c r="G12733" s="4" t="s">
        <v>7</v>
      </c>
      <c r="H12733" s="4" t="s">
        <v>7</v>
      </c>
    </row>
    <row r="12734" spans="1:8">
      <c r="A12734" t="n">
        <v>104126</v>
      </c>
      <c r="B12734" s="55" t="n">
        <v>60</v>
      </c>
      <c r="C12734" s="7" t="n">
        <v>5</v>
      </c>
      <c r="D12734" s="7" t="n">
        <v>0</v>
      </c>
      <c r="E12734" s="7" t="n">
        <v>0</v>
      </c>
      <c r="F12734" s="7" t="n">
        <v>0</v>
      </c>
      <c r="G12734" s="7" t="n">
        <v>0</v>
      </c>
      <c r="H12734" s="7" t="n">
        <v>1</v>
      </c>
    </row>
    <row r="12735" spans="1:8">
      <c r="A12735" t="s">
        <v>4</v>
      </c>
      <c r="B12735" s="4" t="s">
        <v>5</v>
      </c>
      <c r="C12735" s="4" t="s">
        <v>7</v>
      </c>
      <c r="D12735" s="4" t="s">
        <v>13</v>
      </c>
      <c r="E12735" s="4" t="s">
        <v>13</v>
      </c>
      <c r="F12735" s="4" t="s">
        <v>13</v>
      </c>
      <c r="G12735" s="4" t="s">
        <v>7</v>
      </c>
      <c r="H12735" s="4" t="s">
        <v>7</v>
      </c>
    </row>
    <row r="12736" spans="1:8">
      <c r="A12736" t="n">
        <v>104145</v>
      </c>
      <c r="B12736" s="55" t="n">
        <v>60</v>
      </c>
      <c r="C12736" s="7" t="n">
        <v>5</v>
      </c>
      <c r="D12736" s="7" t="n">
        <v>0</v>
      </c>
      <c r="E12736" s="7" t="n">
        <v>0</v>
      </c>
      <c r="F12736" s="7" t="n">
        <v>0</v>
      </c>
      <c r="G12736" s="7" t="n">
        <v>0</v>
      </c>
      <c r="H12736" s="7" t="n">
        <v>0</v>
      </c>
    </row>
    <row r="12737" spans="1:8">
      <c r="A12737" t="s">
        <v>4</v>
      </c>
      <c r="B12737" s="4" t="s">
        <v>5</v>
      </c>
      <c r="C12737" s="4" t="s">
        <v>7</v>
      </c>
      <c r="D12737" s="4" t="s">
        <v>7</v>
      </c>
      <c r="E12737" s="4" t="s">
        <v>7</v>
      </c>
    </row>
    <row r="12738" spans="1:8">
      <c r="A12738" t="n">
        <v>104164</v>
      </c>
      <c r="B12738" s="56" t="n">
        <v>61</v>
      </c>
      <c r="C12738" s="7" t="n">
        <v>5</v>
      </c>
      <c r="D12738" s="7" t="n">
        <v>65533</v>
      </c>
      <c r="E12738" s="7" t="n">
        <v>0</v>
      </c>
    </row>
    <row r="12739" spans="1:8">
      <c r="A12739" t="s">
        <v>4</v>
      </c>
      <c r="B12739" s="4" t="s">
        <v>5</v>
      </c>
      <c r="C12739" s="4" t="s">
        <v>7</v>
      </c>
      <c r="D12739" s="4" t="s">
        <v>13</v>
      </c>
      <c r="E12739" s="4" t="s">
        <v>13</v>
      </c>
      <c r="F12739" s="4" t="s">
        <v>13</v>
      </c>
      <c r="G12739" s="4" t="s">
        <v>7</v>
      </c>
      <c r="H12739" s="4" t="s">
        <v>7</v>
      </c>
    </row>
    <row r="12740" spans="1:8">
      <c r="A12740" t="n">
        <v>104171</v>
      </c>
      <c r="B12740" s="55" t="n">
        <v>60</v>
      </c>
      <c r="C12740" s="7" t="n">
        <v>6</v>
      </c>
      <c r="D12740" s="7" t="n">
        <v>0</v>
      </c>
      <c r="E12740" s="7" t="n">
        <v>0</v>
      </c>
      <c r="F12740" s="7" t="n">
        <v>0</v>
      </c>
      <c r="G12740" s="7" t="n">
        <v>0</v>
      </c>
      <c r="H12740" s="7" t="n">
        <v>1</v>
      </c>
    </row>
    <row r="12741" spans="1:8">
      <c r="A12741" t="s">
        <v>4</v>
      </c>
      <c r="B12741" s="4" t="s">
        <v>5</v>
      </c>
      <c r="C12741" s="4" t="s">
        <v>7</v>
      </c>
      <c r="D12741" s="4" t="s">
        <v>13</v>
      </c>
      <c r="E12741" s="4" t="s">
        <v>13</v>
      </c>
      <c r="F12741" s="4" t="s">
        <v>13</v>
      </c>
      <c r="G12741" s="4" t="s">
        <v>7</v>
      </c>
      <c r="H12741" s="4" t="s">
        <v>7</v>
      </c>
    </row>
    <row r="12742" spans="1:8">
      <c r="A12742" t="n">
        <v>104190</v>
      </c>
      <c r="B12742" s="55" t="n">
        <v>60</v>
      </c>
      <c r="C12742" s="7" t="n">
        <v>6</v>
      </c>
      <c r="D12742" s="7" t="n">
        <v>0</v>
      </c>
      <c r="E12742" s="7" t="n">
        <v>0</v>
      </c>
      <c r="F12742" s="7" t="n">
        <v>0</v>
      </c>
      <c r="G12742" s="7" t="n">
        <v>0</v>
      </c>
      <c r="H12742" s="7" t="n">
        <v>0</v>
      </c>
    </row>
    <row r="12743" spans="1:8">
      <c r="A12743" t="s">
        <v>4</v>
      </c>
      <c r="B12743" s="4" t="s">
        <v>5</v>
      </c>
      <c r="C12743" s="4" t="s">
        <v>7</v>
      </c>
      <c r="D12743" s="4" t="s">
        <v>7</v>
      </c>
      <c r="E12743" s="4" t="s">
        <v>7</v>
      </c>
    </row>
    <row r="12744" spans="1:8">
      <c r="A12744" t="n">
        <v>104209</v>
      </c>
      <c r="B12744" s="56" t="n">
        <v>61</v>
      </c>
      <c r="C12744" s="7" t="n">
        <v>6</v>
      </c>
      <c r="D12744" s="7" t="n">
        <v>65533</v>
      </c>
      <c r="E12744" s="7" t="n">
        <v>0</v>
      </c>
    </row>
    <row r="12745" spans="1:8">
      <c r="A12745" t="s">
        <v>4</v>
      </c>
      <c r="B12745" s="4" t="s">
        <v>5</v>
      </c>
      <c r="C12745" s="4" t="s">
        <v>7</v>
      </c>
      <c r="D12745" s="4" t="s">
        <v>13</v>
      </c>
      <c r="E12745" s="4" t="s">
        <v>13</v>
      </c>
      <c r="F12745" s="4" t="s">
        <v>13</v>
      </c>
      <c r="G12745" s="4" t="s">
        <v>7</v>
      </c>
      <c r="H12745" s="4" t="s">
        <v>7</v>
      </c>
    </row>
    <row r="12746" spans="1:8">
      <c r="A12746" t="n">
        <v>104216</v>
      </c>
      <c r="B12746" s="55" t="n">
        <v>60</v>
      </c>
      <c r="C12746" s="7" t="n">
        <v>7</v>
      </c>
      <c r="D12746" s="7" t="n">
        <v>0</v>
      </c>
      <c r="E12746" s="7" t="n">
        <v>0</v>
      </c>
      <c r="F12746" s="7" t="n">
        <v>0</v>
      </c>
      <c r="G12746" s="7" t="n">
        <v>0</v>
      </c>
      <c r="H12746" s="7" t="n">
        <v>1</v>
      </c>
    </row>
    <row r="12747" spans="1:8">
      <c r="A12747" t="s">
        <v>4</v>
      </c>
      <c r="B12747" s="4" t="s">
        <v>5</v>
      </c>
      <c r="C12747" s="4" t="s">
        <v>7</v>
      </c>
      <c r="D12747" s="4" t="s">
        <v>13</v>
      </c>
      <c r="E12747" s="4" t="s">
        <v>13</v>
      </c>
      <c r="F12747" s="4" t="s">
        <v>13</v>
      </c>
      <c r="G12747" s="4" t="s">
        <v>7</v>
      </c>
      <c r="H12747" s="4" t="s">
        <v>7</v>
      </c>
    </row>
    <row r="12748" spans="1:8">
      <c r="A12748" t="n">
        <v>104235</v>
      </c>
      <c r="B12748" s="55" t="n">
        <v>60</v>
      </c>
      <c r="C12748" s="7" t="n">
        <v>7</v>
      </c>
      <c r="D12748" s="7" t="n">
        <v>0</v>
      </c>
      <c r="E12748" s="7" t="n">
        <v>0</v>
      </c>
      <c r="F12748" s="7" t="n">
        <v>0</v>
      </c>
      <c r="G12748" s="7" t="n">
        <v>0</v>
      </c>
      <c r="H12748" s="7" t="n">
        <v>0</v>
      </c>
    </row>
    <row r="12749" spans="1:8">
      <c r="A12749" t="s">
        <v>4</v>
      </c>
      <c r="B12749" s="4" t="s">
        <v>5</v>
      </c>
      <c r="C12749" s="4" t="s">
        <v>7</v>
      </c>
      <c r="D12749" s="4" t="s">
        <v>7</v>
      </c>
      <c r="E12749" s="4" t="s">
        <v>7</v>
      </c>
    </row>
    <row r="12750" spans="1:8">
      <c r="A12750" t="n">
        <v>104254</v>
      </c>
      <c r="B12750" s="56" t="n">
        <v>61</v>
      </c>
      <c r="C12750" s="7" t="n">
        <v>7</v>
      </c>
      <c r="D12750" s="7" t="n">
        <v>65533</v>
      </c>
      <c r="E12750" s="7" t="n">
        <v>0</v>
      </c>
    </row>
    <row r="12751" spans="1:8">
      <c r="A12751" t="s">
        <v>4</v>
      </c>
      <c r="B12751" s="4" t="s">
        <v>5</v>
      </c>
      <c r="C12751" s="4" t="s">
        <v>7</v>
      </c>
      <c r="D12751" s="4" t="s">
        <v>13</v>
      </c>
      <c r="E12751" s="4" t="s">
        <v>13</v>
      </c>
      <c r="F12751" s="4" t="s">
        <v>13</v>
      </c>
      <c r="G12751" s="4" t="s">
        <v>7</v>
      </c>
      <c r="H12751" s="4" t="s">
        <v>7</v>
      </c>
    </row>
    <row r="12752" spans="1:8">
      <c r="A12752" t="n">
        <v>104261</v>
      </c>
      <c r="B12752" s="55" t="n">
        <v>60</v>
      </c>
      <c r="C12752" s="7" t="n">
        <v>8</v>
      </c>
      <c r="D12752" s="7" t="n">
        <v>0</v>
      </c>
      <c r="E12752" s="7" t="n">
        <v>0</v>
      </c>
      <c r="F12752" s="7" t="n">
        <v>0</v>
      </c>
      <c r="G12752" s="7" t="n">
        <v>0</v>
      </c>
      <c r="H12752" s="7" t="n">
        <v>1</v>
      </c>
    </row>
    <row r="12753" spans="1:8">
      <c r="A12753" t="s">
        <v>4</v>
      </c>
      <c r="B12753" s="4" t="s">
        <v>5</v>
      </c>
      <c r="C12753" s="4" t="s">
        <v>7</v>
      </c>
      <c r="D12753" s="4" t="s">
        <v>13</v>
      </c>
      <c r="E12753" s="4" t="s">
        <v>13</v>
      </c>
      <c r="F12753" s="4" t="s">
        <v>13</v>
      </c>
      <c r="G12753" s="4" t="s">
        <v>7</v>
      </c>
      <c r="H12753" s="4" t="s">
        <v>7</v>
      </c>
    </row>
    <row r="12754" spans="1:8">
      <c r="A12754" t="n">
        <v>104280</v>
      </c>
      <c r="B12754" s="55" t="n">
        <v>60</v>
      </c>
      <c r="C12754" s="7" t="n">
        <v>8</v>
      </c>
      <c r="D12754" s="7" t="n">
        <v>0</v>
      </c>
      <c r="E12754" s="7" t="n">
        <v>0</v>
      </c>
      <c r="F12754" s="7" t="n">
        <v>0</v>
      </c>
      <c r="G12754" s="7" t="n">
        <v>0</v>
      </c>
      <c r="H12754" s="7" t="n">
        <v>0</v>
      </c>
    </row>
    <row r="12755" spans="1:8">
      <c r="A12755" t="s">
        <v>4</v>
      </c>
      <c r="B12755" s="4" t="s">
        <v>5</v>
      </c>
      <c r="C12755" s="4" t="s">
        <v>7</v>
      </c>
      <c r="D12755" s="4" t="s">
        <v>7</v>
      </c>
      <c r="E12755" s="4" t="s">
        <v>7</v>
      </c>
    </row>
    <row r="12756" spans="1:8">
      <c r="A12756" t="n">
        <v>104299</v>
      </c>
      <c r="B12756" s="56" t="n">
        <v>61</v>
      </c>
      <c r="C12756" s="7" t="n">
        <v>8</v>
      </c>
      <c r="D12756" s="7" t="n">
        <v>65533</v>
      </c>
      <c r="E12756" s="7" t="n">
        <v>0</v>
      </c>
    </row>
    <row r="12757" spans="1:8">
      <c r="A12757" t="s">
        <v>4</v>
      </c>
      <c r="B12757" s="4" t="s">
        <v>5</v>
      </c>
      <c r="C12757" s="4" t="s">
        <v>7</v>
      </c>
      <c r="D12757" s="4" t="s">
        <v>13</v>
      </c>
      <c r="E12757" s="4" t="s">
        <v>13</v>
      </c>
      <c r="F12757" s="4" t="s">
        <v>13</v>
      </c>
      <c r="G12757" s="4" t="s">
        <v>7</v>
      </c>
      <c r="H12757" s="4" t="s">
        <v>7</v>
      </c>
    </row>
    <row r="12758" spans="1:8">
      <c r="A12758" t="n">
        <v>104306</v>
      </c>
      <c r="B12758" s="55" t="n">
        <v>60</v>
      </c>
      <c r="C12758" s="7" t="n">
        <v>9</v>
      </c>
      <c r="D12758" s="7" t="n">
        <v>0</v>
      </c>
      <c r="E12758" s="7" t="n">
        <v>0</v>
      </c>
      <c r="F12758" s="7" t="n">
        <v>0</v>
      </c>
      <c r="G12758" s="7" t="n">
        <v>0</v>
      </c>
      <c r="H12758" s="7" t="n">
        <v>1</v>
      </c>
    </row>
    <row r="12759" spans="1:8">
      <c r="A12759" t="s">
        <v>4</v>
      </c>
      <c r="B12759" s="4" t="s">
        <v>5</v>
      </c>
      <c r="C12759" s="4" t="s">
        <v>7</v>
      </c>
      <c r="D12759" s="4" t="s">
        <v>13</v>
      </c>
      <c r="E12759" s="4" t="s">
        <v>13</v>
      </c>
      <c r="F12759" s="4" t="s">
        <v>13</v>
      </c>
      <c r="G12759" s="4" t="s">
        <v>7</v>
      </c>
      <c r="H12759" s="4" t="s">
        <v>7</v>
      </c>
    </row>
    <row r="12760" spans="1:8">
      <c r="A12760" t="n">
        <v>104325</v>
      </c>
      <c r="B12760" s="55" t="n">
        <v>60</v>
      </c>
      <c r="C12760" s="7" t="n">
        <v>9</v>
      </c>
      <c r="D12760" s="7" t="n">
        <v>0</v>
      </c>
      <c r="E12760" s="7" t="n">
        <v>0</v>
      </c>
      <c r="F12760" s="7" t="n">
        <v>0</v>
      </c>
      <c r="G12760" s="7" t="n">
        <v>0</v>
      </c>
      <c r="H12760" s="7" t="n">
        <v>0</v>
      </c>
    </row>
    <row r="12761" spans="1:8">
      <c r="A12761" t="s">
        <v>4</v>
      </c>
      <c r="B12761" s="4" t="s">
        <v>5</v>
      </c>
      <c r="C12761" s="4" t="s">
        <v>7</v>
      </c>
      <c r="D12761" s="4" t="s">
        <v>7</v>
      </c>
      <c r="E12761" s="4" t="s">
        <v>7</v>
      </c>
    </row>
    <row r="12762" spans="1:8">
      <c r="A12762" t="n">
        <v>104344</v>
      </c>
      <c r="B12762" s="56" t="n">
        <v>61</v>
      </c>
      <c r="C12762" s="7" t="n">
        <v>9</v>
      </c>
      <c r="D12762" s="7" t="n">
        <v>65533</v>
      </c>
      <c r="E12762" s="7" t="n">
        <v>0</v>
      </c>
    </row>
    <row r="12763" spans="1:8">
      <c r="A12763" t="s">
        <v>4</v>
      </c>
      <c r="B12763" s="4" t="s">
        <v>5</v>
      </c>
      <c r="C12763" s="4" t="s">
        <v>7</v>
      </c>
      <c r="D12763" s="4" t="s">
        <v>13</v>
      </c>
      <c r="E12763" s="4" t="s">
        <v>13</v>
      </c>
      <c r="F12763" s="4" t="s">
        <v>13</v>
      </c>
      <c r="G12763" s="4" t="s">
        <v>7</v>
      </c>
      <c r="H12763" s="4" t="s">
        <v>7</v>
      </c>
    </row>
    <row r="12764" spans="1:8">
      <c r="A12764" t="n">
        <v>104351</v>
      </c>
      <c r="B12764" s="55" t="n">
        <v>60</v>
      </c>
      <c r="C12764" s="7" t="n">
        <v>11</v>
      </c>
      <c r="D12764" s="7" t="n">
        <v>0</v>
      </c>
      <c r="E12764" s="7" t="n">
        <v>0</v>
      </c>
      <c r="F12764" s="7" t="n">
        <v>0</v>
      </c>
      <c r="G12764" s="7" t="n">
        <v>0</v>
      </c>
      <c r="H12764" s="7" t="n">
        <v>1</v>
      </c>
    </row>
    <row r="12765" spans="1:8">
      <c r="A12765" t="s">
        <v>4</v>
      </c>
      <c r="B12765" s="4" t="s">
        <v>5</v>
      </c>
      <c r="C12765" s="4" t="s">
        <v>7</v>
      </c>
      <c r="D12765" s="4" t="s">
        <v>13</v>
      </c>
      <c r="E12765" s="4" t="s">
        <v>13</v>
      </c>
      <c r="F12765" s="4" t="s">
        <v>13</v>
      </c>
      <c r="G12765" s="4" t="s">
        <v>7</v>
      </c>
      <c r="H12765" s="4" t="s">
        <v>7</v>
      </c>
    </row>
    <row r="12766" spans="1:8">
      <c r="A12766" t="n">
        <v>104370</v>
      </c>
      <c r="B12766" s="55" t="n">
        <v>60</v>
      </c>
      <c r="C12766" s="7" t="n">
        <v>11</v>
      </c>
      <c r="D12766" s="7" t="n">
        <v>0</v>
      </c>
      <c r="E12766" s="7" t="n">
        <v>0</v>
      </c>
      <c r="F12766" s="7" t="n">
        <v>0</v>
      </c>
      <c r="G12766" s="7" t="n">
        <v>0</v>
      </c>
      <c r="H12766" s="7" t="n">
        <v>0</v>
      </c>
    </row>
    <row r="12767" spans="1:8">
      <c r="A12767" t="s">
        <v>4</v>
      </c>
      <c r="B12767" s="4" t="s">
        <v>5</v>
      </c>
      <c r="C12767" s="4" t="s">
        <v>7</v>
      </c>
      <c r="D12767" s="4" t="s">
        <v>7</v>
      </c>
      <c r="E12767" s="4" t="s">
        <v>7</v>
      </c>
    </row>
    <row r="12768" spans="1:8">
      <c r="A12768" t="n">
        <v>104389</v>
      </c>
      <c r="B12768" s="56" t="n">
        <v>61</v>
      </c>
      <c r="C12768" s="7" t="n">
        <v>11</v>
      </c>
      <c r="D12768" s="7" t="n">
        <v>65533</v>
      </c>
      <c r="E12768" s="7" t="n">
        <v>0</v>
      </c>
    </row>
    <row r="12769" spans="1:8">
      <c r="A12769" t="s">
        <v>4</v>
      </c>
      <c r="B12769" s="4" t="s">
        <v>5</v>
      </c>
      <c r="C12769" s="4" t="s">
        <v>7</v>
      </c>
      <c r="D12769" s="4" t="s">
        <v>13</v>
      </c>
      <c r="E12769" s="4" t="s">
        <v>13</v>
      </c>
      <c r="F12769" s="4" t="s">
        <v>13</v>
      </c>
      <c r="G12769" s="4" t="s">
        <v>7</v>
      </c>
      <c r="H12769" s="4" t="s">
        <v>7</v>
      </c>
    </row>
    <row r="12770" spans="1:8">
      <c r="A12770" t="n">
        <v>104396</v>
      </c>
      <c r="B12770" s="55" t="n">
        <v>60</v>
      </c>
      <c r="C12770" s="7" t="n">
        <v>7032</v>
      </c>
      <c r="D12770" s="7" t="n">
        <v>0</v>
      </c>
      <c r="E12770" s="7" t="n">
        <v>0</v>
      </c>
      <c r="F12770" s="7" t="n">
        <v>0</v>
      </c>
      <c r="G12770" s="7" t="n">
        <v>0</v>
      </c>
      <c r="H12770" s="7" t="n">
        <v>1</v>
      </c>
    </row>
    <row r="12771" spans="1:8">
      <c r="A12771" t="s">
        <v>4</v>
      </c>
      <c r="B12771" s="4" t="s">
        <v>5</v>
      </c>
      <c r="C12771" s="4" t="s">
        <v>7</v>
      </c>
      <c r="D12771" s="4" t="s">
        <v>13</v>
      </c>
      <c r="E12771" s="4" t="s">
        <v>13</v>
      </c>
      <c r="F12771" s="4" t="s">
        <v>13</v>
      </c>
      <c r="G12771" s="4" t="s">
        <v>7</v>
      </c>
      <c r="H12771" s="4" t="s">
        <v>7</v>
      </c>
    </row>
    <row r="12772" spans="1:8">
      <c r="A12772" t="n">
        <v>104415</v>
      </c>
      <c r="B12772" s="55" t="n">
        <v>60</v>
      </c>
      <c r="C12772" s="7" t="n">
        <v>7032</v>
      </c>
      <c r="D12772" s="7" t="n">
        <v>0</v>
      </c>
      <c r="E12772" s="7" t="n">
        <v>0</v>
      </c>
      <c r="F12772" s="7" t="n">
        <v>0</v>
      </c>
      <c r="G12772" s="7" t="n">
        <v>0</v>
      </c>
      <c r="H12772" s="7" t="n">
        <v>0</v>
      </c>
    </row>
    <row r="12773" spans="1:8">
      <c r="A12773" t="s">
        <v>4</v>
      </c>
      <c r="B12773" s="4" t="s">
        <v>5</v>
      </c>
      <c r="C12773" s="4" t="s">
        <v>7</v>
      </c>
      <c r="D12773" s="4" t="s">
        <v>7</v>
      </c>
      <c r="E12773" s="4" t="s">
        <v>7</v>
      </c>
    </row>
    <row r="12774" spans="1:8">
      <c r="A12774" t="n">
        <v>104434</v>
      </c>
      <c r="B12774" s="56" t="n">
        <v>61</v>
      </c>
      <c r="C12774" s="7" t="n">
        <v>7032</v>
      </c>
      <c r="D12774" s="7" t="n">
        <v>65533</v>
      </c>
      <c r="E12774" s="7" t="n">
        <v>0</v>
      </c>
    </row>
    <row r="12775" spans="1:8">
      <c r="A12775" t="s">
        <v>4</v>
      </c>
      <c r="B12775" s="4" t="s">
        <v>5</v>
      </c>
      <c r="C12775" s="4" t="s">
        <v>7</v>
      </c>
      <c r="D12775" s="4" t="s">
        <v>13</v>
      </c>
      <c r="E12775" s="4" t="s">
        <v>13</v>
      </c>
      <c r="F12775" s="4" t="s">
        <v>13</v>
      </c>
      <c r="G12775" s="4" t="s">
        <v>7</v>
      </c>
      <c r="H12775" s="4" t="s">
        <v>7</v>
      </c>
    </row>
    <row r="12776" spans="1:8">
      <c r="A12776" t="n">
        <v>104441</v>
      </c>
      <c r="B12776" s="55" t="n">
        <v>60</v>
      </c>
      <c r="C12776" s="7" t="n">
        <v>13</v>
      </c>
      <c r="D12776" s="7" t="n">
        <v>0</v>
      </c>
      <c r="E12776" s="7" t="n">
        <v>0</v>
      </c>
      <c r="F12776" s="7" t="n">
        <v>0</v>
      </c>
      <c r="G12776" s="7" t="n">
        <v>0</v>
      </c>
      <c r="H12776" s="7" t="n">
        <v>1</v>
      </c>
    </row>
    <row r="12777" spans="1:8">
      <c r="A12777" t="s">
        <v>4</v>
      </c>
      <c r="B12777" s="4" t="s">
        <v>5</v>
      </c>
      <c r="C12777" s="4" t="s">
        <v>7</v>
      </c>
      <c r="D12777" s="4" t="s">
        <v>13</v>
      </c>
      <c r="E12777" s="4" t="s">
        <v>13</v>
      </c>
      <c r="F12777" s="4" t="s">
        <v>13</v>
      </c>
      <c r="G12777" s="4" t="s">
        <v>7</v>
      </c>
      <c r="H12777" s="4" t="s">
        <v>7</v>
      </c>
    </row>
    <row r="12778" spans="1:8">
      <c r="A12778" t="n">
        <v>104460</v>
      </c>
      <c r="B12778" s="55" t="n">
        <v>60</v>
      </c>
      <c r="C12778" s="7" t="n">
        <v>13</v>
      </c>
      <c r="D12778" s="7" t="n">
        <v>0</v>
      </c>
      <c r="E12778" s="7" t="n">
        <v>0</v>
      </c>
      <c r="F12778" s="7" t="n">
        <v>0</v>
      </c>
      <c r="G12778" s="7" t="n">
        <v>0</v>
      </c>
      <c r="H12778" s="7" t="n">
        <v>0</v>
      </c>
    </row>
    <row r="12779" spans="1:8">
      <c r="A12779" t="s">
        <v>4</v>
      </c>
      <c r="B12779" s="4" t="s">
        <v>5</v>
      </c>
      <c r="C12779" s="4" t="s">
        <v>7</v>
      </c>
      <c r="D12779" s="4" t="s">
        <v>7</v>
      </c>
      <c r="E12779" s="4" t="s">
        <v>7</v>
      </c>
    </row>
    <row r="12780" spans="1:8">
      <c r="A12780" t="n">
        <v>104479</v>
      </c>
      <c r="B12780" s="56" t="n">
        <v>61</v>
      </c>
      <c r="C12780" s="7" t="n">
        <v>13</v>
      </c>
      <c r="D12780" s="7" t="n">
        <v>65533</v>
      </c>
      <c r="E12780" s="7" t="n">
        <v>0</v>
      </c>
    </row>
    <row r="12781" spans="1:8">
      <c r="A12781" t="s">
        <v>4</v>
      </c>
      <c r="B12781" s="4" t="s">
        <v>5</v>
      </c>
      <c r="C12781" s="4" t="s">
        <v>7</v>
      </c>
      <c r="D12781" s="4" t="s">
        <v>13</v>
      </c>
      <c r="E12781" s="4" t="s">
        <v>13</v>
      </c>
      <c r="F12781" s="4" t="s">
        <v>13</v>
      </c>
      <c r="G12781" s="4" t="s">
        <v>7</v>
      </c>
      <c r="H12781" s="4" t="s">
        <v>7</v>
      </c>
    </row>
    <row r="12782" spans="1:8">
      <c r="A12782" t="n">
        <v>104486</v>
      </c>
      <c r="B12782" s="55" t="n">
        <v>60</v>
      </c>
      <c r="C12782" s="7" t="n">
        <v>80</v>
      </c>
      <c r="D12782" s="7" t="n">
        <v>0</v>
      </c>
      <c r="E12782" s="7" t="n">
        <v>0</v>
      </c>
      <c r="F12782" s="7" t="n">
        <v>0</v>
      </c>
      <c r="G12782" s="7" t="n">
        <v>0</v>
      </c>
      <c r="H12782" s="7" t="n">
        <v>1</v>
      </c>
    </row>
    <row r="12783" spans="1:8">
      <c r="A12783" t="s">
        <v>4</v>
      </c>
      <c r="B12783" s="4" t="s">
        <v>5</v>
      </c>
      <c r="C12783" s="4" t="s">
        <v>7</v>
      </c>
      <c r="D12783" s="4" t="s">
        <v>13</v>
      </c>
      <c r="E12783" s="4" t="s">
        <v>13</v>
      </c>
      <c r="F12783" s="4" t="s">
        <v>13</v>
      </c>
      <c r="G12783" s="4" t="s">
        <v>7</v>
      </c>
      <c r="H12783" s="4" t="s">
        <v>7</v>
      </c>
    </row>
    <row r="12784" spans="1:8">
      <c r="A12784" t="n">
        <v>104505</v>
      </c>
      <c r="B12784" s="55" t="n">
        <v>60</v>
      </c>
      <c r="C12784" s="7" t="n">
        <v>80</v>
      </c>
      <c r="D12784" s="7" t="n">
        <v>0</v>
      </c>
      <c r="E12784" s="7" t="n">
        <v>0</v>
      </c>
      <c r="F12784" s="7" t="n">
        <v>0</v>
      </c>
      <c r="G12784" s="7" t="n">
        <v>0</v>
      </c>
      <c r="H12784" s="7" t="n">
        <v>0</v>
      </c>
    </row>
    <row r="12785" spans="1:8">
      <c r="A12785" t="s">
        <v>4</v>
      </c>
      <c r="B12785" s="4" t="s">
        <v>5</v>
      </c>
      <c r="C12785" s="4" t="s">
        <v>7</v>
      </c>
      <c r="D12785" s="4" t="s">
        <v>7</v>
      </c>
      <c r="E12785" s="4" t="s">
        <v>7</v>
      </c>
    </row>
    <row r="12786" spans="1:8">
      <c r="A12786" t="n">
        <v>104524</v>
      </c>
      <c r="B12786" s="56" t="n">
        <v>61</v>
      </c>
      <c r="C12786" s="7" t="n">
        <v>80</v>
      </c>
      <c r="D12786" s="7" t="n">
        <v>65533</v>
      </c>
      <c r="E12786" s="7" t="n">
        <v>0</v>
      </c>
    </row>
    <row r="12787" spans="1:8">
      <c r="A12787" t="s">
        <v>4</v>
      </c>
      <c r="B12787" s="4" t="s">
        <v>5</v>
      </c>
      <c r="C12787" s="4" t="s">
        <v>7</v>
      </c>
      <c r="D12787" s="4" t="s">
        <v>13</v>
      </c>
      <c r="E12787" s="4" t="s">
        <v>13</v>
      </c>
      <c r="F12787" s="4" t="s">
        <v>13</v>
      </c>
      <c r="G12787" s="4" t="s">
        <v>7</v>
      </c>
      <c r="H12787" s="4" t="s">
        <v>7</v>
      </c>
    </row>
    <row r="12788" spans="1:8">
      <c r="A12788" t="n">
        <v>104531</v>
      </c>
      <c r="B12788" s="55" t="n">
        <v>60</v>
      </c>
      <c r="C12788" s="7" t="n">
        <v>18</v>
      </c>
      <c r="D12788" s="7" t="n">
        <v>0</v>
      </c>
      <c r="E12788" s="7" t="n">
        <v>0</v>
      </c>
      <c r="F12788" s="7" t="n">
        <v>0</v>
      </c>
      <c r="G12788" s="7" t="n">
        <v>0</v>
      </c>
      <c r="H12788" s="7" t="n">
        <v>1</v>
      </c>
    </row>
    <row r="12789" spans="1:8">
      <c r="A12789" t="s">
        <v>4</v>
      </c>
      <c r="B12789" s="4" t="s">
        <v>5</v>
      </c>
      <c r="C12789" s="4" t="s">
        <v>7</v>
      </c>
      <c r="D12789" s="4" t="s">
        <v>13</v>
      </c>
      <c r="E12789" s="4" t="s">
        <v>13</v>
      </c>
      <c r="F12789" s="4" t="s">
        <v>13</v>
      </c>
      <c r="G12789" s="4" t="s">
        <v>7</v>
      </c>
      <c r="H12789" s="4" t="s">
        <v>7</v>
      </c>
    </row>
    <row r="12790" spans="1:8">
      <c r="A12790" t="n">
        <v>104550</v>
      </c>
      <c r="B12790" s="55" t="n">
        <v>60</v>
      </c>
      <c r="C12790" s="7" t="n">
        <v>18</v>
      </c>
      <c r="D12790" s="7" t="n">
        <v>0</v>
      </c>
      <c r="E12790" s="7" t="n">
        <v>0</v>
      </c>
      <c r="F12790" s="7" t="n">
        <v>0</v>
      </c>
      <c r="G12790" s="7" t="n">
        <v>0</v>
      </c>
      <c r="H12790" s="7" t="n">
        <v>0</v>
      </c>
    </row>
    <row r="12791" spans="1:8">
      <c r="A12791" t="s">
        <v>4</v>
      </c>
      <c r="B12791" s="4" t="s">
        <v>5</v>
      </c>
      <c r="C12791" s="4" t="s">
        <v>7</v>
      </c>
      <c r="D12791" s="4" t="s">
        <v>7</v>
      </c>
      <c r="E12791" s="4" t="s">
        <v>7</v>
      </c>
    </row>
    <row r="12792" spans="1:8">
      <c r="A12792" t="n">
        <v>104569</v>
      </c>
      <c r="B12792" s="56" t="n">
        <v>61</v>
      </c>
      <c r="C12792" s="7" t="n">
        <v>18</v>
      </c>
      <c r="D12792" s="7" t="n">
        <v>65533</v>
      </c>
      <c r="E12792" s="7" t="n">
        <v>0</v>
      </c>
    </row>
    <row r="12793" spans="1:8">
      <c r="A12793" t="s">
        <v>4</v>
      </c>
      <c r="B12793" s="4" t="s">
        <v>5</v>
      </c>
      <c r="C12793" s="4" t="s">
        <v>7</v>
      </c>
      <c r="D12793" s="4" t="s">
        <v>7</v>
      </c>
      <c r="E12793" s="4" t="s">
        <v>7</v>
      </c>
    </row>
    <row r="12794" spans="1:8">
      <c r="A12794" t="n">
        <v>104576</v>
      </c>
      <c r="B12794" s="56" t="n">
        <v>61</v>
      </c>
      <c r="C12794" s="7" t="n">
        <v>11</v>
      </c>
      <c r="D12794" s="7" t="n">
        <v>0</v>
      </c>
      <c r="E12794" s="7" t="n">
        <v>0</v>
      </c>
    </row>
    <row r="12795" spans="1:8">
      <c r="A12795" t="s">
        <v>4</v>
      </c>
      <c r="B12795" s="4" t="s">
        <v>5</v>
      </c>
      <c r="C12795" s="4" t="s">
        <v>7</v>
      </c>
      <c r="D12795" s="4" t="s">
        <v>7</v>
      </c>
      <c r="E12795" s="4" t="s">
        <v>7</v>
      </c>
    </row>
    <row r="12796" spans="1:8">
      <c r="A12796" t="n">
        <v>104583</v>
      </c>
      <c r="B12796" s="56" t="n">
        <v>61</v>
      </c>
      <c r="C12796" s="7" t="n">
        <v>13</v>
      </c>
      <c r="D12796" s="7" t="n">
        <v>0</v>
      </c>
      <c r="E12796" s="7" t="n">
        <v>0</v>
      </c>
    </row>
    <row r="12797" spans="1:8">
      <c r="A12797" t="s">
        <v>4</v>
      </c>
      <c r="B12797" s="4" t="s">
        <v>5</v>
      </c>
      <c r="C12797" s="4" t="s">
        <v>7</v>
      </c>
      <c r="D12797" s="4" t="s">
        <v>7</v>
      </c>
      <c r="E12797" s="4" t="s">
        <v>7</v>
      </c>
    </row>
    <row r="12798" spans="1:8">
      <c r="A12798" t="n">
        <v>104590</v>
      </c>
      <c r="B12798" s="56" t="n">
        <v>61</v>
      </c>
      <c r="C12798" s="7" t="n">
        <v>80</v>
      </c>
      <c r="D12798" s="7" t="n">
        <v>0</v>
      </c>
      <c r="E12798" s="7" t="n">
        <v>0</v>
      </c>
    </row>
    <row r="12799" spans="1:8">
      <c r="A12799" t="s">
        <v>4</v>
      </c>
      <c r="B12799" s="4" t="s">
        <v>5</v>
      </c>
      <c r="C12799" s="4" t="s">
        <v>7</v>
      </c>
      <c r="D12799" s="4" t="s">
        <v>7</v>
      </c>
      <c r="E12799" s="4" t="s">
        <v>7</v>
      </c>
    </row>
    <row r="12800" spans="1:8">
      <c r="A12800" t="n">
        <v>104597</v>
      </c>
      <c r="B12800" s="56" t="n">
        <v>61</v>
      </c>
      <c r="C12800" s="7" t="n">
        <v>18</v>
      </c>
      <c r="D12800" s="7" t="n">
        <v>0</v>
      </c>
      <c r="E12800" s="7" t="n">
        <v>0</v>
      </c>
    </row>
    <row r="12801" spans="1:8">
      <c r="A12801" t="s">
        <v>4</v>
      </c>
      <c r="B12801" s="4" t="s">
        <v>5</v>
      </c>
      <c r="C12801" s="4" t="s">
        <v>8</v>
      </c>
      <c r="D12801" s="4" t="s">
        <v>8</v>
      </c>
      <c r="E12801" s="4" t="s">
        <v>13</v>
      </c>
      <c r="F12801" s="4" t="s">
        <v>13</v>
      </c>
      <c r="G12801" s="4" t="s">
        <v>13</v>
      </c>
      <c r="H12801" s="4" t="s">
        <v>7</v>
      </c>
    </row>
    <row r="12802" spans="1:8">
      <c r="A12802" t="n">
        <v>104604</v>
      </c>
      <c r="B12802" s="31" t="n">
        <v>45</v>
      </c>
      <c r="C12802" s="7" t="n">
        <v>2</v>
      </c>
      <c r="D12802" s="7" t="n">
        <v>3</v>
      </c>
      <c r="E12802" s="7" t="n">
        <v>-0.600000023841858</v>
      </c>
      <c r="F12802" s="7" t="n">
        <v>3.42000007629395</v>
      </c>
      <c r="G12802" s="7" t="n">
        <v>39.2900009155273</v>
      </c>
      <c r="H12802" s="7" t="n">
        <v>0</v>
      </c>
    </row>
    <row r="12803" spans="1:8">
      <c r="A12803" t="s">
        <v>4</v>
      </c>
      <c r="B12803" s="4" t="s">
        <v>5</v>
      </c>
      <c r="C12803" s="4" t="s">
        <v>8</v>
      </c>
      <c r="D12803" s="4" t="s">
        <v>8</v>
      </c>
      <c r="E12803" s="4" t="s">
        <v>13</v>
      </c>
      <c r="F12803" s="4" t="s">
        <v>13</v>
      </c>
      <c r="G12803" s="4" t="s">
        <v>13</v>
      </c>
      <c r="H12803" s="4" t="s">
        <v>7</v>
      </c>
      <c r="I12803" s="4" t="s">
        <v>8</v>
      </c>
    </row>
    <row r="12804" spans="1:8">
      <c r="A12804" t="n">
        <v>104621</v>
      </c>
      <c r="B12804" s="31" t="n">
        <v>45</v>
      </c>
      <c r="C12804" s="7" t="n">
        <v>4</v>
      </c>
      <c r="D12804" s="7" t="n">
        <v>3</v>
      </c>
      <c r="E12804" s="7" t="n">
        <v>8.14999961853027</v>
      </c>
      <c r="F12804" s="7" t="n">
        <v>211.789993286133</v>
      </c>
      <c r="G12804" s="7" t="n">
        <v>0</v>
      </c>
      <c r="H12804" s="7" t="n">
        <v>0</v>
      </c>
      <c r="I12804" s="7" t="n">
        <v>0</v>
      </c>
    </row>
    <row r="12805" spans="1:8">
      <c r="A12805" t="s">
        <v>4</v>
      </c>
      <c r="B12805" s="4" t="s">
        <v>5</v>
      </c>
      <c r="C12805" s="4" t="s">
        <v>8</v>
      </c>
      <c r="D12805" s="4" t="s">
        <v>8</v>
      </c>
      <c r="E12805" s="4" t="s">
        <v>13</v>
      </c>
      <c r="F12805" s="4" t="s">
        <v>7</v>
      </c>
    </row>
    <row r="12806" spans="1:8">
      <c r="A12806" t="n">
        <v>104639</v>
      </c>
      <c r="B12806" s="31" t="n">
        <v>45</v>
      </c>
      <c r="C12806" s="7" t="n">
        <v>5</v>
      </c>
      <c r="D12806" s="7" t="n">
        <v>3</v>
      </c>
      <c r="E12806" s="7" t="n">
        <v>2.70000004768372</v>
      </c>
      <c r="F12806" s="7" t="n">
        <v>0</v>
      </c>
    </row>
    <row r="12807" spans="1:8">
      <c r="A12807" t="s">
        <v>4</v>
      </c>
      <c r="B12807" s="4" t="s">
        <v>5</v>
      </c>
      <c r="C12807" s="4" t="s">
        <v>8</v>
      </c>
      <c r="D12807" s="4" t="s">
        <v>8</v>
      </c>
      <c r="E12807" s="4" t="s">
        <v>13</v>
      </c>
      <c r="F12807" s="4" t="s">
        <v>7</v>
      </c>
    </row>
    <row r="12808" spans="1:8">
      <c r="A12808" t="n">
        <v>104648</v>
      </c>
      <c r="B12808" s="31" t="n">
        <v>45</v>
      </c>
      <c r="C12808" s="7" t="n">
        <v>11</v>
      </c>
      <c r="D12808" s="7" t="n">
        <v>3</v>
      </c>
      <c r="E12808" s="7" t="n">
        <v>34.5999984741211</v>
      </c>
      <c r="F12808" s="7" t="n">
        <v>0</v>
      </c>
    </row>
    <row r="12809" spans="1:8">
      <c r="A12809" t="s">
        <v>4</v>
      </c>
      <c r="B12809" s="4" t="s">
        <v>5</v>
      </c>
      <c r="C12809" s="4" t="s">
        <v>8</v>
      </c>
      <c r="D12809" s="4" t="s">
        <v>8</v>
      </c>
      <c r="E12809" s="4" t="s">
        <v>13</v>
      </c>
      <c r="F12809" s="4" t="s">
        <v>7</v>
      </c>
    </row>
    <row r="12810" spans="1:8">
      <c r="A12810" t="n">
        <v>104657</v>
      </c>
      <c r="B12810" s="31" t="n">
        <v>45</v>
      </c>
      <c r="C12810" s="7" t="n">
        <v>5</v>
      </c>
      <c r="D12810" s="7" t="n">
        <v>3</v>
      </c>
      <c r="E12810" s="7" t="n">
        <v>2.40000009536743</v>
      </c>
      <c r="F12810" s="7" t="n">
        <v>3000</v>
      </c>
    </row>
    <row r="12811" spans="1:8">
      <c r="A12811" t="s">
        <v>4</v>
      </c>
      <c r="B12811" s="4" t="s">
        <v>5</v>
      </c>
      <c r="C12811" s="4" t="s">
        <v>8</v>
      </c>
      <c r="D12811" s="4" t="s">
        <v>7</v>
      </c>
    </row>
    <row r="12812" spans="1:8">
      <c r="A12812" t="n">
        <v>104666</v>
      </c>
      <c r="B12812" s="27" t="n">
        <v>58</v>
      </c>
      <c r="C12812" s="7" t="n">
        <v>255</v>
      </c>
      <c r="D12812" s="7" t="n">
        <v>0</v>
      </c>
    </row>
    <row r="12813" spans="1:8">
      <c r="A12813" t="s">
        <v>4</v>
      </c>
      <c r="B12813" s="4" t="s">
        <v>5</v>
      </c>
      <c r="C12813" s="4" t="s">
        <v>8</v>
      </c>
      <c r="D12813" s="4" t="s">
        <v>7</v>
      </c>
      <c r="E12813" s="4" t="s">
        <v>9</v>
      </c>
    </row>
    <row r="12814" spans="1:8">
      <c r="A12814" t="n">
        <v>104670</v>
      </c>
      <c r="B12814" s="39" t="n">
        <v>51</v>
      </c>
      <c r="C12814" s="7" t="n">
        <v>4</v>
      </c>
      <c r="D12814" s="7" t="n">
        <v>11</v>
      </c>
      <c r="E12814" s="7" t="s">
        <v>285</v>
      </c>
    </row>
    <row r="12815" spans="1:8">
      <c r="A12815" t="s">
        <v>4</v>
      </c>
      <c r="B12815" s="4" t="s">
        <v>5</v>
      </c>
      <c r="C12815" s="4" t="s">
        <v>7</v>
      </c>
    </row>
    <row r="12816" spans="1:8">
      <c r="A12816" t="n">
        <v>104684</v>
      </c>
      <c r="B12816" s="25" t="n">
        <v>16</v>
      </c>
      <c r="C12816" s="7" t="n">
        <v>0</v>
      </c>
    </row>
    <row r="12817" spans="1:9">
      <c r="A12817" t="s">
        <v>4</v>
      </c>
      <c r="B12817" s="4" t="s">
        <v>5</v>
      </c>
      <c r="C12817" s="4" t="s">
        <v>7</v>
      </c>
      <c r="D12817" s="4" t="s">
        <v>8</v>
      </c>
      <c r="E12817" s="4" t="s">
        <v>14</v>
      </c>
      <c r="F12817" s="4" t="s">
        <v>74</v>
      </c>
      <c r="G12817" s="4" t="s">
        <v>8</v>
      </c>
      <c r="H12817" s="4" t="s">
        <v>8</v>
      </c>
      <c r="I12817" s="4" t="s">
        <v>8</v>
      </c>
      <c r="J12817" s="4" t="s">
        <v>14</v>
      </c>
      <c r="K12817" s="4" t="s">
        <v>74</v>
      </c>
      <c r="L12817" s="4" t="s">
        <v>8</v>
      </c>
      <c r="M12817" s="4" t="s">
        <v>8</v>
      </c>
    </row>
    <row r="12818" spans="1:9">
      <c r="A12818" t="n">
        <v>104687</v>
      </c>
      <c r="B12818" s="40" t="n">
        <v>26</v>
      </c>
      <c r="C12818" s="7" t="n">
        <v>11</v>
      </c>
      <c r="D12818" s="7" t="n">
        <v>17</v>
      </c>
      <c r="E12818" s="7" t="n">
        <v>62666</v>
      </c>
      <c r="F12818" s="7" t="s">
        <v>758</v>
      </c>
      <c r="G12818" s="7" t="n">
        <v>2</v>
      </c>
      <c r="H12818" s="7" t="n">
        <v>3</v>
      </c>
      <c r="I12818" s="7" t="n">
        <v>17</v>
      </c>
      <c r="J12818" s="7" t="n">
        <v>62667</v>
      </c>
      <c r="K12818" s="7" t="s">
        <v>759</v>
      </c>
      <c r="L12818" s="7" t="n">
        <v>2</v>
      </c>
      <c r="M12818" s="7" t="n">
        <v>0</v>
      </c>
    </row>
    <row r="12819" spans="1:9">
      <c r="A12819" t="s">
        <v>4</v>
      </c>
      <c r="B12819" s="4" t="s">
        <v>5</v>
      </c>
    </row>
    <row r="12820" spans="1:9">
      <c r="A12820" t="n">
        <v>104804</v>
      </c>
      <c r="B12820" s="41" t="n">
        <v>28</v>
      </c>
    </row>
    <row r="12821" spans="1:9">
      <c r="A12821" t="s">
        <v>4</v>
      </c>
      <c r="B12821" s="4" t="s">
        <v>5</v>
      </c>
      <c r="C12821" s="4" t="s">
        <v>7</v>
      </c>
      <c r="D12821" s="4" t="s">
        <v>7</v>
      </c>
      <c r="E12821" s="4" t="s">
        <v>7</v>
      </c>
    </row>
    <row r="12822" spans="1:9">
      <c r="A12822" t="n">
        <v>104805</v>
      </c>
      <c r="B12822" s="56" t="n">
        <v>61</v>
      </c>
      <c r="C12822" s="7" t="n">
        <v>0</v>
      </c>
      <c r="D12822" s="7" t="n">
        <v>11</v>
      </c>
      <c r="E12822" s="7" t="n">
        <v>1000</v>
      </c>
    </row>
    <row r="12823" spans="1:9">
      <c r="A12823" t="s">
        <v>4</v>
      </c>
      <c r="B12823" s="4" t="s">
        <v>5</v>
      </c>
      <c r="C12823" s="4" t="s">
        <v>7</v>
      </c>
    </row>
    <row r="12824" spans="1:9">
      <c r="A12824" t="n">
        <v>104812</v>
      </c>
      <c r="B12824" s="25" t="n">
        <v>16</v>
      </c>
      <c r="C12824" s="7" t="n">
        <v>300</v>
      </c>
    </row>
    <row r="12825" spans="1:9">
      <c r="A12825" t="s">
        <v>4</v>
      </c>
      <c r="B12825" s="4" t="s">
        <v>5</v>
      </c>
      <c r="C12825" s="4" t="s">
        <v>7</v>
      </c>
      <c r="D12825" s="4" t="s">
        <v>7</v>
      </c>
      <c r="E12825" s="4" t="s">
        <v>13</v>
      </c>
      <c r="F12825" s="4" t="s">
        <v>8</v>
      </c>
    </row>
    <row r="12826" spans="1:9">
      <c r="A12826" t="n">
        <v>104815</v>
      </c>
      <c r="B12826" s="90" t="n">
        <v>53</v>
      </c>
      <c r="C12826" s="7" t="n">
        <v>0</v>
      </c>
      <c r="D12826" s="7" t="n">
        <v>11</v>
      </c>
      <c r="E12826" s="7" t="n">
        <v>10</v>
      </c>
      <c r="F12826" s="7" t="n">
        <v>0</v>
      </c>
    </row>
    <row r="12827" spans="1:9">
      <c r="A12827" t="s">
        <v>4</v>
      </c>
      <c r="B12827" s="4" t="s">
        <v>5</v>
      </c>
      <c r="C12827" s="4" t="s">
        <v>7</v>
      </c>
      <c r="D12827" s="4" t="s">
        <v>8</v>
      </c>
      <c r="E12827" s="4" t="s">
        <v>8</v>
      </c>
      <c r="F12827" s="4" t="s">
        <v>9</v>
      </c>
    </row>
    <row r="12828" spans="1:9">
      <c r="A12828" t="n">
        <v>104825</v>
      </c>
      <c r="B12828" s="22" t="n">
        <v>20</v>
      </c>
      <c r="C12828" s="7" t="n">
        <v>1</v>
      </c>
      <c r="D12828" s="7" t="n">
        <v>3</v>
      </c>
      <c r="E12828" s="7" t="n">
        <v>11</v>
      </c>
      <c r="F12828" s="7" t="s">
        <v>760</v>
      </c>
    </row>
    <row r="12829" spans="1:9">
      <c r="A12829" t="s">
        <v>4</v>
      </c>
      <c r="B12829" s="4" t="s">
        <v>5</v>
      </c>
      <c r="C12829" s="4" t="s">
        <v>7</v>
      </c>
      <c r="D12829" s="4" t="s">
        <v>8</v>
      </c>
      <c r="E12829" s="4" t="s">
        <v>8</v>
      </c>
      <c r="F12829" s="4" t="s">
        <v>9</v>
      </c>
    </row>
    <row r="12830" spans="1:9">
      <c r="A12830" t="n">
        <v>104853</v>
      </c>
      <c r="B12830" s="22" t="n">
        <v>20</v>
      </c>
      <c r="C12830" s="7" t="n">
        <v>2</v>
      </c>
      <c r="D12830" s="7" t="n">
        <v>3</v>
      </c>
      <c r="E12830" s="7" t="n">
        <v>11</v>
      </c>
      <c r="F12830" s="7" t="s">
        <v>760</v>
      </c>
    </row>
    <row r="12831" spans="1:9">
      <c r="A12831" t="s">
        <v>4</v>
      </c>
      <c r="B12831" s="4" t="s">
        <v>5</v>
      </c>
      <c r="C12831" s="4" t="s">
        <v>7</v>
      </c>
      <c r="D12831" s="4" t="s">
        <v>8</v>
      </c>
      <c r="E12831" s="4" t="s">
        <v>8</v>
      </c>
      <c r="F12831" s="4" t="s">
        <v>9</v>
      </c>
    </row>
    <row r="12832" spans="1:9">
      <c r="A12832" t="n">
        <v>104881</v>
      </c>
      <c r="B12832" s="22" t="n">
        <v>20</v>
      </c>
      <c r="C12832" s="7" t="n">
        <v>3</v>
      </c>
      <c r="D12832" s="7" t="n">
        <v>3</v>
      </c>
      <c r="E12832" s="7" t="n">
        <v>11</v>
      </c>
      <c r="F12832" s="7" t="s">
        <v>760</v>
      </c>
    </row>
    <row r="12833" spans="1:13">
      <c r="A12833" t="s">
        <v>4</v>
      </c>
      <c r="B12833" s="4" t="s">
        <v>5</v>
      </c>
      <c r="C12833" s="4" t="s">
        <v>7</v>
      </c>
      <c r="D12833" s="4" t="s">
        <v>8</v>
      </c>
      <c r="E12833" s="4" t="s">
        <v>8</v>
      </c>
      <c r="F12833" s="4" t="s">
        <v>9</v>
      </c>
    </row>
    <row r="12834" spans="1:13">
      <c r="A12834" t="n">
        <v>104909</v>
      </c>
      <c r="B12834" s="22" t="n">
        <v>20</v>
      </c>
      <c r="C12834" s="7" t="n">
        <v>4</v>
      </c>
      <c r="D12834" s="7" t="n">
        <v>3</v>
      </c>
      <c r="E12834" s="7" t="n">
        <v>11</v>
      </c>
      <c r="F12834" s="7" t="s">
        <v>760</v>
      </c>
    </row>
    <row r="12835" spans="1:13">
      <c r="A12835" t="s">
        <v>4</v>
      </c>
      <c r="B12835" s="4" t="s">
        <v>5</v>
      </c>
      <c r="C12835" s="4" t="s">
        <v>7</v>
      </c>
      <c r="D12835" s="4" t="s">
        <v>8</v>
      </c>
      <c r="E12835" s="4" t="s">
        <v>8</v>
      </c>
      <c r="F12835" s="4" t="s">
        <v>9</v>
      </c>
    </row>
    <row r="12836" spans="1:13">
      <c r="A12836" t="n">
        <v>104937</v>
      </c>
      <c r="B12836" s="22" t="n">
        <v>20</v>
      </c>
      <c r="C12836" s="7" t="n">
        <v>5</v>
      </c>
      <c r="D12836" s="7" t="n">
        <v>3</v>
      </c>
      <c r="E12836" s="7" t="n">
        <v>11</v>
      </c>
      <c r="F12836" s="7" t="s">
        <v>760</v>
      </c>
    </row>
    <row r="12837" spans="1:13">
      <c r="A12837" t="s">
        <v>4</v>
      </c>
      <c r="B12837" s="4" t="s">
        <v>5</v>
      </c>
      <c r="C12837" s="4" t="s">
        <v>7</v>
      </c>
      <c r="D12837" s="4" t="s">
        <v>8</v>
      </c>
      <c r="E12837" s="4" t="s">
        <v>8</v>
      </c>
      <c r="F12837" s="4" t="s">
        <v>9</v>
      </c>
    </row>
    <row r="12838" spans="1:13">
      <c r="A12838" t="n">
        <v>104965</v>
      </c>
      <c r="B12838" s="22" t="n">
        <v>20</v>
      </c>
      <c r="C12838" s="7" t="n">
        <v>6</v>
      </c>
      <c r="D12838" s="7" t="n">
        <v>3</v>
      </c>
      <c r="E12838" s="7" t="n">
        <v>11</v>
      </c>
      <c r="F12838" s="7" t="s">
        <v>760</v>
      </c>
    </row>
    <row r="12839" spans="1:13">
      <c r="A12839" t="s">
        <v>4</v>
      </c>
      <c r="B12839" s="4" t="s">
        <v>5</v>
      </c>
      <c r="C12839" s="4" t="s">
        <v>7</v>
      </c>
      <c r="D12839" s="4" t="s">
        <v>8</v>
      </c>
      <c r="E12839" s="4" t="s">
        <v>8</v>
      </c>
      <c r="F12839" s="4" t="s">
        <v>9</v>
      </c>
    </row>
    <row r="12840" spans="1:13">
      <c r="A12840" t="n">
        <v>104993</v>
      </c>
      <c r="B12840" s="22" t="n">
        <v>20</v>
      </c>
      <c r="C12840" s="7" t="n">
        <v>7</v>
      </c>
      <c r="D12840" s="7" t="n">
        <v>3</v>
      </c>
      <c r="E12840" s="7" t="n">
        <v>11</v>
      </c>
      <c r="F12840" s="7" t="s">
        <v>760</v>
      </c>
    </row>
    <row r="12841" spans="1:13">
      <c r="A12841" t="s">
        <v>4</v>
      </c>
      <c r="B12841" s="4" t="s">
        <v>5</v>
      </c>
      <c r="C12841" s="4" t="s">
        <v>7</v>
      </c>
      <c r="D12841" s="4" t="s">
        <v>8</v>
      </c>
      <c r="E12841" s="4" t="s">
        <v>8</v>
      </c>
      <c r="F12841" s="4" t="s">
        <v>9</v>
      </c>
    </row>
    <row r="12842" spans="1:13">
      <c r="A12842" t="n">
        <v>105021</v>
      </c>
      <c r="B12842" s="22" t="n">
        <v>20</v>
      </c>
      <c r="C12842" s="7" t="n">
        <v>8</v>
      </c>
      <c r="D12842" s="7" t="n">
        <v>3</v>
      </c>
      <c r="E12842" s="7" t="n">
        <v>11</v>
      </c>
      <c r="F12842" s="7" t="s">
        <v>760</v>
      </c>
    </row>
    <row r="12843" spans="1:13">
      <c r="A12843" t="s">
        <v>4</v>
      </c>
      <c r="B12843" s="4" t="s">
        <v>5</v>
      </c>
      <c r="C12843" s="4" t="s">
        <v>7</v>
      </c>
      <c r="D12843" s="4" t="s">
        <v>8</v>
      </c>
      <c r="E12843" s="4" t="s">
        <v>8</v>
      </c>
      <c r="F12843" s="4" t="s">
        <v>9</v>
      </c>
    </row>
    <row r="12844" spans="1:13">
      <c r="A12844" t="n">
        <v>105049</v>
      </c>
      <c r="B12844" s="22" t="n">
        <v>20</v>
      </c>
      <c r="C12844" s="7" t="n">
        <v>9</v>
      </c>
      <c r="D12844" s="7" t="n">
        <v>3</v>
      </c>
      <c r="E12844" s="7" t="n">
        <v>11</v>
      </c>
      <c r="F12844" s="7" t="s">
        <v>760</v>
      </c>
    </row>
    <row r="12845" spans="1:13">
      <c r="A12845" t="s">
        <v>4</v>
      </c>
      <c r="B12845" s="4" t="s">
        <v>5</v>
      </c>
      <c r="C12845" s="4" t="s">
        <v>7</v>
      </c>
      <c r="D12845" s="4" t="s">
        <v>8</v>
      </c>
      <c r="E12845" s="4" t="s">
        <v>8</v>
      </c>
      <c r="F12845" s="4" t="s">
        <v>9</v>
      </c>
    </row>
    <row r="12846" spans="1:13">
      <c r="A12846" t="n">
        <v>105077</v>
      </c>
      <c r="B12846" s="22" t="n">
        <v>20</v>
      </c>
      <c r="C12846" s="7" t="n">
        <v>7032</v>
      </c>
      <c r="D12846" s="7" t="n">
        <v>3</v>
      </c>
      <c r="E12846" s="7" t="n">
        <v>11</v>
      </c>
      <c r="F12846" s="7" t="s">
        <v>760</v>
      </c>
    </row>
    <row r="12847" spans="1:13">
      <c r="A12847" t="s">
        <v>4</v>
      </c>
      <c r="B12847" s="4" t="s">
        <v>5</v>
      </c>
      <c r="C12847" s="4" t="s">
        <v>7</v>
      </c>
    </row>
    <row r="12848" spans="1:13">
      <c r="A12848" t="n">
        <v>105105</v>
      </c>
      <c r="B12848" s="88" t="n">
        <v>54</v>
      </c>
      <c r="C12848" s="7" t="n">
        <v>0</v>
      </c>
    </row>
    <row r="12849" spans="1:6">
      <c r="A12849" t="s">
        <v>4</v>
      </c>
      <c r="B12849" s="4" t="s">
        <v>5</v>
      </c>
      <c r="C12849" s="4" t="s">
        <v>8</v>
      </c>
      <c r="D12849" s="4" t="s">
        <v>7</v>
      </c>
      <c r="E12849" s="4" t="s">
        <v>9</v>
      </c>
    </row>
    <row r="12850" spans="1:6">
      <c r="A12850" t="n">
        <v>105108</v>
      </c>
      <c r="B12850" s="39" t="n">
        <v>51</v>
      </c>
      <c r="C12850" s="7" t="n">
        <v>4</v>
      </c>
      <c r="D12850" s="7" t="n">
        <v>0</v>
      </c>
      <c r="E12850" s="7" t="s">
        <v>285</v>
      </c>
    </row>
    <row r="12851" spans="1:6">
      <c r="A12851" t="s">
        <v>4</v>
      </c>
      <c r="B12851" s="4" t="s">
        <v>5</v>
      </c>
      <c r="C12851" s="4" t="s">
        <v>7</v>
      </c>
    </row>
    <row r="12852" spans="1:6">
      <c r="A12852" t="n">
        <v>105122</v>
      </c>
      <c r="B12852" s="25" t="n">
        <v>16</v>
      </c>
      <c r="C12852" s="7" t="n">
        <v>0</v>
      </c>
    </row>
    <row r="12853" spans="1:6">
      <c r="A12853" t="s">
        <v>4</v>
      </c>
      <c r="B12853" s="4" t="s">
        <v>5</v>
      </c>
      <c r="C12853" s="4" t="s">
        <v>7</v>
      </c>
      <c r="D12853" s="4" t="s">
        <v>8</v>
      </c>
      <c r="E12853" s="4" t="s">
        <v>14</v>
      </c>
      <c r="F12853" s="4" t="s">
        <v>74</v>
      </c>
      <c r="G12853" s="4" t="s">
        <v>8</v>
      </c>
      <c r="H12853" s="4" t="s">
        <v>8</v>
      </c>
      <c r="I12853" s="4" t="s">
        <v>8</v>
      </c>
      <c r="J12853" s="4" t="s">
        <v>14</v>
      </c>
      <c r="K12853" s="4" t="s">
        <v>74</v>
      </c>
      <c r="L12853" s="4" t="s">
        <v>8</v>
      </c>
      <c r="M12853" s="4" t="s">
        <v>8</v>
      </c>
    </row>
    <row r="12854" spans="1:6">
      <c r="A12854" t="n">
        <v>105125</v>
      </c>
      <c r="B12854" s="40" t="n">
        <v>26</v>
      </c>
      <c r="C12854" s="7" t="n">
        <v>0</v>
      </c>
      <c r="D12854" s="7" t="n">
        <v>17</v>
      </c>
      <c r="E12854" s="7" t="n">
        <v>62668</v>
      </c>
      <c r="F12854" s="7" t="s">
        <v>761</v>
      </c>
      <c r="G12854" s="7" t="n">
        <v>2</v>
      </c>
      <c r="H12854" s="7" t="n">
        <v>3</v>
      </c>
      <c r="I12854" s="7" t="n">
        <v>17</v>
      </c>
      <c r="J12854" s="7" t="n">
        <v>62669</v>
      </c>
      <c r="K12854" s="7" t="s">
        <v>762</v>
      </c>
      <c r="L12854" s="7" t="n">
        <v>2</v>
      </c>
      <c r="M12854" s="7" t="n">
        <v>0</v>
      </c>
    </row>
    <row r="12855" spans="1:6">
      <c r="A12855" t="s">
        <v>4</v>
      </c>
      <c r="B12855" s="4" t="s">
        <v>5</v>
      </c>
    </row>
    <row r="12856" spans="1:6">
      <c r="A12856" t="n">
        <v>105353</v>
      </c>
      <c r="B12856" s="41" t="n">
        <v>28</v>
      </c>
    </row>
    <row r="12857" spans="1:6">
      <c r="A12857" t="s">
        <v>4</v>
      </c>
      <c r="B12857" s="4" t="s">
        <v>5</v>
      </c>
      <c r="C12857" s="4" t="s">
        <v>7</v>
      </c>
      <c r="D12857" s="4" t="s">
        <v>8</v>
      </c>
    </row>
    <row r="12858" spans="1:6">
      <c r="A12858" t="n">
        <v>105354</v>
      </c>
      <c r="B12858" s="89" t="n">
        <v>67</v>
      </c>
      <c r="C12858" s="7" t="n">
        <v>1</v>
      </c>
      <c r="D12858" s="7" t="n">
        <v>3</v>
      </c>
    </row>
    <row r="12859" spans="1:6">
      <c r="A12859" t="s">
        <v>4</v>
      </c>
      <c r="B12859" s="4" t="s">
        <v>5</v>
      </c>
      <c r="C12859" s="4" t="s">
        <v>7</v>
      </c>
      <c r="D12859" s="4" t="s">
        <v>8</v>
      </c>
    </row>
    <row r="12860" spans="1:6">
      <c r="A12860" t="n">
        <v>105358</v>
      </c>
      <c r="B12860" s="89" t="n">
        <v>67</v>
      </c>
      <c r="C12860" s="7" t="n">
        <v>2</v>
      </c>
      <c r="D12860" s="7" t="n">
        <v>3</v>
      </c>
    </row>
    <row r="12861" spans="1:6">
      <c r="A12861" t="s">
        <v>4</v>
      </c>
      <c r="B12861" s="4" t="s">
        <v>5</v>
      </c>
      <c r="C12861" s="4" t="s">
        <v>7</v>
      </c>
      <c r="D12861" s="4" t="s">
        <v>8</v>
      </c>
    </row>
    <row r="12862" spans="1:6">
      <c r="A12862" t="n">
        <v>105362</v>
      </c>
      <c r="B12862" s="89" t="n">
        <v>67</v>
      </c>
      <c r="C12862" s="7" t="n">
        <v>3</v>
      </c>
      <c r="D12862" s="7" t="n">
        <v>3</v>
      </c>
    </row>
    <row r="12863" spans="1:6">
      <c r="A12863" t="s">
        <v>4</v>
      </c>
      <c r="B12863" s="4" t="s">
        <v>5</v>
      </c>
      <c r="C12863" s="4" t="s">
        <v>7</v>
      </c>
      <c r="D12863" s="4" t="s">
        <v>8</v>
      </c>
    </row>
    <row r="12864" spans="1:6">
      <c r="A12864" t="n">
        <v>105366</v>
      </c>
      <c r="B12864" s="89" t="n">
        <v>67</v>
      </c>
      <c r="C12864" s="7" t="n">
        <v>4</v>
      </c>
      <c r="D12864" s="7" t="n">
        <v>3</v>
      </c>
    </row>
    <row r="12865" spans="1:13">
      <c r="A12865" t="s">
        <v>4</v>
      </c>
      <c r="B12865" s="4" t="s">
        <v>5</v>
      </c>
      <c r="C12865" s="4" t="s">
        <v>7</v>
      </c>
      <c r="D12865" s="4" t="s">
        <v>8</v>
      </c>
    </row>
    <row r="12866" spans="1:13">
      <c r="A12866" t="n">
        <v>105370</v>
      </c>
      <c r="B12866" s="89" t="n">
        <v>67</v>
      </c>
      <c r="C12866" s="7" t="n">
        <v>5</v>
      </c>
      <c r="D12866" s="7" t="n">
        <v>3</v>
      </c>
    </row>
    <row r="12867" spans="1:13">
      <c r="A12867" t="s">
        <v>4</v>
      </c>
      <c r="B12867" s="4" t="s">
        <v>5</v>
      </c>
      <c r="C12867" s="4" t="s">
        <v>7</v>
      </c>
      <c r="D12867" s="4" t="s">
        <v>8</v>
      </c>
    </row>
    <row r="12868" spans="1:13">
      <c r="A12868" t="n">
        <v>105374</v>
      </c>
      <c r="B12868" s="89" t="n">
        <v>67</v>
      </c>
      <c r="C12868" s="7" t="n">
        <v>6</v>
      </c>
      <c r="D12868" s="7" t="n">
        <v>3</v>
      </c>
    </row>
    <row r="12869" spans="1:13">
      <c r="A12869" t="s">
        <v>4</v>
      </c>
      <c r="B12869" s="4" t="s">
        <v>5</v>
      </c>
      <c r="C12869" s="4" t="s">
        <v>7</v>
      </c>
      <c r="D12869" s="4" t="s">
        <v>8</v>
      </c>
    </row>
    <row r="12870" spans="1:13">
      <c r="A12870" t="n">
        <v>105378</v>
      </c>
      <c r="B12870" s="89" t="n">
        <v>67</v>
      </c>
      <c r="C12870" s="7" t="n">
        <v>7</v>
      </c>
      <c r="D12870" s="7" t="n">
        <v>3</v>
      </c>
    </row>
    <row r="12871" spans="1:13">
      <c r="A12871" t="s">
        <v>4</v>
      </c>
      <c r="B12871" s="4" t="s">
        <v>5</v>
      </c>
      <c r="C12871" s="4" t="s">
        <v>7</v>
      </c>
      <c r="D12871" s="4" t="s">
        <v>8</v>
      </c>
    </row>
    <row r="12872" spans="1:13">
      <c r="A12872" t="n">
        <v>105382</v>
      </c>
      <c r="B12872" s="89" t="n">
        <v>67</v>
      </c>
      <c r="C12872" s="7" t="n">
        <v>8</v>
      </c>
      <c r="D12872" s="7" t="n">
        <v>3</v>
      </c>
    </row>
    <row r="12873" spans="1:13">
      <c r="A12873" t="s">
        <v>4</v>
      </c>
      <c r="B12873" s="4" t="s">
        <v>5</v>
      </c>
      <c r="C12873" s="4" t="s">
        <v>7</v>
      </c>
      <c r="D12873" s="4" t="s">
        <v>8</v>
      </c>
    </row>
    <row r="12874" spans="1:13">
      <c r="A12874" t="n">
        <v>105386</v>
      </c>
      <c r="B12874" s="89" t="n">
        <v>67</v>
      </c>
      <c r="C12874" s="7" t="n">
        <v>9</v>
      </c>
      <c r="D12874" s="7" t="n">
        <v>3</v>
      </c>
    </row>
    <row r="12875" spans="1:13">
      <c r="A12875" t="s">
        <v>4</v>
      </c>
      <c r="B12875" s="4" t="s">
        <v>5</v>
      </c>
      <c r="C12875" s="4" t="s">
        <v>7</v>
      </c>
      <c r="D12875" s="4" t="s">
        <v>8</v>
      </c>
    </row>
    <row r="12876" spans="1:13">
      <c r="A12876" t="n">
        <v>105390</v>
      </c>
      <c r="B12876" s="89" t="n">
        <v>67</v>
      </c>
      <c r="C12876" s="7" t="n">
        <v>7032</v>
      </c>
      <c r="D12876" s="7" t="n">
        <v>3</v>
      </c>
    </row>
    <row r="12877" spans="1:13">
      <c r="A12877" t="s">
        <v>4</v>
      </c>
      <c r="B12877" s="4" t="s">
        <v>5</v>
      </c>
      <c r="C12877" s="4" t="s">
        <v>8</v>
      </c>
      <c r="D12877" s="4" t="s">
        <v>7</v>
      </c>
      <c r="E12877" s="4" t="s">
        <v>9</v>
      </c>
    </row>
    <row r="12878" spans="1:13">
      <c r="A12878" t="n">
        <v>105394</v>
      </c>
      <c r="B12878" s="39" t="n">
        <v>51</v>
      </c>
      <c r="C12878" s="7" t="n">
        <v>4</v>
      </c>
      <c r="D12878" s="7" t="n">
        <v>1</v>
      </c>
      <c r="E12878" s="7" t="s">
        <v>668</v>
      </c>
    </row>
    <row r="12879" spans="1:13">
      <c r="A12879" t="s">
        <v>4</v>
      </c>
      <c r="B12879" s="4" t="s">
        <v>5</v>
      </c>
      <c r="C12879" s="4" t="s">
        <v>7</v>
      </c>
    </row>
    <row r="12880" spans="1:13">
      <c r="A12880" t="n">
        <v>105407</v>
      </c>
      <c r="B12880" s="25" t="n">
        <v>16</v>
      </c>
      <c r="C12880" s="7" t="n">
        <v>0</v>
      </c>
    </row>
    <row r="12881" spans="1:5">
      <c r="A12881" t="s">
        <v>4</v>
      </c>
      <c r="B12881" s="4" t="s">
        <v>5</v>
      </c>
      <c r="C12881" s="4" t="s">
        <v>7</v>
      </c>
      <c r="D12881" s="4" t="s">
        <v>8</v>
      </c>
      <c r="E12881" s="4" t="s">
        <v>14</v>
      </c>
      <c r="F12881" s="4" t="s">
        <v>74</v>
      </c>
      <c r="G12881" s="4" t="s">
        <v>8</v>
      </c>
      <c r="H12881" s="4" t="s">
        <v>8</v>
      </c>
    </row>
    <row r="12882" spans="1:5">
      <c r="A12882" t="n">
        <v>105410</v>
      </c>
      <c r="B12882" s="40" t="n">
        <v>26</v>
      </c>
      <c r="C12882" s="7" t="n">
        <v>1</v>
      </c>
      <c r="D12882" s="7" t="n">
        <v>17</v>
      </c>
      <c r="E12882" s="7" t="n">
        <v>62670</v>
      </c>
      <c r="F12882" s="7" t="s">
        <v>763</v>
      </c>
      <c r="G12882" s="7" t="n">
        <v>2</v>
      </c>
      <c r="H12882" s="7" t="n">
        <v>0</v>
      </c>
    </row>
    <row r="12883" spans="1:5">
      <c r="A12883" t="s">
        <v>4</v>
      </c>
      <c r="B12883" s="4" t="s">
        <v>5</v>
      </c>
    </row>
    <row r="12884" spans="1:5">
      <c r="A12884" t="n">
        <v>105435</v>
      </c>
      <c r="B12884" s="41" t="n">
        <v>28</v>
      </c>
    </row>
    <row r="12885" spans="1:5">
      <c r="A12885" t="s">
        <v>4</v>
      </c>
      <c r="B12885" s="4" t="s">
        <v>5</v>
      </c>
      <c r="C12885" s="4" t="s">
        <v>8</v>
      </c>
      <c r="D12885" s="4" t="s">
        <v>7</v>
      </c>
      <c r="E12885" s="4" t="s">
        <v>9</v>
      </c>
    </row>
    <row r="12886" spans="1:5">
      <c r="A12886" t="n">
        <v>105436</v>
      </c>
      <c r="B12886" s="39" t="n">
        <v>51</v>
      </c>
      <c r="C12886" s="7" t="n">
        <v>4</v>
      </c>
      <c r="D12886" s="7" t="n">
        <v>0</v>
      </c>
      <c r="E12886" s="7" t="s">
        <v>285</v>
      </c>
    </row>
    <row r="12887" spans="1:5">
      <c r="A12887" t="s">
        <v>4</v>
      </c>
      <c r="B12887" s="4" t="s">
        <v>5</v>
      </c>
      <c r="C12887" s="4" t="s">
        <v>7</v>
      </c>
    </row>
    <row r="12888" spans="1:5">
      <c r="A12888" t="n">
        <v>105450</v>
      </c>
      <c r="B12888" s="25" t="n">
        <v>16</v>
      </c>
      <c r="C12888" s="7" t="n">
        <v>0</v>
      </c>
    </row>
    <row r="12889" spans="1:5">
      <c r="A12889" t="s">
        <v>4</v>
      </c>
      <c r="B12889" s="4" t="s">
        <v>5</v>
      </c>
      <c r="C12889" s="4" t="s">
        <v>7</v>
      </c>
      <c r="D12889" s="4" t="s">
        <v>8</v>
      </c>
      <c r="E12889" s="4" t="s">
        <v>14</v>
      </c>
      <c r="F12889" s="4" t="s">
        <v>74</v>
      </c>
      <c r="G12889" s="4" t="s">
        <v>8</v>
      </c>
      <c r="H12889" s="4" t="s">
        <v>8</v>
      </c>
      <c r="I12889" s="4" t="s">
        <v>8</v>
      </c>
      <c r="J12889" s="4" t="s">
        <v>14</v>
      </c>
      <c r="K12889" s="4" t="s">
        <v>74</v>
      </c>
      <c r="L12889" s="4" t="s">
        <v>8</v>
      </c>
      <c r="M12889" s="4" t="s">
        <v>8</v>
      </c>
    </row>
    <row r="12890" spans="1:5">
      <c r="A12890" t="n">
        <v>105453</v>
      </c>
      <c r="B12890" s="40" t="n">
        <v>26</v>
      </c>
      <c r="C12890" s="7" t="n">
        <v>0</v>
      </c>
      <c r="D12890" s="7" t="n">
        <v>17</v>
      </c>
      <c r="E12890" s="7" t="n">
        <v>62671</v>
      </c>
      <c r="F12890" s="7" t="s">
        <v>764</v>
      </c>
      <c r="G12890" s="7" t="n">
        <v>2</v>
      </c>
      <c r="H12890" s="7" t="n">
        <v>3</v>
      </c>
      <c r="I12890" s="7" t="n">
        <v>17</v>
      </c>
      <c r="J12890" s="7" t="n">
        <v>62672</v>
      </c>
      <c r="K12890" s="7" t="s">
        <v>765</v>
      </c>
      <c r="L12890" s="7" t="n">
        <v>2</v>
      </c>
      <c r="M12890" s="7" t="n">
        <v>0</v>
      </c>
    </row>
    <row r="12891" spans="1:5">
      <c r="A12891" t="s">
        <v>4</v>
      </c>
      <c r="B12891" s="4" t="s">
        <v>5</v>
      </c>
    </row>
    <row r="12892" spans="1:5">
      <c r="A12892" t="n">
        <v>105625</v>
      </c>
      <c r="B12892" s="41" t="n">
        <v>28</v>
      </c>
    </row>
    <row r="12893" spans="1:5">
      <c r="A12893" t="s">
        <v>4</v>
      </c>
      <c r="B12893" s="4" t="s">
        <v>5</v>
      </c>
      <c r="C12893" s="4" t="s">
        <v>8</v>
      </c>
      <c r="D12893" s="4" t="s">
        <v>7</v>
      </c>
      <c r="E12893" s="4" t="s">
        <v>13</v>
      </c>
    </row>
    <row r="12894" spans="1:5">
      <c r="A12894" t="n">
        <v>105626</v>
      </c>
      <c r="B12894" s="27" t="n">
        <v>58</v>
      </c>
      <c r="C12894" s="7" t="n">
        <v>0</v>
      </c>
      <c r="D12894" s="7" t="n">
        <v>1000</v>
      </c>
      <c r="E12894" s="7" t="n">
        <v>1</v>
      </c>
    </row>
    <row r="12895" spans="1:5">
      <c r="A12895" t="s">
        <v>4</v>
      </c>
      <c r="B12895" s="4" t="s">
        <v>5</v>
      </c>
      <c r="C12895" s="4" t="s">
        <v>8</v>
      </c>
      <c r="D12895" s="4" t="s">
        <v>7</v>
      </c>
      <c r="E12895" s="4" t="s">
        <v>14</v>
      </c>
      <c r="F12895" s="4" t="s">
        <v>7</v>
      </c>
    </row>
    <row r="12896" spans="1:5">
      <c r="A12896" t="n">
        <v>105634</v>
      </c>
      <c r="B12896" s="16" t="n">
        <v>50</v>
      </c>
      <c r="C12896" s="7" t="n">
        <v>3</v>
      </c>
      <c r="D12896" s="7" t="n">
        <v>8150</v>
      </c>
      <c r="E12896" s="7" t="n">
        <v>0</v>
      </c>
      <c r="F12896" s="7" t="n">
        <v>1000</v>
      </c>
    </row>
    <row r="12897" spans="1:13">
      <c r="A12897" t="s">
        <v>4</v>
      </c>
      <c r="B12897" s="4" t="s">
        <v>5</v>
      </c>
      <c r="C12897" s="4" t="s">
        <v>8</v>
      </c>
      <c r="D12897" s="4" t="s">
        <v>7</v>
      </c>
    </row>
    <row r="12898" spans="1:13">
      <c r="A12898" t="n">
        <v>105644</v>
      </c>
      <c r="B12898" s="27" t="n">
        <v>58</v>
      </c>
      <c r="C12898" s="7" t="n">
        <v>255</v>
      </c>
      <c r="D12898" s="7" t="n">
        <v>0</v>
      </c>
    </row>
    <row r="12899" spans="1:13">
      <c r="A12899" t="s">
        <v>4</v>
      </c>
      <c r="B12899" s="4" t="s">
        <v>5</v>
      </c>
      <c r="C12899" s="4" t="s">
        <v>8</v>
      </c>
      <c r="D12899" s="4" t="s">
        <v>7</v>
      </c>
      <c r="E12899" s="4" t="s">
        <v>7</v>
      </c>
      <c r="F12899" s="4" t="s">
        <v>7</v>
      </c>
      <c r="G12899" s="4" t="s">
        <v>7</v>
      </c>
      <c r="H12899" s="4" t="s">
        <v>8</v>
      </c>
    </row>
    <row r="12900" spans="1:13">
      <c r="A12900" t="n">
        <v>105648</v>
      </c>
      <c r="B12900" s="37" t="n">
        <v>25</v>
      </c>
      <c r="C12900" s="7" t="n">
        <v>5</v>
      </c>
      <c r="D12900" s="7" t="n">
        <v>65535</v>
      </c>
      <c r="E12900" s="7" t="n">
        <v>500</v>
      </c>
      <c r="F12900" s="7" t="n">
        <v>800</v>
      </c>
      <c r="G12900" s="7" t="n">
        <v>140</v>
      </c>
      <c r="H12900" s="7" t="n">
        <v>0</v>
      </c>
    </row>
    <row r="12901" spans="1:13">
      <c r="A12901" t="s">
        <v>4</v>
      </c>
      <c r="B12901" s="4" t="s">
        <v>5</v>
      </c>
      <c r="C12901" s="4" t="s">
        <v>7</v>
      </c>
      <c r="D12901" s="4" t="s">
        <v>8</v>
      </c>
      <c r="E12901" s="4" t="s">
        <v>74</v>
      </c>
      <c r="F12901" s="4" t="s">
        <v>8</v>
      </c>
      <c r="G12901" s="4" t="s">
        <v>8</v>
      </c>
    </row>
    <row r="12902" spans="1:13">
      <c r="A12902" t="n">
        <v>105659</v>
      </c>
      <c r="B12902" s="44" t="n">
        <v>24</v>
      </c>
      <c r="C12902" s="7" t="n">
        <v>65533</v>
      </c>
      <c r="D12902" s="7" t="n">
        <v>11</v>
      </c>
      <c r="E12902" s="7" t="s">
        <v>766</v>
      </c>
      <c r="F12902" s="7" t="n">
        <v>2</v>
      </c>
      <c r="G12902" s="7" t="n">
        <v>0</v>
      </c>
    </row>
    <row r="12903" spans="1:13">
      <c r="A12903" t="s">
        <v>4</v>
      </c>
      <c r="B12903" s="4" t="s">
        <v>5</v>
      </c>
    </row>
    <row r="12904" spans="1:13">
      <c r="A12904" t="n">
        <v>105766</v>
      </c>
      <c r="B12904" s="41" t="n">
        <v>28</v>
      </c>
    </row>
    <row r="12905" spans="1:13">
      <c r="A12905" t="s">
        <v>4</v>
      </c>
      <c r="B12905" s="4" t="s">
        <v>5</v>
      </c>
      <c r="C12905" s="4" t="s">
        <v>7</v>
      </c>
      <c r="D12905" s="4" t="s">
        <v>8</v>
      </c>
      <c r="E12905" s="4" t="s">
        <v>74</v>
      </c>
      <c r="F12905" s="4" t="s">
        <v>8</v>
      </c>
      <c r="G12905" s="4" t="s">
        <v>8</v>
      </c>
    </row>
    <row r="12906" spans="1:13">
      <c r="A12906" t="n">
        <v>105767</v>
      </c>
      <c r="B12906" s="44" t="n">
        <v>24</v>
      </c>
      <c r="C12906" s="7" t="n">
        <v>65533</v>
      </c>
      <c r="D12906" s="7" t="n">
        <v>11</v>
      </c>
      <c r="E12906" s="7" t="s">
        <v>767</v>
      </c>
      <c r="F12906" s="7" t="n">
        <v>2</v>
      </c>
      <c r="G12906" s="7" t="n">
        <v>0</v>
      </c>
    </row>
    <row r="12907" spans="1:13">
      <c r="A12907" t="s">
        <v>4</v>
      </c>
      <c r="B12907" s="4" t="s">
        <v>5</v>
      </c>
    </row>
    <row r="12908" spans="1:13">
      <c r="A12908" t="n">
        <v>105890</v>
      </c>
      <c r="B12908" s="41" t="n">
        <v>28</v>
      </c>
    </row>
    <row r="12909" spans="1:13">
      <c r="A12909" t="s">
        <v>4</v>
      </c>
      <c r="B12909" s="4" t="s">
        <v>5</v>
      </c>
      <c r="C12909" s="4" t="s">
        <v>7</v>
      </c>
      <c r="D12909" s="4" t="s">
        <v>8</v>
      </c>
      <c r="E12909" s="4" t="s">
        <v>74</v>
      </c>
      <c r="F12909" s="4" t="s">
        <v>8</v>
      </c>
      <c r="G12909" s="4" t="s">
        <v>8</v>
      </c>
    </row>
    <row r="12910" spans="1:13">
      <c r="A12910" t="n">
        <v>105891</v>
      </c>
      <c r="B12910" s="44" t="n">
        <v>24</v>
      </c>
      <c r="C12910" s="7" t="n">
        <v>65533</v>
      </c>
      <c r="D12910" s="7" t="n">
        <v>11</v>
      </c>
      <c r="E12910" s="7" t="s">
        <v>768</v>
      </c>
      <c r="F12910" s="7" t="n">
        <v>2</v>
      </c>
      <c r="G12910" s="7" t="n">
        <v>0</v>
      </c>
    </row>
    <row r="12911" spans="1:13">
      <c r="A12911" t="s">
        <v>4</v>
      </c>
      <c r="B12911" s="4" t="s">
        <v>5</v>
      </c>
    </row>
    <row r="12912" spans="1:13">
      <c r="A12912" t="n">
        <v>106008</v>
      </c>
      <c r="B12912" s="41" t="n">
        <v>28</v>
      </c>
    </row>
    <row r="12913" spans="1:8">
      <c r="A12913" t="s">
        <v>4</v>
      </c>
      <c r="B12913" s="4" t="s">
        <v>5</v>
      </c>
      <c r="C12913" s="4" t="s">
        <v>8</v>
      </c>
    </row>
    <row r="12914" spans="1:8">
      <c r="A12914" t="n">
        <v>106009</v>
      </c>
      <c r="B12914" s="45" t="n">
        <v>27</v>
      </c>
      <c r="C12914" s="7" t="n">
        <v>0</v>
      </c>
    </row>
    <row r="12915" spans="1:8">
      <c r="A12915" t="s">
        <v>4</v>
      </c>
      <c r="B12915" s="4" t="s">
        <v>5</v>
      </c>
      <c r="C12915" s="4" t="s">
        <v>8</v>
      </c>
    </row>
    <row r="12916" spans="1:8">
      <c r="A12916" t="n">
        <v>106011</v>
      </c>
      <c r="B12916" s="45" t="n">
        <v>27</v>
      </c>
      <c r="C12916" s="7" t="n">
        <v>1</v>
      </c>
    </row>
    <row r="12917" spans="1:8">
      <c r="A12917" t="s">
        <v>4</v>
      </c>
      <c r="B12917" s="4" t="s">
        <v>5</v>
      </c>
      <c r="C12917" s="4" t="s">
        <v>8</v>
      </c>
      <c r="D12917" s="4" t="s">
        <v>7</v>
      </c>
      <c r="E12917" s="4" t="s">
        <v>7</v>
      </c>
      <c r="F12917" s="4" t="s">
        <v>7</v>
      </c>
      <c r="G12917" s="4" t="s">
        <v>7</v>
      </c>
      <c r="H12917" s="4" t="s">
        <v>8</v>
      </c>
    </row>
    <row r="12918" spans="1:8">
      <c r="A12918" t="n">
        <v>106013</v>
      </c>
      <c r="B12918" s="37" t="n">
        <v>25</v>
      </c>
      <c r="C12918" s="7" t="n">
        <v>5</v>
      </c>
      <c r="D12918" s="7" t="n">
        <v>65535</v>
      </c>
      <c r="E12918" s="7" t="n">
        <v>65535</v>
      </c>
      <c r="F12918" s="7" t="n">
        <v>65535</v>
      </c>
      <c r="G12918" s="7" t="n">
        <v>65535</v>
      </c>
      <c r="H12918" s="7" t="n">
        <v>0</v>
      </c>
    </row>
    <row r="12919" spans="1:8">
      <c r="A12919" t="s">
        <v>4</v>
      </c>
      <c r="B12919" s="4" t="s">
        <v>5</v>
      </c>
      <c r="C12919" s="4" t="s">
        <v>8</v>
      </c>
      <c r="D12919" s="4" t="s">
        <v>7</v>
      </c>
      <c r="E12919" s="4" t="s">
        <v>13</v>
      </c>
      <c r="F12919" s="4" t="s">
        <v>7</v>
      </c>
      <c r="G12919" s="4" t="s">
        <v>14</v>
      </c>
      <c r="H12919" s="4" t="s">
        <v>14</v>
      </c>
      <c r="I12919" s="4" t="s">
        <v>7</v>
      </c>
      <c r="J12919" s="4" t="s">
        <v>7</v>
      </c>
      <c r="K12919" s="4" t="s">
        <v>14</v>
      </c>
      <c r="L12919" s="4" t="s">
        <v>14</v>
      </c>
      <c r="M12919" s="4" t="s">
        <v>14</v>
      </c>
      <c r="N12919" s="4" t="s">
        <v>14</v>
      </c>
      <c r="O12919" s="4" t="s">
        <v>9</v>
      </c>
    </row>
    <row r="12920" spans="1:8">
      <c r="A12920" t="n">
        <v>106024</v>
      </c>
      <c r="B12920" s="16" t="n">
        <v>50</v>
      </c>
      <c r="C12920" s="7" t="n">
        <v>0</v>
      </c>
      <c r="D12920" s="7" t="n">
        <v>12105</v>
      </c>
      <c r="E12920" s="7" t="n">
        <v>1</v>
      </c>
      <c r="F12920" s="7" t="n">
        <v>0</v>
      </c>
      <c r="G12920" s="7" t="n">
        <v>0</v>
      </c>
      <c r="H12920" s="7" t="n">
        <v>0</v>
      </c>
      <c r="I12920" s="7" t="n">
        <v>0</v>
      </c>
      <c r="J12920" s="7" t="n">
        <v>65533</v>
      </c>
      <c r="K12920" s="7" t="n">
        <v>0</v>
      </c>
      <c r="L12920" s="7" t="n">
        <v>0</v>
      </c>
      <c r="M12920" s="7" t="n">
        <v>0</v>
      </c>
      <c r="N12920" s="7" t="n">
        <v>0</v>
      </c>
      <c r="O12920" s="7" t="s">
        <v>15</v>
      </c>
    </row>
    <row r="12921" spans="1:8">
      <c r="A12921" t="s">
        <v>4</v>
      </c>
      <c r="B12921" s="4" t="s">
        <v>5</v>
      </c>
      <c r="C12921" s="4" t="s">
        <v>8</v>
      </c>
      <c r="D12921" s="4" t="s">
        <v>7</v>
      </c>
      <c r="E12921" s="4" t="s">
        <v>7</v>
      </c>
      <c r="F12921" s="4" t="s">
        <v>7</v>
      </c>
      <c r="G12921" s="4" t="s">
        <v>7</v>
      </c>
      <c r="H12921" s="4" t="s">
        <v>8</v>
      </c>
    </row>
    <row r="12922" spans="1:8">
      <c r="A12922" t="n">
        <v>106063</v>
      </c>
      <c r="B12922" s="37" t="n">
        <v>25</v>
      </c>
      <c r="C12922" s="7" t="n">
        <v>5</v>
      </c>
      <c r="D12922" s="7" t="n">
        <v>65535</v>
      </c>
      <c r="E12922" s="7" t="n">
        <v>500</v>
      </c>
      <c r="F12922" s="7" t="n">
        <v>800</v>
      </c>
      <c r="G12922" s="7" t="n">
        <v>140</v>
      </c>
      <c r="H12922" s="7" t="n">
        <v>0</v>
      </c>
    </row>
    <row r="12923" spans="1:8">
      <c r="A12923" t="s">
        <v>4</v>
      </c>
      <c r="B12923" s="4" t="s">
        <v>5</v>
      </c>
      <c r="C12923" s="4" t="s">
        <v>7</v>
      </c>
      <c r="D12923" s="4" t="s">
        <v>8</v>
      </c>
      <c r="E12923" s="4" t="s">
        <v>74</v>
      </c>
      <c r="F12923" s="4" t="s">
        <v>8</v>
      </c>
      <c r="G12923" s="4" t="s">
        <v>8</v>
      </c>
    </row>
    <row r="12924" spans="1:8">
      <c r="A12924" t="n">
        <v>106074</v>
      </c>
      <c r="B12924" s="44" t="n">
        <v>24</v>
      </c>
      <c r="C12924" s="7" t="n">
        <v>65533</v>
      </c>
      <c r="D12924" s="7" t="n">
        <v>11</v>
      </c>
      <c r="E12924" s="7" t="s">
        <v>543</v>
      </c>
      <c r="F12924" s="7" t="n">
        <v>2</v>
      </c>
      <c r="G12924" s="7" t="n">
        <v>0</v>
      </c>
    </row>
    <row r="12925" spans="1:8">
      <c r="A12925" t="s">
        <v>4</v>
      </c>
      <c r="B12925" s="4" t="s">
        <v>5</v>
      </c>
    </row>
    <row r="12926" spans="1:8">
      <c r="A12926" t="n">
        <v>106176</v>
      </c>
      <c r="B12926" s="41" t="n">
        <v>28</v>
      </c>
    </row>
    <row r="12927" spans="1:8">
      <c r="A12927" t="s">
        <v>4</v>
      </c>
      <c r="B12927" s="4" t="s">
        <v>5</v>
      </c>
      <c r="C12927" s="4" t="s">
        <v>7</v>
      </c>
      <c r="D12927" s="4" t="s">
        <v>8</v>
      </c>
      <c r="E12927" s="4" t="s">
        <v>74</v>
      </c>
      <c r="F12927" s="4" t="s">
        <v>8</v>
      </c>
      <c r="G12927" s="4" t="s">
        <v>8</v>
      </c>
    </row>
    <row r="12928" spans="1:8">
      <c r="A12928" t="n">
        <v>106177</v>
      </c>
      <c r="B12928" s="44" t="n">
        <v>24</v>
      </c>
      <c r="C12928" s="7" t="n">
        <v>65533</v>
      </c>
      <c r="D12928" s="7" t="n">
        <v>11</v>
      </c>
      <c r="E12928" s="7" t="s">
        <v>544</v>
      </c>
      <c r="F12928" s="7" t="n">
        <v>2</v>
      </c>
      <c r="G12928" s="7" t="n">
        <v>0</v>
      </c>
    </row>
    <row r="12929" spans="1:15">
      <c r="A12929" t="s">
        <v>4</v>
      </c>
      <c r="B12929" s="4" t="s">
        <v>5</v>
      </c>
    </row>
    <row r="12930" spans="1:15">
      <c r="A12930" t="n">
        <v>106238</v>
      </c>
      <c r="B12930" s="41" t="n">
        <v>28</v>
      </c>
    </row>
    <row r="12931" spans="1:15">
      <c r="A12931" t="s">
        <v>4</v>
      </c>
      <c r="B12931" s="4" t="s">
        <v>5</v>
      </c>
      <c r="C12931" s="4" t="s">
        <v>8</v>
      </c>
    </row>
    <row r="12932" spans="1:15">
      <c r="A12932" t="n">
        <v>106239</v>
      </c>
      <c r="B12932" s="45" t="n">
        <v>27</v>
      </c>
      <c r="C12932" s="7" t="n">
        <v>0</v>
      </c>
    </row>
    <row r="12933" spans="1:15">
      <c r="A12933" t="s">
        <v>4</v>
      </c>
      <c r="B12933" s="4" t="s">
        <v>5</v>
      </c>
      <c r="C12933" s="4" t="s">
        <v>8</v>
      </c>
    </row>
    <row r="12934" spans="1:15">
      <c r="A12934" t="n">
        <v>106241</v>
      </c>
      <c r="B12934" s="45" t="n">
        <v>27</v>
      </c>
      <c r="C12934" s="7" t="n">
        <v>1</v>
      </c>
    </row>
    <row r="12935" spans="1:15">
      <c r="A12935" t="s">
        <v>4</v>
      </c>
      <c r="B12935" s="4" t="s">
        <v>5</v>
      </c>
      <c r="C12935" s="4" t="s">
        <v>8</v>
      </c>
      <c r="D12935" s="4" t="s">
        <v>7</v>
      </c>
      <c r="E12935" s="4" t="s">
        <v>7</v>
      </c>
      <c r="F12935" s="4" t="s">
        <v>7</v>
      </c>
      <c r="G12935" s="4" t="s">
        <v>7</v>
      </c>
      <c r="H12935" s="4" t="s">
        <v>8</v>
      </c>
    </row>
    <row r="12936" spans="1:15">
      <c r="A12936" t="n">
        <v>106243</v>
      </c>
      <c r="B12936" s="37" t="n">
        <v>25</v>
      </c>
      <c r="C12936" s="7" t="n">
        <v>5</v>
      </c>
      <c r="D12936" s="7" t="n">
        <v>65535</v>
      </c>
      <c r="E12936" s="7" t="n">
        <v>65535</v>
      </c>
      <c r="F12936" s="7" t="n">
        <v>65535</v>
      </c>
      <c r="G12936" s="7" t="n">
        <v>65535</v>
      </c>
      <c r="H12936" s="7" t="n">
        <v>0</v>
      </c>
    </row>
    <row r="12937" spans="1:15">
      <c r="A12937" t="s">
        <v>4</v>
      </c>
      <c r="B12937" s="4" t="s">
        <v>5</v>
      </c>
      <c r="C12937" s="4" t="s">
        <v>7</v>
      </c>
    </row>
    <row r="12938" spans="1:15">
      <c r="A12938" t="n">
        <v>106254</v>
      </c>
      <c r="B12938" s="6" t="n">
        <v>12</v>
      </c>
      <c r="C12938" s="7" t="n">
        <v>9222</v>
      </c>
    </row>
    <row r="12939" spans="1:15">
      <c r="A12939" t="s">
        <v>4</v>
      </c>
      <c r="B12939" s="4" t="s">
        <v>5</v>
      </c>
      <c r="C12939" s="4" t="s">
        <v>7</v>
      </c>
    </row>
    <row r="12940" spans="1:15">
      <c r="A12940" t="n">
        <v>106257</v>
      </c>
      <c r="B12940" s="6" t="n">
        <v>12</v>
      </c>
      <c r="C12940" s="7" t="n">
        <v>9716</v>
      </c>
    </row>
    <row r="12941" spans="1:15">
      <c r="A12941" t="s">
        <v>4</v>
      </c>
      <c r="B12941" s="4" t="s">
        <v>5</v>
      </c>
      <c r="C12941" s="4" t="s">
        <v>7</v>
      </c>
      <c r="D12941" s="4" t="s">
        <v>8</v>
      </c>
      <c r="E12941" s="4" t="s">
        <v>7</v>
      </c>
    </row>
    <row r="12942" spans="1:15">
      <c r="A12942" t="n">
        <v>106260</v>
      </c>
      <c r="B12942" s="48" t="n">
        <v>104</v>
      </c>
      <c r="C12942" s="7" t="n">
        <v>118</v>
      </c>
      <c r="D12942" s="7" t="n">
        <v>1</v>
      </c>
      <c r="E12942" s="7" t="n">
        <v>2</v>
      </c>
    </row>
    <row r="12943" spans="1:15">
      <c r="A12943" t="s">
        <v>4</v>
      </c>
      <c r="B12943" s="4" t="s">
        <v>5</v>
      </c>
    </row>
    <row r="12944" spans="1:15">
      <c r="A12944" t="n">
        <v>106266</v>
      </c>
      <c r="B12944" s="5" t="n">
        <v>1</v>
      </c>
    </row>
    <row r="12945" spans="1:8">
      <c r="A12945" t="s">
        <v>4</v>
      </c>
      <c r="B12945" s="4" t="s">
        <v>5</v>
      </c>
      <c r="C12945" s="4" t="s">
        <v>7</v>
      </c>
    </row>
    <row r="12946" spans="1:8">
      <c r="A12946" t="n">
        <v>106267</v>
      </c>
      <c r="B12946" s="6" t="n">
        <v>12</v>
      </c>
      <c r="C12946" s="7" t="n">
        <v>4</v>
      </c>
    </row>
    <row r="12947" spans="1:8">
      <c r="A12947" t="s">
        <v>4</v>
      </c>
      <c r="B12947" s="4" t="s">
        <v>5</v>
      </c>
      <c r="C12947" s="4" t="s">
        <v>8</v>
      </c>
      <c r="D12947" s="4" t="s">
        <v>7</v>
      </c>
      <c r="E12947" s="4" t="s">
        <v>8</v>
      </c>
    </row>
    <row r="12948" spans="1:8">
      <c r="A12948" t="n">
        <v>106270</v>
      </c>
      <c r="B12948" s="51" t="n">
        <v>36</v>
      </c>
      <c r="C12948" s="7" t="n">
        <v>9</v>
      </c>
      <c r="D12948" s="7" t="n">
        <v>6472</v>
      </c>
      <c r="E12948" s="7" t="n">
        <v>0</v>
      </c>
    </row>
    <row r="12949" spans="1:8">
      <c r="A12949" t="s">
        <v>4</v>
      </c>
      <c r="B12949" s="4" t="s">
        <v>5</v>
      </c>
      <c r="C12949" s="4" t="s">
        <v>9</v>
      </c>
      <c r="D12949" s="4" t="s">
        <v>9</v>
      </c>
    </row>
    <row r="12950" spans="1:8">
      <c r="A12950" t="n">
        <v>106275</v>
      </c>
      <c r="B12950" s="26" t="n">
        <v>70</v>
      </c>
      <c r="C12950" s="7" t="s">
        <v>53</v>
      </c>
      <c r="D12950" s="7" t="s">
        <v>121</v>
      </c>
    </row>
    <row r="12951" spans="1:8">
      <c r="A12951" t="s">
        <v>4</v>
      </c>
      <c r="B12951" s="4" t="s">
        <v>5</v>
      </c>
      <c r="C12951" s="4" t="s">
        <v>8</v>
      </c>
      <c r="D12951" s="4" t="s">
        <v>9</v>
      </c>
      <c r="E12951" s="4" t="s">
        <v>7</v>
      </c>
    </row>
    <row r="12952" spans="1:8">
      <c r="A12952" t="n">
        <v>106289</v>
      </c>
      <c r="B12952" s="18" t="n">
        <v>94</v>
      </c>
      <c r="C12952" s="7" t="n">
        <v>1</v>
      </c>
      <c r="D12952" s="7" t="s">
        <v>23</v>
      </c>
      <c r="E12952" s="7" t="n">
        <v>1</v>
      </c>
    </row>
    <row r="12953" spans="1:8">
      <c r="A12953" t="s">
        <v>4</v>
      </c>
      <c r="B12953" s="4" t="s">
        <v>5</v>
      </c>
      <c r="C12953" s="4" t="s">
        <v>8</v>
      </c>
      <c r="D12953" s="4" t="s">
        <v>9</v>
      </c>
      <c r="E12953" s="4" t="s">
        <v>7</v>
      </c>
    </row>
    <row r="12954" spans="1:8">
      <c r="A12954" t="n">
        <v>106301</v>
      </c>
      <c r="B12954" s="18" t="n">
        <v>94</v>
      </c>
      <c r="C12954" s="7" t="n">
        <v>1</v>
      </c>
      <c r="D12954" s="7" t="s">
        <v>23</v>
      </c>
      <c r="E12954" s="7" t="n">
        <v>2</v>
      </c>
    </row>
    <row r="12955" spans="1:8">
      <c r="A12955" t="s">
        <v>4</v>
      </c>
      <c r="B12955" s="4" t="s">
        <v>5</v>
      </c>
      <c r="C12955" s="4" t="s">
        <v>8</v>
      </c>
      <c r="D12955" s="4" t="s">
        <v>9</v>
      </c>
      <c r="E12955" s="4" t="s">
        <v>7</v>
      </c>
    </row>
    <row r="12956" spans="1:8">
      <c r="A12956" t="n">
        <v>106313</v>
      </c>
      <c r="B12956" s="18" t="n">
        <v>94</v>
      </c>
      <c r="C12956" s="7" t="n">
        <v>0</v>
      </c>
      <c r="D12956" s="7" t="s">
        <v>23</v>
      </c>
      <c r="E12956" s="7" t="n">
        <v>4</v>
      </c>
    </row>
    <row r="12957" spans="1:8">
      <c r="A12957" t="s">
        <v>4</v>
      </c>
      <c r="B12957" s="4" t="s">
        <v>5</v>
      </c>
      <c r="C12957" s="4" t="s">
        <v>8</v>
      </c>
      <c r="D12957" s="4" t="s">
        <v>9</v>
      </c>
      <c r="E12957" s="4" t="s">
        <v>7</v>
      </c>
    </row>
    <row r="12958" spans="1:8">
      <c r="A12958" t="n">
        <v>106325</v>
      </c>
      <c r="B12958" s="18" t="n">
        <v>94</v>
      </c>
      <c r="C12958" s="7" t="n">
        <v>1</v>
      </c>
      <c r="D12958" s="7" t="s">
        <v>24</v>
      </c>
      <c r="E12958" s="7" t="n">
        <v>1</v>
      </c>
    </row>
    <row r="12959" spans="1:8">
      <c r="A12959" t="s">
        <v>4</v>
      </c>
      <c r="B12959" s="4" t="s">
        <v>5</v>
      </c>
      <c r="C12959" s="4" t="s">
        <v>8</v>
      </c>
      <c r="D12959" s="4" t="s">
        <v>9</v>
      </c>
      <c r="E12959" s="4" t="s">
        <v>7</v>
      </c>
    </row>
    <row r="12960" spans="1:8">
      <c r="A12960" t="n">
        <v>106337</v>
      </c>
      <c r="B12960" s="18" t="n">
        <v>94</v>
      </c>
      <c r="C12960" s="7" t="n">
        <v>1</v>
      </c>
      <c r="D12960" s="7" t="s">
        <v>24</v>
      </c>
      <c r="E12960" s="7" t="n">
        <v>2</v>
      </c>
    </row>
    <row r="12961" spans="1:5">
      <c r="A12961" t="s">
        <v>4</v>
      </c>
      <c r="B12961" s="4" t="s">
        <v>5</v>
      </c>
      <c r="C12961" s="4" t="s">
        <v>8</v>
      </c>
      <c r="D12961" s="4" t="s">
        <v>9</v>
      </c>
      <c r="E12961" s="4" t="s">
        <v>7</v>
      </c>
    </row>
    <row r="12962" spans="1:5">
      <c r="A12962" t="n">
        <v>106349</v>
      </c>
      <c r="B12962" s="18" t="n">
        <v>94</v>
      </c>
      <c r="C12962" s="7" t="n">
        <v>0</v>
      </c>
      <c r="D12962" s="7" t="s">
        <v>24</v>
      </c>
      <c r="E12962" s="7" t="n">
        <v>4</v>
      </c>
    </row>
    <row r="12963" spans="1:5">
      <c r="A12963" t="s">
        <v>4</v>
      </c>
      <c r="B12963" s="4" t="s">
        <v>5</v>
      </c>
      <c r="C12963" s="4" t="s">
        <v>8</v>
      </c>
      <c r="D12963" s="4" t="s">
        <v>9</v>
      </c>
      <c r="E12963" s="4" t="s">
        <v>7</v>
      </c>
    </row>
    <row r="12964" spans="1:5">
      <c r="A12964" t="n">
        <v>106361</v>
      </c>
      <c r="B12964" s="18" t="n">
        <v>94</v>
      </c>
      <c r="C12964" s="7" t="n">
        <v>1</v>
      </c>
      <c r="D12964" s="7" t="s">
        <v>25</v>
      </c>
      <c r="E12964" s="7" t="n">
        <v>1</v>
      </c>
    </row>
    <row r="12965" spans="1:5">
      <c r="A12965" t="s">
        <v>4</v>
      </c>
      <c r="B12965" s="4" t="s">
        <v>5</v>
      </c>
      <c r="C12965" s="4" t="s">
        <v>8</v>
      </c>
      <c r="D12965" s="4" t="s">
        <v>9</v>
      </c>
      <c r="E12965" s="4" t="s">
        <v>7</v>
      </c>
    </row>
    <row r="12966" spans="1:5">
      <c r="A12966" t="n">
        <v>106373</v>
      </c>
      <c r="B12966" s="18" t="n">
        <v>94</v>
      </c>
      <c r="C12966" s="7" t="n">
        <v>1</v>
      </c>
      <c r="D12966" s="7" t="s">
        <v>25</v>
      </c>
      <c r="E12966" s="7" t="n">
        <v>2</v>
      </c>
    </row>
    <row r="12967" spans="1:5">
      <c r="A12967" t="s">
        <v>4</v>
      </c>
      <c r="B12967" s="4" t="s">
        <v>5</v>
      </c>
      <c r="C12967" s="4" t="s">
        <v>8</v>
      </c>
      <c r="D12967" s="4" t="s">
        <v>9</v>
      </c>
      <c r="E12967" s="4" t="s">
        <v>7</v>
      </c>
    </row>
    <row r="12968" spans="1:5">
      <c r="A12968" t="n">
        <v>106385</v>
      </c>
      <c r="B12968" s="18" t="n">
        <v>94</v>
      </c>
      <c r="C12968" s="7" t="n">
        <v>0</v>
      </c>
      <c r="D12968" s="7" t="s">
        <v>25</v>
      </c>
      <c r="E12968" s="7" t="n">
        <v>4</v>
      </c>
    </row>
    <row r="12969" spans="1:5">
      <c r="A12969" t="s">
        <v>4</v>
      </c>
      <c r="B12969" s="4" t="s">
        <v>5</v>
      </c>
      <c r="C12969" s="4" t="s">
        <v>8</v>
      </c>
      <c r="D12969" s="4" t="s">
        <v>9</v>
      </c>
      <c r="E12969" s="4" t="s">
        <v>7</v>
      </c>
    </row>
    <row r="12970" spans="1:5">
      <c r="A12970" t="n">
        <v>106397</v>
      </c>
      <c r="B12970" s="18" t="n">
        <v>94</v>
      </c>
      <c r="C12970" s="7" t="n">
        <v>1</v>
      </c>
      <c r="D12970" s="7" t="s">
        <v>26</v>
      </c>
      <c r="E12970" s="7" t="n">
        <v>1</v>
      </c>
    </row>
    <row r="12971" spans="1:5">
      <c r="A12971" t="s">
        <v>4</v>
      </c>
      <c r="B12971" s="4" t="s">
        <v>5</v>
      </c>
      <c r="C12971" s="4" t="s">
        <v>8</v>
      </c>
      <c r="D12971" s="4" t="s">
        <v>9</v>
      </c>
      <c r="E12971" s="4" t="s">
        <v>7</v>
      </c>
    </row>
    <row r="12972" spans="1:5">
      <c r="A12972" t="n">
        <v>106409</v>
      </c>
      <c r="B12972" s="18" t="n">
        <v>94</v>
      </c>
      <c r="C12972" s="7" t="n">
        <v>1</v>
      </c>
      <c r="D12972" s="7" t="s">
        <v>26</v>
      </c>
      <c r="E12972" s="7" t="n">
        <v>2</v>
      </c>
    </row>
    <row r="12973" spans="1:5">
      <c r="A12973" t="s">
        <v>4</v>
      </c>
      <c r="B12973" s="4" t="s">
        <v>5</v>
      </c>
      <c r="C12973" s="4" t="s">
        <v>8</v>
      </c>
      <c r="D12973" s="4" t="s">
        <v>9</v>
      </c>
      <c r="E12973" s="4" t="s">
        <v>7</v>
      </c>
    </row>
    <row r="12974" spans="1:5">
      <c r="A12974" t="n">
        <v>106421</v>
      </c>
      <c r="B12974" s="18" t="n">
        <v>94</v>
      </c>
      <c r="C12974" s="7" t="n">
        <v>0</v>
      </c>
      <c r="D12974" s="7" t="s">
        <v>26</v>
      </c>
      <c r="E12974" s="7" t="n">
        <v>4</v>
      </c>
    </row>
    <row r="12975" spans="1:5">
      <c r="A12975" t="s">
        <v>4</v>
      </c>
      <c r="B12975" s="4" t="s">
        <v>5</v>
      </c>
      <c r="C12975" s="4" t="s">
        <v>7</v>
      </c>
      <c r="D12975" s="4" t="s">
        <v>8</v>
      </c>
      <c r="E12975" s="4" t="s">
        <v>8</v>
      </c>
      <c r="F12975" s="4" t="s">
        <v>9</v>
      </c>
    </row>
    <row r="12976" spans="1:5">
      <c r="A12976" t="n">
        <v>106433</v>
      </c>
      <c r="B12976" s="59" t="n">
        <v>47</v>
      </c>
      <c r="C12976" s="7" t="n">
        <v>13</v>
      </c>
      <c r="D12976" s="7" t="n">
        <v>0</v>
      </c>
      <c r="E12976" s="7" t="n">
        <v>1</v>
      </c>
      <c r="F12976" s="7" t="s">
        <v>546</v>
      </c>
    </row>
    <row r="12977" spans="1:6">
      <c r="A12977" t="s">
        <v>4</v>
      </c>
      <c r="B12977" s="4" t="s">
        <v>5</v>
      </c>
      <c r="C12977" s="4" t="s">
        <v>8</v>
      </c>
      <c r="D12977" s="4" t="s">
        <v>7</v>
      </c>
      <c r="E12977" s="4" t="s">
        <v>7</v>
      </c>
      <c r="F12977" s="4" t="s">
        <v>7</v>
      </c>
    </row>
    <row r="12978" spans="1:6">
      <c r="A12978" t="n">
        <v>106454</v>
      </c>
      <c r="B12978" s="91" t="n">
        <v>63</v>
      </c>
      <c r="C12978" s="7" t="n">
        <v>0</v>
      </c>
      <c r="D12978" s="7" t="n">
        <v>65535</v>
      </c>
      <c r="E12978" s="7" t="n">
        <v>45</v>
      </c>
      <c r="F12978" s="7" t="n">
        <v>0</v>
      </c>
    </row>
    <row r="12979" spans="1:6">
      <c r="A12979" t="s">
        <v>4</v>
      </c>
      <c r="B12979" s="4" t="s">
        <v>5</v>
      </c>
      <c r="C12979" s="4" t="s">
        <v>8</v>
      </c>
      <c r="D12979" s="4" t="s">
        <v>7</v>
      </c>
      <c r="E12979" s="4" t="s">
        <v>7</v>
      </c>
      <c r="F12979" s="4" t="s">
        <v>7</v>
      </c>
    </row>
    <row r="12980" spans="1:6">
      <c r="A12980" t="n">
        <v>106462</v>
      </c>
      <c r="B12980" s="91" t="n">
        <v>63</v>
      </c>
      <c r="C12980" s="7" t="n">
        <v>0</v>
      </c>
      <c r="D12980" s="7" t="n">
        <v>65535</v>
      </c>
      <c r="E12980" s="7" t="n">
        <v>32</v>
      </c>
      <c r="F12980" s="7" t="n">
        <v>100</v>
      </c>
    </row>
    <row r="12981" spans="1:6">
      <c r="A12981" t="s">
        <v>4</v>
      </c>
      <c r="B12981" s="4" t="s">
        <v>5</v>
      </c>
      <c r="C12981" s="4" t="s">
        <v>8</v>
      </c>
      <c r="D12981" s="4" t="s">
        <v>7</v>
      </c>
      <c r="E12981" s="4" t="s">
        <v>14</v>
      </c>
      <c r="F12981" s="4" t="s">
        <v>7</v>
      </c>
    </row>
    <row r="12982" spans="1:6">
      <c r="A12982" t="n">
        <v>106470</v>
      </c>
      <c r="B12982" s="16" t="n">
        <v>50</v>
      </c>
      <c r="C12982" s="7" t="n">
        <v>3</v>
      </c>
      <c r="D12982" s="7" t="n">
        <v>8150</v>
      </c>
      <c r="E12982" s="7" t="n">
        <v>1056964608</v>
      </c>
      <c r="F12982" s="7" t="n">
        <v>1000</v>
      </c>
    </row>
    <row r="12983" spans="1:6">
      <c r="A12983" t="s">
        <v>4</v>
      </c>
      <c r="B12983" s="4" t="s">
        <v>5</v>
      </c>
      <c r="C12983" s="4" t="s">
        <v>7</v>
      </c>
      <c r="D12983" s="4" t="s">
        <v>13</v>
      </c>
      <c r="E12983" s="4" t="s">
        <v>13</v>
      </c>
      <c r="F12983" s="4" t="s">
        <v>13</v>
      </c>
      <c r="G12983" s="4" t="s">
        <v>13</v>
      </c>
    </row>
    <row r="12984" spans="1:6">
      <c r="A12984" t="n">
        <v>106480</v>
      </c>
      <c r="B12984" s="46" t="n">
        <v>46</v>
      </c>
      <c r="C12984" s="7" t="n">
        <v>61456</v>
      </c>
      <c r="D12984" s="7" t="n">
        <v>0</v>
      </c>
      <c r="E12984" s="7" t="n">
        <v>2</v>
      </c>
      <c r="F12984" s="7" t="n">
        <v>39</v>
      </c>
      <c r="G12984" s="7" t="n">
        <v>0</v>
      </c>
    </row>
    <row r="12985" spans="1:6">
      <c r="A12985" t="s">
        <v>4</v>
      </c>
      <c r="B12985" s="4" t="s">
        <v>5</v>
      </c>
      <c r="C12985" s="4" t="s">
        <v>8</v>
      </c>
      <c r="D12985" s="4" t="s">
        <v>8</v>
      </c>
      <c r="E12985" s="4" t="s">
        <v>13</v>
      </c>
      <c r="F12985" s="4" t="s">
        <v>13</v>
      </c>
      <c r="G12985" s="4" t="s">
        <v>13</v>
      </c>
      <c r="H12985" s="4" t="s">
        <v>7</v>
      </c>
      <c r="I12985" s="4" t="s">
        <v>8</v>
      </c>
    </row>
    <row r="12986" spans="1:6">
      <c r="A12986" t="n">
        <v>106499</v>
      </c>
      <c r="B12986" s="31" t="n">
        <v>45</v>
      </c>
      <c r="C12986" s="7" t="n">
        <v>4</v>
      </c>
      <c r="D12986" s="7" t="n">
        <v>3</v>
      </c>
      <c r="E12986" s="7" t="n">
        <v>7</v>
      </c>
      <c r="F12986" s="7" t="n">
        <v>164.009994506836</v>
      </c>
      <c r="G12986" s="7" t="n">
        <v>0</v>
      </c>
      <c r="H12986" s="7" t="n">
        <v>0</v>
      </c>
      <c r="I12986" s="7" t="n">
        <v>0</v>
      </c>
    </row>
    <row r="12987" spans="1:6">
      <c r="A12987" t="s">
        <v>4</v>
      </c>
      <c r="B12987" s="4" t="s">
        <v>5</v>
      </c>
      <c r="C12987" s="4" t="s">
        <v>8</v>
      </c>
      <c r="D12987" s="4" t="s">
        <v>9</v>
      </c>
    </row>
    <row r="12988" spans="1:6">
      <c r="A12988" t="n">
        <v>106517</v>
      </c>
      <c r="B12988" s="9" t="n">
        <v>2</v>
      </c>
      <c r="C12988" s="7" t="n">
        <v>10</v>
      </c>
      <c r="D12988" s="7" t="s">
        <v>548</v>
      </c>
    </row>
    <row r="12989" spans="1:6">
      <c r="A12989" t="s">
        <v>4</v>
      </c>
      <c r="B12989" s="4" t="s">
        <v>5</v>
      </c>
      <c r="C12989" s="4" t="s">
        <v>7</v>
      </c>
    </row>
    <row r="12990" spans="1:6">
      <c r="A12990" t="n">
        <v>106532</v>
      </c>
      <c r="B12990" s="25" t="n">
        <v>16</v>
      </c>
      <c r="C12990" s="7" t="n">
        <v>0</v>
      </c>
    </row>
    <row r="12991" spans="1:6">
      <c r="A12991" t="s">
        <v>4</v>
      </c>
      <c r="B12991" s="4" t="s">
        <v>5</v>
      </c>
      <c r="C12991" s="4" t="s">
        <v>8</v>
      </c>
      <c r="D12991" s="4" t="s">
        <v>7</v>
      </c>
    </row>
    <row r="12992" spans="1:6">
      <c r="A12992" t="n">
        <v>106535</v>
      </c>
      <c r="B12992" s="27" t="n">
        <v>58</v>
      </c>
      <c r="C12992" s="7" t="n">
        <v>105</v>
      </c>
      <c r="D12992" s="7" t="n">
        <v>300</v>
      </c>
    </row>
    <row r="12993" spans="1:9">
      <c r="A12993" t="s">
        <v>4</v>
      </c>
      <c r="B12993" s="4" t="s">
        <v>5</v>
      </c>
      <c r="C12993" s="4" t="s">
        <v>13</v>
      </c>
      <c r="D12993" s="4" t="s">
        <v>7</v>
      </c>
    </row>
    <row r="12994" spans="1:9">
      <c r="A12994" t="n">
        <v>106539</v>
      </c>
      <c r="B12994" s="60" t="n">
        <v>103</v>
      </c>
      <c r="C12994" s="7" t="n">
        <v>1</v>
      </c>
      <c r="D12994" s="7" t="n">
        <v>300</v>
      </c>
    </row>
    <row r="12995" spans="1:9">
      <c r="A12995" t="s">
        <v>4</v>
      </c>
      <c r="B12995" s="4" t="s">
        <v>5</v>
      </c>
      <c r="C12995" s="4" t="s">
        <v>8</v>
      </c>
      <c r="D12995" s="4" t="s">
        <v>7</v>
      </c>
    </row>
    <row r="12996" spans="1:9">
      <c r="A12996" t="n">
        <v>106546</v>
      </c>
      <c r="B12996" s="64" t="n">
        <v>72</v>
      </c>
      <c r="C12996" s="7" t="n">
        <v>4</v>
      </c>
      <c r="D12996" s="7" t="n">
        <v>0</v>
      </c>
    </row>
    <row r="12997" spans="1:9">
      <c r="A12997" t="s">
        <v>4</v>
      </c>
      <c r="B12997" s="4" t="s">
        <v>5</v>
      </c>
      <c r="C12997" s="4" t="s">
        <v>14</v>
      </c>
    </row>
    <row r="12998" spans="1:9">
      <c r="A12998" t="n">
        <v>106550</v>
      </c>
      <c r="B12998" s="62" t="n">
        <v>15</v>
      </c>
      <c r="C12998" s="7" t="n">
        <v>1073741824</v>
      </c>
    </row>
    <row r="12999" spans="1:9">
      <c r="A12999" t="s">
        <v>4</v>
      </c>
      <c r="B12999" s="4" t="s">
        <v>5</v>
      </c>
      <c r="C12999" s="4" t="s">
        <v>8</v>
      </c>
    </row>
    <row r="13000" spans="1:9">
      <c r="A13000" t="n">
        <v>106555</v>
      </c>
      <c r="B13000" s="61" t="n">
        <v>64</v>
      </c>
      <c r="C13000" s="7" t="n">
        <v>3</v>
      </c>
    </row>
    <row r="13001" spans="1:9">
      <c r="A13001" t="s">
        <v>4</v>
      </c>
      <c r="B13001" s="4" t="s">
        <v>5</v>
      </c>
      <c r="C13001" s="4" t="s">
        <v>8</v>
      </c>
    </row>
    <row r="13002" spans="1:9">
      <c r="A13002" t="n">
        <v>106557</v>
      </c>
      <c r="B13002" s="53" t="n">
        <v>74</v>
      </c>
      <c r="C13002" s="7" t="n">
        <v>67</v>
      </c>
    </row>
    <row r="13003" spans="1:9">
      <c r="A13003" t="s">
        <v>4</v>
      </c>
      <c r="B13003" s="4" t="s">
        <v>5</v>
      </c>
      <c r="C13003" s="4" t="s">
        <v>8</v>
      </c>
      <c r="D13003" s="4" t="s">
        <v>8</v>
      </c>
      <c r="E13003" s="4" t="s">
        <v>7</v>
      </c>
    </row>
    <row r="13004" spans="1:9">
      <c r="A13004" t="n">
        <v>106559</v>
      </c>
      <c r="B13004" s="31" t="n">
        <v>45</v>
      </c>
      <c r="C13004" s="7" t="n">
        <v>8</v>
      </c>
      <c r="D13004" s="7" t="n">
        <v>1</v>
      </c>
      <c r="E13004" s="7" t="n">
        <v>0</v>
      </c>
    </row>
    <row r="13005" spans="1:9">
      <c r="A13005" t="s">
        <v>4</v>
      </c>
      <c r="B13005" s="4" t="s">
        <v>5</v>
      </c>
      <c r="C13005" s="4" t="s">
        <v>7</v>
      </c>
    </row>
    <row r="13006" spans="1:9">
      <c r="A13006" t="n">
        <v>106564</v>
      </c>
      <c r="B13006" s="8" t="n">
        <v>13</v>
      </c>
      <c r="C13006" s="7" t="n">
        <v>6409</v>
      </c>
    </row>
    <row r="13007" spans="1:9">
      <c r="A13007" t="s">
        <v>4</v>
      </c>
      <c r="B13007" s="4" t="s">
        <v>5</v>
      </c>
      <c r="C13007" s="4" t="s">
        <v>7</v>
      </c>
    </row>
    <row r="13008" spans="1:9">
      <c r="A13008" t="n">
        <v>106567</v>
      </c>
      <c r="B13008" s="8" t="n">
        <v>13</v>
      </c>
      <c r="C13008" s="7" t="n">
        <v>6408</v>
      </c>
    </row>
    <row r="13009" spans="1:5">
      <c r="A13009" t="s">
        <v>4</v>
      </c>
      <c r="B13009" s="4" t="s">
        <v>5</v>
      </c>
      <c r="C13009" s="4" t="s">
        <v>7</v>
      </c>
    </row>
    <row r="13010" spans="1:5">
      <c r="A13010" t="n">
        <v>106570</v>
      </c>
      <c r="B13010" s="6" t="n">
        <v>12</v>
      </c>
      <c r="C13010" s="7" t="n">
        <v>6464</v>
      </c>
    </row>
    <row r="13011" spans="1:5">
      <c r="A13011" t="s">
        <v>4</v>
      </c>
      <c r="B13011" s="4" t="s">
        <v>5</v>
      </c>
      <c r="C13011" s="4" t="s">
        <v>7</v>
      </c>
    </row>
    <row r="13012" spans="1:5">
      <c r="A13012" t="n">
        <v>106573</v>
      </c>
      <c r="B13012" s="8" t="n">
        <v>13</v>
      </c>
      <c r="C13012" s="7" t="n">
        <v>6465</v>
      </c>
    </row>
    <row r="13013" spans="1:5">
      <c r="A13013" t="s">
        <v>4</v>
      </c>
      <c r="B13013" s="4" t="s">
        <v>5</v>
      </c>
      <c r="C13013" s="4" t="s">
        <v>7</v>
      </c>
    </row>
    <row r="13014" spans="1:5">
      <c r="A13014" t="n">
        <v>106576</v>
      </c>
      <c r="B13014" s="8" t="n">
        <v>13</v>
      </c>
      <c r="C13014" s="7" t="n">
        <v>6466</v>
      </c>
    </row>
    <row r="13015" spans="1:5">
      <c r="A13015" t="s">
        <v>4</v>
      </c>
      <c r="B13015" s="4" t="s">
        <v>5</v>
      </c>
      <c r="C13015" s="4" t="s">
        <v>7</v>
      </c>
    </row>
    <row r="13016" spans="1:5">
      <c r="A13016" t="n">
        <v>106579</v>
      </c>
      <c r="B13016" s="8" t="n">
        <v>13</v>
      </c>
      <c r="C13016" s="7" t="n">
        <v>6467</v>
      </c>
    </row>
    <row r="13017" spans="1:5">
      <c r="A13017" t="s">
        <v>4</v>
      </c>
      <c r="B13017" s="4" t="s">
        <v>5</v>
      </c>
      <c r="C13017" s="4" t="s">
        <v>7</v>
      </c>
    </row>
    <row r="13018" spans="1:5">
      <c r="A13018" t="n">
        <v>106582</v>
      </c>
      <c r="B13018" s="8" t="n">
        <v>13</v>
      </c>
      <c r="C13018" s="7" t="n">
        <v>6468</v>
      </c>
    </row>
    <row r="13019" spans="1:5">
      <c r="A13019" t="s">
        <v>4</v>
      </c>
      <c r="B13019" s="4" t="s">
        <v>5</v>
      </c>
      <c r="C13019" s="4" t="s">
        <v>7</v>
      </c>
    </row>
    <row r="13020" spans="1:5">
      <c r="A13020" t="n">
        <v>106585</v>
      </c>
      <c r="B13020" s="8" t="n">
        <v>13</v>
      </c>
      <c r="C13020" s="7" t="n">
        <v>6469</v>
      </c>
    </row>
    <row r="13021" spans="1:5">
      <c r="A13021" t="s">
        <v>4</v>
      </c>
      <c r="B13021" s="4" t="s">
        <v>5</v>
      </c>
      <c r="C13021" s="4" t="s">
        <v>7</v>
      </c>
    </row>
    <row r="13022" spans="1:5">
      <c r="A13022" t="n">
        <v>106588</v>
      </c>
      <c r="B13022" s="8" t="n">
        <v>13</v>
      </c>
      <c r="C13022" s="7" t="n">
        <v>6470</v>
      </c>
    </row>
    <row r="13023" spans="1:5">
      <c r="A13023" t="s">
        <v>4</v>
      </c>
      <c r="B13023" s="4" t="s">
        <v>5</v>
      </c>
      <c r="C13023" s="4" t="s">
        <v>7</v>
      </c>
    </row>
    <row r="13024" spans="1:5">
      <c r="A13024" t="n">
        <v>106591</v>
      </c>
      <c r="B13024" s="8" t="n">
        <v>13</v>
      </c>
      <c r="C13024" s="7" t="n">
        <v>6471</v>
      </c>
    </row>
    <row r="13025" spans="1:3">
      <c r="A13025" t="s">
        <v>4</v>
      </c>
      <c r="B13025" s="4" t="s">
        <v>5</v>
      </c>
      <c r="C13025" s="4" t="s">
        <v>8</v>
      </c>
    </row>
    <row r="13026" spans="1:3">
      <c r="A13026" t="n">
        <v>106594</v>
      </c>
      <c r="B13026" s="53" t="n">
        <v>74</v>
      </c>
      <c r="C13026" s="7" t="n">
        <v>18</v>
      </c>
    </row>
    <row r="13027" spans="1:3">
      <c r="A13027" t="s">
        <v>4</v>
      </c>
      <c r="B13027" s="4" t="s">
        <v>5</v>
      </c>
      <c r="C13027" s="4" t="s">
        <v>8</v>
      </c>
    </row>
    <row r="13028" spans="1:3">
      <c r="A13028" t="n">
        <v>106596</v>
      </c>
      <c r="B13028" s="53" t="n">
        <v>74</v>
      </c>
      <c r="C13028" s="7" t="n">
        <v>45</v>
      </c>
    </row>
    <row r="13029" spans="1:3">
      <c r="A13029" t="s">
        <v>4</v>
      </c>
      <c r="B13029" s="4" t="s">
        <v>5</v>
      </c>
      <c r="C13029" s="4" t="s">
        <v>7</v>
      </c>
    </row>
    <row r="13030" spans="1:3">
      <c r="A13030" t="n">
        <v>106598</v>
      </c>
      <c r="B13030" s="25" t="n">
        <v>16</v>
      </c>
      <c r="C13030" s="7" t="n">
        <v>0</v>
      </c>
    </row>
    <row r="13031" spans="1:3">
      <c r="A13031" t="s">
        <v>4</v>
      </c>
      <c r="B13031" s="4" t="s">
        <v>5</v>
      </c>
      <c r="C13031" s="4" t="s">
        <v>8</v>
      </c>
      <c r="D13031" s="4" t="s">
        <v>8</v>
      </c>
      <c r="E13031" s="4" t="s">
        <v>8</v>
      </c>
      <c r="F13031" s="4" t="s">
        <v>8</v>
      </c>
    </row>
    <row r="13032" spans="1:3">
      <c r="A13032" t="n">
        <v>106601</v>
      </c>
      <c r="B13032" s="11" t="n">
        <v>14</v>
      </c>
      <c r="C13032" s="7" t="n">
        <v>0</v>
      </c>
      <c r="D13032" s="7" t="n">
        <v>8</v>
      </c>
      <c r="E13032" s="7" t="n">
        <v>0</v>
      </c>
      <c r="F13032" s="7" t="n">
        <v>0</v>
      </c>
    </row>
    <row r="13033" spans="1:3">
      <c r="A13033" t="s">
        <v>4</v>
      </c>
      <c r="B13033" s="4" t="s">
        <v>5</v>
      </c>
      <c r="C13033" s="4" t="s">
        <v>8</v>
      </c>
      <c r="D13033" s="4" t="s">
        <v>9</v>
      </c>
    </row>
    <row r="13034" spans="1:3">
      <c r="A13034" t="n">
        <v>106606</v>
      </c>
      <c r="B13034" s="9" t="n">
        <v>2</v>
      </c>
      <c r="C13034" s="7" t="n">
        <v>11</v>
      </c>
      <c r="D13034" s="7" t="s">
        <v>16</v>
      </c>
    </row>
    <row r="13035" spans="1:3">
      <c r="A13035" t="s">
        <v>4</v>
      </c>
      <c r="B13035" s="4" t="s">
        <v>5</v>
      </c>
      <c r="C13035" s="4" t="s">
        <v>7</v>
      </c>
    </row>
    <row r="13036" spans="1:3">
      <c r="A13036" t="n">
        <v>106620</v>
      </c>
      <c r="B13036" s="25" t="n">
        <v>16</v>
      </c>
      <c r="C13036" s="7" t="n">
        <v>0</v>
      </c>
    </row>
    <row r="13037" spans="1:3">
      <c r="A13037" t="s">
        <v>4</v>
      </c>
      <c r="B13037" s="4" t="s">
        <v>5</v>
      </c>
      <c r="C13037" s="4" t="s">
        <v>8</v>
      </c>
      <c r="D13037" s="4" t="s">
        <v>9</v>
      </c>
    </row>
    <row r="13038" spans="1:3">
      <c r="A13038" t="n">
        <v>106623</v>
      </c>
      <c r="B13038" s="9" t="n">
        <v>2</v>
      </c>
      <c r="C13038" s="7" t="n">
        <v>11</v>
      </c>
      <c r="D13038" s="7" t="s">
        <v>549</v>
      </c>
    </row>
    <row r="13039" spans="1:3">
      <c r="A13039" t="s">
        <v>4</v>
      </c>
      <c r="B13039" s="4" t="s">
        <v>5</v>
      </c>
      <c r="C13039" s="4" t="s">
        <v>7</v>
      </c>
    </row>
    <row r="13040" spans="1:3">
      <c r="A13040" t="n">
        <v>106632</v>
      </c>
      <c r="B13040" s="25" t="n">
        <v>16</v>
      </c>
      <c r="C13040" s="7" t="n">
        <v>0</v>
      </c>
    </row>
    <row r="13041" spans="1:6">
      <c r="A13041" t="s">
        <v>4</v>
      </c>
      <c r="B13041" s="4" t="s">
        <v>5</v>
      </c>
      <c r="C13041" s="4" t="s">
        <v>14</v>
      </c>
    </row>
    <row r="13042" spans="1:6">
      <c r="A13042" t="n">
        <v>106635</v>
      </c>
      <c r="B13042" s="62" t="n">
        <v>15</v>
      </c>
      <c r="C13042" s="7" t="n">
        <v>2048</v>
      </c>
    </row>
    <row r="13043" spans="1:6">
      <c r="A13043" t="s">
        <v>4</v>
      </c>
      <c r="B13043" s="4" t="s">
        <v>5</v>
      </c>
      <c r="C13043" s="4" t="s">
        <v>8</v>
      </c>
      <c r="D13043" s="4" t="s">
        <v>9</v>
      </c>
    </row>
    <row r="13044" spans="1:6">
      <c r="A13044" t="n">
        <v>106640</v>
      </c>
      <c r="B13044" s="9" t="n">
        <v>2</v>
      </c>
      <c r="C13044" s="7" t="n">
        <v>10</v>
      </c>
      <c r="D13044" s="7" t="s">
        <v>49</v>
      </c>
    </row>
    <row r="13045" spans="1:6">
      <c r="A13045" t="s">
        <v>4</v>
      </c>
      <c r="B13045" s="4" t="s">
        <v>5</v>
      </c>
      <c r="C13045" s="4" t="s">
        <v>7</v>
      </c>
    </row>
    <row r="13046" spans="1:6">
      <c r="A13046" t="n">
        <v>106658</v>
      </c>
      <c r="B13046" s="25" t="n">
        <v>16</v>
      </c>
      <c r="C13046" s="7" t="n">
        <v>0</v>
      </c>
    </row>
    <row r="13047" spans="1:6">
      <c r="A13047" t="s">
        <v>4</v>
      </c>
      <c r="B13047" s="4" t="s">
        <v>5</v>
      </c>
      <c r="C13047" s="4" t="s">
        <v>8</v>
      </c>
      <c r="D13047" s="4" t="s">
        <v>9</v>
      </c>
    </row>
    <row r="13048" spans="1:6">
      <c r="A13048" t="n">
        <v>106661</v>
      </c>
      <c r="B13048" s="9" t="n">
        <v>2</v>
      </c>
      <c r="C13048" s="7" t="n">
        <v>10</v>
      </c>
      <c r="D13048" s="7" t="s">
        <v>50</v>
      </c>
    </row>
    <row r="13049" spans="1:6">
      <c r="A13049" t="s">
        <v>4</v>
      </c>
      <c r="B13049" s="4" t="s">
        <v>5</v>
      </c>
      <c r="C13049" s="4" t="s">
        <v>7</v>
      </c>
    </row>
    <row r="13050" spans="1:6">
      <c r="A13050" t="n">
        <v>106680</v>
      </c>
      <c r="B13050" s="25" t="n">
        <v>16</v>
      </c>
      <c r="C13050" s="7" t="n">
        <v>0</v>
      </c>
    </row>
    <row r="13051" spans="1:6">
      <c r="A13051" t="s">
        <v>4</v>
      </c>
      <c r="B13051" s="4" t="s">
        <v>5</v>
      </c>
      <c r="C13051" s="4" t="s">
        <v>8</v>
      </c>
      <c r="D13051" s="4" t="s">
        <v>7</v>
      </c>
      <c r="E13051" s="4" t="s">
        <v>13</v>
      </c>
    </row>
    <row r="13052" spans="1:6">
      <c r="A13052" t="n">
        <v>106683</v>
      </c>
      <c r="B13052" s="27" t="n">
        <v>58</v>
      </c>
      <c r="C13052" s="7" t="n">
        <v>100</v>
      </c>
      <c r="D13052" s="7" t="n">
        <v>300</v>
      </c>
      <c r="E13052" s="7" t="n">
        <v>1</v>
      </c>
    </row>
    <row r="13053" spans="1:6">
      <c r="A13053" t="s">
        <v>4</v>
      </c>
      <c r="B13053" s="4" t="s">
        <v>5</v>
      </c>
      <c r="C13053" s="4" t="s">
        <v>8</v>
      </c>
      <c r="D13053" s="4" t="s">
        <v>7</v>
      </c>
    </row>
    <row r="13054" spans="1:6">
      <c r="A13054" t="n">
        <v>106691</v>
      </c>
      <c r="B13054" s="27" t="n">
        <v>58</v>
      </c>
      <c r="C13054" s="7" t="n">
        <v>255</v>
      </c>
      <c r="D13054" s="7" t="n">
        <v>0</v>
      </c>
    </row>
    <row r="13055" spans="1:6">
      <c r="A13055" t="s">
        <v>4</v>
      </c>
      <c r="B13055" s="4" t="s">
        <v>5</v>
      </c>
      <c r="C13055" s="4" t="s">
        <v>8</v>
      </c>
    </row>
    <row r="13056" spans="1:6">
      <c r="A13056" t="n">
        <v>106695</v>
      </c>
      <c r="B13056" s="29" t="n">
        <v>23</v>
      </c>
      <c r="C13056" s="7" t="n">
        <v>0</v>
      </c>
    </row>
    <row r="13057" spans="1:5">
      <c r="A13057" t="s">
        <v>4</v>
      </c>
      <c r="B13057" s="4" t="s">
        <v>5</v>
      </c>
    </row>
    <row r="13058" spans="1:5">
      <c r="A13058" t="n">
        <v>106697</v>
      </c>
      <c r="B13058" s="5" t="n">
        <v>1</v>
      </c>
    </row>
    <row r="13059" spans="1:5" s="3" customFormat="1" customHeight="0">
      <c r="A13059" s="3" t="s">
        <v>2</v>
      </c>
      <c r="B13059" s="3" t="s">
        <v>769</v>
      </c>
    </row>
    <row r="13060" spans="1:5">
      <c r="A13060" t="s">
        <v>4</v>
      </c>
      <c r="B13060" s="4" t="s">
        <v>5</v>
      </c>
      <c r="C13060" s="4" t="s">
        <v>7</v>
      </c>
      <c r="D13060" s="4" t="s">
        <v>7</v>
      </c>
    </row>
    <row r="13061" spans="1:5">
      <c r="A13061" t="n">
        <v>106700</v>
      </c>
      <c r="B13061" s="94" t="n">
        <v>17</v>
      </c>
      <c r="C13061" s="7" t="n">
        <v>0</v>
      </c>
      <c r="D13061" s="7" t="n">
        <v>500</v>
      </c>
    </row>
    <row r="13062" spans="1:5">
      <c r="A13062" t="s">
        <v>4</v>
      </c>
      <c r="B13062" s="4" t="s">
        <v>5</v>
      </c>
      <c r="C13062" s="4" t="s">
        <v>7</v>
      </c>
      <c r="D13062" s="4" t="s">
        <v>7</v>
      </c>
      <c r="E13062" s="4" t="s">
        <v>7</v>
      </c>
    </row>
    <row r="13063" spans="1:5">
      <c r="A13063" t="n">
        <v>106705</v>
      </c>
      <c r="B13063" s="56" t="n">
        <v>61</v>
      </c>
      <c r="C13063" s="7" t="n">
        <v>65534</v>
      </c>
      <c r="D13063" s="7" t="n">
        <v>0</v>
      </c>
      <c r="E13063" s="7" t="n">
        <v>1000</v>
      </c>
    </row>
    <row r="13064" spans="1:5">
      <c r="A13064" t="s">
        <v>4</v>
      </c>
      <c r="B13064" s="4" t="s">
        <v>5</v>
      </c>
      <c r="C13064" s="4" t="s">
        <v>7</v>
      </c>
    </row>
    <row r="13065" spans="1:5">
      <c r="A13065" t="n">
        <v>106712</v>
      </c>
      <c r="B13065" s="25" t="n">
        <v>16</v>
      </c>
      <c r="C13065" s="7" t="n">
        <v>300</v>
      </c>
    </row>
    <row r="13066" spans="1:5">
      <c r="A13066" t="s">
        <v>4</v>
      </c>
      <c r="B13066" s="4" t="s">
        <v>5</v>
      </c>
      <c r="C13066" s="4" t="s">
        <v>7</v>
      </c>
      <c r="D13066" s="4" t="s">
        <v>7</v>
      </c>
      <c r="E13066" s="4" t="s">
        <v>13</v>
      </c>
      <c r="F13066" s="4" t="s">
        <v>8</v>
      </c>
    </row>
    <row r="13067" spans="1:5">
      <c r="A13067" t="n">
        <v>106715</v>
      </c>
      <c r="B13067" s="90" t="n">
        <v>53</v>
      </c>
      <c r="C13067" s="7" t="n">
        <v>65534</v>
      </c>
      <c r="D13067" s="7" t="n">
        <v>0</v>
      </c>
      <c r="E13067" s="7" t="n">
        <v>10</v>
      </c>
      <c r="F13067" s="7" t="n">
        <v>0</v>
      </c>
    </row>
    <row r="13068" spans="1:5">
      <c r="A13068" t="s">
        <v>4</v>
      </c>
      <c r="B13068" s="4" t="s">
        <v>5</v>
      </c>
      <c r="C13068" s="4" t="s">
        <v>7</v>
      </c>
    </row>
    <row r="13069" spans="1:5">
      <c r="A13069" t="n">
        <v>106725</v>
      </c>
      <c r="B13069" s="88" t="n">
        <v>54</v>
      </c>
      <c r="C13069" s="7" t="n">
        <v>65534</v>
      </c>
    </row>
    <row r="13070" spans="1:5">
      <c r="A13070" t="s">
        <v>4</v>
      </c>
      <c r="B13070" s="4" t="s">
        <v>5</v>
      </c>
    </row>
    <row r="13071" spans="1:5">
      <c r="A13071" t="n">
        <v>106728</v>
      </c>
      <c r="B13071" s="5" t="n">
        <v>1</v>
      </c>
    </row>
    <row r="13072" spans="1:5" s="3" customFormat="1" customHeight="0">
      <c r="A13072" s="3" t="s">
        <v>2</v>
      </c>
      <c r="B13072" s="3" t="s">
        <v>770</v>
      </c>
    </row>
    <row r="13073" spans="1:6">
      <c r="A13073" t="s">
        <v>4</v>
      </c>
      <c r="B13073" s="4" t="s">
        <v>5</v>
      </c>
      <c r="C13073" s="4" t="s">
        <v>8</v>
      </c>
      <c r="D13073" s="4" t="s">
        <v>8</v>
      </c>
      <c r="E13073" s="4" t="s">
        <v>8</v>
      </c>
      <c r="F13073" s="4" t="s">
        <v>8</v>
      </c>
    </row>
    <row r="13074" spans="1:6">
      <c r="A13074" t="n">
        <v>106732</v>
      </c>
      <c r="B13074" s="11" t="n">
        <v>14</v>
      </c>
      <c r="C13074" s="7" t="n">
        <v>2</v>
      </c>
      <c r="D13074" s="7" t="n">
        <v>0</v>
      </c>
      <c r="E13074" s="7" t="n">
        <v>0</v>
      </c>
      <c r="F13074" s="7" t="n">
        <v>0</v>
      </c>
    </row>
    <row r="13075" spans="1:6">
      <c r="A13075" t="s">
        <v>4</v>
      </c>
      <c r="B13075" s="4" t="s">
        <v>5</v>
      </c>
      <c r="C13075" s="4" t="s">
        <v>8</v>
      </c>
      <c r="D13075" s="20" t="s">
        <v>30</v>
      </c>
      <c r="E13075" s="4" t="s">
        <v>5</v>
      </c>
      <c r="F13075" s="4" t="s">
        <v>8</v>
      </c>
      <c r="G13075" s="4" t="s">
        <v>7</v>
      </c>
      <c r="H13075" s="20" t="s">
        <v>32</v>
      </c>
      <c r="I13075" s="4" t="s">
        <v>8</v>
      </c>
      <c r="J13075" s="4" t="s">
        <v>14</v>
      </c>
      <c r="K13075" s="4" t="s">
        <v>8</v>
      </c>
      <c r="L13075" s="4" t="s">
        <v>8</v>
      </c>
      <c r="M13075" s="20" t="s">
        <v>30</v>
      </c>
      <c r="N13075" s="4" t="s">
        <v>5</v>
      </c>
      <c r="O13075" s="4" t="s">
        <v>8</v>
      </c>
      <c r="P13075" s="4" t="s">
        <v>7</v>
      </c>
      <c r="Q13075" s="20" t="s">
        <v>32</v>
      </c>
      <c r="R13075" s="4" t="s">
        <v>8</v>
      </c>
      <c r="S13075" s="4" t="s">
        <v>14</v>
      </c>
      <c r="T13075" s="4" t="s">
        <v>8</v>
      </c>
      <c r="U13075" s="4" t="s">
        <v>8</v>
      </c>
      <c r="V13075" s="4" t="s">
        <v>8</v>
      </c>
      <c r="W13075" s="4" t="s">
        <v>12</v>
      </c>
    </row>
    <row r="13076" spans="1:6">
      <c r="A13076" t="n">
        <v>106737</v>
      </c>
      <c r="B13076" s="12" t="n">
        <v>5</v>
      </c>
      <c r="C13076" s="7" t="n">
        <v>28</v>
      </c>
      <c r="D13076" s="20" t="s">
        <v>3</v>
      </c>
      <c r="E13076" s="10" t="n">
        <v>162</v>
      </c>
      <c r="F13076" s="7" t="n">
        <v>3</v>
      </c>
      <c r="G13076" s="7" t="n">
        <v>12317</v>
      </c>
      <c r="H13076" s="20" t="s">
        <v>3</v>
      </c>
      <c r="I13076" s="7" t="n">
        <v>0</v>
      </c>
      <c r="J13076" s="7" t="n">
        <v>1</v>
      </c>
      <c r="K13076" s="7" t="n">
        <v>2</v>
      </c>
      <c r="L13076" s="7" t="n">
        <v>28</v>
      </c>
      <c r="M13076" s="20" t="s">
        <v>3</v>
      </c>
      <c r="N13076" s="10" t="n">
        <v>162</v>
      </c>
      <c r="O13076" s="7" t="n">
        <v>3</v>
      </c>
      <c r="P13076" s="7" t="n">
        <v>12317</v>
      </c>
      <c r="Q13076" s="20" t="s">
        <v>3</v>
      </c>
      <c r="R13076" s="7" t="n">
        <v>0</v>
      </c>
      <c r="S13076" s="7" t="n">
        <v>2</v>
      </c>
      <c r="T13076" s="7" t="n">
        <v>2</v>
      </c>
      <c r="U13076" s="7" t="n">
        <v>11</v>
      </c>
      <c r="V13076" s="7" t="n">
        <v>1</v>
      </c>
      <c r="W13076" s="13" t="n">
        <f t="normal" ca="1">A13080</f>
        <v>0</v>
      </c>
    </row>
    <row r="13077" spans="1:6">
      <c r="A13077" t="s">
        <v>4</v>
      </c>
      <c r="B13077" s="4" t="s">
        <v>5</v>
      </c>
      <c r="C13077" s="4" t="s">
        <v>8</v>
      </c>
      <c r="D13077" s="4" t="s">
        <v>7</v>
      </c>
      <c r="E13077" s="4" t="s">
        <v>13</v>
      </c>
    </row>
    <row r="13078" spans="1:6">
      <c r="A13078" t="n">
        <v>106766</v>
      </c>
      <c r="B13078" s="27" t="n">
        <v>58</v>
      </c>
      <c r="C13078" s="7" t="n">
        <v>0</v>
      </c>
      <c r="D13078" s="7" t="n">
        <v>0</v>
      </c>
      <c r="E13078" s="7" t="n">
        <v>1</v>
      </c>
    </row>
    <row r="13079" spans="1:6">
      <c r="A13079" t="s">
        <v>4</v>
      </c>
      <c r="B13079" s="4" t="s">
        <v>5</v>
      </c>
      <c r="C13079" s="4" t="s">
        <v>8</v>
      </c>
      <c r="D13079" s="20" t="s">
        <v>30</v>
      </c>
      <c r="E13079" s="4" t="s">
        <v>5</v>
      </c>
      <c r="F13079" s="4" t="s">
        <v>8</v>
      </c>
      <c r="G13079" s="4" t="s">
        <v>7</v>
      </c>
      <c r="H13079" s="20" t="s">
        <v>32</v>
      </c>
      <c r="I13079" s="4" t="s">
        <v>8</v>
      </c>
      <c r="J13079" s="4" t="s">
        <v>14</v>
      </c>
      <c r="K13079" s="4" t="s">
        <v>8</v>
      </c>
      <c r="L13079" s="4" t="s">
        <v>8</v>
      </c>
      <c r="M13079" s="20" t="s">
        <v>30</v>
      </c>
      <c r="N13079" s="4" t="s">
        <v>5</v>
      </c>
      <c r="O13079" s="4" t="s">
        <v>8</v>
      </c>
      <c r="P13079" s="4" t="s">
        <v>7</v>
      </c>
      <c r="Q13079" s="20" t="s">
        <v>32</v>
      </c>
      <c r="R13079" s="4" t="s">
        <v>8</v>
      </c>
      <c r="S13079" s="4" t="s">
        <v>14</v>
      </c>
      <c r="T13079" s="4" t="s">
        <v>8</v>
      </c>
      <c r="U13079" s="4" t="s">
        <v>8</v>
      </c>
      <c r="V13079" s="4" t="s">
        <v>8</v>
      </c>
      <c r="W13079" s="4" t="s">
        <v>12</v>
      </c>
    </row>
    <row r="13080" spans="1:6">
      <c r="A13080" t="n">
        <v>106774</v>
      </c>
      <c r="B13080" s="12" t="n">
        <v>5</v>
      </c>
      <c r="C13080" s="7" t="n">
        <v>28</v>
      </c>
      <c r="D13080" s="20" t="s">
        <v>3</v>
      </c>
      <c r="E13080" s="10" t="n">
        <v>162</v>
      </c>
      <c r="F13080" s="7" t="n">
        <v>3</v>
      </c>
      <c r="G13080" s="7" t="n">
        <v>12317</v>
      </c>
      <c r="H13080" s="20" t="s">
        <v>3</v>
      </c>
      <c r="I13080" s="7" t="n">
        <v>0</v>
      </c>
      <c r="J13080" s="7" t="n">
        <v>1</v>
      </c>
      <c r="K13080" s="7" t="n">
        <v>3</v>
      </c>
      <c r="L13080" s="7" t="n">
        <v>28</v>
      </c>
      <c r="M13080" s="20" t="s">
        <v>3</v>
      </c>
      <c r="N13080" s="10" t="n">
        <v>162</v>
      </c>
      <c r="O13080" s="7" t="n">
        <v>3</v>
      </c>
      <c r="P13080" s="7" t="n">
        <v>12317</v>
      </c>
      <c r="Q13080" s="20" t="s">
        <v>3</v>
      </c>
      <c r="R13080" s="7" t="n">
        <v>0</v>
      </c>
      <c r="S13080" s="7" t="n">
        <v>2</v>
      </c>
      <c r="T13080" s="7" t="n">
        <v>3</v>
      </c>
      <c r="U13080" s="7" t="n">
        <v>9</v>
      </c>
      <c r="V13080" s="7" t="n">
        <v>1</v>
      </c>
      <c r="W13080" s="13" t="n">
        <f t="normal" ca="1">A13090</f>
        <v>0</v>
      </c>
    </row>
    <row r="13081" spans="1:6">
      <c r="A13081" t="s">
        <v>4</v>
      </c>
      <c r="B13081" s="4" t="s">
        <v>5</v>
      </c>
      <c r="C13081" s="4" t="s">
        <v>8</v>
      </c>
      <c r="D13081" s="20" t="s">
        <v>30</v>
      </c>
      <c r="E13081" s="4" t="s">
        <v>5</v>
      </c>
      <c r="F13081" s="4" t="s">
        <v>7</v>
      </c>
      <c r="G13081" s="4" t="s">
        <v>8</v>
      </c>
      <c r="H13081" s="4" t="s">
        <v>8</v>
      </c>
      <c r="I13081" s="4" t="s">
        <v>9</v>
      </c>
      <c r="J13081" s="20" t="s">
        <v>32</v>
      </c>
      <c r="K13081" s="4" t="s">
        <v>8</v>
      </c>
      <c r="L13081" s="4" t="s">
        <v>8</v>
      </c>
      <c r="M13081" s="20" t="s">
        <v>30</v>
      </c>
      <c r="N13081" s="4" t="s">
        <v>5</v>
      </c>
      <c r="O13081" s="4" t="s">
        <v>8</v>
      </c>
      <c r="P13081" s="20" t="s">
        <v>32</v>
      </c>
      <c r="Q13081" s="4" t="s">
        <v>8</v>
      </c>
      <c r="R13081" s="4" t="s">
        <v>14</v>
      </c>
      <c r="S13081" s="4" t="s">
        <v>8</v>
      </c>
      <c r="T13081" s="4" t="s">
        <v>8</v>
      </c>
      <c r="U13081" s="4" t="s">
        <v>8</v>
      </c>
      <c r="V13081" s="20" t="s">
        <v>30</v>
      </c>
      <c r="W13081" s="4" t="s">
        <v>5</v>
      </c>
      <c r="X13081" s="4" t="s">
        <v>8</v>
      </c>
      <c r="Y13081" s="20" t="s">
        <v>32</v>
      </c>
      <c r="Z13081" s="4" t="s">
        <v>8</v>
      </c>
      <c r="AA13081" s="4" t="s">
        <v>14</v>
      </c>
      <c r="AB13081" s="4" t="s">
        <v>8</v>
      </c>
      <c r="AC13081" s="4" t="s">
        <v>8</v>
      </c>
      <c r="AD13081" s="4" t="s">
        <v>8</v>
      </c>
      <c r="AE13081" s="4" t="s">
        <v>12</v>
      </c>
    </row>
    <row r="13082" spans="1:6">
      <c r="A13082" t="n">
        <v>106803</v>
      </c>
      <c r="B13082" s="12" t="n">
        <v>5</v>
      </c>
      <c r="C13082" s="7" t="n">
        <v>28</v>
      </c>
      <c r="D13082" s="20" t="s">
        <v>3</v>
      </c>
      <c r="E13082" s="59" t="n">
        <v>47</v>
      </c>
      <c r="F13082" s="7" t="n">
        <v>61456</v>
      </c>
      <c r="G13082" s="7" t="n">
        <v>2</v>
      </c>
      <c r="H13082" s="7" t="n">
        <v>0</v>
      </c>
      <c r="I13082" s="7" t="s">
        <v>354</v>
      </c>
      <c r="J13082" s="20" t="s">
        <v>3</v>
      </c>
      <c r="K13082" s="7" t="n">
        <v>8</v>
      </c>
      <c r="L13082" s="7" t="n">
        <v>28</v>
      </c>
      <c r="M13082" s="20" t="s">
        <v>3</v>
      </c>
      <c r="N13082" s="53" t="n">
        <v>74</v>
      </c>
      <c r="O13082" s="7" t="n">
        <v>65</v>
      </c>
      <c r="P13082" s="20" t="s">
        <v>3</v>
      </c>
      <c r="Q13082" s="7" t="n">
        <v>0</v>
      </c>
      <c r="R13082" s="7" t="n">
        <v>1</v>
      </c>
      <c r="S13082" s="7" t="n">
        <v>3</v>
      </c>
      <c r="T13082" s="7" t="n">
        <v>9</v>
      </c>
      <c r="U13082" s="7" t="n">
        <v>28</v>
      </c>
      <c r="V13082" s="20" t="s">
        <v>3</v>
      </c>
      <c r="W13082" s="53" t="n">
        <v>74</v>
      </c>
      <c r="X13082" s="7" t="n">
        <v>65</v>
      </c>
      <c r="Y13082" s="20" t="s">
        <v>3</v>
      </c>
      <c r="Z13082" s="7" t="n">
        <v>0</v>
      </c>
      <c r="AA13082" s="7" t="n">
        <v>2</v>
      </c>
      <c r="AB13082" s="7" t="n">
        <v>3</v>
      </c>
      <c r="AC13082" s="7" t="n">
        <v>9</v>
      </c>
      <c r="AD13082" s="7" t="n">
        <v>1</v>
      </c>
      <c r="AE13082" s="13" t="n">
        <f t="normal" ca="1">A13086</f>
        <v>0</v>
      </c>
    </row>
    <row r="13083" spans="1:6">
      <c r="A13083" t="s">
        <v>4</v>
      </c>
      <c r="B13083" s="4" t="s">
        <v>5</v>
      </c>
      <c r="C13083" s="4" t="s">
        <v>7</v>
      </c>
      <c r="D13083" s="4" t="s">
        <v>8</v>
      </c>
      <c r="E13083" s="4" t="s">
        <v>8</v>
      </c>
      <c r="F13083" s="4" t="s">
        <v>9</v>
      </c>
    </row>
    <row r="13084" spans="1:6">
      <c r="A13084" t="n">
        <v>106851</v>
      </c>
      <c r="B13084" s="59" t="n">
        <v>47</v>
      </c>
      <c r="C13084" s="7" t="n">
        <v>61456</v>
      </c>
      <c r="D13084" s="7" t="n">
        <v>0</v>
      </c>
      <c r="E13084" s="7" t="n">
        <v>0</v>
      </c>
      <c r="F13084" s="7" t="s">
        <v>355</v>
      </c>
    </row>
    <row r="13085" spans="1:6">
      <c r="A13085" t="s">
        <v>4</v>
      </c>
      <c r="B13085" s="4" t="s">
        <v>5</v>
      </c>
      <c r="C13085" s="4" t="s">
        <v>8</v>
      </c>
      <c r="D13085" s="4" t="s">
        <v>7</v>
      </c>
      <c r="E13085" s="4" t="s">
        <v>13</v>
      </c>
    </row>
    <row r="13086" spans="1:6">
      <c r="A13086" t="n">
        <v>106864</v>
      </c>
      <c r="B13086" s="27" t="n">
        <v>58</v>
      </c>
      <c r="C13086" s="7" t="n">
        <v>0</v>
      </c>
      <c r="D13086" s="7" t="n">
        <v>300</v>
      </c>
      <c r="E13086" s="7" t="n">
        <v>1</v>
      </c>
    </row>
    <row r="13087" spans="1:6">
      <c r="A13087" t="s">
        <v>4</v>
      </c>
      <c r="B13087" s="4" t="s">
        <v>5</v>
      </c>
      <c r="C13087" s="4" t="s">
        <v>8</v>
      </c>
      <c r="D13087" s="4" t="s">
        <v>7</v>
      </c>
    </row>
    <row r="13088" spans="1:6">
      <c r="A13088" t="n">
        <v>106872</v>
      </c>
      <c r="B13088" s="27" t="n">
        <v>58</v>
      </c>
      <c r="C13088" s="7" t="n">
        <v>255</v>
      </c>
      <c r="D13088" s="7" t="n">
        <v>0</v>
      </c>
    </row>
    <row r="13089" spans="1:31">
      <c r="A13089" t="s">
        <v>4</v>
      </c>
      <c r="B13089" s="4" t="s">
        <v>5</v>
      </c>
      <c r="C13089" s="4" t="s">
        <v>8</v>
      </c>
      <c r="D13089" s="4" t="s">
        <v>8</v>
      </c>
      <c r="E13089" s="4" t="s">
        <v>8</v>
      </c>
      <c r="F13089" s="4" t="s">
        <v>8</v>
      </c>
    </row>
    <row r="13090" spans="1:31">
      <c r="A13090" t="n">
        <v>106876</v>
      </c>
      <c r="B13090" s="11" t="n">
        <v>14</v>
      </c>
      <c r="C13090" s="7" t="n">
        <v>0</v>
      </c>
      <c r="D13090" s="7" t="n">
        <v>0</v>
      </c>
      <c r="E13090" s="7" t="n">
        <v>0</v>
      </c>
      <c r="F13090" s="7" t="n">
        <v>64</v>
      </c>
    </row>
    <row r="13091" spans="1:31">
      <c r="A13091" t="s">
        <v>4</v>
      </c>
      <c r="B13091" s="4" t="s">
        <v>5</v>
      </c>
      <c r="C13091" s="4" t="s">
        <v>8</v>
      </c>
      <c r="D13091" s="4" t="s">
        <v>7</v>
      </c>
    </row>
    <row r="13092" spans="1:31">
      <c r="A13092" t="n">
        <v>106881</v>
      </c>
      <c r="B13092" s="23" t="n">
        <v>22</v>
      </c>
      <c r="C13092" s="7" t="n">
        <v>0</v>
      </c>
      <c r="D13092" s="7" t="n">
        <v>12317</v>
      </c>
    </row>
    <row r="13093" spans="1:31">
      <c r="A13093" t="s">
        <v>4</v>
      </c>
      <c r="B13093" s="4" t="s">
        <v>5</v>
      </c>
      <c r="C13093" s="4" t="s">
        <v>8</v>
      </c>
      <c r="D13093" s="4" t="s">
        <v>7</v>
      </c>
    </row>
    <row r="13094" spans="1:31">
      <c r="A13094" t="n">
        <v>106885</v>
      </c>
      <c r="B13094" s="27" t="n">
        <v>58</v>
      </c>
      <c r="C13094" s="7" t="n">
        <v>5</v>
      </c>
      <c r="D13094" s="7" t="n">
        <v>300</v>
      </c>
    </row>
    <row r="13095" spans="1:31">
      <c r="A13095" t="s">
        <v>4</v>
      </c>
      <c r="B13095" s="4" t="s">
        <v>5</v>
      </c>
      <c r="C13095" s="4" t="s">
        <v>13</v>
      </c>
      <c r="D13095" s="4" t="s">
        <v>7</v>
      </c>
    </row>
    <row r="13096" spans="1:31">
      <c r="A13096" t="n">
        <v>106889</v>
      </c>
      <c r="B13096" s="60" t="n">
        <v>103</v>
      </c>
      <c r="C13096" s="7" t="n">
        <v>0</v>
      </c>
      <c r="D13096" s="7" t="n">
        <v>300</v>
      </c>
    </row>
    <row r="13097" spans="1:31">
      <c r="A13097" t="s">
        <v>4</v>
      </c>
      <c r="B13097" s="4" t="s">
        <v>5</v>
      </c>
      <c r="C13097" s="4" t="s">
        <v>8</v>
      </c>
    </row>
    <row r="13098" spans="1:31">
      <c r="A13098" t="n">
        <v>106896</v>
      </c>
      <c r="B13098" s="61" t="n">
        <v>64</v>
      </c>
      <c r="C13098" s="7" t="n">
        <v>7</v>
      </c>
    </row>
    <row r="13099" spans="1:31">
      <c r="A13099" t="s">
        <v>4</v>
      </c>
      <c r="B13099" s="4" t="s">
        <v>5</v>
      </c>
      <c r="C13099" s="4" t="s">
        <v>8</v>
      </c>
      <c r="D13099" s="4" t="s">
        <v>7</v>
      </c>
    </row>
    <row r="13100" spans="1:31">
      <c r="A13100" t="n">
        <v>106898</v>
      </c>
      <c r="B13100" s="64" t="n">
        <v>72</v>
      </c>
      <c r="C13100" s="7" t="n">
        <v>5</v>
      </c>
      <c r="D13100" s="7" t="n">
        <v>0</v>
      </c>
    </row>
    <row r="13101" spans="1:31">
      <c r="A13101" t="s">
        <v>4</v>
      </c>
      <c r="B13101" s="4" t="s">
        <v>5</v>
      </c>
      <c r="C13101" s="4" t="s">
        <v>8</v>
      </c>
      <c r="D13101" s="20" t="s">
        <v>30</v>
      </c>
      <c r="E13101" s="4" t="s">
        <v>5</v>
      </c>
      <c r="F13101" s="4" t="s">
        <v>8</v>
      </c>
      <c r="G13101" s="4" t="s">
        <v>7</v>
      </c>
      <c r="H13101" s="20" t="s">
        <v>32</v>
      </c>
      <c r="I13101" s="4" t="s">
        <v>8</v>
      </c>
      <c r="J13101" s="4" t="s">
        <v>14</v>
      </c>
      <c r="K13101" s="4" t="s">
        <v>8</v>
      </c>
      <c r="L13101" s="4" t="s">
        <v>8</v>
      </c>
      <c r="M13101" s="4" t="s">
        <v>12</v>
      </c>
    </row>
    <row r="13102" spans="1:31">
      <c r="A13102" t="n">
        <v>106902</v>
      </c>
      <c r="B13102" s="12" t="n">
        <v>5</v>
      </c>
      <c r="C13102" s="7" t="n">
        <v>28</v>
      </c>
      <c r="D13102" s="20" t="s">
        <v>3</v>
      </c>
      <c r="E13102" s="10" t="n">
        <v>162</v>
      </c>
      <c r="F13102" s="7" t="n">
        <v>4</v>
      </c>
      <c r="G13102" s="7" t="n">
        <v>12317</v>
      </c>
      <c r="H13102" s="20" t="s">
        <v>3</v>
      </c>
      <c r="I13102" s="7" t="n">
        <v>0</v>
      </c>
      <c r="J13102" s="7" t="n">
        <v>1</v>
      </c>
      <c r="K13102" s="7" t="n">
        <v>2</v>
      </c>
      <c r="L13102" s="7" t="n">
        <v>1</v>
      </c>
      <c r="M13102" s="13" t="n">
        <f t="normal" ca="1">A13108</f>
        <v>0</v>
      </c>
    </row>
    <row r="13103" spans="1:31">
      <c r="A13103" t="s">
        <v>4</v>
      </c>
      <c r="B13103" s="4" t="s">
        <v>5</v>
      </c>
      <c r="C13103" s="4" t="s">
        <v>8</v>
      </c>
      <c r="D13103" s="4" t="s">
        <v>9</v>
      </c>
    </row>
    <row r="13104" spans="1:31">
      <c r="A13104" t="n">
        <v>106919</v>
      </c>
      <c r="B13104" s="9" t="n">
        <v>2</v>
      </c>
      <c r="C13104" s="7" t="n">
        <v>10</v>
      </c>
      <c r="D13104" s="7" t="s">
        <v>356</v>
      </c>
    </row>
    <row r="13105" spans="1:13">
      <c r="A13105" t="s">
        <v>4</v>
      </c>
      <c r="B13105" s="4" t="s">
        <v>5</v>
      </c>
      <c r="C13105" s="4" t="s">
        <v>7</v>
      </c>
    </row>
    <row r="13106" spans="1:13">
      <c r="A13106" t="n">
        <v>106936</v>
      </c>
      <c r="B13106" s="25" t="n">
        <v>16</v>
      </c>
      <c r="C13106" s="7" t="n">
        <v>0</v>
      </c>
    </row>
    <row r="13107" spans="1:13">
      <c r="A13107" t="s">
        <v>4</v>
      </c>
      <c r="B13107" s="4" t="s">
        <v>5</v>
      </c>
      <c r="C13107" s="4" t="s">
        <v>7</v>
      </c>
      <c r="D13107" s="4" t="s">
        <v>9</v>
      </c>
      <c r="E13107" s="4" t="s">
        <v>9</v>
      </c>
      <c r="F13107" s="4" t="s">
        <v>9</v>
      </c>
      <c r="G13107" s="4" t="s">
        <v>8</v>
      </c>
      <c r="H13107" s="4" t="s">
        <v>14</v>
      </c>
      <c r="I13107" s="4" t="s">
        <v>13</v>
      </c>
      <c r="J13107" s="4" t="s">
        <v>13</v>
      </c>
      <c r="K13107" s="4" t="s">
        <v>13</v>
      </c>
      <c r="L13107" s="4" t="s">
        <v>13</v>
      </c>
      <c r="M13107" s="4" t="s">
        <v>13</v>
      </c>
      <c r="N13107" s="4" t="s">
        <v>13</v>
      </c>
      <c r="O13107" s="4" t="s">
        <v>13</v>
      </c>
      <c r="P13107" s="4" t="s">
        <v>9</v>
      </c>
      <c r="Q13107" s="4" t="s">
        <v>9</v>
      </c>
      <c r="R13107" s="4" t="s">
        <v>14</v>
      </c>
      <c r="S13107" s="4" t="s">
        <v>8</v>
      </c>
      <c r="T13107" s="4" t="s">
        <v>14</v>
      </c>
      <c r="U13107" s="4" t="s">
        <v>14</v>
      </c>
      <c r="V13107" s="4" t="s">
        <v>7</v>
      </c>
    </row>
    <row r="13108" spans="1:13">
      <c r="A13108" t="n">
        <v>106939</v>
      </c>
      <c r="B13108" s="66" t="n">
        <v>19</v>
      </c>
      <c r="C13108" s="7" t="n">
        <v>13</v>
      </c>
      <c r="D13108" s="7" t="s">
        <v>449</v>
      </c>
      <c r="E13108" s="7" t="s">
        <v>241</v>
      </c>
      <c r="F13108" s="7" t="s">
        <v>15</v>
      </c>
      <c r="G13108" s="7" t="n">
        <v>0</v>
      </c>
      <c r="H13108" s="7" t="n">
        <v>1</v>
      </c>
      <c r="I13108" s="7" t="n">
        <v>0</v>
      </c>
      <c r="J13108" s="7" t="n">
        <v>0</v>
      </c>
      <c r="K13108" s="7" t="n">
        <v>0</v>
      </c>
      <c r="L13108" s="7" t="n">
        <v>0</v>
      </c>
      <c r="M13108" s="7" t="n">
        <v>1</v>
      </c>
      <c r="N13108" s="7" t="n">
        <v>1.60000002384186</v>
      </c>
      <c r="O13108" s="7" t="n">
        <v>0.0900000035762787</v>
      </c>
      <c r="P13108" s="7" t="s">
        <v>15</v>
      </c>
      <c r="Q13108" s="7" t="s">
        <v>15</v>
      </c>
      <c r="R13108" s="7" t="n">
        <v>-1</v>
      </c>
      <c r="S13108" s="7" t="n">
        <v>0</v>
      </c>
      <c r="T13108" s="7" t="n">
        <v>0</v>
      </c>
      <c r="U13108" s="7" t="n">
        <v>0</v>
      </c>
      <c r="V13108" s="7" t="n">
        <v>0</v>
      </c>
    </row>
    <row r="13109" spans="1:13">
      <c r="A13109" t="s">
        <v>4</v>
      </c>
      <c r="B13109" s="4" t="s">
        <v>5</v>
      </c>
      <c r="C13109" s="4" t="s">
        <v>7</v>
      </c>
      <c r="D13109" s="4" t="s">
        <v>8</v>
      </c>
      <c r="E13109" s="4" t="s">
        <v>8</v>
      </c>
      <c r="F13109" s="4" t="s">
        <v>9</v>
      </c>
    </row>
    <row r="13110" spans="1:13">
      <c r="A13110" t="n">
        <v>107022</v>
      </c>
      <c r="B13110" s="22" t="n">
        <v>20</v>
      </c>
      <c r="C13110" s="7" t="n">
        <v>0</v>
      </c>
      <c r="D13110" s="7" t="n">
        <v>3</v>
      </c>
      <c r="E13110" s="7" t="n">
        <v>10</v>
      </c>
      <c r="F13110" s="7" t="s">
        <v>96</v>
      </c>
    </row>
    <row r="13111" spans="1:13">
      <c r="A13111" t="s">
        <v>4</v>
      </c>
      <c r="B13111" s="4" t="s">
        <v>5</v>
      </c>
      <c r="C13111" s="4" t="s">
        <v>7</v>
      </c>
    </row>
    <row r="13112" spans="1:13">
      <c r="A13112" t="n">
        <v>107040</v>
      </c>
      <c r="B13112" s="25" t="n">
        <v>16</v>
      </c>
      <c r="C13112" s="7" t="n">
        <v>0</v>
      </c>
    </row>
    <row r="13113" spans="1:13">
      <c r="A13113" t="s">
        <v>4</v>
      </c>
      <c r="B13113" s="4" t="s">
        <v>5</v>
      </c>
      <c r="C13113" s="4" t="s">
        <v>7</v>
      </c>
      <c r="D13113" s="4" t="s">
        <v>8</v>
      </c>
      <c r="E13113" s="4" t="s">
        <v>8</v>
      </c>
      <c r="F13113" s="4" t="s">
        <v>9</v>
      </c>
    </row>
    <row r="13114" spans="1:13">
      <c r="A13114" t="n">
        <v>107043</v>
      </c>
      <c r="B13114" s="22" t="n">
        <v>20</v>
      </c>
      <c r="C13114" s="7" t="n">
        <v>13</v>
      </c>
      <c r="D13114" s="7" t="n">
        <v>3</v>
      </c>
      <c r="E13114" s="7" t="n">
        <v>10</v>
      </c>
      <c r="F13114" s="7" t="s">
        <v>96</v>
      </c>
    </row>
    <row r="13115" spans="1:13">
      <c r="A13115" t="s">
        <v>4</v>
      </c>
      <c r="B13115" s="4" t="s">
        <v>5</v>
      </c>
      <c r="C13115" s="4" t="s">
        <v>7</v>
      </c>
    </row>
    <row r="13116" spans="1:13">
      <c r="A13116" t="n">
        <v>107061</v>
      </c>
      <c r="B13116" s="25" t="n">
        <v>16</v>
      </c>
      <c r="C13116" s="7" t="n">
        <v>0</v>
      </c>
    </row>
    <row r="13117" spans="1:13">
      <c r="A13117" t="s">
        <v>4</v>
      </c>
      <c r="B13117" s="4" t="s">
        <v>5</v>
      </c>
      <c r="C13117" s="4" t="s">
        <v>8</v>
      </c>
      <c r="D13117" s="4" t="s">
        <v>9</v>
      </c>
    </row>
    <row r="13118" spans="1:13">
      <c r="A13118" t="n">
        <v>107064</v>
      </c>
      <c r="B13118" s="9" t="n">
        <v>2</v>
      </c>
      <c r="C13118" s="7" t="n">
        <v>10</v>
      </c>
      <c r="D13118" s="7" t="s">
        <v>191</v>
      </c>
    </row>
    <row r="13119" spans="1:13">
      <c r="A13119" t="s">
        <v>4</v>
      </c>
      <c r="B13119" s="4" t="s">
        <v>5</v>
      </c>
      <c r="C13119" s="4" t="s">
        <v>7</v>
      </c>
      <c r="D13119" s="4" t="s">
        <v>13</v>
      </c>
      <c r="E13119" s="4" t="s">
        <v>13</v>
      </c>
      <c r="F13119" s="4" t="s">
        <v>13</v>
      </c>
      <c r="G13119" s="4" t="s">
        <v>13</v>
      </c>
    </row>
    <row r="13120" spans="1:13">
      <c r="A13120" t="n">
        <v>107090</v>
      </c>
      <c r="B13120" s="46" t="n">
        <v>46</v>
      </c>
      <c r="C13120" s="7" t="n">
        <v>0</v>
      </c>
      <c r="D13120" s="7" t="n">
        <v>-1.04999995231628</v>
      </c>
      <c r="E13120" s="7" t="n">
        <v>2.10999989509583</v>
      </c>
      <c r="F13120" s="7" t="n">
        <v>45.1800003051758</v>
      </c>
      <c r="G13120" s="7" t="n">
        <v>95.4000015258789</v>
      </c>
    </row>
    <row r="13121" spans="1:22">
      <c r="A13121" t="s">
        <v>4</v>
      </c>
      <c r="B13121" s="4" t="s">
        <v>5</v>
      </c>
      <c r="C13121" s="4" t="s">
        <v>7</v>
      </c>
      <c r="D13121" s="4" t="s">
        <v>13</v>
      </c>
      <c r="E13121" s="4" t="s">
        <v>13</v>
      </c>
      <c r="F13121" s="4" t="s">
        <v>13</v>
      </c>
      <c r="G13121" s="4" t="s">
        <v>13</v>
      </c>
    </row>
    <row r="13122" spans="1:22">
      <c r="A13122" t="n">
        <v>107109</v>
      </c>
      <c r="B13122" s="46" t="n">
        <v>46</v>
      </c>
      <c r="C13122" s="7" t="n">
        <v>13</v>
      </c>
      <c r="D13122" s="7" t="n">
        <v>0</v>
      </c>
      <c r="E13122" s="7" t="n">
        <v>2.10999989509583</v>
      </c>
      <c r="F13122" s="7" t="n">
        <v>45</v>
      </c>
      <c r="G13122" s="7" t="n">
        <v>331.399993896484</v>
      </c>
    </row>
    <row r="13123" spans="1:22">
      <c r="A13123" t="s">
        <v>4</v>
      </c>
      <c r="B13123" s="4" t="s">
        <v>5</v>
      </c>
      <c r="C13123" s="4" t="s">
        <v>7</v>
      </c>
      <c r="D13123" s="4" t="s">
        <v>7</v>
      </c>
      <c r="E13123" s="4" t="s">
        <v>13</v>
      </c>
      <c r="F13123" s="4" t="s">
        <v>8</v>
      </c>
    </row>
    <row r="13124" spans="1:22">
      <c r="A13124" t="n">
        <v>107128</v>
      </c>
      <c r="B13124" s="90" t="n">
        <v>53</v>
      </c>
      <c r="C13124" s="7" t="n">
        <v>0</v>
      </c>
      <c r="D13124" s="7" t="n">
        <v>13</v>
      </c>
      <c r="E13124" s="7" t="n">
        <v>0</v>
      </c>
      <c r="F13124" s="7" t="n">
        <v>0</v>
      </c>
    </row>
    <row r="13125" spans="1:22">
      <c r="A13125" t="s">
        <v>4</v>
      </c>
      <c r="B13125" s="4" t="s">
        <v>5</v>
      </c>
      <c r="C13125" s="4" t="s">
        <v>8</v>
      </c>
      <c r="D13125" s="4" t="s">
        <v>8</v>
      </c>
      <c r="E13125" s="4" t="s">
        <v>13</v>
      </c>
      <c r="F13125" s="4" t="s">
        <v>13</v>
      </c>
      <c r="G13125" s="4" t="s">
        <v>13</v>
      </c>
      <c r="H13125" s="4" t="s">
        <v>7</v>
      </c>
    </row>
    <row r="13126" spans="1:22">
      <c r="A13126" t="n">
        <v>107138</v>
      </c>
      <c r="B13126" s="31" t="n">
        <v>45</v>
      </c>
      <c r="C13126" s="7" t="n">
        <v>2</v>
      </c>
      <c r="D13126" s="7" t="n">
        <v>3</v>
      </c>
      <c r="E13126" s="7" t="n">
        <v>-0.449999988079071</v>
      </c>
      <c r="F13126" s="7" t="n">
        <v>3.34999990463257</v>
      </c>
      <c r="G13126" s="7" t="n">
        <v>45.25</v>
      </c>
      <c r="H13126" s="7" t="n">
        <v>0</v>
      </c>
    </row>
    <row r="13127" spans="1:22">
      <c r="A13127" t="s">
        <v>4</v>
      </c>
      <c r="B13127" s="4" t="s">
        <v>5</v>
      </c>
      <c r="C13127" s="4" t="s">
        <v>8</v>
      </c>
      <c r="D13127" s="4" t="s">
        <v>8</v>
      </c>
      <c r="E13127" s="4" t="s">
        <v>13</v>
      </c>
      <c r="F13127" s="4" t="s">
        <v>13</v>
      </c>
      <c r="G13127" s="4" t="s">
        <v>13</v>
      </c>
      <c r="H13127" s="4" t="s">
        <v>7</v>
      </c>
      <c r="I13127" s="4" t="s">
        <v>8</v>
      </c>
    </row>
    <row r="13128" spans="1:22">
      <c r="A13128" t="n">
        <v>107155</v>
      </c>
      <c r="B13128" s="31" t="n">
        <v>45</v>
      </c>
      <c r="C13128" s="7" t="n">
        <v>4</v>
      </c>
      <c r="D13128" s="7" t="n">
        <v>3</v>
      </c>
      <c r="E13128" s="7" t="n">
        <v>10.0500001907349</v>
      </c>
      <c r="F13128" s="7" t="n">
        <v>227.050003051758</v>
      </c>
      <c r="G13128" s="7" t="n">
        <v>0</v>
      </c>
      <c r="H13128" s="7" t="n">
        <v>0</v>
      </c>
      <c r="I13128" s="7" t="n">
        <v>0</v>
      </c>
    </row>
    <row r="13129" spans="1:22">
      <c r="A13129" t="s">
        <v>4</v>
      </c>
      <c r="B13129" s="4" t="s">
        <v>5</v>
      </c>
      <c r="C13129" s="4" t="s">
        <v>8</v>
      </c>
      <c r="D13129" s="4" t="s">
        <v>8</v>
      </c>
      <c r="E13129" s="4" t="s">
        <v>13</v>
      </c>
      <c r="F13129" s="4" t="s">
        <v>7</v>
      </c>
    </row>
    <row r="13130" spans="1:22">
      <c r="A13130" t="n">
        <v>107173</v>
      </c>
      <c r="B13130" s="31" t="n">
        <v>45</v>
      </c>
      <c r="C13130" s="7" t="n">
        <v>5</v>
      </c>
      <c r="D13130" s="7" t="n">
        <v>3</v>
      </c>
      <c r="E13130" s="7" t="n">
        <v>2</v>
      </c>
      <c r="F13130" s="7" t="n">
        <v>0</v>
      </c>
    </row>
    <row r="13131" spans="1:22">
      <c r="A13131" t="s">
        <v>4</v>
      </c>
      <c r="B13131" s="4" t="s">
        <v>5</v>
      </c>
      <c r="C13131" s="4" t="s">
        <v>8</v>
      </c>
      <c r="D13131" s="4" t="s">
        <v>8</v>
      </c>
      <c r="E13131" s="4" t="s">
        <v>13</v>
      </c>
      <c r="F13131" s="4" t="s">
        <v>7</v>
      </c>
    </row>
    <row r="13132" spans="1:22">
      <c r="A13132" t="n">
        <v>107182</v>
      </c>
      <c r="B13132" s="31" t="n">
        <v>45</v>
      </c>
      <c r="C13132" s="7" t="n">
        <v>11</v>
      </c>
      <c r="D13132" s="7" t="n">
        <v>3</v>
      </c>
      <c r="E13132" s="7" t="n">
        <v>39.7000007629395</v>
      </c>
      <c r="F13132" s="7" t="n">
        <v>0</v>
      </c>
    </row>
    <row r="13133" spans="1:22">
      <c r="A13133" t="s">
        <v>4</v>
      </c>
      <c r="B13133" s="4" t="s">
        <v>5</v>
      </c>
      <c r="C13133" s="4" t="s">
        <v>7</v>
      </c>
      <c r="D13133" s="4" t="s">
        <v>8</v>
      </c>
      <c r="E13133" s="4" t="s">
        <v>9</v>
      </c>
      <c r="F13133" s="4" t="s">
        <v>13</v>
      </c>
      <c r="G13133" s="4" t="s">
        <v>13</v>
      </c>
      <c r="H13133" s="4" t="s">
        <v>13</v>
      </c>
    </row>
    <row r="13134" spans="1:22">
      <c r="A13134" t="n">
        <v>107191</v>
      </c>
      <c r="B13134" s="52" t="n">
        <v>48</v>
      </c>
      <c r="C13134" s="7" t="n">
        <v>13</v>
      </c>
      <c r="D13134" s="7" t="n">
        <v>0</v>
      </c>
      <c r="E13134" s="7" t="s">
        <v>190</v>
      </c>
      <c r="F13134" s="7" t="n">
        <v>-1</v>
      </c>
      <c r="G13134" s="7" t="n">
        <v>1</v>
      </c>
      <c r="H13134" s="7" t="n">
        <v>0</v>
      </c>
    </row>
    <row r="13135" spans="1:22">
      <c r="A13135" t="s">
        <v>4</v>
      </c>
      <c r="B13135" s="4" t="s">
        <v>5</v>
      </c>
      <c r="C13135" s="4" t="s">
        <v>7</v>
      </c>
      <c r="D13135" s="4" t="s">
        <v>7</v>
      </c>
      <c r="E13135" s="4" t="s">
        <v>7</v>
      </c>
    </row>
    <row r="13136" spans="1:22">
      <c r="A13136" t="n">
        <v>107218</v>
      </c>
      <c r="B13136" s="56" t="n">
        <v>61</v>
      </c>
      <c r="C13136" s="7" t="n">
        <v>0</v>
      </c>
      <c r="D13136" s="7" t="n">
        <v>13</v>
      </c>
      <c r="E13136" s="7" t="n">
        <v>0</v>
      </c>
    </row>
    <row r="13137" spans="1:9">
      <c r="A13137" t="s">
        <v>4</v>
      </c>
      <c r="B13137" s="4" t="s">
        <v>5</v>
      </c>
      <c r="C13137" s="4" t="s">
        <v>7</v>
      </c>
      <c r="D13137" s="4" t="s">
        <v>7</v>
      </c>
      <c r="E13137" s="4" t="s">
        <v>7</v>
      </c>
    </row>
    <row r="13138" spans="1:9">
      <c r="A13138" t="n">
        <v>107225</v>
      </c>
      <c r="B13138" s="56" t="n">
        <v>61</v>
      </c>
      <c r="C13138" s="7" t="n">
        <v>13</v>
      </c>
      <c r="D13138" s="7" t="n">
        <v>0</v>
      </c>
      <c r="E13138" s="7" t="n">
        <v>0</v>
      </c>
    </row>
    <row r="13139" spans="1:9">
      <c r="A13139" t="s">
        <v>4</v>
      </c>
      <c r="B13139" s="4" t="s">
        <v>5</v>
      </c>
      <c r="C13139" s="4" t="s">
        <v>8</v>
      </c>
      <c r="D13139" s="4" t="s">
        <v>7</v>
      </c>
      <c r="E13139" s="4" t="s">
        <v>13</v>
      </c>
    </row>
    <row r="13140" spans="1:9">
      <c r="A13140" t="n">
        <v>107232</v>
      </c>
      <c r="B13140" s="27" t="n">
        <v>58</v>
      </c>
      <c r="C13140" s="7" t="n">
        <v>100</v>
      </c>
      <c r="D13140" s="7" t="n">
        <v>1000</v>
      </c>
      <c r="E13140" s="7" t="n">
        <v>1</v>
      </c>
    </row>
    <row r="13141" spans="1:9">
      <c r="A13141" t="s">
        <v>4</v>
      </c>
      <c r="B13141" s="4" t="s">
        <v>5</v>
      </c>
      <c r="C13141" s="4" t="s">
        <v>8</v>
      </c>
      <c r="D13141" s="4" t="s">
        <v>7</v>
      </c>
    </row>
    <row r="13142" spans="1:9">
      <c r="A13142" t="n">
        <v>107240</v>
      </c>
      <c r="B13142" s="27" t="n">
        <v>58</v>
      </c>
      <c r="C13142" s="7" t="n">
        <v>255</v>
      </c>
      <c r="D13142" s="7" t="n">
        <v>0</v>
      </c>
    </row>
    <row r="13143" spans="1:9">
      <c r="A13143" t="s">
        <v>4</v>
      </c>
      <c r="B13143" s="4" t="s">
        <v>5</v>
      </c>
      <c r="C13143" s="4" t="s">
        <v>8</v>
      </c>
      <c r="D13143" s="4" t="s">
        <v>7</v>
      </c>
      <c r="E13143" s="4" t="s">
        <v>9</v>
      </c>
    </row>
    <row r="13144" spans="1:9">
      <c r="A13144" t="n">
        <v>107244</v>
      </c>
      <c r="B13144" s="39" t="n">
        <v>51</v>
      </c>
      <c r="C13144" s="7" t="n">
        <v>4</v>
      </c>
      <c r="D13144" s="7" t="n">
        <v>13</v>
      </c>
      <c r="E13144" s="7" t="s">
        <v>274</v>
      </c>
    </row>
    <row r="13145" spans="1:9">
      <c r="A13145" t="s">
        <v>4</v>
      </c>
      <c r="B13145" s="4" t="s">
        <v>5</v>
      </c>
      <c r="C13145" s="4" t="s">
        <v>7</v>
      </c>
    </row>
    <row r="13146" spans="1:9">
      <c r="A13146" t="n">
        <v>107258</v>
      </c>
      <c r="B13146" s="25" t="n">
        <v>16</v>
      </c>
      <c r="C13146" s="7" t="n">
        <v>0</v>
      </c>
    </row>
    <row r="13147" spans="1:9">
      <c r="A13147" t="s">
        <v>4</v>
      </c>
      <c r="B13147" s="4" t="s">
        <v>5</v>
      </c>
      <c r="C13147" s="4" t="s">
        <v>7</v>
      </c>
      <c r="D13147" s="4" t="s">
        <v>74</v>
      </c>
      <c r="E13147" s="4" t="s">
        <v>8</v>
      </c>
      <c r="F13147" s="4" t="s">
        <v>8</v>
      </c>
      <c r="G13147" s="4" t="s">
        <v>74</v>
      </c>
      <c r="H13147" s="4" t="s">
        <v>8</v>
      </c>
      <c r="I13147" s="4" t="s">
        <v>8</v>
      </c>
    </row>
    <row r="13148" spans="1:9">
      <c r="A13148" t="n">
        <v>107261</v>
      </c>
      <c r="B13148" s="40" t="n">
        <v>26</v>
      </c>
      <c r="C13148" s="7" t="n">
        <v>13</v>
      </c>
      <c r="D13148" s="7" t="s">
        <v>771</v>
      </c>
      <c r="E13148" s="7" t="n">
        <v>2</v>
      </c>
      <c r="F13148" s="7" t="n">
        <v>3</v>
      </c>
      <c r="G13148" s="7" t="s">
        <v>772</v>
      </c>
      <c r="H13148" s="7" t="n">
        <v>2</v>
      </c>
      <c r="I13148" s="7" t="n">
        <v>0</v>
      </c>
    </row>
    <row r="13149" spans="1:9">
      <c r="A13149" t="s">
        <v>4</v>
      </c>
      <c r="B13149" s="4" t="s">
        <v>5</v>
      </c>
    </row>
    <row r="13150" spans="1:9">
      <c r="A13150" t="n">
        <v>107428</v>
      </c>
      <c r="B13150" s="41" t="n">
        <v>28</v>
      </c>
    </row>
    <row r="13151" spans="1:9">
      <c r="A13151" t="s">
        <v>4</v>
      </c>
      <c r="B13151" s="4" t="s">
        <v>5</v>
      </c>
      <c r="C13151" s="4" t="s">
        <v>8</v>
      </c>
      <c r="D13151" s="4" t="s">
        <v>7</v>
      </c>
      <c r="E13151" s="4" t="s">
        <v>13</v>
      </c>
    </row>
    <row r="13152" spans="1:9">
      <c r="A13152" t="n">
        <v>107429</v>
      </c>
      <c r="B13152" s="27" t="n">
        <v>58</v>
      </c>
      <c r="C13152" s="7" t="n">
        <v>0</v>
      </c>
      <c r="D13152" s="7" t="n">
        <v>300</v>
      </c>
      <c r="E13152" s="7" t="n">
        <v>0.300000011920929</v>
      </c>
    </row>
    <row r="13153" spans="1:9">
      <c r="A13153" t="s">
        <v>4</v>
      </c>
      <c r="B13153" s="4" t="s">
        <v>5</v>
      </c>
      <c r="C13153" s="4" t="s">
        <v>8</v>
      </c>
      <c r="D13153" s="4" t="s">
        <v>7</v>
      </c>
    </row>
    <row r="13154" spans="1:9">
      <c r="A13154" t="n">
        <v>107437</v>
      </c>
      <c r="B13154" s="27" t="n">
        <v>58</v>
      </c>
      <c r="C13154" s="7" t="n">
        <v>255</v>
      </c>
      <c r="D13154" s="7" t="n">
        <v>0</v>
      </c>
    </row>
    <row r="13155" spans="1:9">
      <c r="A13155" t="s">
        <v>4</v>
      </c>
      <c r="B13155" s="4" t="s">
        <v>5</v>
      </c>
      <c r="C13155" s="4" t="s">
        <v>8</v>
      </c>
      <c r="D13155" s="4" t="s">
        <v>7</v>
      </c>
      <c r="E13155" s="4" t="s">
        <v>13</v>
      </c>
      <c r="F13155" s="4" t="s">
        <v>7</v>
      </c>
      <c r="G13155" s="4" t="s">
        <v>14</v>
      </c>
      <c r="H13155" s="4" t="s">
        <v>14</v>
      </c>
      <c r="I13155" s="4" t="s">
        <v>7</v>
      </c>
      <c r="J13155" s="4" t="s">
        <v>7</v>
      </c>
      <c r="K13155" s="4" t="s">
        <v>14</v>
      </c>
      <c r="L13155" s="4" t="s">
        <v>14</v>
      </c>
      <c r="M13155" s="4" t="s">
        <v>14</v>
      </c>
      <c r="N13155" s="4" t="s">
        <v>14</v>
      </c>
      <c r="O13155" s="4" t="s">
        <v>9</v>
      </c>
    </row>
    <row r="13156" spans="1:9">
      <c r="A13156" t="n">
        <v>107441</v>
      </c>
      <c r="B13156" s="16" t="n">
        <v>50</v>
      </c>
      <c r="C13156" s="7" t="n">
        <v>0</v>
      </c>
      <c r="D13156" s="7" t="n">
        <v>12105</v>
      </c>
      <c r="E13156" s="7" t="n">
        <v>1</v>
      </c>
      <c r="F13156" s="7" t="n">
        <v>0</v>
      </c>
      <c r="G13156" s="7" t="n">
        <v>0</v>
      </c>
      <c r="H13156" s="7" t="n">
        <v>0</v>
      </c>
      <c r="I13156" s="7" t="n">
        <v>0</v>
      </c>
      <c r="J13156" s="7" t="n">
        <v>65533</v>
      </c>
      <c r="K13156" s="7" t="n">
        <v>0</v>
      </c>
      <c r="L13156" s="7" t="n">
        <v>0</v>
      </c>
      <c r="M13156" s="7" t="n">
        <v>0</v>
      </c>
      <c r="N13156" s="7" t="n">
        <v>0</v>
      </c>
      <c r="O13156" s="7" t="s">
        <v>15</v>
      </c>
    </row>
    <row r="13157" spans="1:9">
      <c r="A13157" t="s">
        <v>4</v>
      </c>
      <c r="B13157" s="4" t="s">
        <v>5</v>
      </c>
      <c r="C13157" s="4" t="s">
        <v>8</v>
      </c>
      <c r="D13157" s="4" t="s">
        <v>7</v>
      </c>
      <c r="E13157" s="4" t="s">
        <v>7</v>
      </c>
      <c r="F13157" s="4" t="s">
        <v>7</v>
      </c>
      <c r="G13157" s="4" t="s">
        <v>7</v>
      </c>
      <c r="H13157" s="4" t="s">
        <v>8</v>
      </c>
    </row>
    <row r="13158" spans="1:9">
      <c r="A13158" t="n">
        <v>107480</v>
      </c>
      <c r="B13158" s="37" t="n">
        <v>25</v>
      </c>
      <c r="C13158" s="7" t="n">
        <v>5</v>
      </c>
      <c r="D13158" s="7" t="n">
        <v>65535</v>
      </c>
      <c r="E13158" s="7" t="n">
        <v>500</v>
      </c>
      <c r="F13158" s="7" t="n">
        <v>800</v>
      </c>
      <c r="G13158" s="7" t="n">
        <v>140</v>
      </c>
      <c r="H13158" s="7" t="n">
        <v>0</v>
      </c>
    </row>
    <row r="13159" spans="1:9">
      <c r="A13159" t="s">
        <v>4</v>
      </c>
      <c r="B13159" s="4" t="s">
        <v>5</v>
      </c>
      <c r="C13159" s="4" t="s">
        <v>7</v>
      </c>
      <c r="D13159" s="4" t="s">
        <v>8</v>
      </c>
      <c r="E13159" s="4" t="s">
        <v>74</v>
      </c>
      <c r="F13159" s="4" t="s">
        <v>8</v>
      </c>
      <c r="G13159" s="4" t="s">
        <v>8</v>
      </c>
    </row>
    <row r="13160" spans="1:9">
      <c r="A13160" t="n">
        <v>107491</v>
      </c>
      <c r="B13160" s="44" t="n">
        <v>24</v>
      </c>
      <c r="C13160" s="7" t="n">
        <v>65533</v>
      </c>
      <c r="D13160" s="7" t="n">
        <v>11</v>
      </c>
      <c r="E13160" s="7" t="s">
        <v>773</v>
      </c>
      <c r="F13160" s="7" t="n">
        <v>2</v>
      </c>
      <c r="G13160" s="7" t="n">
        <v>0</v>
      </c>
    </row>
    <row r="13161" spans="1:9">
      <c r="A13161" t="s">
        <v>4</v>
      </c>
      <c r="B13161" s="4" t="s">
        <v>5</v>
      </c>
    </row>
    <row r="13162" spans="1:9">
      <c r="A13162" t="n">
        <v>107617</v>
      </c>
      <c r="B13162" s="41" t="n">
        <v>28</v>
      </c>
    </row>
    <row r="13163" spans="1:9">
      <c r="A13163" t="s">
        <v>4</v>
      </c>
      <c r="B13163" s="4" t="s">
        <v>5</v>
      </c>
      <c r="C13163" s="4" t="s">
        <v>7</v>
      </c>
      <c r="D13163" s="4" t="s">
        <v>8</v>
      </c>
      <c r="E13163" s="4" t="s">
        <v>74</v>
      </c>
      <c r="F13163" s="4" t="s">
        <v>8</v>
      </c>
      <c r="G13163" s="4" t="s">
        <v>8</v>
      </c>
    </row>
    <row r="13164" spans="1:9">
      <c r="A13164" t="n">
        <v>107618</v>
      </c>
      <c r="B13164" s="44" t="n">
        <v>24</v>
      </c>
      <c r="C13164" s="7" t="n">
        <v>65533</v>
      </c>
      <c r="D13164" s="7" t="n">
        <v>11</v>
      </c>
      <c r="E13164" s="7" t="s">
        <v>544</v>
      </c>
      <c r="F13164" s="7" t="n">
        <v>2</v>
      </c>
      <c r="G13164" s="7" t="n">
        <v>0</v>
      </c>
    </row>
    <row r="13165" spans="1:9">
      <c r="A13165" t="s">
        <v>4</v>
      </c>
      <c r="B13165" s="4" t="s">
        <v>5</v>
      </c>
    </row>
    <row r="13166" spans="1:9">
      <c r="A13166" t="n">
        <v>107679</v>
      </c>
      <c r="B13166" s="41" t="n">
        <v>28</v>
      </c>
    </row>
    <row r="13167" spans="1:9">
      <c r="A13167" t="s">
        <v>4</v>
      </c>
      <c r="B13167" s="4" t="s">
        <v>5</v>
      </c>
      <c r="C13167" s="4" t="s">
        <v>8</v>
      </c>
    </row>
    <row r="13168" spans="1:9">
      <c r="A13168" t="n">
        <v>107680</v>
      </c>
      <c r="B13168" s="45" t="n">
        <v>27</v>
      </c>
      <c r="C13168" s="7" t="n">
        <v>0</v>
      </c>
    </row>
    <row r="13169" spans="1:15">
      <c r="A13169" t="s">
        <v>4</v>
      </c>
      <c r="B13169" s="4" t="s">
        <v>5</v>
      </c>
      <c r="C13169" s="4" t="s">
        <v>8</v>
      </c>
    </row>
    <row r="13170" spans="1:15">
      <c r="A13170" t="n">
        <v>107682</v>
      </c>
      <c r="B13170" s="45" t="n">
        <v>27</v>
      </c>
      <c r="C13170" s="7" t="n">
        <v>1</v>
      </c>
    </row>
    <row r="13171" spans="1:15">
      <c r="A13171" t="s">
        <v>4</v>
      </c>
      <c r="B13171" s="4" t="s">
        <v>5</v>
      </c>
      <c r="C13171" s="4" t="s">
        <v>8</v>
      </c>
      <c r="D13171" s="4" t="s">
        <v>7</v>
      </c>
      <c r="E13171" s="4" t="s">
        <v>7</v>
      </c>
      <c r="F13171" s="4" t="s">
        <v>7</v>
      </c>
      <c r="G13171" s="4" t="s">
        <v>7</v>
      </c>
      <c r="H13171" s="4" t="s">
        <v>8</v>
      </c>
    </row>
    <row r="13172" spans="1:15">
      <c r="A13172" t="n">
        <v>107684</v>
      </c>
      <c r="B13172" s="37" t="n">
        <v>25</v>
      </c>
      <c r="C13172" s="7" t="n">
        <v>5</v>
      </c>
      <c r="D13172" s="7" t="n">
        <v>65535</v>
      </c>
      <c r="E13172" s="7" t="n">
        <v>65535</v>
      </c>
      <c r="F13172" s="7" t="n">
        <v>65535</v>
      </c>
      <c r="G13172" s="7" t="n">
        <v>65535</v>
      </c>
      <c r="H13172" s="7" t="n">
        <v>0</v>
      </c>
    </row>
    <row r="13173" spans="1:15">
      <c r="A13173" t="s">
        <v>4</v>
      </c>
      <c r="B13173" s="4" t="s">
        <v>5</v>
      </c>
      <c r="C13173" s="4" t="s">
        <v>8</v>
      </c>
      <c r="D13173" s="4" t="s">
        <v>8</v>
      </c>
      <c r="E13173" s="4" t="s">
        <v>14</v>
      </c>
      <c r="F13173" s="4" t="s">
        <v>8</v>
      </c>
      <c r="G13173" s="4" t="s">
        <v>8</v>
      </c>
    </row>
    <row r="13174" spans="1:15">
      <c r="A13174" t="n">
        <v>107695</v>
      </c>
      <c r="B13174" s="32" t="n">
        <v>18</v>
      </c>
      <c r="C13174" s="7" t="n">
        <v>0</v>
      </c>
      <c r="D13174" s="7" t="n">
        <v>0</v>
      </c>
      <c r="E13174" s="7" t="n">
        <v>0</v>
      </c>
      <c r="F13174" s="7" t="n">
        <v>19</v>
      </c>
      <c r="G13174" s="7" t="n">
        <v>1</v>
      </c>
    </row>
    <row r="13175" spans="1:15">
      <c r="A13175" t="s">
        <v>4</v>
      </c>
      <c r="B13175" s="4" t="s">
        <v>5</v>
      </c>
      <c r="C13175" s="4" t="s">
        <v>8</v>
      </c>
      <c r="D13175" s="4" t="s">
        <v>8</v>
      </c>
      <c r="E13175" s="4" t="s">
        <v>7</v>
      </c>
      <c r="F13175" s="4" t="s">
        <v>13</v>
      </c>
    </row>
    <row r="13176" spans="1:15">
      <c r="A13176" t="n">
        <v>107704</v>
      </c>
      <c r="B13176" s="24" t="n">
        <v>107</v>
      </c>
      <c r="C13176" s="7" t="n">
        <v>0</v>
      </c>
      <c r="D13176" s="7" t="n">
        <v>0</v>
      </c>
      <c r="E13176" s="7" t="n">
        <v>0</v>
      </c>
      <c r="F13176" s="7" t="n">
        <v>32</v>
      </c>
    </row>
    <row r="13177" spans="1:15">
      <c r="A13177" t="s">
        <v>4</v>
      </c>
      <c r="B13177" s="4" t="s">
        <v>5</v>
      </c>
      <c r="C13177" s="4" t="s">
        <v>8</v>
      </c>
      <c r="D13177" s="4" t="s">
        <v>8</v>
      </c>
      <c r="E13177" s="4" t="s">
        <v>9</v>
      </c>
      <c r="F13177" s="4" t="s">
        <v>7</v>
      </c>
    </row>
    <row r="13178" spans="1:15">
      <c r="A13178" t="n">
        <v>107713</v>
      </c>
      <c r="B13178" s="24" t="n">
        <v>107</v>
      </c>
      <c r="C13178" s="7" t="n">
        <v>1</v>
      </c>
      <c r="D13178" s="7" t="n">
        <v>0</v>
      </c>
      <c r="E13178" s="7" t="s">
        <v>561</v>
      </c>
      <c r="F13178" s="7" t="n">
        <v>1</v>
      </c>
    </row>
    <row r="13179" spans="1:15">
      <c r="A13179" t="s">
        <v>4</v>
      </c>
      <c r="B13179" s="4" t="s">
        <v>5</v>
      </c>
      <c r="C13179" s="4" t="s">
        <v>8</v>
      </c>
      <c r="D13179" s="4" t="s">
        <v>8</v>
      </c>
      <c r="E13179" s="4" t="s">
        <v>9</v>
      </c>
      <c r="F13179" s="4" t="s">
        <v>7</v>
      </c>
    </row>
    <row r="13180" spans="1:15">
      <c r="A13180" t="n">
        <v>107737</v>
      </c>
      <c r="B13180" s="24" t="n">
        <v>107</v>
      </c>
      <c r="C13180" s="7" t="n">
        <v>1</v>
      </c>
      <c r="D13180" s="7" t="n">
        <v>0</v>
      </c>
      <c r="E13180" s="7" t="s">
        <v>562</v>
      </c>
      <c r="F13180" s="7" t="n">
        <v>2</v>
      </c>
    </row>
    <row r="13181" spans="1:15">
      <c r="A13181" t="s">
        <v>4</v>
      </c>
      <c r="B13181" s="4" t="s">
        <v>5</v>
      </c>
      <c r="C13181" s="4" t="s">
        <v>8</v>
      </c>
      <c r="D13181" s="4" t="s">
        <v>8</v>
      </c>
      <c r="E13181" s="4" t="s">
        <v>8</v>
      </c>
      <c r="F13181" s="4" t="s">
        <v>7</v>
      </c>
      <c r="G13181" s="4" t="s">
        <v>7</v>
      </c>
      <c r="H13181" s="4" t="s">
        <v>8</v>
      </c>
    </row>
    <row r="13182" spans="1:15">
      <c r="A13182" t="n">
        <v>107761</v>
      </c>
      <c r="B13182" s="24" t="n">
        <v>107</v>
      </c>
      <c r="C13182" s="7" t="n">
        <v>2</v>
      </c>
      <c r="D13182" s="7" t="n">
        <v>0</v>
      </c>
      <c r="E13182" s="7" t="n">
        <v>1</v>
      </c>
      <c r="F13182" s="7" t="n">
        <v>65535</v>
      </c>
      <c r="G13182" s="7" t="n">
        <v>65535</v>
      </c>
      <c r="H13182" s="7" t="n">
        <v>0</v>
      </c>
    </row>
    <row r="13183" spans="1:15">
      <c r="A13183" t="s">
        <v>4</v>
      </c>
      <c r="B13183" s="4" t="s">
        <v>5</v>
      </c>
      <c r="C13183" s="4" t="s">
        <v>8</v>
      </c>
      <c r="D13183" s="4" t="s">
        <v>8</v>
      </c>
      <c r="E13183" s="4" t="s">
        <v>8</v>
      </c>
    </row>
    <row r="13184" spans="1:15">
      <c r="A13184" t="n">
        <v>107770</v>
      </c>
      <c r="B13184" s="24" t="n">
        <v>107</v>
      </c>
      <c r="C13184" s="7" t="n">
        <v>4</v>
      </c>
      <c r="D13184" s="7" t="n">
        <v>0</v>
      </c>
      <c r="E13184" s="7" t="n">
        <v>0</v>
      </c>
    </row>
    <row r="13185" spans="1:8">
      <c r="A13185" t="s">
        <v>4</v>
      </c>
      <c r="B13185" s="4" t="s">
        <v>5</v>
      </c>
      <c r="C13185" s="4" t="s">
        <v>8</v>
      </c>
      <c r="D13185" s="4" t="s">
        <v>8</v>
      </c>
    </row>
    <row r="13186" spans="1:8">
      <c r="A13186" t="n">
        <v>107774</v>
      </c>
      <c r="B13186" s="24" t="n">
        <v>107</v>
      </c>
      <c r="C13186" s="7" t="n">
        <v>3</v>
      </c>
      <c r="D13186" s="7" t="n">
        <v>0</v>
      </c>
    </row>
    <row r="13187" spans="1:8">
      <c r="A13187" t="s">
        <v>4</v>
      </c>
      <c r="B13187" s="4" t="s">
        <v>5</v>
      </c>
      <c r="C13187" s="4" t="s">
        <v>8</v>
      </c>
      <c r="D13187" s="4" t="s">
        <v>8</v>
      </c>
      <c r="E13187" s="4" t="s">
        <v>8</v>
      </c>
      <c r="F13187" s="4" t="s">
        <v>14</v>
      </c>
      <c r="G13187" s="4" t="s">
        <v>8</v>
      </c>
      <c r="H13187" s="4" t="s">
        <v>8</v>
      </c>
      <c r="I13187" s="4" t="s">
        <v>12</v>
      </c>
    </row>
    <row r="13188" spans="1:8">
      <c r="A13188" t="n">
        <v>107777</v>
      </c>
      <c r="B13188" s="12" t="n">
        <v>5</v>
      </c>
      <c r="C13188" s="7" t="n">
        <v>35</v>
      </c>
      <c r="D13188" s="7" t="n">
        <v>0</v>
      </c>
      <c r="E13188" s="7" t="n">
        <v>0</v>
      </c>
      <c r="F13188" s="7" t="n">
        <v>1</v>
      </c>
      <c r="G13188" s="7" t="n">
        <v>2</v>
      </c>
      <c r="H13188" s="7" t="n">
        <v>1</v>
      </c>
      <c r="I13188" s="13" t="n">
        <f t="normal" ca="1">A13250</f>
        <v>0</v>
      </c>
    </row>
    <row r="13189" spans="1:8">
      <c r="A13189" t="s">
        <v>4</v>
      </c>
      <c r="B13189" s="4" t="s">
        <v>5</v>
      </c>
      <c r="C13189" s="4" t="s">
        <v>8</v>
      </c>
      <c r="D13189" s="4" t="s">
        <v>7</v>
      </c>
      <c r="E13189" s="4" t="s">
        <v>13</v>
      </c>
    </row>
    <row r="13190" spans="1:8">
      <c r="A13190" t="n">
        <v>107791</v>
      </c>
      <c r="B13190" s="27" t="n">
        <v>58</v>
      </c>
      <c r="C13190" s="7" t="n">
        <v>100</v>
      </c>
      <c r="D13190" s="7" t="n">
        <v>300</v>
      </c>
      <c r="E13190" s="7" t="n">
        <v>0.300000011920929</v>
      </c>
    </row>
    <row r="13191" spans="1:8">
      <c r="A13191" t="s">
        <v>4</v>
      </c>
      <c r="B13191" s="4" t="s">
        <v>5</v>
      </c>
      <c r="C13191" s="4" t="s">
        <v>8</v>
      </c>
      <c r="D13191" s="4" t="s">
        <v>7</v>
      </c>
    </row>
    <row r="13192" spans="1:8">
      <c r="A13192" t="n">
        <v>107799</v>
      </c>
      <c r="B13192" s="27" t="n">
        <v>58</v>
      </c>
      <c r="C13192" s="7" t="n">
        <v>255</v>
      </c>
      <c r="D13192" s="7" t="n">
        <v>0</v>
      </c>
    </row>
    <row r="13193" spans="1:8">
      <c r="A13193" t="s">
        <v>4</v>
      </c>
      <c r="B13193" s="4" t="s">
        <v>5</v>
      </c>
      <c r="C13193" s="4" t="s">
        <v>8</v>
      </c>
      <c r="D13193" s="4" t="s">
        <v>7</v>
      </c>
      <c r="E13193" s="4" t="s">
        <v>9</v>
      </c>
    </row>
    <row r="13194" spans="1:8">
      <c r="A13194" t="n">
        <v>107803</v>
      </c>
      <c r="B13194" s="39" t="n">
        <v>51</v>
      </c>
      <c r="C13194" s="7" t="n">
        <v>4</v>
      </c>
      <c r="D13194" s="7" t="n">
        <v>0</v>
      </c>
      <c r="E13194" s="7" t="s">
        <v>85</v>
      </c>
    </row>
    <row r="13195" spans="1:8">
      <c r="A13195" t="s">
        <v>4</v>
      </c>
      <c r="B13195" s="4" t="s">
        <v>5</v>
      </c>
      <c r="C13195" s="4" t="s">
        <v>7</v>
      </c>
    </row>
    <row r="13196" spans="1:8">
      <c r="A13196" t="n">
        <v>107817</v>
      </c>
      <c r="B13196" s="25" t="n">
        <v>16</v>
      </c>
      <c r="C13196" s="7" t="n">
        <v>0</v>
      </c>
    </row>
    <row r="13197" spans="1:8">
      <c r="A13197" t="s">
        <v>4</v>
      </c>
      <c r="B13197" s="4" t="s">
        <v>5</v>
      </c>
      <c r="C13197" s="4" t="s">
        <v>7</v>
      </c>
      <c r="D13197" s="4" t="s">
        <v>74</v>
      </c>
      <c r="E13197" s="4" t="s">
        <v>8</v>
      </c>
      <c r="F13197" s="4" t="s">
        <v>8</v>
      </c>
      <c r="G13197" s="4" t="s">
        <v>74</v>
      </c>
      <c r="H13197" s="4" t="s">
        <v>8</v>
      </c>
      <c r="I13197" s="4" t="s">
        <v>8</v>
      </c>
    </row>
    <row r="13198" spans="1:8">
      <c r="A13198" t="n">
        <v>107820</v>
      </c>
      <c r="B13198" s="40" t="n">
        <v>26</v>
      </c>
      <c r="C13198" s="7" t="n">
        <v>0</v>
      </c>
      <c r="D13198" s="7" t="s">
        <v>774</v>
      </c>
      <c r="E13198" s="7" t="n">
        <v>2</v>
      </c>
      <c r="F13198" s="7" t="n">
        <v>3</v>
      </c>
      <c r="G13198" s="7" t="s">
        <v>775</v>
      </c>
      <c r="H13198" s="7" t="n">
        <v>2</v>
      </c>
      <c r="I13198" s="7" t="n">
        <v>0</v>
      </c>
    </row>
    <row r="13199" spans="1:8">
      <c r="A13199" t="s">
        <v>4</v>
      </c>
      <c r="B13199" s="4" t="s">
        <v>5</v>
      </c>
    </row>
    <row r="13200" spans="1:8">
      <c r="A13200" t="n">
        <v>107888</v>
      </c>
      <c r="B13200" s="41" t="n">
        <v>28</v>
      </c>
    </row>
    <row r="13201" spans="1:9">
      <c r="A13201" t="s">
        <v>4</v>
      </c>
      <c r="B13201" s="4" t="s">
        <v>5</v>
      </c>
      <c r="C13201" s="4" t="s">
        <v>8</v>
      </c>
      <c r="D13201" s="4" t="s">
        <v>7</v>
      </c>
      <c r="E13201" s="4" t="s">
        <v>9</v>
      </c>
    </row>
    <row r="13202" spans="1:9">
      <c r="A13202" t="n">
        <v>107889</v>
      </c>
      <c r="B13202" s="39" t="n">
        <v>51</v>
      </c>
      <c r="C13202" s="7" t="n">
        <v>4</v>
      </c>
      <c r="D13202" s="7" t="n">
        <v>13</v>
      </c>
      <c r="E13202" s="7" t="s">
        <v>85</v>
      </c>
    </row>
    <row r="13203" spans="1:9">
      <c r="A13203" t="s">
        <v>4</v>
      </c>
      <c r="B13203" s="4" t="s">
        <v>5</v>
      </c>
      <c r="C13203" s="4" t="s">
        <v>7</v>
      </c>
    </row>
    <row r="13204" spans="1:9">
      <c r="A13204" t="n">
        <v>107903</v>
      </c>
      <c r="B13204" s="25" t="n">
        <v>16</v>
      </c>
      <c r="C13204" s="7" t="n">
        <v>0</v>
      </c>
    </row>
    <row r="13205" spans="1:9">
      <c r="A13205" t="s">
        <v>4</v>
      </c>
      <c r="B13205" s="4" t="s">
        <v>5</v>
      </c>
      <c r="C13205" s="4" t="s">
        <v>7</v>
      </c>
      <c r="D13205" s="4" t="s">
        <v>74</v>
      </c>
      <c r="E13205" s="4" t="s">
        <v>8</v>
      </c>
      <c r="F13205" s="4" t="s">
        <v>8</v>
      </c>
      <c r="G13205" s="4" t="s">
        <v>74</v>
      </c>
      <c r="H13205" s="4" t="s">
        <v>8</v>
      </c>
      <c r="I13205" s="4" t="s">
        <v>8</v>
      </c>
    </row>
    <row r="13206" spans="1:9">
      <c r="A13206" t="n">
        <v>107906</v>
      </c>
      <c r="B13206" s="40" t="n">
        <v>26</v>
      </c>
      <c r="C13206" s="7" t="n">
        <v>13</v>
      </c>
      <c r="D13206" s="7" t="s">
        <v>776</v>
      </c>
      <c r="E13206" s="7" t="n">
        <v>2</v>
      </c>
      <c r="F13206" s="7" t="n">
        <v>3</v>
      </c>
      <c r="G13206" s="7" t="s">
        <v>777</v>
      </c>
      <c r="H13206" s="7" t="n">
        <v>2</v>
      </c>
      <c r="I13206" s="7" t="n">
        <v>0</v>
      </c>
    </row>
    <row r="13207" spans="1:9">
      <c r="A13207" t="s">
        <v>4</v>
      </c>
      <c r="B13207" s="4" t="s">
        <v>5</v>
      </c>
    </row>
    <row r="13208" spans="1:9">
      <c r="A13208" t="n">
        <v>108031</v>
      </c>
      <c r="B13208" s="41" t="n">
        <v>28</v>
      </c>
    </row>
    <row r="13209" spans="1:9">
      <c r="A13209" t="s">
        <v>4</v>
      </c>
      <c r="B13209" s="4" t="s">
        <v>5</v>
      </c>
      <c r="C13209" s="4" t="s">
        <v>8</v>
      </c>
      <c r="D13209" s="4" t="s">
        <v>7</v>
      </c>
      <c r="E13209" s="4" t="s">
        <v>8</v>
      </c>
    </row>
    <row r="13210" spans="1:9">
      <c r="A13210" t="n">
        <v>108032</v>
      </c>
      <c r="B13210" s="14" t="n">
        <v>49</v>
      </c>
      <c r="C13210" s="7" t="n">
        <v>1</v>
      </c>
      <c r="D13210" s="7" t="n">
        <v>4000</v>
      </c>
      <c r="E13210" s="7" t="n">
        <v>0</v>
      </c>
    </row>
    <row r="13211" spans="1:9">
      <c r="A13211" t="s">
        <v>4</v>
      </c>
      <c r="B13211" s="4" t="s">
        <v>5</v>
      </c>
      <c r="C13211" s="4" t="s">
        <v>8</v>
      </c>
      <c r="D13211" s="4" t="s">
        <v>7</v>
      </c>
      <c r="E13211" s="4" t="s">
        <v>14</v>
      </c>
      <c r="F13211" s="4" t="s">
        <v>7</v>
      </c>
    </row>
    <row r="13212" spans="1:9">
      <c r="A13212" t="n">
        <v>108037</v>
      </c>
      <c r="B13212" s="16" t="n">
        <v>50</v>
      </c>
      <c r="C13212" s="7" t="n">
        <v>3</v>
      </c>
      <c r="D13212" s="7" t="n">
        <v>8150</v>
      </c>
      <c r="E13212" s="7" t="n">
        <v>0</v>
      </c>
      <c r="F13212" s="7" t="n">
        <v>2000</v>
      </c>
    </row>
    <row r="13213" spans="1:9">
      <c r="A13213" t="s">
        <v>4</v>
      </c>
      <c r="B13213" s="4" t="s">
        <v>5</v>
      </c>
      <c r="C13213" s="4" t="s">
        <v>8</v>
      </c>
      <c r="D13213" s="4" t="s">
        <v>8</v>
      </c>
      <c r="E13213" s="4" t="s">
        <v>13</v>
      </c>
      <c r="F13213" s="4" t="s">
        <v>7</v>
      </c>
    </row>
    <row r="13214" spans="1:9">
      <c r="A13214" t="n">
        <v>108047</v>
      </c>
      <c r="B13214" s="31" t="n">
        <v>45</v>
      </c>
      <c r="C13214" s="7" t="n">
        <v>5</v>
      </c>
      <c r="D13214" s="7" t="n">
        <v>3</v>
      </c>
      <c r="E13214" s="7" t="n">
        <v>3.5</v>
      </c>
      <c r="F13214" s="7" t="n">
        <v>3000</v>
      </c>
    </row>
    <row r="13215" spans="1:9">
      <c r="A13215" t="s">
        <v>4</v>
      </c>
      <c r="B13215" s="4" t="s">
        <v>5</v>
      </c>
      <c r="C13215" s="4" t="s">
        <v>8</v>
      </c>
      <c r="D13215" s="4" t="s">
        <v>7</v>
      </c>
      <c r="E13215" s="4" t="s">
        <v>13</v>
      </c>
    </row>
    <row r="13216" spans="1:9">
      <c r="A13216" t="n">
        <v>108056</v>
      </c>
      <c r="B13216" s="27" t="n">
        <v>58</v>
      </c>
      <c r="C13216" s="7" t="n">
        <v>0</v>
      </c>
      <c r="D13216" s="7" t="n">
        <v>1000</v>
      </c>
      <c r="E13216" s="7" t="n">
        <v>1</v>
      </c>
    </row>
    <row r="13217" spans="1:9">
      <c r="A13217" t="s">
        <v>4</v>
      </c>
      <c r="B13217" s="4" t="s">
        <v>5</v>
      </c>
      <c r="C13217" s="4" t="s">
        <v>8</v>
      </c>
      <c r="D13217" s="4" t="s">
        <v>7</v>
      </c>
    </row>
    <row r="13218" spans="1:9">
      <c r="A13218" t="n">
        <v>108064</v>
      </c>
      <c r="B13218" s="27" t="n">
        <v>58</v>
      </c>
      <c r="C13218" s="7" t="n">
        <v>255</v>
      </c>
      <c r="D13218" s="7" t="n">
        <v>0</v>
      </c>
    </row>
    <row r="13219" spans="1:9">
      <c r="A13219" t="s">
        <v>4</v>
      </c>
      <c r="B13219" s="4" t="s">
        <v>5</v>
      </c>
      <c r="C13219" s="4" t="s">
        <v>8</v>
      </c>
      <c r="D13219" s="4" t="s">
        <v>7</v>
      </c>
    </row>
    <row r="13220" spans="1:9">
      <c r="A13220" t="n">
        <v>108068</v>
      </c>
      <c r="B13220" s="31" t="n">
        <v>45</v>
      </c>
      <c r="C13220" s="7" t="n">
        <v>7</v>
      </c>
      <c r="D13220" s="7" t="n">
        <v>255</v>
      </c>
    </row>
    <row r="13221" spans="1:9">
      <c r="A13221" t="s">
        <v>4</v>
      </c>
      <c r="B13221" s="4" t="s">
        <v>5</v>
      </c>
      <c r="C13221" s="4" t="s">
        <v>8</v>
      </c>
      <c r="D13221" s="4" t="s">
        <v>8</v>
      </c>
    </row>
    <row r="13222" spans="1:9">
      <c r="A13222" t="n">
        <v>108072</v>
      </c>
      <c r="B13222" s="14" t="n">
        <v>49</v>
      </c>
      <c r="C13222" s="7" t="n">
        <v>2</v>
      </c>
      <c r="D13222" s="7" t="n">
        <v>0</v>
      </c>
    </row>
    <row r="13223" spans="1:9">
      <c r="A13223" t="s">
        <v>4</v>
      </c>
      <c r="B13223" s="4" t="s">
        <v>5</v>
      </c>
      <c r="C13223" s="4" t="s">
        <v>8</v>
      </c>
      <c r="D13223" s="4" t="s">
        <v>7</v>
      </c>
      <c r="E13223" s="4" t="s">
        <v>7</v>
      </c>
      <c r="F13223" s="4" t="s">
        <v>7</v>
      </c>
      <c r="G13223" s="4" t="s">
        <v>7</v>
      </c>
      <c r="H13223" s="4" t="s">
        <v>8</v>
      </c>
    </row>
    <row r="13224" spans="1:9">
      <c r="A13224" t="n">
        <v>108075</v>
      </c>
      <c r="B13224" s="37" t="n">
        <v>25</v>
      </c>
      <c r="C13224" s="7" t="n">
        <v>5</v>
      </c>
      <c r="D13224" s="7" t="n">
        <v>65535</v>
      </c>
      <c r="E13224" s="7" t="n">
        <v>500</v>
      </c>
      <c r="F13224" s="7" t="n">
        <v>800</v>
      </c>
      <c r="G13224" s="7" t="n">
        <v>140</v>
      </c>
      <c r="H13224" s="7" t="n">
        <v>0</v>
      </c>
    </row>
    <row r="13225" spans="1:9">
      <c r="A13225" t="s">
        <v>4</v>
      </c>
      <c r="B13225" s="4" t="s">
        <v>5</v>
      </c>
      <c r="C13225" s="4" t="s">
        <v>7</v>
      </c>
      <c r="D13225" s="4" t="s">
        <v>8</v>
      </c>
      <c r="E13225" s="4" t="s">
        <v>74</v>
      </c>
      <c r="F13225" s="4" t="s">
        <v>8</v>
      </c>
      <c r="G13225" s="4" t="s">
        <v>8</v>
      </c>
    </row>
    <row r="13226" spans="1:9">
      <c r="A13226" t="n">
        <v>108086</v>
      </c>
      <c r="B13226" s="44" t="n">
        <v>24</v>
      </c>
      <c r="C13226" s="7" t="n">
        <v>65533</v>
      </c>
      <c r="D13226" s="7" t="n">
        <v>11</v>
      </c>
      <c r="E13226" s="7" t="s">
        <v>778</v>
      </c>
      <c r="F13226" s="7" t="n">
        <v>2</v>
      </c>
      <c r="G13226" s="7" t="n">
        <v>0</v>
      </c>
    </row>
    <row r="13227" spans="1:9">
      <c r="A13227" t="s">
        <v>4</v>
      </c>
      <c r="B13227" s="4" t="s">
        <v>5</v>
      </c>
    </row>
    <row r="13228" spans="1:9">
      <c r="A13228" t="n">
        <v>108203</v>
      </c>
      <c r="B13228" s="41" t="n">
        <v>28</v>
      </c>
    </row>
    <row r="13229" spans="1:9">
      <c r="A13229" t="s">
        <v>4</v>
      </c>
      <c r="B13229" s="4" t="s">
        <v>5</v>
      </c>
      <c r="C13229" s="4" t="s">
        <v>7</v>
      </c>
      <c r="D13229" s="4" t="s">
        <v>8</v>
      </c>
      <c r="E13229" s="4" t="s">
        <v>74</v>
      </c>
      <c r="F13229" s="4" t="s">
        <v>8</v>
      </c>
      <c r="G13229" s="4" t="s">
        <v>8</v>
      </c>
    </row>
    <row r="13230" spans="1:9">
      <c r="A13230" t="n">
        <v>108204</v>
      </c>
      <c r="B13230" s="44" t="n">
        <v>24</v>
      </c>
      <c r="C13230" s="7" t="n">
        <v>65533</v>
      </c>
      <c r="D13230" s="7" t="n">
        <v>11</v>
      </c>
      <c r="E13230" s="7" t="s">
        <v>779</v>
      </c>
      <c r="F13230" s="7" t="n">
        <v>2</v>
      </c>
      <c r="G13230" s="7" t="n">
        <v>0</v>
      </c>
    </row>
    <row r="13231" spans="1:9">
      <c r="A13231" t="s">
        <v>4</v>
      </c>
      <c r="B13231" s="4" t="s">
        <v>5</v>
      </c>
    </row>
    <row r="13232" spans="1:9">
      <c r="A13232" t="n">
        <v>108278</v>
      </c>
      <c r="B13232" s="41" t="n">
        <v>28</v>
      </c>
    </row>
    <row r="13233" spans="1:8">
      <c r="A13233" t="s">
        <v>4</v>
      </c>
      <c r="B13233" s="4" t="s">
        <v>5</v>
      </c>
      <c r="C13233" s="4" t="s">
        <v>7</v>
      </c>
      <c r="D13233" s="4" t="s">
        <v>8</v>
      </c>
      <c r="E13233" s="4" t="s">
        <v>74</v>
      </c>
      <c r="F13233" s="4" t="s">
        <v>8</v>
      </c>
      <c r="G13233" s="4" t="s">
        <v>8</v>
      </c>
    </row>
    <row r="13234" spans="1:8">
      <c r="A13234" t="n">
        <v>108279</v>
      </c>
      <c r="B13234" s="44" t="n">
        <v>24</v>
      </c>
      <c r="C13234" s="7" t="n">
        <v>65533</v>
      </c>
      <c r="D13234" s="7" t="n">
        <v>11</v>
      </c>
      <c r="E13234" s="7" t="s">
        <v>780</v>
      </c>
      <c r="F13234" s="7" t="n">
        <v>2</v>
      </c>
      <c r="G13234" s="7" t="n">
        <v>0</v>
      </c>
    </row>
    <row r="13235" spans="1:8">
      <c r="A13235" t="s">
        <v>4</v>
      </c>
      <c r="B13235" s="4" t="s">
        <v>5</v>
      </c>
    </row>
    <row r="13236" spans="1:8">
      <c r="A13236" t="n">
        <v>108348</v>
      </c>
      <c r="B13236" s="41" t="n">
        <v>28</v>
      </c>
    </row>
    <row r="13237" spans="1:8">
      <c r="A13237" t="s">
        <v>4</v>
      </c>
      <c r="B13237" s="4" t="s">
        <v>5</v>
      </c>
      <c r="C13237" s="4" t="s">
        <v>7</v>
      </c>
      <c r="D13237" s="4" t="s">
        <v>8</v>
      </c>
      <c r="E13237" s="4" t="s">
        <v>74</v>
      </c>
      <c r="F13237" s="4" t="s">
        <v>8</v>
      </c>
      <c r="G13237" s="4" t="s">
        <v>8</v>
      </c>
    </row>
    <row r="13238" spans="1:8">
      <c r="A13238" t="n">
        <v>108349</v>
      </c>
      <c r="B13238" s="44" t="n">
        <v>24</v>
      </c>
      <c r="C13238" s="7" t="n">
        <v>65533</v>
      </c>
      <c r="D13238" s="7" t="n">
        <v>11</v>
      </c>
      <c r="E13238" s="7" t="s">
        <v>781</v>
      </c>
      <c r="F13238" s="7" t="n">
        <v>2</v>
      </c>
      <c r="G13238" s="7" t="n">
        <v>0</v>
      </c>
    </row>
    <row r="13239" spans="1:8">
      <c r="A13239" t="s">
        <v>4</v>
      </c>
      <c r="B13239" s="4" t="s">
        <v>5</v>
      </c>
    </row>
    <row r="13240" spans="1:8">
      <c r="A13240" t="n">
        <v>108444</v>
      </c>
      <c r="B13240" s="41" t="n">
        <v>28</v>
      </c>
    </row>
    <row r="13241" spans="1:8">
      <c r="A13241" t="s">
        <v>4</v>
      </c>
      <c r="B13241" s="4" t="s">
        <v>5</v>
      </c>
      <c r="C13241" s="4" t="s">
        <v>8</v>
      </c>
    </row>
    <row r="13242" spans="1:8">
      <c r="A13242" t="n">
        <v>108445</v>
      </c>
      <c r="B13242" s="45" t="n">
        <v>27</v>
      </c>
      <c r="C13242" s="7" t="n">
        <v>0</v>
      </c>
    </row>
    <row r="13243" spans="1:8">
      <c r="A13243" t="s">
        <v>4</v>
      </c>
      <c r="B13243" s="4" t="s">
        <v>5</v>
      </c>
      <c r="C13243" s="4" t="s">
        <v>8</v>
      </c>
    </row>
    <row r="13244" spans="1:8">
      <c r="A13244" t="n">
        <v>108447</v>
      </c>
      <c r="B13244" s="45" t="n">
        <v>27</v>
      </c>
      <c r="C13244" s="7" t="n">
        <v>1</v>
      </c>
    </row>
    <row r="13245" spans="1:8">
      <c r="A13245" t="s">
        <v>4</v>
      </c>
      <c r="B13245" s="4" t="s">
        <v>5</v>
      </c>
      <c r="C13245" s="4" t="s">
        <v>8</v>
      </c>
      <c r="D13245" s="4" t="s">
        <v>7</v>
      </c>
      <c r="E13245" s="4" t="s">
        <v>7</v>
      </c>
      <c r="F13245" s="4" t="s">
        <v>7</v>
      </c>
      <c r="G13245" s="4" t="s">
        <v>7</v>
      </c>
      <c r="H13245" s="4" t="s">
        <v>8</v>
      </c>
    </row>
    <row r="13246" spans="1:8">
      <c r="A13246" t="n">
        <v>108449</v>
      </c>
      <c r="B13246" s="37" t="n">
        <v>25</v>
      </c>
      <c r="C13246" s="7" t="n">
        <v>5</v>
      </c>
      <c r="D13246" s="7" t="n">
        <v>65535</v>
      </c>
      <c r="E13246" s="7" t="n">
        <v>65535</v>
      </c>
      <c r="F13246" s="7" t="n">
        <v>65535</v>
      </c>
      <c r="G13246" s="7" t="n">
        <v>65535</v>
      </c>
      <c r="H13246" s="7" t="n">
        <v>0</v>
      </c>
    </row>
    <row r="13247" spans="1:8">
      <c r="A13247" t="s">
        <v>4</v>
      </c>
      <c r="B13247" s="4" t="s">
        <v>5</v>
      </c>
      <c r="C13247" s="4" t="s">
        <v>12</v>
      </c>
    </row>
    <row r="13248" spans="1:8">
      <c r="A13248" t="n">
        <v>108460</v>
      </c>
      <c r="B13248" s="15" t="n">
        <v>3</v>
      </c>
      <c r="C13248" s="13" t="n">
        <f t="normal" ca="1">A13254</f>
        <v>0</v>
      </c>
    </row>
    <row r="13249" spans="1:8">
      <c r="A13249" t="s">
        <v>4</v>
      </c>
      <c r="B13249" s="4" t="s">
        <v>5</v>
      </c>
      <c r="C13249" s="4" t="s">
        <v>8</v>
      </c>
      <c r="D13249" s="4" t="s">
        <v>7</v>
      </c>
      <c r="E13249" s="4" t="s">
        <v>13</v>
      </c>
    </row>
    <row r="13250" spans="1:8">
      <c r="A13250" t="n">
        <v>108465</v>
      </c>
      <c r="B13250" s="27" t="n">
        <v>58</v>
      </c>
      <c r="C13250" s="7" t="n">
        <v>0</v>
      </c>
      <c r="D13250" s="7" t="n">
        <v>1000</v>
      </c>
      <c r="E13250" s="7" t="n">
        <v>1</v>
      </c>
    </row>
    <row r="13251" spans="1:8">
      <c r="A13251" t="s">
        <v>4</v>
      </c>
      <c r="B13251" s="4" t="s">
        <v>5</v>
      </c>
      <c r="C13251" s="4" t="s">
        <v>8</v>
      </c>
      <c r="D13251" s="4" t="s">
        <v>7</v>
      </c>
    </row>
    <row r="13252" spans="1:8">
      <c r="A13252" t="n">
        <v>108473</v>
      </c>
      <c r="B13252" s="27" t="n">
        <v>58</v>
      </c>
      <c r="C13252" s="7" t="n">
        <v>255</v>
      </c>
      <c r="D13252" s="7" t="n">
        <v>0</v>
      </c>
    </row>
    <row r="13253" spans="1:8">
      <c r="A13253" t="s">
        <v>4</v>
      </c>
      <c r="B13253" s="4" t="s">
        <v>5</v>
      </c>
      <c r="C13253" s="4" t="s">
        <v>7</v>
      </c>
      <c r="D13253" s="4" t="s">
        <v>8</v>
      </c>
      <c r="E13253" s="4" t="s">
        <v>8</v>
      </c>
      <c r="F13253" s="4" t="s">
        <v>9</v>
      </c>
    </row>
    <row r="13254" spans="1:8">
      <c r="A13254" t="n">
        <v>108477</v>
      </c>
      <c r="B13254" s="59" t="n">
        <v>47</v>
      </c>
      <c r="C13254" s="7" t="n">
        <v>13</v>
      </c>
      <c r="D13254" s="7" t="n">
        <v>0</v>
      </c>
      <c r="E13254" s="7" t="n">
        <v>1</v>
      </c>
      <c r="F13254" s="7" t="s">
        <v>546</v>
      </c>
    </row>
    <row r="13255" spans="1:8">
      <c r="A13255" t="s">
        <v>4</v>
      </c>
      <c r="B13255" s="4" t="s">
        <v>5</v>
      </c>
      <c r="C13255" s="4" t="s">
        <v>7</v>
      </c>
      <c r="D13255" s="4" t="s">
        <v>13</v>
      </c>
      <c r="E13255" s="4" t="s">
        <v>13</v>
      </c>
      <c r="F13255" s="4" t="s">
        <v>13</v>
      </c>
      <c r="G13255" s="4" t="s">
        <v>13</v>
      </c>
    </row>
    <row r="13256" spans="1:8">
      <c r="A13256" t="n">
        <v>108498</v>
      </c>
      <c r="B13256" s="46" t="n">
        <v>46</v>
      </c>
      <c r="C13256" s="7" t="n">
        <v>61456</v>
      </c>
      <c r="D13256" s="7" t="n">
        <v>-0.899999976158142</v>
      </c>
      <c r="E13256" s="7" t="n">
        <v>2.10999989509583</v>
      </c>
      <c r="F13256" s="7" t="n">
        <v>44.0999984741211</v>
      </c>
      <c r="G13256" s="7" t="n">
        <v>10</v>
      </c>
    </row>
    <row r="13257" spans="1:8">
      <c r="A13257" t="s">
        <v>4</v>
      </c>
      <c r="B13257" s="4" t="s">
        <v>5</v>
      </c>
      <c r="C13257" s="4" t="s">
        <v>8</v>
      </c>
      <c r="D13257" s="4" t="s">
        <v>8</v>
      </c>
      <c r="E13257" s="4" t="s">
        <v>13</v>
      </c>
      <c r="F13257" s="4" t="s">
        <v>13</v>
      </c>
      <c r="G13257" s="4" t="s">
        <v>13</v>
      </c>
      <c r="H13257" s="4" t="s">
        <v>7</v>
      </c>
      <c r="I13257" s="4" t="s">
        <v>8</v>
      </c>
    </row>
    <row r="13258" spans="1:8">
      <c r="A13258" t="n">
        <v>108517</v>
      </c>
      <c r="B13258" s="31" t="n">
        <v>45</v>
      </c>
      <c r="C13258" s="7" t="n">
        <v>4</v>
      </c>
      <c r="D13258" s="7" t="n">
        <v>3</v>
      </c>
      <c r="E13258" s="7" t="n">
        <v>7</v>
      </c>
      <c r="F13258" s="7" t="n">
        <v>190</v>
      </c>
      <c r="G13258" s="7" t="n">
        <v>0</v>
      </c>
      <c r="H13258" s="7" t="n">
        <v>0</v>
      </c>
      <c r="I13258" s="7" t="n">
        <v>0</v>
      </c>
    </row>
    <row r="13259" spans="1:8">
      <c r="A13259" t="s">
        <v>4</v>
      </c>
      <c r="B13259" s="4" t="s">
        <v>5</v>
      </c>
      <c r="C13259" s="4" t="s">
        <v>8</v>
      </c>
      <c r="D13259" s="4" t="s">
        <v>8</v>
      </c>
      <c r="E13259" s="4" t="s">
        <v>8</v>
      </c>
      <c r="F13259" s="4" t="s">
        <v>14</v>
      </c>
      <c r="G13259" s="4" t="s">
        <v>8</v>
      </c>
      <c r="H13259" s="4" t="s">
        <v>8</v>
      </c>
      <c r="I13259" s="4" t="s">
        <v>12</v>
      </c>
    </row>
    <row r="13260" spans="1:8">
      <c r="A13260" t="n">
        <v>108535</v>
      </c>
      <c r="B13260" s="12" t="n">
        <v>5</v>
      </c>
      <c r="C13260" s="7" t="n">
        <v>35</v>
      </c>
      <c r="D13260" s="7" t="n">
        <v>0</v>
      </c>
      <c r="E13260" s="7" t="n">
        <v>0</v>
      </c>
      <c r="F13260" s="7" t="n">
        <v>1</v>
      </c>
      <c r="G13260" s="7" t="n">
        <v>2</v>
      </c>
      <c r="H13260" s="7" t="n">
        <v>1</v>
      </c>
      <c r="I13260" s="13" t="n">
        <f t="normal" ca="1">A13266</f>
        <v>0</v>
      </c>
    </row>
    <row r="13261" spans="1:8">
      <c r="A13261" t="s">
        <v>4</v>
      </c>
      <c r="B13261" s="4" t="s">
        <v>5</v>
      </c>
      <c r="C13261" s="4" t="s">
        <v>8</v>
      </c>
      <c r="D13261" s="4" t="s">
        <v>7</v>
      </c>
    </row>
    <row r="13262" spans="1:8">
      <c r="A13262" t="n">
        <v>108549</v>
      </c>
      <c r="B13262" s="10" t="n">
        <v>162</v>
      </c>
      <c r="C13262" s="7" t="n">
        <v>1</v>
      </c>
      <c r="D13262" s="7" t="n">
        <v>0</v>
      </c>
    </row>
    <row r="13263" spans="1:8">
      <c r="A13263" t="s">
        <v>4</v>
      </c>
      <c r="B13263" s="4" t="s">
        <v>5</v>
      </c>
      <c r="C13263" s="4" t="s">
        <v>12</v>
      </c>
    </row>
    <row r="13264" spans="1:8">
      <c r="A13264" t="n">
        <v>108553</v>
      </c>
      <c r="B13264" s="15" t="n">
        <v>3</v>
      </c>
      <c r="C13264" s="13" t="n">
        <f t="normal" ca="1">A13336</f>
        <v>0</v>
      </c>
    </row>
    <row r="13265" spans="1:9">
      <c r="A13265" t="s">
        <v>4</v>
      </c>
      <c r="B13265" s="4" t="s">
        <v>5</v>
      </c>
      <c r="C13265" s="4" t="s">
        <v>8</v>
      </c>
      <c r="D13265" s="4" t="s">
        <v>9</v>
      </c>
    </row>
    <row r="13266" spans="1:9">
      <c r="A13266" t="n">
        <v>108558</v>
      </c>
      <c r="B13266" s="9" t="n">
        <v>2</v>
      </c>
      <c r="C13266" s="7" t="n">
        <v>10</v>
      </c>
      <c r="D13266" s="7" t="s">
        <v>548</v>
      </c>
    </row>
    <row r="13267" spans="1:9">
      <c r="A13267" t="s">
        <v>4</v>
      </c>
      <c r="B13267" s="4" t="s">
        <v>5</v>
      </c>
      <c r="C13267" s="4" t="s">
        <v>7</v>
      </c>
    </row>
    <row r="13268" spans="1:9">
      <c r="A13268" t="n">
        <v>108573</v>
      </c>
      <c r="B13268" s="25" t="n">
        <v>16</v>
      </c>
      <c r="C13268" s="7" t="n">
        <v>0</v>
      </c>
    </row>
    <row r="13269" spans="1:9">
      <c r="A13269" t="s">
        <v>4</v>
      </c>
      <c r="B13269" s="4" t="s">
        <v>5</v>
      </c>
      <c r="C13269" s="4" t="s">
        <v>8</v>
      </c>
      <c r="D13269" s="4" t="s">
        <v>7</v>
      </c>
    </row>
    <row r="13270" spans="1:9">
      <c r="A13270" t="n">
        <v>108576</v>
      </c>
      <c r="B13270" s="27" t="n">
        <v>58</v>
      </c>
      <c r="C13270" s="7" t="n">
        <v>105</v>
      </c>
      <c r="D13270" s="7" t="n">
        <v>300</v>
      </c>
    </row>
    <row r="13271" spans="1:9">
      <c r="A13271" t="s">
        <v>4</v>
      </c>
      <c r="B13271" s="4" t="s">
        <v>5</v>
      </c>
      <c r="C13271" s="4" t="s">
        <v>13</v>
      </c>
      <c r="D13271" s="4" t="s">
        <v>7</v>
      </c>
    </row>
    <row r="13272" spans="1:9">
      <c r="A13272" t="n">
        <v>108580</v>
      </c>
      <c r="B13272" s="60" t="n">
        <v>103</v>
      </c>
      <c r="C13272" s="7" t="n">
        <v>1</v>
      </c>
      <c r="D13272" s="7" t="n">
        <v>300</v>
      </c>
    </row>
    <row r="13273" spans="1:9">
      <c r="A13273" t="s">
        <v>4</v>
      </c>
      <c r="B13273" s="4" t="s">
        <v>5</v>
      </c>
      <c r="C13273" s="4" t="s">
        <v>8</v>
      </c>
      <c r="D13273" s="4" t="s">
        <v>7</v>
      </c>
    </row>
    <row r="13274" spans="1:9">
      <c r="A13274" t="n">
        <v>108587</v>
      </c>
      <c r="B13274" s="64" t="n">
        <v>72</v>
      </c>
      <c r="C13274" s="7" t="n">
        <v>4</v>
      </c>
      <c r="D13274" s="7" t="n">
        <v>0</v>
      </c>
    </row>
    <row r="13275" spans="1:9">
      <c r="A13275" t="s">
        <v>4</v>
      </c>
      <c r="B13275" s="4" t="s">
        <v>5</v>
      </c>
      <c r="C13275" s="4" t="s">
        <v>14</v>
      </c>
    </row>
    <row r="13276" spans="1:9">
      <c r="A13276" t="n">
        <v>108591</v>
      </c>
      <c r="B13276" s="62" t="n">
        <v>15</v>
      </c>
      <c r="C13276" s="7" t="n">
        <v>1073741824</v>
      </c>
    </row>
    <row r="13277" spans="1:9">
      <c r="A13277" t="s">
        <v>4</v>
      </c>
      <c r="B13277" s="4" t="s">
        <v>5</v>
      </c>
      <c r="C13277" s="4" t="s">
        <v>8</v>
      </c>
    </row>
    <row r="13278" spans="1:9">
      <c r="A13278" t="n">
        <v>108596</v>
      </c>
      <c r="B13278" s="61" t="n">
        <v>64</v>
      </c>
      <c r="C13278" s="7" t="n">
        <v>3</v>
      </c>
    </row>
    <row r="13279" spans="1:9">
      <c r="A13279" t="s">
        <v>4</v>
      </c>
      <c r="B13279" s="4" t="s">
        <v>5</v>
      </c>
      <c r="C13279" s="4" t="s">
        <v>8</v>
      </c>
    </row>
    <row r="13280" spans="1:9">
      <c r="A13280" t="n">
        <v>108598</v>
      </c>
      <c r="B13280" s="53" t="n">
        <v>74</v>
      </c>
      <c r="C13280" s="7" t="n">
        <v>67</v>
      </c>
    </row>
    <row r="13281" spans="1:4">
      <c r="A13281" t="s">
        <v>4</v>
      </c>
      <c r="B13281" s="4" t="s">
        <v>5</v>
      </c>
      <c r="C13281" s="4" t="s">
        <v>8</v>
      </c>
      <c r="D13281" s="4" t="s">
        <v>8</v>
      </c>
      <c r="E13281" s="4" t="s">
        <v>7</v>
      </c>
    </row>
    <row r="13282" spans="1:4">
      <c r="A13282" t="n">
        <v>108600</v>
      </c>
      <c r="B13282" s="31" t="n">
        <v>45</v>
      </c>
      <c r="C13282" s="7" t="n">
        <v>8</v>
      </c>
      <c r="D13282" s="7" t="n">
        <v>1</v>
      </c>
      <c r="E13282" s="7" t="n">
        <v>0</v>
      </c>
    </row>
    <row r="13283" spans="1:4">
      <c r="A13283" t="s">
        <v>4</v>
      </c>
      <c r="B13283" s="4" t="s">
        <v>5</v>
      </c>
      <c r="C13283" s="4" t="s">
        <v>7</v>
      </c>
    </row>
    <row r="13284" spans="1:4">
      <c r="A13284" t="n">
        <v>108605</v>
      </c>
      <c r="B13284" s="8" t="n">
        <v>13</v>
      </c>
      <c r="C13284" s="7" t="n">
        <v>6409</v>
      </c>
    </row>
    <row r="13285" spans="1:4">
      <c r="A13285" t="s">
        <v>4</v>
      </c>
      <c r="B13285" s="4" t="s">
        <v>5</v>
      </c>
      <c r="C13285" s="4" t="s">
        <v>7</v>
      </c>
    </row>
    <row r="13286" spans="1:4">
      <c r="A13286" t="n">
        <v>108608</v>
      </c>
      <c r="B13286" s="8" t="n">
        <v>13</v>
      </c>
      <c r="C13286" s="7" t="n">
        <v>6408</v>
      </c>
    </row>
    <row r="13287" spans="1:4">
      <c r="A13287" t="s">
        <v>4</v>
      </c>
      <c r="B13287" s="4" t="s">
        <v>5</v>
      </c>
      <c r="C13287" s="4" t="s">
        <v>7</v>
      </c>
    </row>
    <row r="13288" spans="1:4">
      <c r="A13288" t="n">
        <v>108611</v>
      </c>
      <c r="B13288" s="6" t="n">
        <v>12</v>
      </c>
      <c r="C13288" s="7" t="n">
        <v>6464</v>
      </c>
    </row>
    <row r="13289" spans="1:4">
      <c r="A13289" t="s">
        <v>4</v>
      </c>
      <c r="B13289" s="4" t="s">
        <v>5</v>
      </c>
      <c r="C13289" s="4" t="s">
        <v>7</v>
      </c>
    </row>
    <row r="13290" spans="1:4">
      <c r="A13290" t="n">
        <v>108614</v>
      </c>
      <c r="B13290" s="8" t="n">
        <v>13</v>
      </c>
      <c r="C13290" s="7" t="n">
        <v>6465</v>
      </c>
    </row>
    <row r="13291" spans="1:4">
      <c r="A13291" t="s">
        <v>4</v>
      </c>
      <c r="B13291" s="4" t="s">
        <v>5</v>
      </c>
      <c r="C13291" s="4" t="s">
        <v>7</v>
      </c>
    </row>
    <row r="13292" spans="1:4">
      <c r="A13292" t="n">
        <v>108617</v>
      </c>
      <c r="B13292" s="8" t="n">
        <v>13</v>
      </c>
      <c r="C13292" s="7" t="n">
        <v>6466</v>
      </c>
    </row>
    <row r="13293" spans="1:4">
      <c r="A13293" t="s">
        <v>4</v>
      </c>
      <c r="B13293" s="4" t="s">
        <v>5</v>
      </c>
      <c r="C13293" s="4" t="s">
        <v>7</v>
      </c>
    </row>
    <row r="13294" spans="1:4">
      <c r="A13294" t="n">
        <v>108620</v>
      </c>
      <c r="B13294" s="8" t="n">
        <v>13</v>
      </c>
      <c r="C13294" s="7" t="n">
        <v>6467</v>
      </c>
    </row>
    <row r="13295" spans="1:4">
      <c r="A13295" t="s">
        <v>4</v>
      </c>
      <c r="B13295" s="4" t="s">
        <v>5</v>
      </c>
      <c r="C13295" s="4" t="s">
        <v>7</v>
      </c>
    </row>
    <row r="13296" spans="1:4">
      <c r="A13296" t="n">
        <v>108623</v>
      </c>
      <c r="B13296" s="8" t="n">
        <v>13</v>
      </c>
      <c r="C13296" s="7" t="n">
        <v>6468</v>
      </c>
    </row>
    <row r="13297" spans="1:5">
      <c r="A13297" t="s">
        <v>4</v>
      </c>
      <c r="B13297" s="4" t="s">
        <v>5</v>
      </c>
      <c r="C13297" s="4" t="s">
        <v>7</v>
      </c>
    </row>
    <row r="13298" spans="1:5">
      <c r="A13298" t="n">
        <v>108626</v>
      </c>
      <c r="B13298" s="8" t="n">
        <v>13</v>
      </c>
      <c r="C13298" s="7" t="n">
        <v>6469</v>
      </c>
    </row>
    <row r="13299" spans="1:5">
      <c r="A13299" t="s">
        <v>4</v>
      </c>
      <c r="B13299" s="4" t="s">
        <v>5</v>
      </c>
      <c r="C13299" s="4" t="s">
        <v>7</v>
      </c>
    </row>
    <row r="13300" spans="1:5">
      <c r="A13300" t="n">
        <v>108629</v>
      </c>
      <c r="B13300" s="8" t="n">
        <v>13</v>
      </c>
      <c r="C13300" s="7" t="n">
        <v>6470</v>
      </c>
    </row>
    <row r="13301" spans="1:5">
      <c r="A13301" t="s">
        <v>4</v>
      </c>
      <c r="B13301" s="4" t="s">
        <v>5</v>
      </c>
      <c r="C13301" s="4" t="s">
        <v>7</v>
      </c>
    </row>
    <row r="13302" spans="1:5">
      <c r="A13302" t="n">
        <v>108632</v>
      </c>
      <c r="B13302" s="8" t="n">
        <v>13</v>
      </c>
      <c r="C13302" s="7" t="n">
        <v>6471</v>
      </c>
    </row>
    <row r="13303" spans="1:5">
      <c r="A13303" t="s">
        <v>4</v>
      </c>
      <c r="B13303" s="4" t="s">
        <v>5</v>
      </c>
      <c r="C13303" s="4" t="s">
        <v>8</v>
      </c>
    </row>
    <row r="13304" spans="1:5">
      <c r="A13304" t="n">
        <v>108635</v>
      </c>
      <c r="B13304" s="53" t="n">
        <v>74</v>
      </c>
      <c r="C13304" s="7" t="n">
        <v>18</v>
      </c>
    </row>
    <row r="13305" spans="1:5">
      <c r="A13305" t="s">
        <v>4</v>
      </c>
      <c r="B13305" s="4" t="s">
        <v>5</v>
      </c>
      <c r="C13305" s="4" t="s">
        <v>8</v>
      </c>
    </row>
    <row r="13306" spans="1:5">
      <c r="A13306" t="n">
        <v>108637</v>
      </c>
      <c r="B13306" s="53" t="n">
        <v>74</v>
      </c>
      <c r="C13306" s="7" t="n">
        <v>45</v>
      </c>
    </row>
    <row r="13307" spans="1:5">
      <c r="A13307" t="s">
        <v>4</v>
      </c>
      <c r="B13307" s="4" t="s">
        <v>5</v>
      </c>
      <c r="C13307" s="4" t="s">
        <v>7</v>
      </c>
    </row>
    <row r="13308" spans="1:5">
      <c r="A13308" t="n">
        <v>108639</v>
      </c>
      <c r="B13308" s="25" t="n">
        <v>16</v>
      </c>
      <c r="C13308" s="7" t="n">
        <v>0</v>
      </c>
    </row>
    <row r="13309" spans="1:5">
      <c r="A13309" t="s">
        <v>4</v>
      </c>
      <c r="B13309" s="4" t="s">
        <v>5</v>
      </c>
      <c r="C13309" s="4" t="s">
        <v>8</v>
      </c>
      <c r="D13309" s="4" t="s">
        <v>8</v>
      </c>
      <c r="E13309" s="4" t="s">
        <v>8</v>
      </c>
      <c r="F13309" s="4" t="s">
        <v>8</v>
      </c>
    </row>
    <row r="13310" spans="1:5">
      <c r="A13310" t="n">
        <v>108642</v>
      </c>
      <c r="B13310" s="11" t="n">
        <v>14</v>
      </c>
      <c r="C13310" s="7" t="n">
        <v>0</v>
      </c>
      <c r="D13310" s="7" t="n">
        <v>8</v>
      </c>
      <c r="E13310" s="7" t="n">
        <v>0</v>
      </c>
      <c r="F13310" s="7" t="n">
        <v>0</v>
      </c>
    </row>
    <row r="13311" spans="1:5">
      <c r="A13311" t="s">
        <v>4</v>
      </c>
      <c r="B13311" s="4" t="s">
        <v>5</v>
      </c>
      <c r="C13311" s="4" t="s">
        <v>8</v>
      </c>
      <c r="D13311" s="4" t="s">
        <v>9</v>
      </c>
    </row>
    <row r="13312" spans="1:5">
      <c r="A13312" t="n">
        <v>108647</v>
      </c>
      <c r="B13312" s="9" t="n">
        <v>2</v>
      </c>
      <c r="C13312" s="7" t="n">
        <v>11</v>
      </c>
      <c r="D13312" s="7" t="s">
        <v>16</v>
      </c>
    </row>
    <row r="13313" spans="1:6">
      <c r="A13313" t="s">
        <v>4</v>
      </c>
      <c r="B13313" s="4" t="s">
        <v>5</v>
      </c>
      <c r="C13313" s="4" t="s">
        <v>7</v>
      </c>
    </row>
    <row r="13314" spans="1:6">
      <c r="A13314" t="n">
        <v>108661</v>
      </c>
      <c r="B13314" s="25" t="n">
        <v>16</v>
      </c>
      <c r="C13314" s="7" t="n">
        <v>0</v>
      </c>
    </row>
    <row r="13315" spans="1:6">
      <c r="A13315" t="s">
        <v>4</v>
      </c>
      <c r="B13315" s="4" t="s">
        <v>5</v>
      </c>
      <c r="C13315" s="4" t="s">
        <v>8</v>
      </c>
      <c r="D13315" s="4" t="s">
        <v>9</v>
      </c>
    </row>
    <row r="13316" spans="1:6">
      <c r="A13316" t="n">
        <v>108664</v>
      </c>
      <c r="B13316" s="9" t="n">
        <v>2</v>
      </c>
      <c r="C13316" s="7" t="n">
        <v>11</v>
      </c>
      <c r="D13316" s="7" t="s">
        <v>549</v>
      </c>
    </row>
    <row r="13317" spans="1:6">
      <c r="A13317" t="s">
        <v>4</v>
      </c>
      <c r="B13317" s="4" t="s">
        <v>5</v>
      </c>
      <c r="C13317" s="4" t="s">
        <v>7</v>
      </c>
    </row>
    <row r="13318" spans="1:6">
      <c r="A13318" t="n">
        <v>108673</v>
      </c>
      <c r="B13318" s="25" t="n">
        <v>16</v>
      </c>
      <c r="C13318" s="7" t="n">
        <v>0</v>
      </c>
    </row>
    <row r="13319" spans="1:6">
      <c r="A13319" t="s">
        <v>4</v>
      </c>
      <c r="B13319" s="4" t="s">
        <v>5</v>
      </c>
      <c r="C13319" s="4" t="s">
        <v>14</v>
      </c>
    </row>
    <row r="13320" spans="1:6">
      <c r="A13320" t="n">
        <v>108676</v>
      </c>
      <c r="B13320" s="62" t="n">
        <v>15</v>
      </c>
      <c r="C13320" s="7" t="n">
        <v>2048</v>
      </c>
    </row>
    <row r="13321" spans="1:6">
      <c r="A13321" t="s">
        <v>4</v>
      </c>
      <c r="B13321" s="4" t="s">
        <v>5</v>
      </c>
      <c r="C13321" s="4" t="s">
        <v>8</v>
      </c>
      <c r="D13321" s="4" t="s">
        <v>9</v>
      </c>
    </row>
    <row r="13322" spans="1:6">
      <c r="A13322" t="n">
        <v>108681</v>
      </c>
      <c r="B13322" s="9" t="n">
        <v>2</v>
      </c>
      <c r="C13322" s="7" t="n">
        <v>10</v>
      </c>
      <c r="D13322" s="7" t="s">
        <v>49</v>
      </c>
    </row>
    <row r="13323" spans="1:6">
      <c r="A13323" t="s">
        <v>4</v>
      </c>
      <c r="B13323" s="4" t="s">
        <v>5</v>
      </c>
      <c r="C13323" s="4" t="s">
        <v>7</v>
      </c>
    </row>
    <row r="13324" spans="1:6">
      <c r="A13324" t="n">
        <v>108699</v>
      </c>
      <c r="B13324" s="25" t="n">
        <v>16</v>
      </c>
      <c r="C13324" s="7" t="n">
        <v>0</v>
      </c>
    </row>
    <row r="13325" spans="1:6">
      <c r="A13325" t="s">
        <v>4</v>
      </c>
      <c r="B13325" s="4" t="s">
        <v>5</v>
      </c>
      <c r="C13325" s="4" t="s">
        <v>8</v>
      </c>
      <c r="D13325" s="4" t="s">
        <v>9</v>
      </c>
    </row>
    <row r="13326" spans="1:6">
      <c r="A13326" t="n">
        <v>108702</v>
      </c>
      <c r="B13326" s="9" t="n">
        <v>2</v>
      </c>
      <c r="C13326" s="7" t="n">
        <v>10</v>
      </c>
      <c r="D13326" s="7" t="s">
        <v>50</v>
      </c>
    </row>
    <row r="13327" spans="1:6">
      <c r="A13327" t="s">
        <v>4</v>
      </c>
      <c r="B13327" s="4" t="s">
        <v>5</v>
      </c>
      <c r="C13327" s="4" t="s">
        <v>7</v>
      </c>
    </row>
    <row r="13328" spans="1:6">
      <c r="A13328" t="n">
        <v>108721</v>
      </c>
      <c r="B13328" s="25" t="n">
        <v>16</v>
      </c>
      <c r="C13328" s="7" t="n">
        <v>0</v>
      </c>
    </row>
    <row r="13329" spans="1:4">
      <c r="A13329" t="s">
        <v>4</v>
      </c>
      <c r="B13329" s="4" t="s">
        <v>5</v>
      </c>
      <c r="C13329" s="4" t="s">
        <v>8</v>
      </c>
      <c r="D13329" s="4" t="s">
        <v>7</v>
      </c>
      <c r="E13329" s="4" t="s">
        <v>13</v>
      </c>
    </row>
    <row r="13330" spans="1:4">
      <c r="A13330" t="n">
        <v>108724</v>
      </c>
      <c r="B13330" s="27" t="n">
        <v>58</v>
      </c>
      <c r="C13330" s="7" t="n">
        <v>100</v>
      </c>
      <c r="D13330" s="7" t="n">
        <v>300</v>
      </c>
      <c r="E13330" s="7" t="n">
        <v>1</v>
      </c>
    </row>
    <row r="13331" spans="1:4">
      <c r="A13331" t="s">
        <v>4</v>
      </c>
      <c r="B13331" s="4" t="s">
        <v>5</v>
      </c>
      <c r="C13331" s="4" t="s">
        <v>8</v>
      </c>
      <c r="D13331" s="4" t="s">
        <v>7</v>
      </c>
    </row>
    <row r="13332" spans="1:4">
      <c r="A13332" t="n">
        <v>108732</v>
      </c>
      <c r="B13332" s="27" t="n">
        <v>58</v>
      </c>
      <c r="C13332" s="7" t="n">
        <v>255</v>
      </c>
      <c r="D13332" s="7" t="n">
        <v>0</v>
      </c>
    </row>
    <row r="13333" spans="1:4">
      <c r="A13333" t="s">
        <v>4</v>
      </c>
      <c r="B13333" s="4" t="s">
        <v>5</v>
      </c>
      <c r="C13333" s="4" t="s">
        <v>8</v>
      </c>
    </row>
    <row r="13334" spans="1:4">
      <c r="A13334" t="n">
        <v>108736</v>
      </c>
      <c r="B13334" s="29" t="n">
        <v>23</v>
      </c>
      <c r="C13334" s="7" t="n">
        <v>0</v>
      </c>
    </row>
    <row r="13335" spans="1:4">
      <c r="A13335" t="s">
        <v>4</v>
      </c>
      <c r="B13335" s="4" t="s">
        <v>5</v>
      </c>
    </row>
    <row r="13336" spans="1:4">
      <c r="A13336" t="n">
        <v>108738</v>
      </c>
      <c r="B13336" s="5" t="n">
        <v>1</v>
      </c>
    </row>
    <row r="13337" spans="1:4" s="3" customFormat="1" customHeight="0">
      <c r="A13337" s="3" t="s">
        <v>2</v>
      </c>
      <c r="B13337" s="3" t="s">
        <v>782</v>
      </c>
    </row>
    <row r="13338" spans="1:4">
      <c r="A13338" t="s">
        <v>4</v>
      </c>
      <c r="B13338" s="4" t="s">
        <v>5</v>
      </c>
      <c r="C13338" s="4" t="s">
        <v>8</v>
      </c>
      <c r="D13338" s="4" t="s">
        <v>8</v>
      </c>
      <c r="E13338" s="4" t="s">
        <v>8</v>
      </c>
      <c r="F13338" s="4" t="s">
        <v>8</v>
      </c>
    </row>
    <row r="13339" spans="1:4">
      <c r="A13339" t="n">
        <v>108740</v>
      </c>
      <c r="B13339" s="11" t="n">
        <v>14</v>
      </c>
      <c r="C13339" s="7" t="n">
        <v>2</v>
      </c>
      <c r="D13339" s="7" t="n">
        <v>0</v>
      </c>
      <c r="E13339" s="7" t="n">
        <v>0</v>
      </c>
      <c r="F13339" s="7" t="n">
        <v>0</v>
      </c>
    </row>
    <row r="13340" spans="1:4">
      <c r="A13340" t="s">
        <v>4</v>
      </c>
      <c r="B13340" s="4" t="s">
        <v>5</v>
      </c>
      <c r="C13340" s="4" t="s">
        <v>8</v>
      </c>
      <c r="D13340" s="20" t="s">
        <v>30</v>
      </c>
      <c r="E13340" s="4" t="s">
        <v>5</v>
      </c>
      <c r="F13340" s="4" t="s">
        <v>8</v>
      </c>
      <c r="G13340" s="4" t="s">
        <v>7</v>
      </c>
      <c r="H13340" s="20" t="s">
        <v>32</v>
      </c>
      <c r="I13340" s="4" t="s">
        <v>8</v>
      </c>
      <c r="J13340" s="4" t="s">
        <v>14</v>
      </c>
      <c r="K13340" s="4" t="s">
        <v>8</v>
      </c>
      <c r="L13340" s="4" t="s">
        <v>8</v>
      </c>
      <c r="M13340" s="20" t="s">
        <v>30</v>
      </c>
      <c r="N13340" s="4" t="s">
        <v>5</v>
      </c>
      <c r="O13340" s="4" t="s">
        <v>8</v>
      </c>
      <c r="P13340" s="4" t="s">
        <v>7</v>
      </c>
      <c r="Q13340" s="20" t="s">
        <v>32</v>
      </c>
      <c r="R13340" s="4" t="s">
        <v>8</v>
      </c>
      <c r="S13340" s="4" t="s">
        <v>14</v>
      </c>
      <c r="T13340" s="4" t="s">
        <v>8</v>
      </c>
      <c r="U13340" s="4" t="s">
        <v>8</v>
      </c>
      <c r="V13340" s="4" t="s">
        <v>8</v>
      </c>
      <c r="W13340" s="4" t="s">
        <v>12</v>
      </c>
    </row>
    <row r="13341" spans="1:4">
      <c r="A13341" t="n">
        <v>108745</v>
      </c>
      <c r="B13341" s="12" t="n">
        <v>5</v>
      </c>
      <c r="C13341" s="7" t="n">
        <v>28</v>
      </c>
      <c r="D13341" s="20" t="s">
        <v>3</v>
      </c>
      <c r="E13341" s="10" t="n">
        <v>162</v>
      </c>
      <c r="F13341" s="7" t="n">
        <v>3</v>
      </c>
      <c r="G13341" s="7" t="n">
        <v>12318</v>
      </c>
      <c r="H13341" s="20" t="s">
        <v>3</v>
      </c>
      <c r="I13341" s="7" t="n">
        <v>0</v>
      </c>
      <c r="J13341" s="7" t="n">
        <v>1</v>
      </c>
      <c r="K13341" s="7" t="n">
        <v>2</v>
      </c>
      <c r="L13341" s="7" t="n">
        <v>28</v>
      </c>
      <c r="M13341" s="20" t="s">
        <v>3</v>
      </c>
      <c r="N13341" s="10" t="n">
        <v>162</v>
      </c>
      <c r="O13341" s="7" t="n">
        <v>3</v>
      </c>
      <c r="P13341" s="7" t="n">
        <v>12318</v>
      </c>
      <c r="Q13341" s="20" t="s">
        <v>3</v>
      </c>
      <c r="R13341" s="7" t="n">
        <v>0</v>
      </c>
      <c r="S13341" s="7" t="n">
        <v>2</v>
      </c>
      <c r="T13341" s="7" t="n">
        <v>2</v>
      </c>
      <c r="U13341" s="7" t="n">
        <v>11</v>
      </c>
      <c r="V13341" s="7" t="n">
        <v>1</v>
      </c>
      <c r="W13341" s="13" t="n">
        <f t="normal" ca="1">A13345</f>
        <v>0</v>
      </c>
    </row>
    <row r="13342" spans="1:4">
      <c r="A13342" t="s">
        <v>4</v>
      </c>
      <c r="B13342" s="4" t="s">
        <v>5</v>
      </c>
      <c r="C13342" s="4" t="s">
        <v>8</v>
      </c>
      <c r="D13342" s="4" t="s">
        <v>7</v>
      </c>
      <c r="E13342" s="4" t="s">
        <v>13</v>
      </c>
    </row>
    <row r="13343" spans="1:4">
      <c r="A13343" t="n">
        <v>108774</v>
      </c>
      <c r="B13343" s="27" t="n">
        <v>58</v>
      </c>
      <c r="C13343" s="7" t="n">
        <v>0</v>
      </c>
      <c r="D13343" s="7" t="n">
        <v>0</v>
      </c>
      <c r="E13343" s="7" t="n">
        <v>1</v>
      </c>
    </row>
    <row r="13344" spans="1:4">
      <c r="A13344" t="s">
        <v>4</v>
      </c>
      <c r="B13344" s="4" t="s">
        <v>5</v>
      </c>
      <c r="C13344" s="4" t="s">
        <v>8</v>
      </c>
      <c r="D13344" s="20" t="s">
        <v>30</v>
      </c>
      <c r="E13344" s="4" t="s">
        <v>5</v>
      </c>
      <c r="F13344" s="4" t="s">
        <v>8</v>
      </c>
      <c r="G13344" s="4" t="s">
        <v>7</v>
      </c>
      <c r="H13344" s="20" t="s">
        <v>32</v>
      </c>
      <c r="I13344" s="4" t="s">
        <v>8</v>
      </c>
      <c r="J13344" s="4" t="s">
        <v>14</v>
      </c>
      <c r="K13344" s="4" t="s">
        <v>8</v>
      </c>
      <c r="L13344" s="4" t="s">
        <v>8</v>
      </c>
      <c r="M13344" s="20" t="s">
        <v>30</v>
      </c>
      <c r="N13344" s="4" t="s">
        <v>5</v>
      </c>
      <c r="O13344" s="4" t="s">
        <v>8</v>
      </c>
      <c r="P13344" s="4" t="s">
        <v>7</v>
      </c>
      <c r="Q13344" s="20" t="s">
        <v>32</v>
      </c>
      <c r="R13344" s="4" t="s">
        <v>8</v>
      </c>
      <c r="S13344" s="4" t="s">
        <v>14</v>
      </c>
      <c r="T13344" s="4" t="s">
        <v>8</v>
      </c>
      <c r="U13344" s="4" t="s">
        <v>8</v>
      </c>
      <c r="V13344" s="4" t="s">
        <v>8</v>
      </c>
      <c r="W13344" s="4" t="s">
        <v>12</v>
      </c>
    </row>
    <row r="13345" spans="1:23">
      <c r="A13345" t="n">
        <v>108782</v>
      </c>
      <c r="B13345" s="12" t="n">
        <v>5</v>
      </c>
      <c r="C13345" s="7" t="n">
        <v>28</v>
      </c>
      <c r="D13345" s="20" t="s">
        <v>3</v>
      </c>
      <c r="E13345" s="10" t="n">
        <v>162</v>
      </c>
      <c r="F13345" s="7" t="n">
        <v>3</v>
      </c>
      <c r="G13345" s="7" t="n">
        <v>12318</v>
      </c>
      <c r="H13345" s="20" t="s">
        <v>3</v>
      </c>
      <c r="I13345" s="7" t="n">
        <v>0</v>
      </c>
      <c r="J13345" s="7" t="n">
        <v>1</v>
      </c>
      <c r="K13345" s="7" t="n">
        <v>3</v>
      </c>
      <c r="L13345" s="7" t="n">
        <v>28</v>
      </c>
      <c r="M13345" s="20" t="s">
        <v>3</v>
      </c>
      <c r="N13345" s="10" t="n">
        <v>162</v>
      </c>
      <c r="O13345" s="7" t="n">
        <v>3</v>
      </c>
      <c r="P13345" s="7" t="n">
        <v>12318</v>
      </c>
      <c r="Q13345" s="20" t="s">
        <v>3</v>
      </c>
      <c r="R13345" s="7" t="n">
        <v>0</v>
      </c>
      <c r="S13345" s="7" t="n">
        <v>2</v>
      </c>
      <c r="T13345" s="7" t="n">
        <v>3</v>
      </c>
      <c r="U13345" s="7" t="n">
        <v>9</v>
      </c>
      <c r="V13345" s="7" t="n">
        <v>1</v>
      </c>
      <c r="W13345" s="13" t="n">
        <f t="normal" ca="1">A13355</f>
        <v>0</v>
      </c>
    </row>
    <row r="13346" spans="1:23">
      <c r="A13346" t="s">
        <v>4</v>
      </c>
      <c r="B13346" s="4" t="s">
        <v>5</v>
      </c>
      <c r="C13346" s="4" t="s">
        <v>8</v>
      </c>
      <c r="D13346" s="20" t="s">
        <v>30</v>
      </c>
      <c r="E13346" s="4" t="s">
        <v>5</v>
      </c>
      <c r="F13346" s="4" t="s">
        <v>7</v>
      </c>
      <c r="G13346" s="4" t="s">
        <v>8</v>
      </c>
      <c r="H13346" s="4" t="s">
        <v>8</v>
      </c>
      <c r="I13346" s="4" t="s">
        <v>9</v>
      </c>
      <c r="J13346" s="20" t="s">
        <v>32</v>
      </c>
      <c r="K13346" s="4" t="s">
        <v>8</v>
      </c>
      <c r="L13346" s="4" t="s">
        <v>8</v>
      </c>
      <c r="M13346" s="20" t="s">
        <v>30</v>
      </c>
      <c r="N13346" s="4" t="s">
        <v>5</v>
      </c>
      <c r="O13346" s="4" t="s">
        <v>8</v>
      </c>
      <c r="P13346" s="20" t="s">
        <v>32</v>
      </c>
      <c r="Q13346" s="4" t="s">
        <v>8</v>
      </c>
      <c r="R13346" s="4" t="s">
        <v>14</v>
      </c>
      <c r="S13346" s="4" t="s">
        <v>8</v>
      </c>
      <c r="T13346" s="4" t="s">
        <v>8</v>
      </c>
      <c r="U13346" s="4" t="s">
        <v>8</v>
      </c>
      <c r="V13346" s="20" t="s">
        <v>30</v>
      </c>
      <c r="W13346" s="4" t="s">
        <v>5</v>
      </c>
      <c r="X13346" s="4" t="s">
        <v>8</v>
      </c>
      <c r="Y13346" s="20" t="s">
        <v>32</v>
      </c>
      <c r="Z13346" s="4" t="s">
        <v>8</v>
      </c>
      <c r="AA13346" s="4" t="s">
        <v>14</v>
      </c>
      <c r="AB13346" s="4" t="s">
        <v>8</v>
      </c>
      <c r="AC13346" s="4" t="s">
        <v>8</v>
      </c>
      <c r="AD13346" s="4" t="s">
        <v>8</v>
      </c>
      <c r="AE13346" s="4" t="s">
        <v>12</v>
      </c>
    </row>
    <row r="13347" spans="1:23">
      <c r="A13347" t="n">
        <v>108811</v>
      </c>
      <c r="B13347" s="12" t="n">
        <v>5</v>
      </c>
      <c r="C13347" s="7" t="n">
        <v>28</v>
      </c>
      <c r="D13347" s="20" t="s">
        <v>3</v>
      </c>
      <c r="E13347" s="59" t="n">
        <v>47</v>
      </c>
      <c r="F13347" s="7" t="n">
        <v>61456</v>
      </c>
      <c r="G13347" s="7" t="n">
        <v>2</v>
      </c>
      <c r="H13347" s="7" t="n">
        <v>0</v>
      </c>
      <c r="I13347" s="7" t="s">
        <v>354</v>
      </c>
      <c r="J13347" s="20" t="s">
        <v>3</v>
      </c>
      <c r="K13347" s="7" t="n">
        <v>8</v>
      </c>
      <c r="L13347" s="7" t="n">
        <v>28</v>
      </c>
      <c r="M13347" s="20" t="s">
        <v>3</v>
      </c>
      <c r="N13347" s="53" t="n">
        <v>74</v>
      </c>
      <c r="O13347" s="7" t="n">
        <v>65</v>
      </c>
      <c r="P13347" s="20" t="s">
        <v>3</v>
      </c>
      <c r="Q13347" s="7" t="n">
        <v>0</v>
      </c>
      <c r="R13347" s="7" t="n">
        <v>1</v>
      </c>
      <c r="S13347" s="7" t="n">
        <v>3</v>
      </c>
      <c r="T13347" s="7" t="n">
        <v>9</v>
      </c>
      <c r="U13347" s="7" t="n">
        <v>28</v>
      </c>
      <c r="V13347" s="20" t="s">
        <v>3</v>
      </c>
      <c r="W13347" s="53" t="n">
        <v>74</v>
      </c>
      <c r="X13347" s="7" t="n">
        <v>65</v>
      </c>
      <c r="Y13347" s="20" t="s">
        <v>3</v>
      </c>
      <c r="Z13347" s="7" t="n">
        <v>0</v>
      </c>
      <c r="AA13347" s="7" t="n">
        <v>2</v>
      </c>
      <c r="AB13347" s="7" t="n">
        <v>3</v>
      </c>
      <c r="AC13347" s="7" t="n">
        <v>9</v>
      </c>
      <c r="AD13347" s="7" t="n">
        <v>1</v>
      </c>
      <c r="AE13347" s="13" t="n">
        <f t="normal" ca="1">A13351</f>
        <v>0</v>
      </c>
    </row>
    <row r="13348" spans="1:23">
      <c r="A13348" t="s">
        <v>4</v>
      </c>
      <c r="B13348" s="4" t="s">
        <v>5</v>
      </c>
      <c r="C13348" s="4" t="s">
        <v>7</v>
      </c>
      <c r="D13348" s="4" t="s">
        <v>8</v>
      </c>
      <c r="E13348" s="4" t="s">
        <v>8</v>
      </c>
      <c r="F13348" s="4" t="s">
        <v>9</v>
      </c>
    </row>
    <row r="13349" spans="1:23">
      <c r="A13349" t="n">
        <v>108859</v>
      </c>
      <c r="B13349" s="59" t="n">
        <v>47</v>
      </c>
      <c r="C13349" s="7" t="n">
        <v>61456</v>
      </c>
      <c r="D13349" s="7" t="n">
        <v>0</v>
      </c>
      <c r="E13349" s="7" t="n">
        <v>0</v>
      </c>
      <c r="F13349" s="7" t="s">
        <v>355</v>
      </c>
    </row>
    <row r="13350" spans="1:23">
      <c r="A13350" t="s">
        <v>4</v>
      </c>
      <c r="B13350" s="4" t="s">
        <v>5</v>
      </c>
      <c r="C13350" s="4" t="s">
        <v>8</v>
      </c>
      <c r="D13350" s="4" t="s">
        <v>7</v>
      </c>
      <c r="E13350" s="4" t="s">
        <v>13</v>
      </c>
    </row>
    <row r="13351" spans="1:23">
      <c r="A13351" t="n">
        <v>108872</v>
      </c>
      <c r="B13351" s="27" t="n">
        <v>58</v>
      </c>
      <c r="C13351" s="7" t="n">
        <v>0</v>
      </c>
      <c r="D13351" s="7" t="n">
        <v>300</v>
      </c>
      <c r="E13351" s="7" t="n">
        <v>1</v>
      </c>
    </row>
    <row r="13352" spans="1:23">
      <c r="A13352" t="s">
        <v>4</v>
      </c>
      <c r="B13352" s="4" t="s">
        <v>5</v>
      </c>
      <c r="C13352" s="4" t="s">
        <v>8</v>
      </c>
      <c r="D13352" s="4" t="s">
        <v>7</v>
      </c>
    </row>
    <row r="13353" spans="1:23">
      <c r="A13353" t="n">
        <v>108880</v>
      </c>
      <c r="B13353" s="27" t="n">
        <v>58</v>
      </c>
      <c r="C13353" s="7" t="n">
        <v>255</v>
      </c>
      <c r="D13353" s="7" t="n">
        <v>0</v>
      </c>
    </row>
    <row r="13354" spans="1:23">
      <c r="A13354" t="s">
        <v>4</v>
      </c>
      <c r="B13354" s="4" t="s">
        <v>5</v>
      </c>
      <c r="C13354" s="4" t="s">
        <v>8</v>
      </c>
      <c r="D13354" s="4" t="s">
        <v>8</v>
      </c>
      <c r="E13354" s="4" t="s">
        <v>8</v>
      </c>
      <c r="F13354" s="4" t="s">
        <v>8</v>
      </c>
    </row>
    <row r="13355" spans="1:23">
      <c r="A13355" t="n">
        <v>108884</v>
      </c>
      <c r="B13355" s="11" t="n">
        <v>14</v>
      </c>
      <c r="C13355" s="7" t="n">
        <v>0</v>
      </c>
      <c r="D13355" s="7" t="n">
        <v>0</v>
      </c>
      <c r="E13355" s="7" t="n">
        <v>0</v>
      </c>
      <c r="F13355" s="7" t="n">
        <v>64</v>
      </c>
    </row>
    <row r="13356" spans="1:23">
      <c r="A13356" t="s">
        <v>4</v>
      </c>
      <c r="B13356" s="4" t="s">
        <v>5</v>
      </c>
      <c r="C13356" s="4" t="s">
        <v>8</v>
      </c>
      <c r="D13356" s="4" t="s">
        <v>7</v>
      </c>
    </row>
    <row r="13357" spans="1:23">
      <c r="A13357" t="n">
        <v>108889</v>
      </c>
      <c r="B13357" s="23" t="n">
        <v>22</v>
      </c>
      <c r="C13357" s="7" t="n">
        <v>0</v>
      </c>
      <c r="D13357" s="7" t="n">
        <v>12318</v>
      </c>
    </row>
    <row r="13358" spans="1:23">
      <c r="A13358" t="s">
        <v>4</v>
      </c>
      <c r="B13358" s="4" t="s">
        <v>5</v>
      </c>
      <c r="C13358" s="4" t="s">
        <v>8</v>
      </c>
      <c r="D13358" s="4" t="s">
        <v>7</v>
      </c>
    </row>
    <row r="13359" spans="1:23">
      <c r="A13359" t="n">
        <v>108893</v>
      </c>
      <c r="B13359" s="27" t="n">
        <v>58</v>
      </c>
      <c r="C13359" s="7" t="n">
        <v>5</v>
      </c>
      <c r="D13359" s="7" t="n">
        <v>300</v>
      </c>
    </row>
    <row r="13360" spans="1:23">
      <c r="A13360" t="s">
        <v>4</v>
      </c>
      <c r="B13360" s="4" t="s">
        <v>5</v>
      </c>
      <c r="C13360" s="4" t="s">
        <v>13</v>
      </c>
      <c r="D13360" s="4" t="s">
        <v>7</v>
      </c>
    </row>
    <row r="13361" spans="1:31">
      <c r="A13361" t="n">
        <v>108897</v>
      </c>
      <c r="B13361" s="60" t="n">
        <v>103</v>
      </c>
      <c r="C13361" s="7" t="n">
        <v>0</v>
      </c>
      <c r="D13361" s="7" t="n">
        <v>300</v>
      </c>
    </row>
    <row r="13362" spans="1:31">
      <c r="A13362" t="s">
        <v>4</v>
      </c>
      <c r="B13362" s="4" t="s">
        <v>5</v>
      </c>
      <c r="C13362" s="4" t="s">
        <v>8</v>
      </c>
    </row>
    <row r="13363" spans="1:31">
      <c r="A13363" t="n">
        <v>108904</v>
      </c>
      <c r="B13363" s="61" t="n">
        <v>64</v>
      </c>
      <c r="C13363" s="7" t="n">
        <v>7</v>
      </c>
    </row>
    <row r="13364" spans="1:31">
      <c r="A13364" t="s">
        <v>4</v>
      </c>
      <c r="B13364" s="4" t="s">
        <v>5</v>
      </c>
      <c r="C13364" s="4" t="s">
        <v>8</v>
      </c>
      <c r="D13364" s="4" t="s">
        <v>7</v>
      </c>
    </row>
    <row r="13365" spans="1:31">
      <c r="A13365" t="n">
        <v>108906</v>
      </c>
      <c r="B13365" s="64" t="n">
        <v>72</v>
      </c>
      <c r="C13365" s="7" t="n">
        <v>5</v>
      </c>
      <c r="D13365" s="7" t="n">
        <v>0</v>
      </c>
    </row>
    <row r="13366" spans="1:31">
      <c r="A13366" t="s">
        <v>4</v>
      </c>
      <c r="B13366" s="4" t="s">
        <v>5</v>
      </c>
      <c r="C13366" s="4" t="s">
        <v>8</v>
      </c>
      <c r="D13366" s="20" t="s">
        <v>30</v>
      </c>
      <c r="E13366" s="4" t="s">
        <v>5</v>
      </c>
      <c r="F13366" s="4" t="s">
        <v>8</v>
      </c>
      <c r="G13366" s="4" t="s">
        <v>7</v>
      </c>
      <c r="H13366" s="20" t="s">
        <v>32</v>
      </c>
      <c r="I13366" s="4" t="s">
        <v>8</v>
      </c>
      <c r="J13366" s="4" t="s">
        <v>14</v>
      </c>
      <c r="K13366" s="4" t="s">
        <v>8</v>
      </c>
      <c r="L13366" s="4" t="s">
        <v>8</v>
      </c>
      <c r="M13366" s="4" t="s">
        <v>12</v>
      </c>
    </row>
    <row r="13367" spans="1:31">
      <c r="A13367" t="n">
        <v>108910</v>
      </c>
      <c r="B13367" s="12" t="n">
        <v>5</v>
      </c>
      <c r="C13367" s="7" t="n">
        <v>28</v>
      </c>
      <c r="D13367" s="20" t="s">
        <v>3</v>
      </c>
      <c r="E13367" s="10" t="n">
        <v>162</v>
      </c>
      <c r="F13367" s="7" t="n">
        <v>4</v>
      </c>
      <c r="G13367" s="7" t="n">
        <v>12318</v>
      </c>
      <c r="H13367" s="20" t="s">
        <v>3</v>
      </c>
      <c r="I13367" s="7" t="n">
        <v>0</v>
      </c>
      <c r="J13367" s="7" t="n">
        <v>1</v>
      </c>
      <c r="K13367" s="7" t="n">
        <v>2</v>
      </c>
      <c r="L13367" s="7" t="n">
        <v>1</v>
      </c>
      <c r="M13367" s="13" t="n">
        <f t="normal" ca="1">A13373</f>
        <v>0</v>
      </c>
    </row>
    <row r="13368" spans="1:31">
      <c r="A13368" t="s">
        <v>4</v>
      </c>
      <c r="B13368" s="4" t="s">
        <v>5</v>
      </c>
      <c r="C13368" s="4" t="s">
        <v>8</v>
      </c>
      <c r="D13368" s="4" t="s">
        <v>9</v>
      </c>
    </row>
    <row r="13369" spans="1:31">
      <c r="A13369" t="n">
        <v>108927</v>
      </c>
      <c r="B13369" s="9" t="n">
        <v>2</v>
      </c>
      <c r="C13369" s="7" t="n">
        <v>10</v>
      </c>
      <c r="D13369" s="7" t="s">
        <v>356</v>
      </c>
    </row>
    <row r="13370" spans="1:31">
      <c r="A13370" t="s">
        <v>4</v>
      </c>
      <c r="B13370" s="4" t="s">
        <v>5</v>
      </c>
      <c r="C13370" s="4" t="s">
        <v>7</v>
      </c>
    </row>
    <row r="13371" spans="1:31">
      <c r="A13371" t="n">
        <v>108944</v>
      </c>
      <c r="B13371" s="25" t="n">
        <v>16</v>
      </c>
      <c r="C13371" s="7" t="n">
        <v>0</v>
      </c>
    </row>
    <row r="13372" spans="1:31">
      <c r="A13372" t="s">
        <v>4</v>
      </c>
      <c r="B13372" s="4" t="s">
        <v>5</v>
      </c>
      <c r="C13372" s="4" t="s">
        <v>7</v>
      </c>
      <c r="D13372" s="4" t="s">
        <v>9</v>
      </c>
      <c r="E13372" s="4" t="s">
        <v>9</v>
      </c>
      <c r="F13372" s="4" t="s">
        <v>9</v>
      </c>
      <c r="G13372" s="4" t="s">
        <v>8</v>
      </c>
      <c r="H13372" s="4" t="s">
        <v>14</v>
      </c>
      <c r="I13372" s="4" t="s">
        <v>13</v>
      </c>
      <c r="J13372" s="4" t="s">
        <v>13</v>
      </c>
      <c r="K13372" s="4" t="s">
        <v>13</v>
      </c>
      <c r="L13372" s="4" t="s">
        <v>13</v>
      </c>
      <c r="M13372" s="4" t="s">
        <v>13</v>
      </c>
      <c r="N13372" s="4" t="s">
        <v>13</v>
      </c>
      <c r="O13372" s="4" t="s">
        <v>13</v>
      </c>
      <c r="P13372" s="4" t="s">
        <v>9</v>
      </c>
      <c r="Q13372" s="4" t="s">
        <v>9</v>
      </c>
      <c r="R13372" s="4" t="s">
        <v>14</v>
      </c>
      <c r="S13372" s="4" t="s">
        <v>8</v>
      </c>
      <c r="T13372" s="4" t="s">
        <v>14</v>
      </c>
      <c r="U13372" s="4" t="s">
        <v>14</v>
      </c>
      <c r="V13372" s="4" t="s">
        <v>7</v>
      </c>
    </row>
    <row r="13373" spans="1:31">
      <c r="A13373" t="n">
        <v>108947</v>
      </c>
      <c r="B13373" s="66" t="n">
        <v>19</v>
      </c>
      <c r="C13373" s="7" t="n">
        <v>1</v>
      </c>
      <c r="D13373" s="7" t="s">
        <v>427</v>
      </c>
      <c r="E13373" s="7" t="s">
        <v>414</v>
      </c>
      <c r="F13373" s="7" t="s">
        <v>15</v>
      </c>
      <c r="G13373" s="7" t="n">
        <v>0</v>
      </c>
      <c r="H13373" s="7" t="n">
        <v>1</v>
      </c>
      <c r="I13373" s="7" t="n">
        <v>0</v>
      </c>
      <c r="J13373" s="7" t="n">
        <v>0</v>
      </c>
      <c r="K13373" s="7" t="n">
        <v>0</v>
      </c>
      <c r="L13373" s="7" t="n">
        <v>0</v>
      </c>
      <c r="M13373" s="7" t="n">
        <v>1</v>
      </c>
      <c r="N13373" s="7" t="n">
        <v>1.60000002384186</v>
      </c>
      <c r="O13373" s="7" t="n">
        <v>0.0900000035762787</v>
      </c>
      <c r="P13373" s="7" t="s">
        <v>15</v>
      </c>
      <c r="Q13373" s="7" t="s">
        <v>15</v>
      </c>
      <c r="R13373" s="7" t="n">
        <v>-1</v>
      </c>
      <c r="S13373" s="7" t="n">
        <v>0</v>
      </c>
      <c r="T13373" s="7" t="n">
        <v>0</v>
      </c>
      <c r="U13373" s="7" t="n">
        <v>0</v>
      </c>
      <c r="V13373" s="7" t="n">
        <v>0</v>
      </c>
    </row>
    <row r="13374" spans="1:31">
      <c r="A13374" t="s">
        <v>4</v>
      </c>
      <c r="B13374" s="4" t="s">
        <v>5</v>
      </c>
      <c r="C13374" s="4" t="s">
        <v>7</v>
      </c>
      <c r="D13374" s="4" t="s">
        <v>9</v>
      </c>
      <c r="E13374" s="4" t="s">
        <v>9</v>
      </c>
      <c r="F13374" s="4" t="s">
        <v>9</v>
      </c>
      <c r="G13374" s="4" t="s">
        <v>8</v>
      </c>
      <c r="H13374" s="4" t="s">
        <v>14</v>
      </c>
      <c r="I13374" s="4" t="s">
        <v>13</v>
      </c>
      <c r="J13374" s="4" t="s">
        <v>13</v>
      </c>
      <c r="K13374" s="4" t="s">
        <v>13</v>
      </c>
      <c r="L13374" s="4" t="s">
        <v>13</v>
      </c>
      <c r="M13374" s="4" t="s">
        <v>13</v>
      </c>
      <c r="N13374" s="4" t="s">
        <v>13</v>
      </c>
      <c r="O13374" s="4" t="s">
        <v>13</v>
      </c>
      <c r="P13374" s="4" t="s">
        <v>9</v>
      </c>
      <c r="Q13374" s="4" t="s">
        <v>9</v>
      </c>
      <c r="R13374" s="4" t="s">
        <v>14</v>
      </c>
      <c r="S13374" s="4" t="s">
        <v>8</v>
      </c>
      <c r="T13374" s="4" t="s">
        <v>14</v>
      </c>
      <c r="U13374" s="4" t="s">
        <v>14</v>
      </c>
      <c r="V13374" s="4" t="s">
        <v>7</v>
      </c>
    </row>
    <row r="13375" spans="1:31">
      <c r="A13375" t="n">
        <v>109020</v>
      </c>
      <c r="B13375" s="66" t="n">
        <v>19</v>
      </c>
      <c r="C13375" s="7" t="n">
        <v>2</v>
      </c>
      <c r="D13375" s="7" t="s">
        <v>428</v>
      </c>
      <c r="E13375" s="7" t="s">
        <v>419</v>
      </c>
      <c r="F13375" s="7" t="s">
        <v>15</v>
      </c>
      <c r="G13375" s="7" t="n">
        <v>0</v>
      </c>
      <c r="H13375" s="7" t="n">
        <v>1</v>
      </c>
      <c r="I13375" s="7" t="n">
        <v>0</v>
      </c>
      <c r="J13375" s="7" t="n">
        <v>0</v>
      </c>
      <c r="K13375" s="7" t="n">
        <v>0</v>
      </c>
      <c r="L13375" s="7" t="n">
        <v>0</v>
      </c>
      <c r="M13375" s="7" t="n">
        <v>1</v>
      </c>
      <c r="N13375" s="7" t="n">
        <v>1.60000002384186</v>
      </c>
      <c r="O13375" s="7" t="n">
        <v>0.0900000035762787</v>
      </c>
      <c r="P13375" s="7" t="s">
        <v>15</v>
      </c>
      <c r="Q13375" s="7" t="s">
        <v>15</v>
      </c>
      <c r="R13375" s="7" t="n">
        <v>-1</v>
      </c>
      <c r="S13375" s="7" t="n">
        <v>0</v>
      </c>
      <c r="T13375" s="7" t="n">
        <v>0</v>
      </c>
      <c r="U13375" s="7" t="n">
        <v>0</v>
      </c>
      <c r="V13375" s="7" t="n">
        <v>0</v>
      </c>
    </row>
    <row r="13376" spans="1:31">
      <c r="A13376" t="s">
        <v>4</v>
      </c>
      <c r="B13376" s="4" t="s">
        <v>5</v>
      </c>
      <c r="C13376" s="4" t="s">
        <v>7</v>
      </c>
      <c r="D13376" s="4" t="s">
        <v>9</v>
      </c>
      <c r="E13376" s="4" t="s">
        <v>9</v>
      </c>
      <c r="F13376" s="4" t="s">
        <v>9</v>
      </c>
      <c r="G13376" s="4" t="s">
        <v>8</v>
      </c>
      <c r="H13376" s="4" t="s">
        <v>14</v>
      </c>
      <c r="I13376" s="4" t="s">
        <v>13</v>
      </c>
      <c r="J13376" s="4" t="s">
        <v>13</v>
      </c>
      <c r="K13376" s="4" t="s">
        <v>13</v>
      </c>
      <c r="L13376" s="4" t="s">
        <v>13</v>
      </c>
      <c r="M13376" s="4" t="s">
        <v>13</v>
      </c>
      <c r="N13376" s="4" t="s">
        <v>13</v>
      </c>
      <c r="O13376" s="4" t="s">
        <v>13</v>
      </c>
      <c r="P13376" s="4" t="s">
        <v>9</v>
      </c>
      <c r="Q13376" s="4" t="s">
        <v>9</v>
      </c>
      <c r="R13376" s="4" t="s">
        <v>14</v>
      </c>
      <c r="S13376" s="4" t="s">
        <v>8</v>
      </c>
      <c r="T13376" s="4" t="s">
        <v>14</v>
      </c>
      <c r="U13376" s="4" t="s">
        <v>14</v>
      </c>
      <c r="V13376" s="4" t="s">
        <v>7</v>
      </c>
    </row>
    <row r="13377" spans="1:22">
      <c r="A13377" t="n">
        <v>109094</v>
      </c>
      <c r="B13377" s="66" t="n">
        <v>19</v>
      </c>
      <c r="C13377" s="7" t="n">
        <v>3</v>
      </c>
      <c r="D13377" s="7" t="s">
        <v>429</v>
      </c>
      <c r="E13377" s="7" t="s">
        <v>415</v>
      </c>
      <c r="F13377" s="7" t="s">
        <v>15</v>
      </c>
      <c r="G13377" s="7" t="n">
        <v>0</v>
      </c>
      <c r="H13377" s="7" t="n">
        <v>1</v>
      </c>
      <c r="I13377" s="7" t="n">
        <v>0</v>
      </c>
      <c r="J13377" s="7" t="n">
        <v>0</v>
      </c>
      <c r="K13377" s="7" t="n">
        <v>0</v>
      </c>
      <c r="L13377" s="7" t="n">
        <v>0</v>
      </c>
      <c r="M13377" s="7" t="n">
        <v>1</v>
      </c>
      <c r="N13377" s="7" t="n">
        <v>1.60000002384186</v>
      </c>
      <c r="O13377" s="7" t="n">
        <v>0.0900000035762787</v>
      </c>
      <c r="P13377" s="7" t="s">
        <v>15</v>
      </c>
      <c r="Q13377" s="7" t="s">
        <v>15</v>
      </c>
      <c r="R13377" s="7" t="n">
        <v>-1</v>
      </c>
      <c r="S13377" s="7" t="n">
        <v>0</v>
      </c>
      <c r="T13377" s="7" t="n">
        <v>0</v>
      </c>
      <c r="U13377" s="7" t="n">
        <v>0</v>
      </c>
      <c r="V13377" s="7" t="n">
        <v>0</v>
      </c>
    </row>
    <row r="13378" spans="1:22">
      <c r="A13378" t="s">
        <v>4</v>
      </c>
      <c r="B13378" s="4" t="s">
        <v>5</v>
      </c>
      <c r="C13378" s="4" t="s">
        <v>7</v>
      </c>
      <c r="D13378" s="4" t="s">
        <v>9</v>
      </c>
      <c r="E13378" s="4" t="s">
        <v>9</v>
      </c>
      <c r="F13378" s="4" t="s">
        <v>9</v>
      </c>
      <c r="G13378" s="4" t="s">
        <v>8</v>
      </c>
      <c r="H13378" s="4" t="s">
        <v>14</v>
      </c>
      <c r="I13378" s="4" t="s">
        <v>13</v>
      </c>
      <c r="J13378" s="4" t="s">
        <v>13</v>
      </c>
      <c r="K13378" s="4" t="s">
        <v>13</v>
      </c>
      <c r="L13378" s="4" t="s">
        <v>13</v>
      </c>
      <c r="M13378" s="4" t="s">
        <v>13</v>
      </c>
      <c r="N13378" s="4" t="s">
        <v>13</v>
      </c>
      <c r="O13378" s="4" t="s">
        <v>13</v>
      </c>
      <c r="P13378" s="4" t="s">
        <v>9</v>
      </c>
      <c r="Q13378" s="4" t="s">
        <v>9</v>
      </c>
      <c r="R13378" s="4" t="s">
        <v>14</v>
      </c>
      <c r="S13378" s="4" t="s">
        <v>8</v>
      </c>
      <c r="T13378" s="4" t="s">
        <v>14</v>
      </c>
      <c r="U13378" s="4" t="s">
        <v>14</v>
      </c>
      <c r="V13378" s="4" t="s">
        <v>7</v>
      </c>
    </row>
    <row r="13379" spans="1:22">
      <c r="A13379" t="n">
        <v>109167</v>
      </c>
      <c r="B13379" s="66" t="n">
        <v>19</v>
      </c>
      <c r="C13379" s="7" t="n">
        <v>4</v>
      </c>
      <c r="D13379" s="7" t="s">
        <v>430</v>
      </c>
      <c r="E13379" s="7" t="s">
        <v>420</v>
      </c>
      <c r="F13379" s="7" t="s">
        <v>15</v>
      </c>
      <c r="G13379" s="7" t="n">
        <v>0</v>
      </c>
      <c r="H13379" s="7" t="n">
        <v>1</v>
      </c>
      <c r="I13379" s="7" t="n">
        <v>0</v>
      </c>
      <c r="J13379" s="7" t="n">
        <v>0</v>
      </c>
      <c r="K13379" s="7" t="n">
        <v>0</v>
      </c>
      <c r="L13379" s="7" t="n">
        <v>0</v>
      </c>
      <c r="M13379" s="7" t="n">
        <v>1</v>
      </c>
      <c r="N13379" s="7" t="n">
        <v>1.60000002384186</v>
      </c>
      <c r="O13379" s="7" t="n">
        <v>0.0900000035762787</v>
      </c>
      <c r="P13379" s="7" t="s">
        <v>15</v>
      </c>
      <c r="Q13379" s="7" t="s">
        <v>15</v>
      </c>
      <c r="R13379" s="7" t="n">
        <v>-1</v>
      </c>
      <c r="S13379" s="7" t="n">
        <v>0</v>
      </c>
      <c r="T13379" s="7" t="n">
        <v>0</v>
      </c>
      <c r="U13379" s="7" t="n">
        <v>0</v>
      </c>
      <c r="V13379" s="7" t="n">
        <v>0</v>
      </c>
    </row>
    <row r="13380" spans="1:22">
      <c r="A13380" t="s">
        <v>4</v>
      </c>
      <c r="B13380" s="4" t="s">
        <v>5</v>
      </c>
      <c r="C13380" s="4" t="s">
        <v>7</v>
      </c>
      <c r="D13380" s="4" t="s">
        <v>9</v>
      </c>
      <c r="E13380" s="4" t="s">
        <v>9</v>
      </c>
      <c r="F13380" s="4" t="s">
        <v>9</v>
      </c>
      <c r="G13380" s="4" t="s">
        <v>8</v>
      </c>
      <c r="H13380" s="4" t="s">
        <v>14</v>
      </c>
      <c r="I13380" s="4" t="s">
        <v>13</v>
      </c>
      <c r="J13380" s="4" t="s">
        <v>13</v>
      </c>
      <c r="K13380" s="4" t="s">
        <v>13</v>
      </c>
      <c r="L13380" s="4" t="s">
        <v>13</v>
      </c>
      <c r="M13380" s="4" t="s">
        <v>13</v>
      </c>
      <c r="N13380" s="4" t="s">
        <v>13</v>
      </c>
      <c r="O13380" s="4" t="s">
        <v>13</v>
      </c>
      <c r="P13380" s="4" t="s">
        <v>9</v>
      </c>
      <c r="Q13380" s="4" t="s">
        <v>9</v>
      </c>
      <c r="R13380" s="4" t="s">
        <v>14</v>
      </c>
      <c r="S13380" s="4" t="s">
        <v>8</v>
      </c>
      <c r="T13380" s="4" t="s">
        <v>14</v>
      </c>
      <c r="U13380" s="4" t="s">
        <v>14</v>
      </c>
      <c r="V13380" s="4" t="s">
        <v>7</v>
      </c>
    </row>
    <row r="13381" spans="1:22">
      <c r="A13381" t="n">
        <v>109242</v>
      </c>
      <c r="B13381" s="66" t="n">
        <v>19</v>
      </c>
      <c r="C13381" s="7" t="n">
        <v>5</v>
      </c>
      <c r="D13381" s="7" t="s">
        <v>431</v>
      </c>
      <c r="E13381" s="7" t="s">
        <v>416</v>
      </c>
      <c r="F13381" s="7" t="s">
        <v>15</v>
      </c>
      <c r="G13381" s="7" t="n">
        <v>0</v>
      </c>
      <c r="H13381" s="7" t="n">
        <v>1</v>
      </c>
      <c r="I13381" s="7" t="n">
        <v>0</v>
      </c>
      <c r="J13381" s="7" t="n">
        <v>0</v>
      </c>
      <c r="K13381" s="7" t="n">
        <v>0</v>
      </c>
      <c r="L13381" s="7" t="n">
        <v>0</v>
      </c>
      <c r="M13381" s="7" t="n">
        <v>1</v>
      </c>
      <c r="N13381" s="7" t="n">
        <v>1.60000002384186</v>
      </c>
      <c r="O13381" s="7" t="n">
        <v>0.0900000035762787</v>
      </c>
      <c r="P13381" s="7" t="s">
        <v>15</v>
      </c>
      <c r="Q13381" s="7" t="s">
        <v>15</v>
      </c>
      <c r="R13381" s="7" t="n">
        <v>-1</v>
      </c>
      <c r="S13381" s="7" t="n">
        <v>0</v>
      </c>
      <c r="T13381" s="7" t="n">
        <v>0</v>
      </c>
      <c r="U13381" s="7" t="n">
        <v>0</v>
      </c>
      <c r="V13381" s="7" t="n">
        <v>0</v>
      </c>
    </row>
    <row r="13382" spans="1:22">
      <c r="A13382" t="s">
        <v>4</v>
      </c>
      <c r="B13382" s="4" t="s">
        <v>5</v>
      </c>
      <c r="C13382" s="4" t="s">
        <v>7</v>
      </c>
      <c r="D13382" s="4" t="s">
        <v>9</v>
      </c>
      <c r="E13382" s="4" t="s">
        <v>9</v>
      </c>
      <c r="F13382" s="4" t="s">
        <v>9</v>
      </c>
      <c r="G13382" s="4" t="s">
        <v>8</v>
      </c>
      <c r="H13382" s="4" t="s">
        <v>14</v>
      </c>
      <c r="I13382" s="4" t="s">
        <v>13</v>
      </c>
      <c r="J13382" s="4" t="s">
        <v>13</v>
      </c>
      <c r="K13382" s="4" t="s">
        <v>13</v>
      </c>
      <c r="L13382" s="4" t="s">
        <v>13</v>
      </c>
      <c r="M13382" s="4" t="s">
        <v>13</v>
      </c>
      <c r="N13382" s="4" t="s">
        <v>13</v>
      </c>
      <c r="O13382" s="4" t="s">
        <v>13</v>
      </c>
      <c r="P13382" s="4" t="s">
        <v>9</v>
      </c>
      <c r="Q13382" s="4" t="s">
        <v>9</v>
      </c>
      <c r="R13382" s="4" t="s">
        <v>14</v>
      </c>
      <c r="S13382" s="4" t="s">
        <v>8</v>
      </c>
      <c r="T13382" s="4" t="s">
        <v>14</v>
      </c>
      <c r="U13382" s="4" t="s">
        <v>14</v>
      </c>
      <c r="V13382" s="4" t="s">
        <v>7</v>
      </c>
    </row>
    <row r="13383" spans="1:22">
      <c r="A13383" t="n">
        <v>109314</v>
      </c>
      <c r="B13383" s="66" t="n">
        <v>19</v>
      </c>
      <c r="C13383" s="7" t="n">
        <v>6</v>
      </c>
      <c r="D13383" s="7" t="s">
        <v>432</v>
      </c>
      <c r="E13383" s="7" t="s">
        <v>421</v>
      </c>
      <c r="F13383" s="7" t="s">
        <v>15</v>
      </c>
      <c r="G13383" s="7" t="n">
        <v>0</v>
      </c>
      <c r="H13383" s="7" t="n">
        <v>1</v>
      </c>
      <c r="I13383" s="7" t="n">
        <v>0</v>
      </c>
      <c r="J13383" s="7" t="n">
        <v>0</v>
      </c>
      <c r="K13383" s="7" t="n">
        <v>0</v>
      </c>
      <c r="L13383" s="7" t="n">
        <v>0</v>
      </c>
      <c r="M13383" s="7" t="n">
        <v>1</v>
      </c>
      <c r="N13383" s="7" t="n">
        <v>1.60000002384186</v>
      </c>
      <c r="O13383" s="7" t="n">
        <v>0.0900000035762787</v>
      </c>
      <c r="P13383" s="7" t="s">
        <v>15</v>
      </c>
      <c r="Q13383" s="7" t="s">
        <v>15</v>
      </c>
      <c r="R13383" s="7" t="n">
        <v>-1</v>
      </c>
      <c r="S13383" s="7" t="n">
        <v>0</v>
      </c>
      <c r="T13383" s="7" t="n">
        <v>0</v>
      </c>
      <c r="U13383" s="7" t="n">
        <v>0</v>
      </c>
      <c r="V13383" s="7" t="n">
        <v>0</v>
      </c>
    </row>
    <row r="13384" spans="1:22">
      <c r="A13384" t="s">
        <v>4</v>
      </c>
      <c r="B13384" s="4" t="s">
        <v>5</v>
      </c>
      <c r="C13384" s="4" t="s">
        <v>7</v>
      </c>
      <c r="D13384" s="4" t="s">
        <v>9</v>
      </c>
      <c r="E13384" s="4" t="s">
        <v>9</v>
      </c>
      <c r="F13384" s="4" t="s">
        <v>9</v>
      </c>
      <c r="G13384" s="4" t="s">
        <v>8</v>
      </c>
      <c r="H13384" s="4" t="s">
        <v>14</v>
      </c>
      <c r="I13384" s="4" t="s">
        <v>13</v>
      </c>
      <c r="J13384" s="4" t="s">
        <v>13</v>
      </c>
      <c r="K13384" s="4" t="s">
        <v>13</v>
      </c>
      <c r="L13384" s="4" t="s">
        <v>13</v>
      </c>
      <c r="M13384" s="4" t="s">
        <v>13</v>
      </c>
      <c r="N13384" s="4" t="s">
        <v>13</v>
      </c>
      <c r="O13384" s="4" t="s">
        <v>13</v>
      </c>
      <c r="P13384" s="4" t="s">
        <v>9</v>
      </c>
      <c r="Q13384" s="4" t="s">
        <v>9</v>
      </c>
      <c r="R13384" s="4" t="s">
        <v>14</v>
      </c>
      <c r="S13384" s="4" t="s">
        <v>8</v>
      </c>
      <c r="T13384" s="4" t="s">
        <v>14</v>
      </c>
      <c r="U13384" s="4" t="s">
        <v>14</v>
      </c>
      <c r="V13384" s="4" t="s">
        <v>7</v>
      </c>
    </row>
    <row r="13385" spans="1:22">
      <c r="A13385" t="n">
        <v>109387</v>
      </c>
      <c r="B13385" s="66" t="n">
        <v>19</v>
      </c>
      <c r="C13385" s="7" t="n">
        <v>7</v>
      </c>
      <c r="D13385" s="7" t="s">
        <v>433</v>
      </c>
      <c r="E13385" s="7" t="s">
        <v>417</v>
      </c>
      <c r="F13385" s="7" t="s">
        <v>15</v>
      </c>
      <c r="G13385" s="7" t="n">
        <v>0</v>
      </c>
      <c r="H13385" s="7" t="n">
        <v>1</v>
      </c>
      <c r="I13385" s="7" t="n">
        <v>0</v>
      </c>
      <c r="J13385" s="7" t="n">
        <v>0</v>
      </c>
      <c r="K13385" s="7" t="n">
        <v>0</v>
      </c>
      <c r="L13385" s="7" t="n">
        <v>0</v>
      </c>
      <c r="M13385" s="7" t="n">
        <v>1</v>
      </c>
      <c r="N13385" s="7" t="n">
        <v>1.60000002384186</v>
      </c>
      <c r="O13385" s="7" t="n">
        <v>0.0900000035762787</v>
      </c>
      <c r="P13385" s="7" t="s">
        <v>15</v>
      </c>
      <c r="Q13385" s="7" t="s">
        <v>15</v>
      </c>
      <c r="R13385" s="7" t="n">
        <v>-1</v>
      </c>
      <c r="S13385" s="7" t="n">
        <v>0</v>
      </c>
      <c r="T13385" s="7" t="n">
        <v>0</v>
      </c>
      <c r="U13385" s="7" t="n">
        <v>0</v>
      </c>
      <c r="V13385" s="7" t="n">
        <v>0</v>
      </c>
    </row>
    <row r="13386" spans="1:22">
      <c r="A13386" t="s">
        <v>4</v>
      </c>
      <c r="B13386" s="4" t="s">
        <v>5</v>
      </c>
      <c r="C13386" s="4" t="s">
        <v>7</v>
      </c>
      <c r="D13386" s="4" t="s">
        <v>9</v>
      </c>
      <c r="E13386" s="4" t="s">
        <v>9</v>
      </c>
      <c r="F13386" s="4" t="s">
        <v>9</v>
      </c>
      <c r="G13386" s="4" t="s">
        <v>8</v>
      </c>
      <c r="H13386" s="4" t="s">
        <v>14</v>
      </c>
      <c r="I13386" s="4" t="s">
        <v>13</v>
      </c>
      <c r="J13386" s="4" t="s">
        <v>13</v>
      </c>
      <c r="K13386" s="4" t="s">
        <v>13</v>
      </c>
      <c r="L13386" s="4" t="s">
        <v>13</v>
      </c>
      <c r="M13386" s="4" t="s">
        <v>13</v>
      </c>
      <c r="N13386" s="4" t="s">
        <v>13</v>
      </c>
      <c r="O13386" s="4" t="s">
        <v>13</v>
      </c>
      <c r="P13386" s="4" t="s">
        <v>9</v>
      </c>
      <c r="Q13386" s="4" t="s">
        <v>9</v>
      </c>
      <c r="R13386" s="4" t="s">
        <v>14</v>
      </c>
      <c r="S13386" s="4" t="s">
        <v>8</v>
      </c>
      <c r="T13386" s="4" t="s">
        <v>14</v>
      </c>
      <c r="U13386" s="4" t="s">
        <v>14</v>
      </c>
      <c r="V13386" s="4" t="s">
        <v>7</v>
      </c>
    </row>
    <row r="13387" spans="1:22">
      <c r="A13387" t="n">
        <v>109458</v>
      </c>
      <c r="B13387" s="66" t="n">
        <v>19</v>
      </c>
      <c r="C13387" s="7" t="n">
        <v>8</v>
      </c>
      <c r="D13387" s="7" t="s">
        <v>434</v>
      </c>
      <c r="E13387" s="7" t="s">
        <v>422</v>
      </c>
      <c r="F13387" s="7" t="s">
        <v>15</v>
      </c>
      <c r="G13387" s="7" t="n">
        <v>0</v>
      </c>
      <c r="H13387" s="7" t="n">
        <v>1</v>
      </c>
      <c r="I13387" s="7" t="n">
        <v>0</v>
      </c>
      <c r="J13387" s="7" t="n">
        <v>0</v>
      </c>
      <c r="K13387" s="7" t="n">
        <v>0</v>
      </c>
      <c r="L13387" s="7" t="n">
        <v>0</v>
      </c>
      <c r="M13387" s="7" t="n">
        <v>1</v>
      </c>
      <c r="N13387" s="7" t="n">
        <v>1.60000002384186</v>
      </c>
      <c r="O13387" s="7" t="n">
        <v>0.0900000035762787</v>
      </c>
      <c r="P13387" s="7" t="s">
        <v>15</v>
      </c>
      <c r="Q13387" s="7" t="s">
        <v>15</v>
      </c>
      <c r="R13387" s="7" t="n">
        <v>-1</v>
      </c>
      <c r="S13387" s="7" t="n">
        <v>0</v>
      </c>
      <c r="T13387" s="7" t="n">
        <v>0</v>
      </c>
      <c r="U13387" s="7" t="n">
        <v>0</v>
      </c>
      <c r="V13387" s="7" t="n">
        <v>0</v>
      </c>
    </row>
    <row r="13388" spans="1:22">
      <c r="A13388" t="s">
        <v>4</v>
      </c>
      <c r="B13388" s="4" t="s">
        <v>5</v>
      </c>
      <c r="C13388" s="4" t="s">
        <v>7</v>
      </c>
      <c r="D13388" s="4" t="s">
        <v>9</v>
      </c>
      <c r="E13388" s="4" t="s">
        <v>9</v>
      </c>
      <c r="F13388" s="4" t="s">
        <v>9</v>
      </c>
      <c r="G13388" s="4" t="s">
        <v>8</v>
      </c>
      <c r="H13388" s="4" t="s">
        <v>14</v>
      </c>
      <c r="I13388" s="4" t="s">
        <v>13</v>
      </c>
      <c r="J13388" s="4" t="s">
        <v>13</v>
      </c>
      <c r="K13388" s="4" t="s">
        <v>13</v>
      </c>
      <c r="L13388" s="4" t="s">
        <v>13</v>
      </c>
      <c r="M13388" s="4" t="s">
        <v>13</v>
      </c>
      <c r="N13388" s="4" t="s">
        <v>13</v>
      </c>
      <c r="O13388" s="4" t="s">
        <v>13</v>
      </c>
      <c r="P13388" s="4" t="s">
        <v>9</v>
      </c>
      <c r="Q13388" s="4" t="s">
        <v>9</v>
      </c>
      <c r="R13388" s="4" t="s">
        <v>14</v>
      </c>
      <c r="S13388" s="4" t="s">
        <v>8</v>
      </c>
      <c r="T13388" s="4" t="s">
        <v>14</v>
      </c>
      <c r="U13388" s="4" t="s">
        <v>14</v>
      </c>
      <c r="V13388" s="4" t="s">
        <v>7</v>
      </c>
    </row>
    <row r="13389" spans="1:22">
      <c r="A13389" t="n">
        <v>109531</v>
      </c>
      <c r="B13389" s="66" t="n">
        <v>19</v>
      </c>
      <c r="C13389" s="7" t="n">
        <v>9</v>
      </c>
      <c r="D13389" s="7" t="s">
        <v>435</v>
      </c>
      <c r="E13389" s="7" t="s">
        <v>418</v>
      </c>
      <c r="F13389" s="7" t="s">
        <v>15</v>
      </c>
      <c r="G13389" s="7" t="n">
        <v>0</v>
      </c>
      <c r="H13389" s="7" t="n">
        <v>1</v>
      </c>
      <c r="I13389" s="7" t="n">
        <v>0</v>
      </c>
      <c r="J13389" s="7" t="n">
        <v>0</v>
      </c>
      <c r="K13389" s="7" t="n">
        <v>0</v>
      </c>
      <c r="L13389" s="7" t="n">
        <v>0</v>
      </c>
      <c r="M13389" s="7" t="n">
        <v>1</v>
      </c>
      <c r="N13389" s="7" t="n">
        <v>1.60000002384186</v>
      </c>
      <c r="O13389" s="7" t="n">
        <v>0.0900000035762787</v>
      </c>
      <c r="P13389" s="7" t="s">
        <v>15</v>
      </c>
      <c r="Q13389" s="7" t="s">
        <v>15</v>
      </c>
      <c r="R13389" s="7" t="n">
        <v>-1</v>
      </c>
      <c r="S13389" s="7" t="n">
        <v>0</v>
      </c>
      <c r="T13389" s="7" t="n">
        <v>0</v>
      </c>
      <c r="U13389" s="7" t="n">
        <v>0</v>
      </c>
      <c r="V13389" s="7" t="n">
        <v>0</v>
      </c>
    </row>
    <row r="13390" spans="1:22">
      <c r="A13390" t="s">
        <v>4</v>
      </c>
      <c r="B13390" s="4" t="s">
        <v>5</v>
      </c>
      <c r="C13390" s="4" t="s">
        <v>7</v>
      </c>
      <c r="D13390" s="4" t="s">
        <v>9</v>
      </c>
      <c r="E13390" s="4" t="s">
        <v>9</v>
      </c>
      <c r="F13390" s="4" t="s">
        <v>9</v>
      </c>
      <c r="G13390" s="4" t="s">
        <v>8</v>
      </c>
      <c r="H13390" s="4" t="s">
        <v>14</v>
      </c>
      <c r="I13390" s="4" t="s">
        <v>13</v>
      </c>
      <c r="J13390" s="4" t="s">
        <v>13</v>
      </c>
      <c r="K13390" s="4" t="s">
        <v>13</v>
      </c>
      <c r="L13390" s="4" t="s">
        <v>13</v>
      </c>
      <c r="M13390" s="4" t="s">
        <v>13</v>
      </c>
      <c r="N13390" s="4" t="s">
        <v>13</v>
      </c>
      <c r="O13390" s="4" t="s">
        <v>13</v>
      </c>
      <c r="P13390" s="4" t="s">
        <v>9</v>
      </c>
      <c r="Q13390" s="4" t="s">
        <v>9</v>
      </c>
      <c r="R13390" s="4" t="s">
        <v>14</v>
      </c>
      <c r="S13390" s="4" t="s">
        <v>8</v>
      </c>
      <c r="T13390" s="4" t="s">
        <v>14</v>
      </c>
      <c r="U13390" s="4" t="s">
        <v>14</v>
      </c>
      <c r="V13390" s="4" t="s">
        <v>7</v>
      </c>
    </row>
    <row r="13391" spans="1:22">
      <c r="A13391" t="n">
        <v>109606</v>
      </c>
      <c r="B13391" s="66" t="n">
        <v>19</v>
      </c>
      <c r="C13391" s="7" t="n">
        <v>11</v>
      </c>
      <c r="D13391" s="7" t="s">
        <v>436</v>
      </c>
      <c r="E13391" s="7" t="s">
        <v>423</v>
      </c>
      <c r="F13391" s="7" t="s">
        <v>15</v>
      </c>
      <c r="G13391" s="7" t="n">
        <v>0</v>
      </c>
      <c r="H13391" s="7" t="n">
        <v>1</v>
      </c>
      <c r="I13391" s="7" t="n">
        <v>0</v>
      </c>
      <c r="J13391" s="7" t="n">
        <v>0</v>
      </c>
      <c r="K13391" s="7" t="n">
        <v>0</v>
      </c>
      <c r="L13391" s="7" t="n">
        <v>0</v>
      </c>
      <c r="M13391" s="7" t="n">
        <v>1</v>
      </c>
      <c r="N13391" s="7" t="n">
        <v>1.60000002384186</v>
      </c>
      <c r="O13391" s="7" t="n">
        <v>0.0900000035762787</v>
      </c>
      <c r="P13391" s="7" t="s">
        <v>15</v>
      </c>
      <c r="Q13391" s="7" t="s">
        <v>15</v>
      </c>
      <c r="R13391" s="7" t="n">
        <v>-1</v>
      </c>
      <c r="S13391" s="7" t="n">
        <v>0</v>
      </c>
      <c r="T13391" s="7" t="n">
        <v>0</v>
      </c>
      <c r="U13391" s="7" t="n">
        <v>0</v>
      </c>
      <c r="V13391" s="7" t="n">
        <v>0</v>
      </c>
    </row>
    <row r="13392" spans="1:22">
      <c r="A13392" t="s">
        <v>4</v>
      </c>
      <c r="B13392" s="4" t="s">
        <v>5</v>
      </c>
      <c r="C13392" s="4" t="s">
        <v>7</v>
      </c>
      <c r="D13392" s="4" t="s">
        <v>9</v>
      </c>
      <c r="E13392" s="4" t="s">
        <v>9</v>
      </c>
      <c r="F13392" s="4" t="s">
        <v>9</v>
      </c>
      <c r="G13392" s="4" t="s">
        <v>8</v>
      </c>
      <c r="H13392" s="4" t="s">
        <v>14</v>
      </c>
      <c r="I13392" s="4" t="s">
        <v>13</v>
      </c>
      <c r="J13392" s="4" t="s">
        <v>13</v>
      </c>
      <c r="K13392" s="4" t="s">
        <v>13</v>
      </c>
      <c r="L13392" s="4" t="s">
        <v>13</v>
      </c>
      <c r="M13392" s="4" t="s">
        <v>13</v>
      </c>
      <c r="N13392" s="4" t="s">
        <v>13</v>
      </c>
      <c r="O13392" s="4" t="s">
        <v>13</v>
      </c>
      <c r="P13392" s="4" t="s">
        <v>9</v>
      </c>
      <c r="Q13392" s="4" t="s">
        <v>9</v>
      </c>
      <c r="R13392" s="4" t="s">
        <v>14</v>
      </c>
      <c r="S13392" s="4" t="s">
        <v>8</v>
      </c>
      <c r="T13392" s="4" t="s">
        <v>14</v>
      </c>
      <c r="U13392" s="4" t="s">
        <v>14</v>
      </c>
      <c r="V13392" s="4" t="s">
        <v>7</v>
      </c>
    </row>
    <row r="13393" spans="1:22">
      <c r="A13393" t="n">
        <v>109685</v>
      </c>
      <c r="B13393" s="66" t="n">
        <v>19</v>
      </c>
      <c r="C13393" s="7" t="n">
        <v>13</v>
      </c>
      <c r="D13393" s="7" t="s">
        <v>449</v>
      </c>
      <c r="E13393" s="7" t="s">
        <v>241</v>
      </c>
      <c r="F13393" s="7" t="s">
        <v>15</v>
      </c>
      <c r="G13393" s="7" t="n">
        <v>0</v>
      </c>
      <c r="H13393" s="7" t="n">
        <v>1</v>
      </c>
      <c r="I13393" s="7" t="n">
        <v>0</v>
      </c>
      <c r="J13393" s="7" t="n">
        <v>0</v>
      </c>
      <c r="K13393" s="7" t="n">
        <v>0</v>
      </c>
      <c r="L13393" s="7" t="n">
        <v>0</v>
      </c>
      <c r="M13393" s="7" t="n">
        <v>1</v>
      </c>
      <c r="N13393" s="7" t="n">
        <v>1.60000002384186</v>
      </c>
      <c r="O13393" s="7" t="n">
        <v>0.0900000035762787</v>
      </c>
      <c r="P13393" s="7" t="s">
        <v>15</v>
      </c>
      <c r="Q13393" s="7" t="s">
        <v>15</v>
      </c>
      <c r="R13393" s="7" t="n">
        <v>-1</v>
      </c>
      <c r="S13393" s="7" t="n">
        <v>0</v>
      </c>
      <c r="T13393" s="7" t="n">
        <v>0</v>
      </c>
      <c r="U13393" s="7" t="n">
        <v>0</v>
      </c>
      <c r="V13393" s="7" t="n">
        <v>0</v>
      </c>
    </row>
    <row r="13394" spans="1:22">
      <c r="A13394" t="s">
        <v>4</v>
      </c>
      <c r="B13394" s="4" t="s">
        <v>5</v>
      </c>
      <c r="C13394" s="4" t="s">
        <v>7</v>
      </c>
      <c r="D13394" s="4" t="s">
        <v>9</v>
      </c>
      <c r="E13394" s="4" t="s">
        <v>9</v>
      </c>
      <c r="F13394" s="4" t="s">
        <v>9</v>
      </c>
      <c r="G13394" s="4" t="s">
        <v>8</v>
      </c>
      <c r="H13394" s="4" t="s">
        <v>14</v>
      </c>
      <c r="I13394" s="4" t="s">
        <v>13</v>
      </c>
      <c r="J13394" s="4" t="s">
        <v>13</v>
      </c>
      <c r="K13394" s="4" t="s">
        <v>13</v>
      </c>
      <c r="L13394" s="4" t="s">
        <v>13</v>
      </c>
      <c r="M13394" s="4" t="s">
        <v>13</v>
      </c>
      <c r="N13394" s="4" t="s">
        <v>13</v>
      </c>
      <c r="O13394" s="4" t="s">
        <v>13</v>
      </c>
      <c r="P13394" s="4" t="s">
        <v>9</v>
      </c>
      <c r="Q13394" s="4" t="s">
        <v>9</v>
      </c>
      <c r="R13394" s="4" t="s">
        <v>14</v>
      </c>
      <c r="S13394" s="4" t="s">
        <v>8</v>
      </c>
      <c r="T13394" s="4" t="s">
        <v>14</v>
      </c>
      <c r="U13394" s="4" t="s">
        <v>14</v>
      </c>
      <c r="V13394" s="4" t="s">
        <v>7</v>
      </c>
    </row>
    <row r="13395" spans="1:22">
      <c r="A13395" t="n">
        <v>109768</v>
      </c>
      <c r="B13395" s="66" t="n">
        <v>19</v>
      </c>
      <c r="C13395" s="7" t="n">
        <v>80</v>
      </c>
      <c r="D13395" s="7" t="s">
        <v>450</v>
      </c>
      <c r="E13395" s="7" t="s">
        <v>451</v>
      </c>
      <c r="F13395" s="7" t="s">
        <v>15</v>
      </c>
      <c r="G13395" s="7" t="n">
        <v>0</v>
      </c>
      <c r="H13395" s="7" t="n">
        <v>1</v>
      </c>
      <c r="I13395" s="7" t="n">
        <v>0</v>
      </c>
      <c r="J13395" s="7" t="n">
        <v>0</v>
      </c>
      <c r="K13395" s="7" t="n">
        <v>0</v>
      </c>
      <c r="L13395" s="7" t="n">
        <v>0</v>
      </c>
      <c r="M13395" s="7" t="n">
        <v>1</v>
      </c>
      <c r="N13395" s="7" t="n">
        <v>1.60000002384186</v>
      </c>
      <c r="O13395" s="7" t="n">
        <v>0.0900000035762787</v>
      </c>
      <c r="P13395" s="7" t="s">
        <v>15</v>
      </c>
      <c r="Q13395" s="7" t="s">
        <v>15</v>
      </c>
      <c r="R13395" s="7" t="n">
        <v>-1</v>
      </c>
      <c r="S13395" s="7" t="n">
        <v>0</v>
      </c>
      <c r="T13395" s="7" t="n">
        <v>0</v>
      </c>
      <c r="U13395" s="7" t="n">
        <v>0</v>
      </c>
      <c r="V13395" s="7" t="n">
        <v>0</v>
      </c>
    </row>
    <row r="13396" spans="1:22">
      <c r="A13396" t="s">
        <v>4</v>
      </c>
      <c r="B13396" s="4" t="s">
        <v>5</v>
      </c>
      <c r="C13396" s="4" t="s">
        <v>7</v>
      </c>
      <c r="D13396" s="4" t="s">
        <v>9</v>
      </c>
      <c r="E13396" s="4" t="s">
        <v>9</v>
      </c>
      <c r="F13396" s="4" t="s">
        <v>9</v>
      </c>
      <c r="G13396" s="4" t="s">
        <v>8</v>
      </c>
      <c r="H13396" s="4" t="s">
        <v>14</v>
      </c>
      <c r="I13396" s="4" t="s">
        <v>13</v>
      </c>
      <c r="J13396" s="4" t="s">
        <v>13</v>
      </c>
      <c r="K13396" s="4" t="s">
        <v>13</v>
      </c>
      <c r="L13396" s="4" t="s">
        <v>13</v>
      </c>
      <c r="M13396" s="4" t="s">
        <v>13</v>
      </c>
      <c r="N13396" s="4" t="s">
        <v>13</v>
      </c>
      <c r="O13396" s="4" t="s">
        <v>13</v>
      </c>
      <c r="P13396" s="4" t="s">
        <v>9</v>
      </c>
      <c r="Q13396" s="4" t="s">
        <v>9</v>
      </c>
      <c r="R13396" s="4" t="s">
        <v>14</v>
      </c>
      <c r="S13396" s="4" t="s">
        <v>8</v>
      </c>
      <c r="T13396" s="4" t="s">
        <v>14</v>
      </c>
      <c r="U13396" s="4" t="s">
        <v>14</v>
      </c>
      <c r="V13396" s="4" t="s">
        <v>7</v>
      </c>
    </row>
    <row r="13397" spans="1:22">
      <c r="A13397" t="n">
        <v>109838</v>
      </c>
      <c r="B13397" s="66" t="n">
        <v>19</v>
      </c>
      <c r="C13397" s="7" t="n">
        <v>18</v>
      </c>
      <c r="D13397" s="7" t="s">
        <v>452</v>
      </c>
      <c r="E13397" s="7" t="s">
        <v>453</v>
      </c>
      <c r="F13397" s="7" t="s">
        <v>15</v>
      </c>
      <c r="G13397" s="7" t="n">
        <v>0</v>
      </c>
      <c r="H13397" s="7" t="n">
        <v>1</v>
      </c>
      <c r="I13397" s="7" t="n">
        <v>0</v>
      </c>
      <c r="J13397" s="7" t="n">
        <v>0</v>
      </c>
      <c r="K13397" s="7" t="n">
        <v>0</v>
      </c>
      <c r="L13397" s="7" t="n">
        <v>0</v>
      </c>
      <c r="M13397" s="7" t="n">
        <v>1</v>
      </c>
      <c r="N13397" s="7" t="n">
        <v>1.60000002384186</v>
      </c>
      <c r="O13397" s="7" t="n">
        <v>0.0900000035762787</v>
      </c>
      <c r="P13397" s="7" t="s">
        <v>15</v>
      </c>
      <c r="Q13397" s="7" t="s">
        <v>15</v>
      </c>
      <c r="R13397" s="7" t="n">
        <v>-1</v>
      </c>
      <c r="S13397" s="7" t="n">
        <v>0</v>
      </c>
      <c r="T13397" s="7" t="n">
        <v>0</v>
      </c>
      <c r="U13397" s="7" t="n">
        <v>0</v>
      </c>
      <c r="V13397" s="7" t="n">
        <v>0</v>
      </c>
    </row>
    <row r="13398" spans="1:22">
      <c r="A13398" t="s">
        <v>4</v>
      </c>
      <c r="B13398" s="4" t="s">
        <v>5</v>
      </c>
      <c r="C13398" s="4" t="s">
        <v>7</v>
      </c>
      <c r="D13398" s="4" t="s">
        <v>9</v>
      </c>
      <c r="E13398" s="4" t="s">
        <v>9</v>
      </c>
      <c r="F13398" s="4" t="s">
        <v>9</v>
      </c>
      <c r="G13398" s="4" t="s">
        <v>8</v>
      </c>
      <c r="H13398" s="4" t="s">
        <v>14</v>
      </c>
      <c r="I13398" s="4" t="s">
        <v>13</v>
      </c>
      <c r="J13398" s="4" t="s">
        <v>13</v>
      </c>
      <c r="K13398" s="4" t="s">
        <v>13</v>
      </c>
      <c r="L13398" s="4" t="s">
        <v>13</v>
      </c>
      <c r="M13398" s="4" t="s">
        <v>13</v>
      </c>
      <c r="N13398" s="4" t="s">
        <v>13</v>
      </c>
      <c r="O13398" s="4" t="s">
        <v>13</v>
      </c>
      <c r="P13398" s="4" t="s">
        <v>9</v>
      </c>
      <c r="Q13398" s="4" t="s">
        <v>9</v>
      </c>
      <c r="R13398" s="4" t="s">
        <v>14</v>
      </c>
      <c r="S13398" s="4" t="s">
        <v>8</v>
      </c>
      <c r="T13398" s="4" t="s">
        <v>14</v>
      </c>
      <c r="U13398" s="4" t="s">
        <v>14</v>
      </c>
      <c r="V13398" s="4" t="s">
        <v>7</v>
      </c>
    </row>
    <row r="13399" spans="1:22">
      <c r="A13399" t="n">
        <v>109916</v>
      </c>
      <c r="B13399" s="66" t="n">
        <v>19</v>
      </c>
      <c r="C13399" s="7" t="n">
        <v>7020</v>
      </c>
      <c r="D13399" s="7" t="s">
        <v>783</v>
      </c>
      <c r="E13399" s="7" t="s">
        <v>784</v>
      </c>
      <c r="F13399" s="7" t="s">
        <v>15</v>
      </c>
      <c r="G13399" s="7" t="n">
        <v>0</v>
      </c>
      <c r="H13399" s="7" t="n">
        <v>1</v>
      </c>
      <c r="I13399" s="7" t="n">
        <v>0</v>
      </c>
      <c r="J13399" s="7" t="n">
        <v>0</v>
      </c>
      <c r="K13399" s="7" t="n">
        <v>0</v>
      </c>
      <c r="L13399" s="7" t="n">
        <v>0</v>
      </c>
      <c r="M13399" s="7" t="n">
        <v>1</v>
      </c>
      <c r="N13399" s="7" t="n">
        <v>1.60000002384186</v>
      </c>
      <c r="O13399" s="7" t="n">
        <v>0.0900000035762787</v>
      </c>
      <c r="P13399" s="7" t="s">
        <v>15</v>
      </c>
      <c r="Q13399" s="7" t="s">
        <v>15</v>
      </c>
      <c r="R13399" s="7" t="n">
        <v>-1</v>
      </c>
      <c r="S13399" s="7" t="n">
        <v>0</v>
      </c>
      <c r="T13399" s="7" t="n">
        <v>0</v>
      </c>
      <c r="U13399" s="7" t="n">
        <v>0</v>
      </c>
      <c r="V13399" s="7" t="n">
        <v>0</v>
      </c>
    </row>
    <row r="13400" spans="1:22">
      <c r="A13400" t="s">
        <v>4</v>
      </c>
      <c r="B13400" s="4" t="s">
        <v>5</v>
      </c>
      <c r="C13400" s="4" t="s">
        <v>7</v>
      </c>
      <c r="D13400" s="4" t="s">
        <v>9</v>
      </c>
      <c r="E13400" s="4" t="s">
        <v>9</v>
      </c>
      <c r="F13400" s="4" t="s">
        <v>9</v>
      </c>
      <c r="G13400" s="4" t="s">
        <v>8</v>
      </c>
      <c r="H13400" s="4" t="s">
        <v>14</v>
      </c>
      <c r="I13400" s="4" t="s">
        <v>13</v>
      </c>
      <c r="J13400" s="4" t="s">
        <v>13</v>
      </c>
      <c r="K13400" s="4" t="s">
        <v>13</v>
      </c>
      <c r="L13400" s="4" t="s">
        <v>13</v>
      </c>
      <c r="M13400" s="4" t="s">
        <v>13</v>
      </c>
      <c r="N13400" s="4" t="s">
        <v>13</v>
      </c>
      <c r="O13400" s="4" t="s">
        <v>13</v>
      </c>
      <c r="P13400" s="4" t="s">
        <v>9</v>
      </c>
      <c r="Q13400" s="4" t="s">
        <v>9</v>
      </c>
      <c r="R13400" s="4" t="s">
        <v>14</v>
      </c>
      <c r="S13400" s="4" t="s">
        <v>8</v>
      </c>
      <c r="T13400" s="4" t="s">
        <v>14</v>
      </c>
      <c r="U13400" s="4" t="s">
        <v>14</v>
      </c>
      <c r="V13400" s="4" t="s">
        <v>7</v>
      </c>
    </row>
    <row r="13401" spans="1:22">
      <c r="A13401" t="n">
        <v>109984</v>
      </c>
      <c r="B13401" s="66" t="n">
        <v>19</v>
      </c>
      <c r="C13401" s="7" t="n">
        <v>7032</v>
      </c>
      <c r="D13401" s="7" t="s">
        <v>439</v>
      </c>
      <c r="E13401" s="7" t="s">
        <v>440</v>
      </c>
      <c r="F13401" s="7" t="s">
        <v>15</v>
      </c>
      <c r="G13401" s="7" t="n">
        <v>0</v>
      </c>
      <c r="H13401" s="7" t="n">
        <v>1</v>
      </c>
      <c r="I13401" s="7" t="n">
        <v>0</v>
      </c>
      <c r="J13401" s="7" t="n">
        <v>0</v>
      </c>
      <c r="K13401" s="7" t="n">
        <v>0</v>
      </c>
      <c r="L13401" s="7" t="n">
        <v>0</v>
      </c>
      <c r="M13401" s="7" t="n">
        <v>1</v>
      </c>
      <c r="N13401" s="7" t="n">
        <v>1.60000002384186</v>
      </c>
      <c r="O13401" s="7" t="n">
        <v>0.0900000035762787</v>
      </c>
      <c r="P13401" s="7" t="s">
        <v>15</v>
      </c>
      <c r="Q13401" s="7" t="s">
        <v>15</v>
      </c>
      <c r="R13401" s="7" t="n">
        <v>-1</v>
      </c>
      <c r="S13401" s="7" t="n">
        <v>0</v>
      </c>
      <c r="T13401" s="7" t="n">
        <v>0</v>
      </c>
      <c r="U13401" s="7" t="n">
        <v>0</v>
      </c>
      <c r="V13401" s="7" t="n">
        <v>0</v>
      </c>
    </row>
    <row r="13402" spans="1:22">
      <c r="A13402" t="s">
        <v>4</v>
      </c>
      <c r="B13402" s="4" t="s">
        <v>5</v>
      </c>
      <c r="C13402" s="4" t="s">
        <v>7</v>
      </c>
      <c r="D13402" s="4" t="s">
        <v>9</v>
      </c>
      <c r="E13402" s="4" t="s">
        <v>9</v>
      </c>
      <c r="F13402" s="4" t="s">
        <v>9</v>
      </c>
      <c r="G13402" s="4" t="s">
        <v>8</v>
      </c>
      <c r="H13402" s="4" t="s">
        <v>14</v>
      </c>
      <c r="I13402" s="4" t="s">
        <v>13</v>
      </c>
      <c r="J13402" s="4" t="s">
        <v>13</v>
      </c>
      <c r="K13402" s="4" t="s">
        <v>13</v>
      </c>
      <c r="L13402" s="4" t="s">
        <v>13</v>
      </c>
      <c r="M13402" s="4" t="s">
        <v>13</v>
      </c>
      <c r="N13402" s="4" t="s">
        <v>13</v>
      </c>
      <c r="O13402" s="4" t="s">
        <v>13</v>
      </c>
      <c r="P13402" s="4" t="s">
        <v>9</v>
      </c>
      <c r="Q13402" s="4" t="s">
        <v>9</v>
      </c>
      <c r="R13402" s="4" t="s">
        <v>14</v>
      </c>
      <c r="S13402" s="4" t="s">
        <v>8</v>
      </c>
      <c r="T13402" s="4" t="s">
        <v>14</v>
      </c>
      <c r="U13402" s="4" t="s">
        <v>14</v>
      </c>
      <c r="V13402" s="4" t="s">
        <v>7</v>
      </c>
    </row>
    <row r="13403" spans="1:22">
      <c r="A13403" t="n">
        <v>110054</v>
      </c>
      <c r="B13403" s="66" t="n">
        <v>19</v>
      </c>
      <c r="C13403" s="7" t="n">
        <v>6472</v>
      </c>
      <c r="D13403" s="7" t="s">
        <v>571</v>
      </c>
      <c r="E13403" s="7" t="s">
        <v>573</v>
      </c>
      <c r="F13403" s="7" t="s">
        <v>15</v>
      </c>
      <c r="G13403" s="7" t="n">
        <v>0</v>
      </c>
      <c r="H13403" s="7" t="n">
        <v>1</v>
      </c>
      <c r="I13403" s="7" t="n">
        <v>0</v>
      </c>
      <c r="J13403" s="7" t="n">
        <v>0</v>
      </c>
      <c r="K13403" s="7" t="n">
        <v>0</v>
      </c>
      <c r="L13403" s="7" t="n">
        <v>0</v>
      </c>
      <c r="M13403" s="7" t="n">
        <v>1</v>
      </c>
      <c r="N13403" s="7" t="n">
        <v>1.60000002384186</v>
      </c>
      <c r="O13403" s="7" t="n">
        <v>0.0900000035762787</v>
      </c>
      <c r="P13403" s="7" t="s">
        <v>15</v>
      </c>
      <c r="Q13403" s="7" t="s">
        <v>15</v>
      </c>
      <c r="R13403" s="7" t="n">
        <v>-1</v>
      </c>
      <c r="S13403" s="7" t="n">
        <v>0</v>
      </c>
      <c r="T13403" s="7" t="n">
        <v>0</v>
      </c>
      <c r="U13403" s="7" t="n">
        <v>0</v>
      </c>
      <c r="V13403" s="7" t="n">
        <v>0</v>
      </c>
    </row>
    <row r="13404" spans="1:22">
      <c r="A13404" t="s">
        <v>4</v>
      </c>
      <c r="B13404" s="4" t="s">
        <v>5</v>
      </c>
      <c r="C13404" s="4" t="s">
        <v>7</v>
      </c>
      <c r="D13404" s="4" t="s">
        <v>14</v>
      </c>
    </row>
    <row r="13405" spans="1:22">
      <c r="A13405" t="n">
        <v>110139</v>
      </c>
      <c r="B13405" s="30" t="n">
        <v>43</v>
      </c>
      <c r="C13405" s="7" t="n">
        <v>7020</v>
      </c>
      <c r="D13405" s="7" t="n">
        <v>256</v>
      </c>
    </row>
    <row r="13406" spans="1:22">
      <c r="A13406" t="s">
        <v>4</v>
      </c>
      <c r="B13406" s="4" t="s">
        <v>5</v>
      </c>
      <c r="C13406" s="4" t="s">
        <v>7</v>
      </c>
      <c r="D13406" s="4" t="s">
        <v>8</v>
      </c>
      <c r="E13406" s="4" t="s">
        <v>8</v>
      </c>
      <c r="F13406" s="4" t="s">
        <v>9</v>
      </c>
    </row>
    <row r="13407" spans="1:22">
      <c r="A13407" t="n">
        <v>110146</v>
      </c>
      <c r="B13407" s="22" t="n">
        <v>20</v>
      </c>
      <c r="C13407" s="7" t="n">
        <v>0</v>
      </c>
      <c r="D13407" s="7" t="n">
        <v>3</v>
      </c>
      <c r="E13407" s="7" t="n">
        <v>10</v>
      </c>
      <c r="F13407" s="7" t="s">
        <v>96</v>
      </c>
    </row>
    <row r="13408" spans="1:22">
      <c r="A13408" t="s">
        <v>4</v>
      </c>
      <c r="B13408" s="4" t="s">
        <v>5</v>
      </c>
      <c r="C13408" s="4" t="s">
        <v>7</v>
      </c>
    </row>
    <row r="13409" spans="1:22">
      <c r="A13409" t="n">
        <v>110164</v>
      </c>
      <c r="B13409" s="25" t="n">
        <v>16</v>
      </c>
      <c r="C13409" s="7" t="n">
        <v>0</v>
      </c>
    </row>
    <row r="13410" spans="1:22">
      <c r="A13410" t="s">
        <v>4</v>
      </c>
      <c r="B13410" s="4" t="s">
        <v>5</v>
      </c>
      <c r="C13410" s="4" t="s">
        <v>7</v>
      </c>
      <c r="D13410" s="4" t="s">
        <v>8</v>
      </c>
      <c r="E13410" s="4" t="s">
        <v>8</v>
      </c>
      <c r="F13410" s="4" t="s">
        <v>9</v>
      </c>
    </row>
    <row r="13411" spans="1:22">
      <c r="A13411" t="n">
        <v>110167</v>
      </c>
      <c r="B13411" s="22" t="n">
        <v>20</v>
      </c>
      <c r="C13411" s="7" t="n">
        <v>1</v>
      </c>
      <c r="D13411" s="7" t="n">
        <v>3</v>
      </c>
      <c r="E13411" s="7" t="n">
        <v>10</v>
      </c>
      <c r="F13411" s="7" t="s">
        <v>96</v>
      </c>
    </row>
    <row r="13412" spans="1:22">
      <c r="A13412" t="s">
        <v>4</v>
      </c>
      <c r="B13412" s="4" t="s">
        <v>5</v>
      </c>
      <c r="C13412" s="4" t="s">
        <v>7</v>
      </c>
    </row>
    <row r="13413" spans="1:22">
      <c r="A13413" t="n">
        <v>110185</v>
      </c>
      <c r="B13413" s="25" t="n">
        <v>16</v>
      </c>
      <c r="C13413" s="7" t="n">
        <v>0</v>
      </c>
    </row>
    <row r="13414" spans="1:22">
      <c r="A13414" t="s">
        <v>4</v>
      </c>
      <c r="B13414" s="4" t="s">
        <v>5</v>
      </c>
      <c r="C13414" s="4" t="s">
        <v>7</v>
      </c>
      <c r="D13414" s="4" t="s">
        <v>8</v>
      </c>
      <c r="E13414" s="4" t="s">
        <v>8</v>
      </c>
      <c r="F13414" s="4" t="s">
        <v>9</v>
      </c>
    </row>
    <row r="13415" spans="1:22">
      <c r="A13415" t="n">
        <v>110188</v>
      </c>
      <c r="B13415" s="22" t="n">
        <v>20</v>
      </c>
      <c r="C13415" s="7" t="n">
        <v>2</v>
      </c>
      <c r="D13415" s="7" t="n">
        <v>3</v>
      </c>
      <c r="E13415" s="7" t="n">
        <v>10</v>
      </c>
      <c r="F13415" s="7" t="s">
        <v>96</v>
      </c>
    </row>
    <row r="13416" spans="1:22">
      <c r="A13416" t="s">
        <v>4</v>
      </c>
      <c r="B13416" s="4" t="s">
        <v>5</v>
      </c>
      <c r="C13416" s="4" t="s">
        <v>7</v>
      </c>
    </row>
    <row r="13417" spans="1:22">
      <c r="A13417" t="n">
        <v>110206</v>
      </c>
      <c r="B13417" s="25" t="n">
        <v>16</v>
      </c>
      <c r="C13417" s="7" t="n">
        <v>0</v>
      </c>
    </row>
    <row r="13418" spans="1:22">
      <c r="A13418" t="s">
        <v>4</v>
      </c>
      <c r="B13418" s="4" t="s">
        <v>5</v>
      </c>
      <c r="C13418" s="4" t="s">
        <v>7</v>
      </c>
      <c r="D13418" s="4" t="s">
        <v>8</v>
      </c>
      <c r="E13418" s="4" t="s">
        <v>8</v>
      </c>
      <c r="F13418" s="4" t="s">
        <v>9</v>
      </c>
    </row>
    <row r="13419" spans="1:22">
      <c r="A13419" t="n">
        <v>110209</v>
      </c>
      <c r="B13419" s="22" t="n">
        <v>20</v>
      </c>
      <c r="C13419" s="7" t="n">
        <v>3</v>
      </c>
      <c r="D13419" s="7" t="n">
        <v>3</v>
      </c>
      <c r="E13419" s="7" t="n">
        <v>10</v>
      </c>
      <c r="F13419" s="7" t="s">
        <v>96</v>
      </c>
    </row>
    <row r="13420" spans="1:22">
      <c r="A13420" t="s">
        <v>4</v>
      </c>
      <c r="B13420" s="4" t="s">
        <v>5</v>
      </c>
      <c r="C13420" s="4" t="s">
        <v>7</v>
      </c>
    </row>
    <row r="13421" spans="1:22">
      <c r="A13421" t="n">
        <v>110227</v>
      </c>
      <c r="B13421" s="25" t="n">
        <v>16</v>
      </c>
      <c r="C13421" s="7" t="n">
        <v>0</v>
      </c>
    </row>
    <row r="13422" spans="1:22">
      <c r="A13422" t="s">
        <v>4</v>
      </c>
      <c r="B13422" s="4" t="s">
        <v>5</v>
      </c>
      <c r="C13422" s="4" t="s">
        <v>7</v>
      </c>
      <c r="D13422" s="4" t="s">
        <v>8</v>
      </c>
      <c r="E13422" s="4" t="s">
        <v>8</v>
      </c>
      <c r="F13422" s="4" t="s">
        <v>9</v>
      </c>
    </row>
    <row r="13423" spans="1:22">
      <c r="A13423" t="n">
        <v>110230</v>
      </c>
      <c r="B13423" s="22" t="n">
        <v>20</v>
      </c>
      <c r="C13423" s="7" t="n">
        <v>4</v>
      </c>
      <c r="D13423" s="7" t="n">
        <v>3</v>
      </c>
      <c r="E13423" s="7" t="n">
        <v>10</v>
      </c>
      <c r="F13423" s="7" t="s">
        <v>96</v>
      </c>
    </row>
    <row r="13424" spans="1:22">
      <c r="A13424" t="s">
        <v>4</v>
      </c>
      <c r="B13424" s="4" t="s">
        <v>5</v>
      </c>
      <c r="C13424" s="4" t="s">
        <v>7</v>
      </c>
    </row>
    <row r="13425" spans="1:6">
      <c r="A13425" t="n">
        <v>110248</v>
      </c>
      <c r="B13425" s="25" t="n">
        <v>16</v>
      </c>
      <c r="C13425" s="7" t="n">
        <v>0</v>
      </c>
    </row>
    <row r="13426" spans="1:6">
      <c r="A13426" t="s">
        <v>4</v>
      </c>
      <c r="B13426" s="4" t="s">
        <v>5</v>
      </c>
      <c r="C13426" s="4" t="s">
        <v>7</v>
      </c>
      <c r="D13426" s="4" t="s">
        <v>8</v>
      </c>
      <c r="E13426" s="4" t="s">
        <v>8</v>
      </c>
      <c r="F13426" s="4" t="s">
        <v>9</v>
      </c>
    </row>
    <row r="13427" spans="1:6">
      <c r="A13427" t="n">
        <v>110251</v>
      </c>
      <c r="B13427" s="22" t="n">
        <v>20</v>
      </c>
      <c r="C13427" s="7" t="n">
        <v>5</v>
      </c>
      <c r="D13427" s="7" t="n">
        <v>3</v>
      </c>
      <c r="E13427" s="7" t="n">
        <v>10</v>
      </c>
      <c r="F13427" s="7" t="s">
        <v>96</v>
      </c>
    </row>
    <row r="13428" spans="1:6">
      <c r="A13428" t="s">
        <v>4</v>
      </c>
      <c r="B13428" s="4" t="s">
        <v>5</v>
      </c>
      <c r="C13428" s="4" t="s">
        <v>7</v>
      </c>
    </row>
    <row r="13429" spans="1:6">
      <c r="A13429" t="n">
        <v>110269</v>
      </c>
      <c r="B13429" s="25" t="n">
        <v>16</v>
      </c>
      <c r="C13429" s="7" t="n">
        <v>0</v>
      </c>
    </row>
    <row r="13430" spans="1:6">
      <c r="A13430" t="s">
        <v>4</v>
      </c>
      <c r="B13430" s="4" t="s">
        <v>5</v>
      </c>
      <c r="C13430" s="4" t="s">
        <v>7</v>
      </c>
      <c r="D13430" s="4" t="s">
        <v>8</v>
      </c>
      <c r="E13430" s="4" t="s">
        <v>8</v>
      </c>
      <c r="F13430" s="4" t="s">
        <v>9</v>
      </c>
    </row>
    <row r="13431" spans="1:6">
      <c r="A13431" t="n">
        <v>110272</v>
      </c>
      <c r="B13431" s="22" t="n">
        <v>20</v>
      </c>
      <c r="C13431" s="7" t="n">
        <v>6</v>
      </c>
      <c r="D13431" s="7" t="n">
        <v>3</v>
      </c>
      <c r="E13431" s="7" t="n">
        <v>10</v>
      </c>
      <c r="F13431" s="7" t="s">
        <v>96</v>
      </c>
    </row>
    <row r="13432" spans="1:6">
      <c r="A13432" t="s">
        <v>4</v>
      </c>
      <c r="B13432" s="4" t="s">
        <v>5</v>
      </c>
      <c r="C13432" s="4" t="s">
        <v>7</v>
      </c>
    </row>
    <row r="13433" spans="1:6">
      <c r="A13433" t="n">
        <v>110290</v>
      </c>
      <c r="B13433" s="25" t="n">
        <v>16</v>
      </c>
      <c r="C13433" s="7" t="n">
        <v>0</v>
      </c>
    </row>
    <row r="13434" spans="1:6">
      <c r="A13434" t="s">
        <v>4</v>
      </c>
      <c r="B13434" s="4" t="s">
        <v>5</v>
      </c>
      <c r="C13434" s="4" t="s">
        <v>7</v>
      </c>
      <c r="D13434" s="4" t="s">
        <v>8</v>
      </c>
      <c r="E13434" s="4" t="s">
        <v>8</v>
      </c>
      <c r="F13434" s="4" t="s">
        <v>9</v>
      </c>
    </row>
    <row r="13435" spans="1:6">
      <c r="A13435" t="n">
        <v>110293</v>
      </c>
      <c r="B13435" s="22" t="n">
        <v>20</v>
      </c>
      <c r="C13435" s="7" t="n">
        <v>7</v>
      </c>
      <c r="D13435" s="7" t="n">
        <v>3</v>
      </c>
      <c r="E13435" s="7" t="n">
        <v>10</v>
      </c>
      <c r="F13435" s="7" t="s">
        <v>96</v>
      </c>
    </row>
    <row r="13436" spans="1:6">
      <c r="A13436" t="s">
        <v>4</v>
      </c>
      <c r="B13436" s="4" t="s">
        <v>5</v>
      </c>
      <c r="C13436" s="4" t="s">
        <v>7</v>
      </c>
    </row>
    <row r="13437" spans="1:6">
      <c r="A13437" t="n">
        <v>110311</v>
      </c>
      <c r="B13437" s="25" t="n">
        <v>16</v>
      </c>
      <c r="C13437" s="7" t="n">
        <v>0</v>
      </c>
    </row>
    <row r="13438" spans="1:6">
      <c r="A13438" t="s">
        <v>4</v>
      </c>
      <c r="B13438" s="4" t="s">
        <v>5</v>
      </c>
      <c r="C13438" s="4" t="s">
        <v>7</v>
      </c>
      <c r="D13438" s="4" t="s">
        <v>8</v>
      </c>
      <c r="E13438" s="4" t="s">
        <v>8</v>
      </c>
      <c r="F13438" s="4" t="s">
        <v>9</v>
      </c>
    </row>
    <row r="13439" spans="1:6">
      <c r="A13439" t="n">
        <v>110314</v>
      </c>
      <c r="B13439" s="22" t="n">
        <v>20</v>
      </c>
      <c r="C13439" s="7" t="n">
        <v>8</v>
      </c>
      <c r="D13439" s="7" t="n">
        <v>3</v>
      </c>
      <c r="E13439" s="7" t="n">
        <v>10</v>
      </c>
      <c r="F13439" s="7" t="s">
        <v>96</v>
      </c>
    </row>
    <row r="13440" spans="1:6">
      <c r="A13440" t="s">
        <v>4</v>
      </c>
      <c r="B13440" s="4" t="s">
        <v>5</v>
      </c>
      <c r="C13440" s="4" t="s">
        <v>7</v>
      </c>
    </row>
    <row r="13441" spans="1:6">
      <c r="A13441" t="n">
        <v>110332</v>
      </c>
      <c r="B13441" s="25" t="n">
        <v>16</v>
      </c>
      <c r="C13441" s="7" t="n">
        <v>0</v>
      </c>
    </row>
    <row r="13442" spans="1:6">
      <c r="A13442" t="s">
        <v>4</v>
      </c>
      <c r="B13442" s="4" t="s">
        <v>5</v>
      </c>
      <c r="C13442" s="4" t="s">
        <v>7</v>
      </c>
      <c r="D13442" s="4" t="s">
        <v>8</v>
      </c>
      <c r="E13442" s="4" t="s">
        <v>8</v>
      </c>
      <c r="F13442" s="4" t="s">
        <v>9</v>
      </c>
    </row>
    <row r="13443" spans="1:6">
      <c r="A13443" t="n">
        <v>110335</v>
      </c>
      <c r="B13443" s="22" t="n">
        <v>20</v>
      </c>
      <c r="C13443" s="7" t="n">
        <v>9</v>
      </c>
      <c r="D13443" s="7" t="n">
        <v>3</v>
      </c>
      <c r="E13443" s="7" t="n">
        <v>10</v>
      </c>
      <c r="F13443" s="7" t="s">
        <v>96</v>
      </c>
    </row>
    <row r="13444" spans="1:6">
      <c r="A13444" t="s">
        <v>4</v>
      </c>
      <c r="B13444" s="4" t="s">
        <v>5</v>
      </c>
      <c r="C13444" s="4" t="s">
        <v>7</v>
      </c>
    </row>
    <row r="13445" spans="1:6">
      <c r="A13445" t="n">
        <v>110353</v>
      </c>
      <c r="B13445" s="25" t="n">
        <v>16</v>
      </c>
      <c r="C13445" s="7" t="n">
        <v>0</v>
      </c>
    </row>
    <row r="13446" spans="1:6">
      <c r="A13446" t="s">
        <v>4</v>
      </c>
      <c r="B13446" s="4" t="s">
        <v>5</v>
      </c>
      <c r="C13446" s="4" t="s">
        <v>7</v>
      </c>
      <c r="D13446" s="4" t="s">
        <v>8</v>
      </c>
      <c r="E13446" s="4" t="s">
        <v>8</v>
      </c>
      <c r="F13446" s="4" t="s">
        <v>9</v>
      </c>
    </row>
    <row r="13447" spans="1:6">
      <c r="A13447" t="n">
        <v>110356</v>
      </c>
      <c r="B13447" s="22" t="n">
        <v>20</v>
      </c>
      <c r="C13447" s="7" t="n">
        <v>11</v>
      </c>
      <c r="D13447" s="7" t="n">
        <v>3</v>
      </c>
      <c r="E13447" s="7" t="n">
        <v>10</v>
      </c>
      <c r="F13447" s="7" t="s">
        <v>96</v>
      </c>
    </row>
    <row r="13448" spans="1:6">
      <c r="A13448" t="s">
        <v>4</v>
      </c>
      <c r="B13448" s="4" t="s">
        <v>5</v>
      </c>
      <c r="C13448" s="4" t="s">
        <v>7</v>
      </c>
    </row>
    <row r="13449" spans="1:6">
      <c r="A13449" t="n">
        <v>110374</v>
      </c>
      <c r="B13449" s="25" t="n">
        <v>16</v>
      </c>
      <c r="C13449" s="7" t="n">
        <v>0</v>
      </c>
    </row>
    <row r="13450" spans="1:6">
      <c r="A13450" t="s">
        <v>4</v>
      </c>
      <c r="B13450" s="4" t="s">
        <v>5</v>
      </c>
      <c r="C13450" s="4" t="s">
        <v>7</v>
      </c>
      <c r="D13450" s="4" t="s">
        <v>8</v>
      </c>
      <c r="E13450" s="4" t="s">
        <v>8</v>
      </c>
      <c r="F13450" s="4" t="s">
        <v>9</v>
      </c>
    </row>
    <row r="13451" spans="1:6">
      <c r="A13451" t="n">
        <v>110377</v>
      </c>
      <c r="B13451" s="22" t="n">
        <v>20</v>
      </c>
      <c r="C13451" s="7" t="n">
        <v>13</v>
      </c>
      <c r="D13451" s="7" t="n">
        <v>3</v>
      </c>
      <c r="E13451" s="7" t="n">
        <v>10</v>
      </c>
      <c r="F13451" s="7" t="s">
        <v>96</v>
      </c>
    </row>
    <row r="13452" spans="1:6">
      <c r="A13452" t="s">
        <v>4</v>
      </c>
      <c r="B13452" s="4" t="s">
        <v>5</v>
      </c>
      <c r="C13452" s="4" t="s">
        <v>7</v>
      </c>
    </row>
    <row r="13453" spans="1:6">
      <c r="A13453" t="n">
        <v>110395</v>
      </c>
      <c r="B13453" s="25" t="n">
        <v>16</v>
      </c>
      <c r="C13453" s="7" t="n">
        <v>0</v>
      </c>
    </row>
    <row r="13454" spans="1:6">
      <c r="A13454" t="s">
        <v>4</v>
      </c>
      <c r="B13454" s="4" t="s">
        <v>5</v>
      </c>
      <c r="C13454" s="4" t="s">
        <v>7</v>
      </c>
      <c r="D13454" s="4" t="s">
        <v>8</v>
      </c>
      <c r="E13454" s="4" t="s">
        <v>8</v>
      </c>
      <c r="F13454" s="4" t="s">
        <v>9</v>
      </c>
    </row>
    <row r="13455" spans="1:6">
      <c r="A13455" t="n">
        <v>110398</v>
      </c>
      <c r="B13455" s="22" t="n">
        <v>20</v>
      </c>
      <c r="C13455" s="7" t="n">
        <v>80</v>
      </c>
      <c r="D13455" s="7" t="n">
        <v>3</v>
      </c>
      <c r="E13455" s="7" t="n">
        <v>10</v>
      </c>
      <c r="F13455" s="7" t="s">
        <v>96</v>
      </c>
    </row>
    <row r="13456" spans="1:6">
      <c r="A13456" t="s">
        <v>4</v>
      </c>
      <c r="B13456" s="4" t="s">
        <v>5</v>
      </c>
      <c r="C13456" s="4" t="s">
        <v>7</v>
      </c>
    </row>
    <row r="13457" spans="1:6">
      <c r="A13457" t="n">
        <v>110416</v>
      </c>
      <c r="B13457" s="25" t="n">
        <v>16</v>
      </c>
      <c r="C13457" s="7" t="n">
        <v>0</v>
      </c>
    </row>
    <row r="13458" spans="1:6">
      <c r="A13458" t="s">
        <v>4</v>
      </c>
      <c r="B13458" s="4" t="s">
        <v>5</v>
      </c>
      <c r="C13458" s="4" t="s">
        <v>7</v>
      </c>
      <c r="D13458" s="4" t="s">
        <v>8</v>
      </c>
      <c r="E13458" s="4" t="s">
        <v>8</v>
      </c>
      <c r="F13458" s="4" t="s">
        <v>9</v>
      </c>
    </row>
    <row r="13459" spans="1:6">
      <c r="A13459" t="n">
        <v>110419</v>
      </c>
      <c r="B13459" s="22" t="n">
        <v>20</v>
      </c>
      <c r="C13459" s="7" t="n">
        <v>18</v>
      </c>
      <c r="D13459" s="7" t="n">
        <v>3</v>
      </c>
      <c r="E13459" s="7" t="n">
        <v>10</v>
      </c>
      <c r="F13459" s="7" t="s">
        <v>96</v>
      </c>
    </row>
    <row r="13460" spans="1:6">
      <c r="A13460" t="s">
        <v>4</v>
      </c>
      <c r="B13460" s="4" t="s">
        <v>5</v>
      </c>
      <c r="C13460" s="4" t="s">
        <v>7</v>
      </c>
    </row>
    <row r="13461" spans="1:6">
      <c r="A13461" t="n">
        <v>110437</v>
      </c>
      <c r="B13461" s="25" t="n">
        <v>16</v>
      </c>
      <c r="C13461" s="7" t="n">
        <v>0</v>
      </c>
    </row>
    <row r="13462" spans="1:6">
      <c r="A13462" t="s">
        <v>4</v>
      </c>
      <c r="B13462" s="4" t="s">
        <v>5</v>
      </c>
      <c r="C13462" s="4" t="s">
        <v>7</v>
      </c>
      <c r="D13462" s="4" t="s">
        <v>8</v>
      </c>
      <c r="E13462" s="4" t="s">
        <v>8</v>
      </c>
      <c r="F13462" s="4" t="s">
        <v>9</v>
      </c>
    </row>
    <row r="13463" spans="1:6">
      <c r="A13463" t="n">
        <v>110440</v>
      </c>
      <c r="B13463" s="22" t="n">
        <v>20</v>
      </c>
      <c r="C13463" s="7" t="n">
        <v>7020</v>
      </c>
      <c r="D13463" s="7" t="n">
        <v>3</v>
      </c>
      <c r="E13463" s="7" t="n">
        <v>10</v>
      </c>
      <c r="F13463" s="7" t="s">
        <v>96</v>
      </c>
    </row>
    <row r="13464" spans="1:6">
      <c r="A13464" t="s">
        <v>4</v>
      </c>
      <c r="B13464" s="4" t="s">
        <v>5</v>
      </c>
      <c r="C13464" s="4" t="s">
        <v>7</v>
      </c>
    </row>
    <row r="13465" spans="1:6">
      <c r="A13465" t="n">
        <v>110458</v>
      </c>
      <c r="B13465" s="25" t="n">
        <v>16</v>
      </c>
      <c r="C13465" s="7" t="n">
        <v>0</v>
      </c>
    </row>
    <row r="13466" spans="1:6">
      <c r="A13466" t="s">
        <v>4</v>
      </c>
      <c r="B13466" s="4" t="s">
        <v>5</v>
      </c>
      <c r="C13466" s="4" t="s">
        <v>7</v>
      </c>
      <c r="D13466" s="4" t="s">
        <v>8</v>
      </c>
      <c r="E13466" s="4" t="s">
        <v>8</v>
      </c>
      <c r="F13466" s="4" t="s">
        <v>9</v>
      </c>
    </row>
    <row r="13467" spans="1:6">
      <c r="A13467" t="n">
        <v>110461</v>
      </c>
      <c r="B13467" s="22" t="n">
        <v>20</v>
      </c>
      <c r="C13467" s="7" t="n">
        <v>7032</v>
      </c>
      <c r="D13467" s="7" t="n">
        <v>3</v>
      </c>
      <c r="E13467" s="7" t="n">
        <v>10</v>
      </c>
      <c r="F13467" s="7" t="s">
        <v>96</v>
      </c>
    </row>
    <row r="13468" spans="1:6">
      <c r="A13468" t="s">
        <v>4</v>
      </c>
      <c r="B13468" s="4" t="s">
        <v>5</v>
      </c>
      <c r="C13468" s="4" t="s">
        <v>7</v>
      </c>
    </row>
    <row r="13469" spans="1:6">
      <c r="A13469" t="n">
        <v>110479</v>
      </c>
      <c r="B13469" s="25" t="n">
        <v>16</v>
      </c>
      <c r="C13469" s="7" t="n">
        <v>0</v>
      </c>
    </row>
    <row r="13470" spans="1:6">
      <c r="A13470" t="s">
        <v>4</v>
      </c>
      <c r="B13470" s="4" t="s">
        <v>5</v>
      </c>
      <c r="C13470" s="4" t="s">
        <v>7</v>
      </c>
      <c r="D13470" s="4" t="s">
        <v>8</v>
      </c>
      <c r="E13470" s="4" t="s">
        <v>8</v>
      </c>
      <c r="F13470" s="4" t="s">
        <v>9</v>
      </c>
    </row>
    <row r="13471" spans="1:6">
      <c r="A13471" t="n">
        <v>110482</v>
      </c>
      <c r="B13471" s="22" t="n">
        <v>20</v>
      </c>
      <c r="C13471" s="7" t="n">
        <v>6472</v>
      </c>
      <c r="D13471" s="7" t="n">
        <v>3</v>
      </c>
      <c r="E13471" s="7" t="n">
        <v>10</v>
      </c>
      <c r="F13471" s="7" t="s">
        <v>96</v>
      </c>
    </row>
    <row r="13472" spans="1:6">
      <c r="A13472" t="s">
        <v>4</v>
      </c>
      <c r="B13472" s="4" t="s">
        <v>5</v>
      </c>
      <c r="C13472" s="4" t="s">
        <v>7</v>
      </c>
    </row>
    <row r="13473" spans="1:6">
      <c r="A13473" t="n">
        <v>110500</v>
      </c>
      <c r="B13473" s="25" t="n">
        <v>16</v>
      </c>
      <c r="C13473" s="7" t="n">
        <v>0</v>
      </c>
    </row>
    <row r="13474" spans="1:6">
      <c r="A13474" t="s">
        <v>4</v>
      </c>
      <c r="B13474" s="4" t="s">
        <v>5</v>
      </c>
      <c r="C13474" s="4" t="s">
        <v>8</v>
      </c>
      <c r="D13474" s="4" t="s">
        <v>7</v>
      </c>
      <c r="E13474" s="4" t="s">
        <v>8</v>
      </c>
      <c r="F13474" s="4" t="s">
        <v>12</v>
      </c>
    </row>
    <row r="13475" spans="1:6">
      <c r="A13475" t="n">
        <v>110503</v>
      </c>
      <c r="B13475" s="12" t="n">
        <v>5</v>
      </c>
      <c r="C13475" s="7" t="n">
        <v>30</v>
      </c>
      <c r="D13475" s="7" t="n">
        <v>10637</v>
      </c>
      <c r="E13475" s="7" t="n">
        <v>1</v>
      </c>
      <c r="F13475" s="13" t="n">
        <f t="normal" ca="1">A13485</f>
        <v>0</v>
      </c>
    </row>
    <row r="13476" spans="1:6">
      <c r="A13476" t="s">
        <v>4</v>
      </c>
      <c r="B13476" s="4" t="s">
        <v>5</v>
      </c>
      <c r="C13476" s="4" t="s">
        <v>7</v>
      </c>
      <c r="D13476" s="4" t="s">
        <v>9</v>
      </c>
      <c r="E13476" s="4" t="s">
        <v>9</v>
      </c>
      <c r="F13476" s="4" t="s">
        <v>9</v>
      </c>
      <c r="G13476" s="4" t="s">
        <v>8</v>
      </c>
      <c r="H13476" s="4" t="s">
        <v>14</v>
      </c>
      <c r="I13476" s="4" t="s">
        <v>13</v>
      </c>
      <c r="J13476" s="4" t="s">
        <v>13</v>
      </c>
      <c r="K13476" s="4" t="s">
        <v>13</v>
      </c>
      <c r="L13476" s="4" t="s">
        <v>13</v>
      </c>
      <c r="M13476" s="4" t="s">
        <v>13</v>
      </c>
      <c r="N13476" s="4" t="s">
        <v>13</v>
      </c>
      <c r="O13476" s="4" t="s">
        <v>13</v>
      </c>
      <c r="P13476" s="4" t="s">
        <v>9</v>
      </c>
      <c r="Q13476" s="4" t="s">
        <v>9</v>
      </c>
      <c r="R13476" s="4" t="s">
        <v>14</v>
      </c>
      <c r="S13476" s="4" t="s">
        <v>8</v>
      </c>
      <c r="T13476" s="4" t="s">
        <v>14</v>
      </c>
      <c r="U13476" s="4" t="s">
        <v>14</v>
      </c>
      <c r="V13476" s="4" t="s">
        <v>7</v>
      </c>
    </row>
    <row r="13477" spans="1:6">
      <c r="A13477" t="n">
        <v>110512</v>
      </c>
      <c r="B13477" s="66" t="n">
        <v>19</v>
      </c>
      <c r="C13477" s="7" t="n">
        <v>106</v>
      </c>
      <c r="D13477" s="7" t="s">
        <v>574</v>
      </c>
      <c r="E13477" s="7" t="s">
        <v>247</v>
      </c>
      <c r="F13477" s="7" t="s">
        <v>15</v>
      </c>
      <c r="G13477" s="7" t="n">
        <v>0</v>
      </c>
      <c r="H13477" s="7" t="n">
        <v>1</v>
      </c>
      <c r="I13477" s="7" t="n">
        <v>0</v>
      </c>
      <c r="J13477" s="7" t="n">
        <v>0</v>
      </c>
      <c r="K13477" s="7" t="n">
        <v>0</v>
      </c>
      <c r="L13477" s="7" t="n">
        <v>0</v>
      </c>
      <c r="M13477" s="7" t="n">
        <v>1</v>
      </c>
      <c r="N13477" s="7" t="n">
        <v>1.60000002384186</v>
      </c>
      <c r="O13477" s="7" t="n">
        <v>0.0900000035762787</v>
      </c>
      <c r="P13477" s="7" t="s">
        <v>15</v>
      </c>
      <c r="Q13477" s="7" t="s">
        <v>15</v>
      </c>
      <c r="R13477" s="7" t="n">
        <v>-1</v>
      </c>
      <c r="S13477" s="7" t="n">
        <v>0</v>
      </c>
      <c r="T13477" s="7" t="n">
        <v>0</v>
      </c>
      <c r="U13477" s="7" t="n">
        <v>0</v>
      </c>
      <c r="V13477" s="7" t="n">
        <v>0</v>
      </c>
    </row>
    <row r="13478" spans="1:6">
      <c r="A13478" t="s">
        <v>4</v>
      </c>
      <c r="B13478" s="4" t="s">
        <v>5</v>
      </c>
      <c r="C13478" s="4" t="s">
        <v>7</v>
      </c>
      <c r="D13478" s="4" t="s">
        <v>8</v>
      </c>
      <c r="E13478" s="4" t="s">
        <v>8</v>
      </c>
      <c r="F13478" s="4" t="s">
        <v>9</v>
      </c>
    </row>
    <row r="13479" spans="1:6">
      <c r="A13479" t="n">
        <v>110589</v>
      </c>
      <c r="B13479" s="22" t="n">
        <v>20</v>
      </c>
      <c r="C13479" s="7" t="n">
        <v>106</v>
      </c>
      <c r="D13479" s="7" t="n">
        <v>3</v>
      </c>
      <c r="E13479" s="7" t="n">
        <v>10</v>
      </c>
      <c r="F13479" s="7" t="s">
        <v>96</v>
      </c>
    </row>
    <row r="13480" spans="1:6">
      <c r="A13480" t="s">
        <v>4</v>
      </c>
      <c r="B13480" s="4" t="s">
        <v>5</v>
      </c>
      <c r="C13480" s="4" t="s">
        <v>7</v>
      </c>
    </row>
    <row r="13481" spans="1:6">
      <c r="A13481" t="n">
        <v>110607</v>
      </c>
      <c r="B13481" s="25" t="n">
        <v>16</v>
      </c>
      <c r="C13481" s="7" t="n">
        <v>0</v>
      </c>
    </row>
    <row r="13482" spans="1:6">
      <c r="A13482" t="s">
        <v>4</v>
      </c>
      <c r="B13482" s="4" t="s">
        <v>5</v>
      </c>
      <c r="C13482" s="4" t="s">
        <v>12</v>
      </c>
    </row>
    <row r="13483" spans="1:6">
      <c r="A13483" t="n">
        <v>110610</v>
      </c>
      <c r="B13483" s="15" t="n">
        <v>3</v>
      </c>
      <c r="C13483" s="13" t="n">
        <f t="normal" ca="1">A13491</f>
        <v>0</v>
      </c>
    </row>
    <row r="13484" spans="1:6">
      <c r="A13484" t="s">
        <v>4</v>
      </c>
      <c r="B13484" s="4" t="s">
        <v>5</v>
      </c>
      <c r="C13484" s="4" t="s">
        <v>7</v>
      </c>
      <c r="D13484" s="4" t="s">
        <v>9</v>
      </c>
      <c r="E13484" s="4" t="s">
        <v>9</v>
      </c>
      <c r="F13484" s="4" t="s">
        <v>9</v>
      </c>
      <c r="G13484" s="4" t="s">
        <v>8</v>
      </c>
      <c r="H13484" s="4" t="s">
        <v>14</v>
      </c>
      <c r="I13484" s="4" t="s">
        <v>13</v>
      </c>
      <c r="J13484" s="4" t="s">
        <v>13</v>
      </c>
      <c r="K13484" s="4" t="s">
        <v>13</v>
      </c>
      <c r="L13484" s="4" t="s">
        <v>13</v>
      </c>
      <c r="M13484" s="4" t="s">
        <v>13</v>
      </c>
      <c r="N13484" s="4" t="s">
        <v>13</v>
      </c>
      <c r="O13484" s="4" t="s">
        <v>13</v>
      </c>
      <c r="P13484" s="4" t="s">
        <v>9</v>
      </c>
      <c r="Q13484" s="4" t="s">
        <v>9</v>
      </c>
      <c r="R13484" s="4" t="s">
        <v>14</v>
      </c>
      <c r="S13484" s="4" t="s">
        <v>8</v>
      </c>
      <c r="T13484" s="4" t="s">
        <v>14</v>
      </c>
      <c r="U13484" s="4" t="s">
        <v>14</v>
      </c>
      <c r="V13484" s="4" t="s">
        <v>7</v>
      </c>
    </row>
    <row r="13485" spans="1:6">
      <c r="A13485" t="n">
        <v>110615</v>
      </c>
      <c r="B13485" s="66" t="n">
        <v>19</v>
      </c>
      <c r="C13485" s="7" t="n">
        <v>6473</v>
      </c>
      <c r="D13485" s="7" t="s">
        <v>575</v>
      </c>
      <c r="E13485" s="7" t="s">
        <v>576</v>
      </c>
      <c r="F13485" s="7" t="s">
        <v>15</v>
      </c>
      <c r="G13485" s="7" t="n">
        <v>0</v>
      </c>
      <c r="H13485" s="7" t="n">
        <v>1</v>
      </c>
      <c r="I13485" s="7" t="n">
        <v>0</v>
      </c>
      <c r="J13485" s="7" t="n">
        <v>0</v>
      </c>
      <c r="K13485" s="7" t="n">
        <v>0</v>
      </c>
      <c r="L13485" s="7" t="n">
        <v>0</v>
      </c>
      <c r="M13485" s="7" t="n">
        <v>1</v>
      </c>
      <c r="N13485" s="7" t="n">
        <v>1.60000002384186</v>
      </c>
      <c r="O13485" s="7" t="n">
        <v>0.0900000035762787</v>
      </c>
      <c r="P13485" s="7" t="s">
        <v>15</v>
      </c>
      <c r="Q13485" s="7" t="s">
        <v>15</v>
      </c>
      <c r="R13485" s="7" t="n">
        <v>-1</v>
      </c>
      <c r="S13485" s="7" t="n">
        <v>0</v>
      </c>
      <c r="T13485" s="7" t="n">
        <v>0</v>
      </c>
      <c r="U13485" s="7" t="n">
        <v>0</v>
      </c>
      <c r="V13485" s="7" t="n">
        <v>0</v>
      </c>
    </row>
    <row r="13486" spans="1:6">
      <c r="A13486" t="s">
        <v>4</v>
      </c>
      <c r="B13486" s="4" t="s">
        <v>5</v>
      </c>
      <c r="C13486" s="4" t="s">
        <v>7</v>
      </c>
      <c r="D13486" s="4" t="s">
        <v>8</v>
      </c>
      <c r="E13486" s="4" t="s">
        <v>8</v>
      </c>
      <c r="F13486" s="4" t="s">
        <v>9</v>
      </c>
    </row>
    <row r="13487" spans="1:6">
      <c r="A13487" t="n">
        <v>110694</v>
      </c>
      <c r="B13487" s="22" t="n">
        <v>20</v>
      </c>
      <c r="C13487" s="7" t="n">
        <v>6473</v>
      </c>
      <c r="D13487" s="7" t="n">
        <v>3</v>
      </c>
      <c r="E13487" s="7" t="n">
        <v>10</v>
      </c>
      <c r="F13487" s="7" t="s">
        <v>96</v>
      </c>
    </row>
    <row r="13488" spans="1:6">
      <c r="A13488" t="s">
        <v>4</v>
      </c>
      <c r="B13488" s="4" t="s">
        <v>5</v>
      </c>
      <c r="C13488" s="4" t="s">
        <v>7</v>
      </c>
    </row>
    <row r="13489" spans="1:22">
      <c r="A13489" t="n">
        <v>110712</v>
      </c>
      <c r="B13489" s="25" t="n">
        <v>16</v>
      </c>
      <c r="C13489" s="7" t="n">
        <v>0</v>
      </c>
    </row>
    <row r="13490" spans="1:22">
      <c r="A13490" t="s">
        <v>4</v>
      </c>
      <c r="B13490" s="4" t="s">
        <v>5</v>
      </c>
      <c r="C13490" s="4" t="s">
        <v>8</v>
      </c>
      <c r="D13490" s="4" t="s">
        <v>7</v>
      </c>
      <c r="E13490" s="4" t="s">
        <v>8</v>
      </c>
      <c r="F13490" s="4" t="s">
        <v>12</v>
      </c>
    </row>
    <row r="13491" spans="1:22">
      <c r="A13491" t="n">
        <v>110715</v>
      </c>
      <c r="B13491" s="12" t="n">
        <v>5</v>
      </c>
      <c r="C13491" s="7" t="n">
        <v>30</v>
      </c>
      <c r="D13491" s="7" t="n">
        <v>10643</v>
      </c>
      <c r="E13491" s="7" t="n">
        <v>1</v>
      </c>
      <c r="F13491" s="13" t="n">
        <f t="normal" ca="1">A13501</f>
        <v>0</v>
      </c>
    </row>
    <row r="13492" spans="1:22">
      <c r="A13492" t="s">
        <v>4</v>
      </c>
      <c r="B13492" s="4" t="s">
        <v>5</v>
      </c>
      <c r="C13492" s="4" t="s">
        <v>7</v>
      </c>
      <c r="D13492" s="4" t="s">
        <v>9</v>
      </c>
      <c r="E13492" s="4" t="s">
        <v>9</v>
      </c>
      <c r="F13492" s="4" t="s">
        <v>9</v>
      </c>
      <c r="G13492" s="4" t="s">
        <v>8</v>
      </c>
      <c r="H13492" s="4" t="s">
        <v>14</v>
      </c>
      <c r="I13492" s="4" t="s">
        <v>13</v>
      </c>
      <c r="J13492" s="4" t="s">
        <v>13</v>
      </c>
      <c r="K13492" s="4" t="s">
        <v>13</v>
      </c>
      <c r="L13492" s="4" t="s">
        <v>13</v>
      </c>
      <c r="M13492" s="4" t="s">
        <v>13</v>
      </c>
      <c r="N13492" s="4" t="s">
        <v>13</v>
      </c>
      <c r="O13492" s="4" t="s">
        <v>13</v>
      </c>
      <c r="P13492" s="4" t="s">
        <v>9</v>
      </c>
      <c r="Q13492" s="4" t="s">
        <v>9</v>
      </c>
      <c r="R13492" s="4" t="s">
        <v>14</v>
      </c>
      <c r="S13492" s="4" t="s">
        <v>8</v>
      </c>
      <c r="T13492" s="4" t="s">
        <v>14</v>
      </c>
      <c r="U13492" s="4" t="s">
        <v>14</v>
      </c>
      <c r="V13492" s="4" t="s">
        <v>7</v>
      </c>
    </row>
    <row r="13493" spans="1:22">
      <c r="A13493" t="n">
        <v>110724</v>
      </c>
      <c r="B13493" s="66" t="n">
        <v>19</v>
      </c>
      <c r="C13493" s="7" t="n">
        <v>108</v>
      </c>
      <c r="D13493" s="7" t="s">
        <v>577</v>
      </c>
      <c r="E13493" s="7" t="s">
        <v>261</v>
      </c>
      <c r="F13493" s="7" t="s">
        <v>15</v>
      </c>
      <c r="G13493" s="7" t="n">
        <v>0</v>
      </c>
      <c r="H13493" s="7" t="n">
        <v>1</v>
      </c>
      <c r="I13493" s="7" t="n">
        <v>0</v>
      </c>
      <c r="J13493" s="7" t="n">
        <v>0</v>
      </c>
      <c r="K13493" s="7" t="n">
        <v>0</v>
      </c>
      <c r="L13493" s="7" t="n">
        <v>0</v>
      </c>
      <c r="M13493" s="7" t="n">
        <v>1</v>
      </c>
      <c r="N13493" s="7" t="n">
        <v>1.60000002384186</v>
      </c>
      <c r="O13493" s="7" t="n">
        <v>0.0900000035762787</v>
      </c>
      <c r="P13493" s="7" t="s">
        <v>15</v>
      </c>
      <c r="Q13493" s="7" t="s">
        <v>15</v>
      </c>
      <c r="R13493" s="7" t="n">
        <v>-1</v>
      </c>
      <c r="S13493" s="7" t="n">
        <v>0</v>
      </c>
      <c r="T13493" s="7" t="n">
        <v>0</v>
      </c>
      <c r="U13493" s="7" t="n">
        <v>0</v>
      </c>
      <c r="V13493" s="7" t="n">
        <v>0</v>
      </c>
    </row>
    <row r="13494" spans="1:22">
      <c r="A13494" t="s">
        <v>4</v>
      </c>
      <c r="B13494" s="4" t="s">
        <v>5</v>
      </c>
      <c r="C13494" s="4" t="s">
        <v>7</v>
      </c>
      <c r="D13494" s="4" t="s">
        <v>8</v>
      </c>
      <c r="E13494" s="4" t="s">
        <v>8</v>
      </c>
      <c r="F13494" s="4" t="s">
        <v>9</v>
      </c>
    </row>
    <row r="13495" spans="1:22">
      <c r="A13495" t="n">
        <v>110801</v>
      </c>
      <c r="B13495" s="22" t="n">
        <v>20</v>
      </c>
      <c r="C13495" s="7" t="n">
        <v>108</v>
      </c>
      <c r="D13495" s="7" t="n">
        <v>3</v>
      </c>
      <c r="E13495" s="7" t="n">
        <v>10</v>
      </c>
      <c r="F13495" s="7" t="s">
        <v>96</v>
      </c>
    </row>
    <row r="13496" spans="1:22">
      <c r="A13496" t="s">
        <v>4</v>
      </c>
      <c r="B13496" s="4" t="s">
        <v>5</v>
      </c>
      <c r="C13496" s="4" t="s">
        <v>7</v>
      </c>
    </row>
    <row r="13497" spans="1:22">
      <c r="A13497" t="n">
        <v>110819</v>
      </c>
      <c r="B13497" s="25" t="n">
        <v>16</v>
      </c>
      <c r="C13497" s="7" t="n">
        <v>0</v>
      </c>
    </row>
    <row r="13498" spans="1:22">
      <c r="A13498" t="s">
        <v>4</v>
      </c>
      <c r="B13498" s="4" t="s">
        <v>5</v>
      </c>
      <c r="C13498" s="4" t="s">
        <v>12</v>
      </c>
    </row>
    <row r="13499" spans="1:22">
      <c r="A13499" t="n">
        <v>110822</v>
      </c>
      <c r="B13499" s="15" t="n">
        <v>3</v>
      </c>
      <c r="C13499" s="13" t="n">
        <f t="normal" ca="1">A13507</f>
        <v>0</v>
      </c>
    </row>
    <row r="13500" spans="1:22">
      <c r="A13500" t="s">
        <v>4</v>
      </c>
      <c r="B13500" s="4" t="s">
        <v>5</v>
      </c>
      <c r="C13500" s="4" t="s">
        <v>7</v>
      </c>
      <c r="D13500" s="4" t="s">
        <v>9</v>
      </c>
      <c r="E13500" s="4" t="s">
        <v>9</v>
      </c>
      <c r="F13500" s="4" t="s">
        <v>9</v>
      </c>
      <c r="G13500" s="4" t="s">
        <v>8</v>
      </c>
      <c r="H13500" s="4" t="s">
        <v>14</v>
      </c>
      <c r="I13500" s="4" t="s">
        <v>13</v>
      </c>
      <c r="J13500" s="4" t="s">
        <v>13</v>
      </c>
      <c r="K13500" s="4" t="s">
        <v>13</v>
      </c>
      <c r="L13500" s="4" t="s">
        <v>13</v>
      </c>
      <c r="M13500" s="4" t="s">
        <v>13</v>
      </c>
      <c r="N13500" s="4" t="s">
        <v>13</v>
      </c>
      <c r="O13500" s="4" t="s">
        <v>13</v>
      </c>
      <c r="P13500" s="4" t="s">
        <v>9</v>
      </c>
      <c r="Q13500" s="4" t="s">
        <v>9</v>
      </c>
      <c r="R13500" s="4" t="s">
        <v>14</v>
      </c>
      <c r="S13500" s="4" t="s">
        <v>8</v>
      </c>
      <c r="T13500" s="4" t="s">
        <v>14</v>
      </c>
      <c r="U13500" s="4" t="s">
        <v>14</v>
      </c>
      <c r="V13500" s="4" t="s">
        <v>7</v>
      </c>
    </row>
    <row r="13501" spans="1:22">
      <c r="A13501" t="n">
        <v>110827</v>
      </c>
      <c r="B13501" s="66" t="n">
        <v>19</v>
      </c>
      <c r="C13501" s="7" t="n">
        <v>6471</v>
      </c>
      <c r="D13501" s="7" t="s">
        <v>575</v>
      </c>
      <c r="E13501" s="7" t="s">
        <v>578</v>
      </c>
      <c r="F13501" s="7" t="s">
        <v>15</v>
      </c>
      <c r="G13501" s="7" t="n">
        <v>0</v>
      </c>
      <c r="H13501" s="7" t="n">
        <v>1</v>
      </c>
      <c r="I13501" s="7" t="n">
        <v>0</v>
      </c>
      <c r="J13501" s="7" t="n">
        <v>0</v>
      </c>
      <c r="K13501" s="7" t="n">
        <v>0</v>
      </c>
      <c r="L13501" s="7" t="n">
        <v>0</v>
      </c>
      <c r="M13501" s="7" t="n">
        <v>1</v>
      </c>
      <c r="N13501" s="7" t="n">
        <v>1.60000002384186</v>
      </c>
      <c r="O13501" s="7" t="n">
        <v>0.0900000035762787</v>
      </c>
      <c r="P13501" s="7" t="s">
        <v>15</v>
      </c>
      <c r="Q13501" s="7" t="s">
        <v>15</v>
      </c>
      <c r="R13501" s="7" t="n">
        <v>-1</v>
      </c>
      <c r="S13501" s="7" t="n">
        <v>0</v>
      </c>
      <c r="T13501" s="7" t="n">
        <v>0</v>
      </c>
      <c r="U13501" s="7" t="n">
        <v>0</v>
      </c>
      <c r="V13501" s="7" t="n">
        <v>0</v>
      </c>
    </row>
    <row r="13502" spans="1:22">
      <c r="A13502" t="s">
        <v>4</v>
      </c>
      <c r="B13502" s="4" t="s">
        <v>5</v>
      </c>
      <c r="C13502" s="4" t="s">
        <v>7</v>
      </c>
      <c r="D13502" s="4" t="s">
        <v>8</v>
      </c>
      <c r="E13502" s="4" t="s">
        <v>8</v>
      </c>
      <c r="F13502" s="4" t="s">
        <v>9</v>
      </c>
    </row>
    <row r="13503" spans="1:22">
      <c r="A13503" t="n">
        <v>110906</v>
      </c>
      <c r="B13503" s="22" t="n">
        <v>20</v>
      </c>
      <c r="C13503" s="7" t="n">
        <v>6471</v>
      </c>
      <c r="D13503" s="7" t="n">
        <v>3</v>
      </c>
      <c r="E13503" s="7" t="n">
        <v>10</v>
      </c>
      <c r="F13503" s="7" t="s">
        <v>96</v>
      </c>
    </row>
    <row r="13504" spans="1:22">
      <c r="A13504" t="s">
        <v>4</v>
      </c>
      <c r="B13504" s="4" t="s">
        <v>5</v>
      </c>
      <c r="C13504" s="4" t="s">
        <v>7</v>
      </c>
    </row>
    <row r="13505" spans="1:22">
      <c r="A13505" t="n">
        <v>110924</v>
      </c>
      <c r="B13505" s="25" t="n">
        <v>16</v>
      </c>
      <c r="C13505" s="7" t="n">
        <v>0</v>
      </c>
    </row>
    <row r="13506" spans="1:22">
      <c r="A13506" t="s">
        <v>4</v>
      </c>
      <c r="B13506" s="4" t="s">
        <v>5</v>
      </c>
      <c r="C13506" s="4" t="s">
        <v>8</v>
      </c>
      <c r="D13506" s="4" t="s">
        <v>7</v>
      </c>
      <c r="E13506" s="4" t="s">
        <v>8</v>
      </c>
      <c r="F13506" s="4" t="s">
        <v>12</v>
      </c>
    </row>
    <row r="13507" spans="1:22">
      <c r="A13507" t="n">
        <v>110927</v>
      </c>
      <c r="B13507" s="12" t="n">
        <v>5</v>
      </c>
      <c r="C13507" s="7" t="n">
        <v>30</v>
      </c>
      <c r="D13507" s="7" t="n">
        <v>10671</v>
      </c>
      <c r="E13507" s="7" t="n">
        <v>1</v>
      </c>
      <c r="F13507" s="13" t="n">
        <f t="normal" ca="1">A13517</f>
        <v>0</v>
      </c>
    </row>
    <row r="13508" spans="1:22">
      <c r="A13508" t="s">
        <v>4</v>
      </c>
      <c r="B13508" s="4" t="s">
        <v>5</v>
      </c>
      <c r="C13508" s="4" t="s">
        <v>7</v>
      </c>
      <c r="D13508" s="4" t="s">
        <v>9</v>
      </c>
      <c r="E13508" s="4" t="s">
        <v>9</v>
      </c>
      <c r="F13508" s="4" t="s">
        <v>9</v>
      </c>
      <c r="G13508" s="4" t="s">
        <v>8</v>
      </c>
      <c r="H13508" s="4" t="s">
        <v>14</v>
      </c>
      <c r="I13508" s="4" t="s">
        <v>13</v>
      </c>
      <c r="J13508" s="4" t="s">
        <v>13</v>
      </c>
      <c r="K13508" s="4" t="s">
        <v>13</v>
      </c>
      <c r="L13508" s="4" t="s">
        <v>13</v>
      </c>
      <c r="M13508" s="4" t="s">
        <v>13</v>
      </c>
      <c r="N13508" s="4" t="s">
        <v>13</v>
      </c>
      <c r="O13508" s="4" t="s">
        <v>13</v>
      </c>
      <c r="P13508" s="4" t="s">
        <v>9</v>
      </c>
      <c r="Q13508" s="4" t="s">
        <v>9</v>
      </c>
      <c r="R13508" s="4" t="s">
        <v>14</v>
      </c>
      <c r="S13508" s="4" t="s">
        <v>8</v>
      </c>
      <c r="T13508" s="4" t="s">
        <v>14</v>
      </c>
      <c r="U13508" s="4" t="s">
        <v>14</v>
      </c>
      <c r="V13508" s="4" t="s">
        <v>7</v>
      </c>
    </row>
    <row r="13509" spans="1:22">
      <c r="A13509" t="n">
        <v>110936</v>
      </c>
      <c r="B13509" s="66" t="n">
        <v>19</v>
      </c>
      <c r="C13509" s="7" t="n">
        <v>90</v>
      </c>
      <c r="D13509" s="7" t="s">
        <v>785</v>
      </c>
      <c r="E13509" s="7" t="s">
        <v>254</v>
      </c>
      <c r="F13509" s="7" t="s">
        <v>15</v>
      </c>
      <c r="G13509" s="7" t="n">
        <v>0</v>
      </c>
      <c r="H13509" s="7" t="n">
        <v>1</v>
      </c>
      <c r="I13509" s="7" t="n">
        <v>0</v>
      </c>
      <c r="J13509" s="7" t="n">
        <v>0</v>
      </c>
      <c r="K13509" s="7" t="n">
        <v>0</v>
      </c>
      <c r="L13509" s="7" t="n">
        <v>0</v>
      </c>
      <c r="M13509" s="7" t="n">
        <v>1</v>
      </c>
      <c r="N13509" s="7" t="n">
        <v>1.60000002384186</v>
      </c>
      <c r="O13509" s="7" t="n">
        <v>0.0900000035762787</v>
      </c>
      <c r="P13509" s="7" t="s">
        <v>15</v>
      </c>
      <c r="Q13509" s="7" t="s">
        <v>15</v>
      </c>
      <c r="R13509" s="7" t="n">
        <v>-1</v>
      </c>
      <c r="S13509" s="7" t="n">
        <v>0</v>
      </c>
      <c r="T13509" s="7" t="n">
        <v>0</v>
      </c>
      <c r="U13509" s="7" t="n">
        <v>0</v>
      </c>
      <c r="V13509" s="7" t="n">
        <v>0</v>
      </c>
    </row>
    <row r="13510" spans="1:22">
      <c r="A13510" t="s">
        <v>4</v>
      </c>
      <c r="B13510" s="4" t="s">
        <v>5</v>
      </c>
      <c r="C13510" s="4" t="s">
        <v>7</v>
      </c>
      <c r="D13510" s="4" t="s">
        <v>8</v>
      </c>
      <c r="E13510" s="4" t="s">
        <v>8</v>
      </c>
      <c r="F13510" s="4" t="s">
        <v>9</v>
      </c>
    </row>
    <row r="13511" spans="1:22">
      <c r="A13511" t="n">
        <v>111013</v>
      </c>
      <c r="B13511" s="22" t="n">
        <v>20</v>
      </c>
      <c r="C13511" s="7" t="n">
        <v>90</v>
      </c>
      <c r="D13511" s="7" t="n">
        <v>3</v>
      </c>
      <c r="E13511" s="7" t="n">
        <v>10</v>
      </c>
      <c r="F13511" s="7" t="s">
        <v>96</v>
      </c>
    </row>
    <row r="13512" spans="1:22">
      <c r="A13512" t="s">
        <v>4</v>
      </c>
      <c r="B13512" s="4" t="s">
        <v>5</v>
      </c>
      <c r="C13512" s="4" t="s">
        <v>7</v>
      </c>
    </row>
    <row r="13513" spans="1:22">
      <c r="A13513" t="n">
        <v>111031</v>
      </c>
      <c r="B13513" s="25" t="n">
        <v>16</v>
      </c>
      <c r="C13513" s="7" t="n">
        <v>0</v>
      </c>
    </row>
    <row r="13514" spans="1:22">
      <c r="A13514" t="s">
        <v>4</v>
      </c>
      <c r="B13514" s="4" t="s">
        <v>5</v>
      </c>
      <c r="C13514" s="4" t="s">
        <v>12</v>
      </c>
    </row>
    <row r="13515" spans="1:22">
      <c r="A13515" t="n">
        <v>111034</v>
      </c>
      <c r="B13515" s="15" t="n">
        <v>3</v>
      </c>
      <c r="C13515" s="13" t="n">
        <f t="normal" ca="1">A13523</f>
        <v>0</v>
      </c>
    </row>
    <row r="13516" spans="1:22">
      <c r="A13516" t="s">
        <v>4</v>
      </c>
      <c r="B13516" s="4" t="s">
        <v>5</v>
      </c>
      <c r="C13516" s="4" t="s">
        <v>7</v>
      </c>
      <c r="D13516" s="4" t="s">
        <v>9</v>
      </c>
      <c r="E13516" s="4" t="s">
        <v>9</v>
      </c>
      <c r="F13516" s="4" t="s">
        <v>9</v>
      </c>
      <c r="G13516" s="4" t="s">
        <v>8</v>
      </c>
      <c r="H13516" s="4" t="s">
        <v>14</v>
      </c>
      <c r="I13516" s="4" t="s">
        <v>13</v>
      </c>
      <c r="J13516" s="4" t="s">
        <v>13</v>
      </c>
      <c r="K13516" s="4" t="s">
        <v>13</v>
      </c>
      <c r="L13516" s="4" t="s">
        <v>13</v>
      </c>
      <c r="M13516" s="4" t="s">
        <v>13</v>
      </c>
      <c r="N13516" s="4" t="s">
        <v>13</v>
      </c>
      <c r="O13516" s="4" t="s">
        <v>13</v>
      </c>
      <c r="P13516" s="4" t="s">
        <v>9</v>
      </c>
      <c r="Q13516" s="4" t="s">
        <v>9</v>
      </c>
      <c r="R13516" s="4" t="s">
        <v>14</v>
      </c>
      <c r="S13516" s="4" t="s">
        <v>8</v>
      </c>
      <c r="T13516" s="4" t="s">
        <v>14</v>
      </c>
      <c r="U13516" s="4" t="s">
        <v>14</v>
      </c>
      <c r="V13516" s="4" t="s">
        <v>7</v>
      </c>
    </row>
    <row r="13517" spans="1:22">
      <c r="A13517" t="n">
        <v>111039</v>
      </c>
      <c r="B13517" s="66" t="n">
        <v>19</v>
      </c>
      <c r="C13517" s="7" t="n">
        <v>6470</v>
      </c>
      <c r="D13517" s="7" t="s">
        <v>571</v>
      </c>
      <c r="E13517" s="7" t="s">
        <v>572</v>
      </c>
      <c r="F13517" s="7" t="s">
        <v>15</v>
      </c>
      <c r="G13517" s="7" t="n">
        <v>0</v>
      </c>
      <c r="H13517" s="7" t="n">
        <v>1</v>
      </c>
      <c r="I13517" s="7" t="n">
        <v>0</v>
      </c>
      <c r="J13517" s="7" t="n">
        <v>0</v>
      </c>
      <c r="K13517" s="7" t="n">
        <v>0</v>
      </c>
      <c r="L13517" s="7" t="n">
        <v>0</v>
      </c>
      <c r="M13517" s="7" t="n">
        <v>1</v>
      </c>
      <c r="N13517" s="7" t="n">
        <v>1.60000002384186</v>
      </c>
      <c r="O13517" s="7" t="n">
        <v>0.0900000035762787</v>
      </c>
      <c r="P13517" s="7" t="s">
        <v>15</v>
      </c>
      <c r="Q13517" s="7" t="s">
        <v>15</v>
      </c>
      <c r="R13517" s="7" t="n">
        <v>-1</v>
      </c>
      <c r="S13517" s="7" t="n">
        <v>0</v>
      </c>
      <c r="T13517" s="7" t="n">
        <v>0</v>
      </c>
      <c r="U13517" s="7" t="n">
        <v>0</v>
      </c>
      <c r="V13517" s="7" t="n">
        <v>0</v>
      </c>
    </row>
    <row r="13518" spans="1:22">
      <c r="A13518" t="s">
        <v>4</v>
      </c>
      <c r="B13518" s="4" t="s">
        <v>5</v>
      </c>
      <c r="C13518" s="4" t="s">
        <v>7</v>
      </c>
      <c r="D13518" s="4" t="s">
        <v>8</v>
      </c>
      <c r="E13518" s="4" t="s">
        <v>8</v>
      </c>
      <c r="F13518" s="4" t="s">
        <v>9</v>
      </c>
    </row>
    <row r="13519" spans="1:22">
      <c r="A13519" t="n">
        <v>111117</v>
      </c>
      <c r="B13519" s="22" t="n">
        <v>20</v>
      </c>
      <c r="C13519" s="7" t="n">
        <v>6470</v>
      </c>
      <c r="D13519" s="7" t="n">
        <v>3</v>
      </c>
      <c r="E13519" s="7" t="n">
        <v>10</v>
      </c>
      <c r="F13519" s="7" t="s">
        <v>96</v>
      </c>
    </row>
    <row r="13520" spans="1:22">
      <c r="A13520" t="s">
        <v>4</v>
      </c>
      <c r="B13520" s="4" t="s">
        <v>5</v>
      </c>
      <c r="C13520" s="4" t="s">
        <v>7</v>
      </c>
    </row>
    <row r="13521" spans="1:22">
      <c r="A13521" t="n">
        <v>111135</v>
      </c>
      <c r="B13521" s="25" t="n">
        <v>16</v>
      </c>
      <c r="C13521" s="7" t="n">
        <v>0</v>
      </c>
    </row>
    <row r="13522" spans="1:22">
      <c r="A13522" t="s">
        <v>4</v>
      </c>
      <c r="B13522" s="4" t="s">
        <v>5</v>
      </c>
      <c r="C13522" s="4" t="s">
        <v>8</v>
      </c>
      <c r="D13522" s="4" t="s">
        <v>7</v>
      </c>
      <c r="E13522" s="4" t="s">
        <v>8</v>
      </c>
      <c r="F13522" s="4" t="s">
        <v>9</v>
      </c>
      <c r="G13522" s="4" t="s">
        <v>9</v>
      </c>
      <c r="H13522" s="4" t="s">
        <v>9</v>
      </c>
      <c r="I13522" s="4" t="s">
        <v>9</v>
      </c>
      <c r="J13522" s="4" t="s">
        <v>9</v>
      </c>
      <c r="K13522" s="4" t="s">
        <v>9</v>
      </c>
      <c r="L13522" s="4" t="s">
        <v>9</v>
      </c>
      <c r="M13522" s="4" t="s">
        <v>9</v>
      </c>
      <c r="N13522" s="4" t="s">
        <v>9</v>
      </c>
      <c r="O13522" s="4" t="s">
        <v>9</v>
      </c>
      <c r="P13522" s="4" t="s">
        <v>9</v>
      </c>
      <c r="Q13522" s="4" t="s">
        <v>9</v>
      </c>
      <c r="R13522" s="4" t="s">
        <v>9</v>
      </c>
      <c r="S13522" s="4" t="s">
        <v>9</v>
      </c>
      <c r="T13522" s="4" t="s">
        <v>9</v>
      </c>
      <c r="U13522" s="4" t="s">
        <v>9</v>
      </c>
    </row>
    <row r="13523" spans="1:22">
      <c r="A13523" t="n">
        <v>111138</v>
      </c>
      <c r="B13523" s="51" t="n">
        <v>36</v>
      </c>
      <c r="C13523" s="7" t="n">
        <v>8</v>
      </c>
      <c r="D13523" s="7" t="n">
        <v>6472</v>
      </c>
      <c r="E13523" s="7" t="n">
        <v>0</v>
      </c>
      <c r="F13523" s="7" t="s">
        <v>248</v>
      </c>
      <c r="G13523" s="7" t="s">
        <v>15</v>
      </c>
      <c r="H13523" s="7" t="s">
        <v>15</v>
      </c>
      <c r="I13523" s="7" t="s">
        <v>15</v>
      </c>
      <c r="J13523" s="7" t="s">
        <v>15</v>
      </c>
      <c r="K13523" s="7" t="s">
        <v>15</v>
      </c>
      <c r="L13523" s="7" t="s">
        <v>15</v>
      </c>
      <c r="M13523" s="7" t="s">
        <v>15</v>
      </c>
      <c r="N13523" s="7" t="s">
        <v>15</v>
      </c>
      <c r="O13523" s="7" t="s">
        <v>15</v>
      </c>
      <c r="P13523" s="7" t="s">
        <v>15</v>
      </c>
      <c r="Q13523" s="7" t="s">
        <v>15</v>
      </c>
      <c r="R13523" s="7" t="s">
        <v>15</v>
      </c>
      <c r="S13523" s="7" t="s">
        <v>15</v>
      </c>
      <c r="T13523" s="7" t="s">
        <v>15</v>
      </c>
      <c r="U13523" s="7" t="s">
        <v>15</v>
      </c>
    </row>
    <row r="13524" spans="1:22">
      <c r="A13524" t="s">
        <v>4</v>
      </c>
      <c r="B13524" s="4" t="s">
        <v>5</v>
      </c>
      <c r="C13524" s="4" t="s">
        <v>8</v>
      </c>
      <c r="D13524" s="4" t="s">
        <v>7</v>
      </c>
      <c r="E13524" s="4" t="s">
        <v>8</v>
      </c>
      <c r="F13524" s="4" t="s">
        <v>12</v>
      </c>
    </row>
    <row r="13525" spans="1:22">
      <c r="A13525" t="n">
        <v>111171</v>
      </c>
      <c r="B13525" s="12" t="n">
        <v>5</v>
      </c>
      <c r="C13525" s="7" t="n">
        <v>30</v>
      </c>
      <c r="D13525" s="7" t="n">
        <v>10637</v>
      </c>
      <c r="E13525" s="7" t="n">
        <v>1</v>
      </c>
      <c r="F13525" s="13" t="n">
        <f t="normal" ca="1">A13531</f>
        <v>0</v>
      </c>
    </row>
    <row r="13526" spans="1:22">
      <c r="A13526" t="s">
        <v>4</v>
      </c>
      <c r="B13526" s="4" t="s">
        <v>5</v>
      </c>
      <c r="C13526" s="4" t="s">
        <v>8</v>
      </c>
      <c r="D13526" s="4" t="s">
        <v>7</v>
      </c>
      <c r="E13526" s="4" t="s">
        <v>8</v>
      </c>
      <c r="F13526" s="4" t="s">
        <v>9</v>
      </c>
      <c r="G13526" s="4" t="s">
        <v>9</v>
      </c>
      <c r="H13526" s="4" t="s">
        <v>9</v>
      </c>
      <c r="I13526" s="4" t="s">
        <v>9</v>
      </c>
      <c r="J13526" s="4" t="s">
        <v>9</v>
      </c>
      <c r="K13526" s="4" t="s">
        <v>9</v>
      </c>
      <c r="L13526" s="4" t="s">
        <v>9</v>
      </c>
      <c r="M13526" s="4" t="s">
        <v>9</v>
      </c>
      <c r="N13526" s="4" t="s">
        <v>9</v>
      </c>
      <c r="O13526" s="4" t="s">
        <v>9</v>
      </c>
      <c r="P13526" s="4" t="s">
        <v>9</v>
      </c>
      <c r="Q13526" s="4" t="s">
        <v>9</v>
      </c>
      <c r="R13526" s="4" t="s">
        <v>9</v>
      </c>
      <c r="S13526" s="4" t="s">
        <v>9</v>
      </c>
      <c r="T13526" s="4" t="s">
        <v>9</v>
      </c>
      <c r="U13526" s="4" t="s">
        <v>9</v>
      </c>
    </row>
    <row r="13527" spans="1:22">
      <c r="A13527" t="n">
        <v>111180</v>
      </c>
      <c r="B13527" s="51" t="n">
        <v>36</v>
      </c>
      <c r="C13527" s="7" t="n">
        <v>8</v>
      </c>
      <c r="D13527" s="7" t="n">
        <v>106</v>
      </c>
      <c r="E13527" s="7" t="n">
        <v>0</v>
      </c>
      <c r="F13527" s="7" t="s">
        <v>248</v>
      </c>
      <c r="G13527" s="7" t="s">
        <v>15</v>
      </c>
      <c r="H13527" s="7" t="s">
        <v>15</v>
      </c>
      <c r="I13527" s="7" t="s">
        <v>15</v>
      </c>
      <c r="J13527" s="7" t="s">
        <v>15</v>
      </c>
      <c r="K13527" s="7" t="s">
        <v>15</v>
      </c>
      <c r="L13527" s="7" t="s">
        <v>15</v>
      </c>
      <c r="M13527" s="7" t="s">
        <v>15</v>
      </c>
      <c r="N13527" s="7" t="s">
        <v>15</v>
      </c>
      <c r="O13527" s="7" t="s">
        <v>15</v>
      </c>
      <c r="P13527" s="7" t="s">
        <v>15</v>
      </c>
      <c r="Q13527" s="7" t="s">
        <v>15</v>
      </c>
      <c r="R13527" s="7" t="s">
        <v>15</v>
      </c>
      <c r="S13527" s="7" t="s">
        <v>15</v>
      </c>
      <c r="T13527" s="7" t="s">
        <v>15</v>
      </c>
      <c r="U13527" s="7" t="s">
        <v>15</v>
      </c>
    </row>
    <row r="13528" spans="1:22">
      <c r="A13528" t="s">
        <v>4</v>
      </c>
      <c r="B13528" s="4" t="s">
        <v>5</v>
      </c>
      <c r="C13528" s="4" t="s">
        <v>12</v>
      </c>
    </row>
    <row r="13529" spans="1:22">
      <c r="A13529" t="n">
        <v>111213</v>
      </c>
      <c r="B13529" s="15" t="n">
        <v>3</v>
      </c>
      <c r="C13529" s="13" t="n">
        <f t="normal" ca="1">A13533</f>
        <v>0</v>
      </c>
    </row>
    <row r="13530" spans="1:22">
      <c r="A13530" t="s">
        <v>4</v>
      </c>
      <c r="B13530" s="4" t="s">
        <v>5</v>
      </c>
      <c r="C13530" s="4" t="s">
        <v>8</v>
      </c>
      <c r="D13530" s="4" t="s">
        <v>7</v>
      </c>
      <c r="E13530" s="4" t="s">
        <v>8</v>
      </c>
      <c r="F13530" s="4" t="s">
        <v>9</v>
      </c>
      <c r="G13530" s="4" t="s">
        <v>9</v>
      </c>
      <c r="H13530" s="4" t="s">
        <v>9</v>
      </c>
      <c r="I13530" s="4" t="s">
        <v>9</v>
      </c>
      <c r="J13530" s="4" t="s">
        <v>9</v>
      </c>
      <c r="K13530" s="4" t="s">
        <v>9</v>
      </c>
      <c r="L13530" s="4" t="s">
        <v>9</v>
      </c>
      <c r="M13530" s="4" t="s">
        <v>9</v>
      </c>
      <c r="N13530" s="4" t="s">
        <v>9</v>
      </c>
      <c r="O13530" s="4" t="s">
        <v>9</v>
      </c>
      <c r="P13530" s="4" t="s">
        <v>9</v>
      </c>
      <c r="Q13530" s="4" t="s">
        <v>9</v>
      </c>
      <c r="R13530" s="4" t="s">
        <v>9</v>
      </c>
      <c r="S13530" s="4" t="s">
        <v>9</v>
      </c>
      <c r="T13530" s="4" t="s">
        <v>9</v>
      </c>
      <c r="U13530" s="4" t="s">
        <v>9</v>
      </c>
    </row>
    <row r="13531" spans="1:22">
      <c r="A13531" t="n">
        <v>111218</v>
      </c>
      <c r="B13531" s="51" t="n">
        <v>36</v>
      </c>
      <c r="C13531" s="7" t="n">
        <v>8</v>
      </c>
      <c r="D13531" s="7" t="n">
        <v>6473</v>
      </c>
      <c r="E13531" s="7" t="n">
        <v>0</v>
      </c>
      <c r="F13531" s="7" t="s">
        <v>248</v>
      </c>
      <c r="G13531" s="7" t="s">
        <v>15</v>
      </c>
      <c r="H13531" s="7" t="s">
        <v>15</v>
      </c>
      <c r="I13531" s="7" t="s">
        <v>15</v>
      </c>
      <c r="J13531" s="7" t="s">
        <v>15</v>
      </c>
      <c r="K13531" s="7" t="s">
        <v>15</v>
      </c>
      <c r="L13531" s="7" t="s">
        <v>15</v>
      </c>
      <c r="M13531" s="7" t="s">
        <v>15</v>
      </c>
      <c r="N13531" s="7" t="s">
        <v>15</v>
      </c>
      <c r="O13531" s="7" t="s">
        <v>15</v>
      </c>
      <c r="P13531" s="7" t="s">
        <v>15</v>
      </c>
      <c r="Q13531" s="7" t="s">
        <v>15</v>
      </c>
      <c r="R13531" s="7" t="s">
        <v>15</v>
      </c>
      <c r="S13531" s="7" t="s">
        <v>15</v>
      </c>
      <c r="T13531" s="7" t="s">
        <v>15</v>
      </c>
      <c r="U13531" s="7" t="s">
        <v>15</v>
      </c>
    </row>
    <row r="13532" spans="1:22">
      <c r="A13532" t="s">
        <v>4</v>
      </c>
      <c r="B13532" s="4" t="s">
        <v>5</v>
      </c>
      <c r="C13532" s="4" t="s">
        <v>8</v>
      </c>
      <c r="D13532" s="4" t="s">
        <v>7</v>
      </c>
      <c r="E13532" s="4" t="s">
        <v>8</v>
      </c>
      <c r="F13532" s="4" t="s">
        <v>12</v>
      </c>
    </row>
    <row r="13533" spans="1:22">
      <c r="A13533" t="n">
        <v>111251</v>
      </c>
      <c r="B13533" s="12" t="n">
        <v>5</v>
      </c>
      <c r="C13533" s="7" t="n">
        <v>30</v>
      </c>
      <c r="D13533" s="7" t="n">
        <v>10643</v>
      </c>
      <c r="E13533" s="7" t="n">
        <v>1</v>
      </c>
      <c r="F13533" s="13" t="n">
        <f t="normal" ca="1">A13539</f>
        <v>0</v>
      </c>
    </row>
    <row r="13534" spans="1:22">
      <c r="A13534" t="s">
        <v>4</v>
      </c>
      <c r="B13534" s="4" t="s">
        <v>5</v>
      </c>
      <c r="C13534" s="4" t="s">
        <v>8</v>
      </c>
      <c r="D13534" s="4" t="s">
        <v>7</v>
      </c>
      <c r="E13534" s="4" t="s">
        <v>8</v>
      </c>
      <c r="F13534" s="4" t="s">
        <v>9</v>
      </c>
      <c r="G13534" s="4" t="s">
        <v>9</v>
      </c>
      <c r="H13534" s="4" t="s">
        <v>9</v>
      </c>
      <c r="I13534" s="4" t="s">
        <v>9</v>
      </c>
      <c r="J13534" s="4" t="s">
        <v>9</v>
      </c>
      <c r="K13534" s="4" t="s">
        <v>9</v>
      </c>
      <c r="L13534" s="4" t="s">
        <v>9</v>
      </c>
      <c r="M13534" s="4" t="s">
        <v>9</v>
      </c>
      <c r="N13534" s="4" t="s">
        <v>9</v>
      </c>
      <c r="O13534" s="4" t="s">
        <v>9</v>
      </c>
      <c r="P13534" s="4" t="s">
        <v>9</v>
      </c>
      <c r="Q13534" s="4" t="s">
        <v>9</v>
      </c>
      <c r="R13534" s="4" t="s">
        <v>9</v>
      </c>
      <c r="S13534" s="4" t="s">
        <v>9</v>
      </c>
      <c r="T13534" s="4" t="s">
        <v>9</v>
      </c>
      <c r="U13534" s="4" t="s">
        <v>9</v>
      </c>
    </row>
    <row r="13535" spans="1:22">
      <c r="A13535" t="n">
        <v>111260</v>
      </c>
      <c r="B13535" s="51" t="n">
        <v>36</v>
      </c>
      <c r="C13535" s="7" t="n">
        <v>8</v>
      </c>
      <c r="D13535" s="7" t="n">
        <v>108</v>
      </c>
      <c r="E13535" s="7" t="n">
        <v>0</v>
      </c>
      <c r="F13535" s="7" t="s">
        <v>248</v>
      </c>
      <c r="G13535" s="7" t="s">
        <v>15</v>
      </c>
      <c r="H13535" s="7" t="s">
        <v>15</v>
      </c>
      <c r="I13535" s="7" t="s">
        <v>15</v>
      </c>
      <c r="J13535" s="7" t="s">
        <v>15</v>
      </c>
      <c r="K13535" s="7" t="s">
        <v>15</v>
      </c>
      <c r="L13535" s="7" t="s">
        <v>15</v>
      </c>
      <c r="M13535" s="7" t="s">
        <v>15</v>
      </c>
      <c r="N13535" s="7" t="s">
        <v>15</v>
      </c>
      <c r="O13535" s="7" t="s">
        <v>15</v>
      </c>
      <c r="P13535" s="7" t="s">
        <v>15</v>
      </c>
      <c r="Q13535" s="7" t="s">
        <v>15</v>
      </c>
      <c r="R13535" s="7" t="s">
        <v>15</v>
      </c>
      <c r="S13535" s="7" t="s">
        <v>15</v>
      </c>
      <c r="T13535" s="7" t="s">
        <v>15</v>
      </c>
      <c r="U13535" s="7" t="s">
        <v>15</v>
      </c>
    </row>
    <row r="13536" spans="1:22">
      <c r="A13536" t="s">
        <v>4</v>
      </c>
      <c r="B13536" s="4" t="s">
        <v>5</v>
      </c>
      <c r="C13536" s="4" t="s">
        <v>12</v>
      </c>
    </row>
    <row r="13537" spans="1:21">
      <c r="A13537" t="n">
        <v>111293</v>
      </c>
      <c r="B13537" s="15" t="n">
        <v>3</v>
      </c>
      <c r="C13537" s="13" t="n">
        <f t="normal" ca="1">A13541</f>
        <v>0</v>
      </c>
    </row>
    <row r="13538" spans="1:21">
      <c r="A13538" t="s">
        <v>4</v>
      </c>
      <c r="B13538" s="4" t="s">
        <v>5</v>
      </c>
      <c r="C13538" s="4" t="s">
        <v>8</v>
      </c>
      <c r="D13538" s="4" t="s">
        <v>7</v>
      </c>
      <c r="E13538" s="4" t="s">
        <v>8</v>
      </c>
      <c r="F13538" s="4" t="s">
        <v>9</v>
      </c>
      <c r="G13538" s="4" t="s">
        <v>9</v>
      </c>
      <c r="H13538" s="4" t="s">
        <v>9</v>
      </c>
      <c r="I13538" s="4" t="s">
        <v>9</v>
      </c>
      <c r="J13538" s="4" t="s">
        <v>9</v>
      </c>
      <c r="K13538" s="4" t="s">
        <v>9</v>
      </c>
      <c r="L13538" s="4" t="s">
        <v>9</v>
      </c>
      <c r="M13538" s="4" t="s">
        <v>9</v>
      </c>
      <c r="N13538" s="4" t="s">
        <v>9</v>
      </c>
      <c r="O13538" s="4" t="s">
        <v>9</v>
      </c>
      <c r="P13538" s="4" t="s">
        <v>9</v>
      </c>
      <c r="Q13538" s="4" t="s">
        <v>9</v>
      </c>
      <c r="R13538" s="4" t="s">
        <v>9</v>
      </c>
      <c r="S13538" s="4" t="s">
        <v>9</v>
      </c>
      <c r="T13538" s="4" t="s">
        <v>9</v>
      </c>
      <c r="U13538" s="4" t="s">
        <v>9</v>
      </c>
    </row>
    <row r="13539" spans="1:21">
      <c r="A13539" t="n">
        <v>111298</v>
      </c>
      <c r="B13539" s="51" t="n">
        <v>36</v>
      </c>
      <c r="C13539" s="7" t="n">
        <v>8</v>
      </c>
      <c r="D13539" s="7" t="n">
        <v>6471</v>
      </c>
      <c r="E13539" s="7" t="n">
        <v>0</v>
      </c>
      <c r="F13539" s="7" t="s">
        <v>248</v>
      </c>
      <c r="G13539" s="7" t="s">
        <v>15</v>
      </c>
      <c r="H13539" s="7" t="s">
        <v>15</v>
      </c>
      <c r="I13539" s="7" t="s">
        <v>15</v>
      </c>
      <c r="J13539" s="7" t="s">
        <v>15</v>
      </c>
      <c r="K13539" s="7" t="s">
        <v>15</v>
      </c>
      <c r="L13539" s="7" t="s">
        <v>15</v>
      </c>
      <c r="M13539" s="7" t="s">
        <v>15</v>
      </c>
      <c r="N13539" s="7" t="s">
        <v>15</v>
      </c>
      <c r="O13539" s="7" t="s">
        <v>15</v>
      </c>
      <c r="P13539" s="7" t="s">
        <v>15</v>
      </c>
      <c r="Q13539" s="7" t="s">
        <v>15</v>
      </c>
      <c r="R13539" s="7" t="s">
        <v>15</v>
      </c>
      <c r="S13539" s="7" t="s">
        <v>15</v>
      </c>
      <c r="T13539" s="7" t="s">
        <v>15</v>
      </c>
      <c r="U13539" s="7" t="s">
        <v>15</v>
      </c>
    </row>
    <row r="13540" spans="1:21">
      <c r="A13540" t="s">
        <v>4</v>
      </c>
      <c r="B13540" s="4" t="s">
        <v>5</v>
      </c>
      <c r="C13540" s="4" t="s">
        <v>8</v>
      </c>
      <c r="D13540" s="4" t="s">
        <v>7</v>
      </c>
      <c r="E13540" s="4" t="s">
        <v>8</v>
      </c>
      <c r="F13540" s="4" t="s">
        <v>12</v>
      </c>
    </row>
    <row r="13541" spans="1:21">
      <c r="A13541" t="n">
        <v>111331</v>
      </c>
      <c r="B13541" s="12" t="n">
        <v>5</v>
      </c>
      <c r="C13541" s="7" t="n">
        <v>30</v>
      </c>
      <c r="D13541" s="7" t="n">
        <v>10671</v>
      </c>
      <c r="E13541" s="7" t="n">
        <v>1</v>
      </c>
      <c r="F13541" s="13" t="n">
        <f t="normal" ca="1">A13547</f>
        <v>0</v>
      </c>
    </row>
    <row r="13542" spans="1:21">
      <c r="A13542" t="s">
        <v>4</v>
      </c>
      <c r="B13542" s="4" t="s">
        <v>5</v>
      </c>
      <c r="C13542" s="4" t="s">
        <v>8</v>
      </c>
      <c r="D13542" s="4" t="s">
        <v>7</v>
      </c>
      <c r="E13542" s="4" t="s">
        <v>8</v>
      </c>
      <c r="F13542" s="4" t="s">
        <v>9</v>
      </c>
      <c r="G13542" s="4" t="s">
        <v>9</v>
      </c>
      <c r="H13542" s="4" t="s">
        <v>9</v>
      </c>
      <c r="I13542" s="4" t="s">
        <v>9</v>
      </c>
      <c r="J13542" s="4" t="s">
        <v>9</v>
      </c>
      <c r="K13542" s="4" t="s">
        <v>9</v>
      </c>
      <c r="L13542" s="4" t="s">
        <v>9</v>
      </c>
      <c r="M13542" s="4" t="s">
        <v>9</v>
      </c>
      <c r="N13542" s="4" t="s">
        <v>9</v>
      </c>
      <c r="O13542" s="4" t="s">
        <v>9</v>
      </c>
      <c r="P13542" s="4" t="s">
        <v>9</v>
      </c>
      <c r="Q13542" s="4" t="s">
        <v>9</v>
      </c>
      <c r="R13542" s="4" t="s">
        <v>9</v>
      </c>
      <c r="S13542" s="4" t="s">
        <v>9</v>
      </c>
      <c r="T13542" s="4" t="s">
        <v>9</v>
      </c>
      <c r="U13542" s="4" t="s">
        <v>9</v>
      </c>
    </row>
    <row r="13543" spans="1:21">
      <c r="A13543" t="n">
        <v>111340</v>
      </c>
      <c r="B13543" s="51" t="n">
        <v>36</v>
      </c>
      <c r="C13543" s="7" t="n">
        <v>8</v>
      </c>
      <c r="D13543" s="7" t="n">
        <v>90</v>
      </c>
      <c r="E13543" s="7" t="n">
        <v>0</v>
      </c>
      <c r="F13543" s="7" t="s">
        <v>245</v>
      </c>
      <c r="G13543" s="7" t="s">
        <v>15</v>
      </c>
      <c r="H13543" s="7" t="s">
        <v>15</v>
      </c>
      <c r="I13543" s="7" t="s">
        <v>15</v>
      </c>
      <c r="J13543" s="7" t="s">
        <v>15</v>
      </c>
      <c r="K13543" s="7" t="s">
        <v>15</v>
      </c>
      <c r="L13543" s="7" t="s">
        <v>15</v>
      </c>
      <c r="M13543" s="7" t="s">
        <v>15</v>
      </c>
      <c r="N13543" s="7" t="s">
        <v>15</v>
      </c>
      <c r="O13543" s="7" t="s">
        <v>15</v>
      </c>
      <c r="P13543" s="7" t="s">
        <v>15</v>
      </c>
      <c r="Q13543" s="7" t="s">
        <v>15</v>
      </c>
      <c r="R13543" s="7" t="s">
        <v>15</v>
      </c>
      <c r="S13543" s="7" t="s">
        <v>15</v>
      </c>
      <c r="T13543" s="7" t="s">
        <v>15</v>
      </c>
      <c r="U13543" s="7" t="s">
        <v>15</v>
      </c>
    </row>
    <row r="13544" spans="1:21">
      <c r="A13544" t="s">
        <v>4</v>
      </c>
      <c r="B13544" s="4" t="s">
        <v>5</v>
      </c>
      <c r="C13544" s="4" t="s">
        <v>12</v>
      </c>
    </row>
    <row r="13545" spans="1:21">
      <c r="A13545" t="n">
        <v>111370</v>
      </c>
      <c r="B13545" s="15" t="n">
        <v>3</v>
      </c>
      <c r="C13545" s="13" t="n">
        <f t="normal" ca="1">A13549</f>
        <v>0</v>
      </c>
    </row>
    <row r="13546" spans="1:21">
      <c r="A13546" t="s">
        <v>4</v>
      </c>
      <c r="B13546" s="4" t="s">
        <v>5</v>
      </c>
      <c r="C13546" s="4" t="s">
        <v>8</v>
      </c>
      <c r="D13546" s="4" t="s">
        <v>7</v>
      </c>
      <c r="E13546" s="4" t="s">
        <v>8</v>
      </c>
      <c r="F13546" s="4" t="s">
        <v>9</v>
      </c>
      <c r="G13546" s="4" t="s">
        <v>9</v>
      </c>
      <c r="H13546" s="4" t="s">
        <v>9</v>
      </c>
      <c r="I13546" s="4" t="s">
        <v>9</v>
      </c>
      <c r="J13546" s="4" t="s">
        <v>9</v>
      </c>
      <c r="K13546" s="4" t="s">
        <v>9</v>
      </c>
      <c r="L13546" s="4" t="s">
        <v>9</v>
      </c>
      <c r="M13546" s="4" t="s">
        <v>9</v>
      </c>
      <c r="N13546" s="4" t="s">
        <v>9</v>
      </c>
      <c r="O13546" s="4" t="s">
        <v>9</v>
      </c>
      <c r="P13546" s="4" t="s">
        <v>9</v>
      </c>
      <c r="Q13546" s="4" t="s">
        <v>9</v>
      </c>
      <c r="R13546" s="4" t="s">
        <v>9</v>
      </c>
      <c r="S13546" s="4" t="s">
        <v>9</v>
      </c>
      <c r="T13546" s="4" t="s">
        <v>9</v>
      </c>
      <c r="U13546" s="4" t="s">
        <v>9</v>
      </c>
    </row>
    <row r="13547" spans="1:21">
      <c r="A13547" t="n">
        <v>111375</v>
      </c>
      <c r="B13547" s="51" t="n">
        <v>36</v>
      </c>
      <c r="C13547" s="7" t="n">
        <v>8</v>
      </c>
      <c r="D13547" s="7" t="n">
        <v>6470</v>
      </c>
      <c r="E13547" s="7" t="n">
        <v>0</v>
      </c>
      <c r="F13547" s="7" t="s">
        <v>245</v>
      </c>
      <c r="G13547" s="7" t="s">
        <v>15</v>
      </c>
      <c r="H13547" s="7" t="s">
        <v>15</v>
      </c>
      <c r="I13547" s="7" t="s">
        <v>15</v>
      </c>
      <c r="J13547" s="7" t="s">
        <v>15</v>
      </c>
      <c r="K13547" s="7" t="s">
        <v>15</v>
      </c>
      <c r="L13547" s="7" t="s">
        <v>15</v>
      </c>
      <c r="M13547" s="7" t="s">
        <v>15</v>
      </c>
      <c r="N13547" s="7" t="s">
        <v>15</v>
      </c>
      <c r="O13547" s="7" t="s">
        <v>15</v>
      </c>
      <c r="P13547" s="7" t="s">
        <v>15</v>
      </c>
      <c r="Q13547" s="7" t="s">
        <v>15</v>
      </c>
      <c r="R13547" s="7" t="s">
        <v>15</v>
      </c>
      <c r="S13547" s="7" t="s">
        <v>15</v>
      </c>
      <c r="T13547" s="7" t="s">
        <v>15</v>
      </c>
      <c r="U13547" s="7" t="s">
        <v>15</v>
      </c>
    </row>
    <row r="13548" spans="1:21">
      <c r="A13548" t="s">
        <v>4</v>
      </c>
      <c r="B13548" s="4" t="s">
        <v>5</v>
      </c>
      <c r="C13548" s="4" t="s">
        <v>8</v>
      </c>
      <c r="D13548" s="4" t="s">
        <v>9</v>
      </c>
    </row>
    <row r="13549" spans="1:21">
      <c r="A13549" t="n">
        <v>111405</v>
      </c>
      <c r="B13549" s="9" t="n">
        <v>2</v>
      </c>
      <c r="C13549" s="7" t="n">
        <v>10</v>
      </c>
      <c r="D13549" s="7" t="s">
        <v>191</v>
      </c>
    </row>
    <row r="13550" spans="1:21">
      <c r="A13550" t="s">
        <v>4</v>
      </c>
      <c r="B13550" s="4" t="s">
        <v>5</v>
      </c>
      <c r="C13550" s="4" t="s">
        <v>7</v>
      </c>
      <c r="D13550" s="4" t="s">
        <v>13</v>
      </c>
      <c r="E13550" s="4" t="s">
        <v>13</v>
      </c>
      <c r="F13550" s="4" t="s">
        <v>13</v>
      </c>
      <c r="G13550" s="4" t="s">
        <v>13</v>
      </c>
    </row>
    <row r="13551" spans="1:21">
      <c r="A13551" t="n">
        <v>111431</v>
      </c>
      <c r="B13551" s="46" t="n">
        <v>46</v>
      </c>
      <c r="C13551" s="7" t="n">
        <v>0</v>
      </c>
      <c r="D13551" s="7" t="n">
        <v>-0.600000023841858</v>
      </c>
      <c r="E13551" s="7" t="n">
        <v>2</v>
      </c>
      <c r="F13551" s="7" t="n">
        <v>42.2000007629395</v>
      </c>
      <c r="G13551" s="7" t="n">
        <v>0</v>
      </c>
    </row>
    <row r="13552" spans="1:21">
      <c r="A13552" t="s">
        <v>4</v>
      </c>
      <c r="B13552" s="4" t="s">
        <v>5</v>
      </c>
      <c r="C13552" s="4" t="s">
        <v>7</v>
      </c>
      <c r="D13552" s="4" t="s">
        <v>13</v>
      </c>
      <c r="E13552" s="4" t="s">
        <v>13</v>
      </c>
      <c r="F13552" s="4" t="s">
        <v>13</v>
      </c>
      <c r="G13552" s="4" t="s">
        <v>13</v>
      </c>
    </row>
    <row r="13553" spans="1:21">
      <c r="A13553" t="n">
        <v>111450</v>
      </c>
      <c r="B13553" s="46" t="n">
        <v>46</v>
      </c>
      <c r="C13553" s="7" t="n">
        <v>1</v>
      </c>
      <c r="D13553" s="7" t="n">
        <v>0.550000011920929</v>
      </c>
      <c r="E13553" s="7" t="n">
        <v>2</v>
      </c>
      <c r="F13553" s="7" t="n">
        <v>42.3499984741211</v>
      </c>
      <c r="G13553" s="7" t="n">
        <v>0</v>
      </c>
    </row>
    <row r="13554" spans="1:21">
      <c r="A13554" t="s">
        <v>4</v>
      </c>
      <c r="B13554" s="4" t="s">
        <v>5</v>
      </c>
      <c r="C13554" s="4" t="s">
        <v>7</v>
      </c>
      <c r="D13554" s="4" t="s">
        <v>13</v>
      </c>
      <c r="E13554" s="4" t="s">
        <v>13</v>
      </c>
      <c r="F13554" s="4" t="s">
        <v>13</v>
      </c>
      <c r="G13554" s="4" t="s">
        <v>13</v>
      </c>
    </row>
    <row r="13555" spans="1:21">
      <c r="A13555" t="n">
        <v>111469</v>
      </c>
      <c r="B13555" s="46" t="n">
        <v>46</v>
      </c>
      <c r="C13555" s="7" t="n">
        <v>2</v>
      </c>
      <c r="D13555" s="7" t="n">
        <v>1.29999995231628</v>
      </c>
      <c r="E13555" s="7" t="n">
        <v>2</v>
      </c>
      <c r="F13555" s="7" t="n">
        <v>41.4000015258789</v>
      </c>
      <c r="G13555" s="7" t="n">
        <v>0</v>
      </c>
    </row>
    <row r="13556" spans="1:21">
      <c r="A13556" t="s">
        <v>4</v>
      </c>
      <c r="B13556" s="4" t="s">
        <v>5</v>
      </c>
      <c r="C13556" s="4" t="s">
        <v>7</v>
      </c>
      <c r="D13556" s="4" t="s">
        <v>13</v>
      </c>
      <c r="E13556" s="4" t="s">
        <v>13</v>
      </c>
      <c r="F13556" s="4" t="s">
        <v>13</v>
      </c>
      <c r="G13556" s="4" t="s">
        <v>13</v>
      </c>
    </row>
    <row r="13557" spans="1:21">
      <c r="A13557" t="n">
        <v>111488</v>
      </c>
      <c r="B13557" s="46" t="n">
        <v>46</v>
      </c>
      <c r="C13557" s="7" t="n">
        <v>3</v>
      </c>
      <c r="D13557" s="7" t="n">
        <v>0.100000001490116</v>
      </c>
      <c r="E13557" s="7" t="n">
        <v>2</v>
      </c>
      <c r="F13557" s="7" t="n">
        <v>41.25</v>
      </c>
      <c r="G13557" s="7" t="n">
        <v>0</v>
      </c>
    </row>
    <row r="13558" spans="1:21">
      <c r="A13558" t="s">
        <v>4</v>
      </c>
      <c r="B13558" s="4" t="s">
        <v>5</v>
      </c>
      <c r="C13558" s="4" t="s">
        <v>7</v>
      </c>
      <c r="D13558" s="4" t="s">
        <v>13</v>
      </c>
      <c r="E13558" s="4" t="s">
        <v>13</v>
      </c>
      <c r="F13558" s="4" t="s">
        <v>13</v>
      </c>
      <c r="G13558" s="4" t="s">
        <v>13</v>
      </c>
    </row>
    <row r="13559" spans="1:21">
      <c r="A13559" t="n">
        <v>111507</v>
      </c>
      <c r="B13559" s="46" t="n">
        <v>46</v>
      </c>
      <c r="C13559" s="7" t="n">
        <v>4</v>
      </c>
      <c r="D13559" s="7" t="n">
        <v>-1.25</v>
      </c>
      <c r="E13559" s="7" t="n">
        <v>2</v>
      </c>
      <c r="F13559" s="7" t="n">
        <v>41.0999984741211</v>
      </c>
      <c r="G13559" s="7" t="n">
        <v>0</v>
      </c>
    </row>
    <row r="13560" spans="1:21">
      <c r="A13560" t="s">
        <v>4</v>
      </c>
      <c r="B13560" s="4" t="s">
        <v>5</v>
      </c>
      <c r="C13560" s="4" t="s">
        <v>7</v>
      </c>
      <c r="D13560" s="4" t="s">
        <v>13</v>
      </c>
      <c r="E13560" s="4" t="s">
        <v>13</v>
      </c>
      <c r="F13560" s="4" t="s">
        <v>13</v>
      </c>
      <c r="G13560" s="4" t="s">
        <v>13</v>
      </c>
    </row>
    <row r="13561" spans="1:21">
      <c r="A13561" t="n">
        <v>111526</v>
      </c>
      <c r="B13561" s="46" t="n">
        <v>46</v>
      </c>
      <c r="C13561" s="7" t="n">
        <v>5</v>
      </c>
      <c r="D13561" s="7" t="n">
        <v>-0.449999988079071</v>
      </c>
      <c r="E13561" s="7" t="n">
        <v>2</v>
      </c>
      <c r="F13561" s="7" t="n">
        <v>40.2999992370605</v>
      </c>
      <c r="G13561" s="7" t="n">
        <v>0</v>
      </c>
    </row>
    <row r="13562" spans="1:21">
      <c r="A13562" t="s">
        <v>4</v>
      </c>
      <c r="B13562" s="4" t="s">
        <v>5</v>
      </c>
      <c r="C13562" s="4" t="s">
        <v>7</v>
      </c>
      <c r="D13562" s="4" t="s">
        <v>13</v>
      </c>
      <c r="E13562" s="4" t="s">
        <v>13</v>
      </c>
      <c r="F13562" s="4" t="s">
        <v>13</v>
      </c>
      <c r="G13562" s="4" t="s">
        <v>13</v>
      </c>
    </row>
    <row r="13563" spans="1:21">
      <c r="A13563" t="n">
        <v>111545</v>
      </c>
      <c r="B13563" s="46" t="n">
        <v>46</v>
      </c>
      <c r="C13563" s="7" t="n">
        <v>6</v>
      </c>
      <c r="D13563" s="7" t="n">
        <v>0.800000011920929</v>
      </c>
      <c r="E13563" s="7" t="n">
        <v>2</v>
      </c>
      <c r="F13563" s="7" t="n">
        <v>40.7000007629395</v>
      </c>
      <c r="G13563" s="7" t="n">
        <v>0</v>
      </c>
    </row>
    <row r="13564" spans="1:21">
      <c r="A13564" t="s">
        <v>4</v>
      </c>
      <c r="B13564" s="4" t="s">
        <v>5</v>
      </c>
      <c r="C13564" s="4" t="s">
        <v>7</v>
      </c>
      <c r="D13564" s="4" t="s">
        <v>13</v>
      </c>
      <c r="E13564" s="4" t="s">
        <v>13</v>
      </c>
      <c r="F13564" s="4" t="s">
        <v>13</v>
      </c>
      <c r="G13564" s="4" t="s">
        <v>13</v>
      </c>
    </row>
    <row r="13565" spans="1:21">
      <c r="A13565" t="n">
        <v>111564</v>
      </c>
      <c r="B13565" s="46" t="n">
        <v>46</v>
      </c>
      <c r="C13565" s="7" t="n">
        <v>7</v>
      </c>
      <c r="D13565" s="7" t="n">
        <v>1.5</v>
      </c>
      <c r="E13565" s="7" t="n">
        <v>2</v>
      </c>
      <c r="F13565" s="7" t="n">
        <v>40.1500015258789</v>
      </c>
      <c r="G13565" s="7" t="n">
        <v>0</v>
      </c>
    </row>
    <row r="13566" spans="1:21">
      <c r="A13566" t="s">
        <v>4</v>
      </c>
      <c r="B13566" s="4" t="s">
        <v>5</v>
      </c>
      <c r="C13566" s="4" t="s">
        <v>7</v>
      </c>
      <c r="D13566" s="4" t="s">
        <v>13</v>
      </c>
      <c r="E13566" s="4" t="s">
        <v>13</v>
      </c>
      <c r="F13566" s="4" t="s">
        <v>13</v>
      </c>
      <c r="G13566" s="4" t="s">
        <v>13</v>
      </c>
    </row>
    <row r="13567" spans="1:21">
      <c r="A13567" t="n">
        <v>111583</v>
      </c>
      <c r="B13567" s="46" t="n">
        <v>46</v>
      </c>
      <c r="C13567" s="7" t="n">
        <v>8</v>
      </c>
      <c r="D13567" s="7" t="n">
        <v>0.449999988079071</v>
      </c>
      <c r="E13567" s="7" t="n">
        <v>2</v>
      </c>
      <c r="F13567" s="7" t="n">
        <v>39.4000015258789</v>
      </c>
      <c r="G13567" s="7" t="n">
        <v>0</v>
      </c>
    </row>
    <row r="13568" spans="1:21">
      <c r="A13568" t="s">
        <v>4</v>
      </c>
      <c r="B13568" s="4" t="s">
        <v>5</v>
      </c>
      <c r="C13568" s="4" t="s">
        <v>7</v>
      </c>
      <c r="D13568" s="4" t="s">
        <v>13</v>
      </c>
      <c r="E13568" s="4" t="s">
        <v>13</v>
      </c>
      <c r="F13568" s="4" t="s">
        <v>13</v>
      </c>
      <c r="G13568" s="4" t="s">
        <v>13</v>
      </c>
    </row>
    <row r="13569" spans="1:7">
      <c r="A13569" t="n">
        <v>111602</v>
      </c>
      <c r="B13569" s="46" t="n">
        <v>46</v>
      </c>
      <c r="C13569" s="7" t="n">
        <v>9</v>
      </c>
      <c r="D13569" s="7" t="n">
        <v>-1.45000004768372</v>
      </c>
      <c r="E13569" s="7" t="n">
        <v>2</v>
      </c>
      <c r="F13569" s="7" t="n">
        <v>40.4000015258789</v>
      </c>
      <c r="G13569" s="7" t="n">
        <v>0</v>
      </c>
    </row>
    <row r="13570" spans="1:7">
      <c r="A13570" t="s">
        <v>4</v>
      </c>
      <c r="B13570" s="4" t="s">
        <v>5</v>
      </c>
      <c r="C13570" s="4" t="s">
        <v>7</v>
      </c>
      <c r="D13570" s="4" t="s">
        <v>13</v>
      </c>
      <c r="E13570" s="4" t="s">
        <v>13</v>
      </c>
      <c r="F13570" s="4" t="s">
        <v>13</v>
      </c>
      <c r="G13570" s="4" t="s">
        <v>13</v>
      </c>
    </row>
    <row r="13571" spans="1:7">
      <c r="A13571" t="n">
        <v>111621</v>
      </c>
      <c r="B13571" s="46" t="n">
        <v>46</v>
      </c>
      <c r="C13571" s="7" t="n">
        <v>11</v>
      </c>
      <c r="D13571" s="7" t="n">
        <v>-0.75</v>
      </c>
      <c r="E13571" s="7" t="n">
        <v>2</v>
      </c>
      <c r="F13571" s="7" t="n">
        <v>39.7000007629395</v>
      </c>
      <c r="G13571" s="7" t="n">
        <v>0</v>
      </c>
    </row>
    <row r="13572" spans="1:7">
      <c r="A13572" t="s">
        <v>4</v>
      </c>
      <c r="B13572" s="4" t="s">
        <v>5</v>
      </c>
      <c r="C13572" s="4" t="s">
        <v>7</v>
      </c>
      <c r="D13572" s="4" t="s">
        <v>13</v>
      </c>
      <c r="E13572" s="4" t="s">
        <v>13</v>
      </c>
      <c r="F13572" s="4" t="s">
        <v>13</v>
      </c>
      <c r="G13572" s="4" t="s">
        <v>13</v>
      </c>
    </row>
    <row r="13573" spans="1:7">
      <c r="A13573" t="n">
        <v>111640</v>
      </c>
      <c r="B13573" s="46" t="n">
        <v>46</v>
      </c>
      <c r="C13573" s="7" t="n">
        <v>7032</v>
      </c>
      <c r="D13573" s="7" t="n">
        <v>-0.100000001490116</v>
      </c>
      <c r="E13573" s="7" t="n">
        <v>2</v>
      </c>
      <c r="F13573" s="7" t="n">
        <v>40.0499992370605</v>
      </c>
      <c r="G13573" s="7" t="n">
        <v>0</v>
      </c>
    </row>
    <row r="13574" spans="1:7">
      <c r="A13574" t="s">
        <v>4</v>
      </c>
      <c r="B13574" s="4" t="s">
        <v>5</v>
      </c>
      <c r="C13574" s="4" t="s">
        <v>7</v>
      </c>
      <c r="D13574" s="4" t="s">
        <v>13</v>
      </c>
      <c r="E13574" s="4" t="s">
        <v>13</v>
      </c>
      <c r="F13574" s="4" t="s">
        <v>13</v>
      </c>
      <c r="G13574" s="4" t="s">
        <v>13</v>
      </c>
    </row>
    <row r="13575" spans="1:7">
      <c r="A13575" t="n">
        <v>111659</v>
      </c>
      <c r="B13575" s="46" t="n">
        <v>46</v>
      </c>
      <c r="C13575" s="7" t="n">
        <v>13</v>
      </c>
      <c r="D13575" s="7" t="n">
        <v>-0.0500000007450581</v>
      </c>
      <c r="E13575" s="7" t="n">
        <v>2.10999989509583</v>
      </c>
      <c r="F13575" s="7" t="n">
        <v>45.0999984741211</v>
      </c>
      <c r="G13575" s="7" t="n">
        <v>0</v>
      </c>
    </row>
    <row r="13576" spans="1:7">
      <c r="A13576" t="s">
        <v>4</v>
      </c>
      <c r="B13576" s="4" t="s">
        <v>5</v>
      </c>
      <c r="C13576" s="4" t="s">
        <v>7</v>
      </c>
      <c r="D13576" s="4" t="s">
        <v>13</v>
      </c>
      <c r="E13576" s="4" t="s">
        <v>13</v>
      </c>
      <c r="F13576" s="4" t="s">
        <v>13</v>
      </c>
      <c r="G13576" s="4" t="s">
        <v>13</v>
      </c>
    </row>
    <row r="13577" spans="1:7">
      <c r="A13577" t="n">
        <v>111678</v>
      </c>
      <c r="B13577" s="46" t="n">
        <v>46</v>
      </c>
      <c r="C13577" s="7" t="n">
        <v>80</v>
      </c>
      <c r="D13577" s="7" t="n">
        <v>0.899999976158142</v>
      </c>
      <c r="E13577" s="7" t="n">
        <v>2.10999989509583</v>
      </c>
      <c r="F13577" s="7" t="n">
        <v>44.3499984741211</v>
      </c>
      <c r="G13577" s="7" t="n">
        <v>0</v>
      </c>
    </row>
    <row r="13578" spans="1:7">
      <c r="A13578" t="s">
        <v>4</v>
      </c>
      <c r="B13578" s="4" t="s">
        <v>5</v>
      </c>
      <c r="C13578" s="4" t="s">
        <v>7</v>
      </c>
      <c r="D13578" s="4" t="s">
        <v>13</v>
      </c>
      <c r="E13578" s="4" t="s">
        <v>13</v>
      </c>
      <c r="F13578" s="4" t="s">
        <v>13</v>
      </c>
      <c r="G13578" s="4" t="s">
        <v>13</v>
      </c>
    </row>
    <row r="13579" spans="1:7">
      <c r="A13579" t="n">
        <v>111697</v>
      </c>
      <c r="B13579" s="46" t="n">
        <v>46</v>
      </c>
      <c r="C13579" s="7" t="n">
        <v>18</v>
      </c>
      <c r="D13579" s="7" t="n">
        <v>-1.04999995231628</v>
      </c>
      <c r="E13579" s="7" t="n">
        <v>2.10999989509583</v>
      </c>
      <c r="F13579" s="7" t="n">
        <v>44.6500015258789</v>
      </c>
      <c r="G13579" s="7" t="n">
        <v>0</v>
      </c>
    </row>
    <row r="13580" spans="1:7">
      <c r="A13580" t="s">
        <v>4</v>
      </c>
      <c r="B13580" s="4" t="s">
        <v>5</v>
      </c>
      <c r="C13580" s="4" t="s">
        <v>7</v>
      </c>
      <c r="D13580" s="4" t="s">
        <v>13</v>
      </c>
      <c r="E13580" s="4" t="s">
        <v>13</v>
      </c>
      <c r="F13580" s="4" t="s">
        <v>13</v>
      </c>
      <c r="G13580" s="4" t="s">
        <v>13</v>
      </c>
    </row>
    <row r="13581" spans="1:7">
      <c r="A13581" t="n">
        <v>111716</v>
      </c>
      <c r="B13581" s="46" t="n">
        <v>46</v>
      </c>
      <c r="C13581" s="7" t="n">
        <v>7020</v>
      </c>
      <c r="D13581" s="7" t="n">
        <v>2000</v>
      </c>
      <c r="E13581" s="7" t="n">
        <v>0</v>
      </c>
      <c r="F13581" s="7" t="n">
        <v>0</v>
      </c>
      <c r="G13581" s="7" t="n">
        <v>0</v>
      </c>
    </row>
    <row r="13582" spans="1:7">
      <c r="A13582" t="s">
        <v>4</v>
      </c>
      <c r="B13582" s="4" t="s">
        <v>5</v>
      </c>
      <c r="C13582" s="4" t="s">
        <v>7</v>
      </c>
      <c r="D13582" s="4" t="s">
        <v>13</v>
      </c>
      <c r="E13582" s="4" t="s">
        <v>13</v>
      </c>
      <c r="F13582" s="4" t="s">
        <v>13</v>
      </c>
      <c r="G13582" s="4" t="s">
        <v>13</v>
      </c>
    </row>
    <row r="13583" spans="1:7">
      <c r="A13583" t="n">
        <v>111735</v>
      </c>
      <c r="B13583" s="46" t="n">
        <v>46</v>
      </c>
      <c r="C13583" s="7" t="n">
        <v>6472</v>
      </c>
      <c r="D13583" s="7" t="n">
        <v>-6.65000009536743</v>
      </c>
      <c r="E13583" s="7" t="n">
        <v>0</v>
      </c>
      <c r="F13583" s="7" t="n">
        <v>48.6500015258789</v>
      </c>
      <c r="G13583" s="7" t="n">
        <v>315</v>
      </c>
    </row>
    <row r="13584" spans="1:7">
      <c r="A13584" t="s">
        <v>4</v>
      </c>
      <c r="B13584" s="4" t="s">
        <v>5</v>
      </c>
      <c r="C13584" s="4" t="s">
        <v>8</v>
      </c>
      <c r="D13584" s="4" t="s">
        <v>7</v>
      </c>
      <c r="E13584" s="4" t="s">
        <v>8</v>
      </c>
      <c r="F13584" s="4" t="s">
        <v>12</v>
      </c>
    </row>
    <row r="13585" spans="1:7">
      <c r="A13585" t="n">
        <v>111754</v>
      </c>
      <c r="B13585" s="12" t="n">
        <v>5</v>
      </c>
      <c r="C13585" s="7" t="n">
        <v>30</v>
      </c>
      <c r="D13585" s="7" t="n">
        <v>10637</v>
      </c>
      <c r="E13585" s="7" t="n">
        <v>1</v>
      </c>
      <c r="F13585" s="13" t="n">
        <f t="normal" ca="1">A13591</f>
        <v>0</v>
      </c>
    </row>
    <row r="13586" spans="1:7">
      <c r="A13586" t="s">
        <v>4</v>
      </c>
      <c r="B13586" s="4" t="s">
        <v>5</v>
      </c>
      <c r="C13586" s="4" t="s">
        <v>7</v>
      </c>
      <c r="D13586" s="4" t="s">
        <v>13</v>
      </c>
      <c r="E13586" s="4" t="s">
        <v>13</v>
      </c>
      <c r="F13586" s="4" t="s">
        <v>13</v>
      </c>
      <c r="G13586" s="4" t="s">
        <v>13</v>
      </c>
    </row>
    <row r="13587" spans="1:7">
      <c r="A13587" t="n">
        <v>111763</v>
      </c>
      <c r="B13587" s="46" t="n">
        <v>46</v>
      </c>
      <c r="C13587" s="7" t="n">
        <v>106</v>
      </c>
      <c r="D13587" s="7" t="n">
        <v>-3.70000004768372</v>
      </c>
      <c r="E13587" s="7" t="n">
        <v>0</v>
      </c>
      <c r="F13587" s="7" t="n">
        <v>50.0999984741211</v>
      </c>
      <c r="G13587" s="7" t="n">
        <v>0</v>
      </c>
    </row>
    <row r="13588" spans="1:7">
      <c r="A13588" t="s">
        <v>4</v>
      </c>
      <c r="B13588" s="4" t="s">
        <v>5</v>
      </c>
      <c r="C13588" s="4" t="s">
        <v>12</v>
      </c>
    </row>
    <row r="13589" spans="1:7">
      <c r="A13589" t="n">
        <v>111782</v>
      </c>
      <c r="B13589" s="15" t="n">
        <v>3</v>
      </c>
      <c r="C13589" s="13" t="n">
        <f t="normal" ca="1">A13593</f>
        <v>0</v>
      </c>
    </row>
    <row r="13590" spans="1:7">
      <c r="A13590" t="s">
        <v>4</v>
      </c>
      <c r="B13590" s="4" t="s">
        <v>5</v>
      </c>
      <c r="C13590" s="4" t="s">
        <v>7</v>
      </c>
      <c r="D13590" s="4" t="s">
        <v>13</v>
      </c>
      <c r="E13590" s="4" t="s">
        <v>13</v>
      </c>
      <c r="F13590" s="4" t="s">
        <v>13</v>
      </c>
      <c r="G13590" s="4" t="s">
        <v>13</v>
      </c>
    </row>
    <row r="13591" spans="1:7">
      <c r="A13591" t="n">
        <v>111787</v>
      </c>
      <c r="B13591" s="46" t="n">
        <v>46</v>
      </c>
      <c r="C13591" s="7" t="n">
        <v>6473</v>
      </c>
      <c r="D13591" s="7" t="n">
        <v>-3.70000004768372</v>
      </c>
      <c r="E13591" s="7" t="n">
        <v>0</v>
      </c>
      <c r="F13591" s="7" t="n">
        <v>50.0999984741211</v>
      </c>
      <c r="G13591" s="7" t="n">
        <v>0</v>
      </c>
    </row>
    <row r="13592" spans="1:7">
      <c r="A13592" t="s">
        <v>4</v>
      </c>
      <c r="B13592" s="4" t="s">
        <v>5</v>
      </c>
      <c r="C13592" s="4" t="s">
        <v>8</v>
      </c>
      <c r="D13592" s="4" t="s">
        <v>7</v>
      </c>
      <c r="E13592" s="4" t="s">
        <v>8</v>
      </c>
      <c r="F13592" s="4" t="s">
        <v>12</v>
      </c>
    </row>
    <row r="13593" spans="1:7">
      <c r="A13593" t="n">
        <v>111806</v>
      </c>
      <c r="B13593" s="12" t="n">
        <v>5</v>
      </c>
      <c r="C13593" s="7" t="n">
        <v>30</v>
      </c>
      <c r="D13593" s="7" t="n">
        <v>10643</v>
      </c>
      <c r="E13593" s="7" t="n">
        <v>1</v>
      </c>
      <c r="F13593" s="13" t="n">
        <f t="normal" ca="1">A13599</f>
        <v>0</v>
      </c>
    </row>
    <row r="13594" spans="1:7">
      <c r="A13594" t="s">
        <v>4</v>
      </c>
      <c r="B13594" s="4" t="s">
        <v>5</v>
      </c>
      <c r="C13594" s="4" t="s">
        <v>7</v>
      </c>
      <c r="D13594" s="4" t="s">
        <v>13</v>
      </c>
      <c r="E13594" s="4" t="s">
        <v>13</v>
      </c>
      <c r="F13594" s="4" t="s">
        <v>13</v>
      </c>
      <c r="G13594" s="4" t="s">
        <v>13</v>
      </c>
    </row>
    <row r="13595" spans="1:7">
      <c r="A13595" t="n">
        <v>111815</v>
      </c>
      <c r="B13595" s="46" t="n">
        <v>46</v>
      </c>
      <c r="C13595" s="7" t="n">
        <v>108</v>
      </c>
      <c r="D13595" s="7" t="n">
        <v>6.65000009536743</v>
      </c>
      <c r="E13595" s="7" t="n">
        <v>0</v>
      </c>
      <c r="F13595" s="7" t="n">
        <v>48.6500015258789</v>
      </c>
      <c r="G13595" s="7" t="n">
        <v>45</v>
      </c>
    </row>
    <row r="13596" spans="1:7">
      <c r="A13596" t="s">
        <v>4</v>
      </c>
      <c r="B13596" s="4" t="s">
        <v>5</v>
      </c>
      <c r="C13596" s="4" t="s">
        <v>12</v>
      </c>
    </row>
    <row r="13597" spans="1:7">
      <c r="A13597" t="n">
        <v>111834</v>
      </c>
      <c r="B13597" s="15" t="n">
        <v>3</v>
      </c>
      <c r="C13597" s="13" t="n">
        <f t="normal" ca="1">A13601</f>
        <v>0</v>
      </c>
    </row>
    <row r="13598" spans="1:7">
      <c r="A13598" t="s">
        <v>4</v>
      </c>
      <c r="B13598" s="4" t="s">
        <v>5</v>
      </c>
      <c r="C13598" s="4" t="s">
        <v>7</v>
      </c>
      <c r="D13598" s="4" t="s">
        <v>13</v>
      </c>
      <c r="E13598" s="4" t="s">
        <v>13</v>
      </c>
      <c r="F13598" s="4" t="s">
        <v>13</v>
      </c>
      <c r="G13598" s="4" t="s">
        <v>13</v>
      </c>
    </row>
    <row r="13599" spans="1:7">
      <c r="A13599" t="n">
        <v>111839</v>
      </c>
      <c r="B13599" s="46" t="n">
        <v>46</v>
      </c>
      <c r="C13599" s="7" t="n">
        <v>6471</v>
      </c>
      <c r="D13599" s="7" t="n">
        <v>6.65000009536743</v>
      </c>
      <c r="E13599" s="7" t="n">
        <v>0</v>
      </c>
      <c r="F13599" s="7" t="n">
        <v>48.6500015258789</v>
      </c>
      <c r="G13599" s="7" t="n">
        <v>45</v>
      </c>
    </row>
    <row r="13600" spans="1:7">
      <c r="A13600" t="s">
        <v>4</v>
      </c>
      <c r="B13600" s="4" t="s">
        <v>5</v>
      </c>
      <c r="C13600" s="4" t="s">
        <v>8</v>
      </c>
      <c r="D13600" s="4" t="s">
        <v>7</v>
      </c>
      <c r="E13600" s="4" t="s">
        <v>8</v>
      </c>
      <c r="F13600" s="4" t="s">
        <v>12</v>
      </c>
    </row>
    <row r="13601" spans="1:7">
      <c r="A13601" t="n">
        <v>111858</v>
      </c>
      <c r="B13601" s="12" t="n">
        <v>5</v>
      </c>
      <c r="C13601" s="7" t="n">
        <v>30</v>
      </c>
      <c r="D13601" s="7" t="n">
        <v>10671</v>
      </c>
      <c r="E13601" s="7" t="n">
        <v>1</v>
      </c>
      <c r="F13601" s="13" t="n">
        <f t="normal" ca="1">A13607</f>
        <v>0</v>
      </c>
    </row>
    <row r="13602" spans="1:7">
      <c r="A13602" t="s">
        <v>4</v>
      </c>
      <c r="B13602" s="4" t="s">
        <v>5</v>
      </c>
      <c r="C13602" s="4" t="s">
        <v>7</v>
      </c>
      <c r="D13602" s="4" t="s">
        <v>13</v>
      </c>
      <c r="E13602" s="4" t="s">
        <v>13</v>
      </c>
      <c r="F13602" s="4" t="s">
        <v>13</v>
      </c>
      <c r="G13602" s="4" t="s">
        <v>13</v>
      </c>
    </row>
    <row r="13603" spans="1:7">
      <c r="A13603" t="n">
        <v>111867</v>
      </c>
      <c r="B13603" s="46" t="n">
        <v>46</v>
      </c>
      <c r="C13603" s="7" t="n">
        <v>90</v>
      </c>
      <c r="D13603" s="7" t="n">
        <v>0</v>
      </c>
      <c r="E13603" s="7" t="n">
        <v>0</v>
      </c>
      <c r="F13603" s="7" t="n">
        <v>50.9000015258789</v>
      </c>
      <c r="G13603" s="7" t="n">
        <v>0</v>
      </c>
    </row>
    <row r="13604" spans="1:7">
      <c r="A13604" t="s">
        <v>4</v>
      </c>
      <c r="B13604" s="4" t="s">
        <v>5</v>
      </c>
      <c r="C13604" s="4" t="s">
        <v>12</v>
      </c>
    </row>
    <row r="13605" spans="1:7">
      <c r="A13605" t="n">
        <v>111886</v>
      </c>
      <c r="B13605" s="15" t="n">
        <v>3</v>
      </c>
      <c r="C13605" s="13" t="n">
        <f t="normal" ca="1">A13609</f>
        <v>0</v>
      </c>
    </row>
    <row r="13606" spans="1:7">
      <c r="A13606" t="s">
        <v>4</v>
      </c>
      <c r="B13606" s="4" t="s">
        <v>5</v>
      </c>
      <c r="C13606" s="4" t="s">
        <v>7</v>
      </c>
      <c r="D13606" s="4" t="s">
        <v>13</v>
      </c>
      <c r="E13606" s="4" t="s">
        <v>13</v>
      </c>
      <c r="F13606" s="4" t="s">
        <v>13</v>
      </c>
      <c r="G13606" s="4" t="s">
        <v>13</v>
      </c>
    </row>
    <row r="13607" spans="1:7">
      <c r="A13607" t="n">
        <v>111891</v>
      </c>
      <c r="B13607" s="46" t="n">
        <v>46</v>
      </c>
      <c r="C13607" s="7" t="n">
        <v>6470</v>
      </c>
      <c r="D13607" s="7" t="n">
        <v>0</v>
      </c>
      <c r="E13607" s="7" t="n">
        <v>0</v>
      </c>
      <c r="F13607" s="7" t="n">
        <v>50.9000015258789</v>
      </c>
      <c r="G13607" s="7" t="n">
        <v>0</v>
      </c>
    </row>
    <row r="13608" spans="1:7">
      <c r="A13608" t="s">
        <v>4</v>
      </c>
      <c r="B13608" s="4" t="s">
        <v>5</v>
      </c>
      <c r="C13608" s="4" t="s">
        <v>7</v>
      </c>
      <c r="D13608" s="4" t="s">
        <v>13</v>
      </c>
      <c r="E13608" s="4" t="s">
        <v>14</v>
      </c>
      <c r="F13608" s="4" t="s">
        <v>13</v>
      </c>
      <c r="G13608" s="4" t="s">
        <v>13</v>
      </c>
      <c r="H13608" s="4" t="s">
        <v>8</v>
      </c>
    </row>
    <row r="13609" spans="1:7">
      <c r="A13609" t="n">
        <v>111910</v>
      </c>
      <c r="B13609" s="87" t="n">
        <v>100</v>
      </c>
      <c r="C13609" s="7" t="n">
        <v>0</v>
      </c>
      <c r="D13609" s="7" t="n">
        <v>-5.25</v>
      </c>
      <c r="E13609" s="7" t="n">
        <v>1082340147</v>
      </c>
      <c r="F13609" s="7" t="n">
        <v>50.7999992370605</v>
      </c>
      <c r="G13609" s="7" t="n">
        <v>0</v>
      </c>
      <c r="H13609" s="7" t="n">
        <v>0</v>
      </c>
    </row>
    <row r="13610" spans="1:7">
      <c r="A13610" t="s">
        <v>4</v>
      </c>
      <c r="B13610" s="4" t="s">
        <v>5</v>
      </c>
      <c r="C13610" s="4" t="s">
        <v>7</v>
      </c>
      <c r="D13610" s="4" t="s">
        <v>13</v>
      </c>
      <c r="E13610" s="4" t="s">
        <v>14</v>
      </c>
      <c r="F13610" s="4" t="s">
        <v>13</v>
      </c>
      <c r="G13610" s="4" t="s">
        <v>13</v>
      </c>
      <c r="H13610" s="4" t="s">
        <v>8</v>
      </c>
    </row>
    <row r="13611" spans="1:7">
      <c r="A13611" t="n">
        <v>111930</v>
      </c>
      <c r="B13611" s="87" t="n">
        <v>100</v>
      </c>
      <c r="C13611" s="7" t="n">
        <v>1</v>
      </c>
      <c r="D13611" s="7" t="n">
        <v>-5.25</v>
      </c>
      <c r="E13611" s="7" t="n">
        <v>1082340147</v>
      </c>
      <c r="F13611" s="7" t="n">
        <v>50.7999992370605</v>
      </c>
      <c r="G13611" s="7" t="n">
        <v>0</v>
      </c>
      <c r="H13611" s="7" t="n">
        <v>0</v>
      </c>
    </row>
    <row r="13612" spans="1:7">
      <c r="A13612" t="s">
        <v>4</v>
      </c>
      <c r="B13612" s="4" t="s">
        <v>5</v>
      </c>
      <c r="C13612" s="4" t="s">
        <v>7</v>
      </c>
      <c r="D13612" s="4" t="s">
        <v>13</v>
      </c>
      <c r="E13612" s="4" t="s">
        <v>14</v>
      </c>
      <c r="F13612" s="4" t="s">
        <v>13</v>
      </c>
      <c r="G13612" s="4" t="s">
        <v>13</v>
      </c>
      <c r="H13612" s="4" t="s">
        <v>8</v>
      </c>
    </row>
    <row r="13613" spans="1:7">
      <c r="A13613" t="n">
        <v>111950</v>
      </c>
      <c r="B13613" s="87" t="n">
        <v>100</v>
      </c>
      <c r="C13613" s="7" t="n">
        <v>2</v>
      </c>
      <c r="D13613" s="7" t="n">
        <v>-5.25</v>
      </c>
      <c r="E13613" s="7" t="n">
        <v>1082340147</v>
      </c>
      <c r="F13613" s="7" t="n">
        <v>50.7999992370605</v>
      </c>
      <c r="G13613" s="7" t="n">
        <v>0</v>
      </c>
      <c r="H13613" s="7" t="n">
        <v>0</v>
      </c>
    </row>
    <row r="13614" spans="1:7">
      <c r="A13614" t="s">
        <v>4</v>
      </c>
      <c r="B13614" s="4" t="s">
        <v>5</v>
      </c>
      <c r="C13614" s="4" t="s">
        <v>7</v>
      </c>
      <c r="D13614" s="4" t="s">
        <v>13</v>
      </c>
      <c r="E13614" s="4" t="s">
        <v>14</v>
      </c>
      <c r="F13614" s="4" t="s">
        <v>13</v>
      </c>
      <c r="G13614" s="4" t="s">
        <v>13</v>
      </c>
      <c r="H13614" s="4" t="s">
        <v>8</v>
      </c>
    </row>
    <row r="13615" spans="1:7">
      <c r="A13615" t="n">
        <v>111970</v>
      </c>
      <c r="B13615" s="87" t="n">
        <v>100</v>
      </c>
      <c r="C13615" s="7" t="n">
        <v>3</v>
      </c>
      <c r="D13615" s="7" t="n">
        <v>-5.25</v>
      </c>
      <c r="E13615" s="7" t="n">
        <v>1082340147</v>
      </c>
      <c r="F13615" s="7" t="n">
        <v>50.7999992370605</v>
      </c>
      <c r="G13615" s="7" t="n">
        <v>0</v>
      </c>
      <c r="H13615" s="7" t="n">
        <v>0</v>
      </c>
    </row>
    <row r="13616" spans="1:7">
      <c r="A13616" t="s">
        <v>4</v>
      </c>
      <c r="B13616" s="4" t="s">
        <v>5</v>
      </c>
      <c r="C13616" s="4" t="s">
        <v>7</v>
      </c>
      <c r="D13616" s="4" t="s">
        <v>13</v>
      </c>
      <c r="E13616" s="4" t="s">
        <v>14</v>
      </c>
      <c r="F13616" s="4" t="s">
        <v>13</v>
      </c>
      <c r="G13616" s="4" t="s">
        <v>13</v>
      </c>
      <c r="H13616" s="4" t="s">
        <v>8</v>
      </c>
    </row>
    <row r="13617" spans="1:8">
      <c r="A13617" t="n">
        <v>111990</v>
      </c>
      <c r="B13617" s="87" t="n">
        <v>100</v>
      </c>
      <c r="C13617" s="7" t="n">
        <v>4</v>
      </c>
      <c r="D13617" s="7" t="n">
        <v>-5.25</v>
      </c>
      <c r="E13617" s="7" t="n">
        <v>1082340147</v>
      </c>
      <c r="F13617" s="7" t="n">
        <v>50.7999992370605</v>
      </c>
      <c r="G13617" s="7" t="n">
        <v>0</v>
      </c>
      <c r="H13617" s="7" t="n">
        <v>0</v>
      </c>
    </row>
    <row r="13618" spans="1:8">
      <c r="A13618" t="s">
        <v>4</v>
      </c>
      <c r="B13618" s="4" t="s">
        <v>5</v>
      </c>
      <c r="C13618" s="4" t="s">
        <v>7</v>
      </c>
      <c r="D13618" s="4" t="s">
        <v>13</v>
      </c>
      <c r="E13618" s="4" t="s">
        <v>14</v>
      </c>
      <c r="F13618" s="4" t="s">
        <v>13</v>
      </c>
      <c r="G13618" s="4" t="s">
        <v>13</v>
      </c>
      <c r="H13618" s="4" t="s">
        <v>8</v>
      </c>
    </row>
    <row r="13619" spans="1:8">
      <c r="A13619" t="n">
        <v>112010</v>
      </c>
      <c r="B13619" s="87" t="n">
        <v>100</v>
      </c>
      <c r="C13619" s="7" t="n">
        <v>5</v>
      </c>
      <c r="D13619" s="7" t="n">
        <v>-5.25</v>
      </c>
      <c r="E13619" s="7" t="n">
        <v>1082340147</v>
      </c>
      <c r="F13619" s="7" t="n">
        <v>50.7999992370605</v>
      </c>
      <c r="G13619" s="7" t="n">
        <v>0</v>
      </c>
      <c r="H13619" s="7" t="n">
        <v>0</v>
      </c>
    </row>
    <row r="13620" spans="1:8">
      <c r="A13620" t="s">
        <v>4</v>
      </c>
      <c r="B13620" s="4" t="s">
        <v>5</v>
      </c>
      <c r="C13620" s="4" t="s">
        <v>7</v>
      </c>
      <c r="D13620" s="4" t="s">
        <v>13</v>
      </c>
      <c r="E13620" s="4" t="s">
        <v>14</v>
      </c>
      <c r="F13620" s="4" t="s">
        <v>13</v>
      </c>
      <c r="G13620" s="4" t="s">
        <v>13</v>
      </c>
      <c r="H13620" s="4" t="s">
        <v>8</v>
      </c>
    </row>
    <row r="13621" spans="1:8">
      <c r="A13621" t="n">
        <v>112030</v>
      </c>
      <c r="B13621" s="87" t="n">
        <v>100</v>
      </c>
      <c r="C13621" s="7" t="n">
        <v>6</v>
      </c>
      <c r="D13621" s="7" t="n">
        <v>-5.25</v>
      </c>
      <c r="E13621" s="7" t="n">
        <v>1082340147</v>
      </c>
      <c r="F13621" s="7" t="n">
        <v>50.7999992370605</v>
      </c>
      <c r="G13621" s="7" t="n">
        <v>0</v>
      </c>
      <c r="H13621" s="7" t="n">
        <v>0</v>
      </c>
    </row>
    <row r="13622" spans="1:8">
      <c r="A13622" t="s">
        <v>4</v>
      </c>
      <c r="B13622" s="4" t="s">
        <v>5</v>
      </c>
      <c r="C13622" s="4" t="s">
        <v>7</v>
      </c>
      <c r="D13622" s="4" t="s">
        <v>13</v>
      </c>
      <c r="E13622" s="4" t="s">
        <v>14</v>
      </c>
      <c r="F13622" s="4" t="s">
        <v>13</v>
      </c>
      <c r="G13622" s="4" t="s">
        <v>13</v>
      </c>
      <c r="H13622" s="4" t="s">
        <v>8</v>
      </c>
    </row>
    <row r="13623" spans="1:8">
      <c r="A13623" t="n">
        <v>112050</v>
      </c>
      <c r="B13623" s="87" t="n">
        <v>100</v>
      </c>
      <c r="C13623" s="7" t="n">
        <v>7</v>
      </c>
      <c r="D13623" s="7" t="n">
        <v>-5.25</v>
      </c>
      <c r="E13623" s="7" t="n">
        <v>1082340147</v>
      </c>
      <c r="F13623" s="7" t="n">
        <v>50.7999992370605</v>
      </c>
      <c r="G13623" s="7" t="n">
        <v>0</v>
      </c>
      <c r="H13623" s="7" t="n">
        <v>0</v>
      </c>
    </row>
    <row r="13624" spans="1:8">
      <c r="A13624" t="s">
        <v>4</v>
      </c>
      <c r="B13624" s="4" t="s">
        <v>5</v>
      </c>
      <c r="C13624" s="4" t="s">
        <v>7</v>
      </c>
      <c r="D13624" s="4" t="s">
        <v>13</v>
      </c>
      <c r="E13624" s="4" t="s">
        <v>14</v>
      </c>
      <c r="F13624" s="4" t="s">
        <v>13</v>
      </c>
      <c r="G13624" s="4" t="s">
        <v>13</v>
      </c>
      <c r="H13624" s="4" t="s">
        <v>8</v>
      </c>
    </row>
    <row r="13625" spans="1:8">
      <c r="A13625" t="n">
        <v>112070</v>
      </c>
      <c r="B13625" s="87" t="n">
        <v>100</v>
      </c>
      <c r="C13625" s="7" t="n">
        <v>8</v>
      </c>
      <c r="D13625" s="7" t="n">
        <v>-5.25</v>
      </c>
      <c r="E13625" s="7" t="n">
        <v>1082340147</v>
      </c>
      <c r="F13625" s="7" t="n">
        <v>50.7999992370605</v>
      </c>
      <c r="G13625" s="7" t="n">
        <v>0</v>
      </c>
      <c r="H13625" s="7" t="n">
        <v>0</v>
      </c>
    </row>
    <row r="13626" spans="1:8">
      <c r="A13626" t="s">
        <v>4</v>
      </c>
      <c r="B13626" s="4" t="s">
        <v>5</v>
      </c>
      <c r="C13626" s="4" t="s">
        <v>7</v>
      </c>
      <c r="D13626" s="4" t="s">
        <v>13</v>
      </c>
      <c r="E13626" s="4" t="s">
        <v>14</v>
      </c>
      <c r="F13626" s="4" t="s">
        <v>13</v>
      </c>
      <c r="G13626" s="4" t="s">
        <v>13</v>
      </c>
      <c r="H13626" s="4" t="s">
        <v>8</v>
      </c>
    </row>
    <row r="13627" spans="1:8">
      <c r="A13627" t="n">
        <v>112090</v>
      </c>
      <c r="B13627" s="87" t="n">
        <v>100</v>
      </c>
      <c r="C13627" s="7" t="n">
        <v>9</v>
      </c>
      <c r="D13627" s="7" t="n">
        <v>-5.25</v>
      </c>
      <c r="E13627" s="7" t="n">
        <v>1082340147</v>
      </c>
      <c r="F13627" s="7" t="n">
        <v>50.7999992370605</v>
      </c>
      <c r="G13627" s="7" t="n">
        <v>0</v>
      </c>
      <c r="H13627" s="7" t="n">
        <v>0</v>
      </c>
    </row>
    <row r="13628" spans="1:8">
      <c r="A13628" t="s">
        <v>4</v>
      </c>
      <c r="B13628" s="4" t="s">
        <v>5</v>
      </c>
      <c r="C13628" s="4" t="s">
        <v>7</v>
      </c>
      <c r="D13628" s="4" t="s">
        <v>13</v>
      </c>
      <c r="E13628" s="4" t="s">
        <v>14</v>
      </c>
      <c r="F13628" s="4" t="s">
        <v>13</v>
      </c>
      <c r="G13628" s="4" t="s">
        <v>13</v>
      </c>
      <c r="H13628" s="4" t="s">
        <v>8</v>
      </c>
    </row>
    <row r="13629" spans="1:8">
      <c r="A13629" t="n">
        <v>112110</v>
      </c>
      <c r="B13629" s="87" t="n">
        <v>100</v>
      </c>
      <c r="C13629" s="7" t="n">
        <v>11</v>
      </c>
      <c r="D13629" s="7" t="n">
        <v>-5.25</v>
      </c>
      <c r="E13629" s="7" t="n">
        <v>1082340147</v>
      </c>
      <c r="F13629" s="7" t="n">
        <v>50.7999992370605</v>
      </c>
      <c r="G13629" s="7" t="n">
        <v>0</v>
      </c>
      <c r="H13629" s="7" t="n">
        <v>0</v>
      </c>
    </row>
    <row r="13630" spans="1:8">
      <c r="A13630" t="s">
        <v>4</v>
      </c>
      <c r="B13630" s="4" t="s">
        <v>5</v>
      </c>
      <c r="C13630" s="4" t="s">
        <v>7</v>
      </c>
      <c r="D13630" s="4" t="s">
        <v>13</v>
      </c>
      <c r="E13630" s="4" t="s">
        <v>14</v>
      </c>
      <c r="F13630" s="4" t="s">
        <v>13</v>
      </c>
      <c r="G13630" s="4" t="s">
        <v>13</v>
      </c>
      <c r="H13630" s="4" t="s">
        <v>8</v>
      </c>
    </row>
    <row r="13631" spans="1:8">
      <c r="A13631" t="n">
        <v>112130</v>
      </c>
      <c r="B13631" s="87" t="n">
        <v>100</v>
      </c>
      <c r="C13631" s="7" t="n">
        <v>7032</v>
      </c>
      <c r="D13631" s="7" t="n">
        <v>-5.25</v>
      </c>
      <c r="E13631" s="7" t="n">
        <v>1082340147</v>
      </c>
      <c r="F13631" s="7" t="n">
        <v>50.7999992370605</v>
      </c>
      <c r="G13631" s="7" t="n">
        <v>0</v>
      </c>
      <c r="H13631" s="7" t="n">
        <v>0</v>
      </c>
    </row>
    <row r="13632" spans="1:8">
      <c r="A13632" t="s">
        <v>4</v>
      </c>
      <c r="B13632" s="4" t="s">
        <v>5</v>
      </c>
      <c r="C13632" s="4" t="s">
        <v>7</v>
      </c>
      <c r="D13632" s="4" t="s">
        <v>13</v>
      </c>
      <c r="E13632" s="4" t="s">
        <v>14</v>
      </c>
      <c r="F13632" s="4" t="s">
        <v>13</v>
      </c>
      <c r="G13632" s="4" t="s">
        <v>13</v>
      </c>
      <c r="H13632" s="4" t="s">
        <v>8</v>
      </c>
    </row>
    <row r="13633" spans="1:8">
      <c r="A13633" t="n">
        <v>112150</v>
      </c>
      <c r="B13633" s="87" t="n">
        <v>100</v>
      </c>
      <c r="C13633" s="7" t="n">
        <v>13</v>
      </c>
      <c r="D13633" s="7" t="n">
        <v>-5.25</v>
      </c>
      <c r="E13633" s="7" t="n">
        <v>1082340147</v>
      </c>
      <c r="F13633" s="7" t="n">
        <v>50.7999992370605</v>
      </c>
      <c r="G13633" s="7" t="n">
        <v>0</v>
      </c>
      <c r="H13633" s="7" t="n">
        <v>0</v>
      </c>
    </row>
    <row r="13634" spans="1:8">
      <c r="A13634" t="s">
        <v>4</v>
      </c>
      <c r="B13634" s="4" t="s">
        <v>5</v>
      </c>
      <c r="C13634" s="4" t="s">
        <v>7</v>
      </c>
      <c r="D13634" s="4" t="s">
        <v>13</v>
      </c>
      <c r="E13634" s="4" t="s">
        <v>14</v>
      </c>
      <c r="F13634" s="4" t="s">
        <v>13</v>
      </c>
      <c r="G13634" s="4" t="s">
        <v>13</v>
      </c>
      <c r="H13634" s="4" t="s">
        <v>8</v>
      </c>
    </row>
    <row r="13635" spans="1:8">
      <c r="A13635" t="n">
        <v>112170</v>
      </c>
      <c r="B13635" s="87" t="n">
        <v>100</v>
      </c>
      <c r="C13635" s="7" t="n">
        <v>80</v>
      </c>
      <c r="D13635" s="7" t="n">
        <v>-5.25</v>
      </c>
      <c r="E13635" s="7" t="n">
        <v>1082340147</v>
      </c>
      <c r="F13635" s="7" t="n">
        <v>50.7999992370605</v>
      </c>
      <c r="G13635" s="7" t="n">
        <v>0</v>
      </c>
      <c r="H13635" s="7" t="n">
        <v>0</v>
      </c>
    </row>
    <row r="13636" spans="1:8">
      <c r="A13636" t="s">
        <v>4</v>
      </c>
      <c r="B13636" s="4" t="s">
        <v>5</v>
      </c>
      <c r="C13636" s="4" t="s">
        <v>7</v>
      </c>
      <c r="D13636" s="4" t="s">
        <v>13</v>
      </c>
      <c r="E13636" s="4" t="s">
        <v>14</v>
      </c>
      <c r="F13636" s="4" t="s">
        <v>13</v>
      </c>
      <c r="G13636" s="4" t="s">
        <v>13</v>
      </c>
      <c r="H13636" s="4" t="s">
        <v>8</v>
      </c>
    </row>
    <row r="13637" spans="1:8">
      <c r="A13637" t="n">
        <v>112190</v>
      </c>
      <c r="B13637" s="87" t="n">
        <v>100</v>
      </c>
      <c r="C13637" s="7" t="n">
        <v>18</v>
      </c>
      <c r="D13637" s="7" t="n">
        <v>-5.25</v>
      </c>
      <c r="E13637" s="7" t="n">
        <v>1082340147</v>
      </c>
      <c r="F13637" s="7" t="n">
        <v>50.7999992370605</v>
      </c>
      <c r="G13637" s="7" t="n">
        <v>0</v>
      </c>
      <c r="H13637" s="7" t="n">
        <v>0</v>
      </c>
    </row>
    <row r="13638" spans="1:8">
      <c r="A13638" t="s">
        <v>4</v>
      </c>
      <c r="B13638" s="4" t="s">
        <v>5</v>
      </c>
      <c r="C13638" s="4" t="s">
        <v>7</v>
      </c>
      <c r="D13638" s="4" t="s">
        <v>7</v>
      </c>
      <c r="E13638" s="4" t="s">
        <v>7</v>
      </c>
      <c r="F13638" s="4" t="s">
        <v>14</v>
      </c>
      <c r="G13638" s="4" t="s">
        <v>14</v>
      </c>
      <c r="H13638" s="4" t="s">
        <v>14</v>
      </c>
    </row>
    <row r="13639" spans="1:8">
      <c r="A13639" t="n">
        <v>112210</v>
      </c>
      <c r="B13639" s="56" t="n">
        <v>61</v>
      </c>
      <c r="C13639" s="7" t="n">
        <v>0</v>
      </c>
      <c r="D13639" s="7" t="n">
        <v>65535</v>
      </c>
      <c r="E13639" s="7" t="n">
        <v>0</v>
      </c>
      <c r="F13639" s="7" t="n">
        <v>-1062731776</v>
      </c>
      <c r="G13639" s="7" t="n">
        <v>1082340147</v>
      </c>
      <c r="H13639" s="7" t="n">
        <v>1112224563</v>
      </c>
    </row>
    <row r="13640" spans="1:8">
      <c r="A13640" t="s">
        <v>4</v>
      </c>
      <c r="B13640" s="4" t="s">
        <v>5</v>
      </c>
      <c r="C13640" s="4" t="s">
        <v>7</v>
      </c>
      <c r="D13640" s="4" t="s">
        <v>7</v>
      </c>
      <c r="E13640" s="4" t="s">
        <v>7</v>
      </c>
      <c r="F13640" s="4" t="s">
        <v>14</v>
      </c>
      <c r="G13640" s="4" t="s">
        <v>14</v>
      </c>
      <c r="H13640" s="4" t="s">
        <v>14</v>
      </c>
    </row>
    <row r="13641" spans="1:8">
      <c r="A13641" t="n">
        <v>112229</v>
      </c>
      <c r="B13641" s="56" t="n">
        <v>61</v>
      </c>
      <c r="C13641" s="7" t="n">
        <v>1</v>
      </c>
      <c r="D13641" s="7" t="n">
        <v>65535</v>
      </c>
      <c r="E13641" s="7" t="n">
        <v>0</v>
      </c>
      <c r="F13641" s="7" t="n">
        <v>-1062731776</v>
      </c>
      <c r="G13641" s="7" t="n">
        <v>1082340147</v>
      </c>
      <c r="H13641" s="7" t="n">
        <v>1112224563</v>
      </c>
    </row>
    <row r="13642" spans="1:8">
      <c r="A13642" t="s">
        <v>4</v>
      </c>
      <c r="B13642" s="4" t="s">
        <v>5</v>
      </c>
      <c r="C13642" s="4" t="s">
        <v>7</v>
      </c>
      <c r="D13642" s="4" t="s">
        <v>7</v>
      </c>
      <c r="E13642" s="4" t="s">
        <v>7</v>
      </c>
      <c r="F13642" s="4" t="s">
        <v>14</v>
      </c>
      <c r="G13642" s="4" t="s">
        <v>14</v>
      </c>
      <c r="H13642" s="4" t="s">
        <v>14</v>
      </c>
    </row>
    <row r="13643" spans="1:8">
      <c r="A13643" t="n">
        <v>112248</v>
      </c>
      <c r="B13643" s="56" t="n">
        <v>61</v>
      </c>
      <c r="C13643" s="7" t="n">
        <v>2</v>
      </c>
      <c r="D13643" s="7" t="n">
        <v>65535</v>
      </c>
      <c r="E13643" s="7" t="n">
        <v>0</v>
      </c>
      <c r="F13643" s="7" t="n">
        <v>-1062731776</v>
      </c>
      <c r="G13643" s="7" t="n">
        <v>1082340147</v>
      </c>
      <c r="H13643" s="7" t="n">
        <v>1112224563</v>
      </c>
    </row>
    <row r="13644" spans="1:8">
      <c r="A13644" t="s">
        <v>4</v>
      </c>
      <c r="B13644" s="4" t="s">
        <v>5</v>
      </c>
      <c r="C13644" s="4" t="s">
        <v>7</v>
      </c>
      <c r="D13644" s="4" t="s">
        <v>7</v>
      </c>
      <c r="E13644" s="4" t="s">
        <v>7</v>
      </c>
      <c r="F13644" s="4" t="s">
        <v>14</v>
      </c>
      <c r="G13644" s="4" t="s">
        <v>14</v>
      </c>
      <c r="H13644" s="4" t="s">
        <v>14</v>
      </c>
    </row>
    <row r="13645" spans="1:8">
      <c r="A13645" t="n">
        <v>112267</v>
      </c>
      <c r="B13645" s="56" t="n">
        <v>61</v>
      </c>
      <c r="C13645" s="7" t="n">
        <v>3</v>
      </c>
      <c r="D13645" s="7" t="n">
        <v>65535</v>
      </c>
      <c r="E13645" s="7" t="n">
        <v>0</v>
      </c>
      <c r="F13645" s="7" t="n">
        <v>-1062731776</v>
      </c>
      <c r="G13645" s="7" t="n">
        <v>1082340147</v>
      </c>
      <c r="H13645" s="7" t="n">
        <v>1112224563</v>
      </c>
    </row>
    <row r="13646" spans="1:8">
      <c r="A13646" t="s">
        <v>4</v>
      </c>
      <c r="B13646" s="4" t="s">
        <v>5</v>
      </c>
      <c r="C13646" s="4" t="s">
        <v>7</v>
      </c>
      <c r="D13646" s="4" t="s">
        <v>7</v>
      </c>
      <c r="E13646" s="4" t="s">
        <v>7</v>
      </c>
      <c r="F13646" s="4" t="s">
        <v>14</v>
      </c>
      <c r="G13646" s="4" t="s">
        <v>14</v>
      </c>
      <c r="H13646" s="4" t="s">
        <v>14</v>
      </c>
    </row>
    <row r="13647" spans="1:8">
      <c r="A13647" t="n">
        <v>112286</v>
      </c>
      <c r="B13647" s="56" t="n">
        <v>61</v>
      </c>
      <c r="C13647" s="7" t="n">
        <v>4</v>
      </c>
      <c r="D13647" s="7" t="n">
        <v>65535</v>
      </c>
      <c r="E13647" s="7" t="n">
        <v>0</v>
      </c>
      <c r="F13647" s="7" t="n">
        <v>-1062731776</v>
      </c>
      <c r="G13647" s="7" t="n">
        <v>1082340147</v>
      </c>
      <c r="H13647" s="7" t="n">
        <v>1112224563</v>
      </c>
    </row>
    <row r="13648" spans="1:8">
      <c r="A13648" t="s">
        <v>4</v>
      </c>
      <c r="B13648" s="4" t="s">
        <v>5</v>
      </c>
      <c r="C13648" s="4" t="s">
        <v>7</v>
      </c>
      <c r="D13648" s="4" t="s">
        <v>7</v>
      </c>
      <c r="E13648" s="4" t="s">
        <v>7</v>
      </c>
      <c r="F13648" s="4" t="s">
        <v>14</v>
      </c>
      <c r="G13648" s="4" t="s">
        <v>14</v>
      </c>
      <c r="H13648" s="4" t="s">
        <v>14</v>
      </c>
    </row>
    <row r="13649" spans="1:8">
      <c r="A13649" t="n">
        <v>112305</v>
      </c>
      <c r="B13649" s="56" t="n">
        <v>61</v>
      </c>
      <c r="C13649" s="7" t="n">
        <v>5</v>
      </c>
      <c r="D13649" s="7" t="n">
        <v>65535</v>
      </c>
      <c r="E13649" s="7" t="n">
        <v>0</v>
      </c>
      <c r="F13649" s="7" t="n">
        <v>-1062731776</v>
      </c>
      <c r="G13649" s="7" t="n">
        <v>1082340147</v>
      </c>
      <c r="H13649" s="7" t="n">
        <v>1112224563</v>
      </c>
    </row>
    <row r="13650" spans="1:8">
      <c r="A13650" t="s">
        <v>4</v>
      </c>
      <c r="B13650" s="4" t="s">
        <v>5</v>
      </c>
      <c r="C13650" s="4" t="s">
        <v>7</v>
      </c>
      <c r="D13650" s="4" t="s">
        <v>7</v>
      </c>
      <c r="E13650" s="4" t="s">
        <v>7</v>
      </c>
      <c r="F13650" s="4" t="s">
        <v>14</v>
      </c>
      <c r="G13650" s="4" t="s">
        <v>14</v>
      </c>
      <c r="H13650" s="4" t="s">
        <v>14</v>
      </c>
    </row>
    <row r="13651" spans="1:8">
      <c r="A13651" t="n">
        <v>112324</v>
      </c>
      <c r="B13651" s="56" t="n">
        <v>61</v>
      </c>
      <c r="C13651" s="7" t="n">
        <v>6</v>
      </c>
      <c r="D13651" s="7" t="n">
        <v>65535</v>
      </c>
      <c r="E13651" s="7" t="n">
        <v>0</v>
      </c>
      <c r="F13651" s="7" t="n">
        <v>-1062731776</v>
      </c>
      <c r="G13651" s="7" t="n">
        <v>1082340147</v>
      </c>
      <c r="H13651" s="7" t="n">
        <v>1112224563</v>
      </c>
    </row>
    <row r="13652" spans="1:8">
      <c r="A13652" t="s">
        <v>4</v>
      </c>
      <c r="B13652" s="4" t="s">
        <v>5</v>
      </c>
      <c r="C13652" s="4" t="s">
        <v>7</v>
      </c>
      <c r="D13652" s="4" t="s">
        <v>7</v>
      </c>
      <c r="E13652" s="4" t="s">
        <v>7</v>
      </c>
      <c r="F13652" s="4" t="s">
        <v>14</v>
      </c>
      <c r="G13652" s="4" t="s">
        <v>14</v>
      </c>
      <c r="H13652" s="4" t="s">
        <v>14</v>
      </c>
    </row>
    <row r="13653" spans="1:8">
      <c r="A13653" t="n">
        <v>112343</v>
      </c>
      <c r="B13653" s="56" t="n">
        <v>61</v>
      </c>
      <c r="C13653" s="7" t="n">
        <v>7</v>
      </c>
      <c r="D13653" s="7" t="n">
        <v>65535</v>
      </c>
      <c r="E13653" s="7" t="n">
        <v>0</v>
      </c>
      <c r="F13653" s="7" t="n">
        <v>-1062731776</v>
      </c>
      <c r="G13653" s="7" t="n">
        <v>1082340147</v>
      </c>
      <c r="H13653" s="7" t="n">
        <v>1112224563</v>
      </c>
    </row>
    <row r="13654" spans="1:8">
      <c r="A13654" t="s">
        <v>4</v>
      </c>
      <c r="B13654" s="4" t="s">
        <v>5</v>
      </c>
      <c r="C13654" s="4" t="s">
        <v>7</v>
      </c>
      <c r="D13654" s="4" t="s">
        <v>7</v>
      </c>
      <c r="E13654" s="4" t="s">
        <v>7</v>
      </c>
      <c r="F13654" s="4" t="s">
        <v>14</v>
      </c>
      <c r="G13654" s="4" t="s">
        <v>14</v>
      </c>
      <c r="H13654" s="4" t="s">
        <v>14</v>
      </c>
    </row>
    <row r="13655" spans="1:8">
      <c r="A13655" t="n">
        <v>112362</v>
      </c>
      <c r="B13655" s="56" t="n">
        <v>61</v>
      </c>
      <c r="C13655" s="7" t="n">
        <v>8</v>
      </c>
      <c r="D13655" s="7" t="n">
        <v>65535</v>
      </c>
      <c r="E13655" s="7" t="n">
        <v>0</v>
      </c>
      <c r="F13655" s="7" t="n">
        <v>-1062731776</v>
      </c>
      <c r="G13655" s="7" t="n">
        <v>1082340147</v>
      </c>
      <c r="H13655" s="7" t="n">
        <v>1112224563</v>
      </c>
    </row>
    <row r="13656" spans="1:8">
      <c r="A13656" t="s">
        <v>4</v>
      </c>
      <c r="B13656" s="4" t="s">
        <v>5</v>
      </c>
      <c r="C13656" s="4" t="s">
        <v>7</v>
      </c>
      <c r="D13656" s="4" t="s">
        <v>7</v>
      </c>
      <c r="E13656" s="4" t="s">
        <v>7</v>
      </c>
      <c r="F13656" s="4" t="s">
        <v>14</v>
      </c>
      <c r="G13656" s="4" t="s">
        <v>14</v>
      </c>
      <c r="H13656" s="4" t="s">
        <v>14</v>
      </c>
    </row>
    <row r="13657" spans="1:8">
      <c r="A13657" t="n">
        <v>112381</v>
      </c>
      <c r="B13657" s="56" t="n">
        <v>61</v>
      </c>
      <c r="C13657" s="7" t="n">
        <v>9</v>
      </c>
      <c r="D13657" s="7" t="n">
        <v>65535</v>
      </c>
      <c r="E13657" s="7" t="n">
        <v>0</v>
      </c>
      <c r="F13657" s="7" t="n">
        <v>-1062731776</v>
      </c>
      <c r="G13657" s="7" t="n">
        <v>1082340147</v>
      </c>
      <c r="H13657" s="7" t="n">
        <v>1112224563</v>
      </c>
    </row>
    <row r="13658" spans="1:8">
      <c r="A13658" t="s">
        <v>4</v>
      </c>
      <c r="B13658" s="4" t="s">
        <v>5</v>
      </c>
      <c r="C13658" s="4" t="s">
        <v>7</v>
      </c>
      <c r="D13658" s="4" t="s">
        <v>7</v>
      </c>
      <c r="E13658" s="4" t="s">
        <v>7</v>
      </c>
      <c r="F13658" s="4" t="s">
        <v>14</v>
      </c>
      <c r="G13658" s="4" t="s">
        <v>14</v>
      </c>
      <c r="H13658" s="4" t="s">
        <v>14</v>
      </c>
    </row>
    <row r="13659" spans="1:8">
      <c r="A13659" t="n">
        <v>112400</v>
      </c>
      <c r="B13659" s="56" t="n">
        <v>61</v>
      </c>
      <c r="C13659" s="7" t="n">
        <v>11</v>
      </c>
      <c r="D13659" s="7" t="n">
        <v>65535</v>
      </c>
      <c r="E13659" s="7" t="n">
        <v>0</v>
      </c>
      <c r="F13659" s="7" t="n">
        <v>-1062731776</v>
      </c>
      <c r="G13659" s="7" t="n">
        <v>1082340147</v>
      </c>
      <c r="H13659" s="7" t="n">
        <v>1112224563</v>
      </c>
    </row>
    <row r="13660" spans="1:8">
      <c r="A13660" t="s">
        <v>4</v>
      </c>
      <c r="B13660" s="4" t="s">
        <v>5</v>
      </c>
      <c r="C13660" s="4" t="s">
        <v>7</v>
      </c>
      <c r="D13660" s="4" t="s">
        <v>7</v>
      </c>
      <c r="E13660" s="4" t="s">
        <v>7</v>
      </c>
      <c r="F13660" s="4" t="s">
        <v>14</v>
      </c>
      <c r="G13660" s="4" t="s">
        <v>14</v>
      </c>
      <c r="H13660" s="4" t="s">
        <v>14</v>
      </c>
    </row>
    <row r="13661" spans="1:8">
      <c r="A13661" t="n">
        <v>112419</v>
      </c>
      <c r="B13661" s="56" t="n">
        <v>61</v>
      </c>
      <c r="C13661" s="7" t="n">
        <v>7032</v>
      </c>
      <c r="D13661" s="7" t="n">
        <v>65535</v>
      </c>
      <c r="E13661" s="7" t="n">
        <v>0</v>
      </c>
      <c r="F13661" s="7" t="n">
        <v>-1062731776</v>
      </c>
      <c r="G13661" s="7" t="n">
        <v>1082340147</v>
      </c>
      <c r="H13661" s="7" t="n">
        <v>1112224563</v>
      </c>
    </row>
    <row r="13662" spans="1:8">
      <c r="A13662" t="s">
        <v>4</v>
      </c>
      <c r="B13662" s="4" t="s">
        <v>5</v>
      </c>
      <c r="C13662" s="4" t="s">
        <v>7</v>
      </c>
      <c r="D13662" s="4" t="s">
        <v>7</v>
      </c>
      <c r="E13662" s="4" t="s">
        <v>7</v>
      </c>
      <c r="F13662" s="4" t="s">
        <v>14</v>
      </c>
      <c r="G13662" s="4" t="s">
        <v>14</v>
      </c>
      <c r="H13662" s="4" t="s">
        <v>14</v>
      </c>
    </row>
    <row r="13663" spans="1:8">
      <c r="A13663" t="n">
        <v>112438</v>
      </c>
      <c r="B13663" s="56" t="n">
        <v>61</v>
      </c>
      <c r="C13663" s="7" t="n">
        <v>13</v>
      </c>
      <c r="D13663" s="7" t="n">
        <v>65535</v>
      </c>
      <c r="E13663" s="7" t="n">
        <v>0</v>
      </c>
      <c r="F13663" s="7" t="n">
        <v>-1062731776</v>
      </c>
      <c r="G13663" s="7" t="n">
        <v>1082340147</v>
      </c>
      <c r="H13663" s="7" t="n">
        <v>1112224563</v>
      </c>
    </row>
    <row r="13664" spans="1:8">
      <c r="A13664" t="s">
        <v>4</v>
      </c>
      <c r="B13664" s="4" t="s">
        <v>5</v>
      </c>
      <c r="C13664" s="4" t="s">
        <v>7</v>
      </c>
      <c r="D13664" s="4" t="s">
        <v>7</v>
      </c>
      <c r="E13664" s="4" t="s">
        <v>7</v>
      </c>
      <c r="F13664" s="4" t="s">
        <v>14</v>
      </c>
      <c r="G13664" s="4" t="s">
        <v>14</v>
      </c>
      <c r="H13664" s="4" t="s">
        <v>14</v>
      </c>
    </row>
    <row r="13665" spans="1:8">
      <c r="A13665" t="n">
        <v>112457</v>
      </c>
      <c r="B13665" s="56" t="n">
        <v>61</v>
      </c>
      <c r="C13665" s="7" t="n">
        <v>80</v>
      </c>
      <c r="D13665" s="7" t="n">
        <v>65535</v>
      </c>
      <c r="E13665" s="7" t="n">
        <v>0</v>
      </c>
      <c r="F13665" s="7" t="n">
        <v>-1062731776</v>
      </c>
      <c r="G13665" s="7" t="n">
        <v>1082340147</v>
      </c>
      <c r="H13665" s="7" t="n">
        <v>1112224563</v>
      </c>
    </row>
    <row r="13666" spans="1:8">
      <c r="A13666" t="s">
        <v>4</v>
      </c>
      <c r="B13666" s="4" t="s">
        <v>5</v>
      </c>
      <c r="C13666" s="4" t="s">
        <v>7</v>
      </c>
      <c r="D13666" s="4" t="s">
        <v>7</v>
      </c>
      <c r="E13666" s="4" t="s">
        <v>7</v>
      </c>
      <c r="F13666" s="4" t="s">
        <v>14</v>
      </c>
      <c r="G13666" s="4" t="s">
        <v>14</v>
      </c>
      <c r="H13666" s="4" t="s">
        <v>14</v>
      </c>
    </row>
    <row r="13667" spans="1:8">
      <c r="A13667" t="n">
        <v>112476</v>
      </c>
      <c r="B13667" s="56" t="n">
        <v>61</v>
      </c>
      <c r="C13667" s="7" t="n">
        <v>18</v>
      </c>
      <c r="D13667" s="7" t="n">
        <v>65535</v>
      </c>
      <c r="E13667" s="7" t="n">
        <v>0</v>
      </c>
      <c r="F13667" s="7" t="n">
        <v>-1062731776</v>
      </c>
      <c r="G13667" s="7" t="n">
        <v>1082340147</v>
      </c>
      <c r="H13667" s="7" t="n">
        <v>1112224563</v>
      </c>
    </row>
    <row r="13668" spans="1:8">
      <c r="A13668" t="s">
        <v>4</v>
      </c>
      <c r="B13668" s="4" t="s">
        <v>5</v>
      </c>
      <c r="C13668" s="4" t="s">
        <v>8</v>
      </c>
      <c r="D13668" s="4" t="s">
        <v>14</v>
      </c>
      <c r="E13668" s="4" t="s">
        <v>7</v>
      </c>
      <c r="F13668" s="4" t="s">
        <v>9</v>
      </c>
      <c r="G13668" s="4" t="s">
        <v>9</v>
      </c>
      <c r="H13668" s="4" t="s">
        <v>14</v>
      </c>
    </row>
    <row r="13669" spans="1:8">
      <c r="A13669" t="n">
        <v>112495</v>
      </c>
      <c r="B13669" s="38" t="n">
        <v>175</v>
      </c>
      <c r="C13669" s="7" t="n">
        <v>0</v>
      </c>
      <c r="D13669" s="7" t="n">
        <v>0</v>
      </c>
      <c r="E13669" s="7" t="n">
        <v>7020</v>
      </c>
      <c r="F13669" s="7" t="s">
        <v>18</v>
      </c>
      <c r="G13669" s="7" t="s">
        <v>71</v>
      </c>
      <c r="H13669" s="7" t="n">
        <v>50</v>
      </c>
    </row>
    <row r="13670" spans="1:8">
      <c r="A13670" t="s">
        <v>4</v>
      </c>
      <c r="B13670" s="4" t="s">
        <v>5</v>
      </c>
      <c r="C13670" s="4" t="s">
        <v>8</v>
      </c>
      <c r="D13670" s="4" t="s">
        <v>14</v>
      </c>
      <c r="E13670" s="4" t="s">
        <v>14</v>
      </c>
      <c r="F13670" s="4" t="s">
        <v>14</v>
      </c>
      <c r="G13670" s="4" t="s">
        <v>14</v>
      </c>
      <c r="H13670" s="4" t="s">
        <v>14</v>
      </c>
      <c r="I13670" s="4" t="s">
        <v>14</v>
      </c>
      <c r="J13670" s="4" t="s">
        <v>14</v>
      </c>
      <c r="K13670" s="4" t="s">
        <v>14</v>
      </c>
    </row>
    <row r="13671" spans="1:8">
      <c r="A13671" t="n">
        <v>112521</v>
      </c>
      <c r="B13671" s="38" t="n">
        <v>175</v>
      </c>
      <c r="C13671" s="7" t="n">
        <v>1</v>
      </c>
      <c r="D13671" s="7" t="n">
        <v>0</v>
      </c>
      <c r="E13671" s="7" t="n">
        <v>0</v>
      </c>
      <c r="F13671" s="7" t="n">
        <v>0</v>
      </c>
      <c r="G13671" s="7" t="n">
        <v>0</v>
      </c>
      <c r="H13671" s="7" t="n">
        <v>0</v>
      </c>
      <c r="I13671" s="7" t="n">
        <v>1135706112</v>
      </c>
      <c r="J13671" s="7" t="n">
        <v>0</v>
      </c>
      <c r="K13671" s="7" t="n">
        <v>1092616192</v>
      </c>
    </row>
    <row r="13672" spans="1:8">
      <c r="A13672" t="s">
        <v>4</v>
      </c>
      <c r="B13672" s="4" t="s">
        <v>5</v>
      </c>
      <c r="C13672" s="4" t="s">
        <v>8</v>
      </c>
      <c r="D13672" s="4" t="s">
        <v>14</v>
      </c>
      <c r="E13672" s="4" t="s">
        <v>14</v>
      </c>
      <c r="F13672" s="4" t="s">
        <v>14</v>
      </c>
      <c r="G13672" s="4" t="s">
        <v>14</v>
      </c>
    </row>
    <row r="13673" spans="1:8">
      <c r="A13673" t="n">
        <v>112555</v>
      </c>
      <c r="B13673" s="38" t="n">
        <v>175</v>
      </c>
      <c r="C13673" s="7" t="n">
        <v>2</v>
      </c>
      <c r="D13673" s="7" t="n">
        <v>0</v>
      </c>
      <c r="E13673" s="7" t="n">
        <v>-1062731776</v>
      </c>
      <c r="F13673" s="7" t="n">
        <v>1083703296</v>
      </c>
      <c r="G13673" s="7" t="n">
        <v>1112211456</v>
      </c>
    </row>
    <row r="13674" spans="1:8">
      <c r="A13674" t="s">
        <v>4</v>
      </c>
      <c r="B13674" s="4" t="s">
        <v>5</v>
      </c>
      <c r="C13674" s="4" t="s">
        <v>8</v>
      </c>
      <c r="D13674" s="4" t="s">
        <v>14</v>
      </c>
    </row>
    <row r="13675" spans="1:8">
      <c r="A13675" t="n">
        <v>112573</v>
      </c>
      <c r="B13675" s="38" t="n">
        <v>175</v>
      </c>
      <c r="C13675" s="7" t="n">
        <v>3</v>
      </c>
      <c r="D13675" s="7" t="n">
        <v>0</v>
      </c>
    </row>
    <row r="13676" spans="1:8">
      <c r="A13676" t="s">
        <v>4</v>
      </c>
      <c r="B13676" s="4" t="s">
        <v>5</v>
      </c>
      <c r="C13676" s="4" t="s">
        <v>8</v>
      </c>
      <c r="D13676" s="4" t="s">
        <v>9</v>
      </c>
      <c r="E13676" s="4" t="s">
        <v>7</v>
      </c>
    </row>
    <row r="13677" spans="1:8">
      <c r="A13677" t="n">
        <v>112579</v>
      </c>
      <c r="B13677" s="18" t="n">
        <v>94</v>
      </c>
      <c r="C13677" s="7" t="n">
        <v>0</v>
      </c>
      <c r="D13677" s="7" t="s">
        <v>18</v>
      </c>
      <c r="E13677" s="7" t="n">
        <v>1</v>
      </c>
    </row>
    <row r="13678" spans="1:8">
      <c r="A13678" t="s">
        <v>4</v>
      </c>
      <c r="B13678" s="4" t="s">
        <v>5</v>
      </c>
      <c r="C13678" s="4" t="s">
        <v>8</v>
      </c>
      <c r="D13678" s="4" t="s">
        <v>9</v>
      </c>
      <c r="E13678" s="4" t="s">
        <v>7</v>
      </c>
    </row>
    <row r="13679" spans="1:8">
      <c r="A13679" t="n">
        <v>112592</v>
      </c>
      <c r="B13679" s="18" t="n">
        <v>94</v>
      </c>
      <c r="C13679" s="7" t="n">
        <v>0</v>
      </c>
      <c r="D13679" s="7" t="s">
        <v>18</v>
      </c>
      <c r="E13679" s="7" t="n">
        <v>2</v>
      </c>
    </row>
    <row r="13680" spans="1:8">
      <c r="A13680" t="s">
        <v>4</v>
      </c>
      <c r="B13680" s="4" t="s">
        <v>5</v>
      </c>
      <c r="C13680" s="4" t="s">
        <v>8</v>
      </c>
      <c r="D13680" s="4" t="s">
        <v>9</v>
      </c>
      <c r="E13680" s="4" t="s">
        <v>7</v>
      </c>
    </row>
    <row r="13681" spans="1:11">
      <c r="A13681" t="n">
        <v>112605</v>
      </c>
      <c r="B13681" s="18" t="n">
        <v>94</v>
      </c>
      <c r="C13681" s="7" t="n">
        <v>1</v>
      </c>
      <c r="D13681" s="7" t="s">
        <v>18</v>
      </c>
      <c r="E13681" s="7" t="n">
        <v>4</v>
      </c>
    </row>
    <row r="13682" spans="1:11">
      <c r="A13682" t="s">
        <v>4</v>
      </c>
      <c r="B13682" s="4" t="s">
        <v>5</v>
      </c>
      <c r="C13682" s="4" t="s">
        <v>8</v>
      </c>
      <c r="D13682" s="4" t="s">
        <v>9</v>
      </c>
      <c r="E13682" s="4" t="s">
        <v>7</v>
      </c>
    </row>
    <row r="13683" spans="1:11">
      <c r="A13683" t="n">
        <v>112618</v>
      </c>
      <c r="B13683" s="18" t="n">
        <v>94</v>
      </c>
      <c r="C13683" s="7" t="n">
        <v>0</v>
      </c>
      <c r="D13683" s="7" t="s">
        <v>23</v>
      </c>
      <c r="E13683" s="7" t="n">
        <v>1</v>
      </c>
    </row>
    <row r="13684" spans="1:11">
      <c r="A13684" t="s">
        <v>4</v>
      </c>
      <c r="B13684" s="4" t="s">
        <v>5</v>
      </c>
      <c r="C13684" s="4" t="s">
        <v>8</v>
      </c>
      <c r="D13684" s="4" t="s">
        <v>9</v>
      </c>
      <c r="E13684" s="4" t="s">
        <v>7</v>
      </c>
    </row>
    <row r="13685" spans="1:11">
      <c r="A13685" t="n">
        <v>112630</v>
      </c>
      <c r="B13685" s="18" t="n">
        <v>94</v>
      </c>
      <c r="C13685" s="7" t="n">
        <v>0</v>
      </c>
      <c r="D13685" s="7" t="s">
        <v>23</v>
      </c>
      <c r="E13685" s="7" t="n">
        <v>2</v>
      </c>
    </row>
    <row r="13686" spans="1:11">
      <c r="A13686" t="s">
        <v>4</v>
      </c>
      <c r="B13686" s="4" t="s">
        <v>5</v>
      </c>
      <c r="C13686" s="4" t="s">
        <v>8</v>
      </c>
      <c r="D13686" s="4" t="s">
        <v>9</v>
      </c>
      <c r="E13686" s="4" t="s">
        <v>7</v>
      </c>
    </row>
    <row r="13687" spans="1:11">
      <c r="A13687" t="n">
        <v>112642</v>
      </c>
      <c r="B13687" s="18" t="n">
        <v>94</v>
      </c>
      <c r="C13687" s="7" t="n">
        <v>1</v>
      </c>
      <c r="D13687" s="7" t="s">
        <v>23</v>
      </c>
      <c r="E13687" s="7" t="n">
        <v>4</v>
      </c>
    </row>
    <row r="13688" spans="1:11">
      <c r="A13688" t="s">
        <v>4</v>
      </c>
      <c r="B13688" s="4" t="s">
        <v>5</v>
      </c>
      <c r="C13688" s="4" t="s">
        <v>8</v>
      </c>
      <c r="D13688" s="4" t="s">
        <v>9</v>
      </c>
      <c r="E13688" s="4" t="s">
        <v>7</v>
      </c>
    </row>
    <row r="13689" spans="1:11">
      <c r="A13689" t="n">
        <v>112654</v>
      </c>
      <c r="B13689" s="18" t="n">
        <v>94</v>
      </c>
      <c r="C13689" s="7" t="n">
        <v>0</v>
      </c>
      <c r="D13689" s="7" t="s">
        <v>24</v>
      </c>
      <c r="E13689" s="7" t="n">
        <v>1</v>
      </c>
    </row>
    <row r="13690" spans="1:11">
      <c r="A13690" t="s">
        <v>4</v>
      </c>
      <c r="B13690" s="4" t="s">
        <v>5</v>
      </c>
      <c r="C13690" s="4" t="s">
        <v>8</v>
      </c>
      <c r="D13690" s="4" t="s">
        <v>9</v>
      </c>
      <c r="E13690" s="4" t="s">
        <v>7</v>
      </c>
    </row>
    <row r="13691" spans="1:11">
      <c r="A13691" t="n">
        <v>112666</v>
      </c>
      <c r="B13691" s="18" t="n">
        <v>94</v>
      </c>
      <c r="C13691" s="7" t="n">
        <v>0</v>
      </c>
      <c r="D13691" s="7" t="s">
        <v>24</v>
      </c>
      <c r="E13691" s="7" t="n">
        <v>2</v>
      </c>
    </row>
    <row r="13692" spans="1:11">
      <c r="A13692" t="s">
        <v>4</v>
      </c>
      <c r="B13692" s="4" t="s">
        <v>5</v>
      </c>
      <c r="C13692" s="4" t="s">
        <v>8</v>
      </c>
      <c r="D13692" s="4" t="s">
        <v>9</v>
      </c>
      <c r="E13692" s="4" t="s">
        <v>7</v>
      </c>
    </row>
    <row r="13693" spans="1:11">
      <c r="A13693" t="n">
        <v>112678</v>
      </c>
      <c r="B13693" s="18" t="n">
        <v>94</v>
      </c>
      <c r="C13693" s="7" t="n">
        <v>1</v>
      </c>
      <c r="D13693" s="7" t="s">
        <v>24</v>
      </c>
      <c r="E13693" s="7" t="n">
        <v>4</v>
      </c>
    </row>
    <row r="13694" spans="1:11">
      <c r="A13694" t="s">
        <v>4</v>
      </c>
      <c r="B13694" s="4" t="s">
        <v>5</v>
      </c>
      <c r="C13694" s="4" t="s">
        <v>8</v>
      </c>
      <c r="D13694" s="4" t="s">
        <v>9</v>
      </c>
      <c r="E13694" s="4" t="s">
        <v>7</v>
      </c>
    </row>
    <row r="13695" spans="1:11">
      <c r="A13695" t="n">
        <v>112690</v>
      </c>
      <c r="B13695" s="18" t="n">
        <v>94</v>
      </c>
      <c r="C13695" s="7" t="n">
        <v>0</v>
      </c>
      <c r="D13695" s="7" t="s">
        <v>25</v>
      </c>
      <c r="E13695" s="7" t="n">
        <v>1</v>
      </c>
    </row>
    <row r="13696" spans="1:11">
      <c r="A13696" t="s">
        <v>4</v>
      </c>
      <c r="B13696" s="4" t="s">
        <v>5</v>
      </c>
      <c r="C13696" s="4" t="s">
        <v>8</v>
      </c>
      <c r="D13696" s="4" t="s">
        <v>9</v>
      </c>
      <c r="E13696" s="4" t="s">
        <v>7</v>
      </c>
    </row>
    <row r="13697" spans="1:5">
      <c r="A13697" t="n">
        <v>112702</v>
      </c>
      <c r="B13697" s="18" t="n">
        <v>94</v>
      </c>
      <c r="C13697" s="7" t="n">
        <v>0</v>
      </c>
      <c r="D13697" s="7" t="s">
        <v>25</v>
      </c>
      <c r="E13697" s="7" t="n">
        <v>2</v>
      </c>
    </row>
    <row r="13698" spans="1:5">
      <c r="A13698" t="s">
        <v>4</v>
      </c>
      <c r="B13698" s="4" t="s">
        <v>5</v>
      </c>
      <c r="C13698" s="4" t="s">
        <v>8</v>
      </c>
      <c r="D13698" s="4" t="s">
        <v>9</v>
      </c>
      <c r="E13698" s="4" t="s">
        <v>7</v>
      </c>
    </row>
    <row r="13699" spans="1:5">
      <c r="A13699" t="n">
        <v>112714</v>
      </c>
      <c r="B13699" s="18" t="n">
        <v>94</v>
      </c>
      <c r="C13699" s="7" t="n">
        <v>1</v>
      </c>
      <c r="D13699" s="7" t="s">
        <v>25</v>
      </c>
      <c r="E13699" s="7" t="n">
        <v>4</v>
      </c>
    </row>
    <row r="13700" spans="1:5">
      <c r="A13700" t="s">
        <v>4</v>
      </c>
      <c r="B13700" s="4" t="s">
        <v>5</v>
      </c>
      <c r="C13700" s="4" t="s">
        <v>8</v>
      </c>
      <c r="D13700" s="4" t="s">
        <v>9</v>
      </c>
      <c r="E13700" s="4" t="s">
        <v>7</v>
      </c>
    </row>
    <row r="13701" spans="1:5">
      <c r="A13701" t="n">
        <v>112726</v>
      </c>
      <c r="B13701" s="18" t="n">
        <v>94</v>
      </c>
      <c r="C13701" s="7" t="n">
        <v>0</v>
      </c>
      <c r="D13701" s="7" t="s">
        <v>26</v>
      </c>
      <c r="E13701" s="7" t="n">
        <v>1</v>
      </c>
    </row>
    <row r="13702" spans="1:5">
      <c r="A13702" t="s">
        <v>4</v>
      </c>
      <c r="B13702" s="4" t="s">
        <v>5</v>
      </c>
      <c r="C13702" s="4" t="s">
        <v>8</v>
      </c>
      <c r="D13702" s="4" t="s">
        <v>9</v>
      </c>
      <c r="E13702" s="4" t="s">
        <v>7</v>
      </c>
    </row>
    <row r="13703" spans="1:5">
      <c r="A13703" t="n">
        <v>112738</v>
      </c>
      <c r="B13703" s="18" t="n">
        <v>94</v>
      </c>
      <c r="C13703" s="7" t="n">
        <v>0</v>
      </c>
      <c r="D13703" s="7" t="s">
        <v>26</v>
      </c>
      <c r="E13703" s="7" t="n">
        <v>2</v>
      </c>
    </row>
    <row r="13704" spans="1:5">
      <c r="A13704" t="s">
        <v>4</v>
      </c>
      <c r="B13704" s="4" t="s">
        <v>5</v>
      </c>
      <c r="C13704" s="4" t="s">
        <v>8</v>
      </c>
      <c r="D13704" s="4" t="s">
        <v>9</v>
      </c>
      <c r="E13704" s="4" t="s">
        <v>7</v>
      </c>
    </row>
    <row r="13705" spans="1:5">
      <c r="A13705" t="n">
        <v>112750</v>
      </c>
      <c r="B13705" s="18" t="n">
        <v>94</v>
      </c>
      <c r="C13705" s="7" t="n">
        <v>1</v>
      </c>
      <c r="D13705" s="7" t="s">
        <v>26</v>
      </c>
      <c r="E13705" s="7" t="n">
        <v>4</v>
      </c>
    </row>
    <row r="13706" spans="1:5">
      <c r="A13706" t="s">
        <v>4</v>
      </c>
      <c r="B13706" s="4" t="s">
        <v>5</v>
      </c>
      <c r="C13706" s="4" t="s">
        <v>9</v>
      </c>
      <c r="D13706" s="4" t="s">
        <v>9</v>
      </c>
    </row>
    <row r="13707" spans="1:5">
      <c r="A13707" t="n">
        <v>112762</v>
      </c>
      <c r="B13707" s="26" t="n">
        <v>70</v>
      </c>
      <c r="C13707" s="7" t="s">
        <v>53</v>
      </c>
      <c r="D13707" s="7" t="s">
        <v>59</v>
      </c>
    </row>
    <row r="13708" spans="1:5">
      <c r="A13708" t="s">
        <v>4</v>
      </c>
      <c r="B13708" s="4" t="s">
        <v>5</v>
      </c>
      <c r="C13708" s="4" t="s">
        <v>9</v>
      </c>
      <c r="D13708" s="4" t="s">
        <v>9</v>
      </c>
    </row>
    <row r="13709" spans="1:5">
      <c r="A13709" t="n">
        <v>112778</v>
      </c>
      <c r="B13709" s="26" t="n">
        <v>70</v>
      </c>
      <c r="C13709" s="7" t="s">
        <v>18</v>
      </c>
      <c r="D13709" s="7" t="s">
        <v>59</v>
      </c>
    </row>
    <row r="13710" spans="1:5">
      <c r="A13710" t="s">
        <v>4</v>
      </c>
      <c r="B13710" s="4" t="s">
        <v>5</v>
      </c>
      <c r="C13710" s="4" t="s">
        <v>9</v>
      </c>
      <c r="D13710" s="4" t="s">
        <v>9</v>
      </c>
    </row>
    <row r="13711" spans="1:5">
      <c r="A13711" t="n">
        <v>112795</v>
      </c>
      <c r="B13711" s="26" t="n">
        <v>70</v>
      </c>
      <c r="C13711" s="7" t="s">
        <v>23</v>
      </c>
      <c r="D13711" s="7" t="s">
        <v>59</v>
      </c>
    </row>
    <row r="13712" spans="1:5">
      <c r="A13712" t="s">
        <v>4</v>
      </c>
      <c r="B13712" s="4" t="s">
        <v>5</v>
      </c>
      <c r="C13712" s="4" t="s">
        <v>9</v>
      </c>
      <c r="D13712" s="4" t="s">
        <v>9</v>
      </c>
    </row>
    <row r="13713" spans="1:5">
      <c r="A13713" t="n">
        <v>112811</v>
      </c>
      <c r="B13713" s="26" t="n">
        <v>70</v>
      </c>
      <c r="C13713" s="7" t="s">
        <v>24</v>
      </c>
      <c r="D13713" s="7" t="s">
        <v>59</v>
      </c>
    </row>
    <row r="13714" spans="1:5">
      <c r="A13714" t="s">
        <v>4</v>
      </c>
      <c r="B13714" s="4" t="s">
        <v>5</v>
      </c>
      <c r="C13714" s="4" t="s">
        <v>9</v>
      </c>
      <c r="D13714" s="4" t="s">
        <v>9</v>
      </c>
    </row>
    <row r="13715" spans="1:5">
      <c r="A13715" t="n">
        <v>112827</v>
      </c>
      <c r="B13715" s="26" t="n">
        <v>70</v>
      </c>
      <c r="C13715" s="7" t="s">
        <v>25</v>
      </c>
      <c r="D13715" s="7" t="s">
        <v>59</v>
      </c>
    </row>
    <row r="13716" spans="1:5">
      <c r="A13716" t="s">
        <v>4</v>
      </c>
      <c r="B13716" s="4" t="s">
        <v>5</v>
      </c>
      <c r="C13716" s="4" t="s">
        <v>9</v>
      </c>
      <c r="D13716" s="4" t="s">
        <v>9</v>
      </c>
    </row>
    <row r="13717" spans="1:5">
      <c r="A13717" t="n">
        <v>112843</v>
      </c>
      <c r="B13717" s="26" t="n">
        <v>70</v>
      </c>
      <c r="C13717" s="7" t="s">
        <v>26</v>
      </c>
      <c r="D13717" s="7" t="s">
        <v>59</v>
      </c>
    </row>
    <row r="13718" spans="1:5">
      <c r="A13718" t="s">
        <v>4</v>
      </c>
      <c r="B13718" s="4" t="s">
        <v>5</v>
      </c>
      <c r="C13718" s="4" t="s">
        <v>8</v>
      </c>
      <c r="D13718" s="4" t="s">
        <v>7</v>
      </c>
      <c r="E13718" s="4" t="s">
        <v>8</v>
      </c>
      <c r="F13718" s="4" t="s">
        <v>12</v>
      </c>
    </row>
    <row r="13719" spans="1:5">
      <c r="A13719" t="n">
        <v>112859</v>
      </c>
      <c r="B13719" s="12" t="n">
        <v>5</v>
      </c>
      <c r="C13719" s="7" t="n">
        <v>30</v>
      </c>
      <c r="D13719" s="7" t="n">
        <v>9489</v>
      </c>
      <c r="E13719" s="7" t="n">
        <v>1</v>
      </c>
      <c r="F13719" s="13" t="n">
        <f t="normal" ca="1">A13725</f>
        <v>0</v>
      </c>
    </row>
    <row r="13720" spans="1:5">
      <c r="A13720" t="s">
        <v>4</v>
      </c>
      <c r="B13720" s="4" t="s">
        <v>5</v>
      </c>
      <c r="C13720" s="4" t="s">
        <v>7</v>
      </c>
      <c r="D13720" s="4" t="s">
        <v>7</v>
      </c>
      <c r="E13720" s="4" t="s">
        <v>7</v>
      </c>
      <c r="F13720" s="4" t="s">
        <v>7</v>
      </c>
      <c r="G13720" s="4" t="s">
        <v>7</v>
      </c>
      <c r="H13720" s="4" t="s">
        <v>7</v>
      </c>
      <c r="I13720" s="4" t="s">
        <v>7</v>
      </c>
    </row>
    <row r="13721" spans="1:5">
      <c r="A13721" t="n">
        <v>112868</v>
      </c>
      <c r="B13721" s="77" t="n">
        <v>132</v>
      </c>
      <c r="C13721" s="7" t="n">
        <v>12</v>
      </c>
      <c r="D13721" s="7" t="n">
        <v>20</v>
      </c>
      <c r="E13721" s="7" t="n">
        <v>65535</v>
      </c>
      <c r="F13721" s="7" t="n">
        <v>12</v>
      </c>
      <c r="G13721" s="7" t="n">
        <v>21</v>
      </c>
      <c r="H13721" s="7" t="n">
        <v>8</v>
      </c>
      <c r="I13721" s="7" t="n">
        <v>1204</v>
      </c>
    </row>
    <row r="13722" spans="1:5">
      <c r="A13722" t="s">
        <v>4</v>
      </c>
      <c r="B13722" s="4" t="s">
        <v>5</v>
      </c>
      <c r="C13722" s="4" t="s">
        <v>12</v>
      </c>
    </row>
    <row r="13723" spans="1:5">
      <c r="A13723" t="n">
        <v>112883</v>
      </c>
      <c r="B13723" s="15" t="n">
        <v>3</v>
      </c>
      <c r="C13723" s="13" t="n">
        <f t="normal" ca="1">A13727</f>
        <v>0</v>
      </c>
    </row>
    <row r="13724" spans="1:5">
      <c r="A13724" t="s">
        <v>4</v>
      </c>
      <c r="B13724" s="4" t="s">
        <v>5</v>
      </c>
      <c r="C13724" s="4" t="s">
        <v>7</v>
      </c>
      <c r="D13724" s="4" t="s">
        <v>7</v>
      </c>
      <c r="E13724" s="4" t="s">
        <v>7</v>
      </c>
      <c r="F13724" s="4" t="s">
        <v>7</v>
      </c>
      <c r="G13724" s="4" t="s">
        <v>7</v>
      </c>
      <c r="H13724" s="4" t="s">
        <v>7</v>
      </c>
      <c r="I13724" s="4" t="s">
        <v>7</v>
      </c>
    </row>
    <row r="13725" spans="1:5">
      <c r="A13725" t="n">
        <v>112888</v>
      </c>
      <c r="B13725" s="77" t="n">
        <v>132</v>
      </c>
      <c r="C13725" s="7" t="n">
        <v>12</v>
      </c>
      <c r="D13725" s="7" t="n">
        <v>19</v>
      </c>
      <c r="E13725" s="7" t="n">
        <v>65535</v>
      </c>
      <c r="F13725" s="7" t="n">
        <v>12</v>
      </c>
      <c r="G13725" s="7" t="n">
        <v>21</v>
      </c>
      <c r="H13725" s="7" t="n">
        <v>8</v>
      </c>
      <c r="I13725" s="7" t="n">
        <v>1204</v>
      </c>
    </row>
    <row r="13726" spans="1:5">
      <c r="A13726" t="s">
        <v>4</v>
      </c>
      <c r="B13726" s="4" t="s">
        <v>5</v>
      </c>
    </row>
    <row r="13727" spans="1:5">
      <c r="A13727" t="n">
        <v>112903</v>
      </c>
      <c r="B13727" s="78" t="n">
        <v>133</v>
      </c>
    </row>
    <row r="13728" spans="1:5">
      <c r="A13728" t="s">
        <v>4</v>
      </c>
      <c r="B13728" s="4" t="s">
        <v>5</v>
      </c>
      <c r="C13728" s="4" t="s">
        <v>8</v>
      </c>
      <c r="D13728" s="4" t="s">
        <v>7</v>
      </c>
      <c r="E13728" s="4" t="s">
        <v>14</v>
      </c>
      <c r="F13728" s="4" t="s">
        <v>7</v>
      </c>
      <c r="G13728" s="4" t="s">
        <v>14</v>
      </c>
      <c r="H13728" s="4" t="s">
        <v>8</v>
      </c>
    </row>
    <row r="13729" spans="1:9">
      <c r="A13729" t="n">
        <v>112904</v>
      </c>
      <c r="B13729" s="14" t="n">
        <v>49</v>
      </c>
      <c r="C13729" s="7" t="n">
        <v>0</v>
      </c>
      <c r="D13729" s="7" t="n">
        <v>126</v>
      </c>
      <c r="E13729" s="7" t="n">
        <v>1065353216</v>
      </c>
      <c r="F13729" s="7" t="n">
        <v>0</v>
      </c>
      <c r="G13729" s="7" t="n">
        <v>0</v>
      </c>
      <c r="H13729" s="7" t="n">
        <v>0</v>
      </c>
    </row>
    <row r="13730" spans="1:9">
      <c r="A13730" t="s">
        <v>4</v>
      </c>
      <c r="B13730" s="4" t="s">
        <v>5</v>
      </c>
      <c r="C13730" s="4" t="s">
        <v>8</v>
      </c>
      <c r="D13730" s="4" t="s">
        <v>7</v>
      </c>
      <c r="E13730" s="4" t="s">
        <v>14</v>
      </c>
      <c r="F13730" s="4" t="s">
        <v>7</v>
      </c>
    </row>
    <row r="13731" spans="1:9">
      <c r="A13731" t="n">
        <v>112919</v>
      </c>
      <c r="B13731" s="16" t="n">
        <v>50</v>
      </c>
      <c r="C13731" s="7" t="n">
        <v>3</v>
      </c>
      <c r="D13731" s="7" t="n">
        <v>8150</v>
      </c>
      <c r="E13731" s="7" t="n">
        <v>1056964608</v>
      </c>
      <c r="F13731" s="7" t="n">
        <v>1000</v>
      </c>
    </row>
    <row r="13732" spans="1:9">
      <c r="A13732" t="s">
        <v>4</v>
      </c>
      <c r="B13732" s="4" t="s">
        <v>5</v>
      </c>
      <c r="C13732" s="4" t="s">
        <v>8</v>
      </c>
    </row>
    <row r="13733" spans="1:9">
      <c r="A13733" t="n">
        <v>112929</v>
      </c>
      <c r="B13733" s="69" t="n">
        <v>116</v>
      </c>
      <c r="C13733" s="7" t="n">
        <v>0</v>
      </c>
    </row>
    <row r="13734" spans="1:9">
      <c r="A13734" t="s">
        <v>4</v>
      </c>
      <c r="B13734" s="4" t="s">
        <v>5</v>
      </c>
      <c r="C13734" s="4" t="s">
        <v>8</v>
      </c>
      <c r="D13734" s="4" t="s">
        <v>7</v>
      </c>
    </row>
    <row r="13735" spans="1:9">
      <c r="A13735" t="n">
        <v>112931</v>
      </c>
      <c r="B13735" s="69" t="n">
        <v>116</v>
      </c>
      <c r="C13735" s="7" t="n">
        <v>2</v>
      </c>
      <c r="D13735" s="7" t="n">
        <v>1</v>
      </c>
    </row>
    <row r="13736" spans="1:9">
      <c r="A13736" t="s">
        <v>4</v>
      </c>
      <c r="B13736" s="4" t="s">
        <v>5</v>
      </c>
      <c r="C13736" s="4" t="s">
        <v>8</v>
      </c>
      <c r="D13736" s="4" t="s">
        <v>14</v>
      </c>
    </row>
    <row r="13737" spans="1:9">
      <c r="A13737" t="n">
        <v>112935</v>
      </c>
      <c r="B13737" s="69" t="n">
        <v>116</v>
      </c>
      <c r="C13737" s="7" t="n">
        <v>5</v>
      </c>
      <c r="D13737" s="7" t="n">
        <v>1097859072</v>
      </c>
    </row>
    <row r="13738" spans="1:9">
      <c r="A13738" t="s">
        <v>4</v>
      </c>
      <c r="B13738" s="4" t="s">
        <v>5</v>
      </c>
      <c r="C13738" s="4" t="s">
        <v>8</v>
      </c>
      <c r="D13738" s="4" t="s">
        <v>7</v>
      </c>
    </row>
    <row r="13739" spans="1:9">
      <c r="A13739" t="n">
        <v>112941</v>
      </c>
      <c r="B13739" s="69" t="n">
        <v>116</v>
      </c>
      <c r="C13739" s="7" t="n">
        <v>6</v>
      </c>
      <c r="D13739" s="7" t="n">
        <v>1</v>
      </c>
    </row>
    <row r="13740" spans="1:9">
      <c r="A13740" t="s">
        <v>4</v>
      </c>
      <c r="B13740" s="4" t="s">
        <v>5</v>
      </c>
      <c r="C13740" s="4" t="s">
        <v>8</v>
      </c>
      <c r="D13740" s="4" t="s">
        <v>8</v>
      </c>
      <c r="E13740" s="4" t="s">
        <v>13</v>
      </c>
      <c r="F13740" s="4" t="s">
        <v>13</v>
      </c>
      <c r="G13740" s="4" t="s">
        <v>13</v>
      </c>
      <c r="H13740" s="4" t="s">
        <v>7</v>
      </c>
    </row>
    <row r="13741" spans="1:9">
      <c r="A13741" t="n">
        <v>112945</v>
      </c>
      <c r="B13741" s="31" t="n">
        <v>45</v>
      </c>
      <c r="C13741" s="7" t="n">
        <v>2</v>
      </c>
      <c r="D13741" s="7" t="n">
        <v>3</v>
      </c>
      <c r="E13741" s="7" t="n">
        <v>0</v>
      </c>
      <c r="F13741" s="7" t="n">
        <v>0.699999988079071</v>
      </c>
      <c r="G13741" s="7" t="n">
        <v>49.1500015258789</v>
      </c>
      <c r="H13741" s="7" t="n">
        <v>0</v>
      </c>
    </row>
    <row r="13742" spans="1:9">
      <c r="A13742" t="s">
        <v>4</v>
      </c>
      <c r="B13742" s="4" t="s">
        <v>5</v>
      </c>
      <c r="C13742" s="4" t="s">
        <v>8</v>
      </c>
      <c r="D13742" s="4" t="s">
        <v>8</v>
      </c>
      <c r="E13742" s="4" t="s">
        <v>13</v>
      </c>
      <c r="F13742" s="4" t="s">
        <v>13</v>
      </c>
      <c r="G13742" s="4" t="s">
        <v>13</v>
      </c>
      <c r="H13742" s="4" t="s">
        <v>7</v>
      </c>
      <c r="I13742" s="4" t="s">
        <v>8</v>
      </c>
    </row>
    <row r="13743" spans="1:9">
      <c r="A13743" t="n">
        <v>112962</v>
      </c>
      <c r="B13743" s="31" t="n">
        <v>45</v>
      </c>
      <c r="C13743" s="7" t="n">
        <v>4</v>
      </c>
      <c r="D13743" s="7" t="n">
        <v>3</v>
      </c>
      <c r="E13743" s="7" t="n">
        <v>7.44999980926514</v>
      </c>
      <c r="F13743" s="7" t="n">
        <v>273.600006103516</v>
      </c>
      <c r="G13743" s="7" t="n">
        <v>0</v>
      </c>
      <c r="H13743" s="7" t="n">
        <v>0</v>
      </c>
      <c r="I13743" s="7" t="n">
        <v>0</v>
      </c>
    </row>
    <row r="13744" spans="1:9">
      <c r="A13744" t="s">
        <v>4</v>
      </c>
      <c r="B13744" s="4" t="s">
        <v>5</v>
      </c>
      <c r="C13744" s="4" t="s">
        <v>8</v>
      </c>
      <c r="D13744" s="4" t="s">
        <v>8</v>
      </c>
      <c r="E13744" s="4" t="s">
        <v>13</v>
      </c>
      <c r="F13744" s="4" t="s">
        <v>7</v>
      </c>
    </row>
    <row r="13745" spans="1:9">
      <c r="A13745" t="n">
        <v>112980</v>
      </c>
      <c r="B13745" s="31" t="n">
        <v>45</v>
      </c>
      <c r="C13745" s="7" t="n">
        <v>5</v>
      </c>
      <c r="D13745" s="7" t="n">
        <v>3</v>
      </c>
      <c r="E13745" s="7" t="n">
        <v>9.5</v>
      </c>
      <c r="F13745" s="7" t="n">
        <v>0</v>
      </c>
    </row>
    <row r="13746" spans="1:9">
      <c r="A13746" t="s">
        <v>4</v>
      </c>
      <c r="B13746" s="4" t="s">
        <v>5</v>
      </c>
      <c r="C13746" s="4" t="s">
        <v>8</v>
      </c>
      <c r="D13746" s="4" t="s">
        <v>8</v>
      </c>
      <c r="E13746" s="4" t="s">
        <v>13</v>
      </c>
      <c r="F13746" s="4" t="s">
        <v>7</v>
      </c>
    </row>
    <row r="13747" spans="1:9">
      <c r="A13747" t="n">
        <v>112989</v>
      </c>
      <c r="B13747" s="31" t="n">
        <v>45</v>
      </c>
      <c r="C13747" s="7" t="n">
        <v>11</v>
      </c>
      <c r="D13747" s="7" t="n">
        <v>3</v>
      </c>
      <c r="E13747" s="7" t="n">
        <v>34</v>
      </c>
      <c r="F13747" s="7" t="n">
        <v>0</v>
      </c>
    </row>
    <row r="13748" spans="1:9">
      <c r="A13748" t="s">
        <v>4</v>
      </c>
      <c r="B13748" s="4" t="s">
        <v>5</v>
      </c>
      <c r="C13748" s="4" t="s">
        <v>8</v>
      </c>
      <c r="D13748" s="4" t="s">
        <v>8</v>
      </c>
      <c r="E13748" s="4" t="s">
        <v>13</v>
      </c>
      <c r="F13748" s="4" t="s">
        <v>13</v>
      </c>
      <c r="G13748" s="4" t="s">
        <v>13</v>
      </c>
      <c r="H13748" s="4" t="s">
        <v>7</v>
      </c>
    </row>
    <row r="13749" spans="1:9">
      <c r="A13749" t="n">
        <v>112998</v>
      </c>
      <c r="B13749" s="31" t="n">
        <v>45</v>
      </c>
      <c r="C13749" s="7" t="n">
        <v>2</v>
      </c>
      <c r="D13749" s="7" t="n">
        <v>3</v>
      </c>
      <c r="E13749" s="7" t="n">
        <v>0</v>
      </c>
      <c r="F13749" s="7" t="n">
        <v>0.699999988079071</v>
      </c>
      <c r="G13749" s="7" t="n">
        <v>50.3499984741211</v>
      </c>
      <c r="H13749" s="7" t="n">
        <v>5000</v>
      </c>
    </row>
    <row r="13750" spans="1:9">
      <c r="A13750" t="s">
        <v>4</v>
      </c>
      <c r="B13750" s="4" t="s">
        <v>5</v>
      </c>
      <c r="C13750" s="4" t="s">
        <v>8</v>
      </c>
      <c r="D13750" s="4" t="s">
        <v>8</v>
      </c>
      <c r="E13750" s="4" t="s">
        <v>13</v>
      </c>
      <c r="F13750" s="4" t="s">
        <v>13</v>
      </c>
      <c r="G13750" s="4" t="s">
        <v>13</v>
      </c>
      <c r="H13750" s="4" t="s">
        <v>7</v>
      </c>
      <c r="I13750" s="4" t="s">
        <v>8</v>
      </c>
    </row>
    <row r="13751" spans="1:9">
      <c r="A13751" t="n">
        <v>113015</v>
      </c>
      <c r="B13751" s="31" t="n">
        <v>45</v>
      </c>
      <c r="C13751" s="7" t="n">
        <v>4</v>
      </c>
      <c r="D13751" s="7" t="n">
        <v>3</v>
      </c>
      <c r="E13751" s="7" t="n">
        <v>7.44999980926514</v>
      </c>
      <c r="F13751" s="7" t="n">
        <v>263.149993896484</v>
      </c>
      <c r="G13751" s="7" t="n">
        <v>0</v>
      </c>
      <c r="H13751" s="7" t="n">
        <v>5000</v>
      </c>
      <c r="I13751" s="7" t="n">
        <v>0</v>
      </c>
    </row>
    <row r="13752" spans="1:9">
      <c r="A13752" t="s">
        <v>4</v>
      </c>
      <c r="B13752" s="4" t="s">
        <v>5</v>
      </c>
      <c r="C13752" s="4" t="s">
        <v>8</v>
      </c>
      <c r="D13752" s="4" t="s">
        <v>8</v>
      </c>
      <c r="E13752" s="4" t="s">
        <v>13</v>
      </c>
      <c r="F13752" s="4" t="s">
        <v>7</v>
      </c>
    </row>
    <row r="13753" spans="1:9">
      <c r="A13753" t="n">
        <v>113033</v>
      </c>
      <c r="B13753" s="31" t="n">
        <v>45</v>
      </c>
      <c r="C13753" s="7" t="n">
        <v>5</v>
      </c>
      <c r="D13753" s="7" t="n">
        <v>3</v>
      </c>
      <c r="E13753" s="7" t="n">
        <v>9.5</v>
      </c>
      <c r="F13753" s="7" t="n">
        <v>5000</v>
      </c>
    </row>
    <row r="13754" spans="1:9">
      <c r="A13754" t="s">
        <v>4</v>
      </c>
      <c r="B13754" s="4" t="s">
        <v>5</v>
      </c>
      <c r="C13754" s="4" t="s">
        <v>7</v>
      </c>
      <c r="D13754" s="4" t="s">
        <v>8</v>
      </c>
      <c r="E13754" s="4" t="s">
        <v>9</v>
      </c>
      <c r="F13754" s="4" t="s">
        <v>13</v>
      </c>
      <c r="G13754" s="4" t="s">
        <v>13</v>
      </c>
      <c r="H13754" s="4" t="s">
        <v>13</v>
      </c>
    </row>
    <row r="13755" spans="1:9">
      <c r="A13755" t="n">
        <v>113042</v>
      </c>
      <c r="B13755" s="52" t="n">
        <v>48</v>
      </c>
      <c r="C13755" s="7" t="n">
        <v>13</v>
      </c>
      <c r="D13755" s="7" t="n">
        <v>0</v>
      </c>
      <c r="E13755" s="7" t="s">
        <v>190</v>
      </c>
      <c r="F13755" s="7" t="n">
        <v>-1</v>
      </c>
      <c r="G13755" s="7" t="n">
        <v>1</v>
      </c>
      <c r="H13755" s="7" t="n">
        <v>0</v>
      </c>
    </row>
    <row r="13756" spans="1:9">
      <c r="A13756" t="s">
        <v>4</v>
      </c>
      <c r="B13756" s="4" t="s">
        <v>5</v>
      </c>
      <c r="C13756" s="4" t="s">
        <v>7</v>
      </c>
      <c r="D13756" s="4" t="s">
        <v>8</v>
      </c>
      <c r="E13756" s="4" t="s">
        <v>9</v>
      </c>
      <c r="F13756" s="4" t="s">
        <v>13</v>
      </c>
      <c r="G13756" s="4" t="s">
        <v>13</v>
      </c>
      <c r="H13756" s="4" t="s">
        <v>13</v>
      </c>
    </row>
    <row r="13757" spans="1:9">
      <c r="A13757" t="n">
        <v>113069</v>
      </c>
      <c r="B13757" s="52" t="n">
        <v>48</v>
      </c>
      <c r="C13757" s="7" t="n">
        <v>6472</v>
      </c>
      <c r="D13757" s="7" t="n">
        <v>0</v>
      </c>
      <c r="E13757" s="7" t="s">
        <v>248</v>
      </c>
      <c r="F13757" s="7" t="n">
        <v>-1</v>
      </c>
      <c r="G13757" s="7" t="n">
        <v>1</v>
      </c>
      <c r="H13757" s="7" t="n">
        <v>0</v>
      </c>
    </row>
    <row r="13758" spans="1:9">
      <c r="A13758" t="s">
        <v>4</v>
      </c>
      <c r="B13758" s="4" t="s">
        <v>5</v>
      </c>
      <c r="C13758" s="4" t="s">
        <v>8</v>
      </c>
      <c r="D13758" s="4" t="s">
        <v>7</v>
      </c>
      <c r="E13758" s="4" t="s">
        <v>8</v>
      </c>
      <c r="F13758" s="4" t="s">
        <v>12</v>
      </c>
    </row>
    <row r="13759" spans="1:9">
      <c r="A13759" t="n">
        <v>113098</v>
      </c>
      <c r="B13759" s="12" t="n">
        <v>5</v>
      </c>
      <c r="C13759" s="7" t="n">
        <v>30</v>
      </c>
      <c r="D13759" s="7" t="n">
        <v>10637</v>
      </c>
      <c r="E13759" s="7" t="n">
        <v>1</v>
      </c>
      <c r="F13759" s="13" t="n">
        <f t="normal" ca="1">A13765</f>
        <v>0</v>
      </c>
    </row>
    <row r="13760" spans="1:9">
      <c r="A13760" t="s">
        <v>4</v>
      </c>
      <c r="B13760" s="4" t="s">
        <v>5</v>
      </c>
      <c r="C13760" s="4" t="s">
        <v>7</v>
      </c>
      <c r="D13760" s="4" t="s">
        <v>8</v>
      </c>
      <c r="E13760" s="4" t="s">
        <v>9</v>
      </c>
      <c r="F13760" s="4" t="s">
        <v>13</v>
      </c>
      <c r="G13760" s="4" t="s">
        <v>13</v>
      </c>
      <c r="H13760" s="4" t="s">
        <v>13</v>
      </c>
    </row>
    <row r="13761" spans="1:9">
      <c r="A13761" t="n">
        <v>113107</v>
      </c>
      <c r="B13761" s="52" t="n">
        <v>48</v>
      </c>
      <c r="C13761" s="7" t="n">
        <v>106</v>
      </c>
      <c r="D13761" s="7" t="n">
        <v>0</v>
      </c>
      <c r="E13761" s="7" t="s">
        <v>248</v>
      </c>
      <c r="F13761" s="7" t="n">
        <v>-1</v>
      </c>
      <c r="G13761" s="7" t="n">
        <v>1</v>
      </c>
      <c r="H13761" s="7" t="n">
        <v>0</v>
      </c>
    </row>
    <row r="13762" spans="1:9">
      <c r="A13762" t="s">
        <v>4</v>
      </c>
      <c r="B13762" s="4" t="s">
        <v>5</v>
      </c>
      <c r="C13762" s="4" t="s">
        <v>12</v>
      </c>
    </row>
    <row r="13763" spans="1:9">
      <c r="A13763" t="n">
        <v>113136</v>
      </c>
      <c r="B13763" s="15" t="n">
        <v>3</v>
      </c>
      <c r="C13763" s="13" t="n">
        <f t="normal" ca="1">A13767</f>
        <v>0</v>
      </c>
    </row>
    <row r="13764" spans="1:9">
      <c r="A13764" t="s">
        <v>4</v>
      </c>
      <c r="B13764" s="4" t="s">
        <v>5</v>
      </c>
      <c r="C13764" s="4" t="s">
        <v>7</v>
      </c>
      <c r="D13764" s="4" t="s">
        <v>8</v>
      </c>
      <c r="E13764" s="4" t="s">
        <v>9</v>
      </c>
      <c r="F13764" s="4" t="s">
        <v>13</v>
      </c>
      <c r="G13764" s="4" t="s">
        <v>13</v>
      </c>
      <c r="H13764" s="4" t="s">
        <v>13</v>
      </c>
    </row>
    <row r="13765" spans="1:9">
      <c r="A13765" t="n">
        <v>113141</v>
      </c>
      <c r="B13765" s="52" t="n">
        <v>48</v>
      </c>
      <c r="C13765" s="7" t="n">
        <v>6473</v>
      </c>
      <c r="D13765" s="7" t="n">
        <v>0</v>
      </c>
      <c r="E13765" s="7" t="s">
        <v>248</v>
      </c>
      <c r="F13765" s="7" t="n">
        <v>-1</v>
      </c>
      <c r="G13765" s="7" t="n">
        <v>1</v>
      </c>
      <c r="H13765" s="7" t="n">
        <v>0</v>
      </c>
    </row>
    <row r="13766" spans="1:9">
      <c r="A13766" t="s">
        <v>4</v>
      </c>
      <c r="B13766" s="4" t="s">
        <v>5</v>
      </c>
      <c r="C13766" s="4" t="s">
        <v>8</v>
      </c>
      <c r="D13766" s="4" t="s">
        <v>7</v>
      </c>
      <c r="E13766" s="4" t="s">
        <v>8</v>
      </c>
      <c r="F13766" s="4" t="s">
        <v>12</v>
      </c>
    </row>
    <row r="13767" spans="1:9">
      <c r="A13767" t="n">
        <v>113170</v>
      </c>
      <c r="B13767" s="12" t="n">
        <v>5</v>
      </c>
      <c r="C13767" s="7" t="n">
        <v>30</v>
      </c>
      <c r="D13767" s="7" t="n">
        <v>10643</v>
      </c>
      <c r="E13767" s="7" t="n">
        <v>1</v>
      </c>
      <c r="F13767" s="13" t="n">
        <f t="normal" ca="1">A13773</f>
        <v>0</v>
      </c>
    </row>
    <row r="13768" spans="1:9">
      <c r="A13768" t="s">
        <v>4</v>
      </c>
      <c r="B13768" s="4" t="s">
        <v>5</v>
      </c>
      <c r="C13768" s="4" t="s">
        <v>7</v>
      </c>
      <c r="D13768" s="4" t="s">
        <v>8</v>
      </c>
      <c r="E13768" s="4" t="s">
        <v>9</v>
      </c>
      <c r="F13768" s="4" t="s">
        <v>13</v>
      </c>
      <c r="G13768" s="4" t="s">
        <v>13</v>
      </c>
      <c r="H13768" s="4" t="s">
        <v>13</v>
      </c>
    </row>
    <row r="13769" spans="1:9">
      <c r="A13769" t="n">
        <v>113179</v>
      </c>
      <c r="B13769" s="52" t="n">
        <v>48</v>
      </c>
      <c r="C13769" s="7" t="n">
        <v>108</v>
      </c>
      <c r="D13769" s="7" t="n">
        <v>0</v>
      </c>
      <c r="E13769" s="7" t="s">
        <v>248</v>
      </c>
      <c r="F13769" s="7" t="n">
        <v>-1</v>
      </c>
      <c r="G13769" s="7" t="n">
        <v>1</v>
      </c>
      <c r="H13769" s="7" t="n">
        <v>0</v>
      </c>
    </row>
    <row r="13770" spans="1:9">
      <c r="A13770" t="s">
        <v>4</v>
      </c>
      <c r="B13770" s="4" t="s">
        <v>5</v>
      </c>
      <c r="C13770" s="4" t="s">
        <v>12</v>
      </c>
    </row>
    <row r="13771" spans="1:9">
      <c r="A13771" t="n">
        <v>113208</v>
      </c>
      <c r="B13771" s="15" t="n">
        <v>3</v>
      </c>
      <c r="C13771" s="13" t="n">
        <f t="normal" ca="1">A13775</f>
        <v>0</v>
      </c>
    </row>
    <row r="13772" spans="1:9">
      <c r="A13772" t="s">
        <v>4</v>
      </c>
      <c r="B13772" s="4" t="s">
        <v>5</v>
      </c>
      <c r="C13772" s="4" t="s">
        <v>7</v>
      </c>
      <c r="D13772" s="4" t="s">
        <v>8</v>
      </c>
      <c r="E13772" s="4" t="s">
        <v>9</v>
      </c>
      <c r="F13772" s="4" t="s">
        <v>13</v>
      </c>
      <c r="G13772" s="4" t="s">
        <v>13</v>
      </c>
      <c r="H13772" s="4" t="s">
        <v>13</v>
      </c>
    </row>
    <row r="13773" spans="1:9">
      <c r="A13773" t="n">
        <v>113213</v>
      </c>
      <c r="B13773" s="52" t="n">
        <v>48</v>
      </c>
      <c r="C13773" s="7" t="n">
        <v>6471</v>
      </c>
      <c r="D13773" s="7" t="n">
        <v>0</v>
      </c>
      <c r="E13773" s="7" t="s">
        <v>248</v>
      </c>
      <c r="F13773" s="7" t="n">
        <v>-1</v>
      </c>
      <c r="G13773" s="7" t="n">
        <v>1</v>
      </c>
      <c r="H13773" s="7" t="n">
        <v>0</v>
      </c>
    </row>
    <row r="13774" spans="1:9">
      <c r="A13774" t="s">
        <v>4</v>
      </c>
      <c r="B13774" s="4" t="s">
        <v>5</v>
      </c>
      <c r="C13774" s="4" t="s">
        <v>8</v>
      </c>
      <c r="D13774" s="4" t="s">
        <v>7</v>
      </c>
      <c r="E13774" s="4" t="s">
        <v>8</v>
      </c>
      <c r="F13774" s="4" t="s">
        <v>12</v>
      </c>
    </row>
    <row r="13775" spans="1:9">
      <c r="A13775" t="n">
        <v>113242</v>
      </c>
      <c r="B13775" s="12" t="n">
        <v>5</v>
      </c>
      <c r="C13775" s="7" t="n">
        <v>30</v>
      </c>
      <c r="D13775" s="7" t="n">
        <v>10671</v>
      </c>
      <c r="E13775" s="7" t="n">
        <v>1</v>
      </c>
      <c r="F13775" s="13" t="n">
        <f t="normal" ca="1">A13781</f>
        <v>0</v>
      </c>
    </row>
    <row r="13776" spans="1:9">
      <c r="A13776" t="s">
        <v>4</v>
      </c>
      <c r="B13776" s="4" t="s">
        <v>5</v>
      </c>
      <c r="C13776" s="4" t="s">
        <v>7</v>
      </c>
      <c r="D13776" s="4" t="s">
        <v>8</v>
      </c>
      <c r="E13776" s="4" t="s">
        <v>9</v>
      </c>
      <c r="F13776" s="4" t="s">
        <v>13</v>
      </c>
      <c r="G13776" s="4" t="s">
        <v>13</v>
      </c>
      <c r="H13776" s="4" t="s">
        <v>13</v>
      </c>
    </row>
    <row r="13777" spans="1:8">
      <c r="A13777" t="n">
        <v>113251</v>
      </c>
      <c r="B13777" s="52" t="n">
        <v>48</v>
      </c>
      <c r="C13777" s="7" t="n">
        <v>90</v>
      </c>
      <c r="D13777" s="7" t="n">
        <v>0</v>
      </c>
      <c r="E13777" s="7" t="s">
        <v>245</v>
      </c>
      <c r="F13777" s="7" t="n">
        <v>-1</v>
      </c>
      <c r="G13777" s="7" t="n">
        <v>1</v>
      </c>
      <c r="H13777" s="7" t="n">
        <v>0</v>
      </c>
    </row>
    <row r="13778" spans="1:8">
      <c r="A13778" t="s">
        <v>4</v>
      </c>
      <c r="B13778" s="4" t="s">
        <v>5</v>
      </c>
      <c r="C13778" s="4" t="s">
        <v>12</v>
      </c>
    </row>
    <row r="13779" spans="1:8">
      <c r="A13779" t="n">
        <v>113277</v>
      </c>
      <c r="B13779" s="15" t="n">
        <v>3</v>
      </c>
      <c r="C13779" s="13" t="n">
        <f t="normal" ca="1">A13783</f>
        <v>0</v>
      </c>
    </row>
    <row r="13780" spans="1:8">
      <c r="A13780" t="s">
        <v>4</v>
      </c>
      <c r="B13780" s="4" t="s">
        <v>5</v>
      </c>
      <c r="C13780" s="4" t="s">
        <v>7</v>
      </c>
      <c r="D13780" s="4" t="s">
        <v>8</v>
      </c>
      <c r="E13780" s="4" t="s">
        <v>9</v>
      </c>
      <c r="F13780" s="4" t="s">
        <v>13</v>
      </c>
      <c r="G13780" s="4" t="s">
        <v>13</v>
      </c>
      <c r="H13780" s="4" t="s">
        <v>13</v>
      </c>
    </row>
    <row r="13781" spans="1:8">
      <c r="A13781" t="n">
        <v>113282</v>
      </c>
      <c r="B13781" s="52" t="n">
        <v>48</v>
      </c>
      <c r="C13781" s="7" t="n">
        <v>6470</v>
      </c>
      <c r="D13781" s="7" t="n">
        <v>0</v>
      </c>
      <c r="E13781" s="7" t="s">
        <v>245</v>
      </c>
      <c r="F13781" s="7" t="n">
        <v>-1</v>
      </c>
      <c r="G13781" s="7" t="n">
        <v>1</v>
      </c>
      <c r="H13781" s="7" t="n">
        <v>0</v>
      </c>
    </row>
    <row r="13782" spans="1:8">
      <c r="A13782" t="s">
        <v>4</v>
      </c>
      <c r="B13782" s="4" t="s">
        <v>5</v>
      </c>
      <c r="C13782" s="4" t="s">
        <v>8</v>
      </c>
      <c r="D13782" s="4" t="s">
        <v>7</v>
      </c>
      <c r="E13782" s="4" t="s">
        <v>13</v>
      </c>
    </row>
    <row r="13783" spans="1:8">
      <c r="A13783" t="n">
        <v>113308</v>
      </c>
      <c r="B13783" s="27" t="n">
        <v>58</v>
      </c>
      <c r="C13783" s="7" t="n">
        <v>100</v>
      </c>
      <c r="D13783" s="7" t="n">
        <v>1000</v>
      </c>
      <c r="E13783" s="7" t="n">
        <v>1</v>
      </c>
    </row>
    <row r="13784" spans="1:8">
      <c r="A13784" t="s">
        <v>4</v>
      </c>
      <c r="B13784" s="4" t="s">
        <v>5</v>
      </c>
      <c r="C13784" s="4" t="s">
        <v>8</v>
      </c>
      <c r="D13784" s="4" t="s">
        <v>7</v>
      </c>
    </row>
    <row r="13785" spans="1:8">
      <c r="A13785" t="n">
        <v>113316</v>
      </c>
      <c r="B13785" s="27" t="n">
        <v>58</v>
      </c>
      <c r="C13785" s="7" t="n">
        <v>255</v>
      </c>
      <c r="D13785" s="7" t="n">
        <v>0</v>
      </c>
    </row>
    <row r="13786" spans="1:8">
      <c r="A13786" t="s">
        <v>4</v>
      </c>
      <c r="B13786" s="4" t="s">
        <v>5</v>
      </c>
      <c r="C13786" s="4" t="s">
        <v>8</v>
      </c>
      <c r="D13786" s="4" t="s">
        <v>7</v>
      </c>
    </row>
    <row r="13787" spans="1:8">
      <c r="A13787" t="n">
        <v>113320</v>
      </c>
      <c r="B13787" s="31" t="n">
        <v>45</v>
      </c>
      <c r="C13787" s="7" t="n">
        <v>7</v>
      </c>
      <c r="D13787" s="7" t="n">
        <v>255</v>
      </c>
    </row>
    <row r="13788" spans="1:8">
      <c r="A13788" t="s">
        <v>4</v>
      </c>
      <c r="B13788" s="4" t="s">
        <v>5</v>
      </c>
      <c r="C13788" s="4" t="s">
        <v>8</v>
      </c>
      <c r="D13788" s="4" t="s">
        <v>7</v>
      </c>
      <c r="E13788" s="4" t="s">
        <v>13</v>
      </c>
    </row>
    <row r="13789" spans="1:8">
      <c r="A13789" t="n">
        <v>113324</v>
      </c>
      <c r="B13789" s="27" t="n">
        <v>58</v>
      </c>
      <c r="C13789" s="7" t="n">
        <v>101</v>
      </c>
      <c r="D13789" s="7" t="n">
        <v>300</v>
      </c>
      <c r="E13789" s="7" t="n">
        <v>1</v>
      </c>
    </row>
    <row r="13790" spans="1:8">
      <c r="A13790" t="s">
        <v>4</v>
      </c>
      <c r="B13790" s="4" t="s">
        <v>5</v>
      </c>
      <c r="C13790" s="4" t="s">
        <v>8</v>
      </c>
      <c r="D13790" s="4" t="s">
        <v>7</v>
      </c>
    </row>
    <row r="13791" spans="1:8">
      <c r="A13791" t="n">
        <v>113332</v>
      </c>
      <c r="B13791" s="27" t="n">
        <v>58</v>
      </c>
      <c r="C13791" s="7" t="n">
        <v>254</v>
      </c>
      <c r="D13791" s="7" t="n">
        <v>0</v>
      </c>
    </row>
    <row r="13792" spans="1:8">
      <c r="A13792" t="s">
        <v>4</v>
      </c>
      <c r="B13792" s="4" t="s">
        <v>5</v>
      </c>
      <c r="C13792" s="4" t="s">
        <v>8</v>
      </c>
      <c r="D13792" s="4" t="s">
        <v>8</v>
      </c>
      <c r="E13792" s="4" t="s">
        <v>13</v>
      </c>
      <c r="F13792" s="4" t="s">
        <v>13</v>
      </c>
      <c r="G13792" s="4" t="s">
        <v>13</v>
      </c>
      <c r="H13792" s="4" t="s">
        <v>7</v>
      </c>
    </row>
    <row r="13793" spans="1:8">
      <c r="A13793" t="n">
        <v>113336</v>
      </c>
      <c r="B13793" s="31" t="n">
        <v>45</v>
      </c>
      <c r="C13793" s="7" t="n">
        <v>2</v>
      </c>
      <c r="D13793" s="7" t="n">
        <v>3</v>
      </c>
      <c r="E13793" s="7" t="n">
        <v>-5.30000019073486</v>
      </c>
      <c r="F13793" s="7" t="n">
        <v>4.05000019073486</v>
      </c>
      <c r="G13793" s="7" t="n">
        <v>50.75</v>
      </c>
      <c r="H13793" s="7" t="n">
        <v>0</v>
      </c>
    </row>
    <row r="13794" spans="1:8">
      <c r="A13794" t="s">
        <v>4</v>
      </c>
      <c r="B13794" s="4" t="s">
        <v>5</v>
      </c>
      <c r="C13794" s="4" t="s">
        <v>8</v>
      </c>
      <c r="D13794" s="4" t="s">
        <v>8</v>
      </c>
      <c r="E13794" s="4" t="s">
        <v>13</v>
      </c>
      <c r="F13794" s="4" t="s">
        <v>13</v>
      </c>
      <c r="G13794" s="4" t="s">
        <v>13</v>
      </c>
      <c r="H13794" s="4" t="s">
        <v>7</v>
      </c>
      <c r="I13794" s="4" t="s">
        <v>8</v>
      </c>
    </row>
    <row r="13795" spans="1:8">
      <c r="A13795" t="n">
        <v>113353</v>
      </c>
      <c r="B13795" s="31" t="n">
        <v>45</v>
      </c>
      <c r="C13795" s="7" t="n">
        <v>4</v>
      </c>
      <c r="D13795" s="7" t="n">
        <v>3</v>
      </c>
      <c r="E13795" s="7" t="n">
        <v>357.700012207031</v>
      </c>
      <c r="F13795" s="7" t="n">
        <v>101.949996948242</v>
      </c>
      <c r="G13795" s="7" t="n">
        <v>0</v>
      </c>
      <c r="H13795" s="7" t="n">
        <v>0</v>
      </c>
      <c r="I13795" s="7" t="n">
        <v>0</v>
      </c>
    </row>
    <row r="13796" spans="1:8">
      <c r="A13796" t="s">
        <v>4</v>
      </c>
      <c r="B13796" s="4" t="s">
        <v>5</v>
      </c>
      <c r="C13796" s="4" t="s">
        <v>8</v>
      </c>
      <c r="D13796" s="4" t="s">
        <v>8</v>
      </c>
      <c r="E13796" s="4" t="s">
        <v>13</v>
      </c>
      <c r="F13796" s="4" t="s">
        <v>7</v>
      </c>
    </row>
    <row r="13797" spans="1:8">
      <c r="A13797" t="n">
        <v>113371</v>
      </c>
      <c r="B13797" s="31" t="n">
        <v>45</v>
      </c>
      <c r="C13797" s="7" t="n">
        <v>5</v>
      </c>
      <c r="D13797" s="7" t="n">
        <v>3</v>
      </c>
      <c r="E13797" s="7" t="n">
        <v>10.5</v>
      </c>
      <c r="F13797" s="7" t="n">
        <v>0</v>
      </c>
    </row>
    <row r="13798" spans="1:8">
      <c r="A13798" t="s">
        <v>4</v>
      </c>
      <c r="B13798" s="4" t="s">
        <v>5</v>
      </c>
      <c r="C13798" s="4" t="s">
        <v>8</v>
      </c>
      <c r="D13798" s="4" t="s">
        <v>8</v>
      </c>
      <c r="E13798" s="4" t="s">
        <v>13</v>
      </c>
      <c r="F13798" s="4" t="s">
        <v>7</v>
      </c>
    </row>
    <row r="13799" spans="1:8">
      <c r="A13799" t="n">
        <v>113380</v>
      </c>
      <c r="B13799" s="31" t="n">
        <v>45</v>
      </c>
      <c r="C13799" s="7" t="n">
        <v>11</v>
      </c>
      <c r="D13799" s="7" t="n">
        <v>3</v>
      </c>
      <c r="E13799" s="7" t="n">
        <v>34</v>
      </c>
      <c r="F13799" s="7" t="n">
        <v>0</v>
      </c>
    </row>
    <row r="13800" spans="1:8">
      <c r="A13800" t="s">
        <v>4</v>
      </c>
      <c r="B13800" s="4" t="s">
        <v>5</v>
      </c>
      <c r="C13800" s="4" t="s">
        <v>8</v>
      </c>
      <c r="D13800" s="4" t="s">
        <v>8</v>
      </c>
      <c r="E13800" s="4" t="s">
        <v>13</v>
      </c>
      <c r="F13800" s="4" t="s">
        <v>13</v>
      </c>
      <c r="G13800" s="4" t="s">
        <v>13</v>
      </c>
      <c r="H13800" s="4" t="s">
        <v>7</v>
      </c>
      <c r="I13800" s="4" t="s">
        <v>8</v>
      </c>
    </row>
    <row r="13801" spans="1:8">
      <c r="A13801" t="n">
        <v>113389</v>
      </c>
      <c r="B13801" s="31" t="n">
        <v>45</v>
      </c>
      <c r="C13801" s="7" t="n">
        <v>4</v>
      </c>
      <c r="D13801" s="7" t="n">
        <v>3</v>
      </c>
      <c r="E13801" s="7" t="n">
        <v>356.950012207031</v>
      </c>
      <c r="F13801" s="7" t="n">
        <v>120.550003051758</v>
      </c>
      <c r="G13801" s="7" t="n">
        <v>0</v>
      </c>
      <c r="H13801" s="7" t="n">
        <v>6000</v>
      </c>
      <c r="I13801" s="7" t="n">
        <v>0</v>
      </c>
    </row>
    <row r="13802" spans="1:8">
      <c r="A13802" t="s">
        <v>4</v>
      </c>
      <c r="B13802" s="4" t="s">
        <v>5</v>
      </c>
      <c r="C13802" s="4" t="s">
        <v>8</v>
      </c>
      <c r="D13802" s="4" t="s">
        <v>8</v>
      </c>
      <c r="E13802" s="4" t="s">
        <v>13</v>
      </c>
      <c r="F13802" s="4" t="s">
        <v>7</v>
      </c>
    </row>
    <row r="13803" spans="1:8">
      <c r="A13803" t="n">
        <v>113407</v>
      </c>
      <c r="B13803" s="31" t="n">
        <v>45</v>
      </c>
      <c r="C13803" s="7" t="n">
        <v>5</v>
      </c>
      <c r="D13803" s="7" t="n">
        <v>3</v>
      </c>
      <c r="E13803" s="7" t="n">
        <v>9</v>
      </c>
      <c r="F13803" s="7" t="n">
        <v>6000</v>
      </c>
    </row>
    <row r="13804" spans="1:8">
      <c r="A13804" t="s">
        <v>4</v>
      </c>
      <c r="B13804" s="4" t="s">
        <v>5</v>
      </c>
      <c r="C13804" s="4" t="s">
        <v>8</v>
      </c>
      <c r="D13804" s="4" t="s">
        <v>7</v>
      </c>
    </row>
    <row r="13805" spans="1:8">
      <c r="A13805" t="n">
        <v>113416</v>
      </c>
      <c r="B13805" s="27" t="n">
        <v>58</v>
      </c>
      <c r="C13805" s="7" t="n">
        <v>255</v>
      </c>
      <c r="D13805" s="7" t="n">
        <v>0</v>
      </c>
    </row>
    <row r="13806" spans="1:8">
      <c r="A13806" t="s">
        <v>4</v>
      </c>
      <c r="B13806" s="4" t="s">
        <v>5</v>
      </c>
      <c r="C13806" s="4" t="s">
        <v>8</v>
      </c>
      <c r="D13806" s="4" t="s">
        <v>7</v>
      </c>
    </row>
    <row r="13807" spans="1:8">
      <c r="A13807" t="n">
        <v>113420</v>
      </c>
      <c r="B13807" s="31" t="n">
        <v>45</v>
      </c>
      <c r="C13807" s="7" t="n">
        <v>7</v>
      </c>
      <c r="D13807" s="7" t="n">
        <v>255</v>
      </c>
    </row>
    <row r="13808" spans="1:8">
      <c r="A13808" t="s">
        <v>4</v>
      </c>
      <c r="B13808" s="4" t="s">
        <v>5</v>
      </c>
      <c r="C13808" s="4" t="s">
        <v>8</v>
      </c>
      <c r="D13808" s="4" t="s">
        <v>7</v>
      </c>
      <c r="E13808" s="4" t="s">
        <v>13</v>
      </c>
    </row>
    <row r="13809" spans="1:9">
      <c r="A13809" t="n">
        <v>113424</v>
      </c>
      <c r="B13809" s="27" t="n">
        <v>58</v>
      </c>
      <c r="C13809" s="7" t="n">
        <v>101</v>
      </c>
      <c r="D13809" s="7" t="n">
        <v>300</v>
      </c>
      <c r="E13809" s="7" t="n">
        <v>1</v>
      </c>
    </row>
    <row r="13810" spans="1:9">
      <c r="A13810" t="s">
        <v>4</v>
      </c>
      <c r="B13810" s="4" t="s">
        <v>5</v>
      </c>
      <c r="C13810" s="4" t="s">
        <v>8</v>
      </c>
      <c r="D13810" s="4" t="s">
        <v>7</v>
      </c>
    </row>
    <row r="13811" spans="1:9">
      <c r="A13811" t="n">
        <v>113432</v>
      </c>
      <c r="B13811" s="27" t="n">
        <v>58</v>
      </c>
      <c r="C13811" s="7" t="n">
        <v>254</v>
      </c>
      <c r="D13811" s="7" t="n">
        <v>0</v>
      </c>
    </row>
    <row r="13812" spans="1:9">
      <c r="A13812" t="s">
        <v>4</v>
      </c>
      <c r="B13812" s="4" t="s">
        <v>5</v>
      </c>
      <c r="C13812" s="4" t="s">
        <v>8</v>
      </c>
      <c r="D13812" s="4" t="s">
        <v>8</v>
      </c>
      <c r="E13812" s="4" t="s">
        <v>13</v>
      </c>
      <c r="F13812" s="4" t="s">
        <v>13</v>
      </c>
      <c r="G13812" s="4" t="s">
        <v>13</v>
      </c>
      <c r="H13812" s="4" t="s">
        <v>7</v>
      </c>
    </row>
    <row r="13813" spans="1:9">
      <c r="A13813" t="n">
        <v>113436</v>
      </c>
      <c r="B13813" s="31" t="n">
        <v>45</v>
      </c>
      <c r="C13813" s="7" t="n">
        <v>2</v>
      </c>
      <c r="D13813" s="7" t="n">
        <v>3</v>
      </c>
      <c r="E13813" s="7" t="n">
        <v>-1.21000003814697</v>
      </c>
      <c r="F13813" s="7" t="n">
        <v>3.80999994277954</v>
      </c>
      <c r="G13813" s="7" t="n">
        <v>43.8899993896484</v>
      </c>
      <c r="H13813" s="7" t="n">
        <v>0</v>
      </c>
    </row>
    <row r="13814" spans="1:9">
      <c r="A13814" t="s">
        <v>4</v>
      </c>
      <c r="B13814" s="4" t="s">
        <v>5</v>
      </c>
      <c r="C13814" s="4" t="s">
        <v>8</v>
      </c>
      <c r="D13814" s="4" t="s">
        <v>8</v>
      </c>
      <c r="E13814" s="4" t="s">
        <v>13</v>
      </c>
      <c r="F13814" s="4" t="s">
        <v>13</v>
      </c>
      <c r="G13814" s="4" t="s">
        <v>13</v>
      </c>
      <c r="H13814" s="4" t="s">
        <v>7</v>
      </c>
      <c r="I13814" s="4" t="s">
        <v>8</v>
      </c>
    </row>
    <row r="13815" spans="1:9">
      <c r="A13815" t="n">
        <v>113453</v>
      </c>
      <c r="B13815" s="31" t="n">
        <v>45</v>
      </c>
      <c r="C13815" s="7" t="n">
        <v>4</v>
      </c>
      <c r="D13815" s="7" t="n">
        <v>3</v>
      </c>
      <c r="E13815" s="7" t="n">
        <v>3.07999992370605</v>
      </c>
      <c r="F13815" s="7" t="n">
        <v>160.610000610352</v>
      </c>
      <c r="G13815" s="7" t="n">
        <v>0</v>
      </c>
      <c r="H13815" s="7" t="n">
        <v>0</v>
      </c>
      <c r="I13815" s="7" t="n">
        <v>0</v>
      </c>
    </row>
    <row r="13816" spans="1:9">
      <c r="A13816" t="s">
        <v>4</v>
      </c>
      <c r="B13816" s="4" t="s">
        <v>5</v>
      </c>
      <c r="C13816" s="4" t="s">
        <v>8</v>
      </c>
      <c r="D13816" s="4" t="s">
        <v>8</v>
      </c>
      <c r="E13816" s="4" t="s">
        <v>13</v>
      </c>
      <c r="F13816" s="4" t="s">
        <v>7</v>
      </c>
    </row>
    <row r="13817" spans="1:9">
      <c r="A13817" t="n">
        <v>113471</v>
      </c>
      <c r="B13817" s="31" t="n">
        <v>45</v>
      </c>
      <c r="C13817" s="7" t="n">
        <v>5</v>
      </c>
      <c r="D13817" s="7" t="n">
        <v>3</v>
      </c>
      <c r="E13817" s="7" t="n">
        <v>5.90000009536743</v>
      </c>
      <c r="F13817" s="7" t="n">
        <v>0</v>
      </c>
    </row>
    <row r="13818" spans="1:9">
      <c r="A13818" t="s">
        <v>4</v>
      </c>
      <c r="B13818" s="4" t="s">
        <v>5</v>
      </c>
      <c r="C13818" s="4" t="s">
        <v>8</v>
      </c>
      <c r="D13818" s="4" t="s">
        <v>8</v>
      </c>
      <c r="E13818" s="4" t="s">
        <v>13</v>
      </c>
      <c r="F13818" s="4" t="s">
        <v>7</v>
      </c>
    </row>
    <row r="13819" spans="1:9">
      <c r="A13819" t="n">
        <v>113480</v>
      </c>
      <c r="B13819" s="31" t="n">
        <v>45</v>
      </c>
      <c r="C13819" s="7" t="n">
        <v>11</v>
      </c>
      <c r="D13819" s="7" t="n">
        <v>3</v>
      </c>
      <c r="E13819" s="7" t="n">
        <v>39.2000007629395</v>
      </c>
      <c r="F13819" s="7" t="n">
        <v>0</v>
      </c>
    </row>
    <row r="13820" spans="1:9">
      <c r="A13820" t="s">
        <v>4</v>
      </c>
      <c r="B13820" s="4" t="s">
        <v>5</v>
      </c>
      <c r="C13820" s="4" t="s">
        <v>8</v>
      </c>
      <c r="D13820" s="4" t="s">
        <v>14</v>
      </c>
      <c r="E13820" s="4" t="s">
        <v>14</v>
      </c>
      <c r="F13820" s="4" t="s">
        <v>14</v>
      </c>
      <c r="G13820" s="4" t="s">
        <v>14</v>
      </c>
      <c r="H13820" s="4" t="s">
        <v>14</v>
      </c>
      <c r="I13820" s="4" t="s">
        <v>14</v>
      </c>
      <c r="J13820" s="4" t="s">
        <v>14</v>
      </c>
      <c r="K13820" s="4" t="s">
        <v>14</v>
      </c>
    </row>
    <row r="13821" spans="1:9">
      <c r="A13821" t="n">
        <v>113489</v>
      </c>
      <c r="B13821" s="38" t="n">
        <v>175</v>
      </c>
      <c r="C13821" s="7" t="n">
        <v>1</v>
      </c>
      <c r="D13821" s="7" t="n">
        <v>0</v>
      </c>
      <c r="E13821" s="7" t="n">
        <v>0</v>
      </c>
      <c r="F13821" s="7" t="n">
        <v>0</v>
      </c>
      <c r="G13821" s="7" t="n">
        <v>0</v>
      </c>
      <c r="H13821" s="7" t="n">
        <v>0</v>
      </c>
      <c r="I13821" s="7" t="n">
        <v>-1011777536</v>
      </c>
      <c r="J13821" s="7" t="n">
        <v>0</v>
      </c>
      <c r="K13821" s="7" t="n">
        <v>1092616192</v>
      </c>
    </row>
    <row r="13822" spans="1:9">
      <c r="A13822" t="s">
        <v>4</v>
      </c>
      <c r="B13822" s="4" t="s">
        <v>5</v>
      </c>
      <c r="C13822" s="4" t="s">
        <v>8</v>
      </c>
      <c r="D13822" s="4" t="s">
        <v>7</v>
      </c>
    </row>
    <row r="13823" spans="1:9">
      <c r="A13823" t="n">
        <v>113523</v>
      </c>
      <c r="B13823" s="27" t="n">
        <v>58</v>
      </c>
      <c r="C13823" s="7" t="n">
        <v>255</v>
      </c>
      <c r="D13823" s="7" t="n">
        <v>0</v>
      </c>
    </row>
    <row r="13824" spans="1:9">
      <c r="A13824" t="s">
        <v>4</v>
      </c>
      <c r="B13824" s="4" t="s">
        <v>5</v>
      </c>
      <c r="C13824" s="4" t="s">
        <v>8</v>
      </c>
      <c r="D13824" s="4" t="s">
        <v>7</v>
      </c>
      <c r="E13824" s="4" t="s">
        <v>9</v>
      </c>
    </row>
    <row r="13825" spans="1:11">
      <c r="A13825" t="n">
        <v>113527</v>
      </c>
      <c r="B13825" s="39" t="n">
        <v>51</v>
      </c>
      <c r="C13825" s="7" t="n">
        <v>4</v>
      </c>
      <c r="D13825" s="7" t="n">
        <v>7020</v>
      </c>
      <c r="E13825" s="7" t="s">
        <v>73</v>
      </c>
    </row>
    <row r="13826" spans="1:11">
      <c r="A13826" t="s">
        <v>4</v>
      </c>
      <c r="B13826" s="4" t="s">
        <v>5</v>
      </c>
      <c r="C13826" s="4" t="s">
        <v>7</v>
      </c>
    </row>
    <row r="13827" spans="1:11">
      <c r="A13827" t="n">
        <v>113540</v>
      </c>
      <c r="B13827" s="25" t="n">
        <v>16</v>
      </c>
      <c r="C13827" s="7" t="n">
        <v>0</v>
      </c>
    </row>
    <row r="13828" spans="1:11">
      <c r="A13828" t="s">
        <v>4</v>
      </c>
      <c r="B13828" s="4" t="s">
        <v>5</v>
      </c>
      <c r="C13828" s="4" t="s">
        <v>7</v>
      </c>
      <c r="D13828" s="4" t="s">
        <v>8</v>
      </c>
      <c r="E13828" s="4" t="s">
        <v>14</v>
      </c>
      <c r="F13828" s="4" t="s">
        <v>74</v>
      </c>
      <c r="G13828" s="4" t="s">
        <v>8</v>
      </c>
      <c r="H13828" s="4" t="s">
        <v>8</v>
      </c>
    </row>
    <row r="13829" spans="1:11">
      <c r="A13829" t="n">
        <v>113543</v>
      </c>
      <c r="B13829" s="40" t="n">
        <v>26</v>
      </c>
      <c r="C13829" s="7" t="n">
        <v>7020</v>
      </c>
      <c r="D13829" s="7" t="n">
        <v>17</v>
      </c>
      <c r="E13829" s="7" t="n">
        <v>62673</v>
      </c>
      <c r="F13829" s="7" t="s">
        <v>786</v>
      </c>
      <c r="G13829" s="7" t="n">
        <v>2</v>
      </c>
      <c r="H13829" s="7" t="n">
        <v>0</v>
      </c>
    </row>
    <row r="13830" spans="1:11">
      <c r="A13830" t="s">
        <v>4</v>
      </c>
      <c r="B13830" s="4" t="s">
        <v>5</v>
      </c>
    </row>
    <row r="13831" spans="1:11">
      <c r="A13831" t="n">
        <v>113650</v>
      </c>
      <c r="B13831" s="41" t="n">
        <v>28</v>
      </c>
    </row>
    <row r="13832" spans="1:11">
      <c r="A13832" t="s">
        <v>4</v>
      </c>
      <c r="B13832" s="4" t="s">
        <v>5</v>
      </c>
      <c r="C13832" s="4" t="s">
        <v>9</v>
      </c>
      <c r="D13832" s="4" t="s">
        <v>7</v>
      </c>
    </row>
    <row r="13833" spans="1:11">
      <c r="A13833" t="n">
        <v>113651</v>
      </c>
      <c r="B13833" s="57" t="n">
        <v>29</v>
      </c>
      <c r="C13833" s="7" t="s">
        <v>15</v>
      </c>
      <c r="D13833" s="7" t="n">
        <v>65533</v>
      </c>
    </row>
    <row r="13834" spans="1:11">
      <c r="A13834" t="s">
        <v>4</v>
      </c>
      <c r="B13834" s="4" t="s">
        <v>5</v>
      </c>
      <c r="C13834" s="4" t="s">
        <v>8</v>
      </c>
      <c r="D13834" s="4" t="s">
        <v>7</v>
      </c>
      <c r="E13834" s="4" t="s">
        <v>9</v>
      </c>
    </row>
    <row r="13835" spans="1:11">
      <c r="A13835" t="n">
        <v>113655</v>
      </c>
      <c r="B13835" s="39" t="n">
        <v>51</v>
      </c>
      <c r="C13835" s="7" t="n">
        <v>4</v>
      </c>
      <c r="D13835" s="7" t="n">
        <v>1</v>
      </c>
      <c r="E13835" s="7" t="s">
        <v>82</v>
      </c>
    </row>
    <row r="13836" spans="1:11">
      <c r="A13836" t="s">
        <v>4</v>
      </c>
      <c r="B13836" s="4" t="s">
        <v>5</v>
      </c>
      <c r="C13836" s="4" t="s">
        <v>7</v>
      </c>
    </row>
    <row r="13837" spans="1:11">
      <c r="A13837" t="n">
        <v>113669</v>
      </c>
      <c r="B13837" s="25" t="n">
        <v>16</v>
      </c>
      <c r="C13837" s="7" t="n">
        <v>0</v>
      </c>
    </row>
    <row r="13838" spans="1:11">
      <c r="A13838" t="s">
        <v>4</v>
      </c>
      <c r="B13838" s="4" t="s">
        <v>5</v>
      </c>
      <c r="C13838" s="4" t="s">
        <v>7</v>
      </c>
      <c r="D13838" s="4" t="s">
        <v>8</v>
      </c>
      <c r="E13838" s="4" t="s">
        <v>14</v>
      </c>
      <c r="F13838" s="4" t="s">
        <v>74</v>
      </c>
      <c r="G13838" s="4" t="s">
        <v>8</v>
      </c>
      <c r="H13838" s="4" t="s">
        <v>8</v>
      </c>
      <c r="I13838" s="4" t="s">
        <v>8</v>
      </c>
      <c r="J13838" s="4" t="s">
        <v>14</v>
      </c>
      <c r="K13838" s="4" t="s">
        <v>74</v>
      </c>
      <c r="L13838" s="4" t="s">
        <v>8</v>
      </c>
      <c r="M13838" s="4" t="s">
        <v>8</v>
      </c>
    </row>
    <row r="13839" spans="1:11">
      <c r="A13839" t="n">
        <v>113672</v>
      </c>
      <c r="B13839" s="40" t="n">
        <v>26</v>
      </c>
      <c r="C13839" s="7" t="n">
        <v>1</v>
      </c>
      <c r="D13839" s="7" t="n">
        <v>17</v>
      </c>
      <c r="E13839" s="7" t="n">
        <v>62674</v>
      </c>
      <c r="F13839" s="7" t="s">
        <v>787</v>
      </c>
      <c r="G13839" s="7" t="n">
        <v>2</v>
      </c>
      <c r="H13839" s="7" t="n">
        <v>3</v>
      </c>
      <c r="I13839" s="7" t="n">
        <v>17</v>
      </c>
      <c r="J13839" s="7" t="n">
        <v>62675</v>
      </c>
      <c r="K13839" s="7" t="s">
        <v>788</v>
      </c>
      <c r="L13839" s="7" t="n">
        <v>2</v>
      </c>
      <c r="M13839" s="7" t="n">
        <v>0</v>
      </c>
    </row>
    <row r="13840" spans="1:11">
      <c r="A13840" t="s">
        <v>4</v>
      </c>
      <c r="B13840" s="4" t="s">
        <v>5</v>
      </c>
    </row>
    <row r="13841" spans="1:13">
      <c r="A13841" t="n">
        <v>113785</v>
      </c>
      <c r="B13841" s="41" t="n">
        <v>28</v>
      </c>
    </row>
    <row r="13842" spans="1:13">
      <c r="A13842" t="s">
        <v>4</v>
      </c>
      <c r="B13842" s="4" t="s">
        <v>5</v>
      </c>
      <c r="C13842" s="4" t="s">
        <v>8</v>
      </c>
      <c r="D13842" s="4" t="s">
        <v>7</v>
      </c>
      <c r="E13842" s="4" t="s">
        <v>9</v>
      </c>
    </row>
    <row r="13843" spans="1:13">
      <c r="A13843" t="n">
        <v>113786</v>
      </c>
      <c r="B13843" s="39" t="n">
        <v>51</v>
      </c>
      <c r="C13843" s="7" t="n">
        <v>4</v>
      </c>
      <c r="D13843" s="7" t="n">
        <v>2</v>
      </c>
      <c r="E13843" s="7" t="s">
        <v>288</v>
      </c>
    </row>
    <row r="13844" spans="1:13">
      <c r="A13844" t="s">
        <v>4</v>
      </c>
      <c r="B13844" s="4" t="s">
        <v>5</v>
      </c>
      <c r="C13844" s="4" t="s">
        <v>7</v>
      </c>
    </row>
    <row r="13845" spans="1:13">
      <c r="A13845" t="n">
        <v>113799</v>
      </c>
      <c r="B13845" s="25" t="n">
        <v>16</v>
      </c>
      <c r="C13845" s="7" t="n">
        <v>0</v>
      </c>
    </row>
    <row r="13846" spans="1:13">
      <c r="A13846" t="s">
        <v>4</v>
      </c>
      <c r="B13846" s="4" t="s">
        <v>5</v>
      </c>
      <c r="C13846" s="4" t="s">
        <v>7</v>
      </c>
      <c r="D13846" s="4" t="s">
        <v>8</v>
      </c>
      <c r="E13846" s="4" t="s">
        <v>14</v>
      </c>
      <c r="F13846" s="4" t="s">
        <v>74</v>
      </c>
      <c r="G13846" s="4" t="s">
        <v>8</v>
      </c>
      <c r="H13846" s="4" t="s">
        <v>8</v>
      </c>
    </row>
    <row r="13847" spans="1:13">
      <c r="A13847" t="n">
        <v>113802</v>
      </c>
      <c r="B13847" s="40" t="n">
        <v>26</v>
      </c>
      <c r="C13847" s="7" t="n">
        <v>2</v>
      </c>
      <c r="D13847" s="7" t="n">
        <v>17</v>
      </c>
      <c r="E13847" s="7" t="n">
        <v>62676</v>
      </c>
      <c r="F13847" s="7" t="s">
        <v>789</v>
      </c>
      <c r="G13847" s="7" t="n">
        <v>2</v>
      </c>
      <c r="H13847" s="7" t="n">
        <v>0</v>
      </c>
    </row>
    <row r="13848" spans="1:13">
      <c r="A13848" t="s">
        <v>4</v>
      </c>
      <c r="B13848" s="4" t="s">
        <v>5</v>
      </c>
    </row>
    <row r="13849" spans="1:13">
      <c r="A13849" t="n">
        <v>113908</v>
      </c>
      <c r="B13849" s="41" t="n">
        <v>28</v>
      </c>
    </row>
    <row r="13850" spans="1:13">
      <c r="A13850" t="s">
        <v>4</v>
      </c>
      <c r="B13850" s="4" t="s">
        <v>5</v>
      </c>
      <c r="C13850" s="4" t="s">
        <v>8</v>
      </c>
      <c r="D13850" s="4" t="s">
        <v>7</v>
      </c>
      <c r="E13850" s="4" t="s">
        <v>9</v>
      </c>
    </row>
    <row r="13851" spans="1:13">
      <c r="A13851" t="n">
        <v>113909</v>
      </c>
      <c r="B13851" s="39" t="n">
        <v>51</v>
      </c>
      <c r="C13851" s="7" t="n">
        <v>4</v>
      </c>
      <c r="D13851" s="7" t="n">
        <v>4</v>
      </c>
      <c r="E13851" s="7" t="s">
        <v>73</v>
      </c>
    </row>
    <row r="13852" spans="1:13">
      <c r="A13852" t="s">
        <v>4</v>
      </c>
      <c r="B13852" s="4" t="s">
        <v>5</v>
      </c>
      <c r="C13852" s="4" t="s">
        <v>7</v>
      </c>
    </row>
    <row r="13853" spans="1:13">
      <c r="A13853" t="n">
        <v>113922</v>
      </c>
      <c r="B13853" s="25" t="n">
        <v>16</v>
      </c>
      <c r="C13853" s="7" t="n">
        <v>0</v>
      </c>
    </row>
    <row r="13854" spans="1:13">
      <c r="A13854" t="s">
        <v>4</v>
      </c>
      <c r="B13854" s="4" t="s">
        <v>5</v>
      </c>
      <c r="C13854" s="4" t="s">
        <v>7</v>
      </c>
      <c r="D13854" s="4" t="s">
        <v>8</v>
      </c>
      <c r="E13854" s="4" t="s">
        <v>14</v>
      </c>
      <c r="F13854" s="4" t="s">
        <v>74</v>
      </c>
      <c r="G13854" s="4" t="s">
        <v>8</v>
      </c>
      <c r="H13854" s="4" t="s">
        <v>8</v>
      </c>
    </row>
    <row r="13855" spans="1:13">
      <c r="A13855" t="n">
        <v>113925</v>
      </c>
      <c r="B13855" s="40" t="n">
        <v>26</v>
      </c>
      <c r="C13855" s="7" t="n">
        <v>4</v>
      </c>
      <c r="D13855" s="7" t="n">
        <v>17</v>
      </c>
      <c r="E13855" s="7" t="n">
        <v>62677</v>
      </c>
      <c r="F13855" s="7" t="s">
        <v>790</v>
      </c>
      <c r="G13855" s="7" t="n">
        <v>2</v>
      </c>
      <c r="H13855" s="7" t="n">
        <v>0</v>
      </c>
    </row>
    <row r="13856" spans="1:13">
      <c r="A13856" t="s">
        <v>4</v>
      </c>
      <c r="B13856" s="4" t="s">
        <v>5</v>
      </c>
    </row>
    <row r="13857" spans="1:8">
      <c r="A13857" t="n">
        <v>114023</v>
      </c>
      <c r="B13857" s="41" t="n">
        <v>28</v>
      </c>
    </row>
    <row r="13858" spans="1:8">
      <c r="A13858" t="s">
        <v>4</v>
      </c>
      <c r="B13858" s="4" t="s">
        <v>5</v>
      </c>
      <c r="C13858" s="4" t="s">
        <v>8</v>
      </c>
      <c r="D13858" s="4" t="s">
        <v>7</v>
      </c>
      <c r="E13858" s="4" t="s">
        <v>7</v>
      </c>
      <c r="F13858" s="4" t="s">
        <v>8</v>
      </c>
    </row>
    <row r="13859" spans="1:8">
      <c r="A13859" t="n">
        <v>114024</v>
      </c>
      <c r="B13859" s="37" t="n">
        <v>25</v>
      </c>
      <c r="C13859" s="7" t="n">
        <v>1</v>
      </c>
      <c r="D13859" s="7" t="n">
        <v>60</v>
      </c>
      <c r="E13859" s="7" t="n">
        <v>640</v>
      </c>
      <c r="F13859" s="7" t="n">
        <v>2</v>
      </c>
    </row>
    <row r="13860" spans="1:8">
      <c r="A13860" t="s">
        <v>4</v>
      </c>
      <c r="B13860" s="4" t="s">
        <v>5</v>
      </c>
      <c r="C13860" s="4" t="s">
        <v>8</v>
      </c>
      <c r="D13860" s="4" t="s">
        <v>7</v>
      </c>
      <c r="E13860" s="4" t="s">
        <v>9</v>
      </c>
    </row>
    <row r="13861" spans="1:8">
      <c r="A13861" t="n">
        <v>114031</v>
      </c>
      <c r="B13861" s="39" t="n">
        <v>51</v>
      </c>
      <c r="C13861" s="7" t="n">
        <v>4</v>
      </c>
      <c r="D13861" s="7" t="n">
        <v>11</v>
      </c>
      <c r="E13861" s="7" t="s">
        <v>468</v>
      </c>
    </row>
    <row r="13862" spans="1:8">
      <c r="A13862" t="s">
        <v>4</v>
      </c>
      <c r="B13862" s="4" t="s">
        <v>5</v>
      </c>
      <c r="C13862" s="4" t="s">
        <v>7</v>
      </c>
    </row>
    <row r="13863" spans="1:8">
      <c r="A13863" t="n">
        <v>114045</v>
      </c>
      <c r="B13863" s="25" t="n">
        <v>16</v>
      </c>
      <c r="C13863" s="7" t="n">
        <v>0</v>
      </c>
    </row>
    <row r="13864" spans="1:8">
      <c r="A13864" t="s">
        <v>4</v>
      </c>
      <c r="B13864" s="4" t="s">
        <v>5</v>
      </c>
      <c r="C13864" s="4" t="s">
        <v>7</v>
      </c>
      <c r="D13864" s="4" t="s">
        <v>8</v>
      </c>
      <c r="E13864" s="4" t="s">
        <v>14</v>
      </c>
      <c r="F13864" s="4" t="s">
        <v>74</v>
      </c>
      <c r="G13864" s="4" t="s">
        <v>8</v>
      </c>
      <c r="H13864" s="4" t="s">
        <v>8</v>
      </c>
    </row>
    <row r="13865" spans="1:8">
      <c r="A13865" t="n">
        <v>114048</v>
      </c>
      <c r="B13865" s="40" t="n">
        <v>26</v>
      </c>
      <c r="C13865" s="7" t="n">
        <v>11</v>
      </c>
      <c r="D13865" s="7" t="n">
        <v>17</v>
      </c>
      <c r="E13865" s="7" t="n">
        <v>62678</v>
      </c>
      <c r="F13865" s="7" t="s">
        <v>791</v>
      </c>
      <c r="G13865" s="7" t="n">
        <v>2</v>
      </c>
      <c r="H13865" s="7" t="n">
        <v>0</v>
      </c>
    </row>
    <row r="13866" spans="1:8">
      <c r="A13866" t="s">
        <v>4</v>
      </c>
      <c r="B13866" s="4" t="s">
        <v>5</v>
      </c>
    </row>
    <row r="13867" spans="1:8">
      <c r="A13867" t="n">
        <v>114144</v>
      </c>
      <c r="B13867" s="41" t="n">
        <v>28</v>
      </c>
    </row>
    <row r="13868" spans="1:8">
      <c r="A13868" t="s">
        <v>4</v>
      </c>
      <c r="B13868" s="4" t="s">
        <v>5</v>
      </c>
      <c r="C13868" s="4" t="s">
        <v>8</v>
      </c>
      <c r="D13868" s="4" t="s">
        <v>7</v>
      </c>
      <c r="E13868" s="4" t="s">
        <v>7</v>
      </c>
      <c r="F13868" s="4" t="s">
        <v>8</v>
      </c>
    </row>
    <row r="13869" spans="1:8">
      <c r="A13869" t="n">
        <v>114145</v>
      </c>
      <c r="B13869" s="37" t="n">
        <v>25</v>
      </c>
      <c r="C13869" s="7" t="n">
        <v>1</v>
      </c>
      <c r="D13869" s="7" t="n">
        <v>65535</v>
      </c>
      <c r="E13869" s="7" t="n">
        <v>65535</v>
      </c>
      <c r="F13869" s="7" t="n">
        <v>0</v>
      </c>
    </row>
    <row r="13870" spans="1:8">
      <c r="A13870" t="s">
        <v>4</v>
      </c>
      <c r="B13870" s="4" t="s">
        <v>5</v>
      </c>
      <c r="C13870" s="4" t="s">
        <v>8</v>
      </c>
      <c r="D13870" s="4" t="s">
        <v>7</v>
      </c>
      <c r="E13870" s="4" t="s">
        <v>9</v>
      </c>
    </row>
    <row r="13871" spans="1:8">
      <c r="A13871" t="n">
        <v>114152</v>
      </c>
      <c r="B13871" s="39" t="n">
        <v>51</v>
      </c>
      <c r="C13871" s="7" t="n">
        <v>4</v>
      </c>
      <c r="D13871" s="7" t="n">
        <v>0</v>
      </c>
      <c r="E13871" s="7" t="s">
        <v>85</v>
      </c>
    </row>
    <row r="13872" spans="1:8">
      <c r="A13872" t="s">
        <v>4</v>
      </c>
      <c r="B13872" s="4" t="s">
        <v>5</v>
      </c>
      <c r="C13872" s="4" t="s">
        <v>7</v>
      </c>
    </row>
    <row r="13873" spans="1:8">
      <c r="A13873" t="n">
        <v>114166</v>
      </c>
      <c r="B13873" s="25" t="n">
        <v>16</v>
      </c>
      <c r="C13873" s="7" t="n">
        <v>0</v>
      </c>
    </row>
    <row r="13874" spans="1:8">
      <c r="A13874" t="s">
        <v>4</v>
      </c>
      <c r="B13874" s="4" t="s">
        <v>5</v>
      </c>
      <c r="C13874" s="4" t="s">
        <v>7</v>
      </c>
      <c r="D13874" s="4" t="s">
        <v>8</v>
      </c>
      <c r="E13874" s="4" t="s">
        <v>14</v>
      </c>
      <c r="F13874" s="4" t="s">
        <v>74</v>
      </c>
      <c r="G13874" s="4" t="s">
        <v>8</v>
      </c>
      <c r="H13874" s="4" t="s">
        <v>8</v>
      </c>
      <c r="I13874" s="4" t="s">
        <v>8</v>
      </c>
      <c r="J13874" s="4" t="s">
        <v>14</v>
      </c>
      <c r="K13874" s="4" t="s">
        <v>74</v>
      </c>
      <c r="L13874" s="4" t="s">
        <v>8</v>
      </c>
      <c r="M13874" s="4" t="s">
        <v>8</v>
      </c>
    </row>
    <row r="13875" spans="1:8">
      <c r="A13875" t="n">
        <v>114169</v>
      </c>
      <c r="B13875" s="40" t="n">
        <v>26</v>
      </c>
      <c r="C13875" s="7" t="n">
        <v>0</v>
      </c>
      <c r="D13875" s="7" t="n">
        <v>17</v>
      </c>
      <c r="E13875" s="7" t="n">
        <v>62679</v>
      </c>
      <c r="F13875" s="7" t="s">
        <v>792</v>
      </c>
      <c r="G13875" s="7" t="n">
        <v>2</v>
      </c>
      <c r="H13875" s="7" t="n">
        <v>3</v>
      </c>
      <c r="I13875" s="7" t="n">
        <v>17</v>
      </c>
      <c r="J13875" s="7" t="n">
        <v>62680</v>
      </c>
      <c r="K13875" s="7" t="s">
        <v>793</v>
      </c>
      <c r="L13875" s="7" t="n">
        <v>2</v>
      </c>
      <c r="M13875" s="7" t="n">
        <v>0</v>
      </c>
    </row>
    <row r="13876" spans="1:8">
      <c r="A13876" t="s">
        <v>4</v>
      </c>
      <c r="B13876" s="4" t="s">
        <v>5</v>
      </c>
    </row>
    <row r="13877" spans="1:8">
      <c r="A13877" t="n">
        <v>114304</v>
      </c>
      <c r="B13877" s="41" t="n">
        <v>28</v>
      </c>
    </row>
    <row r="13878" spans="1:8">
      <c r="A13878" t="s">
        <v>4</v>
      </c>
      <c r="B13878" s="4" t="s">
        <v>5</v>
      </c>
      <c r="C13878" s="4" t="s">
        <v>7</v>
      </c>
      <c r="D13878" s="4" t="s">
        <v>8</v>
      </c>
    </row>
    <row r="13879" spans="1:8">
      <c r="A13879" t="n">
        <v>114305</v>
      </c>
      <c r="B13879" s="42" t="n">
        <v>89</v>
      </c>
      <c r="C13879" s="7" t="n">
        <v>65533</v>
      </c>
      <c r="D13879" s="7" t="n">
        <v>1</v>
      </c>
    </row>
    <row r="13880" spans="1:8">
      <c r="A13880" t="s">
        <v>4</v>
      </c>
      <c r="B13880" s="4" t="s">
        <v>5</v>
      </c>
      <c r="C13880" s="4" t="s">
        <v>8</v>
      </c>
      <c r="D13880" s="4" t="s">
        <v>7</v>
      </c>
      <c r="E13880" s="4" t="s">
        <v>13</v>
      </c>
    </row>
    <row r="13881" spans="1:8">
      <c r="A13881" t="n">
        <v>114309</v>
      </c>
      <c r="B13881" s="27" t="n">
        <v>58</v>
      </c>
      <c r="C13881" s="7" t="n">
        <v>101</v>
      </c>
      <c r="D13881" s="7" t="n">
        <v>300</v>
      </c>
      <c r="E13881" s="7" t="n">
        <v>1</v>
      </c>
    </row>
    <row r="13882" spans="1:8">
      <c r="A13882" t="s">
        <v>4</v>
      </c>
      <c r="B13882" s="4" t="s">
        <v>5</v>
      </c>
      <c r="C13882" s="4" t="s">
        <v>8</v>
      </c>
      <c r="D13882" s="4" t="s">
        <v>7</v>
      </c>
    </row>
    <row r="13883" spans="1:8">
      <c r="A13883" t="n">
        <v>114317</v>
      </c>
      <c r="B13883" s="27" t="n">
        <v>58</v>
      </c>
      <c r="C13883" s="7" t="n">
        <v>254</v>
      </c>
      <c r="D13883" s="7" t="n">
        <v>0</v>
      </c>
    </row>
    <row r="13884" spans="1:8">
      <c r="A13884" t="s">
        <v>4</v>
      </c>
      <c r="B13884" s="4" t="s">
        <v>5</v>
      </c>
      <c r="C13884" s="4" t="s">
        <v>8</v>
      </c>
      <c r="D13884" s="4" t="s">
        <v>7</v>
      </c>
      <c r="E13884" s="4" t="s">
        <v>9</v>
      </c>
      <c r="F13884" s="4" t="s">
        <v>9</v>
      </c>
      <c r="G13884" s="4" t="s">
        <v>9</v>
      </c>
      <c r="H13884" s="4" t="s">
        <v>9</v>
      </c>
    </row>
    <row r="13885" spans="1:8">
      <c r="A13885" t="n">
        <v>114321</v>
      </c>
      <c r="B13885" s="39" t="n">
        <v>51</v>
      </c>
      <c r="C13885" s="7" t="n">
        <v>3</v>
      </c>
      <c r="D13885" s="7" t="n">
        <v>0</v>
      </c>
      <c r="E13885" s="7" t="s">
        <v>92</v>
      </c>
      <c r="F13885" s="7" t="s">
        <v>93</v>
      </c>
      <c r="G13885" s="7" t="s">
        <v>94</v>
      </c>
      <c r="H13885" s="7" t="s">
        <v>95</v>
      </c>
    </row>
    <row r="13886" spans="1:8">
      <c r="A13886" t="s">
        <v>4</v>
      </c>
      <c r="B13886" s="4" t="s">
        <v>5</v>
      </c>
      <c r="C13886" s="4" t="s">
        <v>8</v>
      </c>
      <c r="D13886" s="4" t="s">
        <v>7</v>
      </c>
      <c r="E13886" s="4" t="s">
        <v>9</v>
      </c>
      <c r="F13886" s="4" t="s">
        <v>9</v>
      </c>
      <c r="G13886" s="4" t="s">
        <v>9</v>
      </c>
      <c r="H13886" s="4" t="s">
        <v>9</v>
      </c>
    </row>
    <row r="13887" spans="1:8">
      <c r="A13887" t="n">
        <v>114350</v>
      </c>
      <c r="B13887" s="39" t="n">
        <v>51</v>
      </c>
      <c r="C13887" s="7" t="n">
        <v>3</v>
      </c>
      <c r="D13887" s="7" t="n">
        <v>1</v>
      </c>
      <c r="E13887" s="7" t="s">
        <v>92</v>
      </c>
      <c r="F13887" s="7" t="s">
        <v>93</v>
      </c>
      <c r="G13887" s="7" t="s">
        <v>94</v>
      </c>
      <c r="H13887" s="7" t="s">
        <v>95</v>
      </c>
    </row>
    <row r="13888" spans="1:8">
      <c r="A13888" t="s">
        <v>4</v>
      </c>
      <c r="B13888" s="4" t="s">
        <v>5</v>
      </c>
      <c r="C13888" s="4" t="s">
        <v>8</v>
      </c>
      <c r="D13888" s="4" t="s">
        <v>7</v>
      </c>
      <c r="E13888" s="4" t="s">
        <v>9</v>
      </c>
      <c r="F13888" s="4" t="s">
        <v>9</v>
      </c>
      <c r="G13888" s="4" t="s">
        <v>9</v>
      </c>
      <c r="H13888" s="4" t="s">
        <v>9</v>
      </c>
    </row>
    <row r="13889" spans="1:13">
      <c r="A13889" t="n">
        <v>114379</v>
      </c>
      <c r="B13889" s="39" t="n">
        <v>51</v>
      </c>
      <c r="C13889" s="7" t="n">
        <v>3</v>
      </c>
      <c r="D13889" s="7" t="n">
        <v>2</v>
      </c>
      <c r="E13889" s="7" t="s">
        <v>92</v>
      </c>
      <c r="F13889" s="7" t="s">
        <v>93</v>
      </c>
      <c r="G13889" s="7" t="s">
        <v>94</v>
      </c>
      <c r="H13889" s="7" t="s">
        <v>95</v>
      </c>
    </row>
    <row r="13890" spans="1:13">
      <c r="A13890" t="s">
        <v>4</v>
      </c>
      <c r="B13890" s="4" t="s">
        <v>5</v>
      </c>
      <c r="C13890" s="4" t="s">
        <v>8</v>
      </c>
      <c r="D13890" s="4" t="s">
        <v>7</v>
      </c>
      <c r="E13890" s="4" t="s">
        <v>9</v>
      </c>
      <c r="F13890" s="4" t="s">
        <v>9</v>
      </c>
      <c r="G13890" s="4" t="s">
        <v>9</v>
      </c>
      <c r="H13890" s="4" t="s">
        <v>9</v>
      </c>
    </row>
    <row r="13891" spans="1:13">
      <c r="A13891" t="n">
        <v>114408</v>
      </c>
      <c r="B13891" s="39" t="n">
        <v>51</v>
      </c>
      <c r="C13891" s="7" t="n">
        <v>3</v>
      </c>
      <c r="D13891" s="7" t="n">
        <v>4</v>
      </c>
      <c r="E13891" s="7" t="s">
        <v>92</v>
      </c>
      <c r="F13891" s="7" t="s">
        <v>93</v>
      </c>
      <c r="G13891" s="7" t="s">
        <v>94</v>
      </c>
      <c r="H13891" s="7" t="s">
        <v>95</v>
      </c>
    </row>
    <row r="13892" spans="1:13">
      <c r="A13892" t="s">
        <v>4</v>
      </c>
      <c r="B13892" s="4" t="s">
        <v>5</v>
      </c>
      <c r="C13892" s="4" t="s">
        <v>8</v>
      </c>
      <c r="D13892" s="4" t="s">
        <v>7</v>
      </c>
      <c r="E13892" s="4" t="s">
        <v>9</v>
      </c>
      <c r="F13892" s="4" t="s">
        <v>9</v>
      </c>
      <c r="G13892" s="4" t="s">
        <v>9</v>
      </c>
      <c r="H13892" s="4" t="s">
        <v>9</v>
      </c>
    </row>
    <row r="13893" spans="1:13">
      <c r="A13893" t="n">
        <v>114437</v>
      </c>
      <c r="B13893" s="39" t="n">
        <v>51</v>
      </c>
      <c r="C13893" s="7" t="n">
        <v>3</v>
      </c>
      <c r="D13893" s="7" t="n">
        <v>11</v>
      </c>
      <c r="E13893" s="7" t="s">
        <v>92</v>
      </c>
      <c r="F13893" s="7" t="s">
        <v>93</v>
      </c>
      <c r="G13893" s="7" t="s">
        <v>94</v>
      </c>
      <c r="H13893" s="7" t="s">
        <v>95</v>
      </c>
    </row>
    <row r="13894" spans="1:13">
      <c r="A13894" t="s">
        <v>4</v>
      </c>
      <c r="B13894" s="4" t="s">
        <v>5</v>
      </c>
      <c r="C13894" s="4" t="s">
        <v>8</v>
      </c>
      <c r="D13894" s="4" t="s">
        <v>7</v>
      </c>
      <c r="E13894" s="4" t="s">
        <v>9</v>
      </c>
      <c r="F13894" s="4" t="s">
        <v>9</v>
      </c>
      <c r="G13894" s="4" t="s">
        <v>9</v>
      </c>
      <c r="H13894" s="4" t="s">
        <v>9</v>
      </c>
    </row>
    <row r="13895" spans="1:13">
      <c r="A13895" t="n">
        <v>114466</v>
      </c>
      <c r="B13895" s="39" t="n">
        <v>51</v>
      </c>
      <c r="C13895" s="7" t="n">
        <v>3</v>
      </c>
      <c r="D13895" s="7" t="n">
        <v>7020</v>
      </c>
      <c r="E13895" s="7" t="s">
        <v>92</v>
      </c>
      <c r="F13895" s="7" t="s">
        <v>93</v>
      </c>
      <c r="G13895" s="7" t="s">
        <v>94</v>
      </c>
      <c r="H13895" s="7" t="s">
        <v>95</v>
      </c>
    </row>
    <row r="13896" spans="1:13">
      <c r="A13896" t="s">
        <v>4</v>
      </c>
      <c r="B13896" s="4" t="s">
        <v>5</v>
      </c>
      <c r="C13896" s="4" t="s">
        <v>8</v>
      </c>
      <c r="D13896" s="4" t="s">
        <v>8</v>
      </c>
      <c r="E13896" s="4" t="s">
        <v>13</v>
      </c>
      <c r="F13896" s="4" t="s">
        <v>13</v>
      </c>
      <c r="G13896" s="4" t="s">
        <v>13</v>
      </c>
      <c r="H13896" s="4" t="s">
        <v>7</v>
      </c>
    </row>
    <row r="13897" spans="1:13">
      <c r="A13897" t="n">
        <v>114495</v>
      </c>
      <c r="B13897" s="31" t="n">
        <v>45</v>
      </c>
      <c r="C13897" s="7" t="n">
        <v>2</v>
      </c>
      <c r="D13897" s="7" t="n">
        <v>3</v>
      </c>
      <c r="E13897" s="7" t="n">
        <v>-5.30000019073486</v>
      </c>
      <c r="F13897" s="7" t="n">
        <v>4.19999980926514</v>
      </c>
      <c r="G13897" s="7" t="n">
        <v>50.75</v>
      </c>
      <c r="H13897" s="7" t="n">
        <v>0</v>
      </c>
    </row>
    <row r="13898" spans="1:13">
      <c r="A13898" t="s">
        <v>4</v>
      </c>
      <c r="B13898" s="4" t="s">
        <v>5</v>
      </c>
      <c r="C13898" s="4" t="s">
        <v>8</v>
      </c>
      <c r="D13898" s="4" t="s">
        <v>8</v>
      </c>
      <c r="E13898" s="4" t="s">
        <v>13</v>
      </c>
      <c r="F13898" s="4" t="s">
        <v>13</v>
      </c>
      <c r="G13898" s="4" t="s">
        <v>13</v>
      </c>
      <c r="H13898" s="4" t="s">
        <v>7</v>
      </c>
      <c r="I13898" s="4" t="s">
        <v>8</v>
      </c>
    </row>
    <row r="13899" spans="1:13">
      <c r="A13899" t="n">
        <v>114512</v>
      </c>
      <c r="B13899" s="31" t="n">
        <v>45</v>
      </c>
      <c r="C13899" s="7" t="n">
        <v>4</v>
      </c>
      <c r="D13899" s="7" t="n">
        <v>3</v>
      </c>
      <c r="E13899" s="7" t="n">
        <v>350.450012207031</v>
      </c>
      <c r="F13899" s="7" t="n">
        <v>155.399993896484</v>
      </c>
      <c r="G13899" s="7" t="n">
        <v>0</v>
      </c>
      <c r="H13899" s="7" t="n">
        <v>0</v>
      </c>
      <c r="I13899" s="7" t="n">
        <v>0</v>
      </c>
    </row>
    <row r="13900" spans="1:13">
      <c r="A13900" t="s">
        <v>4</v>
      </c>
      <c r="B13900" s="4" t="s">
        <v>5</v>
      </c>
      <c r="C13900" s="4" t="s">
        <v>8</v>
      </c>
      <c r="D13900" s="4" t="s">
        <v>8</v>
      </c>
      <c r="E13900" s="4" t="s">
        <v>13</v>
      </c>
      <c r="F13900" s="4" t="s">
        <v>7</v>
      </c>
    </row>
    <row r="13901" spans="1:13">
      <c r="A13901" t="n">
        <v>114530</v>
      </c>
      <c r="B13901" s="31" t="n">
        <v>45</v>
      </c>
      <c r="C13901" s="7" t="n">
        <v>5</v>
      </c>
      <c r="D13901" s="7" t="n">
        <v>3</v>
      </c>
      <c r="E13901" s="7" t="n">
        <v>6.5</v>
      </c>
      <c r="F13901" s="7" t="n">
        <v>0</v>
      </c>
    </row>
    <row r="13902" spans="1:13">
      <c r="A13902" t="s">
        <v>4</v>
      </c>
      <c r="B13902" s="4" t="s">
        <v>5</v>
      </c>
      <c r="C13902" s="4" t="s">
        <v>8</v>
      </c>
      <c r="D13902" s="4" t="s">
        <v>8</v>
      </c>
      <c r="E13902" s="4" t="s">
        <v>13</v>
      </c>
      <c r="F13902" s="4" t="s">
        <v>7</v>
      </c>
    </row>
    <row r="13903" spans="1:13">
      <c r="A13903" t="n">
        <v>114539</v>
      </c>
      <c r="B13903" s="31" t="n">
        <v>45</v>
      </c>
      <c r="C13903" s="7" t="n">
        <v>11</v>
      </c>
      <c r="D13903" s="7" t="n">
        <v>3</v>
      </c>
      <c r="E13903" s="7" t="n">
        <v>34</v>
      </c>
      <c r="F13903" s="7" t="n">
        <v>0</v>
      </c>
    </row>
    <row r="13904" spans="1:13">
      <c r="A13904" t="s">
        <v>4</v>
      </c>
      <c r="B13904" s="4" t="s">
        <v>5</v>
      </c>
      <c r="C13904" s="4" t="s">
        <v>8</v>
      </c>
      <c r="D13904" s="4" t="s">
        <v>8</v>
      </c>
      <c r="E13904" s="4" t="s">
        <v>13</v>
      </c>
      <c r="F13904" s="4" t="s">
        <v>13</v>
      </c>
      <c r="G13904" s="4" t="s">
        <v>13</v>
      </c>
      <c r="H13904" s="4" t="s">
        <v>7</v>
      </c>
      <c r="I13904" s="4" t="s">
        <v>8</v>
      </c>
    </row>
    <row r="13905" spans="1:9">
      <c r="A13905" t="n">
        <v>114548</v>
      </c>
      <c r="B13905" s="31" t="n">
        <v>45</v>
      </c>
      <c r="C13905" s="7" t="n">
        <v>4</v>
      </c>
      <c r="D13905" s="7" t="n">
        <v>3</v>
      </c>
      <c r="E13905" s="7" t="n">
        <v>350.450012207031</v>
      </c>
      <c r="F13905" s="7" t="n">
        <v>145.399993896484</v>
      </c>
      <c r="G13905" s="7" t="n">
        <v>0</v>
      </c>
      <c r="H13905" s="7" t="n">
        <v>10000</v>
      </c>
      <c r="I13905" s="7" t="n">
        <v>0</v>
      </c>
    </row>
    <row r="13906" spans="1:9">
      <c r="A13906" t="s">
        <v>4</v>
      </c>
      <c r="B13906" s="4" t="s">
        <v>5</v>
      </c>
      <c r="C13906" s="4" t="s">
        <v>8</v>
      </c>
      <c r="D13906" s="4" t="s">
        <v>7</v>
      </c>
    </row>
    <row r="13907" spans="1:9">
      <c r="A13907" t="n">
        <v>114566</v>
      </c>
      <c r="B13907" s="27" t="n">
        <v>58</v>
      </c>
      <c r="C13907" s="7" t="n">
        <v>255</v>
      </c>
      <c r="D13907" s="7" t="n">
        <v>0</v>
      </c>
    </row>
    <row r="13908" spans="1:9">
      <c r="A13908" t="s">
        <v>4</v>
      </c>
      <c r="B13908" s="4" t="s">
        <v>5</v>
      </c>
      <c r="C13908" s="4" t="s">
        <v>8</v>
      </c>
      <c r="D13908" s="4" t="s">
        <v>7</v>
      </c>
      <c r="E13908" s="4" t="s">
        <v>9</v>
      </c>
    </row>
    <row r="13909" spans="1:9">
      <c r="A13909" t="n">
        <v>114570</v>
      </c>
      <c r="B13909" s="39" t="n">
        <v>51</v>
      </c>
      <c r="C13909" s="7" t="n">
        <v>4</v>
      </c>
      <c r="D13909" s="7" t="n">
        <v>7020</v>
      </c>
      <c r="E13909" s="7" t="s">
        <v>85</v>
      </c>
    </row>
    <row r="13910" spans="1:9">
      <c r="A13910" t="s">
        <v>4</v>
      </c>
      <c r="B13910" s="4" t="s">
        <v>5</v>
      </c>
      <c r="C13910" s="4" t="s">
        <v>7</v>
      </c>
    </row>
    <row r="13911" spans="1:9">
      <c r="A13911" t="n">
        <v>114584</v>
      </c>
      <c r="B13911" s="25" t="n">
        <v>16</v>
      </c>
      <c r="C13911" s="7" t="n">
        <v>0</v>
      </c>
    </row>
    <row r="13912" spans="1:9">
      <c r="A13912" t="s">
        <v>4</v>
      </c>
      <c r="B13912" s="4" t="s">
        <v>5</v>
      </c>
      <c r="C13912" s="4" t="s">
        <v>7</v>
      </c>
      <c r="D13912" s="4" t="s">
        <v>8</v>
      </c>
      <c r="E13912" s="4" t="s">
        <v>14</v>
      </c>
      <c r="F13912" s="4" t="s">
        <v>74</v>
      </c>
      <c r="G13912" s="4" t="s">
        <v>8</v>
      </c>
      <c r="H13912" s="4" t="s">
        <v>8</v>
      </c>
      <c r="I13912" s="4" t="s">
        <v>8</v>
      </c>
      <c r="J13912" s="4" t="s">
        <v>14</v>
      </c>
      <c r="K13912" s="4" t="s">
        <v>74</v>
      </c>
      <c r="L13912" s="4" t="s">
        <v>8</v>
      </c>
      <c r="M13912" s="4" t="s">
        <v>8</v>
      </c>
    </row>
    <row r="13913" spans="1:9">
      <c r="A13913" t="n">
        <v>114587</v>
      </c>
      <c r="B13913" s="40" t="n">
        <v>26</v>
      </c>
      <c r="C13913" s="7" t="n">
        <v>7020</v>
      </c>
      <c r="D13913" s="7" t="n">
        <v>17</v>
      </c>
      <c r="E13913" s="7" t="n">
        <v>62681</v>
      </c>
      <c r="F13913" s="7" t="s">
        <v>794</v>
      </c>
      <c r="G13913" s="7" t="n">
        <v>2</v>
      </c>
      <c r="H13913" s="7" t="n">
        <v>3</v>
      </c>
      <c r="I13913" s="7" t="n">
        <v>17</v>
      </c>
      <c r="J13913" s="7" t="n">
        <v>62682</v>
      </c>
      <c r="K13913" s="7" t="s">
        <v>795</v>
      </c>
      <c r="L13913" s="7" t="n">
        <v>2</v>
      </c>
      <c r="M13913" s="7" t="n">
        <v>0</v>
      </c>
    </row>
    <row r="13914" spans="1:9">
      <c r="A13914" t="s">
        <v>4</v>
      </c>
      <c r="B13914" s="4" t="s">
        <v>5</v>
      </c>
    </row>
    <row r="13915" spans="1:9">
      <c r="A13915" t="n">
        <v>114695</v>
      </c>
      <c r="B13915" s="41" t="n">
        <v>28</v>
      </c>
    </row>
    <row r="13916" spans="1:9">
      <c r="A13916" t="s">
        <v>4</v>
      </c>
      <c r="B13916" s="4" t="s">
        <v>5</v>
      </c>
      <c r="C13916" s="4" t="s">
        <v>9</v>
      </c>
      <c r="D13916" s="4" t="s">
        <v>7</v>
      </c>
    </row>
    <row r="13917" spans="1:9">
      <c r="A13917" t="n">
        <v>114696</v>
      </c>
      <c r="B13917" s="57" t="n">
        <v>29</v>
      </c>
      <c r="C13917" s="7" t="s">
        <v>15</v>
      </c>
      <c r="D13917" s="7" t="n">
        <v>65533</v>
      </c>
    </row>
    <row r="13918" spans="1:9">
      <c r="A13918" t="s">
        <v>4</v>
      </c>
      <c r="B13918" s="4" t="s">
        <v>5</v>
      </c>
      <c r="C13918" s="4" t="s">
        <v>8</v>
      </c>
      <c r="D13918" s="4" t="s">
        <v>7</v>
      </c>
      <c r="E13918" s="4" t="s">
        <v>7</v>
      </c>
      <c r="F13918" s="4" t="s">
        <v>8</v>
      </c>
    </row>
    <row r="13919" spans="1:9">
      <c r="A13919" t="n">
        <v>114700</v>
      </c>
      <c r="B13919" s="37" t="n">
        <v>25</v>
      </c>
      <c r="C13919" s="7" t="n">
        <v>1</v>
      </c>
      <c r="D13919" s="7" t="n">
        <v>60</v>
      </c>
      <c r="E13919" s="7" t="n">
        <v>640</v>
      </c>
      <c r="F13919" s="7" t="n">
        <v>1</v>
      </c>
    </row>
    <row r="13920" spans="1:9">
      <c r="A13920" t="s">
        <v>4</v>
      </c>
      <c r="B13920" s="4" t="s">
        <v>5</v>
      </c>
      <c r="C13920" s="4" t="s">
        <v>8</v>
      </c>
      <c r="D13920" s="4" t="s">
        <v>7</v>
      </c>
      <c r="E13920" s="4" t="s">
        <v>9</v>
      </c>
    </row>
    <row r="13921" spans="1:13">
      <c r="A13921" t="n">
        <v>114707</v>
      </c>
      <c r="B13921" s="39" t="n">
        <v>51</v>
      </c>
      <c r="C13921" s="7" t="n">
        <v>4</v>
      </c>
      <c r="D13921" s="7" t="n">
        <v>8</v>
      </c>
      <c r="E13921" s="7" t="s">
        <v>76</v>
      </c>
    </row>
    <row r="13922" spans="1:13">
      <c r="A13922" t="s">
        <v>4</v>
      </c>
      <c r="B13922" s="4" t="s">
        <v>5</v>
      </c>
      <c r="C13922" s="4" t="s">
        <v>7</v>
      </c>
    </row>
    <row r="13923" spans="1:13">
      <c r="A13923" t="n">
        <v>114721</v>
      </c>
      <c r="B13923" s="25" t="n">
        <v>16</v>
      </c>
      <c r="C13923" s="7" t="n">
        <v>0</v>
      </c>
    </row>
    <row r="13924" spans="1:13">
      <c r="A13924" t="s">
        <v>4</v>
      </c>
      <c r="B13924" s="4" t="s">
        <v>5</v>
      </c>
      <c r="C13924" s="4" t="s">
        <v>7</v>
      </c>
      <c r="D13924" s="4" t="s">
        <v>8</v>
      </c>
      <c r="E13924" s="4" t="s">
        <v>14</v>
      </c>
      <c r="F13924" s="4" t="s">
        <v>74</v>
      </c>
      <c r="G13924" s="4" t="s">
        <v>8</v>
      </c>
      <c r="H13924" s="4" t="s">
        <v>8</v>
      </c>
    </row>
    <row r="13925" spans="1:13">
      <c r="A13925" t="n">
        <v>114724</v>
      </c>
      <c r="B13925" s="40" t="n">
        <v>26</v>
      </c>
      <c r="C13925" s="7" t="n">
        <v>8</v>
      </c>
      <c r="D13925" s="7" t="n">
        <v>17</v>
      </c>
      <c r="E13925" s="7" t="n">
        <v>62683</v>
      </c>
      <c r="F13925" s="7" t="s">
        <v>796</v>
      </c>
      <c r="G13925" s="7" t="n">
        <v>2</v>
      </c>
      <c r="H13925" s="7" t="n">
        <v>0</v>
      </c>
    </row>
    <row r="13926" spans="1:13">
      <c r="A13926" t="s">
        <v>4</v>
      </c>
      <c r="B13926" s="4" t="s">
        <v>5</v>
      </c>
    </row>
    <row r="13927" spans="1:13">
      <c r="A13927" t="n">
        <v>114749</v>
      </c>
      <c r="B13927" s="41" t="n">
        <v>28</v>
      </c>
    </row>
    <row r="13928" spans="1:13">
      <c r="A13928" t="s">
        <v>4</v>
      </c>
      <c r="B13928" s="4" t="s">
        <v>5</v>
      </c>
      <c r="C13928" s="4" t="s">
        <v>8</v>
      </c>
      <c r="D13928" s="4" t="s">
        <v>7</v>
      </c>
      <c r="E13928" s="4" t="s">
        <v>7</v>
      </c>
      <c r="F13928" s="4" t="s">
        <v>8</v>
      </c>
    </row>
    <row r="13929" spans="1:13">
      <c r="A13929" t="n">
        <v>114750</v>
      </c>
      <c r="B13929" s="37" t="n">
        <v>25</v>
      </c>
      <c r="C13929" s="7" t="n">
        <v>1</v>
      </c>
      <c r="D13929" s="7" t="n">
        <v>65535</v>
      </c>
      <c r="E13929" s="7" t="n">
        <v>65535</v>
      </c>
      <c r="F13929" s="7" t="n">
        <v>0</v>
      </c>
    </row>
    <row r="13930" spans="1:13">
      <c r="A13930" t="s">
        <v>4</v>
      </c>
      <c r="B13930" s="4" t="s">
        <v>5</v>
      </c>
      <c r="C13930" s="4" t="s">
        <v>8</v>
      </c>
      <c r="D13930" s="4" t="s">
        <v>7</v>
      </c>
      <c r="E13930" s="4" t="s">
        <v>9</v>
      </c>
    </row>
    <row r="13931" spans="1:13">
      <c r="A13931" t="n">
        <v>114757</v>
      </c>
      <c r="B13931" s="39" t="n">
        <v>51</v>
      </c>
      <c r="C13931" s="7" t="n">
        <v>4</v>
      </c>
      <c r="D13931" s="7" t="n">
        <v>7020</v>
      </c>
      <c r="E13931" s="7" t="s">
        <v>635</v>
      </c>
    </row>
    <row r="13932" spans="1:13">
      <c r="A13932" t="s">
        <v>4</v>
      </c>
      <c r="B13932" s="4" t="s">
        <v>5</v>
      </c>
      <c r="C13932" s="4" t="s">
        <v>7</v>
      </c>
    </row>
    <row r="13933" spans="1:13">
      <c r="A13933" t="n">
        <v>114770</v>
      </c>
      <c r="B13933" s="25" t="n">
        <v>16</v>
      </c>
      <c r="C13933" s="7" t="n">
        <v>0</v>
      </c>
    </row>
    <row r="13934" spans="1:13">
      <c r="A13934" t="s">
        <v>4</v>
      </c>
      <c r="B13934" s="4" t="s">
        <v>5</v>
      </c>
      <c r="C13934" s="4" t="s">
        <v>7</v>
      </c>
      <c r="D13934" s="4" t="s">
        <v>8</v>
      </c>
      <c r="E13934" s="4" t="s">
        <v>14</v>
      </c>
      <c r="F13934" s="4" t="s">
        <v>74</v>
      </c>
      <c r="G13934" s="4" t="s">
        <v>8</v>
      </c>
      <c r="H13934" s="4" t="s">
        <v>8</v>
      </c>
      <c r="I13934" s="4" t="s">
        <v>8</v>
      </c>
      <c r="J13934" s="4" t="s">
        <v>14</v>
      </c>
      <c r="K13934" s="4" t="s">
        <v>74</v>
      </c>
      <c r="L13934" s="4" t="s">
        <v>8</v>
      </c>
      <c r="M13934" s="4" t="s">
        <v>8</v>
      </c>
      <c r="N13934" s="4" t="s">
        <v>8</v>
      </c>
      <c r="O13934" s="4" t="s">
        <v>14</v>
      </c>
      <c r="P13934" s="4" t="s">
        <v>74</v>
      </c>
      <c r="Q13934" s="4" t="s">
        <v>8</v>
      </c>
      <c r="R13934" s="4" t="s">
        <v>8</v>
      </c>
    </row>
    <row r="13935" spans="1:13">
      <c r="A13935" t="n">
        <v>114773</v>
      </c>
      <c r="B13935" s="40" t="n">
        <v>26</v>
      </c>
      <c r="C13935" s="7" t="n">
        <v>7020</v>
      </c>
      <c r="D13935" s="7" t="n">
        <v>17</v>
      </c>
      <c r="E13935" s="7" t="n">
        <v>62684</v>
      </c>
      <c r="F13935" s="7" t="s">
        <v>797</v>
      </c>
      <c r="G13935" s="7" t="n">
        <v>2</v>
      </c>
      <c r="H13935" s="7" t="n">
        <v>3</v>
      </c>
      <c r="I13935" s="7" t="n">
        <v>17</v>
      </c>
      <c r="J13935" s="7" t="n">
        <v>62685</v>
      </c>
      <c r="K13935" s="7" t="s">
        <v>798</v>
      </c>
      <c r="L13935" s="7" t="n">
        <v>2</v>
      </c>
      <c r="M13935" s="7" t="n">
        <v>3</v>
      </c>
      <c r="N13935" s="7" t="n">
        <v>17</v>
      </c>
      <c r="O13935" s="7" t="n">
        <v>62686</v>
      </c>
      <c r="P13935" s="7" t="s">
        <v>799</v>
      </c>
      <c r="Q13935" s="7" t="n">
        <v>2</v>
      </c>
      <c r="R13935" s="7" t="n">
        <v>0</v>
      </c>
    </row>
    <row r="13936" spans="1:13">
      <c r="A13936" t="s">
        <v>4</v>
      </c>
      <c r="B13936" s="4" t="s">
        <v>5</v>
      </c>
    </row>
    <row r="13937" spans="1:18">
      <c r="A13937" t="n">
        <v>115084</v>
      </c>
      <c r="B13937" s="41" t="n">
        <v>28</v>
      </c>
    </row>
    <row r="13938" spans="1:18">
      <c r="A13938" t="s">
        <v>4</v>
      </c>
      <c r="B13938" s="4" t="s">
        <v>5</v>
      </c>
      <c r="C13938" s="4" t="s">
        <v>9</v>
      </c>
      <c r="D13938" s="4" t="s">
        <v>7</v>
      </c>
    </row>
    <row r="13939" spans="1:18">
      <c r="A13939" t="n">
        <v>115085</v>
      </c>
      <c r="B13939" s="57" t="n">
        <v>29</v>
      </c>
      <c r="C13939" s="7" t="s">
        <v>15</v>
      </c>
      <c r="D13939" s="7" t="n">
        <v>65533</v>
      </c>
    </row>
    <row r="13940" spans="1:18">
      <c r="A13940" t="s">
        <v>4</v>
      </c>
      <c r="B13940" s="4" t="s">
        <v>5</v>
      </c>
      <c r="C13940" s="4" t="s">
        <v>7</v>
      </c>
      <c r="D13940" s="4" t="s">
        <v>8</v>
      </c>
    </row>
    <row r="13941" spans="1:18">
      <c r="A13941" t="n">
        <v>115089</v>
      </c>
      <c r="B13941" s="42" t="n">
        <v>89</v>
      </c>
      <c r="C13941" s="7" t="n">
        <v>65533</v>
      </c>
      <c r="D13941" s="7" t="n">
        <v>1</v>
      </c>
    </row>
    <row r="13942" spans="1:18">
      <c r="A13942" t="s">
        <v>4</v>
      </c>
      <c r="B13942" s="4" t="s">
        <v>5</v>
      </c>
      <c r="C13942" s="4" t="s">
        <v>8</v>
      </c>
      <c r="D13942" s="4" t="s">
        <v>7</v>
      </c>
      <c r="E13942" s="4" t="s">
        <v>13</v>
      </c>
    </row>
    <row r="13943" spans="1:18">
      <c r="A13943" t="n">
        <v>115093</v>
      </c>
      <c r="B13943" s="27" t="n">
        <v>58</v>
      </c>
      <c r="C13943" s="7" t="n">
        <v>101</v>
      </c>
      <c r="D13943" s="7" t="n">
        <v>300</v>
      </c>
      <c r="E13943" s="7" t="n">
        <v>1</v>
      </c>
    </row>
    <row r="13944" spans="1:18">
      <c r="A13944" t="s">
        <v>4</v>
      </c>
      <c r="B13944" s="4" t="s">
        <v>5</v>
      </c>
      <c r="C13944" s="4" t="s">
        <v>8</v>
      </c>
      <c r="D13944" s="4" t="s">
        <v>7</v>
      </c>
    </row>
    <row r="13945" spans="1:18">
      <c r="A13945" t="n">
        <v>115101</v>
      </c>
      <c r="B13945" s="27" t="n">
        <v>58</v>
      </c>
      <c r="C13945" s="7" t="n">
        <v>254</v>
      </c>
      <c r="D13945" s="7" t="n">
        <v>0</v>
      </c>
    </row>
    <row r="13946" spans="1:18">
      <c r="A13946" t="s">
        <v>4</v>
      </c>
      <c r="B13946" s="4" t="s">
        <v>5</v>
      </c>
      <c r="C13946" s="4" t="s">
        <v>8</v>
      </c>
    </row>
    <row r="13947" spans="1:18">
      <c r="A13947" t="n">
        <v>115105</v>
      </c>
      <c r="B13947" s="69" t="n">
        <v>116</v>
      </c>
      <c r="C13947" s="7" t="n">
        <v>0</v>
      </c>
    </row>
    <row r="13948" spans="1:18">
      <c r="A13948" t="s">
        <v>4</v>
      </c>
      <c r="B13948" s="4" t="s">
        <v>5</v>
      </c>
      <c r="C13948" s="4" t="s">
        <v>8</v>
      </c>
      <c r="D13948" s="4" t="s">
        <v>7</v>
      </c>
    </row>
    <row r="13949" spans="1:18">
      <c r="A13949" t="n">
        <v>115107</v>
      </c>
      <c r="B13949" s="69" t="n">
        <v>116</v>
      </c>
      <c r="C13949" s="7" t="n">
        <v>2</v>
      </c>
      <c r="D13949" s="7" t="n">
        <v>1</v>
      </c>
    </row>
    <row r="13950" spans="1:18">
      <c r="A13950" t="s">
        <v>4</v>
      </c>
      <c r="B13950" s="4" t="s">
        <v>5</v>
      </c>
      <c r="C13950" s="4" t="s">
        <v>8</v>
      </c>
      <c r="D13950" s="4" t="s">
        <v>14</v>
      </c>
    </row>
    <row r="13951" spans="1:18">
      <c r="A13951" t="n">
        <v>115111</v>
      </c>
      <c r="B13951" s="69" t="n">
        <v>116</v>
      </c>
      <c r="C13951" s="7" t="n">
        <v>5</v>
      </c>
      <c r="D13951" s="7" t="n">
        <v>1112014848</v>
      </c>
    </row>
    <row r="13952" spans="1:18">
      <c r="A13952" t="s">
        <v>4</v>
      </c>
      <c r="B13952" s="4" t="s">
        <v>5</v>
      </c>
      <c r="C13952" s="4" t="s">
        <v>8</v>
      </c>
      <c r="D13952" s="4" t="s">
        <v>7</v>
      </c>
    </row>
    <row r="13953" spans="1:5">
      <c r="A13953" t="n">
        <v>115117</v>
      </c>
      <c r="B13953" s="69" t="n">
        <v>116</v>
      </c>
      <c r="C13953" s="7" t="n">
        <v>6</v>
      </c>
      <c r="D13953" s="7" t="n">
        <v>1</v>
      </c>
    </row>
    <row r="13954" spans="1:5">
      <c r="A13954" t="s">
        <v>4</v>
      </c>
      <c r="B13954" s="4" t="s">
        <v>5</v>
      </c>
      <c r="C13954" s="4" t="s">
        <v>8</v>
      </c>
      <c r="D13954" s="4" t="s">
        <v>7</v>
      </c>
      <c r="E13954" s="4" t="s">
        <v>9</v>
      </c>
      <c r="F13954" s="4" t="s">
        <v>9</v>
      </c>
      <c r="G13954" s="4" t="s">
        <v>9</v>
      </c>
      <c r="H13954" s="4" t="s">
        <v>9</v>
      </c>
    </row>
    <row r="13955" spans="1:5">
      <c r="A13955" t="n">
        <v>115121</v>
      </c>
      <c r="B13955" s="39" t="n">
        <v>51</v>
      </c>
      <c r="C13955" s="7" t="n">
        <v>3</v>
      </c>
      <c r="D13955" s="7" t="n">
        <v>8</v>
      </c>
      <c r="E13955" s="7" t="s">
        <v>92</v>
      </c>
      <c r="F13955" s="7" t="s">
        <v>93</v>
      </c>
      <c r="G13955" s="7" t="s">
        <v>94</v>
      </c>
      <c r="H13955" s="7" t="s">
        <v>95</v>
      </c>
    </row>
    <row r="13956" spans="1:5">
      <c r="A13956" t="s">
        <v>4</v>
      </c>
      <c r="B13956" s="4" t="s">
        <v>5</v>
      </c>
      <c r="C13956" s="4" t="s">
        <v>8</v>
      </c>
      <c r="D13956" s="4" t="s">
        <v>7</v>
      </c>
      <c r="E13956" s="4" t="s">
        <v>9</v>
      </c>
      <c r="F13956" s="4" t="s">
        <v>9</v>
      </c>
      <c r="G13956" s="4" t="s">
        <v>9</v>
      </c>
      <c r="H13956" s="4" t="s">
        <v>9</v>
      </c>
    </row>
    <row r="13957" spans="1:5">
      <c r="A13957" t="n">
        <v>115150</v>
      </c>
      <c r="B13957" s="39" t="n">
        <v>51</v>
      </c>
      <c r="C13957" s="7" t="n">
        <v>3</v>
      </c>
      <c r="D13957" s="7" t="n">
        <v>7020</v>
      </c>
      <c r="E13957" s="7" t="s">
        <v>92</v>
      </c>
      <c r="F13957" s="7" t="s">
        <v>93</v>
      </c>
      <c r="G13957" s="7" t="s">
        <v>94</v>
      </c>
      <c r="H13957" s="7" t="s">
        <v>95</v>
      </c>
    </row>
    <row r="13958" spans="1:5">
      <c r="A13958" t="s">
        <v>4</v>
      </c>
      <c r="B13958" s="4" t="s">
        <v>5</v>
      </c>
      <c r="C13958" s="4" t="s">
        <v>8</v>
      </c>
      <c r="D13958" s="4" t="s">
        <v>8</v>
      </c>
      <c r="E13958" s="4" t="s">
        <v>13</v>
      </c>
      <c r="F13958" s="4" t="s">
        <v>13</v>
      </c>
      <c r="G13958" s="4" t="s">
        <v>13</v>
      </c>
      <c r="H13958" s="4" t="s">
        <v>7</v>
      </c>
    </row>
    <row r="13959" spans="1:5">
      <c r="A13959" t="n">
        <v>115179</v>
      </c>
      <c r="B13959" s="31" t="n">
        <v>45</v>
      </c>
      <c r="C13959" s="7" t="n">
        <v>2</v>
      </c>
      <c r="D13959" s="7" t="n">
        <v>3</v>
      </c>
      <c r="E13959" s="7" t="n">
        <v>-2.55999994277954</v>
      </c>
      <c r="F13959" s="7" t="n">
        <v>4.40999984741211</v>
      </c>
      <c r="G13959" s="7" t="n">
        <v>50.8600006103516</v>
      </c>
      <c r="H13959" s="7" t="n">
        <v>0</v>
      </c>
    </row>
    <row r="13960" spans="1:5">
      <c r="A13960" t="s">
        <v>4</v>
      </c>
      <c r="B13960" s="4" t="s">
        <v>5</v>
      </c>
      <c r="C13960" s="4" t="s">
        <v>8</v>
      </c>
      <c r="D13960" s="4" t="s">
        <v>8</v>
      </c>
      <c r="E13960" s="4" t="s">
        <v>13</v>
      </c>
      <c r="F13960" s="4" t="s">
        <v>13</v>
      </c>
      <c r="G13960" s="4" t="s">
        <v>13</v>
      </c>
      <c r="H13960" s="4" t="s">
        <v>7</v>
      </c>
      <c r="I13960" s="4" t="s">
        <v>8</v>
      </c>
    </row>
    <row r="13961" spans="1:5">
      <c r="A13961" t="n">
        <v>115196</v>
      </c>
      <c r="B13961" s="31" t="n">
        <v>45</v>
      </c>
      <c r="C13961" s="7" t="n">
        <v>4</v>
      </c>
      <c r="D13961" s="7" t="n">
        <v>3</v>
      </c>
      <c r="E13961" s="7" t="n">
        <v>7.46000003814697</v>
      </c>
      <c r="F13961" s="7" t="n">
        <v>351.459991455078</v>
      </c>
      <c r="G13961" s="7" t="n">
        <v>0</v>
      </c>
      <c r="H13961" s="7" t="n">
        <v>0</v>
      </c>
      <c r="I13961" s="7" t="n">
        <v>0</v>
      </c>
    </row>
    <row r="13962" spans="1:5">
      <c r="A13962" t="s">
        <v>4</v>
      </c>
      <c r="B13962" s="4" t="s">
        <v>5</v>
      </c>
      <c r="C13962" s="4" t="s">
        <v>8</v>
      </c>
      <c r="D13962" s="4" t="s">
        <v>8</v>
      </c>
      <c r="E13962" s="4" t="s">
        <v>13</v>
      </c>
      <c r="F13962" s="4" t="s">
        <v>7</v>
      </c>
    </row>
    <row r="13963" spans="1:5">
      <c r="A13963" t="n">
        <v>115214</v>
      </c>
      <c r="B13963" s="31" t="n">
        <v>45</v>
      </c>
      <c r="C13963" s="7" t="n">
        <v>5</v>
      </c>
      <c r="D13963" s="7" t="n">
        <v>3</v>
      </c>
      <c r="E13963" s="7" t="n">
        <v>4.30000019073486</v>
      </c>
      <c r="F13963" s="7" t="n">
        <v>0</v>
      </c>
    </row>
    <row r="13964" spans="1:5">
      <c r="A13964" t="s">
        <v>4</v>
      </c>
      <c r="B13964" s="4" t="s">
        <v>5</v>
      </c>
      <c r="C13964" s="4" t="s">
        <v>8</v>
      </c>
      <c r="D13964" s="4" t="s">
        <v>8</v>
      </c>
      <c r="E13964" s="4" t="s">
        <v>13</v>
      </c>
      <c r="F13964" s="4" t="s">
        <v>7</v>
      </c>
    </row>
    <row r="13965" spans="1:5">
      <c r="A13965" t="n">
        <v>115223</v>
      </c>
      <c r="B13965" s="31" t="n">
        <v>45</v>
      </c>
      <c r="C13965" s="7" t="n">
        <v>11</v>
      </c>
      <c r="D13965" s="7" t="n">
        <v>3</v>
      </c>
      <c r="E13965" s="7" t="n">
        <v>16</v>
      </c>
      <c r="F13965" s="7" t="n">
        <v>0</v>
      </c>
    </row>
    <row r="13966" spans="1:5">
      <c r="A13966" t="s">
        <v>4</v>
      </c>
      <c r="B13966" s="4" t="s">
        <v>5</v>
      </c>
      <c r="C13966" s="4" t="s">
        <v>8</v>
      </c>
      <c r="D13966" s="4" t="s">
        <v>8</v>
      </c>
      <c r="E13966" s="4" t="s">
        <v>13</v>
      </c>
      <c r="F13966" s="4" t="s">
        <v>7</v>
      </c>
    </row>
    <row r="13967" spans="1:5">
      <c r="A13967" t="n">
        <v>115232</v>
      </c>
      <c r="B13967" s="31" t="n">
        <v>45</v>
      </c>
      <c r="C13967" s="7" t="n">
        <v>5</v>
      </c>
      <c r="D13967" s="7" t="n">
        <v>3</v>
      </c>
      <c r="E13967" s="7" t="n">
        <v>4.90000009536743</v>
      </c>
      <c r="F13967" s="7" t="n">
        <v>20000</v>
      </c>
    </row>
    <row r="13968" spans="1:5">
      <c r="A13968" t="s">
        <v>4</v>
      </c>
      <c r="B13968" s="4" t="s">
        <v>5</v>
      </c>
      <c r="C13968" s="4" t="s">
        <v>8</v>
      </c>
      <c r="D13968" s="4" t="s">
        <v>7</v>
      </c>
    </row>
    <row r="13969" spans="1:9">
      <c r="A13969" t="n">
        <v>115241</v>
      </c>
      <c r="B13969" s="27" t="n">
        <v>58</v>
      </c>
      <c r="C13969" s="7" t="n">
        <v>255</v>
      </c>
      <c r="D13969" s="7" t="n">
        <v>0</v>
      </c>
    </row>
    <row r="13970" spans="1:9">
      <c r="A13970" t="s">
        <v>4</v>
      </c>
      <c r="B13970" s="4" t="s">
        <v>5</v>
      </c>
      <c r="C13970" s="4" t="s">
        <v>7</v>
      </c>
      <c r="D13970" s="4" t="s">
        <v>8</v>
      </c>
      <c r="E13970" s="4" t="s">
        <v>13</v>
      </c>
      <c r="F13970" s="4" t="s">
        <v>7</v>
      </c>
    </row>
    <row r="13971" spans="1:9">
      <c r="A13971" t="n">
        <v>115245</v>
      </c>
      <c r="B13971" s="63" t="n">
        <v>59</v>
      </c>
      <c r="C13971" s="7" t="n">
        <v>0</v>
      </c>
      <c r="D13971" s="7" t="n">
        <v>13</v>
      </c>
      <c r="E13971" s="7" t="n">
        <v>0.150000005960464</v>
      </c>
      <c r="F13971" s="7" t="n">
        <v>0</v>
      </c>
    </row>
    <row r="13972" spans="1:9">
      <c r="A13972" t="s">
        <v>4</v>
      </c>
      <c r="B13972" s="4" t="s">
        <v>5</v>
      </c>
      <c r="C13972" s="4" t="s">
        <v>7</v>
      </c>
      <c r="D13972" s="4" t="s">
        <v>8</v>
      </c>
      <c r="E13972" s="4" t="s">
        <v>13</v>
      </c>
      <c r="F13972" s="4" t="s">
        <v>7</v>
      </c>
    </row>
    <row r="13973" spans="1:9">
      <c r="A13973" t="n">
        <v>115255</v>
      </c>
      <c r="B13973" s="63" t="n">
        <v>59</v>
      </c>
      <c r="C13973" s="7" t="n">
        <v>1</v>
      </c>
      <c r="D13973" s="7" t="n">
        <v>13</v>
      </c>
      <c r="E13973" s="7" t="n">
        <v>0.150000005960464</v>
      </c>
      <c r="F13973" s="7" t="n">
        <v>0</v>
      </c>
    </row>
    <row r="13974" spans="1:9">
      <c r="A13974" t="s">
        <v>4</v>
      </c>
      <c r="B13974" s="4" t="s">
        <v>5</v>
      </c>
      <c r="C13974" s="4" t="s">
        <v>7</v>
      </c>
      <c r="D13974" s="4" t="s">
        <v>8</v>
      </c>
      <c r="E13974" s="4" t="s">
        <v>13</v>
      </c>
      <c r="F13974" s="4" t="s">
        <v>7</v>
      </c>
    </row>
    <row r="13975" spans="1:9">
      <c r="A13975" t="n">
        <v>115265</v>
      </c>
      <c r="B13975" s="63" t="n">
        <v>59</v>
      </c>
      <c r="C13975" s="7" t="n">
        <v>2</v>
      </c>
      <c r="D13975" s="7" t="n">
        <v>13</v>
      </c>
      <c r="E13975" s="7" t="n">
        <v>0.150000005960464</v>
      </c>
      <c r="F13975" s="7" t="n">
        <v>0</v>
      </c>
    </row>
    <row r="13976" spans="1:9">
      <c r="A13976" t="s">
        <v>4</v>
      </c>
      <c r="B13976" s="4" t="s">
        <v>5</v>
      </c>
      <c r="C13976" s="4" t="s">
        <v>7</v>
      </c>
      <c r="D13976" s="4" t="s">
        <v>8</v>
      </c>
      <c r="E13976" s="4" t="s">
        <v>13</v>
      </c>
      <c r="F13976" s="4" t="s">
        <v>7</v>
      </c>
    </row>
    <row r="13977" spans="1:9">
      <c r="A13977" t="n">
        <v>115275</v>
      </c>
      <c r="B13977" s="63" t="n">
        <v>59</v>
      </c>
      <c r="C13977" s="7" t="n">
        <v>3</v>
      </c>
      <c r="D13977" s="7" t="n">
        <v>13</v>
      </c>
      <c r="E13977" s="7" t="n">
        <v>0.150000005960464</v>
      </c>
      <c r="F13977" s="7" t="n">
        <v>0</v>
      </c>
    </row>
    <row r="13978" spans="1:9">
      <c r="A13978" t="s">
        <v>4</v>
      </c>
      <c r="B13978" s="4" t="s">
        <v>5</v>
      </c>
      <c r="C13978" s="4" t="s">
        <v>7</v>
      </c>
    </row>
    <row r="13979" spans="1:9">
      <c r="A13979" t="n">
        <v>115285</v>
      </c>
      <c r="B13979" s="25" t="n">
        <v>16</v>
      </c>
      <c r="C13979" s="7" t="n">
        <v>150</v>
      </c>
    </row>
    <row r="13980" spans="1:9">
      <c r="A13980" t="s">
        <v>4</v>
      </c>
      <c r="B13980" s="4" t="s">
        <v>5</v>
      </c>
      <c r="C13980" s="4" t="s">
        <v>7</v>
      </c>
      <c r="D13980" s="4" t="s">
        <v>8</v>
      </c>
      <c r="E13980" s="4" t="s">
        <v>13</v>
      </c>
      <c r="F13980" s="4" t="s">
        <v>7</v>
      </c>
    </row>
    <row r="13981" spans="1:9">
      <c r="A13981" t="n">
        <v>115288</v>
      </c>
      <c r="B13981" s="63" t="n">
        <v>59</v>
      </c>
      <c r="C13981" s="7" t="n">
        <v>4</v>
      </c>
      <c r="D13981" s="7" t="n">
        <v>13</v>
      </c>
      <c r="E13981" s="7" t="n">
        <v>0.150000005960464</v>
      </c>
      <c r="F13981" s="7" t="n">
        <v>0</v>
      </c>
    </row>
    <row r="13982" spans="1:9">
      <c r="A13982" t="s">
        <v>4</v>
      </c>
      <c r="B13982" s="4" t="s">
        <v>5</v>
      </c>
      <c r="C13982" s="4" t="s">
        <v>7</v>
      </c>
      <c r="D13982" s="4" t="s">
        <v>8</v>
      </c>
      <c r="E13982" s="4" t="s">
        <v>13</v>
      </c>
      <c r="F13982" s="4" t="s">
        <v>7</v>
      </c>
    </row>
    <row r="13983" spans="1:9">
      <c r="A13983" t="n">
        <v>115298</v>
      </c>
      <c r="B13983" s="63" t="n">
        <v>59</v>
      </c>
      <c r="C13983" s="7" t="n">
        <v>5</v>
      </c>
      <c r="D13983" s="7" t="n">
        <v>13</v>
      </c>
      <c r="E13983" s="7" t="n">
        <v>0.150000005960464</v>
      </c>
      <c r="F13983" s="7" t="n">
        <v>0</v>
      </c>
    </row>
    <row r="13984" spans="1:9">
      <c r="A13984" t="s">
        <v>4</v>
      </c>
      <c r="B13984" s="4" t="s">
        <v>5</v>
      </c>
      <c r="C13984" s="4" t="s">
        <v>7</v>
      </c>
      <c r="D13984" s="4" t="s">
        <v>8</v>
      </c>
      <c r="E13984" s="4" t="s">
        <v>13</v>
      </c>
      <c r="F13984" s="4" t="s">
        <v>7</v>
      </c>
    </row>
    <row r="13985" spans="1:6">
      <c r="A13985" t="n">
        <v>115308</v>
      </c>
      <c r="B13985" s="63" t="n">
        <v>59</v>
      </c>
      <c r="C13985" s="7" t="n">
        <v>6</v>
      </c>
      <c r="D13985" s="7" t="n">
        <v>13</v>
      </c>
      <c r="E13985" s="7" t="n">
        <v>0.150000005960464</v>
      </c>
      <c r="F13985" s="7" t="n">
        <v>0</v>
      </c>
    </row>
    <row r="13986" spans="1:6">
      <c r="A13986" t="s">
        <v>4</v>
      </c>
      <c r="B13986" s="4" t="s">
        <v>5</v>
      </c>
      <c r="C13986" s="4" t="s">
        <v>7</v>
      </c>
      <c r="D13986" s="4" t="s">
        <v>8</v>
      </c>
      <c r="E13986" s="4" t="s">
        <v>13</v>
      </c>
      <c r="F13986" s="4" t="s">
        <v>7</v>
      </c>
    </row>
    <row r="13987" spans="1:6">
      <c r="A13987" t="n">
        <v>115318</v>
      </c>
      <c r="B13987" s="63" t="n">
        <v>59</v>
      </c>
      <c r="C13987" s="7" t="n">
        <v>7</v>
      </c>
      <c r="D13987" s="7" t="n">
        <v>13</v>
      </c>
      <c r="E13987" s="7" t="n">
        <v>0.150000005960464</v>
      </c>
      <c r="F13987" s="7" t="n">
        <v>0</v>
      </c>
    </row>
    <row r="13988" spans="1:6">
      <c r="A13988" t="s">
        <v>4</v>
      </c>
      <c r="B13988" s="4" t="s">
        <v>5</v>
      </c>
      <c r="C13988" s="4" t="s">
        <v>7</v>
      </c>
      <c r="D13988" s="4" t="s">
        <v>8</v>
      </c>
      <c r="E13988" s="4" t="s">
        <v>13</v>
      </c>
      <c r="F13988" s="4" t="s">
        <v>7</v>
      </c>
    </row>
    <row r="13989" spans="1:6">
      <c r="A13989" t="n">
        <v>115328</v>
      </c>
      <c r="B13989" s="63" t="n">
        <v>59</v>
      </c>
      <c r="C13989" s="7" t="n">
        <v>8</v>
      </c>
      <c r="D13989" s="7" t="n">
        <v>13</v>
      </c>
      <c r="E13989" s="7" t="n">
        <v>0.150000005960464</v>
      </c>
      <c r="F13989" s="7" t="n">
        <v>0</v>
      </c>
    </row>
    <row r="13990" spans="1:6">
      <c r="A13990" t="s">
        <v>4</v>
      </c>
      <c r="B13990" s="4" t="s">
        <v>5</v>
      </c>
      <c r="C13990" s="4" t="s">
        <v>7</v>
      </c>
    </row>
    <row r="13991" spans="1:6">
      <c r="A13991" t="n">
        <v>115338</v>
      </c>
      <c r="B13991" s="25" t="n">
        <v>16</v>
      </c>
      <c r="C13991" s="7" t="n">
        <v>150</v>
      </c>
    </row>
    <row r="13992" spans="1:6">
      <c r="A13992" t="s">
        <v>4</v>
      </c>
      <c r="B13992" s="4" t="s">
        <v>5</v>
      </c>
      <c r="C13992" s="4" t="s">
        <v>7</v>
      </c>
      <c r="D13992" s="4" t="s">
        <v>8</v>
      </c>
      <c r="E13992" s="4" t="s">
        <v>13</v>
      </c>
      <c r="F13992" s="4" t="s">
        <v>7</v>
      </c>
    </row>
    <row r="13993" spans="1:6">
      <c r="A13993" t="n">
        <v>115341</v>
      </c>
      <c r="B13993" s="63" t="n">
        <v>59</v>
      </c>
      <c r="C13993" s="7" t="n">
        <v>9</v>
      </c>
      <c r="D13993" s="7" t="n">
        <v>13</v>
      </c>
      <c r="E13993" s="7" t="n">
        <v>0.150000005960464</v>
      </c>
      <c r="F13993" s="7" t="n">
        <v>0</v>
      </c>
    </row>
    <row r="13994" spans="1:6">
      <c r="A13994" t="s">
        <v>4</v>
      </c>
      <c r="B13994" s="4" t="s">
        <v>5</v>
      </c>
      <c r="C13994" s="4" t="s">
        <v>7</v>
      </c>
      <c r="D13994" s="4" t="s">
        <v>8</v>
      </c>
      <c r="E13994" s="4" t="s">
        <v>13</v>
      </c>
      <c r="F13994" s="4" t="s">
        <v>7</v>
      </c>
    </row>
    <row r="13995" spans="1:6">
      <c r="A13995" t="n">
        <v>115351</v>
      </c>
      <c r="B13995" s="63" t="n">
        <v>59</v>
      </c>
      <c r="C13995" s="7" t="n">
        <v>11</v>
      </c>
      <c r="D13995" s="7" t="n">
        <v>13</v>
      </c>
      <c r="E13995" s="7" t="n">
        <v>0.150000005960464</v>
      </c>
      <c r="F13995" s="7" t="n">
        <v>0</v>
      </c>
    </row>
    <row r="13996" spans="1:6">
      <c r="A13996" t="s">
        <v>4</v>
      </c>
      <c r="B13996" s="4" t="s">
        <v>5</v>
      </c>
      <c r="C13996" s="4" t="s">
        <v>7</v>
      </c>
      <c r="D13996" s="4" t="s">
        <v>8</v>
      </c>
      <c r="E13996" s="4" t="s">
        <v>13</v>
      </c>
      <c r="F13996" s="4" t="s">
        <v>7</v>
      </c>
    </row>
    <row r="13997" spans="1:6">
      <c r="A13997" t="n">
        <v>115361</v>
      </c>
      <c r="B13997" s="63" t="n">
        <v>59</v>
      </c>
      <c r="C13997" s="7" t="n">
        <v>13</v>
      </c>
      <c r="D13997" s="7" t="n">
        <v>13</v>
      </c>
      <c r="E13997" s="7" t="n">
        <v>0.150000005960464</v>
      </c>
      <c r="F13997" s="7" t="n">
        <v>0</v>
      </c>
    </row>
    <row r="13998" spans="1:6">
      <c r="A13998" t="s">
        <v>4</v>
      </c>
      <c r="B13998" s="4" t="s">
        <v>5</v>
      </c>
      <c r="C13998" s="4" t="s">
        <v>7</v>
      </c>
      <c r="D13998" s="4" t="s">
        <v>8</v>
      </c>
      <c r="E13998" s="4" t="s">
        <v>13</v>
      </c>
      <c r="F13998" s="4" t="s">
        <v>7</v>
      </c>
    </row>
    <row r="13999" spans="1:6">
      <c r="A13999" t="n">
        <v>115371</v>
      </c>
      <c r="B13999" s="63" t="n">
        <v>59</v>
      </c>
      <c r="C13999" s="7" t="n">
        <v>80</v>
      </c>
      <c r="D13999" s="7" t="n">
        <v>13</v>
      </c>
      <c r="E13999" s="7" t="n">
        <v>0.150000005960464</v>
      </c>
      <c r="F13999" s="7" t="n">
        <v>0</v>
      </c>
    </row>
    <row r="14000" spans="1:6">
      <c r="A14000" t="s">
        <v>4</v>
      </c>
      <c r="B14000" s="4" t="s">
        <v>5</v>
      </c>
      <c r="C14000" s="4" t="s">
        <v>7</v>
      </c>
      <c r="D14000" s="4" t="s">
        <v>8</v>
      </c>
      <c r="E14000" s="4" t="s">
        <v>13</v>
      </c>
      <c r="F14000" s="4" t="s">
        <v>7</v>
      </c>
    </row>
    <row r="14001" spans="1:6">
      <c r="A14001" t="n">
        <v>115381</v>
      </c>
      <c r="B14001" s="63" t="n">
        <v>59</v>
      </c>
      <c r="C14001" s="7" t="n">
        <v>18</v>
      </c>
      <c r="D14001" s="7" t="n">
        <v>13</v>
      </c>
      <c r="E14001" s="7" t="n">
        <v>0.150000005960464</v>
      </c>
      <c r="F14001" s="7" t="n">
        <v>0</v>
      </c>
    </row>
    <row r="14002" spans="1:6">
      <c r="A14002" t="s">
        <v>4</v>
      </c>
      <c r="B14002" s="4" t="s">
        <v>5</v>
      </c>
      <c r="C14002" s="4" t="s">
        <v>7</v>
      </c>
    </row>
    <row r="14003" spans="1:6">
      <c r="A14003" t="n">
        <v>115391</v>
      </c>
      <c r="B14003" s="25" t="n">
        <v>16</v>
      </c>
      <c r="C14003" s="7" t="n">
        <v>1500</v>
      </c>
    </row>
    <row r="14004" spans="1:6">
      <c r="A14004" t="s">
        <v>4</v>
      </c>
      <c r="B14004" s="4" t="s">
        <v>5</v>
      </c>
      <c r="C14004" s="4" t="s">
        <v>8</v>
      </c>
      <c r="D14004" s="4" t="s">
        <v>7</v>
      </c>
      <c r="E14004" s="4" t="s">
        <v>9</v>
      </c>
    </row>
    <row r="14005" spans="1:6">
      <c r="A14005" t="n">
        <v>115394</v>
      </c>
      <c r="B14005" s="39" t="n">
        <v>51</v>
      </c>
      <c r="C14005" s="7" t="n">
        <v>4</v>
      </c>
      <c r="D14005" s="7" t="n">
        <v>0</v>
      </c>
      <c r="E14005" s="7" t="s">
        <v>76</v>
      </c>
    </row>
    <row r="14006" spans="1:6">
      <c r="A14006" t="s">
        <v>4</v>
      </c>
      <c r="B14006" s="4" t="s">
        <v>5</v>
      </c>
      <c r="C14006" s="4" t="s">
        <v>7</v>
      </c>
    </row>
    <row r="14007" spans="1:6">
      <c r="A14007" t="n">
        <v>115408</v>
      </c>
      <c r="B14007" s="25" t="n">
        <v>16</v>
      </c>
      <c r="C14007" s="7" t="n">
        <v>0</v>
      </c>
    </row>
    <row r="14008" spans="1:6">
      <c r="A14008" t="s">
        <v>4</v>
      </c>
      <c r="B14008" s="4" t="s">
        <v>5</v>
      </c>
      <c r="C14008" s="4" t="s">
        <v>7</v>
      </c>
      <c r="D14008" s="4" t="s">
        <v>8</v>
      </c>
      <c r="E14008" s="4" t="s">
        <v>14</v>
      </c>
      <c r="F14008" s="4" t="s">
        <v>74</v>
      </c>
      <c r="G14008" s="4" t="s">
        <v>8</v>
      </c>
      <c r="H14008" s="4" t="s">
        <v>8</v>
      </c>
      <c r="I14008" s="4" t="s">
        <v>8</v>
      </c>
      <c r="J14008" s="4" t="s">
        <v>14</v>
      </c>
      <c r="K14008" s="4" t="s">
        <v>74</v>
      </c>
      <c r="L14008" s="4" t="s">
        <v>8</v>
      </c>
      <c r="M14008" s="4" t="s">
        <v>8</v>
      </c>
    </row>
    <row r="14009" spans="1:6">
      <c r="A14009" t="n">
        <v>115411</v>
      </c>
      <c r="B14009" s="40" t="n">
        <v>26</v>
      </c>
      <c r="C14009" s="7" t="n">
        <v>0</v>
      </c>
      <c r="D14009" s="7" t="n">
        <v>17</v>
      </c>
      <c r="E14009" s="7" t="n">
        <v>62687</v>
      </c>
      <c r="F14009" s="7" t="s">
        <v>800</v>
      </c>
      <c r="G14009" s="7" t="n">
        <v>2</v>
      </c>
      <c r="H14009" s="7" t="n">
        <v>3</v>
      </c>
      <c r="I14009" s="7" t="n">
        <v>17</v>
      </c>
      <c r="J14009" s="7" t="n">
        <v>62688</v>
      </c>
      <c r="K14009" s="7" t="s">
        <v>801</v>
      </c>
      <c r="L14009" s="7" t="n">
        <v>2</v>
      </c>
      <c r="M14009" s="7" t="n">
        <v>0</v>
      </c>
    </row>
    <row r="14010" spans="1:6">
      <c r="A14010" t="s">
        <v>4</v>
      </c>
      <c r="B14010" s="4" t="s">
        <v>5</v>
      </c>
    </row>
    <row r="14011" spans="1:6">
      <c r="A14011" t="n">
        <v>115503</v>
      </c>
      <c r="B14011" s="41" t="n">
        <v>28</v>
      </c>
    </row>
    <row r="14012" spans="1:6">
      <c r="A14012" t="s">
        <v>4</v>
      </c>
      <c r="B14012" s="4" t="s">
        <v>5</v>
      </c>
      <c r="C14012" s="4" t="s">
        <v>8</v>
      </c>
      <c r="D14012" s="4" t="s">
        <v>7</v>
      </c>
      <c r="E14012" s="4" t="s">
        <v>7</v>
      </c>
      <c r="F14012" s="4" t="s">
        <v>8</v>
      </c>
    </row>
    <row r="14013" spans="1:6">
      <c r="A14013" t="n">
        <v>115504</v>
      </c>
      <c r="B14013" s="37" t="n">
        <v>25</v>
      </c>
      <c r="C14013" s="7" t="n">
        <v>1</v>
      </c>
      <c r="D14013" s="7" t="n">
        <v>60</v>
      </c>
      <c r="E14013" s="7" t="n">
        <v>640</v>
      </c>
      <c r="F14013" s="7" t="n">
        <v>1</v>
      </c>
    </row>
    <row r="14014" spans="1:6">
      <c r="A14014" t="s">
        <v>4</v>
      </c>
      <c r="B14014" s="4" t="s">
        <v>5</v>
      </c>
      <c r="C14014" s="4" t="s">
        <v>8</v>
      </c>
      <c r="D14014" s="4" t="s">
        <v>7</v>
      </c>
      <c r="E14014" s="4" t="s">
        <v>9</v>
      </c>
    </row>
    <row r="14015" spans="1:6">
      <c r="A14015" t="n">
        <v>115511</v>
      </c>
      <c r="B14015" s="39" t="n">
        <v>51</v>
      </c>
      <c r="C14015" s="7" t="n">
        <v>4</v>
      </c>
      <c r="D14015" s="7" t="n">
        <v>7020</v>
      </c>
      <c r="E14015" s="7" t="s">
        <v>90</v>
      </c>
    </row>
    <row r="14016" spans="1:6">
      <c r="A14016" t="s">
        <v>4</v>
      </c>
      <c r="B14016" s="4" t="s">
        <v>5</v>
      </c>
      <c r="C14016" s="4" t="s">
        <v>7</v>
      </c>
    </row>
    <row r="14017" spans="1:13">
      <c r="A14017" t="n">
        <v>115525</v>
      </c>
      <c r="B14017" s="25" t="n">
        <v>16</v>
      </c>
      <c r="C14017" s="7" t="n">
        <v>0</v>
      </c>
    </row>
    <row r="14018" spans="1:13">
      <c r="A14018" t="s">
        <v>4</v>
      </c>
      <c r="B14018" s="4" t="s">
        <v>5</v>
      </c>
      <c r="C14018" s="4" t="s">
        <v>7</v>
      </c>
      <c r="D14018" s="4" t="s">
        <v>8</v>
      </c>
      <c r="E14018" s="4" t="s">
        <v>14</v>
      </c>
      <c r="F14018" s="4" t="s">
        <v>74</v>
      </c>
      <c r="G14018" s="4" t="s">
        <v>8</v>
      </c>
      <c r="H14018" s="4" t="s">
        <v>8</v>
      </c>
      <c r="I14018" s="4" t="s">
        <v>8</v>
      </c>
      <c r="J14018" s="4" t="s">
        <v>14</v>
      </c>
      <c r="K14018" s="4" t="s">
        <v>74</v>
      </c>
      <c r="L14018" s="4" t="s">
        <v>8</v>
      </c>
      <c r="M14018" s="4" t="s">
        <v>8</v>
      </c>
      <c r="N14018" s="4" t="s">
        <v>8</v>
      </c>
      <c r="O14018" s="4" t="s">
        <v>14</v>
      </c>
      <c r="P14018" s="4" t="s">
        <v>74</v>
      </c>
      <c r="Q14018" s="4" t="s">
        <v>8</v>
      </c>
      <c r="R14018" s="4" t="s">
        <v>8</v>
      </c>
    </row>
    <row r="14019" spans="1:13">
      <c r="A14019" t="n">
        <v>115528</v>
      </c>
      <c r="B14019" s="40" t="n">
        <v>26</v>
      </c>
      <c r="C14019" s="7" t="n">
        <v>7020</v>
      </c>
      <c r="D14019" s="7" t="n">
        <v>17</v>
      </c>
      <c r="E14019" s="7" t="n">
        <v>62689</v>
      </c>
      <c r="F14019" s="7" t="s">
        <v>802</v>
      </c>
      <c r="G14019" s="7" t="n">
        <v>2</v>
      </c>
      <c r="H14019" s="7" t="n">
        <v>3</v>
      </c>
      <c r="I14019" s="7" t="n">
        <v>17</v>
      </c>
      <c r="J14019" s="7" t="n">
        <v>62690</v>
      </c>
      <c r="K14019" s="7" t="s">
        <v>803</v>
      </c>
      <c r="L14019" s="7" t="n">
        <v>2</v>
      </c>
      <c r="M14019" s="7" t="n">
        <v>3</v>
      </c>
      <c r="N14019" s="7" t="n">
        <v>17</v>
      </c>
      <c r="O14019" s="7" t="n">
        <v>62691</v>
      </c>
      <c r="P14019" s="7" t="s">
        <v>804</v>
      </c>
      <c r="Q14019" s="7" t="n">
        <v>2</v>
      </c>
      <c r="R14019" s="7" t="n">
        <v>0</v>
      </c>
    </row>
    <row r="14020" spans="1:13">
      <c r="A14020" t="s">
        <v>4</v>
      </c>
      <c r="B14020" s="4" t="s">
        <v>5</v>
      </c>
    </row>
    <row r="14021" spans="1:13">
      <c r="A14021" t="n">
        <v>115819</v>
      </c>
      <c r="B14021" s="41" t="n">
        <v>28</v>
      </c>
    </row>
    <row r="14022" spans="1:13">
      <c r="A14022" t="s">
        <v>4</v>
      </c>
      <c r="B14022" s="4" t="s">
        <v>5</v>
      </c>
      <c r="C14022" s="4" t="s">
        <v>9</v>
      </c>
      <c r="D14022" s="4" t="s">
        <v>7</v>
      </c>
    </row>
    <row r="14023" spans="1:13">
      <c r="A14023" t="n">
        <v>115820</v>
      </c>
      <c r="B14023" s="57" t="n">
        <v>29</v>
      </c>
      <c r="C14023" s="7" t="s">
        <v>15</v>
      </c>
      <c r="D14023" s="7" t="n">
        <v>65533</v>
      </c>
    </row>
    <row r="14024" spans="1:13">
      <c r="A14024" t="s">
        <v>4</v>
      </c>
      <c r="B14024" s="4" t="s">
        <v>5</v>
      </c>
      <c r="C14024" s="4" t="s">
        <v>8</v>
      </c>
      <c r="D14024" s="4" t="s">
        <v>7</v>
      </c>
      <c r="E14024" s="4" t="s">
        <v>7</v>
      </c>
      <c r="F14024" s="4" t="s">
        <v>8</v>
      </c>
    </row>
    <row r="14025" spans="1:13">
      <c r="A14025" t="n">
        <v>115824</v>
      </c>
      <c r="B14025" s="37" t="n">
        <v>25</v>
      </c>
      <c r="C14025" s="7" t="n">
        <v>1</v>
      </c>
      <c r="D14025" s="7" t="n">
        <v>65535</v>
      </c>
      <c r="E14025" s="7" t="n">
        <v>65535</v>
      </c>
      <c r="F14025" s="7" t="n">
        <v>0</v>
      </c>
    </row>
    <row r="14026" spans="1:13">
      <c r="A14026" t="s">
        <v>4</v>
      </c>
      <c r="B14026" s="4" t="s">
        <v>5</v>
      </c>
      <c r="C14026" s="4" t="s">
        <v>8</v>
      </c>
      <c r="D14026" s="4" t="s">
        <v>7</v>
      </c>
      <c r="E14026" s="4" t="s">
        <v>9</v>
      </c>
    </row>
    <row r="14027" spans="1:13">
      <c r="A14027" t="n">
        <v>115831</v>
      </c>
      <c r="B14027" s="39" t="n">
        <v>51</v>
      </c>
      <c r="C14027" s="7" t="n">
        <v>4</v>
      </c>
      <c r="D14027" s="7" t="n">
        <v>3</v>
      </c>
      <c r="E14027" s="7" t="s">
        <v>100</v>
      </c>
    </row>
    <row r="14028" spans="1:13">
      <c r="A14028" t="s">
        <v>4</v>
      </c>
      <c r="B14028" s="4" t="s">
        <v>5</v>
      </c>
      <c r="C14028" s="4" t="s">
        <v>7</v>
      </c>
    </row>
    <row r="14029" spans="1:13">
      <c r="A14029" t="n">
        <v>115844</v>
      </c>
      <c r="B14029" s="25" t="n">
        <v>16</v>
      </c>
      <c r="C14029" s="7" t="n">
        <v>0</v>
      </c>
    </row>
    <row r="14030" spans="1:13">
      <c r="A14030" t="s">
        <v>4</v>
      </c>
      <c r="B14030" s="4" t="s">
        <v>5</v>
      </c>
      <c r="C14030" s="4" t="s">
        <v>7</v>
      </c>
      <c r="D14030" s="4" t="s">
        <v>8</v>
      </c>
      <c r="E14030" s="4" t="s">
        <v>14</v>
      </c>
      <c r="F14030" s="4" t="s">
        <v>74</v>
      </c>
      <c r="G14030" s="4" t="s">
        <v>8</v>
      </c>
      <c r="H14030" s="4" t="s">
        <v>8</v>
      </c>
    </row>
    <row r="14031" spans="1:13">
      <c r="A14031" t="n">
        <v>115847</v>
      </c>
      <c r="B14031" s="40" t="n">
        <v>26</v>
      </c>
      <c r="C14031" s="7" t="n">
        <v>3</v>
      </c>
      <c r="D14031" s="7" t="n">
        <v>17</v>
      </c>
      <c r="E14031" s="7" t="n">
        <v>62692</v>
      </c>
      <c r="F14031" s="7" t="s">
        <v>805</v>
      </c>
      <c r="G14031" s="7" t="n">
        <v>2</v>
      </c>
      <c r="H14031" s="7" t="n">
        <v>0</v>
      </c>
    </row>
    <row r="14032" spans="1:13">
      <c r="A14032" t="s">
        <v>4</v>
      </c>
      <c r="B14032" s="4" t="s">
        <v>5</v>
      </c>
    </row>
    <row r="14033" spans="1:18">
      <c r="A14033" t="n">
        <v>115897</v>
      </c>
      <c r="B14033" s="41" t="n">
        <v>28</v>
      </c>
    </row>
    <row r="14034" spans="1:18">
      <c r="A14034" t="s">
        <v>4</v>
      </c>
      <c r="B14034" s="4" t="s">
        <v>5</v>
      </c>
      <c r="C14034" s="4" t="s">
        <v>8</v>
      </c>
      <c r="D14034" s="4" t="s">
        <v>7</v>
      </c>
      <c r="E14034" s="4" t="s">
        <v>9</v>
      </c>
    </row>
    <row r="14035" spans="1:18">
      <c r="A14035" t="n">
        <v>115898</v>
      </c>
      <c r="B14035" s="39" t="n">
        <v>51</v>
      </c>
      <c r="C14035" s="7" t="n">
        <v>4</v>
      </c>
      <c r="D14035" s="7" t="n">
        <v>9</v>
      </c>
      <c r="E14035" s="7" t="s">
        <v>90</v>
      </c>
    </row>
    <row r="14036" spans="1:18">
      <c r="A14036" t="s">
        <v>4</v>
      </c>
      <c r="B14036" s="4" t="s">
        <v>5</v>
      </c>
      <c r="C14036" s="4" t="s">
        <v>7</v>
      </c>
    </row>
    <row r="14037" spans="1:18">
      <c r="A14037" t="n">
        <v>115912</v>
      </c>
      <c r="B14037" s="25" t="n">
        <v>16</v>
      </c>
      <c r="C14037" s="7" t="n">
        <v>0</v>
      </c>
    </row>
    <row r="14038" spans="1:18">
      <c r="A14038" t="s">
        <v>4</v>
      </c>
      <c r="B14038" s="4" t="s">
        <v>5</v>
      </c>
      <c r="C14038" s="4" t="s">
        <v>7</v>
      </c>
      <c r="D14038" s="4" t="s">
        <v>8</v>
      </c>
      <c r="E14038" s="4" t="s">
        <v>14</v>
      </c>
      <c r="F14038" s="4" t="s">
        <v>74</v>
      </c>
      <c r="G14038" s="4" t="s">
        <v>8</v>
      </c>
      <c r="H14038" s="4" t="s">
        <v>8</v>
      </c>
    </row>
    <row r="14039" spans="1:18">
      <c r="A14039" t="n">
        <v>115915</v>
      </c>
      <c r="B14039" s="40" t="n">
        <v>26</v>
      </c>
      <c r="C14039" s="7" t="n">
        <v>9</v>
      </c>
      <c r="D14039" s="7" t="n">
        <v>17</v>
      </c>
      <c r="E14039" s="7" t="n">
        <v>62693</v>
      </c>
      <c r="F14039" s="7" t="s">
        <v>806</v>
      </c>
      <c r="G14039" s="7" t="n">
        <v>2</v>
      </c>
      <c r="H14039" s="7" t="n">
        <v>0</v>
      </c>
    </row>
    <row r="14040" spans="1:18">
      <c r="A14040" t="s">
        <v>4</v>
      </c>
      <c r="B14040" s="4" t="s">
        <v>5</v>
      </c>
    </row>
    <row r="14041" spans="1:18">
      <c r="A14041" t="n">
        <v>115975</v>
      </c>
      <c r="B14041" s="41" t="n">
        <v>28</v>
      </c>
    </row>
    <row r="14042" spans="1:18">
      <c r="A14042" t="s">
        <v>4</v>
      </c>
      <c r="B14042" s="4" t="s">
        <v>5</v>
      </c>
      <c r="C14042" s="4" t="s">
        <v>7</v>
      </c>
      <c r="D14042" s="4" t="s">
        <v>7</v>
      </c>
      <c r="E14042" s="4" t="s">
        <v>7</v>
      </c>
    </row>
    <row r="14043" spans="1:18">
      <c r="A14043" t="n">
        <v>115976</v>
      </c>
      <c r="B14043" s="56" t="n">
        <v>61</v>
      </c>
      <c r="C14043" s="7" t="n">
        <v>6</v>
      </c>
      <c r="D14043" s="7" t="n">
        <v>9</v>
      </c>
      <c r="E14043" s="7" t="n">
        <v>1000</v>
      </c>
    </row>
    <row r="14044" spans="1:18">
      <c r="A14044" t="s">
        <v>4</v>
      </c>
      <c r="B14044" s="4" t="s">
        <v>5</v>
      </c>
      <c r="C14044" s="4" t="s">
        <v>7</v>
      </c>
    </row>
    <row r="14045" spans="1:18">
      <c r="A14045" t="n">
        <v>115983</v>
      </c>
      <c r="B14045" s="25" t="n">
        <v>16</v>
      </c>
      <c r="C14045" s="7" t="n">
        <v>300</v>
      </c>
    </row>
    <row r="14046" spans="1:18">
      <c r="A14046" t="s">
        <v>4</v>
      </c>
      <c r="B14046" s="4" t="s">
        <v>5</v>
      </c>
      <c r="C14046" s="4" t="s">
        <v>8</v>
      </c>
      <c r="D14046" s="4" t="s">
        <v>7</v>
      </c>
      <c r="E14046" s="4" t="s">
        <v>9</v>
      </c>
    </row>
    <row r="14047" spans="1:18">
      <c r="A14047" t="n">
        <v>115986</v>
      </c>
      <c r="B14047" s="39" t="n">
        <v>51</v>
      </c>
      <c r="C14047" s="7" t="n">
        <v>4</v>
      </c>
      <c r="D14047" s="7" t="n">
        <v>6</v>
      </c>
      <c r="E14047" s="7" t="s">
        <v>631</v>
      </c>
    </row>
    <row r="14048" spans="1:18">
      <c r="A14048" t="s">
        <v>4</v>
      </c>
      <c r="B14048" s="4" t="s">
        <v>5</v>
      </c>
      <c r="C14048" s="4" t="s">
        <v>7</v>
      </c>
    </row>
    <row r="14049" spans="1:8">
      <c r="A14049" t="n">
        <v>116000</v>
      </c>
      <c r="B14049" s="25" t="n">
        <v>16</v>
      </c>
      <c r="C14049" s="7" t="n">
        <v>0</v>
      </c>
    </row>
    <row r="14050" spans="1:8">
      <c r="A14050" t="s">
        <v>4</v>
      </c>
      <c r="B14050" s="4" t="s">
        <v>5</v>
      </c>
      <c r="C14050" s="4" t="s">
        <v>7</v>
      </c>
      <c r="D14050" s="4" t="s">
        <v>8</v>
      </c>
      <c r="E14050" s="4" t="s">
        <v>14</v>
      </c>
      <c r="F14050" s="4" t="s">
        <v>74</v>
      </c>
      <c r="G14050" s="4" t="s">
        <v>8</v>
      </c>
      <c r="H14050" s="4" t="s">
        <v>8</v>
      </c>
    </row>
    <row r="14051" spans="1:8">
      <c r="A14051" t="n">
        <v>116003</v>
      </c>
      <c r="B14051" s="40" t="n">
        <v>26</v>
      </c>
      <c r="C14051" s="7" t="n">
        <v>6</v>
      </c>
      <c r="D14051" s="7" t="n">
        <v>17</v>
      </c>
      <c r="E14051" s="7" t="n">
        <v>62694</v>
      </c>
      <c r="F14051" s="7" t="s">
        <v>807</v>
      </c>
      <c r="G14051" s="7" t="n">
        <v>2</v>
      </c>
      <c r="H14051" s="7" t="n">
        <v>0</v>
      </c>
    </row>
    <row r="14052" spans="1:8">
      <c r="A14052" t="s">
        <v>4</v>
      </c>
      <c r="B14052" s="4" t="s">
        <v>5</v>
      </c>
    </row>
    <row r="14053" spans="1:8">
      <c r="A14053" t="n">
        <v>116075</v>
      </c>
      <c r="B14053" s="41" t="n">
        <v>28</v>
      </c>
    </row>
    <row r="14054" spans="1:8">
      <c r="A14054" t="s">
        <v>4</v>
      </c>
      <c r="B14054" s="4" t="s">
        <v>5</v>
      </c>
      <c r="C14054" s="4" t="s">
        <v>8</v>
      </c>
      <c r="D14054" s="4" t="s">
        <v>7</v>
      </c>
      <c r="E14054" s="4" t="s">
        <v>9</v>
      </c>
    </row>
    <row r="14055" spans="1:8">
      <c r="A14055" t="n">
        <v>116076</v>
      </c>
      <c r="B14055" s="39" t="n">
        <v>51</v>
      </c>
      <c r="C14055" s="7" t="n">
        <v>4</v>
      </c>
      <c r="D14055" s="7" t="n">
        <v>5</v>
      </c>
      <c r="E14055" s="7" t="s">
        <v>73</v>
      </c>
    </row>
    <row r="14056" spans="1:8">
      <c r="A14056" t="s">
        <v>4</v>
      </c>
      <c r="B14056" s="4" t="s">
        <v>5</v>
      </c>
      <c r="C14056" s="4" t="s">
        <v>7</v>
      </c>
    </row>
    <row r="14057" spans="1:8">
      <c r="A14057" t="n">
        <v>116089</v>
      </c>
      <c r="B14057" s="25" t="n">
        <v>16</v>
      </c>
      <c r="C14057" s="7" t="n">
        <v>0</v>
      </c>
    </row>
    <row r="14058" spans="1:8">
      <c r="A14058" t="s">
        <v>4</v>
      </c>
      <c r="B14058" s="4" t="s">
        <v>5</v>
      </c>
      <c r="C14058" s="4" t="s">
        <v>7</v>
      </c>
      <c r="D14058" s="4" t="s">
        <v>8</v>
      </c>
      <c r="E14058" s="4" t="s">
        <v>14</v>
      </c>
      <c r="F14058" s="4" t="s">
        <v>74</v>
      </c>
      <c r="G14058" s="4" t="s">
        <v>8</v>
      </c>
      <c r="H14058" s="4" t="s">
        <v>8</v>
      </c>
    </row>
    <row r="14059" spans="1:8">
      <c r="A14059" t="n">
        <v>116092</v>
      </c>
      <c r="B14059" s="40" t="n">
        <v>26</v>
      </c>
      <c r="C14059" s="7" t="n">
        <v>5</v>
      </c>
      <c r="D14059" s="7" t="n">
        <v>17</v>
      </c>
      <c r="E14059" s="7" t="n">
        <v>62695</v>
      </c>
      <c r="F14059" s="7" t="s">
        <v>808</v>
      </c>
      <c r="G14059" s="7" t="n">
        <v>2</v>
      </c>
      <c r="H14059" s="7" t="n">
        <v>0</v>
      </c>
    </row>
    <row r="14060" spans="1:8">
      <c r="A14060" t="s">
        <v>4</v>
      </c>
      <c r="B14060" s="4" t="s">
        <v>5</v>
      </c>
    </row>
    <row r="14061" spans="1:8">
      <c r="A14061" t="n">
        <v>116141</v>
      </c>
      <c r="B14061" s="41" t="n">
        <v>28</v>
      </c>
    </row>
    <row r="14062" spans="1:8">
      <c r="A14062" t="s">
        <v>4</v>
      </c>
      <c r="B14062" s="4" t="s">
        <v>5</v>
      </c>
      <c r="C14062" s="4" t="s">
        <v>8</v>
      </c>
      <c r="D14062" s="4" t="s">
        <v>7</v>
      </c>
      <c r="E14062" s="4" t="s">
        <v>9</v>
      </c>
    </row>
    <row r="14063" spans="1:8">
      <c r="A14063" t="n">
        <v>116142</v>
      </c>
      <c r="B14063" s="39" t="n">
        <v>51</v>
      </c>
      <c r="C14063" s="7" t="n">
        <v>4</v>
      </c>
      <c r="D14063" s="7" t="n">
        <v>7032</v>
      </c>
      <c r="E14063" s="7" t="s">
        <v>73</v>
      </c>
    </row>
    <row r="14064" spans="1:8">
      <c r="A14064" t="s">
        <v>4</v>
      </c>
      <c r="B14064" s="4" t="s">
        <v>5</v>
      </c>
      <c r="C14064" s="4" t="s">
        <v>7</v>
      </c>
    </row>
    <row r="14065" spans="1:8">
      <c r="A14065" t="n">
        <v>116155</v>
      </c>
      <c r="B14065" s="25" t="n">
        <v>16</v>
      </c>
      <c r="C14065" s="7" t="n">
        <v>0</v>
      </c>
    </row>
    <row r="14066" spans="1:8">
      <c r="A14066" t="s">
        <v>4</v>
      </c>
      <c r="B14066" s="4" t="s">
        <v>5</v>
      </c>
      <c r="C14066" s="4" t="s">
        <v>7</v>
      </c>
      <c r="D14066" s="4" t="s">
        <v>8</v>
      </c>
      <c r="E14066" s="4" t="s">
        <v>14</v>
      </c>
      <c r="F14066" s="4" t="s">
        <v>74</v>
      </c>
      <c r="G14066" s="4" t="s">
        <v>8</v>
      </c>
      <c r="H14066" s="4" t="s">
        <v>8</v>
      </c>
    </row>
    <row r="14067" spans="1:8">
      <c r="A14067" t="n">
        <v>116158</v>
      </c>
      <c r="B14067" s="40" t="n">
        <v>26</v>
      </c>
      <c r="C14067" s="7" t="n">
        <v>7032</v>
      </c>
      <c r="D14067" s="7" t="n">
        <v>17</v>
      </c>
      <c r="E14067" s="7" t="n">
        <v>62696</v>
      </c>
      <c r="F14067" s="7" t="s">
        <v>809</v>
      </c>
      <c r="G14067" s="7" t="n">
        <v>2</v>
      </c>
      <c r="H14067" s="7" t="n">
        <v>0</v>
      </c>
    </row>
    <row r="14068" spans="1:8">
      <c r="A14068" t="s">
        <v>4</v>
      </c>
      <c r="B14068" s="4" t="s">
        <v>5</v>
      </c>
    </row>
    <row r="14069" spans="1:8">
      <c r="A14069" t="n">
        <v>116252</v>
      </c>
      <c r="B14069" s="41" t="n">
        <v>28</v>
      </c>
    </row>
    <row r="14070" spans="1:8">
      <c r="A14070" t="s">
        <v>4</v>
      </c>
      <c r="B14070" s="4" t="s">
        <v>5</v>
      </c>
      <c r="C14070" s="4" t="s">
        <v>7</v>
      </c>
      <c r="D14070" s="4" t="s">
        <v>8</v>
      </c>
    </row>
    <row r="14071" spans="1:8">
      <c r="A14071" t="n">
        <v>116253</v>
      </c>
      <c r="B14071" s="42" t="n">
        <v>89</v>
      </c>
      <c r="C14071" s="7" t="n">
        <v>65533</v>
      </c>
      <c r="D14071" s="7" t="n">
        <v>1</v>
      </c>
    </row>
    <row r="14072" spans="1:8">
      <c r="A14072" t="s">
        <v>4</v>
      </c>
      <c r="B14072" s="4" t="s">
        <v>5</v>
      </c>
      <c r="C14072" s="4" t="s">
        <v>8</v>
      </c>
      <c r="D14072" s="4" t="s">
        <v>7</v>
      </c>
      <c r="E14072" s="4" t="s">
        <v>13</v>
      </c>
    </row>
    <row r="14073" spans="1:8">
      <c r="A14073" t="n">
        <v>116257</v>
      </c>
      <c r="B14073" s="27" t="n">
        <v>58</v>
      </c>
      <c r="C14073" s="7" t="n">
        <v>101</v>
      </c>
      <c r="D14073" s="7" t="n">
        <v>300</v>
      </c>
      <c r="E14073" s="7" t="n">
        <v>1</v>
      </c>
    </row>
    <row r="14074" spans="1:8">
      <c r="A14074" t="s">
        <v>4</v>
      </c>
      <c r="B14074" s="4" t="s">
        <v>5</v>
      </c>
      <c r="C14074" s="4" t="s">
        <v>8</v>
      </c>
      <c r="D14074" s="4" t="s">
        <v>7</v>
      </c>
    </row>
    <row r="14075" spans="1:8">
      <c r="A14075" t="n">
        <v>116265</v>
      </c>
      <c r="B14075" s="27" t="n">
        <v>58</v>
      </c>
      <c r="C14075" s="7" t="n">
        <v>254</v>
      </c>
      <c r="D14075" s="7" t="n">
        <v>0</v>
      </c>
    </row>
    <row r="14076" spans="1:8">
      <c r="A14076" t="s">
        <v>4</v>
      </c>
      <c r="B14076" s="4" t="s">
        <v>5</v>
      </c>
      <c r="C14076" s="4" t="s">
        <v>8</v>
      </c>
    </row>
    <row r="14077" spans="1:8">
      <c r="A14077" t="n">
        <v>116269</v>
      </c>
      <c r="B14077" s="69" t="n">
        <v>116</v>
      </c>
      <c r="C14077" s="7" t="n">
        <v>0</v>
      </c>
    </row>
    <row r="14078" spans="1:8">
      <c r="A14078" t="s">
        <v>4</v>
      </c>
      <c r="B14078" s="4" t="s">
        <v>5</v>
      </c>
      <c r="C14078" s="4" t="s">
        <v>8</v>
      </c>
      <c r="D14078" s="4" t="s">
        <v>7</v>
      </c>
    </row>
    <row r="14079" spans="1:8">
      <c r="A14079" t="n">
        <v>116271</v>
      </c>
      <c r="B14079" s="69" t="n">
        <v>116</v>
      </c>
      <c r="C14079" s="7" t="n">
        <v>2</v>
      </c>
      <c r="D14079" s="7" t="n">
        <v>1</v>
      </c>
    </row>
    <row r="14080" spans="1:8">
      <c r="A14080" t="s">
        <v>4</v>
      </c>
      <c r="B14080" s="4" t="s">
        <v>5</v>
      </c>
      <c r="C14080" s="4" t="s">
        <v>8</v>
      </c>
      <c r="D14080" s="4" t="s">
        <v>14</v>
      </c>
    </row>
    <row r="14081" spans="1:8">
      <c r="A14081" t="n">
        <v>116275</v>
      </c>
      <c r="B14081" s="69" t="n">
        <v>116</v>
      </c>
      <c r="C14081" s="7" t="n">
        <v>5</v>
      </c>
      <c r="D14081" s="7" t="n">
        <v>1097859072</v>
      </c>
    </row>
    <row r="14082" spans="1:8">
      <c r="A14082" t="s">
        <v>4</v>
      </c>
      <c r="B14082" s="4" t="s">
        <v>5</v>
      </c>
      <c r="C14082" s="4" t="s">
        <v>8</v>
      </c>
      <c r="D14082" s="4" t="s">
        <v>7</v>
      </c>
    </row>
    <row r="14083" spans="1:8">
      <c r="A14083" t="n">
        <v>116281</v>
      </c>
      <c r="B14083" s="69" t="n">
        <v>116</v>
      </c>
      <c r="C14083" s="7" t="n">
        <v>6</v>
      </c>
      <c r="D14083" s="7" t="n">
        <v>1</v>
      </c>
    </row>
    <row r="14084" spans="1:8">
      <c r="A14084" t="s">
        <v>4</v>
      </c>
      <c r="B14084" s="4" t="s">
        <v>5</v>
      </c>
      <c r="C14084" s="4" t="s">
        <v>8</v>
      </c>
      <c r="D14084" s="4" t="s">
        <v>7</v>
      </c>
      <c r="E14084" s="4" t="s">
        <v>9</v>
      </c>
      <c r="F14084" s="4" t="s">
        <v>9</v>
      </c>
      <c r="G14084" s="4" t="s">
        <v>9</v>
      </c>
      <c r="H14084" s="4" t="s">
        <v>9</v>
      </c>
    </row>
    <row r="14085" spans="1:8">
      <c r="A14085" t="n">
        <v>116285</v>
      </c>
      <c r="B14085" s="39" t="n">
        <v>51</v>
      </c>
      <c r="C14085" s="7" t="n">
        <v>3</v>
      </c>
      <c r="D14085" s="7" t="n">
        <v>0</v>
      </c>
      <c r="E14085" s="7" t="s">
        <v>92</v>
      </c>
      <c r="F14085" s="7" t="s">
        <v>93</v>
      </c>
      <c r="G14085" s="7" t="s">
        <v>94</v>
      </c>
      <c r="H14085" s="7" t="s">
        <v>95</v>
      </c>
    </row>
    <row r="14086" spans="1:8">
      <c r="A14086" t="s">
        <v>4</v>
      </c>
      <c r="B14086" s="4" t="s">
        <v>5</v>
      </c>
      <c r="C14086" s="4" t="s">
        <v>8</v>
      </c>
      <c r="D14086" s="4" t="s">
        <v>7</v>
      </c>
      <c r="E14086" s="4" t="s">
        <v>9</v>
      </c>
      <c r="F14086" s="4" t="s">
        <v>9</v>
      </c>
      <c r="G14086" s="4" t="s">
        <v>9</v>
      </c>
      <c r="H14086" s="4" t="s">
        <v>9</v>
      </c>
    </row>
    <row r="14087" spans="1:8">
      <c r="A14087" t="n">
        <v>116314</v>
      </c>
      <c r="B14087" s="39" t="n">
        <v>51</v>
      </c>
      <c r="C14087" s="7" t="n">
        <v>3</v>
      </c>
      <c r="D14087" s="7" t="n">
        <v>3</v>
      </c>
      <c r="E14087" s="7" t="s">
        <v>92</v>
      </c>
      <c r="F14087" s="7" t="s">
        <v>93</v>
      </c>
      <c r="G14087" s="7" t="s">
        <v>94</v>
      </c>
      <c r="H14087" s="7" t="s">
        <v>95</v>
      </c>
    </row>
    <row r="14088" spans="1:8">
      <c r="A14088" t="s">
        <v>4</v>
      </c>
      <c r="B14088" s="4" t="s">
        <v>5</v>
      </c>
      <c r="C14088" s="4" t="s">
        <v>8</v>
      </c>
      <c r="D14088" s="4" t="s">
        <v>7</v>
      </c>
      <c r="E14088" s="4" t="s">
        <v>9</v>
      </c>
      <c r="F14088" s="4" t="s">
        <v>9</v>
      </c>
      <c r="G14088" s="4" t="s">
        <v>9</v>
      </c>
      <c r="H14088" s="4" t="s">
        <v>9</v>
      </c>
    </row>
    <row r="14089" spans="1:8">
      <c r="A14089" t="n">
        <v>116343</v>
      </c>
      <c r="B14089" s="39" t="n">
        <v>51</v>
      </c>
      <c r="C14089" s="7" t="n">
        <v>3</v>
      </c>
      <c r="D14089" s="7" t="n">
        <v>5</v>
      </c>
      <c r="E14089" s="7" t="s">
        <v>92</v>
      </c>
      <c r="F14089" s="7" t="s">
        <v>93</v>
      </c>
      <c r="G14089" s="7" t="s">
        <v>94</v>
      </c>
      <c r="H14089" s="7" t="s">
        <v>95</v>
      </c>
    </row>
    <row r="14090" spans="1:8">
      <c r="A14090" t="s">
        <v>4</v>
      </c>
      <c r="B14090" s="4" t="s">
        <v>5</v>
      </c>
      <c r="C14090" s="4" t="s">
        <v>8</v>
      </c>
      <c r="D14090" s="4" t="s">
        <v>7</v>
      </c>
      <c r="E14090" s="4" t="s">
        <v>9</v>
      </c>
      <c r="F14090" s="4" t="s">
        <v>9</v>
      </c>
      <c r="G14090" s="4" t="s">
        <v>9</v>
      </c>
      <c r="H14090" s="4" t="s">
        <v>9</v>
      </c>
    </row>
    <row r="14091" spans="1:8">
      <c r="A14091" t="n">
        <v>116372</v>
      </c>
      <c r="B14091" s="39" t="n">
        <v>51</v>
      </c>
      <c r="C14091" s="7" t="n">
        <v>3</v>
      </c>
      <c r="D14091" s="7" t="n">
        <v>6</v>
      </c>
      <c r="E14091" s="7" t="s">
        <v>92</v>
      </c>
      <c r="F14091" s="7" t="s">
        <v>93</v>
      </c>
      <c r="G14091" s="7" t="s">
        <v>94</v>
      </c>
      <c r="H14091" s="7" t="s">
        <v>95</v>
      </c>
    </row>
    <row r="14092" spans="1:8">
      <c r="A14092" t="s">
        <v>4</v>
      </c>
      <c r="B14092" s="4" t="s">
        <v>5</v>
      </c>
      <c r="C14092" s="4" t="s">
        <v>8</v>
      </c>
      <c r="D14092" s="4" t="s">
        <v>7</v>
      </c>
      <c r="E14092" s="4" t="s">
        <v>9</v>
      </c>
      <c r="F14092" s="4" t="s">
        <v>9</v>
      </c>
      <c r="G14092" s="4" t="s">
        <v>9</v>
      </c>
      <c r="H14092" s="4" t="s">
        <v>9</v>
      </c>
    </row>
    <row r="14093" spans="1:8">
      <c r="A14093" t="n">
        <v>116401</v>
      </c>
      <c r="B14093" s="39" t="n">
        <v>51</v>
      </c>
      <c r="C14093" s="7" t="n">
        <v>3</v>
      </c>
      <c r="D14093" s="7" t="n">
        <v>9</v>
      </c>
      <c r="E14093" s="7" t="s">
        <v>92</v>
      </c>
      <c r="F14093" s="7" t="s">
        <v>93</v>
      </c>
      <c r="G14093" s="7" t="s">
        <v>94</v>
      </c>
      <c r="H14093" s="7" t="s">
        <v>95</v>
      </c>
    </row>
    <row r="14094" spans="1:8">
      <c r="A14094" t="s">
        <v>4</v>
      </c>
      <c r="B14094" s="4" t="s">
        <v>5</v>
      </c>
      <c r="C14094" s="4" t="s">
        <v>8</v>
      </c>
      <c r="D14094" s="4" t="s">
        <v>7</v>
      </c>
      <c r="E14094" s="4" t="s">
        <v>9</v>
      </c>
      <c r="F14094" s="4" t="s">
        <v>9</v>
      </c>
      <c r="G14094" s="4" t="s">
        <v>9</v>
      </c>
      <c r="H14094" s="4" t="s">
        <v>9</v>
      </c>
    </row>
    <row r="14095" spans="1:8">
      <c r="A14095" t="n">
        <v>116430</v>
      </c>
      <c r="B14095" s="39" t="n">
        <v>51</v>
      </c>
      <c r="C14095" s="7" t="n">
        <v>3</v>
      </c>
      <c r="D14095" s="7" t="n">
        <v>7032</v>
      </c>
      <c r="E14095" s="7" t="s">
        <v>92</v>
      </c>
      <c r="F14095" s="7" t="s">
        <v>93</v>
      </c>
      <c r="G14095" s="7" t="s">
        <v>94</v>
      </c>
      <c r="H14095" s="7" t="s">
        <v>95</v>
      </c>
    </row>
    <row r="14096" spans="1:8">
      <c r="A14096" t="s">
        <v>4</v>
      </c>
      <c r="B14096" s="4" t="s">
        <v>5</v>
      </c>
      <c r="C14096" s="4" t="s">
        <v>8</v>
      </c>
      <c r="D14096" s="4" t="s">
        <v>7</v>
      </c>
      <c r="E14096" s="4" t="s">
        <v>9</v>
      </c>
      <c r="F14096" s="4" t="s">
        <v>9</v>
      </c>
      <c r="G14096" s="4" t="s">
        <v>9</v>
      </c>
      <c r="H14096" s="4" t="s">
        <v>9</v>
      </c>
    </row>
    <row r="14097" spans="1:8">
      <c r="A14097" t="n">
        <v>116459</v>
      </c>
      <c r="B14097" s="39" t="n">
        <v>51</v>
      </c>
      <c r="C14097" s="7" t="n">
        <v>3</v>
      </c>
      <c r="D14097" s="7" t="n">
        <v>7020</v>
      </c>
      <c r="E14097" s="7" t="s">
        <v>92</v>
      </c>
      <c r="F14097" s="7" t="s">
        <v>93</v>
      </c>
      <c r="G14097" s="7" t="s">
        <v>94</v>
      </c>
      <c r="H14097" s="7" t="s">
        <v>95</v>
      </c>
    </row>
    <row r="14098" spans="1:8">
      <c r="A14098" t="s">
        <v>4</v>
      </c>
      <c r="B14098" s="4" t="s">
        <v>5</v>
      </c>
      <c r="C14098" s="4" t="s">
        <v>8</v>
      </c>
      <c r="D14098" s="4" t="s">
        <v>8</v>
      </c>
      <c r="E14098" s="4" t="s">
        <v>13</v>
      </c>
      <c r="F14098" s="4" t="s">
        <v>13</v>
      </c>
      <c r="G14098" s="4" t="s">
        <v>13</v>
      </c>
      <c r="H14098" s="4" t="s">
        <v>7</v>
      </c>
    </row>
    <row r="14099" spans="1:8">
      <c r="A14099" t="n">
        <v>116488</v>
      </c>
      <c r="B14099" s="31" t="n">
        <v>45</v>
      </c>
      <c r="C14099" s="7" t="n">
        <v>2</v>
      </c>
      <c r="D14099" s="7" t="n">
        <v>3</v>
      </c>
      <c r="E14099" s="7" t="n">
        <v>-0.180000007152557</v>
      </c>
      <c r="F14099" s="7" t="n">
        <v>3.42000007629395</v>
      </c>
      <c r="G14099" s="7" t="n">
        <v>42.8800010681152</v>
      </c>
      <c r="H14099" s="7" t="n">
        <v>0</v>
      </c>
    </row>
    <row r="14100" spans="1:8">
      <c r="A14100" t="s">
        <v>4</v>
      </c>
      <c r="B14100" s="4" t="s">
        <v>5</v>
      </c>
      <c r="C14100" s="4" t="s">
        <v>8</v>
      </c>
      <c r="D14100" s="4" t="s">
        <v>8</v>
      </c>
      <c r="E14100" s="4" t="s">
        <v>13</v>
      </c>
      <c r="F14100" s="4" t="s">
        <v>13</v>
      </c>
      <c r="G14100" s="4" t="s">
        <v>13</v>
      </c>
      <c r="H14100" s="4" t="s">
        <v>7</v>
      </c>
      <c r="I14100" s="4" t="s">
        <v>8</v>
      </c>
    </row>
    <row r="14101" spans="1:8">
      <c r="A14101" t="n">
        <v>116505</v>
      </c>
      <c r="B14101" s="31" t="n">
        <v>45</v>
      </c>
      <c r="C14101" s="7" t="n">
        <v>4</v>
      </c>
      <c r="D14101" s="7" t="n">
        <v>3</v>
      </c>
      <c r="E14101" s="7" t="n">
        <v>4.21000003814697</v>
      </c>
      <c r="F14101" s="7" t="n">
        <v>162.809997558594</v>
      </c>
      <c r="G14101" s="7" t="n">
        <v>0</v>
      </c>
      <c r="H14101" s="7" t="n">
        <v>0</v>
      </c>
      <c r="I14101" s="7" t="n">
        <v>0</v>
      </c>
    </row>
    <row r="14102" spans="1:8">
      <c r="A14102" t="s">
        <v>4</v>
      </c>
      <c r="B14102" s="4" t="s">
        <v>5</v>
      </c>
      <c r="C14102" s="4" t="s">
        <v>8</v>
      </c>
      <c r="D14102" s="4" t="s">
        <v>8</v>
      </c>
      <c r="E14102" s="4" t="s">
        <v>13</v>
      </c>
      <c r="F14102" s="4" t="s">
        <v>7</v>
      </c>
    </row>
    <row r="14103" spans="1:8">
      <c r="A14103" t="n">
        <v>116523</v>
      </c>
      <c r="B14103" s="31" t="n">
        <v>45</v>
      </c>
      <c r="C14103" s="7" t="n">
        <v>5</v>
      </c>
      <c r="D14103" s="7" t="n">
        <v>3</v>
      </c>
      <c r="E14103" s="7" t="n">
        <v>2</v>
      </c>
      <c r="F14103" s="7" t="n">
        <v>0</v>
      </c>
    </row>
    <row r="14104" spans="1:8">
      <c r="A14104" t="s">
        <v>4</v>
      </c>
      <c r="B14104" s="4" t="s">
        <v>5</v>
      </c>
      <c r="C14104" s="4" t="s">
        <v>8</v>
      </c>
      <c r="D14104" s="4" t="s">
        <v>8</v>
      </c>
      <c r="E14104" s="4" t="s">
        <v>13</v>
      </c>
      <c r="F14104" s="4" t="s">
        <v>7</v>
      </c>
    </row>
    <row r="14105" spans="1:8">
      <c r="A14105" t="n">
        <v>116532</v>
      </c>
      <c r="B14105" s="31" t="n">
        <v>45</v>
      </c>
      <c r="C14105" s="7" t="n">
        <v>11</v>
      </c>
      <c r="D14105" s="7" t="n">
        <v>3</v>
      </c>
      <c r="E14105" s="7" t="n">
        <v>39.7000007629395</v>
      </c>
      <c r="F14105" s="7" t="n">
        <v>0</v>
      </c>
    </row>
    <row r="14106" spans="1:8">
      <c r="A14106" t="s">
        <v>4</v>
      </c>
      <c r="B14106" s="4" t="s">
        <v>5</v>
      </c>
      <c r="C14106" s="4" t="s">
        <v>8</v>
      </c>
      <c r="D14106" s="4" t="s">
        <v>7</v>
      </c>
    </row>
    <row r="14107" spans="1:8">
      <c r="A14107" t="n">
        <v>116541</v>
      </c>
      <c r="B14107" s="27" t="n">
        <v>58</v>
      </c>
      <c r="C14107" s="7" t="n">
        <v>255</v>
      </c>
      <c r="D14107" s="7" t="n">
        <v>0</v>
      </c>
    </row>
    <row r="14108" spans="1:8">
      <c r="A14108" t="s">
        <v>4</v>
      </c>
      <c r="B14108" s="4" t="s">
        <v>5</v>
      </c>
      <c r="C14108" s="4" t="s">
        <v>8</v>
      </c>
      <c r="D14108" s="4" t="s">
        <v>7</v>
      </c>
      <c r="E14108" s="4" t="s">
        <v>9</v>
      </c>
    </row>
    <row r="14109" spans="1:8">
      <c r="A14109" t="n">
        <v>116545</v>
      </c>
      <c r="B14109" s="39" t="n">
        <v>51</v>
      </c>
      <c r="C14109" s="7" t="n">
        <v>4</v>
      </c>
      <c r="D14109" s="7" t="n">
        <v>1</v>
      </c>
      <c r="E14109" s="7" t="s">
        <v>810</v>
      </c>
    </row>
    <row r="14110" spans="1:8">
      <c r="A14110" t="s">
        <v>4</v>
      </c>
      <c r="B14110" s="4" t="s">
        <v>5</v>
      </c>
      <c r="C14110" s="4" t="s">
        <v>7</v>
      </c>
    </row>
    <row r="14111" spans="1:8">
      <c r="A14111" t="n">
        <v>116559</v>
      </c>
      <c r="B14111" s="25" t="n">
        <v>16</v>
      </c>
      <c r="C14111" s="7" t="n">
        <v>0</v>
      </c>
    </row>
    <row r="14112" spans="1:8">
      <c r="A14112" t="s">
        <v>4</v>
      </c>
      <c r="B14112" s="4" t="s">
        <v>5</v>
      </c>
      <c r="C14112" s="4" t="s">
        <v>7</v>
      </c>
      <c r="D14112" s="4" t="s">
        <v>8</v>
      </c>
      <c r="E14112" s="4" t="s">
        <v>14</v>
      </c>
      <c r="F14112" s="4" t="s">
        <v>74</v>
      </c>
      <c r="G14112" s="4" t="s">
        <v>8</v>
      </c>
      <c r="H14112" s="4" t="s">
        <v>8</v>
      </c>
    </row>
    <row r="14113" spans="1:9">
      <c r="A14113" t="n">
        <v>116562</v>
      </c>
      <c r="B14113" s="40" t="n">
        <v>26</v>
      </c>
      <c r="C14113" s="7" t="n">
        <v>1</v>
      </c>
      <c r="D14113" s="7" t="n">
        <v>17</v>
      </c>
      <c r="E14113" s="7" t="n">
        <v>62697</v>
      </c>
      <c r="F14113" s="7" t="s">
        <v>811</v>
      </c>
      <c r="G14113" s="7" t="n">
        <v>2</v>
      </c>
      <c r="H14113" s="7" t="n">
        <v>0</v>
      </c>
    </row>
    <row r="14114" spans="1:9">
      <c r="A14114" t="s">
        <v>4</v>
      </c>
      <c r="B14114" s="4" t="s">
        <v>5</v>
      </c>
    </row>
    <row r="14115" spans="1:9">
      <c r="A14115" t="n">
        <v>116621</v>
      </c>
      <c r="B14115" s="41" t="n">
        <v>28</v>
      </c>
    </row>
    <row r="14116" spans="1:9">
      <c r="A14116" t="s">
        <v>4</v>
      </c>
      <c r="B14116" s="4" t="s">
        <v>5</v>
      </c>
      <c r="C14116" s="4" t="s">
        <v>8</v>
      </c>
      <c r="D14116" s="4" t="s">
        <v>7</v>
      </c>
      <c r="E14116" s="4" t="s">
        <v>9</v>
      </c>
    </row>
    <row r="14117" spans="1:9">
      <c r="A14117" t="n">
        <v>116622</v>
      </c>
      <c r="B14117" s="39" t="n">
        <v>51</v>
      </c>
      <c r="C14117" s="7" t="n">
        <v>4</v>
      </c>
      <c r="D14117" s="7" t="n">
        <v>7020</v>
      </c>
      <c r="E14117" s="7" t="s">
        <v>90</v>
      </c>
    </row>
    <row r="14118" spans="1:9">
      <c r="A14118" t="s">
        <v>4</v>
      </c>
      <c r="B14118" s="4" t="s">
        <v>5</v>
      </c>
      <c r="C14118" s="4" t="s">
        <v>7</v>
      </c>
    </row>
    <row r="14119" spans="1:9">
      <c r="A14119" t="n">
        <v>116636</v>
      </c>
      <c r="B14119" s="25" t="n">
        <v>16</v>
      </c>
      <c r="C14119" s="7" t="n">
        <v>0</v>
      </c>
    </row>
    <row r="14120" spans="1:9">
      <c r="A14120" t="s">
        <v>4</v>
      </c>
      <c r="B14120" s="4" t="s">
        <v>5</v>
      </c>
      <c r="C14120" s="4" t="s">
        <v>7</v>
      </c>
      <c r="D14120" s="4" t="s">
        <v>8</v>
      </c>
      <c r="E14120" s="4" t="s">
        <v>14</v>
      </c>
      <c r="F14120" s="4" t="s">
        <v>74</v>
      </c>
      <c r="G14120" s="4" t="s">
        <v>8</v>
      </c>
      <c r="H14120" s="4" t="s">
        <v>8</v>
      </c>
      <c r="I14120" s="4" t="s">
        <v>8</v>
      </c>
      <c r="J14120" s="4" t="s">
        <v>14</v>
      </c>
      <c r="K14120" s="4" t="s">
        <v>74</v>
      </c>
      <c r="L14120" s="4" t="s">
        <v>8</v>
      </c>
      <c r="M14120" s="4" t="s">
        <v>8</v>
      </c>
      <c r="N14120" s="4" t="s">
        <v>8</v>
      </c>
      <c r="O14120" s="4" t="s">
        <v>14</v>
      </c>
      <c r="P14120" s="4" t="s">
        <v>74</v>
      </c>
      <c r="Q14120" s="4" t="s">
        <v>8</v>
      </c>
      <c r="R14120" s="4" t="s">
        <v>8</v>
      </c>
    </row>
    <row r="14121" spans="1:9">
      <c r="A14121" t="n">
        <v>116639</v>
      </c>
      <c r="B14121" s="40" t="n">
        <v>26</v>
      </c>
      <c r="C14121" s="7" t="n">
        <v>7020</v>
      </c>
      <c r="D14121" s="7" t="n">
        <v>17</v>
      </c>
      <c r="E14121" s="7" t="n">
        <v>62698</v>
      </c>
      <c r="F14121" s="7" t="s">
        <v>812</v>
      </c>
      <c r="G14121" s="7" t="n">
        <v>2</v>
      </c>
      <c r="H14121" s="7" t="n">
        <v>3</v>
      </c>
      <c r="I14121" s="7" t="n">
        <v>17</v>
      </c>
      <c r="J14121" s="7" t="n">
        <v>62699</v>
      </c>
      <c r="K14121" s="7" t="s">
        <v>813</v>
      </c>
      <c r="L14121" s="7" t="n">
        <v>2</v>
      </c>
      <c r="M14121" s="7" t="n">
        <v>3</v>
      </c>
      <c r="N14121" s="7" t="n">
        <v>17</v>
      </c>
      <c r="O14121" s="7" t="n">
        <v>62700</v>
      </c>
      <c r="P14121" s="7" t="s">
        <v>814</v>
      </c>
      <c r="Q14121" s="7" t="n">
        <v>2</v>
      </c>
      <c r="R14121" s="7" t="n">
        <v>0</v>
      </c>
    </row>
    <row r="14122" spans="1:9">
      <c r="A14122" t="s">
        <v>4</v>
      </c>
      <c r="B14122" s="4" t="s">
        <v>5</v>
      </c>
    </row>
    <row r="14123" spans="1:9">
      <c r="A14123" t="n">
        <v>117024</v>
      </c>
      <c r="B14123" s="41" t="n">
        <v>28</v>
      </c>
    </row>
    <row r="14124" spans="1:9">
      <c r="A14124" t="s">
        <v>4</v>
      </c>
      <c r="B14124" s="4" t="s">
        <v>5</v>
      </c>
      <c r="C14124" s="4" t="s">
        <v>9</v>
      </c>
      <c r="D14124" s="4" t="s">
        <v>7</v>
      </c>
    </row>
    <row r="14125" spans="1:9">
      <c r="A14125" t="n">
        <v>117025</v>
      </c>
      <c r="B14125" s="57" t="n">
        <v>29</v>
      </c>
      <c r="C14125" s="7" t="s">
        <v>15</v>
      </c>
      <c r="D14125" s="7" t="n">
        <v>65533</v>
      </c>
    </row>
    <row r="14126" spans="1:9">
      <c r="A14126" t="s">
        <v>4</v>
      </c>
      <c r="B14126" s="4" t="s">
        <v>5</v>
      </c>
      <c r="C14126" s="4" t="s">
        <v>8</v>
      </c>
      <c r="D14126" s="4" t="s">
        <v>7</v>
      </c>
      <c r="E14126" s="4" t="s">
        <v>9</v>
      </c>
    </row>
    <row r="14127" spans="1:9">
      <c r="A14127" t="n">
        <v>117029</v>
      </c>
      <c r="B14127" s="39" t="n">
        <v>51</v>
      </c>
      <c r="C14127" s="7" t="n">
        <v>4</v>
      </c>
      <c r="D14127" s="7" t="n">
        <v>1</v>
      </c>
      <c r="E14127" s="7" t="s">
        <v>668</v>
      </c>
    </row>
    <row r="14128" spans="1:9">
      <c r="A14128" t="s">
        <v>4</v>
      </c>
      <c r="B14128" s="4" t="s">
        <v>5</v>
      </c>
      <c r="C14128" s="4" t="s">
        <v>7</v>
      </c>
    </row>
    <row r="14129" spans="1:18">
      <c r="A14129" t="n">
        <v>117042</v>
      </c>
      <c r="B14129" s="25" t="n">
        <v>16</v>
      </c>
      <c r="C14129" s="7" t="n">
        <v>0</v>
      </c>
    </row>
    <row r="14130" spans="1:18">
      <c r="A14130" t="s">
        <v>4</v>
      </c>
      <c r="B14130" s="4" t="s">
        <v>5</v>
      </c>
      <c r="C14130" s="4" t="s">
        <v>7</v>
      </c>
      <c r="D14130" s="4" t="s">
        <v>8</v>
      </c>
      <c r="E14130" s="4" t="s">
        <v>14</v>
      </c>
      <c r="F14130" s="4" t="s">
        <v>74</v>
      </c>
      <c r="G14130" s="4" t="s">
        <v>8</v>
      </c>
      <c r="H14130" s="4" t="s">
        <v>8</v>
      </c>
    </row>
    <row r="14131" spans="1:18">
      <c r="A14131" t="n">
        <v>117045</v>
      </c>
      <c r="B14131" s="40" t="n">
        <v>26</v>
      </c>
      <c r="C14131" s="7" t="n">
        <v>1</v>
      </c>
      <c r="D14131" s="7" t="n">
        <v>17</v>
      </c>
      <c r="E14131" s="7" t="n">
        <v>62701</v>
      </c>
      <c r="F14131" s="7" t="s">
        <v>815</v>
      </c>
      <c r="G14131" s="7" t="n">
        <v>2</v>
      </c>
      <c r="H14131" s="7" t="n">
        <v>0</v>
      </c>
    </row>
    <row r="14132" spans="1:18">
      <c r="A14132" t="s">
        <v>4</v>
      </c>
      <c r="B14132" s="4" t="s">
        <v>5</v>
      </c>
    </row>
    <row r="14133" spans="1:18">
      <c r="A14133" t="n">
        <v>117098</v>
      </c>
      <c r="B14133" s="41" t="n">
        <v>28</v>
      </c>
    </row>
    <row r="14134" spans="1:18">
      <c r="A14134" t="s">
        <v>4</v>
      </c>
      <c r="B14134" s="4" t="s">
        <v>5</v>
      </c>
      <c r="C14134" s="4" t="s">
        <v>7</v>
      </c>
      <c r="D14134" s="4" t="s">
        <v>8</v>
      </c>
    </row>
    <row r="14135" spans="1:18">
      <c r="A14135" t="n">
        <v>117099</v>
      </c>
      <c r="B14135" s="42" t="n">
        <v>89</v>
      </c>
      <c r="C14135" s="7" t="n">
        <v>65533</v>
      </c>
      <c r="D14135" s="7" t="n">
        <v>1</v>
      </c>
    </row>
    <row r="14136" spans="1:18">
      <c r="A14136" t="s">
        <v>4</v>
      </c>
      <c r="B14136" s="4" t="s">
        <v>5</v>
      </c>
      <c r="C14136" s="4" t="s">
        <v>8</v>
      </c>
      <c r="D14136" s="4" t="s">
        <v>7</v>
      </c>
      <c r="E14136" s="4" t="s">
        <v>13</v>
      </c>
    </row>
    <row r="14137" spans="1:18">
      <c r="A14137" t="n">
        <v>117103</v>
      </c>
      <c r="B14137" s="27" t="n">
        <v>58</v>
      </c>
      <c r="C14137" s="7" t="n">
        <v>101</v>
      </c>
      <c r="D14137" s="7" t="n">
        <v>300</v>
      </c>
      <c r="E14137" s="7" t="n">
        <v>1</v>
      </c>
    </row>
    <row r="14138" spans="1:18">
      <c r="A14138" t="s">
        <v>4</v>
      </c>
      <c r="B14138" s="4" t="s">
        <v>5</v>
      </c>
      <c r="C14138" s="4" t="s">
        <v>8</v>
      </c>
      <c r="D14138" s="4" t="s">
        <v>7</v>
      </c>
    </row>
    <row r="14139" spans="1:18">
      <c r="A14139" t="n">
        <v>117111</v>
      </c>
      <c r="B14139" s="27" t="n">
        <v>58</v>
      </c>
      <c r="C14139" s="7" t="n">
        <v>254</v>
      </c>
      <c r="D14139" s="7" t="n">
        <v>0</v>
      </c>
    </row>
    <row r="14140" spans="1:18">
      <c r="A14140" t="s">
        <v>4</v>
      </c>
      <c r="B14140" s="4" t="s">
        <v>5</v>
      </c>
      <c r="C14140" s="4" t="s">
        <v>8</v>
      </c>
      <c r="D14140" s="4" t="s">
        <v>7</v>
      </c>
      <c r="E14140" s="4" t="s">
        <v>9</v>
      </c>
      <c r="F14140" s="4" t="s">
        <v>9</v>
      </c>
      <c r="G14140" s="4" t="s">
        <v>9</v>
      </c>
      <c r="H14140" s="4" t="s">
        <v>9</v>
      </c>
    </row>
    <row r="14141" spans="1:18">
      <c r="A14141" t="n">
        <v>117115</v>
      </c>
      <c r="B14141" s="39" t="n">
        <v>51</v>
      </c>
      <c r="C14141" s="7" t="n">
        <v>3</v>
      </c>
      <c r="D14141" s="7" t="n">
        <v>0</v>
      </c>
      <c r="E14141" s="7" t="s">
        <v>92</v>
      </c>
      <c r="F14141" s="7" t="s">
        <v>93</v>
      </c>
      <c r="G14141" s="7" t="s">
        <v>94</v>
      </c>
      <c r="H14141" s="7" t="s">
        <v>95</v>
      </c>
    </row>
    <row r="14142" spans="1:18">
      <c r="A14142" t="s">
        <v>4</v>
      </c>
      <c r="B14142" s="4" t="s">
        <v>5</v>
      </c>
      <c r="C14142" s="4" t="s">
        <v>8</v>
      </c>
      <c r="D14142" s="4" t="s">
        <v>7</v>
      </c>
      <c r="E14142" s="4" t="s">
        <v>9</v>
      </c>
      <c r="F14142" s="4" t="s">
        <v>9</v>
      </c>
      <c r="G14142" s="4" t="s">
        <v>9</v>
      </c>
      <c r="H14142" s="4" t="s">
        <v>9</v>
      </c>
    </row>
    <row r="14143" spans="1:18">
      <c r="A14143" t="n">
        <v>117144</v>
      </c>
      <c r="B14143" s="39" t="n">
        <v>51</v>
      </c>
      <c r="C14143" s="7" t="n">
        <v>3</v>
      </c>
      <c r="D14143" s="7" t="n">
        <v>1</v>
      </c>
      <c r="E14143" s="7" t="s">
        <v>92</v>
      </c>
      <c r="F14143" s="7" t="s">
        <v>93</v>
      </c>
      <c r="G14143" s="7" t="s">
        <v>94</v>
      </c>
      <c r="H14143" s="7" t="s">
        <v>95</v>
      </c>
    </row>
    <row r="14144" spans="1:18">
      <c r="A14144" t="s">
        <v>4</v>
      </c>
      <c r="B14144" s="4" t="s">
        <v>5</v>
      </c>
      <c r="C14144" s="4" t="s">
        <v>8</v>
      </c>
      <c r="D14144" s="4" t="s">
        <v>7</v>
      </c>
      <c r="E14144" s="4" t="s">
        <v>9</v>
      </c>
      <c r="F14144" s="4" t="s">
        <v>9</v>
      </c>
      <c r="G14144" s="4" t="s">
        <v>9</v>
      </c>
      <c r="H14144" s="4" t="s">
        <v>9</v>
      </c>
    </row>
    <row r="14145" spans="1:8">
      <c r="A14145" t="n">
        <v>117173</v>
      </c>
      <c r="B14145" s="39" t="n">
        <v>51</v>
      </c>
      <c r="C14145" s="7" t="n">
        <v>3</v>
      </c>
      <c r="D14145" s="7" t="n">
        <v>2</v>
      </c>
      <c r="E14145" s="7" t="s">
        <v>92</v>
      </c>
      <c r="F14145" s="7" t="s">
        <v>93</v>
      </c>
      <c r="G14145" s="7" t="s">
        <v>94</v>
      </c>
      <c r="H14145" s="7" t="s">
        <v>95</v>
      </c>
    </row>
    <row r="14146" spans="1:8">
      <c r="A14146" t="s">
        <v>4</v>
      </c>
      <c r="B14146" s="4" t="s">
        <v>5</v>
      </c>
      <c r="C14146" s="4" t="s">
        <v>8</v>
      </c>
      <c r="D14146" s="4" t="s">
        <v>7</v>
      </c>
      <c r="E14146" s="4" t="s">
        <v>9</v>
      </c>
      <c r="F14146" s="4" t="s">
        <v>9</v>
      </c>
      <c r="G14146" s="4" t="s">
        <v>9</v>
      </c>
      <c r="H14146" s="4" t="s">
        <v>9</v>
      </c>
    </row>
    <row r="14147" spans="1:8">
      <c r="A14147" t="n">
        <v>117202</v>
      </c>
      <c r="B14147" s="39" t="n">
        <v>51</v>
      </c>
      <c r="C14147" s="7" t="n">
        <v>3</v>
      </c>
      <c r="D14147" s="7" t="n">
        <v>3</v>
      </c>
      <c r="E14147" s="7" t="s">
        <v>92</v>
      </c>
      <c r="F14147" s="7" t="s">
        <v>93</v>
      </c>
      <c r="G14147" s="7" t="s">
        <v>94</v>
      </c>
      <c r="H14147" s="7" t="s">
        <v>95</v>
      </c>
    </row>
    <row r="14148" spans="1:8">
      <c r="A14148" t="s">
        <v>4</v>
      </c>
      <c r="B14148" s="4" t="s">
        <v>5</v>
      </c>
      <c r="C14148" s="4" t="s">
        <v>8</v>
      </c>
      <c r="D14148" s="4" t="s">
        <v>7</v>
      </c>
      <c r="E14148" s="4" t="s">
        <v>9</v>
      </c>
      <c r="F14148" s="4" t="s">
        <v>9</v>
      </c>
      <c r="G14148" s="4" t="s">
        <v>9</v>
      </c>
      <c r="H14148" s="4" t="s">
        <v>9</v>
      </c>
    </row>
    <row r="14149" spans="1:8">
      <c r="A14149" t="n">
        <v>117231</v>
      </c>
      <c r="B14149" s="39" t="n">
        <v>51</v>
      </c>
      <c r="C14149" s="7" t="n">
        <v>3</v>
      </c>
      <c r="D14149" s="7" t="n">
        <v>4</v>
      </c>
      <c r="E14149" s="7" t="s">
        <v>92</v>
      </c>
      <c r="F14149" s="7" t="s">
        <v>93</v>
      </c>
      <c r="G14149" s="7" t="s">
        <v>94</v>
      </c>
      <c r="H14149" s="7" t="s">
        <v>95</v>
      </c>
    </row>
    <row r="14150" spans="1:8">
      <c r="A14150" t="s">
        <v>4</v>
      </c>
      <c r="B14150" s="4" t="s">
        <v>5</v>
      </c>
      <c r="C14150" s="4" t="s">
        <v>8</v>
      </c>
      <c r="D14150" s="4" t="s">
        <v>7</v>
      </c>
      <c r="E14150" s="4" t="s">
        <v>9</v>
      </c>
      <c r="F14150" s="4" t="s">
        <v>9</v>
      </c>
      <c r="G14150" s="4" t="s">
        <v>9</v>
      </c>
      <c r="H14150" s="4" t="s">
        <v>9</v>
      </c>
    </row>
    <row r="14151" spans="1:8">
      <c r="A14151" t="n">
        <v>117260</v>
      </c>
      <c r="B14151" s="39" t="n">
        <v>51</v>
      </c>
      <c r="C14151" s="7" t="n">
        <v>3</v>
      </c>
      <c r="D14151" s="7" t="n">
        <v>5</v>
      </c>
      <c r="E14151" s="7" t="s">
        <v>92</v>
      </c>
      <c r="F14151" s="7" t="s">
        <v>93</v>
      </c>
      <c r="G14151" s="7" t="s">
        <v>94</v>
      </c>
      <c r="H14151" s="7" t="s">
        <v>95</v>
      </c>
    </row>
    <row r="14152" spans="1:8">
      <c r="A14152" t="s">
        <v>4</v>
      </c>
      <c r="B14152" s="4" t="s">
        <v>5</v>
      </c>
      <c r="C14152" s="4" t="s">
        <v>8</v>
      </c>
      <c r="D14152" s="4" t="s">
        <v>7</v>
      </c>
      <c r="E14152" s="4" t="s">
        <v>9</v>
      </c>
      <c r="F14152" s="4" t="s">
        <v>9</v>
      </c>
      <c r="G14152" s="4" t="s">
        <v>9</v>
      </c>
      <c r="H14152" s="4" t="s">
        <v>9</v>
      </c>
    </row>
    <row r="14153" spans="1:8">
      <c r="A14153" t="n">
        <v>117289</v>
      </c>
      <c r="B14153" s="39" t="n">
        <v>51</v>
      </c>
      <c r="C14153" s="7" t="n">
        <v>3</v>
      </c>
      <c r="D14153" s="7" t="n">
        <v>6</v>
      </c>
      <c r="E14153" s="7" t="s">
        <v>92</v>
      </c>
      <c r="F14153" s="7" t="s">
        <v>93</v>
      </c>
      <c r="G14153" s="7" t="s">
        <v>94</v>
      </c>
      <c r="H14153" s="7" t="s">
        <v>95</v>
      </c>
    </row>
    <row r="14154" spans="1:8">
      <c r="A14154" t="s">
        <v>4</v>
      </c>
      <c r="B14154" s="4" t="s">
        <v>5</v>
      </c>
      <c r="C14154" s="4" t="s">
        <v>8</v>
      </c>
      <c r="D14154" s="4" t="s">
        <v>7</v>
      </c>
      <c r="E14154" s="4" t="s">
        <v>9</v>
      </c>
      <c r="F14154" s="4" t="s">
        <v>9</v>
      </c>
      <c r="G14154" s="4" t="s">
        <v>9</v>
      </c>
      <c r="H14154" s="4" t="s">
        <v>9</v>
      </c>
    </row>
    <row r="14155" spans="1:8">
      <c r="A14155" t="n">
        <v>117318</v>
      </c>
      <c r="B14155" s="39" t="n">
        <v>51</v>
      </c>
      <c r="C14155" s="7" t="n">
        <v>3</v>
      </c>
      <c r="D14155" s="7" t="n">
        <v>7</v>
      </c>
      <c r="E14155" s="7" t="s">
        <v>92</v>
      </c>
      <c r="F14155" s="7" t="s">
        <v>93</v>
      </c>
      <c r="G14155" s="7" t="s">
        <v>94</v>
      </c>
      <c r="H14155" s="7" t="s">
        <v>95</v>
      </c>
    </row>
    <row r="14156" spans="1:8">
      <c r="A14156" t="s">
        <v>4</v>
      </c>
      <c r="B14156" s="4" t="s">
        <v>5</v>
      </c>
      <c r="C14156" s="4" t="s">
        <v>8</v>
      </c>
      <c r="D14156" s="4" t="s">
        <v>7</v>
      </c>
      <c r="E14156" s="4" t="s">
        <v>9</v>
      </c>
      <c r="F14156" s="4" t="s">
        <v>9</v>
      </c>
      <c r="G14156" s="4" t="s">
        <v>9</v>
      </c>
      <c r="H14156" s="4" t="s">
        <v>9</v>
      </c>
    </row>
    <row r="14157" spans="1:8">
      <c r="A14157" t="n">
        <v>117347</v>
      </c>
      <c r="B14157" s="39" t="n">
        <v>51</v>
      </c>
      <c r="C14157" s="7" t="n">
        <v>3</v>
      </c>
      <c r="D14157" s="7" t="n">
        <v>8</v>
      </c>
      <c r="E14157" s="7" t="s">
        <v>92</v>
      </c>
      <c r="F14157" s="7" t="s">
        <v>93</v>
      </c>
      <c r="G14157" s="7" t="s">
        <v>94</v>
      </c>
      <c r="H14157" s="7" t="s">
        <v>95</v>
      </c>
    </row>
    <row r="14158" spans="1:8">
      <c r="A14158" t="s">
        <v>4</v>
      </c>
      <c r="B14158" s="4" t="s">
        <v>5</v>
      </c>
      <c r="C14158" s="4" t="s">
        <v>8</v>
      </c>
      <c r="D14158" s="4" t="s">
        <v>7</v>
      </c>
      <c r="E14158" s="4" t="s">
        <v>9</v>
      </c>
      <c r="F14158" s="4" t="s">
        <v>9</v>
      </c>
      <c r="G14158" s="4" t="s">
        <v>9</v>
      </c>
      <c r="H14158" s="4" t="s">
        <v>9</v>
      </c>
    </row>
    <row r="14159" spans="1:8">
      <c r="A14159" t="n">
        <v>117376</v>
      </c>
      <c r="B14159" s="39" t="n">
        <v>51</v>
      </c>
      <c r="C14159" s="7" t="n">
        <v>3</v>
      </c>
      <c r="D14159" s="7" t="n">
        <v>9</v>
      </c>
      <c r="E14159" s="7" t="s">
        <v>92</v>
      </c>
      <c r="F14159" s="7" t="s">
        <v>93</v>
      </c>
      <c r="G14159" s="7" t="s">
        <v>94</v>
      </c>
      <c r="H14159" s="7" t="s">
        <v>95</v>
      </c>
    </row>
    <row r="14160" spans="1:8">
      <c r="A14160" t="s">
        <v>4</v>
      </c>
      <c r="B14160" s="4" t="s">
        <v>5</v>
      </c>
      <c r="C14160" s="4" t="s">
        <v>8</v>
      </c>
      <c r="D14160" s="4" t="s">
        <v>7</v>
      </c>
      <c r="E14160" s="4" t="s">
        <v>9</v>
      </c>
      <c r="F14160" s="4" t="s">
        <v>9</v>
      </c>
      <c r="G14160" s="4" t="s">
        <v>9</v>
      </c>
      <c r="H14160" s="4" t="s">
        <v>9</v>
      </c>
    </row>
    <row r="14161" spans="1:8">
      <c r="A14161" t="n">
        <v>117405</v>
      </c>
      <c r="B14161" s="39" t="n">
        <v>51</v>
      </c>
      <c r="C14161" s="7" t="n">
        <v>3</v>
      </c>
      <c r="D14161" s="7" t="n">
        <v>11</v>
      </c>
      <c r="E14161" s="7" t="s">
        <v>92</v>
      </c>
      <c r="F14161" s="7" t="s">
        <v>93</v>
      </c>
      <c r="G14161" s="7" t="s">
        <v>94</v>
      </c>
      <c r="H14161" s="7" t="s">
        <v>95</v>
      </c>
    </row>
    <row r="14162" spans="1:8">
      <c r="A14162" t="s">
        <v>4</v>
      </c>
      <c r="B14162" s="4" t="s">
        <v>5</v>
      </c>
      <c r="C14162" s="4" t="s">
        <v>8</v>
      </c>
      <c r="D14162" s="4" t="s">
        <v>7</v>
      </c>
      <c r="E14162" s="4" t="s">
        <v>9</v>
      </c>
      <c r="F14162" s="4" t="s">
        <v>9</v>
      </c>
      <c r="G14162" s="4" t="s">
        <v>9</v>
      </c>
      <c r="H14162" s="4" t="s">
        <v>9</v>
      </c>
    </row>
    <row r="14163" spans="1:8">
      <c r="A14163" t="n">
        <v>117434</v>
      </c>
      <c r="B14163" s="39" t="n">
        <v>51</v>
      </c>
      <c r="C14163" s="7" t="n">
        <v>3</v>
      </c>
      <c r="D14163" s="7" t="n">
        <v>7032</v>
      </c>
      <c r="E14163" s="7" t="s">
        <v>92</v>
      </c>
      <c r="F14163" s="7" t="s">
        <v>93</v>
      </c>
      <c r="G14163" s="7" t="s">
        <v>94</v>
      </c>
      <c r="H14163" s="7" t="s">
        <v>95</v>
      </c>
    </row>
    <row r="14164" spans="1:8">
      <c r="A14164" t="s">
        <v>4</v>
      </c>
      <c r="B14164" s="4" t="s">
        <v>5</v>
      </c>
      <c r="C14164" s="4" t="s">
        <v>8</v>
      </c>
      <c r="D14164" s="4" t="s">
        <v>7</v>
      </c>
      <c r="E14164" s="4" t="s">
        <v>9</v>
      </c>
      <c r="F14164" s="4" t="s">
        <v>9</v>
      </c>
      <c r="G14164" s="4" t="s">
        <v>9</v>
      </c>
      <c r="H14164" s="4" t="s">
        <v>9</v>
      </c>
    </row>
    <row r="14165" spans="1:8">
      <c r="A14165" t="n">
        <v>117463</v>
      </c>
      <c r="B14165" s="39" t="n">
        <v>51</v>
      </c>
      <c r="C14165" s="7" t="n">
        <v>3</v>
      </c>
      <c r="D14165" s="7" t="n">
        <v>13</v>
      </c>
      <c r="E14165" s="7" t="s">
        <v>92</v>
      </c>
      <c r="F14165" s="7" t="s">
        <v>93</v>
      </c>
      <c r="G14165" s="7" t="s">
        <v>94</v>
      </c>
      <c r="H14165" s="7" t="s">
        <v>95</v>
      </c>
    </row>
    <row r="14166" spans="1:8">
      <c r="A14166" t="s">
        <v>4</v>
      </c>
      <c r="B14166" s="4" t="s">
        <v>5</v>
      </c>
      <c r="C14166" s="4" t="s">
        <v>8</v>
      </c>
      <c r="D14166" s="4" t="s">
        <v>7</v>
      </c>
      <c r="E14166" s="4" t="s">
        <v>9</v>
      </c>
      <c r="F14166" s="4" t="s">
        <v>9</v>
      </c>
      <c r="G14166" s="4" t="s">
        <v>9</v>
      </c>
      <c r="H14166" s="4" t="s">
        <v>9</v>
      </c>
    </row>
    <row r="14167" spans="1:8">
      <c r="A14167" t="n">
        <v>117492</v>
      </c>
      <c r="B14167" s="39" t="n">
        <v>51</v>
      </c>
      <c r="C14167" s="7" t="n">
        <v>3</v>
      </c>
      <c r="D14167" s="7" t="n">
        <v>80</v>
      </c>
      <c r="E14167" s="7" t="s">
        <v>92</v>
      </c>
      <c r="F14167" s="7" t="s">
        <v>93</v>
      </c>
      <c r="G14167" s="7" t="s">
        <v>94</v>
      </c>
      <c r="H14167" s="7" t="s">
        <v>95</v>
      </c>
    </row>
    <row r="14168" spans="1:8">
      <c r="A14168" t="s">
        <v>4</v>
      </c>
      <c r="B14168" s="4" t="s">
        <v>5</v>
      </c>
      <c r="C14168" s="4" t="s">
        <v>8</v>
      </c>
      <c r="D14168" s="4" t="s">
        <v>7</v>
      </c>
      <c r="E14168" s="4" t="s">
        <v>9</v>
      </c>
      <c r="F14168" s="4" t="s">
        <v>9</v>
      </c>
      <c r="G14168" s="4" t="s">
        <v>9</v>
      </c>
      <c r="H14168" s="4" t="s">
        <v>9</v>
      </c>
    </row>
    <row r="14169" spans="1:8">
      <c r="A14169" t="n">
        <v>117521</v>
      </c>
      <c r="B14169" s="39" t="n">
        <v>51</v>
      </c>
      <c r="C14169" s="7" t="n">
        <v>3</v>
      </c>
      <c r="D14169" s="7" t="n">
        <v>18</v>
      </c>
      <c r="E14169" s="7" t="s">
        <v>92</v>
      </c>
      <c r="F14169" s="7" t="s">
        <v>93</v>
      </c>
      <c r="G14169" s="7" t="s">
        <v>94</v>
      </c>
      <c r="H14169" s="7" t="s">
        <v>95</v>
      </c>
    </row>
    <row r="14170" spans="1:8">
      <c r="A14170" t="s">
        <v>4</v>
      </c>
      <c r="B14170" s="4" t="s">
        <v>5</v>
      </c>
      <c r="C14170" s="4" t="s">
        <v>8</v>
      </c>
      <c r="D14170" s="4" t="s">
        <v>7</v>
      </c>
      <c r="E14170" s="4" t="s">
        <v>9</v>
      </c>
      <c r="F14170" s="4" t="s">
        <v>9</v>
      </c>
      <c r="G14170" s="4" t="s">
        <v>9</v>
      </c>
      <c r="H14170" s="4" t="s">
        <v>9</v>
      </c>
    </row>
    <row r="14171" spans="1:8">
      <c r="A14171" t="n">
        <v>117550</v>
      </c>
      <c r="B14171" s="39" t="n">
        <v>51</v>
      </c>
      <c r="C14171" s="7" t="n">
        <v>3</v>
      </c>
      <c r="D14171" s="7" t="n">
        <v>7020</v>
      </c>
      <c r="E14171" s="7" t="s">
        <v>92</v>
      </c>
      <c r="F14171" s="7" t="s">
        <v>93</v>
      </c>
      <c r="G14171" s="7" t="s">
        <v>94</v>
      </c>
      <c r="H14171" s="7" t="s">
        <v>95</v>
      </c>
    </row>
    <row r="14172" spans="1:8">
      <c r="A14172" t="s">
        <v>4</v>
      </c>
      <c r="B14172" s="4" t="s">
        <v>5</v>
      </c>
      <c r="C14172" s="4" t="s">
        <v>7</v>
      </c>
      <c r="D14172" s="4" t="s">
        <v>14</v>
      </c>
    </row>
    <row r="14173" spans="1:8">
      <c r="A14173" t="n">
        <v>117579</v>
      </c>
      <c r="B14173" s="30" t="n">
        <v>43</v>
      </c>
      <c r="C14173" s="7" t="n">
        <v>1</v>
      </c>
      <c r="D14173" s="7" t="n">
        <v>1</v>
      </c>
    </row>
    <row r="14174" spans="1:8">
      <c r="A14174" t="s">
        <v>4</v>
      </c>
      <c r="B14174" s="4" t="s">
        <v>5</v>
      </c>
      <c r="C14174" s="4" t="s">
        <v>7</v>
      </c>
      <c r="D14174" s="4" t="s">
        <v>13</v>
      </c>
      <c r="E14174" s="4" t="s">
        <v>13</v>
      </c>
      <c r="F14174" s="4" t="s">
        <v>13</v>
      </c>
      <c r="G14174" s="4" t="s">
        <v>13</v>
      </c>
    </row>
    <row r="14175" spans="1:8">
      <c r="A14175" t="n">
        <v>117586</v>
      </c>
      <c r="B14175" s="46" t="n">
        <v>46</v>
      </c>
      <c r="C14175" s="7" t="n">
        <v>13</v>
      </c>
      <c r="D14175" s="7" t="n">
        <v>-0.349999994039536</v>
      </c>
      <c r="E14175" s="7" t="n">
        <v>2.10999989509583</v>
      </c>
      <c r="F14175" s="7" t="n">
        <v>45.4500007629395</v>
      </c>
      <c r="G14175" s="7" t="n">
        <v>0</v>
      </c>
    </row>
    <row r="14176" spans="1:8">
      <c r="A14176" t="s">
        <v>4</v>
      </c>
      <c r="B14176" s="4" t="s">
        <v>5</v>
      </c>
      <c r="C14176" s="4" t="s">
        <v>7</v>
      </c>
      <c r="D14176" s="4" t="s">
        <v>13</v>
      </c>
      <c r="E14176" s="4" t="s">
        <v>13</v>
      </c>
      <c r="F14176" s="4" t="s">
        <v>8</v>
      </c>
    </row>
    <row r="14177" spans="1:8">
      <c r="A14177" t="n">
        <v>117605</v>
      </c>
      <c r="B14177" s="93" t="n">
        <v>52</v>
      </c>
      <c r="C14177" s="7" t="n">
        <v>0</v>
      </c>
      <c r="D14177" s="7" t="n">
        <v>0</v>
      </c>
      <c r="E14177" s="7" t="n">
        <v>0</v>
      </c>
      <c r="F14177" s="7" t="n">
        <v>0</v>
      </c>
    </row>
    <row r="14178" spans="1:8">
      <c r="A14178" t="s">
        <v>4</v>
      </c>
      <c r="B14178" s="4" t="s">
        <v>5</v>
      </c>
      <c r="C14178" s="4" t="s">
        <v>7</v>
      </c>
      <c r="D14178" s="4" t="s">
        <v>13</v>
      </c>
      <c r="E14178" s="4" t="s">
        <v>13</v>
      </c>
      <c r="F14178" s="4" t="s">
        <v>8</v>
      </c>
    </row>
    <row r="14179" spans="1:8">
      <c r="A14179" t="n">
        <v>117617</v>
      </c>
      <c r="B14179" s="93" t="n">
        <v>52</v>
      </c>
      <c r="C14179" s="7" t="n">
        <v>1</v>
      </c>
      <c r="D14179" s="7" t="n">
        <v>0</v>
      </c>
      <c r="E14179" s="7" t="n">
        <v>0</v>
      </c>
      <c r="F14179" s="7" t="n">
        <v>0</v>
      </c>
    </row>
    <row r="14180" spans="1:8">
      <c r="A14180" t="s">
        <v>4</v>
      </c>
      <c r="B14180" s="4" t="s">
        <v>5</v>
      </c>
      <c r="C14180" s="4" t="s">
        <v>7</v>
      </c>
      <c r="D14180" s="4" t="s">
        <v>13</v>
      </c>
      <c r="E14180" s="4" t="s">
        <v>13</v>
      </c>
      <c r="F14180" s="4" t="s">
        <v>8</v>
      </c>
    </row>
    <row r="14181" spans="1:8">
      <c r="A14181" t="n">
        <v>117629</v>
      </c>
      <c r="B14181" s="93" t="n">
        <v>52</v>
      </c>
      <c r="C14181" s="7" t="n">
        <v>2</v>
      </c>
      <c r="D14181" s="7" t="n">
        <v>0</v>
      </c>
      <c r="E14181" s="7" t="n">
        <v>0</v>
      </c>
      <c r="F14181" s="7" t="n">
        <v>0</v>
      </c>
    </row>
    <row r="14182" spans="1:8">
      <c r="A14182" t="s">
        <v>4</v>
      </c>
      <c r="B14182" s="4" t="s">
        <v>5</v>
      </c>
      <c r="C14182" s="4" t="s">
        <v>7</v>
      </c>
      <c r="D14182" s="4" t="s">
        <v>13</v>
      </c>
      <c r="E14182" s="4" t="s">
        <v>13</v>
      </c>
      <c r="F14182" s="4" t="s">
        <v>8</v>
      </c>
    </row>
    <row r="14183" spans="1:8">
      <c r="A14183" t="n">
        <v>117641</v>
      </c>
      <c r="B14183" s="93" t="n">
        <v>52</v>
      </c>
      <c r="C14183" s="7" t="n">
        <v>3</v>
      </c>
      <c r="D14183" s="7" t="n">
        <v>0</v>
      </c>
      <c r="E14183" s="7" t="n">
        <v>0</v>
      </c>
      <c r="F14183" s="7" t="n">
        <v>0</v>
      </c>
    </row>
    <row r="14184" spans="1:8">
      <c r="A14184" t="s">
        <v>4</v>
      </c>
      <c r="B14184" s="4" t="s">
        <v>5</v>
      </c>
      <c r="C14184" s="4" t="s">
        <v>7</v>
      </c>
      <c r="D14184" s="4" t="s">
        <v>13</v>
      </c>
      <c r="E14184" s="4" t="s">
        <v>13</v>
      </c>
      <c r="F14184" s="4" t="s">
        <v>8</v>
      </c>
    </row>
    <row r="14185" spans="1:8">
      <c r="A14185" t="n">
        <v>117653</v>
      </c>
      <c r="B14185" s="93" t="n">
        <v>52</v>
      </c>
      <c r="C14185" s="7" t="n">
        <v>4</v>
      </c>
      <c r="D14185" s="7" t="n">
        <v>0</v>
      </c>
      <c r="E14185" s="7" t="n">
        <v>0</v>
      </c>
      <c r="F14185" s="7" t="n">
        <v>0</v>
      </c>
    </row>
    <row r="14186" spans="1:8">
      <c r="A14186" t="s">
        <v>4</v>
      </c>
      <c r="B14186" s="4" t="s">
        <v>5</v>
      </c>
      <c r="C14186" s="4" t="s">
        <v>7</v>
      </c>
      <c r="D14186" s="4" t="s">
        <v>13</v>
      </c>
      <c r="E14186" s="4" t="s">
        <v>13</v>
      </c>
      <c r="F14186" s="4" t="s">
        <v>8</v>
      </c>
    </row>
    <row r="14187" spans="1:8">
      <c r="A14187" t="n">
        <v>117665</v>
      </c>
      <c r="B14187" s="93" t="n">
        <v>52</v>
      </c>
      <c r="C14187" s="7" t="n">
        <v>5</v>
      </c>
      <c r="D14187" s="7" t="n">
        <v>0</v>
      </c>
      <c r="E14187" s="7" t="n">
        <v>0</v>
      </c>
      <c r="F14187" s="7" t="n">
        <v>0</v>
      </c>
    </row>
    <row r="14188" spans="1:8">
      <c r="A14188" t="s">
        <v>4</v>
      </c>
      <c r="B14188" s="4" t="s">
        <v>5</v>
      </c>
      <c r="C14188" s="4" t="s">
        <v>7</v>
      </c>
      <c r="D14188" s="4" t="s">
        <v>13</v>
      </c>
      <c r="E14188" s="4" t="s">
        <v>13</v>
      </c>
      <c r="F14188" s="4" t="s">
        <v>8</v>
      </c>
    </row>
    <row r="14189" spans="1:8">
      <c r="A14189" t="n">
        <v>117677</v>
      </c>
      <c r="B14189" s="93" t="n">
        <v>52</v>
      </c>
      <c r="C14189" s="7" t="n">
        <v>6</v>
      </c>
      <c r="D14189" s="7" t="n">
        <v>0</v>
      </c>
      <c r="E14189" s="7" t="n">
        <v>0</v>
      </c>
      <c r="F14189" s="7" t="n">
        <v>0</v>
      </c>
    </row>
    <row r="14190" spans="1:8">
      <c r="A14190" t="s">
        <v>4</v>
      </c>
      <c r="B14190" s="4" t="s">
        <v>5</v>
      </c>
      <c r="C14190" s="4" t="s">
        <v>7</v>
      </c>
      <c r="D14190" s="4" t="s">
        <v>13</v>
      </c>
      <c r="E14190" s="4" t="s">
        <v>13</v>
      </c>
      <c r="F14190" s="4" t="s">
        <v>8</v>
      </c>
    </row>
    <row r="14191" spans="1:8">
      <c r="A14191" t="n">
        <v>117689</v>
      </c>
      <c r="B14191" s="93" t="n">
        <v>52</v>
      </c>
      <c r="C14191" s="7" t="n">
        <v>7</v>
      </c>
      <c r="D14191" s="7" t="n">
        <v>0</v>
      </c>
      <c r="E14191" s="7" t="n">
        <v>0</v>
      </c>
      <c r="F14191" s="7" t="n">
        <v>0</v>
      </c>
    </row>
    <row r="14192" spans="1:8">
      <c r="A14192" t="s">
        <v>4</v>
      </c>
      <c r="B14192" s="4" t="s">
        <v>5</v>
      </c>
      <c r="C14192" s="4" t="s">
        <v>7</v>
      </c>
      <c r="D14192" s="4" t="s">
        <v>13</v>
      </c>
      <c r="E14192" s="4" t="s">
        <v>13</v>
      </c>
      <c r="F14192" s="4" t="s">
        <v>8</v>
      </c>
    </row>
    <row r="14193" spans="1:6">
      <c r="A14193" t="n">
        <v>117701</v>
      </c>
      <c r="B14193" s="93" t="n">
        <v>52</v>
      </c>
      <c r="C14193" s="7" t="n">
        <v>8</v>
      </c>
      <c r="D14193" s="7" t="n">
        <v>0</v>
      </c>
      <c r="E14193" s="7" t="n">
        <v>0</v>
      </c>
      <c r="F14193" s="7" t="n">
        <v>0</v>
      </c>
    </row>
    <row r="14194" spans="1:6">
      <c r="A14194" t="s">
        <v>4</v>
      </c>
      <c r="B14194" s="4" t="s">
        <v>5</v>
      </c>
      <c r="C14194" s="4" t="s">
        <v>7</v>
      </c>
      <c r="D14194" s="4" t="s">
        <v>13</v>
      </c>
      <c r="E14194" s="4" t="s">
        <v>13</v>
      </c>
      <c r="F14194" s="4" t="s">
        <v>8</v>
      </c>
    </row>
    <row r="14195" spans="1:6">
      <c r="A14195" t="n">
        <v>117713</v>
      </c>
      <c r="B14195" s="93" t="n">
        <v>52</v>
      </c>
      <c r="C14195" s="7" t="n">
        <v>9</v>
      </c>
      <c r="D14195" s="7" t="n">
        <v>0</v>
      </c>
      <c r="E14195" s="7" t="n">
        <v>0</v>
      </c>
      <c r="F14195" s="7" t="n">
        <v>0</v>
      </c>
    </row>
    <row r="14196" spans="1:6">
      <c r="A14196" t="s">
        <v>4</v>
      </c>
      <c r="B14196" s="4" t="s">
        <v>5</v>
      </c>
      <c r="C14196" s="4" t="s">
        <v>7</v>
      </c>
      <c r="D14196" s="4" t="s">
        <v>13</v>
      </c>
      <c r="E14196" s="4" t="s">
        <v>13</v>
      </c>
      <c r="F14196" s="4" t="s">
        <v>8</v>
      </c>
    </row>
    <row r="14197" spans="1:6">
      <c r="A14197" t="n">
        <v>117725</v>
      </c>
      <c r="B14197" s="93" t="n">
        <v>52</v>
      </c>
      <c r="C14197" s="7" t="n">
        <v>11</v>
      </c>
      <c r="D14197" s="7" t="n">
        <v>0</v>
      </c>
      <c r="E14197" s="7" t="n">
        <v>0</v>
      </c>
      <c r="F14197" s="7" t="n">
        <v>0</v>
      </c>
    </row>
    <row r="14198" spans="1:6">
      <c r="A14198" t="s">
        <v>4</v>
      </c>
      <c r="B14198" s="4" t="s">
        <v>5</v>
      </c>
      <c r="C14198" s="4" t="s">
        <v>7</v>
      </c>
      <c r="D14198" s="4" t="s">
        <v>13</v>
      </c>
      <c r="E14198" s="4" t="s">
        <v>13</v>
      </c>
      <c r="F14198" s="4" t="s">
        <v>8</v>
      </c>
    </row>
    <row r="14199" spans="1:6">
      <c r="A14199" t="n">
        <v>117737</v>
      </c>
      <c r="B14199" s="93" t="n">
        <v>52</v>
      </c>
      <c r="C14199" s="7" t="n">
        <v>7032</v>
      </c>
      <c r="D14199" s="7" t="n">
        <v>0</v>
      </c>
      <c r="E14199" s="7" t="n">
        <v>0</v>
      </c>
      <c r="F14199" s="7" t="n">
        <v>0</v>
      </c>
    </row>
    <row r="14200" spans="1:6">
      <c r="A14200" t="s">
        <v>4</v>
      </c>
      <c r="B14200" s="4" t="s">
        <v>5</v>
      </c>
      <c r="C14200" s="4" t="s">
        <v>7</v>
      </c>
      <c r="D14200" s="4" t="s">
        <v>7</v>
      </c>
      <c r="E14200" s="4" t="s">
        <v>13</v>
      </c>
      <c r="F14200" s="4" t="s">
        <v>8</v>
      </c>
    </row>
    <row r="14201" spans="1:6">
      <c r="A14201" t="n">
        <v>117749</v>
      </c>
      <c r="B14201" s="90" t="n">
        <v>53</v>
      </c>
      <c r="C14201" s="7" t="n">
        <v>13</v>
      </c>
      <c r="D14201" s="7" t="n">
        <v>0</v>
      </c>
      <c r="E14201" s="7" t="n">
        <v>0</v>
      </c>
      <c r="F14201" s="7" t="n">
        <v>0</v>
      </c>
    </row>
    <row r="14202" spans="1:6">
      <c r="A14202" t="s">
        <v>4</v>
      </c>
      <c r="B14202" s="4" t="s">
        <v>5</v>
      </c>
      <c r="C14202" s="4" t="s">
        <v>7</v>
      </c>
      <c r="D14202" s="4" t="s">
        <v>7</v>
      </c>
      <c r="E14202" s="4" t="s">
        <v>13</v>
      </c>
      <c r="F14202" s="4" t="s">
        <v>8</v>
      </c>
    </row>
    <row r="14203" spans="1:6">
      <c r="A14203" t="n">
        <v>117759</v>
      </c>
      <c r="B14203" s="90" t="n">
        <v>53</v>
      </c>
      <c r="C14203" s="7" t="n">
        <v>80</v>
      </c>
      <c r="D14203" s="7" t="n">
        <v>0</v>
      </c>
      <c r="E14203" s="7" t="n">
        <v>0</v>
      </c>
      <c r="F14203" s="7" t="n">
        <v>0</v>
      </c>
    </row>
    <row r="14204" spans="1:6">
      <c r="A14204" t="s">
        <v>4</v>
      </c>
      <c r="B14204" s="4" t="s">
        <v>5</v>
      </c>
      <c r="C14204" s="4" t="s">
        <v>7</v>
      </c>
      <c r="D14204" s="4" t="s">
        <v>7</v>
      </c>
      <c r="E14204" s="4" t="s">
        <v>13</v>
      </c>
      <c r="F14204" s="4" t="s">
        <v>8</v>
      </c>
    </row>
    <row r="14205" spans="1:6">
      <c r="A14205" t="n">
        <v>117769</v>
      </c>
      <c r="B14205" s="90" t="n">
        <v>53</v>
      </c>
      <c r="C14205" s="7" t="n">
        <v>18</v>
      </c>
      <c r="D14205" s="7" t="n">
        <v>0</v>
      </c>
      <c r="E14205" s="7" t="n">
        <v>0</v>
      </c>
      <c r="F14205" s="7" t="n">
        <v>0</v>
      </c>
    </row>
    <row r="14206" spans="1:6">
      <c r="A14206" t="s">
        <v>4</v>
      </c>
      <c r="B14206" s="4" t="s">
        <v>5</v>
      </c>
      <c r="C14206" s="4" t="s">
        <v>7</v>
      </c>
      <c r="D14206" s="4" t="s">
        <v>13</v>
      </c>
      <c r="E14206" s="4" t="s">
        <v>13</v>
      </c>
      <c r="F14206" s="4" t="s">
        <v>13</v>
      </c>
      <c r="G14206" s="4" t="s">
        <v>7</v>
      </c>
      <c r="H14206" s="4" t="s">
        <v>7</v>
      </c>
    </row>
    <row r="14207" spans="1:6">
      <c r="A14207" t="n">
        <v>117779</v>
      </c>
      <c r="B14207" s="55" t="n">
        <v>60</v>
      </c>
      <c r="C14207" s="7" t="n">
        <v>0</v>
      </c>
      <c r="D14207" s="7" t="n">
        <v>0</v>
      </c>
      <c r="E14207" s="7" t="n">
        <v>0</v>
      </c>
      <c r="F14207" s="7" t="n">
        <v>0</v>
      </c>
      <c r="G14207" s="7" t="n">
        <v>0</v>
      </c>
      <c r="H14207" s="7" t="n">
        <v>1</v>
      </c>
    </row>
    <row r="14208" spans="1:6">
      <c r="A14208" t="s">
        <v>4</v>
      </c>
      <c r="B14208" s="4" t="s">
        <v>5</v>
      </c>
      <c r="C14208" s="4" t="s">
        <v>7</v>
      </c>
      <c r="D14208" s="4" t="s">
        <v>13</v>
      </c>
      <c r="E14208" s="4" t="s">
        <v>13</v>
      </c>
      <c r="F14208" s="4" t="s">
        <v>13</v>
      </c>
      <c r="G14208" s="4" t="s">
        <v>7</v>
      </c>
      <c r="H14208" s="4" t="s">
        <v>7</v>
      </c>
    </row>
    <row r="14209" spans="1:8">
      <c r="A14209" t="n">
        <v>117798</v>
      </c>
      <c r="B14209" s="55" t="n">
        <v>60</v>
      </c>
      <c r="C14209" s="7" t="n">
        <v>0</v>
      </c>
      <c r="D14209" s="7" t="n">
        <v>0</v>
      </c>
      <c r="E14209" s="7" t="n">
        <v>0</v>
      </c>
      <c r="F14209" s="7" t="n">
        <v>0</v>
      </c>
      <c r="G14209" s="7" t="n">
        <v>0</v>
      </c>
      <c r="H14209" s="7" t="n">
        <v>0</v>
      </c>
    </row>
    <row r="14210" spans="1:8">
      <c r="A14210" t="s">
        <v>4</v>
      </c>
      <c r="B14210" s="4" t="s">
        <v>5</v>
      </c>
      <c r="C14210" s="4" t="s">
        <v>7</v>
      </c>
      <c r="D14210" s="4" t="s">
        <v>7</v>
      </c>
      <c r="E14210" s="4" t="s">
        <v>7</v>
      </c>
    </row>
    <row r="14211" spans="1:8">
      <c r="A14211" t="n">
        <v>117817</v>
      </c>
      <c r="B14211" s="56" t="n">
        <v>61</v>
      </c>
      <c r="C14211" s="7" t="n">
        <v>0</v>
      </c>
      <c r="D14211" s="7" t="n">
        <v>65533</v>
      </c>
      <c r="E14211" s="7" t="n">
        <v>0</v>
      </c>
    </row>
    <row r="14212" spans="1:8">
      <c r="A14212" t="s">
        <v>4</v>
      </c>
      <c r="B14212" s="4" t="s">
        <v>5</v>
      </c>
      <c r="C14212" s="4" t="s">
        <v>7</v>
      </c>
      <c r="D14212" s="4" t="s">
        <v>13</v>
      </c>
      <c r="E14212" s="4" t="s">
        <v>13</v>
      </c>
      <c r="F14212" s="4" t="s">
        <v>13</v>
      </c>
      <c r="G14212" s="4" t="s">
        <v>7</v>
      </c>
      <c r="H14212" s="4" t="s">
        <v>7</v>
      </c>
    </row>
    <row r="14213" spans="1:8">
      <c r="A14213" t="n">
        <v>117824</v>
      </c>
      <c r="B14213" s="55" t="n">
        <v>60</v>
      </c>
      <c r="C14213" s="7" t="n">
        <v>13</v>
      </c>
      <c r="D14213" s="7" t="n">
        <v>0</v>
      </c>
      <c r="E14213" s="7" t="n">
        <v>0</v>
      </c>
      <c r="F14213" s="7" t="n">
        <v>0</v>
      </c>
      <c r="G14213" s="7" t="n">
        <v>0</v>
      </c>
      <c r="H14213" s="7" t="n">
        <v>1</v>
      </c>
    </row>
    <row r="14214" spans="1:8">
      <c r="A14214" t="s">
        <v>4</v>
      </c>
      <c r="B14214" s="4" t="s">
        <v>5</v>
      </c>
      <c r="C14214" s="4" t="s">
        <v>7</v>
      </c>
      <c r="D14214" s="4" t="s">
        <v>13</v>
      </c>
      <c r="E14214" s="4" t="s">
        <v>13</v>
      </c>
      <c r="F14214" s="4" t="s">
        <v>13</v>
      </c>
      <c r="G14214" s="4" t="s">
        <v>7</v>
      </c>
      <c r="H14214" s="4" t="s">
        <v>7</v>
      </c>
    </row>
    <row r="14215" spans="1:8">
      <c r="A14215" t="n">
        <v>117843</v>
      </c>
      <c r="B14215" s="55" t="n">
        <v>60</v>
      </c>
      <c r="C14215" s="7" t="n">
        <v>13</v>
      </c>
      <c r="D14215" s="7" t="n">
        <v>0</v>
      </c>
      <c r="E14215" s="7" t="n">
        <v>0</v>
      </c>
      <c r="F14215" s="7" t="n">
        <v>0</v>
      </c>
      <c r="G14215" s="7" t="n">
        <v>0</v>
      </c>
      <c r="H14215" s="7" t="n">
        <v>0</v>
      </c>
    </row>
    <row r="14216" spans="1:8">
      <c r="A14216" t="s">
        <v>4</v>
      </c>
      <c r="B14216" s="4" t="s">
        <v>5</v>
      </c>
      <c r="C14216" s="4" t="s">
        <v>7</v>
      </c>
      <c r="D14216" s="4" t="s">
        <v>7</v>
      </c>
      <c r="E14216" s="4" t="s">
        <v>7</v>
      </c>
    </row>
    <row r="14217" spans="1:8">
      <c r="A14217" t="n">
        <v>117862</v>
      </c>
      <c r="B14217" s="56" t="n">
        <v>61</v>
      </c>
      <c r="C14217" s="7" t="n">
        <v>13</v>
      </c>
      <c r="D14217" s="7" t="n">
        <v>65533</v>
      </c>
      <c r="E14217" s="7" t="n">
        <v>0</v>
      </c>
    </row>
    <row r="14218" spans="1:8">
      <c r="A14218" t="s">
        <v>4</v>
      </c>
      <c r="B14218" s="4" t="s">
        <v>5</v>
      </c>
      <c r="C14218" s="4" t="s">
        <v>7</v>
      </c>
      <c r="D14218" s="4" t="s">
        <v>13</v>
      </c>
      <c r="E14218" s="4" t="s">
        <v>13</v>
      </c>
      <c r="F14218" s="4" t="s">
        <v>13</v>
      </c>
      <c r="G14218" s="4" t="s">
        <v>7</v>
      </c>
      <c r="H14218" s="4" t="s">
        <v>7</v>
      </c>
    </row>
    <row r="14219" spans="1:8">
      <c r="A14219" t="n">
        <v>117869</v>
      </c>
      <c r="B14219" s="55" t="n">
        <v>60</v>
      </c>
      <c r="C14219" s="7" t="n">
        <v>80</v>
      </c>
      <c r="D14219" s="7" t="n">
        <v>0</v>
      </c>
      <c r="E14219" s="7" t="n">
        <v>0</v>
      </c>
      <c r="F14219" s="7" t="n">
        <v>0</v>
      </c>
      <c r="G14219" s="7" t="n">
        <v>0</v>
      </c>
      <c r="H14219" s="7" t="n">
        <v>1</v>
      </c>
    </row>
    <row r="14220" spans="1:8">
      <c r="A14220" t="s">
        <v>4</v>
      </c>
      <c r="B14220" s="4" t="s">
        <v>5</v>
      </c>
      <c r="C14220" s="4" t="s">
        <v>7</v>
      </c>
      <c r="D14220" s="4" t="s">
        <v>13</v>
      </c>
      <c r="E14220" s="4" t="s">
        <v>13</v>
      </c>
      <c r="F14220" s="4" t="s">
        <v>13</v>
      </c>
      <c r="G14220" s="4" t="s">
        <v>7</v>
      </c>
      <c r="H14220" s="4" t="s">
        <v>7</v>
      </c>
    </row>
    <row r="14221" spans="1:8">
      <c r="A14221" t="n">
        <v>117888</v>
      </c>
      <c r="B14221" s="55" t="n">
        <v>60</v>
      </c>
      <c r="C14221" s="7" t="n">
        <v>80</v>
      </c>
      <c r="D14221" s="7" t="n">
        <v>0</v>
      </c>
      <c r="E14221" s="7" t="n">
        <v>0</v>
      </c>
      <c r="F14221" s="7" t="n">
        <v>0</v>
      </c>
      <c r="G14221" s="7" t="n">
        <v>0</v>
      </c>
      <c r="H14221" s="7" t="n">
        <v>0</v>
      </c>
    </row>
    <row r="14222" spans="1:8">
      <c r="A14222" t="s">
        <v>4</v>
      </c>
      <c r="B14222" s="4" t="s">
        <v>5</v>
      </c>
      <c r="C14222" s="4" t="s">
        <v>7</v>
      </c>
      <c r="D14222" s="4" t="s">
        <v>7</v>
      </c>
      <c r="E14222" s="4" t="s">
        <v>7</v>
      </c>
    </row>
    <row r="14223" spans="1:8">
      <c r="A14223" t="n">
        <v>117907</v>
      </c>
      <c r="B14223" s="56" t="n">
        <v>61</v>
      </c>
      <c r="C14223" s="7" t="n">
        <v>80</v>
      </c>
      <c r="D14223" s="7" t="n">
        <v>65533</v>
      </c>
      <c r="E14223" s="7" t="n">
        <v>0</v>
      </c>
    </row>
    <row r="14224" spans="1:8">
      <c r="A14224" t="s">
        <v>4</v>
      </c>
      <c r="B14224" s="4" t="s">
        <v>5</v>
      </c>
      <c r="C14224" s="4" t="s">
        <v>7</v>
      </c>
      <c r="D14224" s="4" t="s">
        <v>13</v>
      </c>
      <c r="E14224" s="4" t="s">
        <v>13</v>
      </c>
      <c r="F14224" s="4" t="s">
        <v>13</v>
      </c>
      <c r="G14224" s="4" t="s">
        <v>7</v>
      </c>
      <c r="H14224" s="4" t="s">
        <v>7</v>
      </c>
    </row>
    <row r="14225" spans="1:8">
      <c r="A14225" t="n">
        <v>117914</v>
      </c>
      <c r="B14225" s="55" t="n">
        <v>60</v>
      </c>
      <c r="C14225" s="7" t="n">
        <v>18</v>
      </c>
      <c r="D14225" s="7" t="n">
        <v>0</v>
      </c>
      <c r="E14225" s="7" t="n">
        <v>0</v>
      </c>
      <c r="F14225" s="7" t="n">
        <v>0</v>
      </c>
      <c r="G14225" s="7" t="n">
        <v>0</v>
      </c>
      <c r="H14225" s="7" t="n">
        <v>1</v>
      </c>
    </row>
    <row r="14226" spans="1:8">
      <c r="A14226" t="s">
        <v>4</v>
      </c>
      <c r="B14226" s="4" t="s">
        <v>5</v>
      </c>
      <c r="C14226" s="4" t="s">
        <v>7</v>
      </c>
      <c r="D14226" s="4" t="s">
        <v>13</v>
      </c>
      <c r="E14226" s="4" t="s">
        <v>13</v>
      </c>
      <c r="F14226" s="4" t="s">
        <v>13</v>
      </c>
      <c r="G14226" s="4" t="s">
        <v>7</v>
      </c>
      <c r="H14226" s="4" t="s">
        <v>7</v>
      </c>
    </row>
    <row r="14227" spans="1:8">
      <c r="A14227" t="n">
        <v>117933</v>
      </c>
      <c r="B14227" s="55" t="n">
        <v>60</v>
      </c>
      <c r="C14227" s="7" t="n">
        <v>18</v>
      </c>
      <c r="D14227" s="7" t="n">
        <v>0</v>
      </c>
      <c r="E14227" s="7" t="n">
        <v>0</v>
      </c>
      <c r="F14227" s="7" t="n">
        <v>0</v>
      </c>
      <c r="G14227" s="7" t="n">
        <v>0</v>
      </c>
      <c r="H14227" s="7" t="n">
        <v>0</v>
      </c>
    </row>
    <row r="14228" spans="1:8">
      <c r="A14228" t="s">
        <v>4</v>
      </c>
      <c r="B14228" s="4" t="s">
        <v>5</v>
      </c>
      <c r="C14228" s="4" t="s">
        <v>7</v>
      </c>
      <c r="D14228" s="4" t="s">
        <v>7</v>
      </c>
      <c r="E14228" s="4" t="s">
        <v>7</v>
      </c>
    </row>
    <row r="14229" spans="1:8">
      <c r="A14229" t="n">
        <v>117952</v>
      </c>
      <c r="B14229" s="56" t="n">
        <v>61</v>
      </c>
      <c r="C14229" s="7" t="n">
        <v>18</v>
      </c>
      <c r="D14229" s="7" t="n">
        <v>65533</v>
      </c>
      <c r="E14229" s="7" t="n">
        <v>0</v>
      </c>
    </row>
    <row r="14230" spans="1:8">
      <c r="A14230" t="s">
        <v>4</v>
      </c>
      <c r="B14230" s="4" t="s">
        <v>5</v>
      </c>
      <c r="C14230" s="4" t="s">
        <v>7</v>
      </c>
      <c r="D14230" s="4" t="s">
        <v>13</v>
      </c>
      <c r="E14230" s="4" t="s">
        <v>13</v>
      </c>
      <c r="F14230" s="4" t="s">
        <v>13</v>
      </c>
      <c r="G14230" s="4" t="s">
        <v>7</v>
      </c>
      <c r="H14230" s="4" t="s">
        <v>7</v>
      </c>
    </row>
    <row r="14231" spans="1:8">
      <c r="A14231" t="n">
        <v>117959</v>
      </c>
      <c r="B14231" s="55" t="n">
        <v>60</v>
      </c>
      <c r="C14231" s="7" t="n">
        <v>1</v>
      </c>
      <c r="D14231" s="7" t="n">
        <v>0</v>
      </c>
      <c r="E14231" s="7" t="n">
        <v>0</v>
      </c>
      <c r="F14231" s="7" t="n">
        <v>0</v>
      </c>
      <c r="G14231" s="7" t="n">
        <v>0</v>
      </c>
      <c r="H14231" s="7" t="n">
        <v>1</v>
      </c>
    </row>
    <row r="14232" spans="1:8">
      <c r="A14232" t="s">
        <v>4</v>
      </c>
      <c r="B14232" s="4" t="s">
        <v>5</v>
      </c>
      <c r="C14232" s="4" t="s">
        <v>7</v>
      </c>
      <c r="D14232" s="4" t="s">
        <v>13</v>
      </c>
      <c r="E14232" s="4" t="s">
        <v>13</v>
      </c>
      <c r="F14232" s="4" t="s">
        <v>13</v>
      </c>
      <c r="G14232" s="4" t="s">
        <v>7</v>
      </c>
      <c r="H14232" s="4" t="s">
        <v>7</v>
      </c>
    </row>
    <row r="14233" spans="1:8">
      <c r="A14233" t="n">
        <v>117978</v>
      </c>
      <c r="B14233" s="55" t="n">
        <v>60</v>
      </c>
      <c r="C14233" s="7" t="n">
        <v>1</v>
      </c>
      <c r="D14233" s="7" t="n">
        <v>0</v>
      </c>
      <c r="E14233" s="7" t="n">
        <v>0</v>
      </c>
      <c r="F14233" s="7" t="n">
        <v>0</v>
      </c>
      <c r="G14233" s="7" t="n">
        <v>0</v>
      </c>
      <c r="H14233" s="7" t="n">
        <v>0</v>
      </c>
    </row>
    <row r="14234" spans="1:8">
      <c r="A14234" t="s">
        <v>4</v>
      </c>
      <c r="B14234" s="4" t="s">
        <v>5</v>
      </c>
      <c r="C14234" s="4" t="s">
        <v>7</v>
      </c>
      <c r="D14234" s="4" t="s">
        <v>7</v>
      </c>
      <c r="E14234" s="4" t="s">
        <v>7</v>
      </c>
    </row>
    <row r="14235" spans="1:8">
      <c r="A14235" t="n">
        <v>117997</v>
      </c>
      <c r="B14235" s="56" t="n">
        <v>61</v>
      </c>
      <c r="C14235" s="7" t="n">
        <v>1</v>
      </c>
      <c r="D14235" s="7" t="n">
        <v>65533</v>
      </c>
      <c r="E14235" s="7" t="n">
        <v>0</v>
      </c>
    </row>
    <row r="14236" spans="1:8">
      <c r="A14236" t="s">
        <v>4</v>
      </c>
      <c r="B14236" s="4" t="s">
        <v>5</v>
      </c>
      <c r="C14236" s="4" t="s">
        <v>7</v>
      </c>
      <c r="D14236" s="4" t="s">
        <v>13</v>
      </c>
      <c r="E14236" s="4" t="s">
        <v>13</v>
      </c>
      <c r="F14236" s="4" t="s">
        <v>13</v>
      </c>
      <c r="G14236" s="4" t="s">
        <v>7</v>
      </c>
      <c r="H14236" s="4" t="s">
        <v>7</v>
      </c>
    </row>
    <row r="14237" spans="1:8">
      <c r="A14237" t="n">
        <v>118004</v>
      </c>
      <c r="B14237" s="55" t="n">
        <v>60</v>
      </c>
      <c r="C14237" s="7" t="n">
        <v>2</v>
      </c>
      <c r="D14237" s="7" t="n">
        <v>0</v>
      </c>
      <c r="E14237" s="7" t="n">
        <v>0</v>
      </c>
      <c r="F14237" s="7" t="n">
        <v>0</v>
      </c>
      <c r="G14237" s="7" t="n">
        <v>0</v>
      </c>
      <c r="H14237" s="7" t="n">
        <v>1</v>
      </c>
    </row>
    <row r="14238" spans="1:8">
      <c r="A14238" t="s">
        <v>4</v>
      </c>
      <c r="B14238" s="4" t="s">
        <v>5</v>
      </c>
      <c r="C14238" s="4" t="s">
        <v>7</v>
      </c>
      <c r="D14238" s="4" t="s">
        <v>13</v>
      </c>
      <c r="E14238" s="4" t="s">
        <v>13</v>
      </c>
      <c r="F14238" s="4" t="s">
        <v>13</v>
      </c>
      <c r="G14238" s="4" t="s">
        <v>7</v>
      </c>
      <c r="H14238" s="4" t="s">
        <v>7</v>
      </c>
    </row>
    <row r="14239" spans="1:8">
      <c r="A14239" t="n">
        <v>118023</v>
      </c>
      <c r="B14239" s="55" t="n">
        <v>60</v>
      </c>
      <c r="C14239" s="7" t="n">
        <v>2</v>
      </c>
      <c r="D14239" s="7" t="n">
        <v>0</v>
      </c>
      <c r="E14239" s="7" t="n">
        <v>0</v>
      </c>
      <c r="F14239" s="7" t="n">
        <v>0</v>
      </c>
      <c r="G14239" s="7" t="n">
        <v>0</v>
      </c>
      <c r="H14239" s="7" t="n">
        <v>0</v>
      </c>
    </row>
    <row r="14240" spans="1:8">
      <c r="A14240" t="s">
        <v>4</v>
      </c>
      <c r="B14240" s="4" t="s">
        <v>5</v>
      </c>
      <c r="C14240" s="4" t="s">
        <v>7</v>
      </c>
      <c r="D14240" s="4" t="s">
        <v>7</v>
      </c>
      <c r="E14240" s="4" t="s">
        <v>7</v>
      </c>
    </row>
    <row r="14241" spans="1:8">
      <c r="A14241" t="n">
        <v>118042</v>
      </c>
      <c r="B14241" s="56" t="n">
        <v>61</v>
      </c>
      <c r="C14241" s="7" t="n">
        <v>2</v>
      </c>
      <c r="D14241" s="7" t="n">
        <v>65533</v>
      </c>
      <c r="E14241" s="7" t="n">
        <v>0</v>
      </c>
    </row>
    <row r="14242" spans="1:8">
      <c r="A14242" t="s">
        <v>4</v>
      </c>
      <c r="B14242" s="4" t="s">
        <v>5</v>
      </c>
      <c r="C14242" s="4" t="s">
        <v>7</v>
      </c>
      <c r="D14242" s="4" t="s">
        <v>13</v>
      </c>
      <c r="E14242" s="4" t="s">
        <v>13</v>
      </c>
      <c r="F14242" s="4" t="s">
        <v>13</v>
      </c>
      <c r="G14242" s="4" t="s">
        <v>7</v>
      </c>
      <c r="H14242" s="4" t="s">
        <v>7</v>
      </c>
    </row>
    <row r="14243" spans="1:8">
      <c r="A14243" t="n">
        <v>118049</v>
      </c>
      <c r="B14243" s="55" t="n">
        <v>60</v>
      </c>
      <c r="C14243" s="7" t="n">
        <v>3</v>
      </c>
      <c r="D14243" s="7" t="n">
        <v>0</v>
      </c>
      <c r="E14243" s="7" t="n">
        <v>0</v>
      </c>
      <c r="F14243" s="7" t="n">
        <v>0</v>
      </c>
      <c r="G14243" s="7" t="n">
        <v>0</v>
      </c>
      <c r="H14243" s="7" t="n">
        <v>1</v>
      </c>
    </row>
    <row r="14244" spans="1:8">
      <c r="A14244" t="s">
        <v>4</v>
      </c>
      <c r="B14244" s="4" t="s">
        <v>5</v>
      </c>
      <c r="C14244" s="4" t="s">
        <v>7</v>
      </c>
      <c r="D14244" s="4" t="s">
        <v>13</v>
      </c>
      <c r="E14244" s="4" t="s">
        <v>13</v>
      </c>
      <c r="F14244" s="4" t="s">
        <v>13</v>
      </c>
      <c r="G14244" s="4" t="s">
        <v>7</v>
      </c>
      <c r="H14244" s="4" t="s">
        <v>7</v>
      </c>
    </row>
    <row r="14245" spans="1:8">
      <c r="A14245" t="n">
        <v>118068</v>
      </c>
      <c r="B14245" s="55" t="n">
        <v>60</v>
      </c>
      <c r="C14245" s="7" t="n">
        <v>3</v>
      </c>
      <c r="D14245" s="7" t="n">
        <v>0</v>
      </c>
      <c r="E14245" s="7" t="n">
        <v>0</v>
      </c>
      <c r="F14245" s="7" t="n">
        <v>0</v>
      </c>
      <c r="G14245" s="7" t="n">
        <v>0</v>
      </c>
      <c r="H14245" s="7" t="n">
        <v>0</v>
      </c>
    </row>
    <row r="14246" spans="1:8">
      <c r="A14246" t="s">
        <v>4</v>
      </c>
      <c r="B14246" s="4" t="s">
        <v>5</v>
      </c>
      <c r="C14246" s="4" t="s">
        <v>7</v>
      </c>
      <c r="D14246" s="4" t="s">
        <v>7</v>
      </c>
      <c r="E14246" s="4" t="s">
        <v>7</v>
      </c>
    </row>
    <row r="14247" spans="1:8">
      <c r="A14247" t="n">
        <v>118087</v>
      </c>
      <c r="B14247" s="56" t="n">
        <v>61</v>
      </c>
      <c r="C14247" s="7" t="n">
        <v>3</v>
      </c>
      <c r="D14247" s="7" t="n">
        <v>65533</v>
      </c>
      <c r="E14247" s="7" t="n">
        <v>0</v>
      </c>
    </row>
    <row r="14248" spans="1:8">
      <c r="A14248" t="s">
        <v>4</v>
      </c>
      <c r="B14248" s="4" t="s">
        <v>5</v>
      </c>
      <c r="C14248" s="4" t="s">
        <v>7</v>
      </c>
      <c r="D14248" s="4" t="s">
        <v>13</v>
      </c>
      <c r="E14248" s="4" t="s">
        <v>13</v>
      </c>
      <c r="F14248" s="4" t="s">
        <v>13</v>
      </c>
      <c r="G14248" s="4" t="s">
        <v>7</v>
      </c>
      <c r="H14248" s="4" t="s">
        <v>7</v>
      </c>
    </row>
    <row r="14249" spans="1:8">
      <c r="A14249" t="n">
        <v>118094</v>
      </c>
      <c r="B14249" s="55" t="n">
        <v>60</v>
      </c>
      <c r="C14249" s="7" t="n">
        <v>4</v>
      </c>
      <c r="D14249" s="7" t="n">
        <v>0</v>
      </c>
      <c r="E14249" s="7" t="n">
        <v>0</v>
      </c>
      <c r="F14249" s="7" t="n">
        <v>0</v>
      </c>
      <c r="G14249" s="7" t="n">
        <v>0</v>
      </c>
      <c r="H14249" s="7" t="n">
        <v>1</v>
      </c>
    </row>
    <row r="14250" spans="1:8">
      <c r="A14250" t="s">
        <v>4</v>
      </c>
      <c r="B14250" s="4" t="s">
        <v>5</v>
      </c>
      <c r="C14250" s="4" t="s">
        <v>7</v>
      </c>
      <c r="D14250" s="4" t="s">
        <v>13</v>
      </c>
      <c r="E14250" s="4" t="s">
        <v>13</v>
      </c>
      <c r="F14250" s="4" t="s">
        <v>13</v>
      </c>
      <c r="G14250" s="4" t="s">
        <v>7</v>
      </c>
      <c r="H14250" s="4" t="s">
        <v>7</v>
      </c>
    </row>
    <row r="14251" spans="1:8">
      <c r="A14251" t="n">
        <v>118113</v>
      </c>
      <c r="B14251" s="55" t="n">
        <v>60</v>
      </c>
      <c r="C14251" s="7" t="n">
        <v>4</v>
      </c>
      <c r="D14251" s="7" t="n">
        <v>0</v>
      </c>
      <c r="E14251" s="7" t="n">
        <v>0</v>
      </c>
      <c r="F14251" s="7" t="n">
        <v>0</v>
      </c>
      <c r="G14251" s="7" t="n">
        <v>0</v>
      </c>
      <c r="H14251" s="7" t="n">
        <v>0</v>
      </c>
    </row>
    <row r="14252" spans="1:8">
      <c r="A14252" t="s">
        <v>4</v>
      </c>
      <c r="B14252" s="4" t="s">
        <v>5</v>
      </c>
      <c r="C14252" s="4" t="s">
        <v>7</v>
      </c>
      <c r="D14252" s="4" t="s">
        <v>7</v>
      </c>
      <c r="E14252" s="4" t="s">
        <v>7</v>
      </c>
    </row>
    <row r="14253" spans="1:8">
      <c r="A14253" t="n">
        <v>118132</v>
      </c>
      <c r="B14253" s="56" t="n">
        <v>61</v>
      </c>
      <c r="C14253" s="7" t="n">
        <v>4</v>
      </c>
      <c r="D14253" s="7" t="n">
        <v>65533</v>
      </c>
      <c r="E14253" s="7" t="n">
        <v>0</v>
      </c>
    </row>
    <row r="14254" spans="1:8">
      <c r="A14254" t="s">
        <v>4</v>
      </c>
      <c r="B14254" s="4" t="s">
        <v>5</v>
      </c>
      <c r="C14254" s="4" t="s">
        <v>7</v>
      </c>
      <c r="D14254" s="4" t="s">
        <v>13</v>
      </c>
      <c r="E14254" s="4" t="s">
        <v>13</v>
      </c>
      <c r="F14254" s="4" t="s">
        <v>13</v>
      </c>
      <c r="G14254" s="4" t="s">
        <v>7</v>
      </c>
      <c r="H14254" s="4" t="s">
        <v>7</v>
      </c>
    </row>
    <row r="14255" spans="1:8">
      <c r="A14255" t="n">
        <v>118139</v>
      </c>
      <c r="B14255" s="55" t="n">
        <v>60</v>
      </c>
      <c r="C14255" s="7" t="n">
        <v>5</v>
      </c>
      <c r="D14255" s="7" t="n">
        <v>0</v>
      </c>
      <c r="E14255" s="7" t="n">
        <v>0</v>
      </c>
      <c r="F14255" s="7" t="n">
        <v>0</v>
      </c>
      <c r="G14255" s="7" t="n">
        <v>0</v>
      </c>
      <c r="H14255" s="7" t="n">
        <v>1</v>
      </c>
    </row>
    <row r="14256" spans="1:8">
      <c r="A14256" t="s">
        <v>4</v>
      </c>
      <c r="B14256" s="4" t="s">
        <v>5</v>
      </c>
      <c r="C14256" s="4" t="s">
        <v>7</v>
      </c>
      <c r="D14256" s="4" t="s">
        <v>13</v>
      </c>
      <c r="E14256" s="4" t="s">
        <v>13</v>
      </c>
      <c r="F14256" s="4" t="s">
        <v>13</v>
      </c>
      <c r="G14256" s="4" t="s">
        <v>7</v>
      </c>
      <c r="H14256" s="4" t="s">
        <v>7</v>
      </c>
    </row>
    <row r="14257" spans="1:8">
      <c r="A14257" t="n">
        <v>118158</v>
      </c>
      <c r="B14257" s="55" t="n">
        <v>60</v>
      </c>
      <c r="C14257" s="7" t="n">
        <v>5</v>
      </c>
      <c r="D14257" s="7" t="n">
        <v>0</v>
      </c>
      <c r="E14257" s="7" t="n">
        <v>0</v>
      </c>
      <c r="F14257" s="7" t="n">
        <v>0</v>
      </c>
      <c r="G14257" s="7" t="n">
        <v>0</v>
      </c>
      <c r="H14257" s="7" t="n">
        <v>0</v>
      </c>
    </row>
    <row r="14258" spans="1:8">
      <c r="A14258" t="s">
        <v>4</v>
      </c>
      <c r="B14258" s="4" t="s">
        <v>5</v>
      </c>
      <c r="C14258" s="4" t="s">
        <v>7</v>
      </c>
      <c r="D14258" s="4" t="s">
        <v>7</v>
      </c>
      <c r="E14258" s="4" t="s">
        <v>7</v>
      </c>
    </row>
    <row r="14259" spans="1:8">
      <c r="A14259" t="n">
        <v>118177</v>
      </c>
      <c r="B14259" s="56" t="n">
        <v>61</v>
      </c>
      <c r="C14259" s="7" t="n">
        <v>5</v>
      </c>
      <c r="D14259" s="7" t="n">
        <v>65533</v>
      </c>
      <c r="E14259" s="7" t="n">
        <v>0</v>
      </c>
    </row>
    <row r="14260" spans="1:8">
      <c r="A14260" t="s">
        <v>4</v>
      </c>
      <c r="B14260" s="4" t="s">
        <v>5</v>
      </c>
      <c r="C14260" s="4" t="s">
        <v>7</v>
      </c>
      <c r="D14260" s="4" t="s">
        <v>13</v>
      </c>
      <c r="E14260" s="4" t="s">
        <v>13</v>
      </c>
      <c r="F14260" s="4" t="s">
        <v>13</v>
      </c>
      <c r="G14260" s="4" t="s">
        <v>7</v>
      </c>
      <c r="H14260" s="4" t="s">
        <v>7</v>
      </c>
    </row>
    <row r="14261" spans="1:8">
      <c r="A14261" t="n">
        <v>118184</v>
      </c>
      <c r="B14261" s="55" t="n">
        <v>60</v>
      </c>
      <c r="C14261" s="7" t="n">
        <v>6</v>
      </c>
      <c r="D14261" s="7" t="n">
        <v>0</v>
      </c>
      <c r="E14261" s="7" t="n">
        <v>0</v>
      </c>
      <c r="F14261" s="7" t="n">
        <v>0</v>
      </c>
      <c r="G14261" s="7" t="n">
        <v>0</v>
      </c>
      <c r="H14261" s="7" t="n">
        <v>1</v>
      </c>
    </row>
    <row r="14262" spans="1:8">
      <c r="A14262" t="s">
        <v>4</v>
      </c>
      <c r="B14262" s="4" t="s">
        <v>5</v>
      </c>
      <c r="C14262" s="4" t="s">
        <v>7</v>
      </c>
      <c r="D14262" s="4" t="s">
        <v>13</v>
      </c>
      <c r="E14262" s="4" t="s">
        <v>13</v>
      </c>
      <c r="F14262" s="4" t="s">
        <v>13</v>
      </c>
      <c r="G14262" s="4" t="s">
        <v>7</v>
      </c>
      <c r="H14262" s="4" t="s">
        <v>7</v>
      </c>
    </row>
    <row r="14263" spans="1:8">
      <c r="A14263" t="n">
        <v>118203</v>
      </c>
      <c r="B14263" s="55" t="n">
        <v>60</v>
      </c>
      <c r="C14263" s="7" t="n">
        <v>6</v>
      </c>
      <c r="D14263" s="7" t="n">
        <v>0</v>
      </c>
      <c r="E14263" s="7" t="n">
        <v>0</v>
      </c>
      <c r="F14263" s="7" t="n">
        <v>0</v>
      </c>
      <c r="G14263" s="7" t="n">
        <v>0</v>
      </c>
      <c r="H14263" s="7" t="n">
        <v>0</v>
      </c>
    </row>
    <row r="14264" spans="1:8">
      <c r="A14264" t="s">
        <v>4</v>
      </c>
      <c r="B14264" s="4" t="s">
        <v>5</v>
      </c>
      <c r="C14264" s="4" t="s">
        <v>7</v>
      </c>
      <c r="D14264" s="4" t="s">
        <v>7</v>
      </c>
      <c r="E14264" s="4" t="s">
        <v>7</v>
      </c>
    </row>
    <row r="14265" spans="1:8">
      <c r="A14265" t="n">
        <v>118222</v>
      </c>
      <c r="B14265" s="56" t="n">
        <v>61</v>
      </c>
      <c r="C14265" s="7" t="n">
        <v>6</v>
      </c>
      <c r="D14265" s="7" t="n">
        <v>65533</v>
      </c>
      <c r="E14265" s="7" t="n">
        <v>0</v>
      </c>
    </row>
    <row r="14266" spans="1:8">
      <c r="A14266" t="s">
        <v>4</v>
      </c>
      <c r="B14266" s="4" t="s">
        <v>5</v>
      </c>
      <c r="C14266" s="4" t="s">
        <v>7</v>
      </c>
      <c r="D14266" s="4" t="s">
        <v>13</v>
      </c>
      <c r="E14266" s="4" t="s">
        <v>13</v>
      </c>
      <c r="F14266" s="4" t="s">
        <v>13</v>
      </c>
      <c r="G14266" s="4" t="s">
        <v>7</v>
      </c>
      <c r="H14266" s="4" t="s">
        <v>7</v>
      </c>
    </row>
    <row r="14267" spans="1:8">
      <c r="A14267" t="n">
        <v>118229</v>
      </c>
      <c r="B14267" s="55" t="n">
        <v>60</v>
      </c>
      <c r="C14267" s="7" t="n">
        <v>7</v>
      </c>
      <c r="D14267" s="7" t="n">
        <v>0</v>
      </c>
      <c r="E14267" s="7" t="n">
        <v>0</v>
      </c>
      <c r="F14267" s="7" t="n">
        <v>0</v>
      </c>
      <c r="G14267" s="7" t="n">
        <v>0</v>
      </c>
      <c r="H14267" s="7" t="n">
        <v>1</v>
      </c>
    </row>
    <row r="14268" spans="1:8">
      <c r="A14268" t="s">
        <v>4</v>
      </c>
      <c r="B14268" s="4" t="s">
        <v>5</v>
      </c>
      <c r="C14268" s="4" t="s">
        <v>7</v>
      </c>
      <c r="D14268" s="4" t="s">
        <v>13</v>
      </c>
      <c r="E14268" s="4" t="s">
        <v>13</v>
      </c>
      <c r="F14268" s="4" t="s">
        <v>13</v>
      </c>
      <c r="G14268" s="4" t="s">
        <v>7</v>
      </c>
      <c r="H14268" s="4" t="s">
        <v>7</v>
      </c>
    </row>
    <row r="14269" spans="1:8">
      <c r="A14269" t="n">
        <v>118248</v>
      </c>
      <c r="B14269" s="55" t="n">
        <v>60</v>
      </c>
      <c r="C14269" s="7" t="n">
        <v>7</v>
      </c>
      <c r="D14269" s="7" t="n">
        <v>0</v>
      </c>
      <c r="E14269" s="7" t="n">
        <v>0</v>
      </c>
      <c r="F14269" s="7" t="n">
        <v>0</v>
      </c>
      <c r="G14269" s="7" t="n">
        <v>0</v>
      </c>
      <c r="H14269" s="7" t="n">
        <v>0</v>
      </c>
    </row>
    <row r="14270" spans="1:8">
      <c r="A14270" t="s">
        <v>4</v>
      </c>
      <c r="B14270" s="4" t="s">
        <v>5</v>
      </c>
      <c r="C14270" s="4" t="s">
        <v>7</v>
      </c>
      <c r="D14270" s="4" t="s">
        <v>7</v>
      </c>
      <c r="E14270" s="4" t="s">
        <v>7</v>
      </c>
    </row>
    <row r="14271" spans="1:8">
      <c r="A14271" t="n">
        <v>118267</v>
      </c>
      <c r="B14271" s="56" t="n">
        <v>61</v>
      </c>
      <c r="C14271" s="7" t="n">
        <v>7</v>
      </c>
      <c r="D14271" s="7" t="n">
        <v>65533</v>
      </c>
      <c r="E14271" s="7" t="n">
        <v>0</v>
      </c>
    </row>
    <row r="14272" spans="1:8">
      <c r="A14272" t="s">
        <v>4</v>
      </c>
      <c r="B14272" s="4" t="s">
        <v>5</v>
      </c>
      <c r="C14272" s="4" t="s">
        <v>7</v>
      </c>
      <c r="D14272" s="4" t="s">
        <v>13</v>
      </c>
      <c r="E14272" s="4" t="s">
        <v>13</v>
      </c>
      <c r="F14272" s="4" t="s">
        <v>13</v>
      </c>
      <c r="G14272" s="4" t="s">
        <v>7</v>
      </c>
      <c r="H14272" s="4" t="s">
        <v>7</v>
      </c>
    </row>
    <row r="14273" spans="1:8">
      <c r="A14273" t="n">
        <v>118274</v>
      </c>
      <c r="B14273" s="55" t="n">
        <v>60</v>
      </c>
      <c r="C14273" s="7" t="n">
        <v>8</v>
      </c>
      <c r="D14273" s="7" t="n">
        <v>0</v>
      </c>
      <c r="E14273" s="7" t="n">
        <v>0</v>
      </c>
      <c r="F14273" s="7" t="n">
        <v>0</v>
      </c>
      <c r="G14273" s="7" t="n">
        <v>0</v>
      </c>
      <c r="H14273" s="7" t="n">
        <v>1</v>
      </c>
    </row>
    <row r="14274" spans="1:8">
      <c r="A14274" t="s">
        <v>4</v>
      </c>
      <c r="B14274" s="4" t="s">
        <v>5</v>
      </c>
      <c r="C14274" s="4" t="s">
        <v>7</v>
      </c>
      <c r="D14274" s="4" t="s">
        <v>13</v>
      </c>
      <c r="E14274" s="4" t="s">
        <v>13</v>
      </c>
      <c r="F14274" s="4" t="s">
        <v>13</v>
      </c>
      <c r="G14274" s="4" t="s">
        <v>7</v>
      </c>
      <c r="H14274" s="4" t="s">
        <v>7</v>
      </c>
    </row>
    <row r="14275" spans="1:8">
      <c r="A14275" t="n">
        <v>118293</v>
      </c>
      <c r="B14275" s="55" t="n">
        <v>60</v>
      </c>
      <c r="C14275" s="7" t="n">
        <v>8</v>
      </c>
      <c r="D14275" s="7" t="n">
        <v>0</v>
      </c>
      <c r="E14275" s="7" t="n">
        <v>0</v>
      </c>
      <c r="F14275" s="7" t="n">
        <v>0</v>
      </c>
      <c r="G14275" s="7" t="n">
        <v>0</v>
      </c>
      <c r="H14275" s="7" t="n">
        <v>0</v>
      </c>
    </row>
    <row r="14276" spans="1:8">
      <c r="A14276" t="s">
        <v>4</v>
      </c>
      <c r="B14276" s="4" t="s">
        <v>5</v>
      </c>
      <c r="C14276" s="4" t="s">
        <v>7</v>
      </c>
      <c r="D14276" s="4" t="s">
        <v>7</v>
      </c>
      <c r="E14276" s="4" t="s">
        <v>7</v>
      </c>
    </row>
    <row r="14277" spans="1:8">
      <c r="A14277" t="n">
        <v>118312</v>
      </c>
      <c r="B14277" s="56" t="n">
        <v>61</v>
      </c>
      <c r="C14277" s="7" t="n">
        <v>8</v>
      </c>
      <c r="D14277" s="7" t="n">
        <v>65533</v>
      </c>
      <c r="E14277" s="7" t="n">
        <v>0</v>
      </c>
    </row>
    <row r="14278" spans="1:8">
      <c r="A14278" t="s">
        <v>4</v>
      </c>
      <c r="B14278" s="4" t="s">
        <v>5</v>
      </c>
      <c r="C14278" s="4" t="s">
        <v>7</v>
      </c>
      <c r="D14278" s="4" t="s">
        <v>13</v>
      </c>
      <c r="E14278" s="4" t="s">
        <v>13</v>
      </c>
      <c r="F14278" s="4" t="s">
        <v>13</v>
      </c>
      <c r="G14278" s="4" t="s">
        <v>7</v>
      </c>
      <c r="H14278" s="4" t="s">
        <v>7</v>
      </c>
    </row>
    <row r="14279" spans="1:8">
      <c r="A14279" t="n">
        <v>118319</v>
      </c>
      <c r="B14279" s="55" t="n">
        <v>60</v>
      </c>
      <c r="C14279" s="7" t="n">
        <v>9</v>
      </c>
      <c r="D14279" s="7" t="n">
        <v>0</v>
      </c>
      <c r="E14279" s="7" t="n">
        <v>0</v>
      </c>
      <c r="F14279" s="7" t="n">
        <v>0</v>
      </c>
      <c r="G14279" s="7" t="n">
        <v>0</v>
      </c>
      <c r="H14279" s="7" t="n">
        <v>1</v>
      </c>
    </row>
    <row r="14280" spans="1:8">
      <c r="A14280" t="s">
        <v>4</v>
      </c>
      <c r="B14280" s="4" t="s">
        <v>5</v>
      </c>
      <c r="C14280" s="4" t="s">
        <v>7</v>
      </c>
      <c r="D14280" s="4" t="s">
        <v>13</v>
      </c>
      <c r="E14280" s="4" t="s">
        <v>13</v>
      </c>
      <c r="F14280" s="4" t="s">
        <v>13</v>
      </c>
      <c r="G14280" s="4" t="s">
        <v>7</v>
      </c>
      <c r="H14280" s="4" t="s">
        <v>7</v>
      </c>
    </row>
    <row r="14281" spans="1:8">
      <c r="A14281" t="n">
        <v>118338</v>
      </c>
      <c r="B14281" s="55" t="n">
        <v>60</v>
      </c>
      <c r="C14281" s="7" t="n">
        <v>9</v>
      </c>
      <c r="D14281" s="7" t="n">
        <v>0</v>
      </c>
      <c r="E14281" s="7" t="n">
        <v>0</v>
      </c>
      <c r="F14281" s="7" t="n">
        <v>0</v>
      </c>
      <c r="G14281" s="7" t="n">
        <v>0</v>
      </c>
      <c r="H14281" s="7" t="n">
        <v>0</v>
      </c>
    </row>
    <row r="14282" spans="1:8">
      <c r="A14282" t="s">
        <v>4</v>
      </c>
      <c r="B14282" s="4" t="s">
        <v>5</v>
      </c>
      <c r="C14282" s="4" t="s">
        <v>7</v>
      </c>
      <c r="D14282" s="4" t="s">
        <v>7</v>
      </c>
      <c r="E14282" s="4" t="s">
        <v>7</v>
      </c>
    </row>
    <row r="14283" spans="1:8">
      <c r="A14283" t="n">
        <v>118357</v>
      </c>
      <c r="B14283" s="56" t="n">
        <v>61</v>
      </c>
      <c r="C14283" s="7" t="n">
        <v>9</v>
      </c>
      <c r="D14283" s="7" t="n">
        <v>65533</v>
      </c>
      <c r="E14283" s="7" t="n">
        <v>0</v>
      </c>
    </row>
    <row r="14284" spans="1:8">
      <c r="A14284" t="s">
        <v>4</v>
      </c>
      <c r="B14284" s="4" t="s">
        <v>5</v>
      </c>
      <c r="C14284" s="4" t="s">
        <v>7</v>
      </c>
      <c r="D14284" s="4" t="s">
        <v>13</v>
      </c>
      <c r="E14284" s="4" t="s">
        <v>13</v>
      </c>
      <c r="F14284" s="4" t="s">
        <v>13</v>
      </c>
      <c r="G14284" s="4" t="s">
        <v>7</v>
      </c>
      <c r="H14284" s="4" t="s">
        <v>7</v>
      </c>
    </row>
    <row r="14285" spans="1:8">
      <c r="A14285" t="n">
        <v>118364</v>
      </c>
      <c r="B14285" s="55" t="n">
        <v>60</v>
      </c>
      <c r="C14285" s="7" t="n">
        <v>11</v>
      </c>
      <c r="D14285" s="7" t="n">
        <v>0</v>
      </c>
      <c r="E14285" s="7" t="n">
        <v>0</v>
      </c>
      <c r="F14285" s="7" t="n">
        <v>0</v>
      </c>
      <c r="G14285" s="7" t="n">
        <v>0</v>
      </c>
      <c r="H14285" s="7" t="n">
        <v>1</v>
      </c>
    </row>
    <row r="14286" spans="1:8">
      <c r="A14286" t="s">
        <v>4</v>
      </c>
      <c r="B14286" s="4" t="s">
        <v>5</v>
      </c>
      <c r="C14286" s="4" t="s">
        <v>7</v>
      </c>
      <c r="D14286" s="4" t="s">
        <v>13</v>
      </c>
      <c r="E14286" s="4" t="s">
        <v>13</v>
      </c>
      <c r="F14286" s="4" t="s">
        <v>13</v>
      </c>
      <c r="G14286" s="4" t="s">
        <v>7</v>
      </c>
      <c r="H14286" s="4" t="s">
        <v>7</v>
      </c>
    </row>
    <row r="14287" spans="1:8">
      <c r="A14287" t="n">
        <v>118383</v>
      </c>
      <c r="B14287" s="55" t="n">
        <v>60</v>
      </c>
      <c r="C14287" s="7" t="n">
        <v>11</v>
      </c>
      <c r="D14287" s="7" t="n">
        <v>0</v>
      </c>
      <c r="E14287" s="7" t="n">
        <v>0</v>
      </c>
      <c r="F14287" s="7" t="n">
        <v>0</v>
      </c>
      <c r="G14287" s="7" t="n">
        <v>0</v>
      </c>
      <c r="H14287" s="7" t="n">
        <v>0</v>
      </c>
    </row>
    <row r="14288" spans="1:8">
      <c r="A14288" t="s">
        <v>4</v>
      </c>
      <c r="B14288" s="4" t="s">
        <v>5</v>
      </c>
      <c r="C14288" s="4" t="s">
        <v>7</v>
      </c>
      <c r="D14288" s="4" t="s">
        <v>7</v>
      </c>
      <c r="E14288" s="4" t="s">
        <v>7</v>
      </c>
    </row>
    <row r="14289" spans="1:8">
      <c r="A14289" t="n">
        <v>118402</v>
      </c>
      <c r="B14289" s="56" t="n">
        <v>61</v>
      </c>
      <c r="C14289" s="7" t="n">
        <v>11</v>
      </c>
      <c r="D14289" s="7" t="n">
        <v>65533</v>
      </c>
      <c r="E14289" s="7" t="n">
        <v>0</v>
      </c>
    </row>
    <row r="14290" spans="1:8">
      <c r="A14290" t="s">
        <v>4</v>
      </c>
      <c r="B14290" s="4" t="s">
        <v>5</v>
      </c>
      <c r="C14290" s="4" t="s">
        <v>7</v>
      </c>
      <c r="D14290" s="4" t="s">
        <v>13</v>
      </c>
      <c r="E14290" s="4" t="s">
        <v>13</v>
      </c>
      <c r="F14290" s="4" t="s">
        <v>13</v>
      </c>
      <c r="G14290" s="4" t="s">
        <v>7</v>
      </c>
      <c r="H14290" s="4" t="s">
        <v>7</v>
      </c>
    </row>
    <row r="14291" spans="1:8">
      <c r="A14291" t="n">
        <v>118409</v>
      </c>
      <c r="B14291" s="55" t="n">
        <v>60</v>
      </c>
      <c r="C14291" s="7" t="n">
        <v>7032</v>
      </c>
      <c r="D14291" s="7" t="n">
        <v>0</v>
      </c>
      <c r="E14291" s="7" t="n">
        <v>0</v>
      </c>
      <c r="F14291" s="7" t="n">
        <v>0</v>
      </c>
      <c r="G14291" s="7" t="n">
        <v>0</v>
      </c>
      <c r="H14291" s="7" t="n">
        <v>1</v>
      </c>
    </row>
    <row r="14292" spans="1:8">
      <c r="A14292" t="s">
        <v>4</v>
      </c>
      <c r="B14292" s="4" t="s">
        <v>5</v>
      </c>
      <c r="C14292" s="4" t="s">
        <v>7</v>
      </c>
      <c r="D14292" s="4" t="s">
        <v>13</v>
      </c>
      <c r="E14292" s="4" t="s">
        <v>13</v>
      </c>
      <c r="F14292" s="4" t="s">
        <v>13</v>
      </c>
      <c r="G14292" s="4" t="s">
        <v>7</v>
      </c>
      <c r="H14292" s="4" t="s">
        <v>7</v>
      </c>
    </row>
    <row r="14293" spans="1:8">
      <c r="A14293" t="n">
        <v>118428</v>
      </c>
      <c r="B14293" s="55" t="n">
        <v>60</v>
      </c>
      <c r="C14293" s="7" t="n">
        <v>7032</v>
      </c>
      <c r="D14293" s="7" t="n">
        <v>0</v>
      </c>
      <c r="E14293" s="7" t="n">
        <v>0</v>
      </c>
      <c r="F14293" s="7" t="n">
        <v>0</v>
      </c>
      <c r="G14293" s="7" t="n">
        <v>0</v>
      </c>
      <c r="H14293" s="7" t="n">
        <v>0</v>
      </c>
    </row>
    <row r="14294" spans="1:8">
      <c r="A14294" t="s">
        <v>4</v>
      </c>
      <c r="B14294" s="4" t="s">
        <v>5</v>
      </c>
      <c r="C14294" s="4" t="s">
        <v>7</v>
      </c>
      <c r="D14294" s="4" t="s">
        <v>7</v>
      </c>
      <c r="E14294" s="4" t="s">
        <v>7</v>
      </c>
    </row>
    <row r="14295" spans="1:8">
      <c r="A14295" t="n">
        <v>118447</v>
      </c>
      <c r="B14295" s="56" t="n">
        <v>61</v>
      </c>
      <c r="C14295" s="7" t="n">
        <v>7032</v>
      </c>
      <c r="D14295" s="7" t="n">
        <v>65533</v>
      </c>
      <c r="E14295" s="7" t="n">
        <v>0</v>
      </c>
    </row>
    <row r="14296" spans="1:8">
      <c r="A14296" t="s">
        <v>4</v>
      </c>
      <c r="B14296" s="4" t="s">
        <v>5</v>
      </c>
      <c r="C14296" s="4" t="s">
        <v>7</v>
      </c>
      <c r="D14296" s="4" t="s">
        <v>7</v>
      </c>
      <c r="E14296" s="4" t="s">
        <v>7</v>
      </c>
    </row>
    <row r="14297" spans="1:8">
      <c r="A14297" t="n">
        <v>118454</v>
      </c>
      <c r="B14297" s="56" t="n">
        <v>61</v>
      </c>
      <c r="C14297" s="7" t="n">
        <v>13</v>
      </c>
      <c r="D14297" s="7" t="n">
        <v>0</v>
      </c>
      <c r="E14297" s="7" t="n">
        <v>0</v>
      </c>
    </row>
    <row r="14298" spans="1:8">
      <c r="A14298" t="s">
        <v>4</v>
      </c>
      <c r="B14298" s="4" t="s">
        <v>5</v>
      </c>
      <c r="C14298" s="4" t="s">
        <v>7</v>
      </c>
      <c r="D14298" s="4" t="s">
        <v>7</v>
      </c>
      <c r="E14298" s="4" t="s">
        <v>7</v>
      </c>
    </row>
    <row r="14299" spans="1:8">
      <c r="A14299" t="n">
        <v>118461</v>
      </c>
      <c r="B14299" s="56" t="n">
        <v>61</v>
      </c>
      <c r="C14299" s="7" t="n">
        <v>80</v>
      </c>
      <c r="D14299" s="7" t="n">
        <v>0</v>
      </c>
      <c r="E14299" s="7" t="n">
        <v>0</v>
      </c>
    </row>
    <row r="14300" spans="1:8">
      <c r="A14300" t="s">
        <v>4</v>
      </c>
      <c r="B14300" s="4" t="s">
        <v>5</v>
      </c>
      <c r="C14300" s="4" t="s">
        <v>7</v>
      </c>
      <c r="D14300" s="4" t="s">
        <v>7</v>
      </c>
      <c r="E14300" s="4" t="s">
        <v>7</v>
      </c>
    </row>
    <row r="14301" spans="1:8">
      <c r="A14301" t="n">
        <v>118468</v>
      </c>
      <c r="B14301" s="56" t="n">
        <v>61</v>
      </c>
      <c r="C14301" s="7" t="n">
        <v>18</v>
      </c>
      <c r="D14301" s="7" t="n">
        <v>0</v>
      </c>
      <c r="E14301" s="7" t="n">
        <v>0</v>
      </c>
    </row>
    <row r="14302" spans="1:8">
      <c r="A14302" t="s">
        <v>4</v>
      </c>
      <c r="B14302" s="4" t="s">
        <v>5</v>
      </c>
      <c r="C14302" s="4" t="s">
        <v>7</v>
      </c>
      <c r="D14302" s="4" t="s">
        <v>8</v>
      </c>
      <c r="E14302" s="4" t="s">
        <v>9</v>
      </c>
      <c r="F14302" s="4" t="s">
        <v>13</v>
      </c>
      <c r="G14302" s="4" t="s">
        <v>13</v>
      </c>
      <c r="H14302" s="4" t="s">
        <v>13</v>
      </c>
    </row>
    <row r="14303" spans="1:8">
      <c r="A14303" t="n">
        <v>118475</v>
      </c>
      <c r="B14303" s="52" t="n">
        <v>48</v>
      </c>
      <c r="C14303" s="7" t="n">
        <v>13</v>
      </c>
      <c r="D14303" s="7" t="n">
        <v>0</v>
      </c>
      <c r="E14303" s="7" t="s">
        <v>816</v>
      </c>
      <c r="F14303" s="7" t="n">
        <v>0</v>
      </c>
      <c r="G14303" s="7" t="n">
        <v>1</v>
      </c>
      <c r="H14303" s="7" t="n">
        <v>0</v>
      </c>
    </row>
    <row r="14304" spans="1:8">
      <c r="A14304" t="s">
        <v>4</v>
      </c>
      <c r="B14304" s="4" t="s">
        <v>5</v>
      </c>
      <c r="C14304" s="4" t="s">
        <v>8</v>
      </c>
      <c r="D14304" s="4" t="s">
        <v>8</v>
      </c>
      <c r="E14304" s="4" t="s">
        <v>13</v>
      </c>
      <c r="F14304" s="4" t="s">
        <v>13</v>
      </c>
      <c r="G14304" s="4" t="s">
        <v>13</v>
      </c>
      <c r="H14304" s="4" t="s">
        <v>7</v>
      </c>
    </row>
    <row r="14305" spans="1:8">
      <c r="A14305" t="n">
        <v>118501</v>
      </c>
      <c r="B14305" s="31" t="n">
        <v>45</v>
      </c>
      <c r="C14305" s="7" t="n">
        <v>2</v>
      </c>
      <c r="D14305" s="7" t="n">
        <v>3</v>
      </c>
      <c r="E14305" s="7" t="n">
        <v>-0.200000002980232</v>
      </c>
      <c r="F14305" s="7" t="n">
        <v>3.27999997138977</v>
      </c>
      <c r="G14305" s="7" t="n">
        <v>43.9599990844727</v>
      </c>
      <c r="H14305" s="7" t="n">
        <v>0</v>
      </c>
    </row>
    <row r="14306" spans="1:8">
      <c r="A14306" t="s">
        <v>4</v>
      </c>
      <c r="B14306" s="4" t="s">
        <v>5</v>
      </c>
      <c r="C14306" s="4" t="s">
        <v>8</v>
      </c>
      <c r="D14306" s="4" t="s">
        <v>8</v>
      </c>
      <c r="E14306" s="4" t="s">
        <v>13</v>
      </c>
      <c r="F14306" s="4" t="s">
        <v>13</v>
      </c>
      <c r="G14306" s="4" t="s">
        <v>13</v>
      </c>
      <c r="H14306" s="4" t="s">
        <v>7</v>
      </c>
      <c r="I14306" s="4" t="s">
        <v>8</v>
      </c>
    </row>
    <row r="14307" spans="1:8">
      <c r="A14307" t="n">
        <v>118518</v>
      </c>
      <c r="B14307" s="31" t="n">
        <v>45</v>
      </c>
      <c r="C14307" s="7" t="n">
        <v>4</v>
      </c>
      <c r="D14307" s="7" t="n">
        <v>3</v>
      </c>
      <c r="E14307" s="7" t="n">
        <v>8.89999961853027</v>
      </c>
      <c r="F14307" s="7" t="n">
        <v>6.98000001907349</v>
      </c>
      <c r="G14307" s="7" t="n">
        <v>0</v>
      </c>
      <c r="H14307" s="7" t="n">
        <v>0</v>
      </c>
      <c r="I14307" s="7" t="n">
        <v>0</v>
      </c>
    </row>
    <row r="14308" spans="1:8">
      <c r="A14308" t="s">
        <v>4</v>
      </c>
      <c r="B14308" s="4" t="s">
        <v>5</v>
      </c>
      <c r="C14308" s="4" t="s">
        <v>8</v>
      </c>
      <c r="D14308" s="4" t="s">
        <v>8</v>
      </c>
      <c r="E14308" s="4" t="s">
        <v>13</v>
      </c>
      <c r="F14308" s="4" t="s">
        <v>7</v>
      </c>
    </row>
    <row r="14309" spans="1:8">
      <c r="A14309" t="n">
        <v>118536</v>
      </c>
      <c r="B14309" s="31" t="n">
        <v>45</v>
      </c>
      <c r="C14309" s="7" t="n">
        <v>5</v>
      </c>
      <c r="D14309" s="7" t="n">
        <v>3</v>
      </c>
      <c r="E14309" s="7" t="n">
        <v>3.40000009536743</v>
      </c>
      <c r="F14309" s="7" t="n">
        <v>0</v>
      </c>
    </row>
    <row r="14310" spans="1:8">
      <c r="A14310" t="s">
        <v>4</v>
      </c>
      <c r="B14310" s="4" t="s">
        <v>5</v>
      </c>
      <c r="C14310" s="4" t="s">
        <v>8</v>
      </c>
      <c r="D14310" s="4" t="s">
        <v>8</v>
      </c>
      <c r="E14310" s="4" t="s">
        <v>13</v>
      </c>
      <c r="F14310" s="4" t="s">
        <v>7</v>
      </c>
    </row>
    <row r="14311" spans="1:8">
      <c r="A14311" t="n">
        <v>118545</v>
      </c>
      <c r="B14311" s="31" t="n">
        <v>45</v>
      </c>
      <c r="C14311" s="7" t="n">
        <v>11</v>
      </c>
      <c r="D14311" s="7" t="n">
        <v>3</v>
      </c>
      <c r="E14311" s="7" t="n">
        <v>31.7000007629395</v>
      </c>
      <c r="F14311" s="7" t="n">
        <v>0</v>
      </c>
    </row>
    <row r="14312" spans="1:8">
      <c r="A14312" t="s">
        <v>4</v>
      </c>
      <c r="B14312" s="4" t="s">
        <v>5</v>
      </c>
      <c r="C14312" s="4" t="s">
        <v>8</v>
      </c>
      <c r="D14312" s="4" t="s">
        <v>8</v>
      </c>
      <c r="E14312" s="4" t="s">
        <v>13</v>
      </c>
      <c r="F14312" s="4" t="s">
        <v>7</v>
      </c>
    </row>
    <row r="14313" spans="1:8">
      <c r="A14313" t="n">
        <v>118554</v>
      </c>
      <c r="B14313" s="31" t="n">
        <v>45</v>
      </c>
      <c r="C14313" s="7" t="n">
        <v>5</v>
      </c>
      <c r="D14313" s="7" t="n">
        <v>3</v>
      </c>
      <c r="E14313" s="7" t="n">
        <v>3.09999990463257</v>
      </c>
      <c r="F14313" s="7" t="n">
        <v>20000</v>
      </c>
    </row>
    <row r="14314" spans="1:8">
      <c r="A14314" t="s">
        <v>4</v>
      </c>
      <c r="B14314" s="4" t="s">
        <v>5</v>
      </c>
      <c r="C14314" s="4" t="s">
        <v>8</v>
      </c>
      <c r="D14314" s="4" t="s">
        <v>7</v>
      </c>
    </row>
    <row r="14315" spans="1:8">
      <c r="A14315" t="n">
        <v>118563</v>
      </c>
      <c r="B14315" s="27" t="n">
        <v>58</v>
      </c>
      <c r="C14315" s="7" t="n">
        <v>255</v>
      </c>
      <c r="D14315" s="7" t="n">
        <v>0</v>
      </c>
    </row>
    <row r="14316" spans="1:8">
      <c r="A14316" t="s">
        <v>4</v>
      </c>
      <c r="B14316" s="4" t="s">
        <v>5</v>
      </c>
      <c r="C14316" s="4" t="s">
        <v>8</v>
      </c>
      <c r="D14316" s="4" t="s">
        <v>7</v>
      </c>
      <c r="E14316" s="4" t="s">
        <v>9</v>
      </c>
    </row>
    <row r="14317" spans="1:8">
      <c r="A14317" t="n">
        <v>118567</v>
      </c>
      <c r="B14317" s="39" t="n">
        <v>51</v>
      </c>
      <c r="C14317" s="7" t="n">
        <v>4</v>
      </c>
      <c r="D14317" s="7" t="n">
        <v>18</v>
      </c>
      <c r="E14317" s="7" t="s">
        <v>73</v>
      </c>
    </row>
    <row r="14318" spans="1:8">
      <c r="A14318" t="s">
        <v>4</v>
      </c>
      <c r="B14318" s="4" t="s">
        <v>5</v>
      </c>
      <c r="C14318" s="4" t="s">
        <v>7</v>
      </c>
    </row>
    <row r="14319" spans="1:8">
      <c r="A14319" t="n">
        <v>118580</v>
      </c>
      <c r="B14319" s="25" t="n">
        <v>16</v>
      </c>
      <c r="C14319" s="7" t="n">
        <v>0</v>
      </c>
    </row>
    <row r="14320" spans="1:8">
      <c r="A14320" t="s">
        <v>4</v>
      </c>
      <c r="B14320" s="4" t="s">
        <v>5</v>
      </c>
      <c r="C14320" s="4" t="s">
        <v>7</v>
      </c>
      <c r="D14320" s="4" t="s">
        <v>8</v>
      </c>
      <c r="E14320" s="4" t="s">
        <v>14</v>
      </c>
      <c r="F14320" s="4" t="s">
        <v>74</v>
      </c>
      <c r="G14320" s="4" t="s">
        <v>8</v>
      </c>
      <c r="H14320" s="4" t="s">
        <v>8</v>
      </c>
    </row>
    <row r="14321" spans="1:9">
      <c r="A14321" t="n">
        <v>118583</v>
      </c>
      <c r="B14321" s="40" t="n">
        <v>26</v>
      </c>
      <c r="C14321" s="7" t="n">
        <v>18</v>
      </c>
      <c r="D14321" s="7" t="n">
        <v>17</v>
      </c>
      <c r="E14321" s="7" t="n">
        <v>62702</v>
      </c>
      <c r="F14321" s="7" t="s">
        <v>817</v>
      </c>
      <c r="G14321" s="7" t="n">
        <v>2</v>
      </c>
      <c r="H14321" s="7" t="n">
        <v>0</v>
      </c>
    </row>
    <row r="14322" spans="1:9">
      <c r="A14322" t="s">
        <v>4</v>
      </c>
      <c r="B14322" s="4" t="s">
        <v>5</v>
      </c>
    </row>
    <row r="14323" spans="1:9">
      <c r="A14323" t="n">
        <v>118617</v>
      </c>
      <c r="B14323" s="41" t="n">
        <v>28</v>
      </c>
    </row>
    <row r="14324" spans="1:9">
      <c r="A14324" t="s">
        <v>4</v>
      </c>
      <c r="B14324" s="4" t="s">
        <v>5</v>
      </c>
      <c r="C14324" s="4" t="s">
        <v>8</v>
      </c>
      <c r="D14324" s="4" t="s">
        <v>7</v>
      </c>
      <c r="E14324" s="4" t="s">
        <v>9</v>
      </c>
    </row>
    <row r="14325" spans="1:9">
      <c r="A14325" t="n">
        <v>118618</v>
      </c>
      <c r="B14325" s="39" t="n">
        <v>51</v>
      </c>
      <c r="C14325" s="7" t="n">
        <v>4</v>
      </c>
      <c r="D14325" s="7" t="n">
        <v>80</v>
      </c>
      <c r="E14325" s="7" t="s">
        <v>468</v>
      </c>
    </row>
    <row r="14326" spans="1:9">
      <c r="A14326" t="s">
        <v>4</v>
      </c>
      <c r="B14326" s="4" t="s">
        <v>5</v>
      </c>
      <c r="C14326" s="4" t="s">
        <v>7</v>
      </c>
    </row>
    <row r="14327" spans="1:9">
      <c r="A14327" t="n">
        <v>118632</v>
      </c>
      <c r="B14327" s="25" t="n">
        <v>16</v>
      </c>
      <c r="C14327" s="7" t="n">
        <v>0</v>
      </c>
    </row>
    <row r="14328" spans="1:9">
      <c r="A14328" t="s">
        <v>4</v>
      </c>
      <c r="B14328" s="4" t="s">
        <v>5</v>
      </c>
      <c r="C14328" s="4" t="s">
        <v>7</v>
      </c>
      <c r="D14328" s="4" t="s">
        <v>8</v>
      </c>
      <c r="E14328" s="4" t="s">
        <v>14</v>
      </c>
      <c r="F14328" s="4" t="s">
        <v>74</v>
      </c>
      <c r="G14328" s="4" t="s">
        <v>8</v>
      </c>
      <c r="H14328" s="4" t="s">
        <v>8</v>
      </c>
      <c r="I14328" s="4" t="s">
        <v>8</v>
      </c>
      <c r="J14328" s="4" t="s">
        <v>14</v>
      </c>
      <c r="K14328" s="4" t="s">
        <v>74</v>
      </c>
      <c r="L14328" s="4" t="s">
        <v>8</v>
      </c>
      <c r="M14328" s="4" t="s">
        <v>8</v>
      </c>
    </row>
    <row r="14329" spans="1:9">
      <c r="A14329" t="n">
        <v>118635</v>
      </c>
      <c r="B14329" s="40" t="n">
        <v>26</v>
      </c>
      <c r="C14329" s="7" t="n">
        <v>80</v>
      </c>
      <c r="D14329" s="7" t="n">
        <v>17</v>
      </c>
      <c r="E14329" s="7" t="n">
        <v>62703</v>
      </c>
      <c r="F14329" s="7" t="s">
        <v>818</v>
      </c>
      <c r="G14329" s="7" t="n">
        <v>2</v>
      </c>
      <c r="H14329" s="7" t="n">
        <v>3</v>
      </c>
      <c r="I14329" s="7" t="n">
        <v>17</v>
      </c>
      <c r="J14329" s="7" t="n">
        <v>62704</v>
      </c>
      <c r="K14329" s="7" t="s">
        <v>819</v>
      </c>
      <c r="L14329" s="7" t="n">
        <v>2</v>
      </c>
      <c r="M14329" s="7" t="n">
        <v>0</v>
      </c>
    </row>
    <row r="14330" spans="1:9">
      <c r="A14330" t="s">
        <v>4</v>
      </c>
      <c r="B14330" s="4" t="s">
        <v>5</v>
      </c>
    </row>
    <row r="14331" spans="1:9">
      <c r="A14331" t="n">
        <v>118815</v>
      </c>
      <c r="B14331" s="41" t="n">
        <v>28</v>
      </c>
    </row>
    <row r="14332" spans="1:9">
      <c r="A14332" t="s">
        <v>4</v>
      </c>
      <c r="B14332" s="4" t="s">
        <v>5</v>
      </c>
      <c r="C14332" s="4" t="s">
        <v>8</v>
      </c>
      <c r="D14332" s="4" t="s">
        <v>7</v>
      </c>
      <c r="E14332" s="4" t="s">
        <v>9</v>
      </c>
    </row>
    <row r="14333" spans="1:9">
      <c r="A14333" t="n">
        <v>118816</v>
      </c>
      <c r="B14333" s="39" t="n">
        <v>51</v>
      </c>
      <c r="C14333" s="7" t="n">
        <v>4</v>
      </c>
      <c r="D14333" s="7" t="n">
        <v>13</v>
      </c>
      <c r="E14333" s="7" t="s">
        <v>274</v>
      </c>
    </row>
    <row r="14334" spans="1:9">
      <c r="A14334" t="s">
        <v>4</v>
      </c>
      <c r="B14334" s="4" t="s">
        <v>5</v>
      </c>
      <c r="C14334" s="4" t="s">
        <v>7</v>
      </c>
    </row>
    <row r="14335" spans="1:9">
      <c r="A14335" t="n">
        <v>118830</v>
      </c>
      <c r="B14335" s="25" t="n">
        <v>16</v>
      </c>
      <c r="C14335" s="7" t="n">
        <v>0</v>
      </c>
    </row>
    <row r="14336" spans="1:9">
      <c r="A14336" t="s">
        <v>4</v>
      </c>
      <c r="B14336" s="4" t="s">
        <v>5</v>
      </c>
      <c r="C14336" s="4" t="s">
        <v>7</v>
      </c>
      <c r="D14336" s="4" t="s">
        <v>8</v>
      </c>
      <c r="E14336" s="4" t="s">
        <v>14</v>
      </c>
      <c r="F14336" s="4" t="s">
        <v>74</v>
      </c>
      <c r="G14336" s="4" t="s">
        <v>8</v>
      </c>
      <c r="H14336" s="4" t="s">
        <v>8</v>
      </c>
      <c r="I14336" s="4" t="s">
        <v>8</v>
      </c>
      <c r="J14336" s="4" t="s">
        <v>14</v>
      </c>
      <c r="K14336" s="4" t="s">
        <v>74</v>
      </c>
      <c r="L14336" s="4" t="s">
        <v>8</v>
      </c>
      <c r="M14336" s="4" t="s">
        <v>8</v>
      </c>
    </row>
    <row r="14337" spans="1:13">
      <c r="A14337" t="n">
        <v>118833</v>
      </c>
      <c r="B14337" s="40" t="n">
        <v>26</v>
      </c>
      <c r="C14337" s="7" t="n">
        <v>13</v>
      </c>
      <c r="D14337" s="7" t="n">
        <v>17</v>
      </c>
      <c r="E14337" s="7" t="n">
        <v>62705</v>
      </c>
      <c r="F14337" s="7" t="s">
        <v>820</v>
      </c>
      <c r="G14337" s="7" t="n">
        <v>2</v>
      </c>
      <c r="H14337" s="7" t="n">
        <v>3</v>
      </c>
      <c r="I14337" s="7" t="n">
        <v>17</v>
      </c>
      <c r="J14337" s="7" t="n">
        <v>62706</v>
      </c>
      <c r="K14337" s="7" t="s">
        <v>821</v>
      </c>
      <c r="L14337" s="7" t="n">
        <v>2</v>
      </c>
      <c r="M14337" s="7" t="n">
        <v>0</v>
      </c>
    </row>
    <row r="14338" spans="1:13">
      <c r="A14338" t="s">
        <v>4</v>
      </c>
      <c r="B14338" s="4" t="s">
        <v>5</v>
      </c>
    </row>
    <row r="14339" spans="1:13">
      <c r="A14339" t="n">
        <v>118931</v>
      </c>
      <c r="B14339" s="41" t="n">
        <v>28</v>
      </c>
    </row>
    <row r="14340" spans="1:13">
      <c r="A14340" t="s">
        <v>4</v>
      </c>
      <c r="B14340" s="4" t="s">
        <v>5</v>
      </c>
      <c r="C14340" s="4" t="s">
        <v>7</v>
      </c>
      <c r="D14340" s="4" t="s">
        <v>8</v>
      </c>
      <c r="E14340" s="4" t="s">
        <v>8</v>
      </c>
      <c r="F14340" s="4" t="s">
        <v>9</v>
      </c>
    </row>
    <row r="14341" spans="1:13">
      <c r="A14341" t="n">
        <v>118932</v>
      </c>
      <c r="B14341" s="22" t="n">
        <v>20</v>
      </c>
      <c r="C14341" s="7" t="n">
        <v>0</v>
      </c>
      <c r="D14341" s="7" t="n">
        <v>2</v>
      </c>
      <c r="E14341" s="7" t="n">
        <v>10</v>
      </c>
      <c r="F14341" s="7" t="s">
        <v>594</v>
      </c>
    </row>
    <row r="14342" spans="1:13">
      <c r="A14342" t="s">
        <v>4</v>
      </c>
      <c r="B14342" s="4" t="s">
        <v>5</v>
      </c>
      <c r="C14342" s="4" t="s">
        <v>8</v>
      </c>
      <c r="D14342" s="4" t="s">
        <v>7</v>
      </c>
      <c r="E14342" s="4" t="s">
        <v>9</v>
      </c>
    </row>
    <row r="14343" spans="1:13">
      <c r="A14343" t="n">
        <v>118953</v>
      </c>
      <c r="B14343" s="39" t="n">
        <v>51</v>
      </c>
      <c r="C14343" s="7" t="n">
        <v>4</v>
      </c>
      <c r="D14343" s="7" t="n">
        <v>0</v>
      </c>
      <c r="E14343" s="7" t="s">
        <v>88</v>
      </c>
    </row>
    <row r="14344" spans="1:13">
      <c r="A14344" t="s">
        <v>4</v>
      </c>
      <c r="B14344" s="4" t="s">
        <v>5</v>
      </c>
      <c r="C14344" s="4" t="s">
        <v>7</v>
      </c>
    </row>
    <row r="14345" spans="1:13">
      <c r="A14345" t="n">
        <v>118966</v>
      </c>
      <c r="B14345" s="25" t="n">
        <v>16</v>
      </c>
      <c r="C14345" s="7" t="n">
        <v>0</v>
      </c>
    </row>
    <row r="14346" spans="1:13">
      <c r="A14346" t="s">
        <v>4</v>
      </c>
      <c r="B14346" s="4" t="s">
        <v>5</v>
      </c>
      <c r="C14346" s="4" t="s">
        <v>7</v>
      </c>
      <c r="D14346" s="4" t="s">
        <v>8</v>
      </c>
      <c r="E14346" s="4" t="s">
        <v>14</v>
      </c>
      <c r="F14346" s="4" t="s">
        <v>74</v>
      </c>
      <c r="G14346" s="4" t="s">
        <v>8</v>
      </c>
      <c r="H14346" s="4" t="s">
        <v>8</v>
      </c>
    </row>
    <row r="14347" spans="1:13">
      <c r="A14347" t="n">
        <v>118969</v>
      </c>
      <c r="B14347" s="40" t="n">
        <v>26</v>
      </c>
      <c r="C14347" s="7" t="n">
        <v>0</v>
      </c>
      <c r="D14347" s="7" t="n">
        <v>17</v>
      </c>
      <c r="E14347" s="7" t="n">
        <v>62707</v>
      </c>
      <c r="F14347" s="7" t="s">
        <v>822</v>
      </c>
      <c r="G14347" s="7" t="n">
        <v>2</v>
      </c>
      <c r="H14347" s="7" t="n">
        <v>0</v>
      </c>
    </row>
    <row r="14348" spans="1:13">
      <c r="A14348" t="s">
        <v>4</v>
      </c>
      <c r="B14348" s="4" t="s">
        <v>5</v>
      </c>
    </row>
    <row r="14349" spans="1:13">
      <c r="A14349" t="n">
        <v>118992</v>
      </c>
      <c r="B14349" s="41" t="n">
        <v>28</v>
      </c>
    </row>
    <row r="14350" spans="1:13">
      <c r="A14350" t="s">
        <v>4</v>
      </c>
      <c r="B14350" s="4" t="s">
        <v>5</v>
      </c>
      <c r="C14350" s="4" t="s">
        <v>8</v>
      </c>
      <c r="D14350" s="4" t="s">
        <v>7</v>
      </c>
      <c r="E14350" s="4" t="s">
        <v>13</v>
      </c>
    </row>
    <row r="14351" spans="1:13">
      <c r="A14351" t="n">
        <v>118993</v>
      </c>
      <c r="B14351" s="27" t="n">
        <v>58</v>
      </c>
      <c r="C14351" s="7" t="n">
        <v>0</v>
      </c>
      <c r="D14351" s="7" t="n">
        <v>1000</v>
      </c>
      <c r="E14351" s="7" t="n">
        <v>1</v>
      </c>
    </row>
    <row r="14352" spans="1:13">
      <c r="A14352" t="s">
        <v>4</v>
      </c>
      <c r="B14352" s="4" t="s">
        <v>5</v>
      </c>
      <c r="C14352" s="4" t="s">
        <v>8</v>
      </c>
      <c r="D14352" s="4" t="s">
        <v>7</v>
      </c>
    </row>
    <row r="14353" spans="1:13">
      <c r="A14353" t="n">
        <v>119001</v>
      </c>
      <c r="B14353" s="27" t="n">
        <v>58</v>
      </c>
      <c r="C14353" s="7" t="n">
        <v>255</v>
      </c>
      <c r="D14353" s="7" t="n">
        <v>0</v>
      </c>
    </row>
    <row r="14354" spans="1:13">
      <c r="A14354" t="s">
        <v>4</v>
      </c>
      <c r="B14354" s="4" t="s">
        <v>5</v>
      </c>
      <c r="C14354" s="4" t="s">
        <v>7</v>
      </c>
      <c r="D14354" s="4" t="s">
        <v>8</v>
      </c>
      <c r="E14354" s="4" t="s">
        <v>8</v>
      </c>
      <c r="F14354" s="4" t="s">
        <v>9</v>
      </c>
    </row>
    <row r="14355" spans="1:13">
      <c r="A14355" t="n">
        <v>119005</v>
      </c>
      <c r="B14355" s="59" t="n">
        <v>47</v>
      </c>
      <c r="C14355" s="7" t="n">
        <v>13</v>
      </c>
      <c r="D14355" s="7" t="n">
        <v>0</v>
      </c>
      <c r="E14355" s="7" t="n">
        <v>1</v>
      </c>
      <c r="F14355" s="7" t="s">
        <v>546</v>
      </c>
    </row>
    <row r="14356" spans="1:13">
      <c r="A14356" t="s">
        <v>4</v>
      </c>
      <c r="B14356" s="4" t="s">
        <v>5</v>
      </c>
      <c r="C14356" s="4" t="s">
        <v>8</v>
      </c>
      <c r="D14356" s="4" t="s">
        <v>7</v>
      </c>
      <c r="E14356" s="4" t="s">
        <v>8</v>
      </c>
    </row>
    <row r="14357" spans="1:13">
      <c r="A14357" t="n">
        <v>119026</v>
      </c>
      <c r="B14357" s="51" t="n">
        <v>36</v>
      </c>
      <c r="C14357" s="7" t="n">
        <v>9</v>
      </c>
      <c r="D14357" s="7" t="n">
        <v>6472</v>
      </c>
      <c r="E14357" s="7" t="n">
        <v>0</v>
      </c>
    </row>
    <row r="14358" spans="1:13">
      <c r="A14358" t="s">
        <v>4</v>
      </c>
      <c r="B14358" s="4" t="s">
        <v>5</v>
      </c>
      <c r="C14358" s="4" t="s">
        <v>8</v>
      </c>
      <c r="D14358" s="4" t="s">
        <v>7</v>
      </c>
      <c r="E14358" s="4" t="s">
        <v>8</v>
      </c>
      <c r="F14358" s="4" t="s">
        <v>12</v>
      </c>
    </row>
    <row r="14359" spans="1:13">
      <c r="A14359" t="n">
        <v>119031</v>
      </c>
      <c r="B14359" s="12" t="n">
        <v>5</v>
      </c>
      <c r="C14359" s="7" t="n">
        <v>30</v>
      </c>
      <c r="D14359" s="7" t="n">
        <v>10637</v>
      </c>
      <c r="E14359" s="7" t="n">
        <v>1</v>
      </c>
      <c r="F14359" s="13" t="n">
        <f t="normal" ca="1">A14365</f>
        <v>0</v>
      </c>
    </row>
    <row r="14360" spans="1:13">
      <c r="A14360" t="s">
        <v>4</v>
      </c>
      <c r="B14360" s="4" t="s">
        <v>5</v>
      </c>
      <c r="C14360" s="4" t="s">
        <v>8</v>
      </c>
      <c r="D14360" s="4" t="s">
        <v>7</v>
      </c>
      <c r="E14360" s="4" t="s">
        <v>8</v>
      </c>
    </row>
    <row r="14361" spans="1:13">
      <c r="A14361" t="n">
        <v>119040</v>
      </c>
      <c r="B14361" s="51" t="n">
        <v>36</v>
      </c>
      <c r="C14361" s="7" t="n">
        <v>9</v>
      </c>
      <c r="D14361" s="7" t="n">
        <v>106</v>
      </c>
      <c r="E14361" s="7" t="n">
        <v>0</v>
      </c>
    </row>
    <row r="14362" spans="1:13">
      <c r="A14362" t="s">
        <v>4</v>
      </c>
      <c r="B14362" s="4" t="s">
        <v>5</v>
      </c>
      <c r="C14362" s="4" t="s">
        <v>12</v>
      </c>
    </row>
    <row r="14363" spans="1:13">
      <c r="A14363" t="n">
        <v>119045</v>
      </c>
      <c r="B14363" s="15" t="n">
        <v>3</v>
      </c>
      <c r="C14363" s="13" t="n">
        <f t="normal" ca="1">A14367</f>
        <v>0</v>
      </c>
    </row>
    <row r="14364" spans="1:13">
      <c r="A14364" t="s">
        <v>4</v>
      </c>
      <c r="B14364" s="4" t="s">
        <v>5</v>
      </c>
      <c r="C14364" s="4" t="s">
        <v>8</v>
      </c>
      <c r="D14364" s="4" t="s">
        <v>7</v>
      </c>
      <c r="E14364" s="4" t="s">
        <v>8</v>
      </c>
    </row>
    <row r="14365" spans="1:13">
      <c r="A14365" t="n">
        <v>119050</v>
      </c>
      <c r="B14365" s="51" t="n">
        <v>36</v>
      </c>
      <c r="C14365" s="7" t="n">
        <v>9</v>
      </c>
      <c r="D14365" s="7" t="n">
        <v>6473</v>
      </c>
      <c r="E14365" s="7" t="n">
        <v>0</v>
      </c>
    </row>
    <row r="14366" spans="1:13">
      <c r="A14366" t="s">
        <v>4</v>
      </c>
      <c r="B14366" s="4" t="s">
        <v>5</v>
      </c>
      <c r="C14366" s="4" t="s">
        <v>8</v>
      </c>
      <c r="D14366" s="4" t="s">
        <v>7</v>
      </c>
      <c r="E14366" s="4" t="s">
        <v>8</v>
      </c>
      <c r="F14366" s="4" t="s">
        <v>12</v>
      </c>
    </row>
    <row r="14367" spans="1:13">
      <c r="A14367" t="n">
        <v>119055</v>
      </c>
      <c r="B14367" s="12" t="n">
        <v>5</v>
      </c>
      <c r="C14367" s="7" t="n">
        <v>30</v>
      </c>
      <c r="D14367" s="7" t="n">
        <v>10643</v>
      </c>
      <c r="E14367" s="7" t="n">
        <v>1</v>
      </c>
      <c r="F14367" s="13" t="n">
        <f t="normal" ca="1">A14373</f>
        <v>0</v>
      </c>
    </row>
    <row r="14368" spans="1:13">
      <c r="A14368" t="s">
        <v>4</v>
      </c>
      <c r="B14368" s="4" t="s">
        <v>5</v>
      </c>
      <c r="C14368" s="4" t="s">
        <v>8</v>
      </c>
      <c r="D14368" s="4" t="s">
        <v>7</v>
      </c>
      <c r="E14368" s="4" t="s">
        <v>8</v>
      </c>
    </row>
    <row r="14369" spans="1:6">
      <c r="A14369" t="n">
        <v>119064</v>
      </c>
      <c r="B14369" s="51" t="n">
        <v>36</v>
      </c>
      <c r="C14369" s="7" t="n">
        <v>9</v>
      </c>
      <c r="D14369" s="7" t="n">
        <v>108</v>
      </c>
      <c r="E14369" s="7" t="n">
        <v>0</v>
      </c>
    </row>
    <row r="14370" spans="1:6">
      <c r="A14370" t="s">
        <v>4</v>
      </c>
      <c r="B14370" s="4" t="s">
        <v>5</v>
      </c>
      <c r="C14370" s="4" t="s">
        <v>12</v>
      </c>
    </row>
    <row r="14371" spans="1:6">
      <c r="A14371" t="n">
        <v>119069</v>
      </c>
      <c r="B14371" s="15" t="n">
        <v>3</v>
      </c>
      <c r="C14371" s="13" t="n">
        <f t="normal" ca="1">A14375</f>
        <v>0</v>
      </c>
    </row>
    <row r="14372" spans="1:6">
      <c r="A14372" t="s">
        <v>4</v>
      </c>
      <c r="B14372" s="4" t="s">
        <v>5</v>
      </c>
      <c r="C14372" s="4" t="s">
        <v>8</v>
      </c>
      <c r="D14372" s="4" t="s">
        <v>7</v>
      </c>
      <c r="E14372" s="4" t="s">
        <v>8</v>
      </c>
    </row>
    <row r="14373" spans="1:6">
      <c r="A14373" t="n">
        <v>119074</v>
      </c>
      <c r="B14373" s="51" t="n">
        <v>36</v>
      </c>
      <c r="C14373" s="7" t="n">
        <v>9</v>
      </c>
      <c r="D14373" s="7" t="n">
        <v>6471</v>
      </c>
      <c r="E14373" s="7" t="n">
        <v>0</v>
      </c>
    </row>
    <row r="14374" spans="1:6">
      <c r="A14374" t="s">
        <v>4</v>
      </c>
      <c r="B14374" s="4" t="s">
        <v>5</v>
      </c>
      <c r="C14374" s="4" t="s">
        <v>8</v>
      </c>
      <c r="D14374" s="4" t="s">
        <v>7</v>
      </c>
      <c r="E14374" s="4" t="s">
        <v>8</v>
      </c>
      <c r="F14374" s="4" t="s">
        <v>12</v>
      </c>
    </row>
    <row r="14375" spans="1:6">
      <c r="A14375" t="n">
        <v>119079</v>
      </c>
      <c r="B14375" s="12" t="n">
        <v>5</v>
      </c>
      <c r="C14375" s="7" t="n">
        <v>30</v>
      </c>
      <c r="D14375" s="7" t="n">
        <v>10671</v>
      </c>
      <c r="E14375" s="7" t="n">
        <v>1</v>
      </c>
      <c r="F14375" s="13" t="n">
        <f t="normal" ca="1">A14381</f>
        <v>0</v>
      </c>
    </row>
    <row r="14376" spans="1:6">
      <c r="A14376" t="s">
        <v>4</v>
      </c>
      <c r="B14376" s="4" t="s">
        <v>5</v>
      </c>
      <c r="C14376" s="4" t="s">
        <v>8</v>
      </c>
      <c r="D14376" s="4" t="s">
        <v>7</v>
      </c>
      <c r="E14376" s="4" t="s">
        <v>8</v>
      </c>
    </row>
    <row r="14377" spans="1:6">
      <c r="A14377" t="n">
        <v>119088</v>
      </c>
      <c r="B14377" s="51" t="n">
        <v>36</v>
      </c>
      <c r="C14377" s="7" t="n">
        <v>9</v>
      </c>
      <c r="D14377" s="7" t="n">
        <v>90</v>
      </c>
      <c r="E14377" s="7" t="n">
        <v>0</v>
      </c>
    </row>
    <row r="14378" spans="1:6">
      <c r="A14378" t="s">
        <v>4</v>
      </c>
      <c r="B14378" s="4" t="s">
        <v>5</v>
      </c>
      <c r="C14378" s="4" t="s">
        <v>12</v>
      </c>
    </row>
    <row r="14379" spans="1:6">
      <c r="A14379" t="n">
        <v>119093</v>
      </c>
      <c r="B14379" s="15" t="n">
        <v>3</v>
      </c>
      <c r="C14379" s="13" t="n">
        <f t="normal" ca="1">A14383</f>
        <v>0</v>
      </c>
    </row>
    <row r="14380" spans="1:6">
      <c r="A14380" t="s">
        <v>4</v>
      </c>
      <c r="B14380" s="4" t="s">
        <v>5</v>
      </c>
      <c r="C14380" s="4" t="s">
        <v>8</v>
      </c>
      <c r="D14380" s="4" t="s">
        <v>7</v>
      </c>
      <c r="E14380" s="4" t="s">
        <v>8</v>
      </c>
    </row>
    <row r="14381" spans="1:6">
      <c r="A14381" t="n">
        <v>119098</v>
      </c>
      <c r="B14381" s="51" t="n">
        <v>36</v>
      </c>
      <c r="C14381" s="7" t="n">
        <v>9</v>
      </c>
      <c r="D14381" s="7" t="n">
        <v>6470</v>
      </c>
      <c r="E14381" s="7" t="n">
        <v>0</v>
      </c>
    </row>
    <row r="14382" spans="1:6">
      <c r="A14382" t="s">
        <v>4</v>
      </c>
      <c r="B14382" s="4" t="s">
        <v>5</v>
      </c>
      <c r="C14382" s="4" t="s">
        <v>8</v>
      </c>
      <c r="D14382" s="4" t="s">
        <v>14</v>
      </c>
    </row>
    <row r="14383" spans="1:6">
      <c r="A14383" t="n">
        <v>119103</v>
      </c>
      <c r="B14383" s="38" t="n">
        <v>175</v>
      </c>
      <c r="C14383" s="7" t="n">
        <v>4</v>
      </c>
      <c r="D14383" s="7" t="n">
        <v>0</v>
      </c>
    </row>
    <row r="14384" spans="1:6">
      <c r="A14384" t="s">
        <v>4</v>
      </c>
      <c r="B14384" s="4" t="s">
        <v>5</v>
      </c>
      <c r="C14384" s="4" t="s">
        <v>7</v>
      </c>
      <c r="D14384" s="4" t="s">
        <v>14</v>
      </c>
    </row>
    <row r="14385" spans="1:6">
      <c r="A14385" t="n">
        <v>119109</v>
      </c>
      <c r="B14385" s="30" t="n">
        <v>43</v>
      </c>
      <c r="C14385" s="7" t="n">
        <v>0</v>
      </c>
      <c r="D14385" s="7" t="n">
        <v>1</v>
      </c>
    </row>
    <row r="14386" spans="1:6">
      <c r="A14386" t="s">
        <v>4</v>
      </c>
      <c r="B14386" s="4" t="s">
        <v>5</v>
      </c>
      <c r="C14386" s="4" t="s">
        <v>7</v>
      </c>
      <c r="D14386" s="4" t="s">
        <v>14</v>
      </c>
    </row>
    <row r="14387" spans="1:6">
      <c r="A14387" t="n">
        <v>119116</v>
      </c>
      <c r="B14387" s="30" t="n">
        <v>43</v>
      </c>
      <c r="C14387" s="7" t="n">
        <v>1</v>
      </c>
      <c r="D14387" s="7" t="n">
        <v>1</v>
      </c>
    </row>
    <row r="14388" spans="1:6">
      <c r="A14388" t="s">
        <v>4</v>
      </c>
      <c r="B14388" s="4" t="s">
        <v>5</v>
      </c>
      <c r="C14388" s="4" t="s">
        <v>7</v>
      </c>
      <c r="D14388" s="4" t="s">
        <v>14</v>
      </c>
    </row>
    <row r="14389" spans="1:6">
      <c r="A14389" t="n">
        <v>119123</v>
      </c>
      <c r="B14389" s="30" t="n">
        <v>43</v>
      </c>
      <c r="C14389" s="7" t="n">
        <v>2</v>
      </c>
      <c r="D14389" s="7" t="n">
        <v>1</v>
      </c>
    </row>
    <row r="14390" spans="1:6">
      <c r="A14390" t="s">
        <v>4</v>
      </c>
      <c r="B14390" s="4" t="s">
        <v>5</v>
      </c>
      <c r="C14390" s="4" t="s">
        <v>7</v>
      </c>
      <c r="D14390" s="4" t="s">
        <v>14</v>
      </c>
    </row>
    <row r="14391" spans="1:6">
      <c r="A14391" t="n">
        <v>119130</v>
      </c>
      <c r="B14391" s="30" t="n">
        <v>43</v>
      </c>
      <c r="C14391" s="7" t="n">
        <v>3</v>
      </c>
      <c r="D14391" s="7" t="n">
        <v>1</v>
      </c>
    </row>
    <row r="14392" spans="1:6">
      <c r="A14392" t="s">
        <v>4</v>
      </c>
      <c r="B14392" s="4" t="s">
        <v>5</v>
      </c>
      <c r="C14392" s="4" t="s">
        <v>7</v>
      </c>
      <c r="D14392" s="4" t="s">
        <v>14</v>
      </c>
    </row>
    <row r="14393" spans="1:6">
      <c r="A14393" t="n">
        <v>119137</v>
      </c>
      <c r="B14393" s="30" t="n">
        <v>43</v>
      </c>
      <c r="C14393" s="7" t="n">
        <v>4</v>
      </c>
      <c r="D14393" s="7" t="n">
        <v>1</v>
      </c>
    </row>
    <row r="14394" spans="1:6">
      <c r="A14394" t="s">
        <v>4</v>
      </c>
      <c r="B14394" s="4" t="s">
        <v>5</v>
      </c>
      <c r="C14394" s="4" t="s">
        <v>7</v>
      </c>
      <c r="D14394" s="4" t="s">
        <v>14</v>
      </c>
    </row>
    <row r="14395" spans="1:6">
      <c r="A14395" t="n">
        <v>119144</v>
      </c>
      <c r="B14395" s="30" t="n">
        <v>43</v>
      </c>
      <c r="C14395" s="7" t="n">
        <v>5</v>
      </c>
      <c r="D14395" s="7" t="n">
        <v>1</v>
      </c>
    </row>
    <row r="14396" spans="1:6">
      <c r="A14396" t="s">
        <v>4</v>
      </c>
      <c r="B14396" s="4" t="s">
        <v>5</v>
      </c>
      <c r="C14396" s="4" t="s">
        <v>7</v>
      </c>
      <c r="D14396" s="4" t="s">
        <v>14</v>
      </c>
    </row>
    <row r="14397" spans="1:6">
      <c r="A14397" t="n">
        <v>119151</v>
      </c>
      <c r="B14397" s="30" t="n">
        <v>43</v>
      </c>
      <c r="C14397" s="7" t="n">
        <v>6</v>
      </c>
      <c r="D14397" s="7" t="n">
        <v>1</v>
      </c>
    </row>
    <row r="14398" spans="1:6">
      <c r="A14398" t="s">
        <v>4</v>
      </c>
      <c r="B14398" s="4" t="s">
        <v>5</v>
      </c>
      <c r="C14398" s="4" t="s">
        <v>7</v>
      </c>
      <c r="D14398" s="4" t="s">
        <v>14</v>
      </c>
    </row>
    <row r="14399" spans="1:6">
      <c r="A14399" t="n">
        <v>119158</v>
      </c>
      <c r="B14399" s="30" t="n">
        <v>43</v>
      </c>
      <c r="C14399" s="7" t="n">
        <v>7</v>
      </c>
      <c r="D14399" s="7" t="n">
        <v>1</v>
      </c>
    </row>
    <row r="14400" spans="1:6">
      <c r="A14400" t="s">
        <v>4</v>
      </c>
      <c r="B14400" s="4" t="s">
        <v>5</v>
      </c>
      <c r="C14400" s="4" t="s">
        <v>7</v>
      </c>
      <c r="D14400" s="4" t="s">
        <v>14</v>
      </c>
    </row>
    <row r="14401" spans="1:4">
      <c r="A14401" t="n">
        <v>119165</v>
      </c>
      <c r="B14401" s="30" t="n">
        <v>43</v>
      </c>
      <c r="C14401" s="7" t="n">
        <v>8</v>
      </c>
      <c r="D14401" s="7" t="n">
        <v>1</v>
      </c>
    </row>
    <row r="14402" spans="1:4">
      <c r="A14402" t="s">
        <v>4</v>
      </c>
      <c r="B14402" s="4" t="s">
        <v>5</v>
      </c>
      <c r="C14402" s="4" t="s">
        <v>7</v>
      </c>
      <c r="D14402" s="4" t="s">
        <v>14</v>
      </c>
    </row>
    <row r="14403" spans="1:4">
      <c r="A14403" t="n">
        <v>119172</v>
      </c>
      <c r="B14403" s="30" t="n">
        <v>43</v>
      </c>
      <c r="C14403" s="7" t="n">
        <v>9</v>
      </c>
      <c r="D14403" s="7" t="n">
        <v>1</v>
      </c>
    </row>
    <row r="14404" spans="1:4">
      <c r="A14404" t="s">
        <v>4</v>
      </c>
      <c r="B14404" s="4" t="s">
        <v>5</v>
      </c>
      <c r="C14404" s="4" t="s">
        <v>7</v>
      </c>
      <c r="D14404" s="4" t="s">
        <v>14</v>
      </c>
    </row>
    <row r="14405" spans="1:4">
      <c r="A14405" t="n">
        <v>119179</v>
      </c>
      <c r="B14405" s="30" t="n">
        <v>43</v>
      </c>
      <c r="C14405" s="7" t="n">
        <v>11</v>
      </c>
      <c r="D14405" s="7" t="n">
        <v>1</v>
      </c>
    </row>
    <row r="14406" spans="1:4">
      <c r="A14406" t="s">
        <v>4</v>
      </c>
      <c r="B14406" s="4" t="s">
        <v>5</v>
      </c>
      <c r="C14406" s="4" t="s">
        <v>7</v>
      </c>
      <c r="D14406" s="4" t="s">
        <v>14</v>
      </c>
    </row>
    <row r="14407" spans="1:4">
      <c r="A14407" t="n">
        <v>119186</v>
      </c>
      <c r="B14407" s="30" t="n">
        <v>43</v>
      </c>
      <c r="C14407" s="7" t="n">
        <v>13</v>
      </c>
      <c r="D14407" s="7" t="n">
        <v>1</v>
      </c>
    </row>
    <row r="14408" spans="1:4">
      <c r="A14408" t="s">
        <v>4</v>
      </c>
      <c r="B14408" s="4" t="s">
        <v>5</v>
      </c>
      <c r="C14408" s="4" t="s">
        <v>7</v>
      </c>
      <c r="D14408" s="4" t="s">
        <v>14</v>
      </c>
    </row>
    <row r="14409" spans="1:4">
      <c r="A14409" t="n">
        <v>119193</v>
      </c>
      <c r="B14409" s="30" t="n">
        <v>43</v>
      </c>
      <c r="C14409" s="7" t="n">
        <v>80</v>
      </c>
      <c r="D14409" s="7" t="n">
        <v>1</v>
      </c>
    </row>
    <row r="14410" spans="1:4">
      <c r="A14410" t="s">
        <v>4</v>
      </c>
      <c r="B14410" s="4" t="s">
        <v>5</v>
      </c>
      <c r="C14410" s="4" t="s">
        <v>7</v>
      </c>
      <c r="D14410" s="4" t="s">
        <v>14</v>
      </c>
    </row>
    <row r="14411" spans="1:4">
      <c r="A14411" t="n">
        <v>119200</v>
      </c>
      <c r="B14411" s="30" t="n">
        <v>43</v>
      </c>
      <c r="C14411" s="7" t="n">
        <v>18</v>
      </c>
      <c r="D14411" s="7" t="n">
        <v>1</v>
      </c>
    </row>
    <row r="14412" spans="1:4">
      <c r="A14412" t="s">
        <v>4</v>
      </c>
      <c r="B14412" s="4" t="s">
        <v>5</v>
      </c>
      <c r="C14412" s="4" t="s">
        <v>7</v>
      </c>
      <c r="D14412" s="4" t="s">
        <v>14</v>
      </c>
    </row>
    <row r="14413" spans="1:4">
      <c r="A14413" t="n">
        <v>119207</v>
      </c>
      <c r="B14413" s="30" t="n">
        <v>43</v>
      </c>
      <c r="C14413" s="7" t="n">
        <v>7020</v>
      </c>
      <c r="D14413" s="7" t="n">
        <v>1</v>
      </c>
    </row>
    <row r="14414" spans="1:4">
      <c r="A14414" t="s">
        <v>4</v>
      </c>
      <c r="B14414" s="4" t="s">
        <v>5</v>
      </c>
      <c r="C14414" s="4" t="s">
        <v>7</v>
      </c>
      <c r="D14414" s="4" t="s">
        <v>14</v>
      </c>
    </row>
    <row r="14415" spans="1:4">
      <c r="A14415" t="n">
        <v>119214</v>
      </c>
      <c r="B14415" s="30" t="n">
        <v>43</v>
      </c>
      <c r="C14415" s="7" t="n">
        <v>7032</v>
      </c>
      <c r="D14415" s="7" t="n">
        <v>1</v>
      </c>
    </row>
    <row r="14416" spans="1:4">
      <c r="A14416" t="s">
        <v>4</v>
      </c>
      <c r="B14416" s="4" t="s">
        <v>5</v>
      </c>
      <c r="C14416" s="4" t="s">
        <v>7</v>
      </c>
      <c r="D14416" s="4" t="s">
        <v>14</v>
      </c>
    </row>
    <row r="14417" spans="1:4">
      <c r="A14417" t="n">
        <v>119221</v>
      </c>
      <c r="B14417" s="30" t="n">
        <v>43</v>
      </c>
      <c r="C14417" s="7" t="n">
        <v>6472</v>
      </c>
      <c r="D14417" s="7" t="n">
        <v>1</v>
      </c>
    </row>
    <row r="14418" spans="1:4">
      <c r="A14418" t="s">
        <v>4</v>
      </c>
      <c r="B14418" s="4" t="s">
        <v>5</v>
      </c>
      <c r="C14418" s="4" t="s">
        <v>8</v>
      </c>
      <c r="D14418" s="4" t="s">
        <v>7</v>
      </c>
      <c r="E14418" s="4" t="s">
        <v>8</v>
      </c>
      <c r="F14418" s="4" t="s">
        <v>12</v>
      </c>
    </row>
    <row r="14419" spans="1:4">
      <c r="A14419" t="n">
        <v>119228</v>
      </c>
      <c r="B14419" s="12" t="n">
        <v>5</v>
      </c>
      <c r="C14419" s="7" t="n">
        <v>30</v>
      </c>
      <c r="D14419" s="7" t="n">
        <v>10637</v>
      </c>
      <c r="E14419" s="7" t="n">
        <v>1</v>
      </c>
      <c r="F14419" s="13" t="n">
        <f t="normal" ca="1">A14425</f>
        <v>0</v>
      </c>
    </row>
    <row r="14420" spans="1:4">
      <c r="A14420" t="s">
        <v>4</v>
      </c>
      <c r="B14420" s="4" t="s">
        <v>5</v>
      </c>
      <c r="C14420" s="4" t="s">
        <v>7</v>
      </c>
      <c r="D14420" s="4" t="s">
        <v>14</v>
      </c>
    </row>
    <row r="14421" spans="1:4">
      <c r="A14421" t="n">
        <v>119237</v>
      </c>
      <c r="B14421" s="30" t="n">
        <v>43</v>
      </c>
      <c r="C14421" s="7" t="n">
        <v>106</v>
      </c>
      <c r="D14421" s="7" t="n">
        <v>1</v>
      </c>
    </row>
    <row r="14422" spans="1:4">
      <c r="A14422" t="s">
        <v>4</v>
      </c>
      <c r="B14422" s="4" t="s">
        <v>5</v>
      </c>
      <c r="C14422" s="4" t="s">
        <v>12</v>
      </c>
    </row>
    <row r="14423" spans="1:4">
      <c r="A14423" t="n">
        <v>119244</v>
      </c>
      <c r="B14423" s="15" t="n">
        <v>3</v>
      </c>
      <c r="C14423" s="13" t="n">
        <f t="normal" ca="1">A14427</f>
        <v>0</v>
      </c>
    </row>
    <row r="14424" spans="1:4">
      <c r="A14424" t="s">
        <v>4</v>
      </c>
      <c r="B14424" s="4" t="s">
        <v>5</v>
      </c>
      <c r="C14424" s="4" t="s">
        <v>7</v>
      </c>
      <c r="D14424" s="4" t="s">
        <v>14</v>
      </c>
    </row>
    <row r="14425" spans="1:4">
      <c r="A14425" t="n">
        <v>119249</v>
      </c>
      <c r="B14425" s="30" t="n">
        <v>43</v>
      </c>
      <c r="C14425" s="7" t="n">
        <v>6473</v>
      </c>
      <c r="D14425" s="7" t="n">
        <v>1</v>
      </c>
    </row>
    <row r="14426" spans="1:4">
      <c r="A14426" t="s">
        <v>4</v>
      </c>
      <c r="B14426" s="4" t="s">
        <v>5</v>
      </c>
      <c r="C14426" s="4" t="s">
        <v>8</v>
      </c>
      <c r="D14426" s="4" t="s">
        <v>7</v>
      </c>
      <c r="E14426" s="4" t="s">
        <v>8</v>
      </c>
      <c r="F14426" s="4" t="s">
        <v>12</v>
      </c>
    </row>
    <row r="14427" spans="1:4">
      <c r="A14427" t="n">
        <v>119256</v>
      </c>
      <c r="B14427" s="12" t="n">
        <v>5</v>
      </c>
      <c r="C14427" s="7" t="n">
        <v>30</v>
      </c>
      <c r="D14427" s="7" t="n">
        <v>10643</v>
      </c>
      <c r="E14427" s="7" t="n">
        <v>1</v>
      </c>
      <c r="F14427" s="13" t="n">
        <f t="normal" ca="1">A14433</f>
        <v>0</v>
      </c>
    </row>
    <row r="14428" spans="1:4">
      <c r="A14428" t="s">
        <v>4</v>
      </c>
      <c r="B14428" s="4" t="s">
        <v>5</v>
      </c>
      <c r="C14428" s="4" t="s">
        <v>7</v>
      </c>
      <c r="D14428" s="4" t="s">
        <v>14</v>
      </c>
    </row>
    <row r="14429" spans="1:4">
      <c r="A14429" t="n">
        <v>119265</v>
      </c>
      <c r="B14429" s="30" t="n">
        <v>43</v>
      </c>
      <c r="C14429" s="7" t="n">
        <v>108</v>
      </c>
      <c r="D14429" s="7" t="n">
        <v>1</v>
      </c>
    </row>
    <row r="14430" spans="1:4">
      <c r="A14430" t="s">
        <v>4</v>
      </c>
      <c r="B14430" s="4" t="s">
        <v>5</v>
      </c>
      <c r="C14430" s="4" t="s">
        <v>12</v>
      </c>
    </row>
    <row r="14431" spans="1:4">
      <c r="A14431" t="n">
        <v>119272</v>
      </c>
      <c r="B14431" s="15" t="n">
        <v>3</v>
      </c>
      <c r="C14431" s="13" t="n">
        <f t="normal" ca="1">A14435</f>
        <v>0</v>
      </c>
    </row>
    <row r="14432" spans="1:4">
      <c r="A14432" t="s">
        <v>4</v>
      </c>
      <c r="B14432" s="4" t="s">
        <v>5</v>
      </c>
      <c r="C14432" s="4" t="s">
        <v>7</v>
      </c>
      <c r="D14432" s="4" t="s">
        <v>14</v>
      </c>
    </row>
    <row r="14433" spans="1:6">
      <c r="A14433" t="n">
        <v>119277</v>
      </c>
      <c r="B14433" s="30" t="n">
        <v>43</v>
      </c>
      <c r="C14433" s="7" t="n">
        <v>6471</v>
      </c>
      <c r="D14433" s="7" t="n">
        <v>1</v>
      </c>
    </row>
    <row r="14434" spans="1:6">
      <c r="A14434" t="s">
        <v>4</v>
      </c>
      <c r="B14434" s="4" t="s">
        <v>5</v>
      </c>
      <c r="C14434" s="4" t="s">
        <v>8</v>
      </c>
      <c r="D14434" s="4" t="s">
        <v>7</v>
      </c>
      <c r="E14434" s="4" t="s">
        <v>8</v>
      </c>
      <c r="F14434" s="4" t="s">
        <v>12</v>
      </c>
    </row>
    <row r="14435" spans="1:6">
      <c r="A14435" t="n">
        <v>119284</v>
      </c>
      <c r="B14435" s="12" t="n">
        <v>5</v>
      </c>
      <c r="C14435" s="7" t="n">
        <v>30</v>
      </c>
      <c r="D14435" s="7" t="n">
        <v>10671</v>
      </c>
      <c r="E14435" s="7" t="n">
        <v>1</v>
      </c>
      <c r="F14435" s="13" t="n">
        <f t="normal" ca="1">A14441</f>
        <v>0</v>
      </c>
    </row>
    <row r="14436" spans="1:6">
      <c r="A14436" t="s">
        <v>4</v>
      </c>
      <c r="B14436" s="4" t="s">
        <v>5</v>
      </c>
      <c r="C14436" s="4" t="s">
        <v>7</v>
      </c>
      <c r="D14436" s="4" t="s">
        <v>14</v>
      </c>
    </row>
    <row r="14437" spans="1:6">
      <c r="A14437" t="n">
        <v>119293</v>
      </c>
      <c r="B14437" s="30" t="n">
        <v>43</v>
      </c>
      <c r="C14437" s="7" t="n">
        <v>90</v>
      </c>
      <c r="D14437" s="7" t="n">
        <v>1</v>
      </c>
    </row>
    <row r="14438" spans="1:6">
      <c r="A14438" t="s">
        <v>4</v>
      </c>
      <c r="B14438" s="4" t="s">
        <v>5</v>
      </c>
      <c r="C14438" s="4" t="s">
        <v>12</v>
      </c>
    </row>
    <row r="14439" spans="1:6">
      <c r="A14439" t="n">
        <v>119300</v>
      </c>
      <c r="B14439" s="15" t="n">
        <v>3</v>
      </c>
      <c r="C14439" s="13" t="n">
        <f t="normal" ca="1">A14443</f>
        <v>0</v>
      </c>
    </row>
    <row r="14440" spans="1:6">
      <c r="A14440" t="s">
        <v>4</v>
      </c>
      <c r="B14440" s="4" t="s">
        <v>5</v>
      </c>
      <c r="C14440" s="4" t="s">
        <v>7</v>
      </c>
      <c r="D14440" s="4" t="s">
        <v>14</v>
      </c>
    </row>
    <row r="14441" spans="1:6">
      <c r="A14441" t="n">
        <v>119305</v>
      </c>
      <c r="B14441" s="30" t="n">
        <v>43</v>
      </c>
      <c r="C14441" s="7" t="n">
        <v>6470</v>
      </c>
      <c r="D14441" s="7" t="n">
        <v>1</v>
      </c>
    </row>
    <row r="14442" spans="1:6">
      <c r="A14442" t="s">
        <v>4</v>
      </c>
      <c r="B14442" s="4" t="s">
        <v>5</v>
      </c>
      <c r="C14442" s="4" t="s">
        <v>8</v>
      </c>
      <c r="D14442" s="4" t="s">
        <v>7</v>
      </c>
      <c r="E14442" s="4" t="s">
        <v>7</v>
      </c>
      <c r="F14442" s="4" t="s">
        <v>7</v>
      </c>
    </row>
    <row r="14443" spans="1:6">
      <c r="A14443" t="n">
        <v>119312</v>
      </c>
      <c r="B14443" s="91" t="n">
        <v>63</v>
      </c>
      <c r="C14443" s="7" t="n">
        <v>0</v>
      </c>
      <c r="D14443" s="7" t="n">
        <v>65535</v>
      </c>
      <c r="E14443" s="7" t="n">
        <v>45</v>
      </c>
      <c r="F14443" s="7" t="n">
        <v>0</v>
      </c>
    </row>
    <row r="14444" spans="1:6">
      <c r="A14444" t="s">
        <v>4</v>
      </c>
      <c r="B14444" s="4" t="s">
        <v>5</v>
      </c>
      <c r="C14444" s="4" t="s">
        <v>8</v>
      </c>
      <c r="D14444" s="4" t="s">
        <v>7</v>
      </c>
      <c r="E14444" s="4" t="s">
        <v>7</v>
      </c>
      <c r="F14444" s="4" t="s">
        <v>7</v>
      </c>
    </row>
    <row r="14445" spans="1:6">
      <c r="A14445" t="n">
        <v>119320</v>
      </c>
      <c r="B14445" s="91" t="n">
        <v>63</v>
      </c>
      <c r="C14445" s="7" t="n">
        <v>0</v>
      </c>
      <c r="D14445" s="7" t="n">
        <v>65535</v>
      </c>
      <c r="E14445" s="7" t="n">
        <v>32</v>
      </c>
      <c r="F14445" s="7" t="n">
        <v>100</v>
      </c>
    </row>
    <row r="14446" spans="1:6">
      <c r="A14446" t="s">
        <v>4</v>
      </c>
      <c r="B14446" s="4" t="s">
        <v>5</v>
      </c>
      <c r="C14446" s="4" t="s">
        <v>7</v>
      </c>
      <c r="D14446" s="4" t="s">
        <v>13</v>
      </c>
      <c r="E14446" s="4" t="s">
        <v>13</v>
      </c>
      <c r="F14446" s="4" t="s">
        <v>13</v>
      </c>
      <c r="G14446" s="4" t="s">
        <v>13</v>
      </c>
    </row>
    <row r="14447" spans="1:6">
      <c r="A14447" t="n">
        <v>119328</v>
      </c>
      <c r="B14447" s="46" t="n">
        <v>46</v>
      </c>
      <c r="C14447" s="7" t="n">
        <v>61456</v>
      </c>
      <c r="D14447" s="7" t="n">
        <v>0</v>
      </c>
      <c r="E14447" s="7" t="n">
        <v>0</v>
      </c>
      <c r="F14447" s="7" t="n">
        <v>0</v>
      </c>
      <c r="G14447" s="7" t="n">
        <v>0</v>
      </c>
    </row>
    <row r="14448" spans="1:6">
      <c r="A14448" t="s">
        <v>4</v>
      </c>
      <c r="B14448" s="4" t="s">
        <v>5</v>
      </c>
      <c r="C14448" s="4" t="s">
        <v>8</v>
      </c>
      <c r="D14448" s="4" t="s">
        <v>7</v>
      </c>
    </row>
    <row r="14449" spans="1:7">
      <c r="A14449" t="n">
        <v>119347</v>
      </c>
      <c r="B14449" s="10" t="n">
        <v>162</v>
      </c>
      <c r="C14449" s="7" t="n">
        <v>1</v>
      </c>
      <c r="D14449" s="7" t="n">
        <v>0</v>
      </c>
    </row>
    <row r="14450" spans="1:7">
      <c r="A14450" t="s">
        <v>4</v>
      </c>
      <c r="B14450" s="4" t="s">
        <v>5</v>
      </c>
    </row>
    <row r="14451" spans="1:7">
      <c r="A14451" t="n">
        <v>119351</v>
      </c>
      <c r="B14451" s="5" t="n">
        <v>1</v>
      </c>
    </row>
    <row r="14452" spans="1:7" s="3" customFormat="1" customHeight="0">
      <c r="A14452" s="3" t="s">
        <v>2</v>
      </c>
      <c r="B14452" s="3" t="s">
        <v>823</v>
      </c>
    </row>
    <row r="14453" spans="1:7">
      <c r="A14453" t="s">
        <v>4</v>
      </c>
      <c r="B14453" s="4" t="s">
        <v>5</v>
      </c>
      <c r="C14453" s="4" t="s">
        <v>8</v>
      </c>
      <c r="D14453" s="4" t="s">
        <v>8</v>
      </c>
      <c r="E14453" s="4" t="s">
        <v>8</v>
      </c>
      <c r="F14453" s="4" t="s">
        <v>8</v>
      </c>
    </row>
    <row r="14454" spans="1:7">
      <c r="A14454" t="n">
        <v>119352</v>
      </c>
      <c r="B14454" s="11" t="n">
        <v>14</v>
      </c>
      <c r="C14454" s="7" t="n">
        <v>2</v>
      </c>
      <c r="D14454" s="7" t="n">
        <v>0</v>
      </c>
      <c r="E14454" s="7" t="n">
        <v>0</v>
      </c>
      <c r="F14454" s="7" t="n">
        <v>0</v>
      </c>
    </row>
    <row r="14455" spans="1:7">
      <c r="A14455" t="s">
        <v>4</v>
      </c>
      <c r="B14455" s="4" t="s">
        <v>5</v>
      </c>
      <c r="C14455" s="4" t="s">
        <v>8</v>
      </c>
      <c r="D14455" s="20" t="s">
        <v>30</v>
      </c>
      <c r="E14455" s="4" t="s">
        <v>5</v>
      </c>
      <c r="F14455" s="4" t="s">
        <v>8</v>
      </c>
      <c r="G14455" s="4" t="s">
        <v>7</v>
      </c>
      <c r="H14455" s="20" t="s">
        <v>32</v>
      </c>
      <c r="I14455" s="4" t="s">
        <v>8</v>
      </c>
      <c r="J14455" s="4" t="s">
        <v>14</v>
      </c>
      <c r="K14455" s="4" t="s">
        <v>8</v>
      </c>
      <c r="L14455" s="4" t="s">
        <v>8</v>
      </c>
      <c r="M14455" s="20" t="s">
        <v>30</v>
      </c>
      <c r="N14455" s="4" t="s">
        <v>5</v>
      </c>
      <c r="O14455" s="4" t="s">
        <v>8</v>
      </c>
      <c r="P14455" s="4" t="s">
        <v>7</v>
      </c>
      <c r="Q14455" s="20" t="s">
        <v>32</v>
      </c>
      <c r="R14455" s="4" t="s">
        <v>8</v>
      </c>
      <c r="S14455" s="4" t="s">
        <v>14</v>
      </c>
      <c r="T14455" s="4" t="s">
        <v>8</v>
      </c>
      <c r="U14455" s="4" t="s">
        <v>8</v>
      </c>
      <c r="V14455" s="4" t="s">
        <v>8</v>
      </c>
      <c r="W14455" s="4" t="s">
        <v>12</v>
      </c>
    </row>
    <row r="14456" spans="1:7">
      <c r="A14456" t="n">
        <v>119357</v>
      </c>
      <c r="B14456" s="12" t="n">
        <v>5</v>
      </c>
      <c r="C14456" s="7" t="n">
        <v>28</v>
      </c>
      <c r="D14456" s="20" t="s">
        <v>3</v>
      </c>
      <c r="E14456" s="10" t="n">
        <v>162</v>
      </c>
      <c r="F14456" s="7" t="n">
        <v>3</v>
      </c>
      <c r="G14456" s="7" t="n">
        <v>12351</v>
      </c>
      <c r="H14456" s="20" t="s">
        <v>3</v>
      </c>
      <c r="I14456" s="7" t="n">
        <v>0</v>
      </c>
      <c r="J14456" s="7" t="n">
        <v>1</v>
      </c>
      <c r="K14456" s="7" t="n">
        <v>2</v>
      </c>
      <c r="L14456" s="7" t="n">
        <v>28</v>
      </c>
      <c r="M14456" s="20" t="s">
        <v>3</v>
      </c>
      <c r="N14456" s="10" t="n">
        <v>162</v>
      </c>
      <c r="O14456" s="7" t="n">
        <v>3</v>
      </c>
      <c r="P14456" s="7" t="n">
        <v>12351</v>
      </c>
      <c r="Q14456" s="20" t="s">
        <v>3</v>
      </c>
      <c r="R14456" s="7" t="n">
        <v>0</v>
      </c>
      <c r="S14456" s="7" t="n">
        <v>2</v>
      </c>
      <c r="T14456" s="7" t="n">
        <v>2</v>
      </c>
      <c r="U14456" s="7" t="n">
        <v>11</v>
      </c>
      <c r="V14456" s="7" t="n">
        <v>1</v>
      </c>
      <c r="W14456" s="13" t="n">
        <f t="normal" ca="1">A14460</f>
        <v>0</v>
      </c>
    </row>
    <row r="14457" spans="1:7">
      <c r="A14457" t="s">
        <v>4</v>
      </c>
      <c r="B14457" s="4" t="s">
        <v>5</v>
      </c>
      <c r="C14457" s="4" t="s">
        <v>8</v>
      </c>
      <c r="D14457" s="4" t="s">
        <v>7</v>
      </c>
      <c r="E14457" s="4" t="s">
        <v>13</v>
      </c>
    </row>
    <row r="14458" spans="1:7">
      <c r="A14458" t="n">
        <v>119386</v>
      </c>
      <c r="B14458" s="27" t="n">
        <v>58</v>
      </c>
      <c r="C14458" s="7" t="n">
        <v>0</v>
      </c>
      <c r="D14458" s="7" t="n">
        <v>0</v>
      </c>
      <c r="E14458" s="7" t="n">
        <v>1</v>
      </c>
    </row>
    <row r="14459" spans="1:7">
      <c r="A14459" t="s">
        <v>4</v>
      </c>
      <c r="B14459" s="4" t="s">
        <v>5</v>
      </c>
      <c r="C14459" s="4" t="s">
        <v>8</v>
      </c>
      <c r="D14459" s="20" t="s">
        <v>30</v>
      </c>
      <c r="E14459" s="4" t="s">
        <v>5</v>
      </c>
      <c r="F14459" s="4" t="s">
        <v>8</v>
      </c>
      <c r="G14459" s="4" t="s">
        <v>7</v>
      </c>
      <c r="H14459" s="20" t="s">
        <v>32</v>
      </c>
      <c r="I14459" s="4" t="s">
        <v>8</v>
      </c>
      <c r="J14459" s="4" t="s">
        <v>14</v>
      </c>
      <c r="K14459" s="4" t="s">
        <v>8</v>
      </c>
      <c r="L14459" s="4" t="s">
        <v>8</v>
      </c>
      <c r="M14459" s="20" t="s">
        <v>30</v>
      </c>
      <c r="N14459" s="4" t="s">
        <v>5</v>
      </c>
      <c r="O14459" s="4" t="s">
        <v>8</v>
      </c>
      <c r="P14459" s="4" t="s">
        <v>7</v>
      </c>
      <c r="Q14459" s="20" t="s">
        <v>32</v>
      </c>
      <c r="R14459" s="4" t="s">
        <v>8</v>
      </c>
      <c r="S14459" s="4" t="s">
        <v>14</v>
      </c>
      <c r="T14459" s="4" t="s">
        <v>8</v>
      </c>
      <c r="U14459" s="4" t="s">
        <v>8</v>
      </c>
      <c r="V14459" s="4" t="s">
        <v>8</v>
      </c>
      <c r="W14459" s="4" t="s">
        <v>12</v>
      </c>
    </row>
    <row r="14460" spans="1:7">
      <c r="A14460" t="n">
        <v>119394</v>
      </c>
      <c r="B14460" s="12" t="n">
        <v>5</v>
      </c>
      <c r="C14460" s="7" t="n">
        <v>28</v>
      </c>
      <c r="D14460" s="20" t="s">
        <v>3</v>
      </c>
      <c r="E14460" s="10" t="n">
        <v>162</v>
      </c>
      <c r="F14460" s="7" t="n">
        <v>3</v>
      </c>
      <c r="G14460" s="7" t="n">
        <v>12351</v>
      </c>
      <c r="H14460" s="20" t="s">
        <v>3</v>
      </c>
      <c r="I14460" s="7" t="n">
        <v>0</v>
      </c>
      <c r="J14460" s="7" t="n">
        <v>1</v>
      </c>
      <c r="K14460" s="7" t="n">
        <v>3</v>
      </c>
      <c r="L14460" s="7" t="n">
        <v>28</v>
      </c>
      <c r="M14460" s="20" t="s">
        <v>3</v>
      </c>
      <c r="N14460" s="10" t="n">
        <v>162</v>
      </c>
      <c r="O14460" s="7" t="n">
        <v>3</v>
      </c>
      <c r="P14460" s="7" t="n">
        <v>12351</v>
      </c>
      <c r="Q14460" s="20" t="s">
        <v>3</v>
      </c>
      <c r="R14460" s="7" t="n">
        <v>0</v>
      </c>
      <c r="S14460" s="7" t="n">
        <v>2</v>
      </c>
      <c r="T14460" s="7" t="n">
        <v>3</v>
      </c>
      <c r="U14460" s="7" t="n">
        <v>9</v>
      </c>
      <c r="V14460" s="7" t="n">
        <v>1</v>
      </c>
      <c r="W14460" s="13" t="n">
        <f t="normal" ca="1">A14470</f>
        <v>0</v>
      </c>
    </row>
    <row r="14461" spans="1:7">
      <c r="A14461" t="s">
        <v>4</v>
      </c>
      <c r="B14461" s="4" t="s">
        <v>5</v>
      </c>
      <c r="C14461" s="4" t="s">
        <v>8</v>
      </c>
      <c r="D14461" s="20" t="s">
        <v>30</v>
      </c>
      <c r="E14461" s="4" t="s">
        <v>5</v>
      </c>
      <c r="F14461" s="4" t="s">
        <v>7</v>
      </c>
      <c r="G14461" s="4" t="s">
        <v>8</v>
      </c>
      <c r="H14461" s="4" t="s">
        <v>8</v>
      </c>
      <c r="I14461" s="4" t="s">
        <v>9</v>
      </c>
      <c r="J14461" s="20" t="s">
        <v>32</v>
      </c>
      <c r="K14461" s="4" t="s">
        <v>8</v>
      </c>
      <c r="L14461" s="4" t="s">
        <v>8</v>
      </c>
      <c r="M14461" s="20" t="s">
        <v>30</v>
      </c>
      <c r="N14461" s="4" t="s">
        <v>5</v>
      </c>
      <c r="O14461" s="4" t="s">
        <v>8</v>
      </c>
      <c r="P14461" s="20" t="s">
        <v>32</v>
      </c>
      <c r="Q14461" s="4" t="s">
        <v>8</v>
      </c>
      <c r="R14461" s="4" t="s">
        <v>14</v>
      </c>
      <c r="S14461" s="4" t="s">
        <v>8</v>
      </c>
      <c r="T14461" s="4" t="s">
        <v>8</v>
      </c>
      <c r="U14461" s="4" t="s">
        <v>8</v>
      </c>
      <c r="V14461" s="20" t="s">
        <v>30</v>
      </c>
      <c r="W14461" s="4" t="s">
        <v>5</v>
      </c>
      <c r="X14461" s="4" t="s">
        <v>8</v>
      </c>
      <c r="Y14461" s="20" t="s">
        <v>32</v>
      </c>
      <c r="Z14461" s="4" t="s">
        <v>8</v>
      </c>
      <c r="AA14461" s="4" t="s">
        <v>14</v>
      </c>
      <c r="AB14461" s="4" t="s">
        <v>8</v>
      </c>
      <c r="AC14461" s="4" t="s">
        <v>8</v>
      </c>
      <c r="AD14461" s="4" t="s">
        <v>8</v>
      </c>
      <c r="AE14461" s="4" t="s">
        <v>12</v>
      </c>
    </row>
    <row r="14462" spans="1:7">
      <c r="A14462" t="n">
        <v>119423</v>
      </c>
      <c r="B14462" s="12" t="n">
        <v>5</v>
      </c>
      <c r="C14462" s="7" t="n">
        <v>28</v>
      </c>
      <c r="D14462" s="20" t="s">
        <v>3</v>
      </c>
      <c r="E14462" s="59" t="n">
        <v>47</v>
      </c>
      <c r="F14462" s="7" t="n">
        <v>61456</v>
      </c>
      <c r="G14462" s="7" t="n">
        <v>2</v>
      </c>
      <c r="H14462" s="7" t="n">
        <v>0</v>
      </c>
      <c r="I14462" s="7" t="s">
        <v>354</v>
      </c>
      <c r="J14462" s="20" t="s">
        <v>3</v>
      </c>
      <c r="K14462" s="7" t="n">
        <v>8</v>
      </c>
      <c r="L14462" s="7" t="n">
        <v>28</v>
      </c>
      <c r="M14462" s="20" t="s">
        <v>3</v>
      </c>
      <c r="N14462" s="53" t="n">
        <v>74</v>
      </c>
      <c r="O14462" s="7" t="n">
        <v>65</v>
      </c>
      <c r="P14462" s="20" t="s">
        <v>3</v>
      </c>
      <c r="Q14462" s="7" t="n">
        <v>0</v>
      </c>
      <c r="R14462" s="7" t="n">
        <v>1</v>
      </c>
      <c r="S14462" s="7" t="n">
        <v>3</v>
      </c>
      <c r="T14462" s="7" t="n">
        <v>9</v>
      </c>
      <c r="U14462" s="7" t="n">
        <v>28</v>
      </c>
      <c r="V14462" s="20" t="s">
        <v>3</v>
      </c>
      <c r="W14462" s="53" t="n">
        <v>74</v>
      </c>
      <c r="X14462" s="7" t="n">
        <v>65</v>
      </c>
      <c r="Y14462" s="20" t="s">
        <v>3</v>
      </c>
      <c r="Z14462" s="7" t="n">
        <v>0</v>
      </c>
      <c r="AA14462" s="7" t="n">
        <v>2</v>
      </c>
      <c r="AB14462" s="7" t="n">
        <v>3</v>
      </c>
      <c r="AC14462" s="7" t="n">
        <v>9</v>
      </c>
      <c r="AD14462" s="7" t="n">
        <v>1</v>
      </c>
      <c r="AE14462" s="13" t="n">
        <f t="normal" ca="1">A14466</f>
        <v>0</v>
      </c>
    </row>
    <row r="14463" spans="1:7">
      <c r="A14463" t="s">
        <v>4</v>
      </c>
      <c r="B14463" s="4" t="s">
        <v>5</v>
      </c>
      <c r="C14463" s="4" t="s">
        <v>7</v>
      </c>
      <c r="D14463" s="4" t="s">
        <v>8</v>
      </c>
      <c r="E14463" s="4" t="s">
        <v>8</v>
      </c>
      <c r="F14463" s="4" t="s">
        <v>9</v>
      </c>
    </row>
    <row r="14464" spans="1:7">
      <c r="A14464" t="n">
        <v>119471</v>
      </c>
      <c r="B14464" s="59" t="n">
        <v>47</v>
      </c>
      <c r="C14464" s="7" t="n">
        <v>61456</v>
      </c>
      <c r="D14464" s="7" t="n">
        <v>0</v>
      </c>
      <c r="E14464" s="7" t="n">
        <v>0</v>
      </c>
      <c r="F14464" s="7" t="s">
        <v>355</v>
      </c>
    </row>
    <row r="14465" spans="1:31">
      <c r="A14465" t="s">
        <v>4</v>
      </c>
      <c r="B14465" s="4" t="s">
        <v>5</v>
      </c>
      <c r="C14465" s="4" t="s">
        <v>8</v>
      </c>
      <c r="D14465" s="4" t="s">
        <v>7</v>
      </c>
      <c r="E14465" s="4" t="s">
        <v>13</v>
      </c>
    </row>
    <row r="14466" spans="1:31">
      <c r="A14466" t="n">
        <v>119484</v>
      </c>
      <c r="B14466" s="27" t="n">
        <v>58</v>
      </c>
      <c r="C14466" s="7" t="n">
        <v>0</v>
      </c>
      <c r="D14466" s="7" t="n">
        <v>300</v>
      </c>
      <c r="E14466" s="7" t="n">
        <v>1</v>
      </c>
    </row>
    <row r="14467" spans="1:31">
      <c r="A14467" t="s">
        <v>4</v>
      </c>
      <c r="B14467" s="4" t="s">
        <v>5</v>
      </c>
      <c r="C14467" s="4" t="s">
        <v>8</v>
      </c>
      <c r="D14467" s="4" t="s">
        <v>7</v>
      </c>
    </row>
    <row r="14468" spans="1:31">
      <c r="A14468" t="n">
        <v>119492</v>
      </c>
      <c r="B14468" s="27" t="n">
        <v>58</v>
      </c>
      <c r="C14468" s="7" t="n">
        <v>255</v>
      </c>
      <c r="D14468" s="7" t="n">
        <v>0</v>
      </c>
    </row>
    <row r="14469" spans="1:31">
      <c r="A14469" t="s">
        <v>4</v>
      </c>
      <c r="B14469" s="4" t="s">
        <v>5</v>
      </c>
      <c r="C14469" s="4" t="s">
        <v>8</v>
      </c>
      <c r="D14469" s="4" t="s">
        <v>8</v>
      </c>
      <c r="E14469" s="4" t="s">
        <v>8</v>
      </c>
      <c r="F14469" s="4" t="s">
        <v>8</v>
      </c>
    </row>
    <row r="14470" spans="1:31">
      <c r="A14470" t="n">
        <v>119496</v>
      </c>
      <c r="B14470" s="11" t="n">
        <v>14</v>
      </c>
      <c r="C14470" s="7" t="n">
        <v>0</v>
      </c>
      <c r="D14470" s="7" t="n">
        <v>0</v>
      </c>
      <c r="E14470" s="7" t="n">
        <v>0</v>
      </c>
      <c r="F14470" s="7" t="n">
        <v>64</v>
      </c>
    </row>
    <row r="14471" spans="1:31">
      <c r="A14471" t="s">
        <v>4</v>
      </c>
      <c r="B14471" s="4" t="s">
        <v>5</v>
      </c>
      <c r="C14471" s="4" t="s">
        <v>8</v>
      </c>
      <c r="D14471" s="4" t="s">
        <v>7</v>
      </c>
    </row>
    <row r="14472" spans="1:31">
      <c r="A14472" t="n">
        <v>119501</v>
      </c>
      <c r="B14472" s="23" t="n">
        <v>22</v>
      </c>
      <c r="C14472" s="7" t="n">
        <v>0</v>
      </c>
      <c r="D14472" s="7" t="n">
        <v>12351</v>
      </c>
    </row>
    <row r="14473" spans="1:31">
      <c r="A14473" t="s">
        <v>4</v>
      </c>
      <c r="B14473" s="4" t="s">
        <v>5</v>
      </c>
      <c r="C14473" s="4" t="s">
        <v>8</v>
      </c>
      <c r="D14473" s="4" t="s">
        <v>7</v>
      </c>
    </row>
    <row r="14474" spans="1:31">
      <c r="A14474" t="n">
        <v>119505</v>
      </c>
      <c r="B14474" s="27" t="n">
        <v>58</v>
      </c>
      <c r="C14474" s="7" t="n">
        <v>5</v>
      </c>
      <c r="D14474" s="7" t="n">
        <v>300</v>
      </c>
    </row>
    <row r="14475" spans="1:31">
      <c r="A14475" t="s">
        <v>4</v>
      </c>
      <c r="B14475" s="4" t="s">
        <v>5</v>
      </c>
      <c r="C14475" s="4" t="s">
        <v>13</v>
      </c>
      <c r="D14475" s="4" t="s">
        <v>7</v>
      </c>
    </row>
    <row r="14476" spans="1:31">
      <c r="A14476" t="n">
        <v>119509</v>
      </c>
      <c r="B14476" s="60" t="n">
        <v>103</v>
      </c>
      <c r="C14476" s="7" t="n">
        <v>0</v>
      </c>
      <c r="D14476" s="7" t="n">
        <v>300</v>
      </c>
    </row>
    <row r="14477" spans="1:31">
      <c r="A14477" t="s">
        <v>4</v>
      </c>
      <c r="B14477" s="4" t="s">
        <v>5</v>
      </c>
      <c r="C14477" s="4" t="s">
        <v>8</v>
      </c>
    </row>
    <row r="14478" spans="1:31">
      <c r="A14478" t="n">
        <v>119516</v>
      </c>
      <c r="B14478" s="61" t="n">
        <v>64</v>
      </c>
      <c r="C14478" s="7" t="n">
        <v>7</v>
      </c>
    </row>
    <row r="14479" spans="1:31">
      <c r="A14479" t="s">
        <v>4</v>
      </c>
      <c r="B14479" s="4" t="s">
        <v>5</v>
      </c>
      <c r="C14479" s="4" t="s">
        <v>8</v>
      </c>
      <c r="D14479" s="4" t="s">
        <v>7</v>
      </c>
    </row>
    <row r="14480" spans="1:31">
      <c r="A14480" t="n">
        <v>119518</v>
      </c>
      <c r="B14480" s="64" t="n">
        <v>72</v>
      </c>
      <c r="C14480" s="7" t="n">
        <v>5</v>
      </c>
      <c r="D14480" s="7" t="n">
        <v>0</v>
      </c>
    </row>
    <row r="14481" spans="1:6">
      <c r="A14481" t="s">
        <v>4</v>
      </c>
      <c r="B14481" s="4" t="s">
        <v>5</v>
      </c>
      <c r="C14481" s="4" t="s">
        <v>8</v>
      </c>
      <c r="D14481" s="20" t="s">
        <v>30</v>
      </c>
      <c r="E14481" s="4" t="s">
        <v>5</v>
      </c>
      <c r="F14481" s="4" t="s">
        <v>8</v>
      </c>
      <c r="G14481" s="4" t="s">
        <v>7</v>
      </c>
      <c r="H14481" s="20" t="s">
        <v>32</v>
      </c>
      <c r="I14481" s="4" t="s">
        <v>8</v>
      </c>
      <c r="J14481" s="4" t="s">
        <v>14</v>
      </c>
      <c r="K14481" s="4" t="s">
        <v>8</v>
      </c>
      <c r="L14481" s="4" t="s">
        <v>8</v>
      </c>
      <c r="M14481" s="4" t="s">
        <v>12</v>
      </c>
    </row>
    <row r="14482" spans="1:6">
      <c r="A14482" t="n">
        <v>119522</v>
      </c>
      <c r="B14482" s="12" t="n">
        <v>5</v>
      </c>
      <c r="C14482" s="7" t="n">
        <v>28</v>
      </c>
      <c r="D14482" s="20" t="s">
        <v>3</v>
      </c>
      <c r="E14482" s="10" t="n">
        <v>162</v>
      </c>
      <c r="F14482" s="7" t="n">
        <v>4</v>
      </c>
      <c r="G14482" s="7" t="n">
        <v>12351</v>
      </c>
      <c r="H14482" s="20" t="s">
        <v>3</v>
      </c>
      <c r="I14482" s="7" t="n">
        <v>0</v>
      </c>
      <c r="J14482" s="7" t="n">
        <v>1</v>
      </c>
      <c r="K14482" s="7" t="n">
        <v>2</v>
      </c>
      <c r="L14482" s="7" t="n">
        <v>1</v>
      </c>
      <c r="M14482" s="13" t="n">
        <f t="normal" ca="1">A14488</f>
        <v>0</v>
      </c>
    </row>
    <row r="14483" spans="1:6">
      <c r="A14483" t="s">
        <v>4</v>
      </c>
      <c r="B14483" s="4" t="s">
        <v>5</v>
      </c>
      <c r="C14483" s="4" t="s">
        <v>8</v>
      </c>
      <c r="D14483" s="4" t="s">
        <v>9</v>
      </c>
    </row>
    <row r="14484" spans="1:6">
      <c r="A14484" t="n">
        <v>119539</v>
      </c>
      <c r="B14484" s="9" t="n">
        <v>2</v>
      </c>
      <c r="C14484" s="7" t="n">
        <v>10</v>
      </c>
      <c r="D14484" s="7" t="s">
        <v>356</v>
      </c>
    </row>
    <row r="14485" spans="1:6">
      <c r="A14485" t="s">
        <v>4</v>
      </c>
      <c r="B14485" s="4" t="s">
        <v>5</v>
      </c>
      <c r="C14485" s="4" t="s">
        <v>7</v>
      </c>
    </row>
    <row r="14486" spans="1:6">
      <c r="A14486" t="n">
        <v>119556</v>
      </c>
      <c r="B14486" s="25" t="n">
        <v>16</v>
      </c>
      <c r="C14486" s="7" t="n">
        <v>0</v>
      </c>
    </row>
    <row r="14487" spans="1:6">
      <c r="A14487" t="s">
        <v>4</v>
      </c>
      <c r="B14487" s="4" t="s">
        <v>5</v>
      </c>
      <c r="C14487" s="4" t="s">
        <v>8</v>
      </c>
      <c r="D14487" s="4" t="s">
        <v>7</v>
      </c>
      <c r="E14487" s="4" t="s">
        <v>8</v>
      </c>
      <c r="F14487" s="4" t="s">
        <v>12</v>
      </c>
    </row>
    <row r="14488" spans="1:6">
      <c r="A14488" t="n">
        <v>119559</v>
      </c>
      <c r="B14488" s="12" t="n">
        <v>5</v>
      </c>
      <c r="C14488" s="7" t="n">
        <v>30</v>
      </c>
      <c r="D14488" s="7" t="n">
        <v>8470</v>
      </c>
      <c r="E14488" s="7" t="n">
        <v>1</v>
      </c>
      <c r="F14488" s="13" t="n">
        <f t="normal" ca="1">A14494</f>
        <v>0</v>
      </c>
    </row>
    <row r="14489" spans="1:6">
      <c r="A14489" t="s">
        <v>4</v>
      </c>
      <c r="B14489" s="4" t="s">
        <v>5</v>
      </c>
      <c r="C14489" s="4" t="s">
        <v>8</v>
      </c>
      <c r="D14489" s="4" t="s">
        <v>7</v>
      </c>
      <c r="E14489" s="4" t="s">
        <v>7</v>
      </c>
      <c r="F14489" s="4" t="s">
        <v>7</v>
      </c>
      <c r="G14489" s="4" t="s">
        <v>7</v>
      </c>
      <c r="H14489" s="4" t="s">
        <v>7</v>
      </c>
      <c r="I14489" s="4" t="s">
        <v>7</v>
      </c>
      <c r="J14489" s="4" t="s">
        <v>7</v>
      </c>
      <c r="K14489" s="4" t="s">
        <v>7</v>
      </c>
      <c r="L14489" s="4" t="s">
        <v>7</v>
      </c>
      <c r="M14489" s="4" t="s">
        <v>7</v>
      </c>
      <c r="N14489" s="4" t="s">
        <v>14</v>
      </c>
      <c r="O14489" s="4" t="s">
        <v>14</v>
      </c>
      <c r="P14489" s="4" t="s">
        <v>14</v>
      </c>
      <c r="Q14489" s="4" t="s">
        <v>14</v>
      </c>
      <c r="R14489" s="4" t="s">
        <v>8</v>
      </c>
      <c r="S14489" s="4" t="s">
        <v>9</v>
      </c>
    </row>
    <row r="14490" spans="1:6">
      <c r="A14490" t="n">
        <v>119568</v>
      </c>
      <c r="B14490" s="79" t="n">
        <v>75</v>
      </c>
      <c r="C14490" s="7" t="n">
        <v>0</v>
      </c>
      <c r="D14490" s="7" t="n">
        <v>0</v>
      </c>
      <c r="E14490" s="7" t="n">
        <v>0</v>
      </c>
      <c r="F14490" s="7" t="n">
        <v>1024</v>
      </c>
      <c r="G14490" s="7" t="n">
        <v>720</v>
      </c>
      <c r="H14490" s="7" t="n">
        <v>0</v>
      </c>
      <c r="I14490" s="7" t="n">
        <v>0</v>
      </c>
      <c r="J14490" s="7" t="n">
        <v>0</v>
      </c>
      <c r="K14490" s="7" t="n">
        <v>0</v>
      </c>
      <c r="L14490" s="7" t="n">
        <v>1024</v>
      </c>
      <c r="M14490" s="7" t="n">
        <v>720</v>
      </c>
      <c r="N14490" s="7" t="n">
        <v>1065353216</v>
      </c>
      <c r="O14490" s="7" t="n">
        <v>1065353216</v>
      </c>
      <c r="P14490" s="7" t="n">
        <v>1065353216</v>
      </c>
      <c r="Q14490" s="7" t="n">
        <v>0</v>
      </c>
      <c r="R14490" s="7" t="n">
        <v>0</v>
      </c>
      <c r="S14490" s="7" t="s">
        <v>824</v>
      </c>
    </row>
    <row r="14491" spans="1:6">
      <c r="A14491" t="s">
        <v>4</v>
      </c>
      <c r="B14491" s="4" t="s">
        <v>5</v>
      </c>
      <c r="C14491" s="4" t="s">
        <v>8</v>
      </c>
      <c r="D14491" s="4" t="s">
        <v>8</v>
      </c>
      <c r="E14491" s="4" t="s">
        <v>8</v>
      </c>
      <c r="F14491" s="4" t="s">
        <v>13</v>
      </c>
      <c r="G14491" s="4" t="s">
        <v>13</v>
      </c>
      <c r="H14491" s="4" t="s">
        <v>13</v>
      </c>
      <c r="I14491" s="4" t="s">
        <v>13</v>
      </c>
      <c r="J14491" s="4" t="s">
        <v>13</v>
      </c>
    </row>
    <row r="14492" spans="1:6">
      <c r="A14492" t="n">
        <v>119617</v>
      </c>
      <c r="B14492" s="80" t="n">
        <v>76</v>
      </c>
      <c r="C14492" s="7" t="n">
        <v>0</v>
      </c>
      <c r="D14492" s="7" t="n">
        <v>9</v>
      </c>
      <c r="E14492" s="7" t="n">
        <v>2</v>
      </c>
      <c r="F14492" s="7" t="n">
        <v>0</v>
      </c>
      <c r="G14492" s="7" t="n">
        <v>0</v>
      </c>
      <c r="H14492" s="7" t="n">
        <v>0</v>
      </c>
      <c r="I14492" s="7" t="n">
        <v>0</v>
      </c>
      <c r="J14492" s="7" t="n">
        <v>0</v>
      </c>
    </row>
    <row r="14493" spans="1:6">
      <c r="A14493" t="s">
        <v>4</v>
      </c>
      <c r="B14493" s="4" t="s">
        <v>5</v>
      </c>
      <c r="C14493" s="4" t="s">
        <v>8</v>
      </c>
      <c r="D14493" s="4" t="s">
        <v>7</v>
      </c>
      <c r="E14493" s="4" t="s">
        <v>8</v>
      </c>
      <c r="F14493" s="4" t="s">
        <v>12</v>
      </c>
    </row>
    <row r="14494" spans="1:6">
      <c r="A14494" t="n">
        <v>119641</v>
      </c>
      <c r="B14494" s="12" t="n">
        <v>5</v>
      </c>
      <c r="C14494" s="7" t="n">
        <v>30</v>
      </c>
      <c r="D14494" s="7" t="n">
        <v>8482</v>
      </c>
      <c r="E14494" s="7" t="n">
        <v>1</v>
      </c>
      <c r="F14494" s="13" t="n">
        <f t="normal" ca="1">A14500</f>
        <v>0</v>
      </c>
    </row>
    <row r="14495" spans="1:6">
      <c r="A14495" t="s">
        <v>4</v>
      </c>
      <c r="B14495" s="4" t="s">
        <v>5</v>
      </c>
      <c r="C14495" s="4" t="s">
        <v>8</v>
      </c>
      <c r="D14495" s="4" t="s">
        <v>7</v>
      </c>
      <c r="E14495" s="4" t="s">
        <v>7</v>
      </c>
      <c r="F14495" s="4" t="s">
        <v>7</v>
      </c>
      <c r="G14495" s="4" t="s">
        <v>7</v>
      </c>
      <c r="H14495" s="4" t="s">
        <v>7</v>
      </c>
      <c r="I14495" s="4" t="s">
        <v>7</v>
      </c>
      <c r="J14495" s="4" t="s">
        <v>7</v>
      </c>
      <c r="K14495" s="4" t="s">
        <v>7</v>
      </c>
      <c r="L14495" s="4" t="s">
        <v>7</v>
      </c>
      <c r="M14495" s="4" t="s">
        <v>7</v>
      </c>
      <c r="N14495" s="4" t="s">
        <v>14</v>
      </c>
      <c r="O14495" s="4" t="s">
        <v>14</v>
      </c>
      <c r="P14495" s="4" t="s">
        <v>14</v>
      </c>
      <c r="Q14495" s="4" t="s">
        <v>14</v>
      </c>
      <c r="R14495" s="4" t="s">
        <v>8</v>
      </c>
      <c r="S14495" s="4" t="s">
        <v>9</v>
      </c>
    </row>
    <row r="14496" spans="1:6">
      <c r="A14496" t="n">
        <v>119650</v>
      </c>
      <c r="B14496" s="79" t="n">
        <v>75</v>
      </c>
      <c r="C14496" s="7" t="n">
        <v>1</v>
      </c>
      <c r="D14496" s="7" t="n">
        <v>0</v>
      </c>
      <c r="E14496" s="7" t="n">
        <v>0</v>
      </c>
      <c r="F14496" s="7" t="n">
        <v>1024</v>
      </c>
      <c r="G14496" s="7" t="n">
        <v>720</v>
      </c>
      <c r="H14496" s="7" t="n">
        <v>0</v>
      </c>
      <c r="I14496" s="7" t="n">
        <v>0</v>
      </c>
      <c r="J14496" s="7" t="n">
        <v>0</v>
      </c>
      <c r="K14496" s="7" t="n">
        <v>0</v>
      </c>
      <c r="L14496" s="7" t="n">
        <v>1024</v>
      </c>
      <c r="M14496" s="7" t="n">
        <v>720</v>
      </c>
      <c r="N14496" s="7" t="n">
        <v>1065353216</v>
      </c>
      <c r="O14496" s="7" t="n">
        <v>1065353216</v>
      </c>
      <c r="P14496" s="7" t="n">
        <v>1065353216</v>
      </c>
      <c r="Q14496" s="7" t="n">
        <v>0</v>
      </c>
      <c r="R14496" s="7" t="n">
        <v>0</v>
      </c>
      <c r="S14496" s="7" t="s">
        <v>825</v>
      </c>
    </row>
    <row r="14497" spans="1:19">
      <c r="A14497" t="s">
        <v>4</v>
      </c>
      <c r="B14497" s="4" t="s">
        <v>5</v>
      </c>
      <c r="C14497" s="4" t="s">
        <v>8</v>
      </c>
      <c r="D14497" s="4" t="s">
        <v>8</v>
      </c>
      <c r="E14497" s="4" t="s">
        <v>8</v>
      </c>
      <c r="F14497" s="4" t="s">
        <v>13</v>
      </c>
      <c r="G14497" s="4" t="s">
        <v>13</v>
      </c>
      <c r="H14497" s="4" t="s">
        <v>13</v>
      </c>
      <c r="I14497" s="4" t="s">
        <v>13</v>
      </c>
      <c r="J14497" s="4" t="s">
        <v>13</v>
      </c>
    </row>
    <row r="14498" spans="1:19">
      <c r="A14498" t="n">
        <v>119699</v>
      </c>
      <c r="B14498" s="80" t="n">
        <v>76</v>
      </c>
      <c r="C14498" s="7" t="n">
        <v>1</v>
      </c>
      <c r="D14498" s="7" t="n">
        <v>9</v>
      </c>
      <c r="E14498" s="7" t="n">
        <v>2</v>
      </c>
      <c r="F14498" s="7" t="n">
        <v>0</v>
      </c>
      <c r="G14498" s="7" t="n">
        <v>0</v>
      </c>
      <c r="H14498" s="7" t="n">
        <v>0</v>
      </c>
      <c r="I14498" s="7" t="n">
        <v>0</v>
      </c>
      <c r="J14498" s="7" t="n">
        <v>0</v>
      </c>
    </row>
    <row r="14499" spans="1:19">
      <c r="A14499" t="s">
        <v>4</v>
      </c>
      <c r="B14499" s="4" t="s">
        <v>5</v>
      </c>
      <c r="C14499" s="4" t="s">
        <v>8</v>
      </c>
      <c r="D14499" s="4" t="s">
        <v>7</v>
      </c>
      <c r="E14499" s="4" t="s">
        <v>8</v>
      </c>
      <c r="F14499" s="4" t="s">
        <v>12</v>
      </c>
    </row>
    <row r="14500" spans="1:19">
      <c r="A14500" t="n">
        <v>119723</v>
      </c>
      <c r="B14500" s="12" t="n">
        <v>5</v>
      </c>
      <c r="C14500" s="7" t="n">
        <v>30</v>
      </c>
      <c r="D14500" s="7" t="n">
        <v>8500</v>
      </c>
      <c r="E14500" s="7" t="n">
        <v>1</v>
      </c>
      <c r="F14500" s="13" t="n">
        <f t="normal" ca="1">A14506</f>
        <v>0</v>
      </c>
    </row>
    <row r="14501" spans="1:19">
      <c r="A14501" t="s">
        <v>4</v>
      </c>
      <c r="B14501" s="4" t="s">
        <v>5</v>
      </c>
      <c r="C14501" s="4" t="s">
        <v>8</v>
      </c>
      <c r="D14501" s="4" t="s">
        <v>7</v>
      </c>
      <c r="E14501" s="4" t="s">
        <v>7</v>
      </c>
      <c r="F14501" s="4" t="s">
        <v>7</v>
      </c>
      <c r="G14501" s="4" t="s">
        <v>7</v>
      </c>
      <c r="H14501" s="4" t="s">
        <v>7</v>
      </c>
      <c r="I14501" s="4" t="s">
        <v>7</v>
      </c>
      <c r="J14501" s="4" t="s">
        <v>7</v>
      </c>
      <c r="K14501" s="4" t="s">
        <v>7</v>
      </c>
      <c r="L14501" s="4" t="s">
        <v>7</v>
      </c>
      <c r="M14501" s="4" t="s">
        <v>7</v>
      </c>
      <c r="N14501" s="4" t="s">
        <v>14</v>
      </c>
      <c r="O14501" s="4" t="s">
        <v>14</v>
      </c>
      <c r="P14501" s="4" t="s">
        <v>14</v>
      </c>
      <c r="Q14501" s="4" t="s">
        <v>14</v>
      </c>
      <c r="R14501" s="4" t="s">
        <v>8</v>
      </c>
      <c r="S14501" s="4" t="s">
        <v>9</v>
      </c>
    </row>
    <row r="14502" spans="1:19">
      <c r="A14502" t="n">
        <v>119732</v>
      </c>
      <c r="B14502" s="79" t="n">
        <v>75</v>
      </c>
      <c r="C14502" s="7" t="n">
        <v>2</v>
      </c>
      <c r="D14502" s="7" t="n">
        <v>0</v>
      </c>
      <c r="E14502" s="7" t="n">
        <v>0</v>
      </c>
      <c r="F14502" s="7" t="n">
        <v>1024</v>
      </c>
      <c r="G14502" s="7" t="n">
        <v>720</v>
      </c>
      <c r="H14502" s="7" t="n">
        <v>0</v>
      </c>
      <c r="I14502" s="7" t="n">
        <v>0</v>
      </c>
      <c r="J14502" s="7" t="n">
        <v>0</v>
      </c>
      <c r="K14502" s="7" t="n">
        <v>0</v>
      </c>
      <c r="L14502" s="7" t="n">
        <v>1024</v>
      </c>
      <c r="M14502" s="7" t="n">
        <v>720</v>
      </c>
      <c r="N14502" s="7" t="n">
        <v>1065353216</v>
      </c>
      <c r="O14502" s="7" t="n">
        <v>1065353216</v>
      </c>
      <c r="P14502" s="7" t="n">
        <v>1065353216</v>
      </c>
      <c r="Q14502" s="7" t="n">
        <v>0</v>
      </c>
      <c r="R14502" s="7" t="n">
        <v>0</v>
      </c>
      <c r="S14502" s="7" t="s">
        <v>826</v>
      </c>
    </row>
    <row r="14503" spans="1:19">
      <c r="A14503" t="s">
        <v>4</v>
      </c>
      <c r="B14503" s="4" t="s">
        <v>5</v>
      </c>
      <c r="C14503" s="4" t="s">
        <v>8</v>
      </c>
      <c r="D14503" s="4" t="s">
        <v>8</v>
      </c>
      <c r="E14503" s="4" t="s">
        <v>8</v>
      </c>
      <c r="F14503" s="4" t="s">
        <v>13</v>
      </c>
      <c r="G14503" s="4" t="s">
        <v>13</v>
      </c>
      <c r="H14503" s="4" t="s">
        <v>13</v>
      </c>
      <c r="I14503" s="4" t="s">
        <v>13</v>
      </c>
      <c r="J14503" s="4" t="s">
        <v>13</v>
      </c>
    </row>
    <row r="14504" spans="1:19">
      <c r="A14504" t="n">
        <v>119781</v>
      </c>
      <c r="B14504" s="80" t="n">
        <v>76</v>
      </c>
      <c r="C14504" s="7" t="n">
        <v>2</v>
      </c>
      <c r="D14504" s="7" t="n">
        <v>9</v>
      </c>
      <c r="E14504" s="7" t="n">
        <v>2</v>
      </c>
      <c r="F14504" s="7" t="n">
        <v>0</v>
      </c>
      <c r="G14504" s="7" t="n">
        <v>0</v>
      </c>
      <c r="H14504" s="7" t="n">
        <v>0</v>
      </c>
      <c r="I14504" s="7" t="n">
        <v>0</v>
      </c>
      <c r="J14504" s="7" t="n">
        <v>0</v>
      </c>
    </row>
    <row r="14505" spans="1:19">
      <c r="A14505" t="s">
        <v>4</v>
      </c>
      <c r="B14505" s="4" t="s">
        <v>5</v>
      </c>
      <c r="C14505" s="4" t="s">
        <v>7</v>
      </c>
      <c r="D14505" s="4" t="s">
        <v>9</v>
      </c>
      <c r="E14505" s="4" t="s">
        <v>9</v>
      </c>
      <c r="F14505" s="4" t="s">
        <v>9</v>
      </c>
      <c r="G14505" s="4" t="s">
        <v>8</v>
      </c>
      <c r="H14505" s="4" t="s">
        <v>14</v>
      </c>
      <c r="I14505" s="4" t="s">
        <v>13</v>
      </c>
      <c r="J14505" s="4" t="s">
        <v>13</v>
      </c>
      <c r="K14505" s="4" t="s">
        <v>13</v>
      </c>
      <c r="L14505" s="4" t="s">
        <v>13</v>
      </c>
      <c r="M14505" s="4" t="s">
        <v>13</v>
      </c>
      <c r="N14505" s="4" t="s">
        <v>13</v>
      </c>
      <c r="O14505" s="4" t="s">
        <v>13</v>
      </c>
      <c r="P14505" s="4" t="s">
        <v>9</v>
      </c>
      <c r="Q14505" s="4" t="s">
        <v>9</v>
      </c>
      <c r="R14505" s="4" t="s">
        <v>14</v>
      </c>
      <c r="S14505" s="4" t="s">
        <v>8</v>
      </c>
      <c r="T14505" s="4" t="s">
        <v>14</v>
      </c>
      <c r="U14505" s="4" t="s">
        <v>14</v>
      </c>
      <c r="V14505" s="4" t="s">
        <v>7</v>
      </c>
    </row>
    <row r="14506" spans="1:19">
      <c r="A14506" t="n">
        <v>119805</v>
      </c>
      <c r="B14506" s="66" t="n">
        <v>19</v>
      </c>
      <c r="C14506" s="7" t="n">
        <v>1</v>
      </c>
      <c r="D14506" s="7" t="s">
        <v>427</v>
      </c>
      <c r="E14506" s="7" t="s">
        <v>414</v>
      </c>
      <c r="F14506" s="7" t="s">
        <v>15</v>
      </c>
      <c r="G14506" s="7" t="n">
        <v>0</v>
      </c>
      <c r="H14506" s="7" t="n">
        <v>1</v>
      </c>
      <c r="I14506" s="7" t="n">
        <v>0</v>
      </c>
      <c r="J14506" s="7" t="n">
        <v>0</v>
      </c>
      <c r="K14506" s="7" t="n">
        <v>0</v>
      </c>
      <c r="L14506" s="7" t="n">
        <v>0</v>
      </c>
      <c r="M14506" s="7" t="n">
        <v>1</v>
      </c>
      <c r="N14506" s="7" t="n">
        <v>1.60000002384186</v>
      </c>
      <c r="O14506" s="7" t="n">
        <v>0.0900000035762787</v>
      </c>
      <c r="P14506" s="7" t="s">
        <v>15</v>
      </c>
      <c r="Q14506" s="7" t="s">
        <v>15</v>
      </c>
      <c r="R14506" s="7" t="n">
        <v>-1</v>
      </c>
      <c r="S14506" s="7" t="n">
        <v>0</v>
      </c>
      <c r="T14506" s="7" t="n">
        <v>0</v>
      </c>
      <c r="U14506" s="7" t="n">
        <v>0</v>
      </c>
      <c r="V14506" s="7" t="n">
        <v>0</v>
      </c>
    </row>
    <row r="14507" spans="1:19">
      <c r="A14507" t="s">
        <v>4</v>
      </c>
      <c r="B14507" s="4" t="s">
        <v>5</v>
      </c>
      <c r="C14507" s="4" t="s">
        <v>7</v>
      </c>
      <c r="D14507" s="4" t="s">
        <v>9</v>
      </c>
      <c r="E14507" s="4" t="s">
        <v>9</v>
      </c>
      <c r="F14507" s="4" t="s">
        <v>9</v>
      </c>
      <c r="G14507" s="4" t="s">
        <v>8</v>
      </c>
      <c r="H14507" s="4" t="s">
        <v>14</v>
      </c>
      <c r="I14507" s="4" t="s">
        <v>13</v>
      </c>
      <c r="J14507" s="4" t="s">
        <v>13</v>
      </c>
      <c r="K14507" s="4" t="s">
        <v>13</v>
      </c>
      <c r="L14507" s="4" t="s">
        <v>13</v>
      </c>
      <c r="M14507" s="4" t="s">
        <v>13</v>
      </c>
      <c r="N14507" s="4" t="s">
        <v>13</v>
      </c>
      <c r="O14507" s="4" t="s">
        <v>13</v>
      </c>
      <c r="P14507" s="4" t="s">
        <v>9</v>
      </c>
      <c r="Q14507" s="4" t="s">
        <v>9</v>
      </c>
      <c r="R14507" s="4" t="s">
        <v>14</v>
      </c>
      <c r="S14507" s="4" t="s">
        <v>8</v>
      </c>
      <c r="T14507" s="4" t="s">
        <v>14</v>
      </c>
      <c r="U14507" s="4" t="s">
        <v>14</v>
      </c>
      <c r="V14507" s="4" t="s">
        <v>7</v>
      </c>
    </row>
    <row r="14508" spans="1:19">
      <c r="A14508" t="n">
        <v>119878</v>
      </c>
      <c r="B14508" s="66" t="n">
        <v>19</v>
      </c>
      <c r="C14508" s="7" t="n">
        <v>2</v>
      </c>
      <c r="D14508" s="7" t="s">
        <v>428</v>
      </c>
      <c r="E14508" s="7" t="s">
        <v>419</v>
      </c>
      <c r="F14508" s="7" t="s">
        <v>15</v>
      </c>
      <c r="G14508" s="7" t="n">
        <v>0</v>
      </c>
      <c r="H14508" s="7" t="n">
        <v>1</v>
      </c>
      <c r="I14508" s="7" t="n">
        <v>0</v>
      </c>
      <c r="J14508" s="7" t="n">
        <v>0</v>
      </c>
      <c r="K14508" s="7" t="n">
        <v>0</v>
      </c>
      <c r="L14508" s="7" t="n">
        <v>0</v>
      </c>
      <c r="M14508" s="7" t="n">
        <v>1</v>
      </c>
      <c r="N14508" s="7" t="n">
        <v>1.60000002384186</v>
      </c>
      <c r="O14508" s="7" t="n">
        <v>0.0900000035762787</v>
      </c>
      <c r="P14508" s="7" t="s">
        <v>15</v>
      </c>
      <c r="Q14508" s="7" t="s">
        <v>15</v>
      </c>
      <c r="R14508" s="7" t="n">
        <v>-1</v>
      </c>
      <c r="S14508" s="7" t="n">
        <v>0</v>
      </c>
      <c r="T14508" s="7" t="n">
        <v>0</v>
      </c>
      <c r="U14508" s="7" t="n">
        <v>0</v>
      </c>
      <c r="V14508" s="7" t="n">
        <v>0</v>
      </c>
    </row>
    <row r="14509" spans="1:19">
      <c r="A14509" t="s">
        <v>4</v>
      </c>
      <c r="B14509" s="4" t="s">
        <v>5</v>
      </c>
      <c r="C14509" s="4" t="s">
        <v>7</v>
      </c>
      <c r="D14509" s="4" t="s">
        <v>9</v>
      </c>
      <c r="E14509" s="4" t="s">
        <v>9</v>
      </c>
      <c r="F14509" s="4" t="s">
        <v>9</v>
      </c>
      <c r="G14509" s="4" t="s">
        <v>8</v>
      </c>
      <c r="H14509" s="4" t="s">
        <v>14</v>
      </c>
      <c r="I14509" s="4" t="s">
        <v>13</v>
      </c>
      <c r="J14509" s="4" t="s">
        <v>13</v>
      </c>
      <c r="K14509" s="4" t="s">
        <v>13</v>
      </c>
      <c r="L14509" s="4" t="s">
        <v>13</v>
      </c>
      <c r="M14509" s="4" t="s">
        <v>13</v>
      </c>
      <c r="N14509" s="4" t="s">
        <v>13</v>
      </c>
      <c r="O14509" s="4" t="s">
        <v>13</v>
      </c>
      <c r="P14509" s="4" t="s">
        <v>9</v>
      </c>
      <c r="Q14509" s="4" t="s">
        <v>9</v>
      </c>
      <c r="R14509" s="4" t="s">
        <v>14</v>
      </c>
      <c r="S14509" s="4" t="s">
        <v>8</v>
      </c>
      <c r="T14509" s="4" t="s">
        <v>14</v>
      </c>
      <c r="U14509" s="4" t="s">
        <v>14</v>
      </c>
      <c r="V14509" s="4" t="s">
        <v>7</v>
      </c>
    </row>
    <row r="14510" spans="1:19">
      <c r="A14510" t="n">
        <v>119952</v>
      </c>
      <c r="B14510" s="66" t="n">
        <v>19</v>
      </c>
      <c r="C14510" s="7" t="n">
        <v>3</v>
      </c>
      <c r="D14510" s="7" t="s">
        <v>429</v>
      </c>
      <c r="E14510" s="7" t="s">
        <v>415</v>
      </c>
      <c r="F14510" s="7" t="s">
        <v>15</v>
      </c>
      <c r="G14510" s="7" t="n">
        <v>0</v>
      </c>
      <c r="H14510" s="7" t="n">
        <v>1</v>
      </c>
      <c r="I14510" s="7" t="n">
        <v>0</v>
      </c>
      <c r="J14510" s="7" t="n">
        <v>0</v>
      </c>
      <c r="K14510" s="7" t="n">
        <v>0</v>
      </c>
      <c r="L14510" s="7" t="n">
        <v>0</v>
      </c>
      <c r="M14510" s="7" t="n">
        <v>1</v>
      </c>
      <c r="N14510" s="7" t="n">
        <v>1.60000002384186</v>
      </c>
      <c r="O14510" s="7" t="n">
        <v>0.0900000035762787</v>
      </c>
      <c r="P14510" s="7" t="s">
        <v>15</v>
      </c>
      <c r="Q14510" s="7" t="s">
        <v>15</v>
      </c>
      <c r="R14510" s="7" t="n">
        <v>-1</v>
      </c>
      <c r="S14510" s="7" t="n">
        <v>0</v>
      </c>
      <c r="T14510" s="7" t="n">
        <v>0</v>
      </c>
      <c r="U14510" s="7" t="n">
        <v>0</v>
      </c>
      <c r="V14510" s="7" t="n">
        <v>0</v>
      </c>
    </row>
    <row r="14511" spans="1:19">
      <c r="A14511" t="s">
        <v>4</v>
      </c>
      <c r="B14511" s="4" t="s">
        <v>5</v>
      </c>
      <c r="C14511" s="4" t="s">
        <v>7</v>
      </c>
      <c r="D14511" s="4" t="s">
        <v>9</v>
      </c>
      <c r="E14511" s="4" t="s">
        <v>9</v>
      </c>
      <c r="F14511" s="4" t="s">
        <v>9</v>
      </c>
      <c r="G14511" s="4" t="s">
        <v>8</v>
      </c>
      <c r="H14511" s="4" t="s">
        <v>14</v>
      </c>
      <c r="I14511" s="4" t="s">
        <v>13</v>
      </c>
      <c r="J14511" s="4" t="s">
        <v>13</v>
      </c>
      <c r="K14511" s="4" t="s">
        <v>13</v>
      </c>
      <c r="L14511" s="4" t="s">
        <v>13</v>
      </c>
      <c r="M14511" s="4" t="s">
        <v>13</v>
      </c>
      <c r="N14511" s="4" t="s">
        <v>13</v>
      </c>
      <c r="O14511" s="4" t="s">
        <v>13</v>
      </c>
      <c r="P14511" s="4" t="s">
        <v>9</v>
      </c>
      <c r="Q14511" s="4" t="s">
        <v>9</v>
      </c>
      <c r="R14511" s="4" t="s">
        <v>14</v>
      </c>
      <c r="S14511" s="4" t="s">
        <v>8</v>
      </c>
      <c r="T14511" s="4" t="s">
        <v>14</v>
      </c>
      <c r="U14511" s="4" t="s">
        <v>14</v>
      </c>
      <c r="V14511" s="4" t="s">
        <v>7</v>
      </c>
    </row>
    <row r="14512" spans="1:19">
      <c r="A14512" t="n">
        <v>120025</v>
      </c>
      <c r="B14512" s="66" t="n">
        <v>19</v>
      </c>
      <c r="C14512" s="7" t="n">
        <v>4</v>
      </c>
      <c r="D14512" s="7" t="s">
        <v>430</v>
      </c>
      <c r="E14512" s="7" t="s">
        <v>420</v>
      </c>
      <c r="F14512" s="7" t="s">
        <v>15</v>
      </c>
      <c r="G14512" s="7" t="n">
        <v>0</v>
      </c>
      <c r="H14512" s="7" t="n">
        <v>1</v>
      </c>
      <c r="I14512" s="7" t="n">
        <v>0</v>
      </c>
      <c r="J14512" s="7" t="n">
        <v>0</v>
      </c>
      <c r="K14512" s="7" t="n">
        <v>0</v>
      </c>
      <c r="L14512" s="7" t="n">
        <v>0</v>
      </c>
      <c r="M14512" s="7" t="n">
        <v>1</v>
      </c>
      <c r="N14512" s="7" t="n">
        <v>1.60000002384186</v>
      </c>
      <c r="O14512" s="7" t="n">
        <v>0.0900000035762787</v>
      </c>
      <c r="P14512" s="7" t="s">
        <v>15</v>
      </c>
      <c r="Q14512" s="7" t="s">
        <v>15</v>
      </c>
      <c r="R14512" s="7" t="n">
        <v>-1</v>
      </c>
      <c r="S14512" s="7" t="n">
        <v>0</v>
      </c>
      <c r="T14512" s="7" t="n">
        <v>0</v>
      </c>
      <c r="U14512" s="7" t="n">
        <v>0</v>
      </c>
      <c r="V14512" s="7" t="n">
        <v>0</v>
      </c>
    </row>
    <row r="14513" spans="1:22">
      <c r="A14513" t="s">
        <v>4</v>
      </c>
      <c r="B14513" s="4" t="s">
        <v>5</v>
      </c>
      <c r="C14513" s="4" t="s">
        <v>7</v>
      </c>
      <c r="D14513" s="4" t="s">
        <v>9</v>
      </c>
      <c r="E14513" s="4" t="s">
        <v>9</v>
      </c>
      <c r="F14513" s="4" t="s">
        <v>9</v>
      </c>
      <c r="G14513" s="4" t="s">
        <v>8</v>
      </c>
      <c r="H14513" s="4" t="s">
        <v>14</v>
      </c>
      <c r="I14513" s="4" t="s">
        <v>13</v>
      </c>
      <c r="J14513" s="4" t="s">
        <v>13</v>
      </c>
      <c r="K14513" s="4" t="s">
        <v>13</v>
      </c>
      <c r="L14513" s="4" t="s">
        <v>13</v>
      </c>
      <c r="M14513" s="4" t="s">
        <v>13</v>
      </c>
      <c r="N14513" s="4" t="s">
        <v>13</v>
      </c>
      <c r="O14513" s="4" t="s">
        <v>13</v>
      </c>
      <c r="P14513" s="4" t="s">
        <v>9</v>
      </c>
      <c r="Q14513" s="4" t="s">
        <v>9</v>
      </c>
      <c r="R14513" s="4" t="s">
        <v>14</v>
      </c>
      <c r="S14513" s="4" t="s">
        <v>8</v>
      </c>
      <c r="T14513" s="4" t="s">
        <v>14</v>
      </c>
      <c r="U14513" s="4" t="s">
        <v>14</v>
      </c>
      <c r="V14513" s="4" t="s">
        <v>7</v>
      </c>
    </row>
    <row r="14514" spans="1:22">
      <c r="A14514" t="n">
        <v>120100</v>
      </c>
      <c r="B14514" s="66" t="n">
        <v>19</v>
      </c>
      <c r="C14514" s="7" t="n">
        <v>5</v>
      </c>
      <c r="D14514" s="7" t="s">
        <v>431</v>
      </c>
      <c r="E14514" s="7" t="s">
        <v>416</v>
      </c>
      <c r="F14514" s="7" t="s">
        <v>15</v>
      </c>
      <c r="G14514" s="7" t="n">
        <v>0</v>
      </c>
      <c r="H14514" s="7" t="n">
        <v>1</v>
      </c>
      <c r="I14514" s="7" t="n">
        <v>0</v>
      </c>
      <c r="J14514" s="7" t="n">
        <v>0</v>
      </c>
      <c r="K14514" s="7" t="n">
        <v>0</v>
      </c>
      <c r="L14514" s="7" t="n">
        <v>0</v>
      </c>
      <c r="M14514" s="7" t="n">
        <v>1</v>
      </c>
      <c r="N14514" s="7" t="n">
        <v>1.60000002384186</v>
      </c>
      <c r="O14514" s="7" t="n">
        <v>0.0900000035762787</v>
      </c>
      <c r="P14514" s="7" t="s">
        <v>15</v>
      </c>
      <c r="Q14514" s="7" t="s">
        <v>15</v>
      </c>
      <c r="R14514" s="7" t="n">
        <v>-1</v>
      </c>
      <c r="S14514" s="7" t="n">
        <v>0</v>
      </c>
      <c r="T14514" s="7" t="n">
        <v>0</v>
      </c>
      <c r="U14514" s="7" t="n">
        <v>0</v>
      </c>
      <c r="V14514" s="7" t="n">
        <v>0</v>
      </c>
    </row>
    <row r="14515" spans="1:22">
      <c r="A14515" t="s">
        <v>4</v>
      </c>
      <c r="B14515" s="4" t="s">
        <v>5</v>
      </c>
      <c r="C14515" s="4" t="s">
        <v>7</v>
      </c>
      <c r="D14515" s="4" t="s">
        <v>9</v>
      </c>
      <c r="E14515" s="4" t="s">
        <v>9</v>
      </c>
      <c r="F14515" s="4" t="s">
        <v>9</v>
      </c>
      <c r="G14515" s="4" t="s">
        <v>8</v>
      </c>
      <c r="H14515" s="4" t="s">
        <v>14</v>
      </c>
      <c r="I14515" s="4" t="s">
        <v>13</v>
      </c>
      <c r="J14515" s="4" t="s">
        <v>13</v>
      </c>
      <c r="K14515" s="4" t="s">
        <v>13</v>
      </c>
      <c r="L14515" s="4" t="s">
        <v>13</v>
      </c>
      <c r="M14515" s="4" t="s">
        <v>13</v>
      </c>
      <c r="N14515" s="4" t="s">
        <v>13</v>
      </c>
      <c r="O14515" s="4" t="s">
        <v>13</v>
      </c>
      <c r="P14515" s="4" t="s">
        <v>9</v>
      </c>
      <c r="Q14515" s="4" t="s">
        <v>9</v>
      </c>
      <c r="R14515" s="4" t="s">
        <v>14</v>
      </c>
      <c r="S14515" s="4" t="s">
        <v>8</v>
      </c>
      <c r="T14515" s="4" t="s">
        <v>14</v>
      </c>
      <c r="U14515" s="4" t="s">
        <v>14</v>
      </c>
      <c r="V14515" s="4" t="s">
        <v>7</v>
      </c>
    </row>
    <row r="14516" spans="1:22">
      <c r="A14516" t="n">
        <v>120172</v>
      </c>
      <c r="B14516" s="66" t="n">
        <v>19</v>
      </c>
      <c r="C14516" s="7" t="n">
        <v>6</v>
      </c>
      <c r="D14516" s="7" t="s">
        <v>432</v>
      </c>
      <c r="E14516" s="7" t="s">
        <v>421</v>
      </c>
      <c r="F14516" s="7" t="s">
        <v>15</v>
      </c>
      <c r="G14516" s="7" t="n">
        <v>0</v>
      </c>
      <c r="H14516" s="7" t="n">
        <v>1</v>
      </c>
      <c r="I14516" s="7" t="n">
        <v>0</v>
      </c>
      <c r="J14516" s="7" t="n">
        <v>0</v>
      </c>
      <c r="K14516" s="7" t="n">
        <v>0</v>
      </c>
      <c r="L14516" s="7" t="n">
        <v>0</v>
      </c>
      <c r="M14516" s="7" t="n">
        <v>1</v>
      </c>
      <c r="N14516" s="7" t="n">
        <v>1.60000002384186</v>
      </c>
      <c r="O14516" s="7" t="n">
        <v>0.0900000035762787</v>
      </c>
      <c r="P14516" s="7" t="s">
        <v>15</v>
      </c>
      <c r="Q14516" s="7" t="s">
        <v>15</v>
      </c>
      <c r="R14516" s="7" t="n">
        <v>-1</v>
      </c>
      <c r="S14516" s="7" t="n">
        <v>0</v>
      </c>
      <c r="T14516" s="7" t="n">
        <v>0</v>
      </c>
      <c r="U14516" s="7" t="n">
        <v>0</v>
      </c>
      <c r="V14516" s="7" t="n">
        <v>0</v>
      </c>
    </row>
    <row r="14517" spans="1:22">
      <c r="A14517" t="s">
        <v>4</v>
      </c>
      <c r="B14517" s="4" t="s">
        <v>5</v>
      </c>
      <c r="C14517" s="4" t="s">
        <v>7</v>
      </c>
      <c r="D14517" s="4" t="s">
        <v>9</v>
      </c>
      <c r="E14517" s="4" t="s">
        <v>9</v>
      </c>
      <c r="F14517" s="4" t="s">
        <v>9</v>
      </c>
      <c r="G14517" s="4" t="s">
        <v>8</v>
      </c>
      <c r="H14517" s="4" t="s">
        <v>14</v>
      </c>
      <c r="I14517" s="4" t="s">
        <v>13</v>
      </c>
      <c r="J14517" s="4" t="s">
        <v>13</v>
      </c>
      <c r="K14517" s="4" t="s">
        <v>13</v>
      </c>
      <c r="L14517" s="4" t="s">
        <v>13</v>
      </c>
      <c r="M14517" s="4" t="s">
        <v>13</v>
      </c>
      <c r="N14517" s="4" t="s">
        <v>13</v>
      </c>
      <c r="O14517" s="4" t="s">
        <v>13</v>
      </c>
      <c r="P14517" s="4" t="s">
        <v>9</v>
      </c>
      <c r="Q14517" s="4" t="s">
        <v>9</v>
      </c>
      <c r="R14517" s="4" t="s">
        <v>14</v>
      </c>
      <c r="S14517" s="4" t="s">
        <v>8</v>
      </c>
      <c r="T14517" s="4" t="s">
        <v>14</v>
      </c>
      <c r="U14517" s="4" t="s">
        <v>14</v>
      </c>
      <c r="V14517" s="4" t="s">
        <v>7</v>
      </c>
    </row>
    <row r="14518" spans="1:22">
      <c r="A14518" t="n">
        <v>120245</v>
      </c>
      <c r="B14518" s="66" t="n">
        <v>19</v>
      </c>
      <c r="C14518" s="7" t="n">
        <v>7</v>
      </c>
      <c r="D14518" s="7" t="s">
        <v>433</v>
      </c>
      <c r="E14518" s="7" t="s">
        <v>417</v>
      </c>
      <c r="F14518" s="7" t="s">
        <v>15</v>
      </c>
      <c r="G14518" s="7" t="n">
        <v>0</v>
      </c>
      <c r="H14518" s="7" t="n">
        <v>1</v>
      </c>
      <c r="I14518" s="7" t="n">
        <v>0</v>
      </c>
      <c r="J14518" s="7" t="n">
        <v>0</v>
      </c>
      <c r="K14518" s="7" t="n">
        <v>0</v>
      </c>
      <c r="L14518" s="7" t="n">
        <v>0</v>
      </c>
      <c r="M14518" s="7" t="n">
        <v>1</v>
      </c>
      <c r="N14518" s="7" t="n">
        <v>1.60000002384186</v>
      </c>
      <c r="O14518" s="7" t="n">
        <v>0.0900000035762787</v>
      </c>
      <c r="P14518" s="7" t="s">
        <v>15</v>
      </c>
      <c r="Q14518" s="7" t="s">
        <v>15</v>
      </c>
      <c r="R14518" s="7" t="n">
        <v>-1</v>
      </c>
      <c r="S14518" s="7" t="n">
        <v>0</v>
      </c>
      <c r="T14518" s="7" t="n">
        <v>0</v>
      </c>
      <c r="U14518" s="7" t="n">
        <v>0</v>
      </c>
      <c r="V14518" s="7" t="n">
        <v>0</v>
      </c>
    </row>
    <row r="14519" spans="1:22">
      <c r="A14519" t="s">
        <v>4</v>
      </c>
      <c r="B14519" s="4" t="s">
        <v>5</v>
      </c>
      <c r="C14519" s="4" t="s">
        <v>7</v>
      </c>
      <c r="D14519" s="4" t="s">
        <v>9</v>
      </c>
      <c r="E14519" s="4" t="s">
        <v>9</v>
      </c>
      <c r="F14519" s="4" t="s">
        <v>9</v>
      </c>
      <c r="G14519" s="4" t="s">
        <v>8</v>
      </c>
      <c r="H14519" s="4" t="s">
        <v>14</v>
      </c>
      <c r="I14519" s="4" t="s">
        <v>13</v>
      </c>
      <c r="J14519" s="4" t="s">
        <v>13</v>
      </c>
      <c r="K14519" s="4" t="s">
        <v>13</v>
      </c>
      <c r="L14519" s="4" t="s">
        <v>13</v>
      </c>
      <c r="M14519" s="4" t="s">
        <v>13</v>
      </c>
      <c r="N14519" s="4" t="s">
        <v>13</v>
      </c>
      <c r="O14519" s="4" t="s">
        <v>13</v>
      </c>
      <c r="P14519" s="4" t="s">
        <v>9</v>
      </c>
      <c r="Q14519" s="4" t="s">
        <v>9</v>
      </c>
      <c r="R14519" s="4" t="s">
        <v>14</v>
      </c>
      <c r="S14519" s="4" t="s">
        <v>8</v>
      </c>
      <c r="T14519" s="4" t="s">
        <v>14</v>
      </c>
      <c r="U14519" s="4" t="s">
        <v>14</v>
      </c>
      <c r="V14519" s="4" t="s">
        <v>7</v>
      </c>
    </row>
    <row r="14520" spans="1:22">
      <c r="A14520" t="n">
        <v>120316</v>
      </c>
      <c r="B14520" s="66" t="n">
        <v>19</v>
      </c>
      <c r="C14520" s="7" t="n">
        <v>8</v>
      </c>
      <c r="D14520" s="7" t="s">
        <v>434</v>
      </c>
      <c r="E14520" s="7" t="s">
        <v>422</v>
      </c>
      <c r="F14520" s="7" t="s">
        <v>15</v>
      </c>
      <c r="G14520" s="7" t="n">
        <v>0</v>
      </c>
      <c r="H14520" s="7" t="n">
        <v>1</v>
      </c>
      <c r="I14520" s="7" t="n">
        <v>0</v>
      </c>
      <c r="J14520" s="7" t="n">
        <v>0</v>
      </c>
      <c r="K14520" s="7" t="n">
        <v>0</v>
      </c>
      <c r="L14520" s="7" t="n">
        <v>0</v>
      </c>
      <c r="M14520" s="7" t="n">
        <v>1</v>
      </c>
      <c r="N14520" s="7" t="n">
        <v>1.60000002384186</v>
      </c>
      <c r="O14520" s="7" t="n">
        <v>0.0900000035762787</v>
      </c>
      <c r="P14520" s="7" t="s">
        <v>15</v>
      </c>
      <c r="Q14520" s="7" t="s">
        <v>15</v>
      </c>
      <c r="R14520" s="7" t="n">
        <v>-1</v>
      </c>
      <c r="S14520" s="7" t="n">
        <v>0</v>
      </c>
      <c r="T14520" s="7" t="n">
        <v>0</v>
      </c>
      <c r="U14520" s="7" t="n">
        <v>0</v>
      </c>
      <c r="V14520" s="7" t="n">
        <v>0</v>
      </c>
    </row>
    <row r="14521" spans="1:22">
      <c r="A14521" t="s">
        <v>4</v>
      </c>
      <c r="B14521" s="4" t="s">
        <v>5</v>
      </c>
      <c r="C14521" s="4" t="s">
        <v>7</v>
      </c>
      <c r="D14521" s="4" t="s">
        <v>9</v>
      </c>
      <c r="E14521" s="4" t="s">
        <v>9</v>
      </c>
      <c r="F14521" s="4" t="s">
        <v>9</v>
      </c>
      <c r="G14521" s="4" t="s">
        <v>8</v>
      </c>
      <c r="H14521" s="4" t="s">
        <v>14</v>
      </c>
      <c r="I14521" s="4" t="s">
        <v>13</v>
      </c>
      <c r="J14521" s="4" t="s">
        <v>13</v>
      </c>
      <c r="K14521" s="4" t="s">
        <v>13</v>
      </c>
      <c r="L14521" s="4" t="s">
        <v>13</v>
      </c>
      <c r="M14521" s="4" t="s">
        <v>13</v>
      </c>
      <c r="N14521" s="4" t="s">
        <v>13</v>
      </c>
      <c r="O14521" s="4" t="s">
        <v>13</v>
      </c>
      <c r="P14521" s="4" t="s">
        <v>9</v>
      </c>
      <c r="Q14521" s="4" t="s">
        <v>9</v>
      </c>
      <c r="R14521" s="4" t="s">
        <v>14</v>
      </c>
      <c r="S14521" s="4" t="s">
        <v>8</v>
      </c>
      <c r="T14521" s="4" t="s">
        <v>14</v>
      </c>
      <c r="U14521" s="4" t="s">
        <v>14</v>
      </c>
      <c r="V14521" s="4" t="s">
        <v>7</v>
      </c>
    </row>
    <row r="14522" spans="1:22">
      <c r="A14522" t="n">
        <v>120389</v>
      </c>
      <c r="B14522" s="66" t="n">
        <v>19</v>
      </c>
      <c r="C14522" s="7" t="n">
        <v>9</v>
      </c>
      <c r="D14522" s="7" t="s">
        <v>435</v>
      </c>
      <c r="E14522" s="7" t="s">
        <v>418</v>
      </c>
      <c r="F14522" s="7" t="s">
        <v>15</v>
      </c>
      <c r="G14522" s="7" t="n">
        <v>0</v>
      </c>
      <c r="H14522" s="7" t="n">
        <v>1</v>
      </c>
      <c r="I14522" s="7" t="n">
        <v>0</v>
      </c>
      <c r="J14522" s="7" t="n">
        <v>0</v>
      </c>
      <c r="K14522" s="7" t="n">
        <v>0</v>
      </c>
      <c r="L14522" s="7" t="n">
        <v>0</v>
      </c>
      <c r="M14522" s="7" t="n">
        <v>1</v>
      </c>
      <c r="N14522" s="7" t="n">
        <v>1.60000002384186</v>
      </c>
      <c r="O14522" s="7" t="n">
        <v>0.0900000035762787</v>
      </c>
      <c r="P14522" s="7" t="s">
        <v>15</v>
      </c>
      <c r="Q14522" s="7" t="s">
        <v>15</v>
      </c>
      <c r="R14522" s="7" t="n">
        <v>-1</v>
      </c>
      <c r="S14522" s="7" t="n">
        <v>0</v>
      </c>
      <c r="T14522" s="7" t="n">
        <v>0</v>
      </c>
      <c r="U14522" s="7" t="n">
        <v>0</v>
      </c>
      <c r="V14522" s="7" t="n">
        <v>0</v>
      </c>
    </row>
    <row r="14523" spans="1:22">
      <c r="A14523" t="s">
        <v>4</v>
      </c>
      <c r="B14523" s="4" t="s">
        <v>5</v>
      </c>
      <c r="C14523" s="4" t="s">
        <v>7</v>
      </c>
      <c r="D14523" s="4" t="s">
        <v>9</v>
      </c>
      <c r="E14523" s="4" t="s">
        <v>9</v>
      </c>
      <c r="F14523" s="4" t="s">
        <v>9</v>
      </c>
      <c r="G14523" s="4" t="s">
        <v>8</v>
      </c>
      <c r="H14523" s="4" t="s">
        <v>14</v>
      </c>
      <c r="I14523" s="4" t="s">
        <v>13</v>
      </c>
      <c r="J14523" s="4" t="s">
        <v>13</v>
      </c>
      <c r="K14523" s="4" t="s">
        <v>13</v>
      </c>
      <c r="L14523" s="4" t="s">
        <v>13</v>
      </c>
      <c r="M14523" s="4" t="s">
        <v>13</v>
      </c>
      <c r="N14523" s="4" t="s">
        <v>13</v>
      </c>
      <c r="O14523" s="4" t="s">
        <v>13</v>
      </c>
      <c r="P14523" s="4" t="s">
        <v>9</v>
      </c>
      <c r="Q14523" s="4" t="s">
        <v>9</v>
      </c>
      <c r="R14523" s="4" t="s">
        <v>14</v>
      </c>
      <c r="S14523" s="4" t="s">
        <v>8</v>
      </c>
      <c r="T14523" s="4" t="s">
        <v>14</v>
      </c>
      <c r="U14523" s="4" t="s">
        <v>14</v>
      </c>
      <c r="V14523" s="4" t="s">
        <v>7</v>
      </c>
    </row>
    <row r="14524" spans="1:22">
      <c r="A14524" t="n">
        <v>120464</v>
      </c>
      <c r="B14524" s="66" t="n">
        <v>19</v>
      </c>
      <c r="C14524" s="7" t="n">
        <v>11</v>
      </c>
      <c r="D14524" s="7" t="s">
        <v>436</v>
      </c>
      <c r="E14524" s="7" t="s">
        <v>423</v>
      </c>
      <c r="F14524" s="7" t="s">
        <v>15</v>
      </c>
      <c r="G14524" s="7" t="n">
        <v>0</v>
      </c>
      <c r="H14524" s="7" t="n">
        <v>1</v>
      </c>
      <c r="I14524" s="7" t="n">
        <v>0</v>
      </c>
      <c r="J14524" s="7" t="n">
        <v>0</v>
      </c>
      <c r="K14524" s="7" t="n">
        <v>0</v>
      </c>
      <c r="L14524" s="7" t="n">
        <v>0</v>
      </c>
      <c r="M14524" s="7" t="n">
        <v>1</v>
      </c>
      <c r="N14524" s="7" t="n">
        <v>1.60000002384186</v>
      </c>
      <c r="O14524" s="7" t="n">
        <v>0.0900000035762787</v>
      </c>
      <c r="P14524" s="7" t="s">
        <v>15</v>
      </c>
      <c r="Q14524" s="7" t="s">
        <v>15</v>
      </c>
      <c r="R14524" s="7" t="n">
        <v>-1</v>
      </c>
      <c r="S14524" s="7" t="n">
        <v>0</v>
      </c>
      <c r="T14524" s="7" t="n">
        <v>0</v>
      </c>
      <c r="U14524" s="7" t="n">
        <v>0</v>
      </c>
      <c r="V14524" s="7" t="n">
        <v>0</v>
      </c>
    </row>
    <row r="14525" spans="1:22">
      <c r="A14525" t="s">
        <v>4</v>
      </c>
      <c r="B14525" s="4" t="s">
        <v>5</v>
      </c>
      <c r="C14525" s="4" t="s">
        <v>7</v>
      </c>
      <c r="D14525" s="4" t="s">
        <v>9</v>
      </c>
      <c r="E14525" s="4" t="s">
        <v>9</v>
      </c>
      <c r="F14525" s="4" t="s">
        <v>9</v>
      </c>
      <c r="G14525" s="4" t="s">
        <v>8</v>
      </c>
      <c r="H14525" s="4" t="s">
        <v>14</v>
      </c>
      <c r="I14525" s="4" t="s">
        <v>13</v>
      </c>
      <c r="J14525" s="4" t="s">
        <v>13</v>
      </c>
      <c r="K14525" s="4" t="s">
        <v>13</v>
      </c>
      <c r="L14525" s="4" t="s">
        <v>13</v>
      </c>
      <c r="M14525" s="4" t="s">
        <v>13</v>
      </c>
      <c r="N14525" s="4" t="s">
        <v>13</v>
      </c>
      <c r="O14525" s="4" t="s">
        <v>13</v>
      </c>
      <c r="P14525" s="4" t="s">
        <v>9</v>
      </c>
      <c r="Q14525" s="4" t="s">
        <v>9</v>
      </c>
      <c r="R14525" s="4" t="s">
        <v>14</v>
      </c>
      <c r="S14525" s="4" t="s">
        <v>8</v>
      </c>
      <c r="T14525" s="4" t="s">
        <v>14</v>
      </c>
      <c r="U14525" s="4" t="s">
        <v>14</v>
      </c>
      <c r="V14525" s="4" t="s">
        <v>7</v>
      </c>
    </row>
    <row r="14526" spans="1:22">
      <c r="A14526" t="n">
        <v>120543</v>
      </c>
      <c r="B14526" s="66" t="n">
        <v>19</v>
      </c>
      <c r="C14526" s="7" t="n">
        <v>12</v>
      </c>
      <c r="D14526" s="7" t="s">
        <v>675</v>
      </c>
      <c r="E14526" s="7" t="s">
        <v>676</v>
      </c>
      <c r="F14526" s="7" t="s">
        <v>15</v>
      </c>
      <c r="G14526" s="7" t="n">
        <v>0</v>
      </c>
      <c r="H14526" s="7" t="n">
        <v>1</v>
      </c>
      <c r="I14526" s="7" t="n">
        <v>0</v>
      </c>
      <c r="J14526" s="7" t="n">
        <v>0</v>
      </c>
      <c r="K14526" s="7" t="n">
        <v>0</v>
      </c>
      <c r="L14526" s="7" t="n">
        <v>0</v>
      </c>
      <c r="M14526" s="7" t="n">
        <v>1</v>
      </c>
      <c r="N14526" s="7" t="n">
        <v>1.60000002384186</v>
      </c>
      <c r="O14526" s="7" t="n">
        <v>0.0900000035762787</v>
      </c>
      <c r="P14526" s="7" t="s">
        <v>15</v>
      </c>
      <c r="Q14526" s="7" t="s">
        <v>15</v>
      </c>
      <c r="R14526" s="7" t="n">
        <v>-1</v>
      </c>
      <c r="S14526" s="7" t="n">
        <v>0</v>
      </c>
      <c r="T14526" s="7" t="n">
        <v>0</v>
      </c>
      <c r="U14526" s="7" t="n">
        <v>0</v>
      </c>
      <c r="V14526" s="7" t="n">
        <v>0</v>
      </c>
    </row>
    <row r="14527" spans="1:22">
      <c r="A14527" t="s">
        <v>4</v>
      </c>
      <c r="B14527" s="4" t="s">
        <v>5</v>
      </c>
      <c r="C14527" s="4" t="s">
        <v>7</v>
      </c>
      <c r="D14527" s="4" t="s">
        <v>9</v>
      </c>
      <c r="E14527" s="4" t="s">
        <v>9</v>
      </c>
      <c r="F14527" s="4" t="s">
        <v>9</v>
      </c>
      <c r="G14527" s="4" t="s">
        <v>8</v>
      </c>
      <c r="H14527" s="4" t="s">
        <v>14</v>
      </c>
      <c r="I14527" s="4" t="s">
        <v>13</v>
      </c>
      <c r="J14527" s="4" t="s">
        <v>13</v>
      </c>
      <c r="K14527" s="4" t="s">
        <v>13</v>
      </c>
      <c r="L14527" s="4" t="s">
        <v>13</v>
      </c>
      <c r="M14527" s="4" t="s">
        <v>13</v>
      </c>
      <c r="N14527" s="4" t="s">
        <v>13</v>
      </c>
      <c r="O14527" s="4" t="s">
        <v>13</v>
      </c>
      <c r="P14527" s="4" t="s">
        <v>9</v>
      </c>
      <c r="Q14527" s="4" t="s">
        <v>9</v>
      </c>
      <c r="R14527" s="4" t="s">
        <v>14</v>
      </c>
      <c r="S14527" s="4" t="s">
        <v>8</v>
      </c>
      <c r="T14527" s="4" t="s">
        <v>14</v>
      </c>
      <c r="U14527" s="4" t="s">
        <v>14</v>
      </c>
      <c r="V14527" s="4" t="s">
        <v>7</v>
      </c>
    </row>
    <row r="14528" spans="1:22">
      <c r="A14528" t="n">
        <v>120615</v>
      </c>
      <c r="B14528" s="66" t="n">
        <v>19</v>
      </c>
      <c r="C14528" s="7" t="n">
        <v>13</v>
      </c>
      <c r="D14528" s="7" t="s">
        <v>449</v>
      </c>
      <c r="E14528" s="7" t="s">
        <v>241</v>
      </c>
      <c r="F14528" s="7" t="s">
        <v>15</v>
      </c>
      <c r="G14528" s="7" t="n">
        <v>0</v>
      </c>
      <c r="H14528" s="7" t="n">
        <v>1</v>
      </c>
      <c r="I14528" s="7" t="n">
        <v>0</v>
      </c>
      <c r="J14528" s="7" t="n">
        <v>0</v>
      </c>
      <c r="K14528" s="7" t="n">
        <v>0</v>
      </c>
      <c r="L14528" s="7" t="n">
        <v>0</v>
      </c>
      <c r="M14528" s="7" t="n">
        <v>1</v>
      </c>
      <c r="N14528" s="7" t="n">
        <v>1.60000002384186</v>
      </c>
      <c r="O14528" s="7" t="n">
        <v>0.0900000035762787</v>
      </c>
      <c r="P14528" s="7" t="s">
        <v>15</v>
      </c>
      <c r="Q14528" s="7" t="s">
        <v>15</v>
      </c>
      <c r="R14528" s="7" t="n">
        <v>-1</v>
      </c>
      <c r="S14528" s="7" t="n">
        <v>0</v>
      </c>
      <c r="T14528" s="7" t="n">
        <v>0</v>
      </c>
      <c r="U14528" s="7" t="n">
        <v>0</v>
      </c>
      <c r="V14528" s="7" t="n">
        <v>0</v>
      </c>
    </row>
    <row r="14529" spans="1:22">
      <c r="A14529" t="s">
        <v>4</v>
      </c>
      <c r="B14529" s="4" t="s">
        <v>5</v>
      </c>
      <c r="C14529" s="4" t="s">
        <v>7</v>
      </c>
      <c r="D14529" s="4" t="s">
        <v>9</v>
      </c>
      <c r="E14529" s="4" t="s">
        <v>9</v>
      </c>
      <c r="F14529" s="4" t="s">
        <v>9</v>
      </c>
      <c r="G14529" s="4" t="s">
        <v>8</v>
      </c>
      <c r="H14529" s="4" t="s">
        <v>14</v>
      </c>
      <c r="I14529" s="4" t="s">
        <v>13</v>
      </c>
      <c r="J14529" s="4" t="s">
        <v>13</v>
      </c>
      <c r="K14529" s="4" t="s">
        <v>13</v>
      </c>
      <c r="L14529" s="4" t="s">
        <v>13</v>
      </c>
      <c r="M14529" s="4" t="s">
        <v>13</v>
      </c>
      <c r="N14529" s="4" t="s">
        <v>13</v>
      </c>
      <c r="O14529" s="4" t="s">
        <v>13</v>
      </c>
      <c r="P14529" s="4" t="s">
        <v>9</v>
      </c>
      <c r="Q14529" s="4" t="s">
        <v>9</v>
      </c>
      <c r="R14529" s="4" t="s">
        <v>14</v>
      </c>
      <c r="S14529" s="4" t="s">
        <v>8</v>
      </c>
      <c r="T14529" s="4" t="s">
        <v>14</v>
      </c>
      <c r="U14529" s="4" t="s">
        <v>14</v>
      </c>
      <c r="V14529" s="4" t="s">
        <v>7</v>
      </c>
    </row>
    <row r="14530" spans="1:22">
      <c r="A14530" t="n">
        <v>120698</v>
      </c>
      <c r="B14530" s="66" t="n">
        <v>19</v>
      </c>
      <c r="C14530" s="7" t="n">
        <v>80</v>
      </c>
      <c r="D14530" s="7" t="s">
        <v>450</v>
      </c>
      <c r="E14530" s="7" t="s">
        <v>451</v>
      </c>
      <c r="F14530" s="7" t="s">
        <v>15</v>
      </c>
      <c r="G14530" s="7" t="n">
        <v>0</v>
      </c>
      <c r="H14530" s="7" t="n">
        <v>1</v>
      </c>
      <c r="I14530" s="7" t="n">
        <v>0</v>
      </c>
      <c r="J14530" s="7" t="n">
        <v>0</v>
      </c>
      <c r="K14530" s="7" t="n">
        <v>0</v>
      </c>
      <c r="L14530" s="7" t="n">
        <v>0</v>
      </c>
      <c r="M14530" s="7" t="n">
        <v>1</v>
      </c>
      <c r="N14530" s="7" t="n">
        <v>1.60000002384186</v>
      </c>
      <c r="O14530" s="7" t="n">
        <v>0.0900000035762787</v>
      </c>
      <c r="P14530" s="7" t="s">
        <v>15</v>
      </c>
      <c r="Q14530" s="7" t="s">
        <v>15</v>
      </c>
      <c r="R14530" s="7" t="n">
        <v>-1</v>
      </c>
      <c r="S14530" s="7" t="n">
        <v>0</v>
      </c>
      <c r="T14530" s="7" t="n">
        <v>0</v>
      </c>
      <c r="U14530" s="7" t="n">
        <v>0</v>
      </c>
      <c r="V14530" s="7" t="n">
        <v>0</v>
      </c>
    </row>
    <row r="14531" spans="1:22">
      <c r="A14531" t="s">
        <v>4</v>
      </c>
      <c r="B14531" s="4" t="s">
        <v>5</v>
      </c>
      <c r="C14531" s="4" t="s">
        <v>7</v>
      </c>
      <c r="D14531" s="4" t="s">
        <v>9</v>
      </c>
      <c r="E14531" s="4" t="s">
        <v>9</v>
      </c>
      <c r="F14531" s="4" t="s">
        <v>9</v>
      </c>
      <c r="G14531" s="4" t="s">
        <v>8</v>
      </c>
      <c r="H14531" s="4" t="s">
        <v>14</v>
      </c>
      <c r="I14531" s="4" t="s">
        <v>13</v>
      </c>
      <c r="J14531" s="4" t="s">
        <v>13</v>
      </c>
      <c r="K14531" s="4" t="s">
        <v>13</v>
      </c>
      <c r="L14531" s="4" t="s">
        <v>13</v>
      </c>
      <c r="M14531" s="4" t="s">
        <v>13</v>
      </c>
      <c r="N14531" s="4" t="s">
        <v>13</v>
      </c>
      <c r="O14531" s="4" t="s">
        <v>13</v>
      </c>
      <c r="P14531" s="4" t="s">
        <v>9</v>
      </c>
      <c r="Q14531" s="4" t="s">
        <v>9</v>
      </c>
      <c r="R14531" s="4" t="s">
        <v>14</v>
      </c>
      <c r="S14531" s="4" t="s">
        <v>8</v>
      </c>
      <c r="T14531" s="4" t="s">
        <v>14</v>
      </c>
      <c r="U14531" s="4" t="s">
        <v>14</v>
      </c>
      <c r="V14531" s="4" t="s">
        <v>7</v>
      </c>
    </row>
    <row r="14532" spans="1:22">
      <c r="A14532" t="n">
        <v>120768</v>
      </c>
      <c r="B14532" s="66" t="n">
        <v>19</v>
      </c>
      <c r="C14532" s="7" t="n">
        <v>83</v>
      </c>
      <c r="D14532" s="7" t="s">
        <v>622</v>
      </c>
      <c r="E14532" s="7" t="s">
        <v>623</v>
      </c>
      <c r="F14532" s="7" t="s">
        <v>15</v>
      </c>
      <c r="G14532" s="7" t="n">
        <v>0</v>
      </c>
      <c r="H14532" s="7" t="n">
        <v>1</v>
      </c>
      <c r="I14532" s="7" t="n">
        <v>0</v>
      </c>
      <c r="J14532" s="7" t="n">
        <v>0</v>
      </c>
      <c r="K14532" s="7" t="n">
        <v>0</v>
      </c>
      <c r="L14532" s="7" t="n">
        <v>0</v>
      </c>
      <c r="M14532" s="7" t="n">
        <v>1</v>
      </c>
      <c r="N14532" s="7" t="n">
        <v>1.60000002384186</v>
      </c>
      <c r="O14532" s="7" t="n">
        <v>0.0900000035762787</v>
      </c>
      <c r="P14532" s="7" t="s">
        <v>15</v>
      </c>
      <c r="Q14532" s="7" t="s">
        <v>15</v>
      </c>
      <c r="R14532" s="7" t="n">
        <v>-1</v>
      </c>
      <c r="S14532" s="7" t="n">
        <v>0</v>
      </c>
      <c r="T14532" s="7" t="n">
        <v>0</v>
      </c>
      <c r="U14532" s="7" t="n">
        <v>0</v>
      </c>
      <c r="V14532" s="7" t="n">
        <v>0</v>
      </c>
    </row>
    <row r="14533" spans="1:22">
      <c r="A14533" t="s">
        <v>4</v>
      </c>
      <c r="B14533" s="4" t="s">
        <v>5</v>
      </c>
      <c r="C14533" s="4" t="s">
        <v>7</v>
      </c>
      <c r="D14533" s="4" t="s">
        <v>9</v>
      </c>
      <c r="E14533" s="4" t="s">
        <v>9</v>
      </c>
      <c r="F14533" s="4" t="s">
        <v>9</v>
      </c>
      <c r="G14533" s="4" t="s">
        <v>8</v>
      </c>
      <c r="H14533" s="4" t="s">
        <v>14</v>
      </c>
      <c r="I14533" s="4" t="s">
        <v>13</v>
      </c>
      <c r="J14533" s="4" t="s">
        <v>13</v>
      </c>
      <c r="K14533" s="4" t="s">
        <v>13</v>
      </c>
      <c r="L14533" s="4" t="s">
        <v>13</v>
      </c>
      <c r="M14533" s="4" t="s">
        <v>13</v>
      </c>
      <c r="N14533" s="4" t="s">
        <v>13</v>
      </c>
      <c r="O14533" s="4" t="s">
        <v>13</v>
      </c>
      <c r="P14533" s="4" t="s">
        <v>9</v>
      </c>
      <c r="Q14533" s="4" t="s">
        <v>9</v>
      </c>
      <c r="R14533" s="4" t="s">
        <v>14</v>
      </c>
      <c r="S14533" s="4" t="s">
        <v>8</v>
      </c>
      <c r="T14533" s="4" t="s">
        <v>14</v>
      </c>
      <c r="U14533" s="4" t="s">
        <v>14</v>
      </c>
      <c r="V14533" s="4" t="s">
        <v>7</v>
      </c>
    </row>
    <row r="14534" spans="1:22">
      <c r="A14534" t="n">
        <v>120849</v>
      </c>
      <c r="B14534" s="66" t="n">
        <v>19</v>
      </c>
      <c r="C14534" s="7" t="n">
        <v>18</v>
      </c>
      <c r="D14534" s="7" t="s">
        <v>452</v>
      </c>
      <c r="E14534" s="7" t="s">
        <v>453</v>
      </c>
      <c r="F14534" s="7" t="s">
        <v>15</v>
      </c>
      <c r="G14534" s="7" t="n">
        <v>0</v>
      </c>
      <c r="H14534" s="7" t="n">
        <v>1</v>
      </c>
      <c r="I14534" s="7" t="n">
        <v>0</v>
      </c>
      <c r="J14534" s="7" t="n">
        <v>0</v>
      </c>
      <c r="K14534" s="7" t="n">
        <v>0</v>
      </c>
      <c r="L14534" s="7" t="n">
        <v>0</v>
      </c>
      <c r="M14534" s="7" t="n">
        <v>1</v>
      </c>
      <c r="N14534" s="7" t="n">
        <v>1.60000002384186</v>
      </c>
      <c r="O14534" s="7" t="n">
        <v>0.0900000035762787</v>
      </c>
      <c r="P14534" s="7" t="s">
        <v>15</v>
      </c>
      <c r="Q14534" s="7" t="s">
        <v>15</v>
      </c>
      <c r="R14534" s="7" t="n">
        <v>-1</v>
      </c>
      <c r="S14534" s="7" t="n">
        <v>0</v>
      </c>
      <c r="T14534" s="7" t="n">
        <v>0</v>
      </c>
      <c r="U14534" s="7" t="n">
        <v>0</v>
      </c>
      <c r="V14534" s="7" t="n">
        <v>0</v>
      </c>
    </row>
    <row r="14535" spans="1:22">
      <c r="A14535" t="s">
        <v>4</v>
      </c>
      <c r="B14535" s="4" t="s">
        <v>5</v>
      </c>
      <c r="C14535" s="4" t="s">
        <v>7</v>
      </c>
      <c r="D14535" s="4" t="s">
        <v>9</v>
      </c>
      <c r="E14535" s="4" t="s">
        <v>9</v>
      </c>
      <c r="F14535" s="4" t="s">
        <v>9</v>
      </c>
      <c r="G14535" s="4" t="s">
        <v>8</v>
      </c>
      <c r="H14535" s="4" t="s">
        <v>14</v>
      </c>
      <c r="I14535" s="4" t="s">
        <v>13</v>
      </c>
      <c r="J14535" s="4" t="s">
        <v>13</v>
      </c>
      <c r="K14535" s="4" t="s">
        <v>13</v>
      </c>
      <c r="L14535" s="4" t="s">
        <v>13</v>
      </c>
      <c r="M14535" s="4" t="s">
        <v>13</v>
      </c>
      <c r="N14535" s="4" t="s">
        <v>13</v>
      </c>
      <c r="O14535" s="4" t="s">
        <v>13</v>
      </c>
      <c r="P14535" s="4" t="s">
        <v>9</v>
      </c>
      <c r="Q14535" s="4" t="s">
        <v>9</v>
      </c>
      <c r="R14535" s="4" t="s">
        <v>14</v>
      </c>
      <c r="S14535" s="4" t="s">
        <v>8</v>
      </c>
      <c r="T14535" s="4" t="s">
        <v>14</v>
      </c>
      <c r="U14535" s="4" t="s">
        <v>14</v>
      </c>
      <c r="V14535" s="4" t="s">
        <v>7</v>
      </c>
    </row>
    <row r="14536" spans="1:22">
      <c r="A14536" t="n">
        <v>120927</v>
      </c>
      <c r="B14536" s="66" t="n">
        <v>19</v>
      </c>
      <c r="C14536" s="7" t="n">
        <v>7032</v>
      </c>
      <c r="D14536" s="7" t="s">
        <v>439</v>
      </c>
      <c r="E14536" s="7" t="s">
        <v>440</v>
      </c>
      <c r="F14536" s="7" t="s">
        <v>15</v>
      </c>
      <c r="G14536" s="7" t="n">
        <v>0</v>
      </c>
      <c r="H14536" s="7" t="n">
        <v>1</v>
      </c>
      <c r="I14536" s="7" t="n">
        <v>0</v>
      </c>
      <c r="J14536" s="7" t="n">
        <v>0</v>
      </c>
      <c r="K14536" s="7" t="n">
        <v>0</v>
      </c>
      <c r="L14536" s="7" t="n">
        <v>0</v>
      </c>
      <c r="M14536" s="7" t="n">
        <v>1</v>
      </c>
      <c r="N14536" s="7" t="n">
        <v>1.60000002384186</v>
      </c>
      <c r="O14536" s="7" t="n">
        <v>0.0900000035762787</v>
      </c>
      <c r="P14536" s="7" t="s">
        <v>15</v>
      </c>
      <c r="Q14536" s="7" t="s">
        <v>15</v>
      </c>
      <c r="R14536" s="7" t="n">
        <v>-1</v>
      </c>
      <c r="S14536" s="7" t="n">
        <v>0</v>
      </c>
      <c r="T14536" s="7" t="n">
        <v>0</v>
      </c>
      <c r="U14536" s="7" t="n">
        <v>0</v>
      </c>
      <c r="V14536" s="7" t="n">
        <v>0</v>
      </c>
    </row>
    <row r="14537" spans="1:22">
      <c r="A14537" t="s">
        <v>4</v>
      </c>
      <c r="B14537" s="4" t="s">
        <v>5</v>
      </c>
      <c r="C14537" s="4" t="s">
        <v>7</v>
      </c>
      <c r="D14537" s="4" t="s">
        <v>9</v>
      </c>
      <c r="E14537" s="4" t="s">
        <v>9</v>
      </c>
      <c r="F14537" s="4" t="s">
        <v>9</v>
      </c>
      <c r="G14537" s="4" t="s">
        <v>8</v>
      </c>
      <c r="H14537" s="4" t="s">
        <v>14</v>
      </c>
      <c r="I14537" s="4" t="s">
        <v>13</v>
      </c>
      <c r="J14537" s="4" t="s">
        <v>13</v>
      </c>
      <c r="K14537" s="4" t="s">
        <v>13</v>
      </c>
      <c r="L14537" s="4" t="s">
        <v>13</v>
      </c>
      <c r="M14537" s="4" t="s">
        <v>13</v>
      </c>
      <c r="N14537" s="4" t="s">
        <v>13</v>
      </c>
      <c r="O14537" s="4" t="s">
        <v>13</v>
      </c>
      <c r="P14537" s="4" t="s">
        <v>9</v>
      </c>
      <c r="Q14537" s="4" t="s">
        <v>9</v>
      </c>
      <c r="R14537" s="4" t="s">
        <v>14</v>
      </c>
      <c r="S14537" s="4" t="s">
        <v>8</v>
      </c>
      <c r="T14537" s="4" t="s">
        <v>14</v>
      </c>
      <c r="U14537" s="4" t="s">
        <v>14</v>
      </c>
      <c r="V14537" s="4" t="s">
        <v>7</v>
      </c>
    </row>
    <row r="14538" spans="1:22">
      <c r="A14538" t="n">
        <v>120997</v>
      </c>
      <c r="B14538" s="66" t="n">
        <v>19</v>
      </c>
      <c r="C14538" s="7" t="n">
        <v>107</v>
      </c>
      <c r="D14538" s="7" t="s">
        <v>827</v>
      </c>
      <c r="E14538" s="7" t="s">
        <v>251</v>
      </c>
      <c r="F14538" s="7" t="s">
        <v>15</v>
      </c>
      <c r="G14538" s="7" t="n">
        <v>0</v>
      </c>
      <c r="H14538" s="7" t="n">
        <v>1</v>
      </c>
      <c r="I14538" s="7" t="n">
        <v>0</v>
      </c>
      <c r="J14538" s="7" t="n">
        <v>0</v>
      </c>
      <c r="K14538" s="7" t="n">
        <v>0</v>
      </c>
      <c r="L14538" s="7" t="n">
        <v>0</v>
      </c>
      <c r="M14538" s="7" t="n">
        <v>1</v>
      </c>
      <c r="N14538" s="7" t="n">
        <v>1.60000002384186</v>
      </c>
      <c r="O14538" s="7" t="n">
        <v>0.0900000035762787</v>
      </c>
      <c r="P14538" s="7" t="s">
        <v>15</v>
      </c>
      <c r="Q14538" s="7" t="s">
        <v>15</v>
      </c>
      <c r="R14538" s="7" t="n">
        <v>-1</v>
      </c>
      <c r="S14538" s="7" t="n">
        <v>0</v>
      </c>
      <c r="T14538" s="7" t="n">
        <v>0</v>
      </c>
      <c r="U14538" s="7" t="n">
        <v>0</v>
      </c>
      <c r="V14538" s="7" t="n">
        <v>0</v>
      </c>
    </row>
    <row r="14539" spans="1:22">
      <c r="A14539" t="s">
        <v>4</v>
      </c>
      <c r="B14539" s="4" t="s">
        <v>5</v>
      </c>
      <c r="C14539" s="4" t="s">
        <v>7</v>
      </c>
      <c r="D14539" s="4" t="s">
        <v>9</v>
      </c>
      <c r="E14539" s="4" t="s">
        <v>9</v>
      </c>
      <c r="F14539" s="4" t="s">
        <v>9</v>
      </c>
      <c r="G14539" s="4" t="s">
        <v>8</v>
      </c>
      <c r="H14539" s="4" t="s">
        <v>14</v>
      </c>
      <c r="I14539" s="4" t="s">
        <v>13</v>
      </c>
      <c r="J14539" s="4" t="s">
        <v>13</v>
      </c>
      <c r="K14539" s="4" t="s">
        <v>13</v>
      </c>
      <c r="L14539" s="4" t="s">
        <v>13</v>
      </c>
      <c r="M14539" s="4" t="s">
        <v>13</v>
      </c>
      <c r="N14539" s="4" t="s">
        <v>13</v>
      </c>
      <c r="O14539" s="4" t="s">
        <v>13</v>
      </c>
      <c r="P14539" s="4" t="s">
        <v>9</v>
      </c>
      <c r="Q14539" s="4" t="s">
        <v>9</v>
      </c>
      <c r="R14539" s="4" t="s">
        <v>14</v>
      </c>
      <c r="S14539" s="4" t="s">
        <v>8</v>
      </c>
      <c r="T14539" s="4" t="s">
        <v>14</v>
      </c>
      <c r="U14539" s="4" t="s">
        <v>14</v>
      </c>
      <c r="V14539" s="4" t="s">
        <v>7</v>
      </c>
    </row>
    <row r="14540" spans="1:22">
      <c r="A14540" t="n">
        <v>121080</v>
      </c>
      <c r="B14540" s="66" t="n">
        <v>19</v>
      </c>
      <c r="C14540" s="7" t="n">
        <v>108</v>
      </c>
      <c r="D14540" s="7" t="s">
        <v>577</v>
      </c>
      <c r="E14540" s="7" t="s">
        <v>261</v>
      </c>
      <c r="F14540" s="7" t="s">
        <v>15</v>
      </c>
      <c r="G14540" s="7" t="n">
        <v>0</v>
      </c>
      <c r="H14540" s="7" t="n">
        <v>1</v>
      </c>
      <c r="I14540" s="7" t="n">
        <v>0</v>
      </c>
      <c r="J14540" s="7" t="n">
        <v>0</v>
      </c>
      <c r="K14540" s="7" t="n">
        <v>0</v>
      </c>
      <c r="L14540" s="7" t="n">
        <v>0</v>
      </c>
      <c r="M14540" s="7" t="n">
        <v>1</v>
      </c>
      <c r="N14540" s="7" t="n">
        <v>1.60000002384186</v>
      </c>
      <c r="O14540" s="7" t="n">
        <v>0.0900000035762787</v>
      </c>
      <c r="P14540" s="7" t="s">
        <v>15</v>
      </c>
      <c r="Q14540" s="7" t="s">
        <v>15</v>
      </c>
      <c r="R14540" s="7" t="n">
        <v>-1</v>
      </c>
      <c r="S14540" s="7" t="n">
        <v>0</v>
      </c>
      <c r="T14540" s="7" t="n">
        <v>0</v>
      </c>
      <c r="U14540" s="7" t="n">
        <v>0</v>
      </c>
      <c r="V14540" s="7" t="n">
        <v>0</v>
      </c>
    </row>
    <row r="14541" spans="1:22">
      <c r="A14541" t="s">
        <v>4</v>
      </c>
      <c r="B14541" s="4" t="s">
        <v>5</v>
      </c>
      <c r="C14541" s="4" t="s">
        <v>7</v>
      </c>
      <c r="D14541" s="4" t="s">
        <v>8</v>
      </c>
      <c r="E14541" s="4" t="s">
        <v>8</v>
      </c>
      <c r="F14541" s="4" t="s">
        <v>9</v>
      </c>
    </row>
    <row r="14542" spans="1:22">
      <c r="A14542" t="n">
        <v>121157</v>
      </c>
      <c r="B14542" s="22" t="n">
        <v>20</v>
      </c>
      <c r="C14542" s="7" t="n">
        <v>0</v>
      </c>
      <c r="D14542" s="7" t="n">
        <v>3</v>
      </c>
      <c r="E14542" s="7" t="n">
        <v>10</v>
      </c>
      <c r="F14542" s="7" t="s">
        <v>96</v>
      </c>
    </row>
    <row r="14543" spans="1:22">
      <c r="A14543" t="s">
        <v>4</v>
      </c>
      <c r="B14543" s="4" t="s">
        <v>5</v>
      </c>
      <c r="C14543" s="4" t="s">
        <v>7</v>
      </c>
    </row>
    <row r="14544" spans="1:22">
      <c r="A14544" t="n">
        <v>121175</v>
      </c>
      <c r="B14544" s="25" t="n">
        <v>16</v>
      </c>
      <c r="C14544" s="7" t="n">
        <v>0</v>
      </c>
    </row>
    <row r="14545" spans="1:22">
      <c r="A14545" t="s">
        <v>4</v>
      </c>
      <c r="B14545" s="4" t="s">
        <v>5</v>
      </c>
      <c r="C14545" s="4" t="s">
        <v>7</v>
      </c>
      <c r="D14545" s="4" t="s">
        <v>8</v>
      </c>
      <c r="E14545" s="4" t="s">
        <v>8</v>
      </c>
      <c r="F14545" s="4" t="s">
        <v>9</v>
      </c>
    </row>
    <row r="14546" spans="1:22">
      <c r="A14546" t="n">
        <v>121178</v>
      </c>
      <c r="B14546" s="22" t="n">
        <v>20</v>
      </c>
      <c r="C14546" s="7" t="n">
        <v>1</v>
      </c>
      <c r="D14546" s="7" t="n">
        <v>3</v>
      </c>
      <c r="E14546" s="7" t="n">
        <v>10</v>
      </c>
      <c r="F14546" s="7" t="s">
        <v>96</v>
      </c>
    </row>
    <row r="14547" spans="1:22">
      <c r="A14547" t="s">
        <v>4</v>
      </c>
      <c r="B14547" s="4" t="s">
        <v>5</v>
      </c>
      <c r="C14547" s="4" t="s">
        <v>7</v>
      </c>
    </row>
    <row r="14548" spans="1:22">
      <c r="A14548" t="n">
        <v>121196</v>
      </c>
      <c r="B14548" s="25" t="n">
        <v>16</v>
      </c>
      <c r="C14548" s="7" t="n">
        <v>0</v>
      </c>
    </row>
    <row r="14549" spans="1:22">
      <c r="A14549" t="s">
        <v>4</v>
      </c>
      <c r="B14549" s="4" t="s">
        <v>5</v>
      </c>
      <c r="C14549" s="4" t="s">
        <v>7</v>
      </c>
      <c r="D14549" s="4" t="s">
        <v>8</v>
      </c>
      <c r="E14549" s="4" t="s">
        <v>8</v>
      </c>
      <c r="F14549" s="4" t="s">
        <v>9</v>
      </c>
    </row>
    <row r="14550" spans="1:22">
      <c r="A14550" t="n">
        <v>121199</v>
      </c>
      <c r="B14550" s="22" t="n">
        <v>20</v>
      </c>
      <c r="C14550" s="7" t="n">
        <v>2</v>
      </c>
      <c r="D14550" s="7" t="n">
        <v>3</v>
      </c>
      <c r="E14550" s="7" t="n">
        <v>10</v>
      </c>
      <c r="F14550" s="7" t="s">
        <v>96</v>
      </c>
    </row>
    <row r="14551" spans="1:22">
      <c r="A14551" t="s">
        <v>4</v>
      </c>
      <c r="B14551" s="4" t="s">
        <v>5</v>
      </c>
      <c r="C14551" s="4" t="s">
        <v>7</v>
      </c>
    </row>
    <row r="14552" spans="1:22">
      <c r="A14552" t="n">
        <v>121217</v>
      </c>
      <c r="B14552" s="25" t="n">
        <v>16</v>
      </c>
      <c r="C14552" s="7" t="n">
        <v>0</v>
      </c>
    </row>
    <row r="14553" spans="1:22">
      <c r="A14553" t="s">
        <v>4</v>
      </c>
      <c r="B14553" s="4" t="s">
        <v>5</v>
      </c>
      <c r="C14553" s="4" t="s">
        <v>7</v>
      </c>
      <c r="D14553" s="4" t="s">
        <v>8</v>
      </c>
      <c r="E14553" s="4" t="s">
        <v>8</v>
      </c>
      <c r="F14553" s="4" t="s">
        <v>9</v>
      </c>
    </row>
    <row r="14554" spans="1:22">
      <c r="A14554" t="n">
        <v>121220</v>
      </c>
      <c r="B14554" s="22" t="n">
        <v>20</v>
      </c>
      <c r="C14554" s="7" t="n">
        <v>3</v>
      </c>
      <c r="D14554" s="7" t="n">
        <v>3</v>
      </c>
      <c r="E14554" s="7" t="n">
        <v>10</v>
      </c>
      <c r="F14554" s="7" t="s">
        <v>96</v>
      </c>
    </row>
    <row r="14555" spans="1:22">
      <c r="A14555" t="s">
        <v>4</v>
      </c>
      <c r="B14555" s="4" t="s">
        <v>5</v>
      </c>
      <c r="C14555" s="4" t="s">
        <v>7</v>
      </c>
    </row>
    <row r="14556" spans="1:22">
      <c r="A14556" t="n">
        <v>121238</v>
      </c>
      <c r="B14556" s="25" t="n">
        <v>16</v>
      </c>
      <c r="C14556" s="7" t="n">
        <v>0</v>
      </c>
    </row>
    <row r="14557" spans="1:22">
      <c r="A14557" t="s">
        <v>4</v>
      </c>
      <c r="B14557" s="4" t="s">
        <v>5</v>
      </c>
      <c r="C14557" s="4" t="s">
        <v>7</v>
      </c>
      <c r="D14557" s="4" t="s">
        <v>8</v>
      </c>
      <c r="E14557" s="4" t="s">
        <v>8</v>
      </c>
      <c r="F14557" s="4" t="s">
        <v>9</v>
      </c>
    </row>
    <row r="14558" spans="1:22">
      <c r="A14558" t="n">
        <v>121241</v>
      </c>
      <c r="B14558" s="22" t="n">
        <v>20</v>
      </c>
      <c r="C14558" s="7" t="n">
        <v>4</v>
      </c>
      <c r="D14558" s="7" t="n">
        <v>3</v>
      </c>
      <c r="E14558" s="7" t="n">
        <v>10</v>
      </c>
      <c r="F14558" s="7" t="s">
        <v>96</v>
      </c>
    </row>
    <row r="14559" spans="1:22">
      <c r="A14559" t="s">
        <v>4</v>
      </c>
      <c r="B14559" s="4" t="s">
        <v>5</v>
      </c>
      <c r="C14559" s="4" t="s">
        <v>7</v>
      </c>
    </row>
    <row r="14560" spans="1:22">
      <c r="A14560" t="n">
        <v>121259</v>
      </c>
      <c r="B14560" s="25" t="n">
        <v>16</v>
      </c>
      <c r="C14560" s="7" t="n">
        <v>0</v>
      </c>
    </row>
    <row r="14561" spans="1:6">
      <c r="A14561" t="s">
        <v>4</v>
      </c>
      <c r="B14561" s="4" t="s">
        <v>5</v>
      </c>
      <c r="C14561" s="4" t="s">
        <v>7</v>
      </c>
      <c r="D14561" s="4" t="s">
        <v>8</v>
      </c>
      <c r="E14561" s="4" t="s">
        <v>8</v>
      </c>
      <c r="F14561" s="4" t="s">
        <v>9</v>
      </c>
    </row>
    <row r="14562" spans="1:6">
      <c r="A14562" t="n">
        <v>121262</v>
      </c>
      <c r="B14562" s="22" t="n">
        <v>20</v>
      </c>
      <c r="C14562" s="7" t="n">
        <v>5</v>
      </c>
      <c r="D14562" s="7" t="n">
        <v>3</v>
      </c>
      <c r="E14562" s="7" t="n">
        <v>10</v>
      </c>
      <c r="F14562" s="7" t="s">
        <v>96</v>
      </c>
    </row>
    <row r="14563" spans="1:6">
      <c r="A14563" t="s">
        <v>4</v>
      </c>
      <c r="B14563" s="4" t="s">
        <v>5</v>
      </c>
      <c r="C14563" s="4" t="s">
        <v>7</v>
      </c>
    </row>
    <row r="14564" spans="1:6">
      <c r="A14564" t="n">
        <v>121280</v>
      </c>
      <c r="B14564" s="25" t="n">
        <v>16</v>
      </c>
      <c r="C14564" s="7" t="n">
        <v>0</v>
      </c>
    </row>
    <row r="14565" spans="1:6">
      <c r="A14565" t="s">
        <v>4</v>
      </c>
      <c r="B14565" s="4" t="s">
        <v>5</v>
      </c>
      <c r="C14565" s="4" t="s">
        <v>7</v>
      </c>
      <c r="D14565" s="4" t="s">
        <v>8</v>
      </c>
      <c r="E14565" s="4" t="s">
        <v>8</v>
      </c>
      <c r="F14565" s="4" t="s">
        <v>9</v>
      </c>
    </row>
    <row r="14566" spans="1:6">
      <c r="A14566" t="n">
        <v>121283</v>
      </c>
      <c r="B14566" s="22" t="n">
        <v>20</v>
      </c>
      <c r="C14566" s="7" t="n">
        <v>6</v>
      </c>
      <c r="D14566" s="7" t="n">
        <v>3</v>
      </c>
      <c r="E14566" s="7" t="n">
        <v>10</v>
      </c>
      <c r="F14566" s="7" t="s">
        <v>96</v>
      </c>
    </row>
    <row r="14567" spans="1:6">
      <c r="A14567" t="s">
        <v>4</v>
      </c>
      <c r="B14567" s="4" t="s">
        <v>5</v>
      </c>
      <c r="C14567" s="4" t="s">
        <v>7</v>
      </c>
    </row>
    <row r="14568" spans="1:6">
      <c r="A14568" t="n">
        <v>121301</v>
      </c>
      <c r="B14568" s="25" t="n">
        <v>16</v>
      </c>
      <c r="C14568" s="7" t="n">
        <v>0</v>
      </c>
    </row>
    <row r="14569" spans="1:6">
      <c r="A14569" t="s">
        <v>4</v>
      </c>
      <c r="B14569" s="4" t="s">
        <v>5</v>
      </c>
      <c r="C14569" s="4" t="s">
        <v>7</v>
      </c>
      <c r="D14569" s="4" t="s">
        <v>8</v>
      </c>
      <c r="E14569" s="4" t="s">
        <v>8</v>
      </c>
      <c r="F14569" s="4" t="s">
        <v>9</v>
      </c>
    </row>
    <row r="14570" spans="1:6">
      <c r="A14570" t="n">
        <v>121304</v>
      </c>
      <c r="B14570" s="22" t="n">
        <v>20</v>
      </c>
      <c r="C14570" s="7" t="n">
        <v>7</v>
      </c>
      <c r="D14570" s="7" t="n">
        <v>3</v>
      </c>
      <c r="E14570" s="7" t="n">
        <v>10</v>
      </c>
      <c r="F14570" s="7" t="s">
        <v>96</v>
      </c>
    </row>
    <row r="14571" spans="1:6">
      <c r="A14571" t="s">
        <v>4</v>
      </c>
      <c r="B14571" s="4" t="s">
        <v>5</v>
      </c>
      <c r="C14571" s="4" t="s">
        <v>7</v>
      </c>
    </row>
    <row r="14572" spans="1:6">
      <c r="A14572" t="n">
        <v>121322</v>
      </c>
      <c r="B14572" s="25" t="n">
        <v>16</v>
      </c>
      <c r="C14572" s="7" t="n">
        <v>0</v>
      </c>
    </row>
    <row r="14573" spans="1:6">
      <c r="A14573" t="s">
        <v>4</v>
      </c>
      <c r="B14573" s="4" t="s">
        <v>5</v>
      </c>
      <c r="C14573" s="4" t="s">
        <v>7</v>
      </c>
      <c r="D14573" s="4" t="s">
        <v>8</v>
      </c>
      <c r="E14573" s="4" t="s">
        <v>8</v>
      </c>
      <c r="F14573" s="4" t="s">
        <v>9</v>
      </c>
    </row>
    <row r="14574" spans="1:6">
      <c r="A14574" t="n">
        <v>121325</v>
      </c>
      <c r="B14574" s="22" t="n">
        <v>20</v>
      </c>
      <c r="C14574" s="7" t="n">
        <v>8</v>
      </c>
      <c r="D14574" s="7" t="n">
        <v>3</v>
      </c>
      <c r="E14574" s="7" t="n">
        <v>10</v>
      </c>
      <c r="F14574" s="7" t="s">
        <v>96</v>
      </c>
    </row>
    <row r="14575" spans="1:6">
      <c r="A14575" t="s">
        <v>4</v>
      </c>
      <c r="B14575" s="4" t="s">
        <v>5</v>
      </c>
      <c r="C14575" s="4" t="s">
        <v>7</v>
      </c>
    </row>
    <row r="14576" spans="1:6">
      <c r="A14576" t="n">
        <v>121343</v>
      </c>
      <c r="B14576" s="25" t="n">
        <v>16</v>
      </c>
      <c r="C14576" s="7" t="n">
        <v>0</v>
      </c>
    </row>
    <row r="14577" spans="1:6">
      <c r="A14577" t="s">
        <v>4</v>
      </c>
      <c r="B14577" s="4" t="s">
        <v>5</v>
      </c>
      <c r="C14577" s="4" t="s">
        <v>7</v>
      </c>
      <c r="D14577" s="4" t="s">
        <v>8</v>
      </c>
      <c r="E14577" s="4" t="s">
        <v>8</v>
      </c>
      <c r="F14577" s="4" t="s">
        <v>9</v>
      </c>
    </row>
    <row r="14578" spans="1:6">
      <c r="A14578" t="n">
        <v>121346</v>
      </c>
      <c r="B14578" s="22" t="n">
        <v>20</v>
      </c>
      <c r="C14578" s="7" t="n">
        <v>9</v>
      </c>
      <c r="D14578" s="7" t="n">
        <v>3</v>
      </c>
      <c r="E14578" s="7" t="n">
        <v>10</v>
      </c>
      <c r="F14578" s="7" t="s">
        <v>96</v>
      </c>
    </row>
    <row r="14579" spans="1:6">
      <c r="A14579" t="s">
        <v>4</v>
      </c>
      <c r="B14579" s="4" t="s">
        <v>5</v>
      </c>
      <c r="C14579" s="4" t="s">
        <v>7</v>
      </c>
    </row>
    <row r="14580" spans="1:6">
      <c r="A14580" t="n">
        <v>121364</v>
      </c>
      <c r="B14580" s="25" t="n">
        <v>16</v>
      </c>
      <c r="C14580" s="7" t="n">
        <v>0</v>
      </c>
    </row>
    <row r="14581" spans="1:6">
      <c r="A14581" t="s">
        <v>4</v>
      </c>
      <c r="B14581" s="4" t="s">
        <v>5</v>
      </c>
      <c r="C14581" s="4" t="s">
        <v>7</v>
      </c>
      <c r="D14581" s="4" t="s">
        <v>8</v>
      </c>
      <c r="E14581" s="4" t="s">
        <v>8</v>
      </c>
      <c r="F14581" s="4" t="s">
        <v>9</v>
      </c>
    </row>
    <row r="14582" spans="1:6">
      <c r="A14582" t="n">
        <v>121367</v>
      </c>
      <c r="B14582" s="22" t="n">
        <v>20</v>
      </c>
      <c r="C14582" s="7" t="n">
        <v>11</v>
      </c>
      <c r="D14582" s="7" t="n">
        <v>3</v>
      </c>
      <c r="E14582" s="7" t="n">
        <v>10</v>
      </c>
      <c r="F14582" s="7" t="s">
        <v>96</v>
      </c>
    </row>
    <row r="14583" spans="1:6">
      <c r="A14583" t="s">
        <v>4</v>
      </c>
      <c r="B14583" s="4" t="s">
        <v>5</v>
      </c>
      <c r="C14583" s="4" t="s">
        <v>7</v>
      </c>
    </row>
    <row r="14584" spans="1:6">
      <c r="A14584" t="n">
        <v>121385</v>
      </c>
      <c r="B14584" s="25" t="n">
        <v>16</v>
      </c>
      <c r="C14584" s="7" t="n">
        <v>0</v>
      </c>
    </row>
    <row r="14585" spans="1:6">
      <c r="A14585" t="s">
        <v>4</v>
      </c>
      <c r="B14585" s="4" t="s">
        <v>5</v>
      </c>
      <c r="C14585" s="4" t="s">
        <v>7</v>
      </c>
      <c r="D14585" s="4" t="s">
        <v>8</v>
      </c>
      <c r="E14585" s="4" t="s">
        <v>8</v>
      </c>
      <c r="F14585" s="4" t="s">
        <v>9</v>
      </c>
    </row>
    <row r="14586" spans="1:6">
      <c r="A14586" t="n">
        <v>121388</v>
      </c>
      <c r="B14586" s="22" t="n">
        <v>20</v>
      </c>
      <c r="C14586" s="7" t="n">
        <v>12</v>
      </c>
      <c r="D14586" s="7" t="n">
        <v>3</v>
      </c>
      <c r="E14586" s="7" t="n">
        <v>10</v>
      </c>
      <c r="F14586" s="7" t="s">
        <v>96</v>
      </c>
    </row>
    <row r="14587" spans="1:6">
      <c r="A14587" t="s">
        <v>4</v>
      </c>
      <c r="B14587" s="4" t="s">
        <v>5</v>
      </c>
      <c r="C14587" s="4" t="s">
        <v>7</v>
      </c>
    </row>
    <row r="14588" spans="1:6">
      <c r="A14588" t="n">
        <v>121406</v>
      </c>
      <c r="B14588" s="25" t="n">
        <v>16</v>
      </c>
      <c r="C14588" s="7" t="n">
        <v>0</v>
      </c>
    </row>
    <row r="14589" spans="1:6">
      <c r="A14589" t="s">
        <v>4</v>
      </c>
      <c r="B14589" s="4" t="s">
        <v>5</v>
      </c>
      <c r="C14589" s="4" t="s">
        <v>7</v>
      </c>
      <c r="D14589" s="4" t="s">
        <v>8</v>
      </c>
      <c r="E14589" s="4" t="s">
        <v>8</v>
      </c>
      <c r="F14589" s="4" t="s">
        <v>9</v>
      </c>
    </row>
    <row r="14590" spans="1:6">
      <c r="A14590" t="n">
        <v>121409</v>
      </c>
      <c r="B14590" s="22" t="n">
        <v>20</v>
      </c>
      <c r="C14590" s="7" t="n">
        <v>13</v>
      </c>
      <c r="D14590" s="7" t="n">
        <v>3</v>
      </c>
      <c r="E14590" s="7" t="n">
        <v>10</v>
      </c>
      <c r="F14590" s="7" t="s">
        <v>96</v>
      </c>
    </row>
    <row r="14591" spans="1:6">
      <c r="A14591" t="s">
        <v>4</v>
      </c>
      <c r="B14591" s="4" t="s">
        <v>5</v>
      </c>
      <c r="C14591" s="4" t="s">
        <v>7</v>
      </c>
    </row>
    <row r="14592" spans="1:6">
      <c r="A14592" t="n">
        <v>121427</v>
      </c>
      <c r="B14592" s="25" t="n">
        <v>16</v>
      </c>
      <c r="C14592" s="7" t="n">
        <v>0</v>
      </c>
    </row>
    <row r="14593" spans="1:6">
      <c r="A14593" t="s">
        <v>4</v>
      </c>
      <c r="B14593" s="4" t="s">
        <v>5</v>
      </c>
      <c r="C14593" s="4" t="s">
        <v>7</v>
      </c>
      <c r="D14593" s="4" t="s">
        <v>8</v>
      </c>
      <c r="E14593" s="4" t="s">
        <v>8</v>
      </c>
      <c r="F14593" s="4" t="s">
        <v>9</v>
      </c>
    </row>
    <row r="14594" spans="1:6">
      <c r="A14594" t="n">
        <v>121430</v>
      </c>
      <c r="B14594" s="22" t="n">
        <v>20</v>
      </c>
      <c r="C14594" s="7" t="n">
        <v>80</v>
      </c>
      <c r="D14594" s="7" t="n">
        <v>3</v>
      </c>
      <c r="E14594" s="7" t="n">
        <v>10</v>
      </c>
      <c r="F14594" s="7" t="s">
        <v>96</v>
      </c>
    </row>
    <row r="14595" spans="1:6">
      <c r="A14595" t="s">
        <v>4</v>
      </c>
      <c r="B14595" s="4" t="s">
        <v>5</v>
      </c>
      <c r="C14595" s="4" t="s">
        <v>7</v>
      </c>
    </row>
    <row r="14596" spans="1:6">
      <c r="A14596" t="n">
        <v>121448</v>
      </c>
      <c r="B14596" s="25" t="n">
        <v>16</v>
      </c>
      <c r="C14596" s="7" t="n">
        <v>0</v>
      </c>
    </row>
    <row r="14597" spans="1:6">
      <c r="A14597" t="s">
        <v>4</v>
      </c>
      <c r="B14597" s="4" t="s">
        <v>5</v>
      </c>
      <c r="C14597" s="4" t="s">
        <v>7</v>
      </c>
      <c r="D14597" s="4" t="s">
        <v>8</v>
      </c>
      <c r="E14597" s="4" t="s">
        <v>8</v>
      </c>
      <c r="F14597" s="4" t="s">
        <v>9</v>
      </c>
    </row>
    <row r="14598" spans="1:6">
      <c r="A14598" t="n">
        <v>121451</v>
      </c>
      <c r="B14598" s="22" t="n">
        <v>20</v>
      </c>
      <c r="C14598" s="7" t="n">
        <v>83</v>
      </c>
      <c r="D14598" s="7" t="n">
        <v>3</v>
      </c>
      <c r="E14598" s="7" t="n">
        <v>10</v>
      </c>
      <c r="F14598" s="7" t="s">
        <v>96</v>
      </c>
    </row>
    <row r="14599" spans="1:6">
      <c r="A14599" t="s">
        <v>4</v>
      </c>
      <c r="B14599" s="4" t="s">
        <v>5</v>
      </c>
      <c r="C14599" s="4" t="s">
        <v>7</v>
      </c>
    </row>
    <row r="14600" spans="1:6">
      <c r="A14600" t="n">
        <v>121469</v>
      </c>
      <c r="B14600" s="25" t="n">
        <v>16</v>
      </c>
      <c r="C14600" s="7" t="n">
        <v>0</v>
      </c>
    </row>
    <row r="14601" spans="1:6">
      <c r="A14601" t="s">
        <v>4</v>
      </c>
      <c r="B14601" s="4" t="s">
        <v>5</v>
      </c>
      <c r="C14601" s="4" t="s">
        <v>7</v>
      </c>
      <c r="D14601" s="4" t="s">
        <v>8</v>
      </c>
      <c r="E14601" s="4" t="s">
        <v>8</v>
      </c>
      <c r="F14601" s="4" t="s">
        <v>9</v>
      </c>
    </row>
    <row r="14602" spans="1:6">
      <c r="A14602" t="n">
        <v>121472</v>
      </c>
      <c r="B14602" s="22" t="n">
        <v>20</v>
      </c>
      <c r="C14602" s="7" t="n">
        <v>18</v>
      </c>
      <c r="D14602" s="7" t="n">
        <v>3</v>
      </c>
      <c r="E14602" s="7" t="n">
        <v>10</v>
      </c>
      <c r="F14602" s="7" t="s">
        <v>96</v>
      </c>
    </row>
    <row r="14603" spans="1:6">
      <c r="A14603" t="s">
        <v>4</v>
      </c>
      <c r="B14603" s="4" t="s">
        <v>5</v>
      </c>
      <c r="C14603" s="4" t="s">
        <v>7</v>
      </c>
    </row>
    <row r="14604" spans="1:6">
      <c r="A14604" t="n">
        <v>121490</v>
      </c>
      <c r="B14604" s="25" t="n">
        <v>16</v>
      </c>
      <c r="C14604" s="7" t="n">
        <v>0</v>
      </c>
    </row>
    <row r="14605" spans="1:6">
      <c r="A14605" t="s">
        <v>4</v>
      </c>
      <c r="B14605" s="4" t="s">
        <v>5</v>
      </c>
      <c r="C14605" s="4" t="s">
        <v>7</v>
      </c>
      <c r="D14605" s="4" t="s">
        <v>8</v>
      </c>
      <c r="E14605" s="4" t="s">
        <v>8</v>
      </c>
      <c r="F14605" s="4" t="s">
        <v>9</v>
      </c>
    </row>
    <row r="14606" spans="1:6">
      <c r="A14606" t="n">
        <v>121493</v>
      </c>
      <c r="B14606" s="22" t="n">
        <v>20</v>
      </c>
      <c r="C14606" s="7" t="n">
        <v>7032</v>
      </c>
      <c r="D14606" s="7" t="n">
        <v>3</v>
      </c>
      <c r="E14606" s="7" t="n">
        <v>10</v>
      </c>
      <c r="F14606" s="7" t="s">
        <v>96</v>
      </c>
    </row>
    <row r="14607" spans="1:6">
      <c r="A14607" t="s">
        <v>4</v>
      </c>
      <c r="B14607" s="4" t="s">
        <v>5</v>
      </c>
      <c r="C14607" s="4" t="s">
        <v>7</v>
      </c>
    </row>
    <row r="14608" spans="1:6">
      <c r="A14608" t="n">
        <v>121511</v>
      </c>
      <c r="B14608" s="25" t="n">
        <v>16</v>
      </c>
      <c r="C14608" s="7" t="n">
        <v>0</v>
      </c>
    </row>
    <row r="14609" spans="1:6">
      <c r="A14609" t="s">
        <v>4</v>
      </c>
      <c r="B14609" s="4" t="s">
        <v>5</v>
      </c>
      <c r="C14609" s="4" t="s">
        <v>7</v>
      </c>
      <c r="D14609" s="4" t="s">
        <v>8</v>
      </c>
      <c r="E14609" s="4" t="s">
        <v>8</v>
      </c>
      <c r="F14609" s="4" t="s">
        <v>9</v>
      </c>
    </row>
    <row r="14610" spans="1:6">
      <c r="A14610" t="n">
        <v>121514</v>
      </c>
      <c r="B14610" s="22" t="n">
        <v>20</v>
      </c>
      <c r="C14610" s="7" t="n">
        <v>107</v>
      </c>
      <c r="D14610" s="7" t="n">
        <v>3</v>
      </c>
      <c r="E14610" s="7" t="n">
        <v>10</v>
      </c>
      <c r="F14610" s="7" t="s">
        <v>96</v>
      </c>
    </row>
    <row r="14611" spans="1:6">
      <c r="A14611" t="s">
        <v>4</v>
      </c>
      <c r="B14611" s="4" t="s">
        <v>5</v>
      </c>
      <c r="C14611" s="4" t="s">
        <v>7</v>
      </c>
    </row>
    <row r="14612" spans="1:6">
      <c r="A14612" t="n">
        <v>121532</v>
      </c>
      <c r="B14612" s="25" t="n">
        <v>16</v>
      </c>
      <c r="C14612" s="7" t="n">
        <v>0</v>
      </c>
    </row>
    <row r="14613" spans="1:6">
      <c r="A14613" t="s">
        <v>4</v>
      </c>
      <c r="B14613" s="4" t="s">
        <v>5</v>
      </c>
      <c r="C14613" s="4" t="s">
        <v>7</v>
      </c>
      <c r="D14613" s="4" t="s">
        <v>8</v>
      </c>
      <c r="E14613" s="4" t="s">
        <v>8</v>
      </c>
      <c r="F14613" s="4" t="s">
        <v>9</v>
      </c>
    </row>
    <row r="14614" spans="1:6">
      <c r="A14614" t="n">
        <v>121535</v>
      </c>
      <c r="B14614" s="22" t="n">
        <v>20</v>
      </c>
      <c r="C14614" s="7" t="n">
        <v>108</v>
      </c>
      <c r="D14614" s="7" t="n">
        <v>3</v>
      </c>
      <c r="E14614" s="7" t="n">
        <v>10</v>
      </c>
      <c r="F14614" s="7" t="s">
        <v>96</v>
      </c>
    </row>
    <row r="14615" spans="1:6">
      <c r="A14615" t="s">
        <v>4</v>
      </c>
      <c r="B14615" s="4" t="s">
        <v>5</v>
      </c>
      <c r="C14615" s="4" t="s">
        <v>7</v>
      </c>
    </row>
    <row r="14616" spans="1:6">
      <c r="A14616" t="n">
        <v>121553</v>
      </c>
      <c r="B14616" s="25" t="n">
        <v>16</v>
      </c>
      <c r="C14616" s="7" t="n">
        <v>0</v>
      </c>
    </row>
    <row r="14617" spans="1:6">
      <c r="A14617" t="s">
        <v>4</v>
      </c>
      <c r="B14617" s="4" t="s">
        <v>5</v>
      </c>
      <c r="C14617" s="4" t="s">
        <v>8</v>
      </c>
      <c r="D14617" s="4" t="s">
        <v>7</v>
      </c>
      <c r="E14617" s="4" t="s">
        <v>8</v>
      </c>
      <c r="F14617" s="4" t="s">
        <v>12</v>
      </c>
    </row>
    <row r="14618" spans="1:6">
      <c r="A14618" t="n">
        <v>121556</v>
      </c>
      <c r="B14618" s="12" t="n">
        <v>5</v>
      </c>
      <c r="C14618" s="7" t="n">
        <v>30</v>
      </c>
      <c r="D14618" s="7" t="n">
        <v>10637</v>
      </c>
      <c r="E14618" s="7" t="n">
        <v>1</v>
      </c>
      <c r="F14618" s="13" t="n">
        <f t="normal" ca="1">A14628</f>
        <v>0</v>
      </c>
    </row>
    <row r="14619" spans="1:6">
      <c r="A14619" t="s">
        <v>4</v>
      </c>
      <c r="B14619" s="4" t="s">
        <v>5</v>
      </c>
      <c r="C14619" s="4" t="s">
        <v>7</v>
      </c>
      <c r="D14619" s="4" t="s">
        <v>9</v>
      </c>
      <c r="E14619" s="4" t="s">
        <v>9</v>
      </c>
      <c r="F14619" s="4" t="s">
        <v>9</v>
      </c>
      <c r="G14619" s="4" t="s">
        <v>8</v>
      </c>
      <c r="H14619" s="4" t="s">
        <v>14</v>
      </c>
      <c r="I14619" s="4" t="s">
        <v>13</v>
      </c>
      <c r="J14619" s="4" t="s">
        <v>13</v>
      </c>
      <c r="K14619" s="4" t="s">
        <v>13</v>
      </c>
      <c r="L14619" s="4" t="s">
        <v>13</v>
      </c>
      <c r="M14619" s="4" t="s">
        <v>13</v>
      </c>
      <c r="N14619" s="4" t="s">
        <v>13</v>
      </c>
      <c r="O14619" s="4" t="s">
        <v>13</v>
      </c>
      <c r="P14619" s="4" t="s">
        <v>9</v>
      </c>
      <c r="Q14619" s="4" t="s">
        <v>9</v>
      </c>
      <c r="R14619" s="4" t="s">
        <v>14</v>
      </c>
      <c r="S14619" s="4" t="s">
        <v>8</v>
      </c>
      <c r="T14619" s="4" t="s">
        <v>14</v>
      </c>
      <c r="U14619" s="4" t="s">
        <v>14</v>
      </c>
      <c r="V14619" s="4" t="s">
        <v>7</v>
      </c>
    </row>
    <row r="14620" spans="1:6">
      <c r="A14620" t="n">
        <v>121565</v>
      </c>
      <c r="B14620" s="66" t="n">
        <v>19</v>
      </c>
      <c r="C14620" s="7" t="n">
        <v>106</v>
      </c>
      <c r="D14620" s="7" t="s">
        <v>574</v>
      </c>
      <c r="E14620" s="7" t="s">
        <v>247</v>
      </c>
      <c r="F14620" s="7" t="s">
        <v>15</v>
      </c>
      <c r="G14620" s="7" t="n">
        <v>0</v>
      </c>
      <c r="H14620" s="7" t="n">
        <v>1</v>
      </c>
      <c r="I14620" s="7" t="n">
        <v>0</v>
      </c>
      <c r="J14620" s="7" t="n">
        <v>0</v>
      </c>
      <c r="K14620" s="7" t="n">
        <v>0</v>
      </c>
      <c r="L14620" s="7" t="n">
        <v>0</v>
      </c>
      <c r="M14620" s="7" t="n">
        <v>1</v>
      </c>
      <c r="N14620" s="7" t="n">
        <v>1.60000002384186</v>
      </c>
      <c r="O14620" s="7" t="n">
        <v>0.0900000035762787</v>
      </c>
      <c r="P14620" s="7" t="s">
        <v>15</v>
      </c>
      <c r="Q14620" s="7" t="s">
        <v>15</v>
      </c>
      <c r="R14620" s="7" t="n">
        <v>-1</v>
      </c>
      <c r="S14620" s="7" t="n">
        <v>0</v>
      </c>
      <c r="T14620" s="7" t="n">
        <v>0</v>
      </c>
      <c r="U14620" s="7" t="n">
        <v>0</v>
      </c>
      <c r="V14620" s="7" t="n">
        <v>0</v>
      </c>
    </row>
    <row r="14621" spans="1:6">
      <c r="A14621" t="s">
        <v>4</v>
      </c>
      <c r="B14621" s="4" t="s">
        <v>5</v>
      </c>
      <c r="C14621" s="4" t="s">
        <v>7</v>
      </c>
      <c r="D14621" s="4" t="s">
        <v>8</v>
      </c>
      <c r="E14621" s="4" t="s">
        <v>8</v>
      </c>
      <c r="F14621" s="4" t="s">
        <v>9</v>
      </c>
    </row>
    <row r="14622" spans="1:6">
      <c r="A14622" t="n">
        <v>121642</v>
      </c>
      <c r="B14622" s="22" t="n">
        <v>20</v>
      </c>
      <c r="C14622" s="7" t="n">
        <v>106</v>
      </c>
      <c r="D14622" s="7" t="n">
        <v>3</v>
      </c>
      <c r="E14622" s="7" t="n">
        <v>10</v>
      </c>
      <c r="F14622" s="7" t="s">
        <v>96</v>
      </c>
    </row>
    <row r="14623" spans="1:6">
      <c r="A14623" t="s">
        <v>4</v>
      </c>
      <c r="B14623" s="4" t="s">
        <v>5</v>
      </c>
      <c r="C14623" s="4" t="s">
        <v>7</v>
      </c>
    </row>
    <row r="14624" spans="1:6">
      <c r="A14624" t="n">
        <v>121660</v>
      </c>
      <c r="B14624" s="25" t="n">
        <v>16</v>
      </c>
      <c r="C14624" s="7" t="n">
        <v>0</v>
      </c>
    </row>
    <row r="14625" spans="1:22">
      <c r="A14625" t="s">
        <v>4</v>
      </c>
      <c r="B14625" s="4" t="s">
        <v>5</v>
      </c>
      <c r="C14625" s="4" t="s">
        <v>12</v>
      </c>
    </row>
    <row r="14626" spans="1:22">
      <c r="A14626" t="n">
        <v>121663</v>
      </c>
      <c r="B14626" s="15" t="n">
        <v>3</v>
      </c>
      <c r="C14626" s="13" t="n">
        <f t="normal" ca="1">A14634</f>
        <v>0</v>
      </c>
    </row>
    <row r="14627" spans="1:22">
      <c r="A14627" t="s">
        <v>4</v>
      </c>
      <c r="B14627" s="4" t="s">
        <v>5</v>
      </c>
      <c r="C14627" s="4" t="s">
        <v>7</v>
      </c>
      <c r="D14627" s="4" t="s">
        <v>9</v>
      </c>
      <c r="E14627" s="4" t="s">
        <v>9</v>
      </c>
      <c r="F14627" s="4" t="s">
        <v>9</v>
      </c>
      <c r="G14627" s="4" t="s">
        <v>8</v>
      </c>
      <c r="H14627" s="4" t="s">
        <v>14</v>
      </c>
      <c r="I14627" s="4" t="s">
        <v>13</v>
      </c>
      <c r="J14627" s="4" t="s">
        <v>13</v>
      </c>
      <c r="K14627" s="4" t="s">
        <v>13</v>
      </c>
      <c r="L14627" s="4" t="s">
        <v>13</v>
      </c>
      <c r="M14627" s="4" t="s">
        <v>13</v>
      </c>
      <c r="N14627" s="4" t="s">
        <v>13</v>
      </c>
      <c r="O14627" s="4" t="s">
        <v>13</v>
      </c>
      <c r="P14627" s="4" t="s">
        <v>9</v>
      </c>
      <c r="Q14627" s="4" t="s">
        <v>9</v>
      </c>
      <c r="R14627" s="4" t="s">
        <v>14</v>
      </c>
      <c r="S14627" s="4" t="s">
        <v>8</v>
      </c>
      <c r="T14627" s="4" t="s">
        <v>14</v>
      </c>
      <c r="U14627" s="4" t="s">
        <v>14</v>
      </c>
      <c r="V14627" s="4" t="s">
        <v>7</v>
      </c>
    </row>
    <row r="14628" spans="1:22">
      <c r="A14628" t="n">
        <v>121668</v>
      </c>
      <c r="B14628" s="66" t="n">
        <v>19</v>
      </c>
      <c r="C14628" s="7" t="n">
        <v>6473</v>
      </c>
      <c r="D14628" s="7" t="s">
        <v>575</v>
      </c>
      <c r="E14628" s="7" t="s">
        <v>576</v>
      </c>
      <c r="F14628" s="7" t="s">
        <v>15</v>
      </c>
      <c r="G14628" s="7" t="n">
        <v>0</v>
      </c>
      <c r="H14628" s="7" t="n">
        <v>1</v>
      </c>
      <c r="I14628" s="7" t="n">
        <v>0</v>
      </c>
      <c r="J14628" s="7" t="n">
        <v>0</v>
      </c>
      <c r="K14628" s="7" t="n">
        <v>0</v>
      </c>
      <c r="L14628" s="7" t="n">
        <v>0</v>
      </c>
      <c r="M14628" s="7" t="n">
        <v>1</v>
      </c>
      <c r="N14628" s="7" t="n">
        <v>1.60000002384186</v>
      </c>
      <c r="O14628" s="7" t="n">
        <v>0.0900000035762787</v>
      </c>
      <c r="P14628" s="7" t="s">
        <v>15</v>
      </c>
      <c r="Q14628" s="7" t="s">
        <v>15</v>
      </c>
      <c r="R14628" s="7" t="n">
        <v>-1</v>
      </c>
      <c r="S14628" s="7" t="n">
        <v>0</v>
      </c>
      <c r="T14628" s="7" t="n">
        <v>0</v>
      </c>
      <c r="U14628" s="7" t="n">
        <v>0</v>
      </c>
      <c r="V14628" s="7" t="n">
        <v>0</v>
      </c>
    </row>
    <row r="14629" spans="1:22">
      <c r="A14629" t="s">
        <v>4</v>
      </c>
      <c r="B14629" s="4" t="s">
        <v>5</v>
      </c>
      <c r="C14629" s="4" t="s">
        <v>7</v>
      </c>
      <c r="D14629" s="4" t="s">
        <v>8</v>
      </c>
      <c r="E14629" s="4" t="s">
        <v>8</v>
      </c>
      <c r="F14629" s="4" t="s">
        <v>9</v>
      </c>
    </row>
    <row r="14630" spans="1:22">
      <c r="A14630" t="n">
        <v>121747</v>
      </c>
      <c r="B14630" s="22" t="n">
        <v>20</v>
      </c>
      <c r="C14630" s="7" t="n">
        <v>6473</v>
      </c>
      <c r="D14630" s="7" t="n">
        <v>3</v>
      </c>
      <c r="E14630" s="7" t="n">
        <v>10</v>
      </c>
      <c r="F14630" s="7" t="s">
        <v>96</v>
      </c>
    </row>
    <row r="14631" spans="1:22">
      <c r="A14631" t="s">
        <v>4</v>
      </c>
      <c r="B14631" s="4" t="s">
        <v>5</v>
      </c>
      <c r="C14631" s="4" t="s">
        <v>7</v>
      </c>
    </row>
    <row r="14632" spans="1:22">
      <c r="A14632" t="n">
        <v>121765</v>
      </c>
      <c r="B14632" s="25" t="n">
        <v>16</v>
      </c>
      <c r="C14632" s="7" t="n">
        <v>0</v>
      </c>
    </row>
    <row r="14633" spans="1:22">
      <c r="A14633" t="s">
        <v>4</v>
      </c>
      <c r="B14633" s="4" t="s">
        <v>5</v>
      </c>
      <c r="C14633" s="4" t="s">
        <v>8</v>
      </c>
      <c r="D14633" s="4" t="s">
        <v>7</v>
      </c>
      <c r="E14633" s="4" t="s">
        <v>8</v>
      </c>
      <c r="F14633" s="4" t="s">
        <v>12</v>
      </c>
    </row>
    <row r="14634" spans="1:22">
      <c r="A14634" t="n">
        <v>121768</v>
      </c>
      <c r="B14634" s="12" t="n">
        <v>5</v>
      </c>
      <c r="C14634" s="7" t="n">
        <v>30</v>
      </c>
      <c r="D14634" s="7" t="n">
        <v>10671</v>
      </c>
      <c r="E14634" s="7" t="n">
        <v>1</v>
      </c>
      <c r="F14634" s="13" t="n">
        <f t="normal" ca="1">A14644</f>
        <v>0</v>
      </c>
    </row>
    <row r="14635" spans="1:22">
      <c r="A14635" t="s">
        <v>4</v>
      </c>
      <c r="B14635" s="4" t="s">
        <v>5</v>
      </c>
      <c r="C14635" s="4" t="s">
        <v>7</v>
      </c>
      <c r="D14635" s="4" t="s">
        <v>9</v>
      </c>
      <c r="E14635" s="4" t="s">
        <v>9</v>
      </c>
      <c r="F14635" s="4" t="s">
        <v>9</v>
      </c>
      <c r="G14635" s="4" t="s">
        <v>8</v>
      </c>
      <c r="H14635" s="4" t="s">
        <v>14</v>
      </c>
      <c r="I14635" s="4" t="s">
        <v>13</v>
      </c>
      <c r="J14635" s="4" t="s">
        <v>13</v>
      </c>
      <c r="K14635" s="4" t="s">
        <v>13</v>
      </c>
      <c r="L14635" s="4" t="s">
        <v>13</v>
      </c>
      <c r="M14635" s="4" t="s">
        <v>13</v>
      </c>
      <c r="N14635" s="4" t="s">
        <v>13</v>
      </c>
      <c r="O14635" s="4" t="s">
        <v>13</v>
      </c>
      <c r="P14635" s="4" t="s">
        <v>9</v>
      </c>
      <c r="Q14635" s="4" t="s">
        <v>9</v>
      </c>
      <c r="R14635" s="4" t="s">
        <v>14</v>
      </c>
      <c r="S14635" s="4" t="s">
        <v>8</v>
      </c>
      <c r="T14635" s="4" t="s">
        <v>14</v>
      </c>
      <c r="U14635" s="4" t="s">
        <v>14</v>
      </c>
      <c r="V14635" s="4" t="s">
        <v>7</v>
      </c>
    </row>
    <row r="14636" spans="1:22">
      <c r="A14636" t="n">
        <v>121777</v>
      </c>
      <c r="B14636" s="66" t="n">
        <v>19</v>
      </c>
      <c r="C14636" s="7" t="n">
        <v>90</v>
      </c>
      <c r="D14636" s="7" t="s">
        <v>785</v>
      </c>
      <c r="E14636" s="7" t="s">
        <v>828</v>
      </c>
      <c r="F14636" s="7" t="s">
        <v>15</v>
      </c>
      <c r="G14636" s="7" t="n">
        <v>0</v>
      </c>
      <c r="H14636" s="7" t="n">
        <v>1</v>
      </c>
      <c r="I14636" s="7" t="n">
        <v>0</v>
      </c>
      <c r="J14636" s="7" t="n">
        <v>0</v>
      </c>
      <c r="K14636" s="7" t="n">
        <v>0</v>
      </c>
      <c r="L14636" s="7" t="n">
        <v>0</v>
      </c>
      <c r="M14636" s="7" t="n">
        <v>1</v>
      </c>
      <c r="N14636" s="7" t="n">
        <v>1.60000002384186</v>
      </c>
      <c r="O14636" s="7" t="n">
        <v>0.0900000035762787</v>
      </c>
      <c r="P14636" s="7" t="s">
        <v>15</v>
      </c>
      <c r="Q14636" s="7" t="s">
        <v>15</v>
      </c>
      <c r="R14636" s="7" t="n">
        <v>-1</v>
      </c>
      <c r="S14636" s="7" t="n">
        <v>0</v>
      </c>
      <c r="T14636" s="7" t="n">
        <v>0</v>
      </c>
      <c r="U14636" s="7" t="n">
        <v>0</v>
      </c>
      <c r="V14636" s="7" t="n">
        <v>0</v>
      </c>
    </row>
    <row r="14637" spans="1:22">
      <c r="A14637" t="s">
        <v>4</v>
      </c>
      <c r="B14637" s="4" t="s">
        <v>5</v>
      </c>
      <c r="C14637" s="4" t="s">
        <v>7</v>
      </c>
      <c r="D14637" s="4" t="s">
        <v>8</v>
      </c>
      <c r="E14637" s="4" t="s">
        <v>8</v>
      </c>
      <c r="F14637" s="4" t="s">
        <v>9</v>
      </c>
    </row>
    <row r="14638" spans="1:22">
      <c r="A14638" t="n">
        <v>121845</v>
      </c>
      <c r="B14638" s="22" t="n">
        <v>20</v>
      </c>
      <c r="C14638" s="7" t="n">
        <v>90</v>
      </c>
      <c r="D14638" s="7" t="n">
        <v>3</v>
      </c>
      <c r="E14638" s="7" t="n">
        <v>10</v>
      </c>
      <c r="F14638" s="7" t="s">
        <v>96</v>
      </c>
    </row>
    <row r="14639" spans="1:22">
      <c r="A14639" t="s">
        <v>4</v>
      </c>
      <c r="B14639" s="4" t="s">
        <v>5</v>
      </c>
      <c r="C14639" s="4" t="s">
        <v>7</v>
      </c>
    </row>
    <row r="14640" spans="1:22">
      <c r="A14640" t="n">
        <v>121863</v>
      </c>
      <c r="B14640" s="25" t="n">
        <v>16</v>
      </c>
      <c r="C14640" s="7" t="n">
        <v>0</v>
      </c>
    </row>
    <row r="14641" spans="1:22">
      <c r="A14641" t="s">
        <v>4</v>
      </c>
      <c r="B14641" s="4" t="s">
        <v>5</v>
      </c>
      <c r="C14641" s="4" t="s">
        <v>12</v>
      </c>
    </row>
    <row r="14642" spans="1:22">
      <c r="A14642" t="n">
        <v>121866</v>
      </c>
      <c r="B14642" s="15" t="n">
        <v>3</v>
      </c>
      <c r="C14642" s="13" t="n">
        <f t="normal" ca="1">A14650</f>
        <v>0</v>
      </c>
    </row>
    <row r="14643" spans="1:22">
      <c r="A14643" t="s">
        <v>4</v>
      </c>
      <c r="B14643" s="4" t="s">
        <v>5</v>
      </c>
      <c r="C14643" s="4" t="s">
        <v>7</v>
      </c>
      <c r="D14643" s="4" t="s">
        <v>9</v>
      </c>
      <c r="E14643" s="4" t="s">
        <v>9</v>
      </c>
      <c r="F14643" s="4" t="s">
        <v>9</v>
      </c>
      <c r="G14643" s="4" t="s">
        <v>8</v>
      </c>
      <c r="H14643" s="4" t="s">
        <v>14</v>
      </c>
      <c r="I14643" s="4" t="s">
        <v>13</v>
      </c>
      <c r="J14643" s="4" t="s">
        <v>13</v>
      </c>
      <c r="K14643" s="4" t="s">
        <v>13</v>
      </c>
      <c r="L14643" s="4" t="s">
        <v>13</v>
      </c>
      <c r="M14643" s="4" t="s">
        <v>13</v>
      </c>
      <c r="N14643" s="4" t="s">
        <v>13</v>
      </c>
      <c r="O14643" s="4" t="s">
        <v>13</v>
      </c>
      <c r="P14643" s="4" t="s">
        <v>9</v>
      </c>
      <c r="Q14643" s="4" t="s">
        <v>9</v>
      </c>
      <c r="R14643" s="4" t="s">
        <v>14</v>
      </c>
      <c r="S14643" s="4" t="s">
        <v>8</v>
      </c>
      <c r="T14643" s="4" t="s">
        <v>14</v>
      </c>
      <c r="U14643" s="4" t="s">
        <v>14</v>
      </c>
      <c r="V14643" s="4" t="s">
        <v>7</v>
      </c>
    </row>
    <row r="14644" spans="1:22">
      <c r="A14644" t="n">
        <v>121871</v>
      </c>
      <c r="B14644" s="66" t="n">
        <v>19</v>
      </c>
      <c r="C14644" s="7" t="n">
        <v>6470</v>
      </c>
      <c r="D14644" s="7" t="s">
        <v>571</v>
      </c>
      <c r="E14644" s="7" t="s">
        <v>572</v>
      </c>
      <c r="F14644" s="7" t="s">
        <v>15</v>
      </c>
      <c r="G14644" s="7" t="n">
        <v>0</v>
      </c>
      <c r="H14644" s="7" t="n">
        <v>1</v>
      </c>
      <c r="I14644" s="7" t="n">
        <v>0</v>
      </c>
      <c r="J14644" s="7" t="n">
        <v>0</v>
      </c>
      <c r="K14644" s="7" t="n">
        <v>0</v>
      </c>
      <c r="L14644" s="7" t="n">
        <v>0</v>
      </c>
      <c r="M14644" s="7" t="n">
        <v>1</v>
      </c>
      <c r="N14644" s="7" t="n">
        <v>1.60000002384186</v>
      </c>
      <c r="O14644" s="7" t="n">
        <v>0.0900000035762787</v>
      </c>
      <c r="P14644" s="7" t="s">
        <v>15</v>
      </c>
      <c r="Q14644" s="7" t="s">
        <v>15</v>
      </c>
      <c r="R14644" s="7" t="n">
        <v>-1</v>
      </c>
      <c r="S14644" s="7" t="n">
        <v>0</v>
      </c>
      <c r="T14644" s="7" t="n">
        <v>0</v>
      </c>
      <c r="U14644" s="7" t="n">
        <v>0</v>
      </c>
      <c r="V14644" s="7" t="n">
        <v>0</v>
      </c>
    </row>
    <row r="14645" spans="1:22">
      <c r="A14645" t="s">
        <v>4</v>
      </c>
      <c r="B14645" s="4" t="s">
        <v>5</v>
      </c>
      <c r="C14645" s="4" t="s">
        <v>7</v>
      </c>
      <c r="D14645" s="4" t="s">
        <v>8</v>
      </c>
      <c r="E14645" s="4" t="s">
        <v>8</v>
      </c>
      <c r="F14645" s="4" t="s">
        <v>9</v>
      </c>
    </row>
    <row r="14646" spans="1:22">
      <c r="A14646" t="n">
        <v>121949</v>
      </c>
      <c r="B14646" s="22" t="n">
        <v>20</v>
      </c>
      <c r="C14646" s="7" t="n">
        <v>6470</v>
      </c>
      <c r="D14646" s="7" t="n">
        <v>3</v>
      </c>
      <c r="E14646" s="7" t="n">
        <v>10</v>
      </c>
      <c r="F14646" s="7" t="s">
        <v>96</v>
      </c>
    </row>
    <row r="14647" spans="1:22">
      <c r="A14647" t="s">
        <v>4</v>
      </c>
      <c r="B14647" s="4" t="s">
        <v>5</v>
      </c>
      <c r="C14647" s="4" t="s">
        <v>7</v>
      </c>
    </row>
    <row r="14648" spans="1:22">
      <c r="A14648" t="n">
        <v>121967</v>
      </c>
      <c r="B14648" s="25" t="n">
        <v>16</v>
      </c>
      <c r="C14648" s="7" t="n">
        <v>0</v>
      </c>
    </row>
    <row r="14649" spans="1:22">
      <c r="A14649" t="s">
        <v>4</v>
      </c>
      <c r="B14649" s="4" t="s">
        <v>5</v>
      </c>
      <c r="C14649" s="4" t="s">
        <v>8</v>
      </c>
      <c r="D14649" s="4" t="s">
        <v>7</v>
      </c>
      <c r="E14649" s="4" t="s">
        <v>8</v>
      </c>
      <c r="F14649" s="4" t="s">
        <v>9</v>
      </c>
      <c r="G14649" s="4" t="s">
        <v>9</v>
      </c>
      <c r="H14649" s="4" t="s">
        <v>9</v>
      </c>
      <c r="I14649" s="4" t="s">
        <v>9</v>
      </c>
      <c r="J14649" s="4" t="s">
        <v>9</v>
      </c>
      <c r="K14649" s="4" t="s">
        <v>9</v>
      </c>
      <c r="L14649" s="4" t="s">
        <v>9</v>
      </c>
      <c r="M14649" s="4" t="s">
        <v>9</v>
      </c>
      <c r="N14649" s="4" t="s">
        <v>9</v>
      </c>
      <c r="O14649" s="4" t="s">
        <v>9</v>
      </c>
      <c r="P14649" s="4" t="s">
        <v>9</v>
      </c>
      <c r="Q14649" s="4" t="s">
        <v>9</v>
      </c>
      <c r="R14649" s="4" t="s">
        <v>9</v>
      </c>
      <c r="S14649" s="4" t="s">
        <v>9</v>
      </c>
      <c r="T14649" s="4" t="s">
        <v>9</v>
      </c>
      <c r="U14649" s="4" t="s">
        <v>9</v>
      </c>
    </row>
    <row r="14650" spans="1:22">
      <c r="A14650" t="n">
        <v>121970</v>
      </c>
      <c r="B14650" s="51" t="n">
        <v>36</v>
      </c>
      <c r="C14650" s="7" t="n">
        <v>8</v>
      </c>
      <c r="D14650" s="7" t="n">
        <v>12</v>
      </c>
      <c r="E14650" s="7" t="n">
        <v>0</v>
      </c>
      <c r="F14650" s="7" t="s">
        <v>245</v>
      </c>
      <c r="G14650" s="7" t="s">
        <v>15</v>
      </c>
      <c r="H14650" s="7" t="s">
        <v>15</v>
      </c>
      <c r="I14650" s="7" t="s">
        <v>15</v>
      </c>
      <c r="J14650" s="7" t="s">
        <v>15</v>
      </c>
      <c r="K14650" s="7" t="s">
        <v>15</v>
      </c>
      <c r="L14650" s="7" t="s">
        <v>15</v>
      </c>
      <c r="M14650" s="7" t="s">
        <v>15</v>
      </c>
      <c r="N14650" s="7" t="s">
        <v>15</v>
      </c>
      <c r="O14650" s="7" t="s">
        <v>15</v>
      </c>
      <c r="P14650" s="7" t="s">
        <v>15</v>
      </c>
      <c r="Q14650" s="7" t="s">
        <v>15</v>
      </c>
      <c r="R14650" s="7" t="s">
        <v>15</v>
      </c>
      <c r="S14650" s="7" t="s">
        <v>15</v>
      </c>
      <c r="T14650" s="7" t="s">
        <v>15</v>
      </c>
      <c r="U14650" s="7" t="s">
        <v>15</v>
      </c>
    </row>
    <row r="14651" spans="1:22">
      <c r="A14651" t="s">
        <v>4</v>
      </c>
      <c r="B14651" s="4" t="s">
        <v>5</v>
      </c>
      <c r="C14651" s="4" t="s">
        <v>8</v>
      </c>
      <c r="D14651" s="4" t="s">
        <v>7</v>
      </c>
      <c r="E14651" s="4" t="s">
        <v>8</v>
      </c>
      <c r="F14651" s="4" t="s">
        <v>9</v>
      </c>
      <c r="G14651" s="4" t="s">
        <v>9</v>
      </c>
      <c r="H14651" s="4" t="s">
        <v>9</v>
      </c>
      <c r="I14651" s="4" t="s">
        <v>9</v>
      </c>
      <c r="J14651" s="4" t="s">
        <v>9</v>
      </c>
      <c r="K14651" s="4" t="s">
        <v>9</v>
      </c>
      <c r="L14651" s="4" t="s">
        <v>9</v>
      </c>
      <c r="M14651" s="4" t="s">
        <v>9</v>
      </c>
      <c r="N14651" s="4" t="s">
        <v>9</v>
      </c>
      <c r="O14651" s="4" t="s">
        <v>9</v>
      </c>
      <c r="P14651" s="4" t="s">
        <v>9</v>
      </c>
      <c r="Q14651" s="4" t="s">
        <v>9</v>
      </c>
      <c r="R14651" s="4" t="s">
        <v>9</v>
      </c>
      <c r="S14651" s="4" t="s">
        <v>9</v>
      </c>
      <c r="T14651" s="4" t="s">
        <v>9</v>
      </c>
      <c r="U14651" s="4" t="s">
        <v>9</v>
      </c>
    </row>
    <row r="14652" spans="1:22">
      <c r="A14652" t="n">
        <v>122000</v>
      </c>
      <c r="B14652" s="51" t="n">
        <v>36</v>
      </c>
      <c r="C14652" s="7" t="n">
        <v>8</v>
      </c>
      <c r="D14652" s="7" t="n">
        <v>107</v>
      </c>
      <c r="E14652" s="7" t="n">
        <v>0</v>
      </c>
      <c r="F14652" s="7" t="s">
        <v>248</v>
      </c>
      <c r="G14652" s="7" t="s">
        <v>15</v>
      </c>
      <c r="H14652" s="7" t="s">
        <v>15</v>
      </c>
      <c r="I14652" s="7" t="s">
        <v>15</v>
      </c>
      <c r="J14652" s="7" t="s">
        <v>15</v>
      </c>
      <c r="K14652" s="7" t="s">
        <v>15</v>
      </c>
      <c r="L14652" s="7" t="s">
        <v>15</v>
      </c>
      <c r="M14652" s="7" t="s">
        <v>15</v>
      </c>
      <c r="N14652" s="7" t="s">
        <v>15</v>
      </c>
      <c r="O14652" s="7" t="s">
        <v>15</v>
      </c>
      <c r="P14652" s="7" t="s">
        <v>15</v>
      </c>
      <c r="Q14652" s="7" t="s">
        <v>15</v>
      </c>
      <c r="R14652" s="7" t="s">
        <v>15</v>
      </c>
      <c r="S14652" s="7" t="s">
        <v>15</v>
      </c>
      <c r="T14652" s="7" t="s">
        <v>15</v>
      </c>
      <c r="U14652" s="7" t="s">
        <v>15</v>
      </c>
    </row>
    <row r="14653" spans="1:22">
      <c r="A14653" t="s">
        <v>4</v>
      </c>
      <c r="B14653" s="4" t="s">
        <v>5</v>
      </c>
      <c r="C14653" s="4" t="s">
        <v>8</v>
      </c>
      <c r="D14653" s="4" t="s">
        <v>7</v>
      </c>
      <c r="E14653" s="4" t="s">
        <v>8</v>
      </c>
      <c r="F14653" s="4" t="s">
        <v>9</v>
      </c>
      <c r="G14653" s="4" t="s">
        <v>9</v>
      </c>
      <c r="H14653" s="4" t="s">
        <v>9</v>
      </c>
      <c r="I14653" s="4" t="s">
        <v>9</v>
      </c>
      <c r="J14653" s="4" t="s">
        <v>9</v>
      </c>
      <c r="K14653" s="4" t="s">
        <v>9</v>
      </c>
      <c r="L14653" s="4" t="s">
        <v>9</v>
      </c>
      <c r="M14653" s="4" t="s">
        <v>9</v>
      </c>
      <c r="N14653" s="4" t="s">
        <v>9</v>
      </c>
      <c r="O14653" s="4" t="s">
        <v>9</v>
      </c>
      <c r="P14653" s="4" t="s">
        <v>9</v>
      </c>
      <c r="Q14653" s="4" t="s">
        <v>9</v>
      </c>
      <c r="R14653" s="4" t="s">
        <v>9</v>
      </c>
      <c r="S14653" s="4" t="s">
        <v>9</v>
      </c>
      <c r="T14653" s="4" t="s">
        <v>9</v>
      </c>
      <c r="U14653" s="4" t="s">
        <v>9</v>
      </c>
    </row>
    <row r="14654" spans="1:22">
      <c r="A14654" t="n">
        <v>122033</v>
      </c>
      <c r="B14654" s="51" t="n">
        <v>36</v>
      </c>
      <c r="C14654" s="7" t="n">
        <v>8</v>
      </c>
      <c r="D14654" s="7" t="n">
        <v>108</v>
      </c>
      <c r="E14654" s="7" t="n">
        <v>0</v>
      </c>
      <c r="F14654" s="7" t="s">
        <v>248</v>
      </c>
      <c r="G14654" s="7" t="s">
        <v>15</v>
      </c>
      <c r="H14654" s="7" t="s">
        <v>15</v>
      </c>
      <c r="I14654" s="7" t="s">
        <v>15</v>
      </c>
      <c r="J14654" s="7" t="s">
        <v>15</v>
      </c>
      <c r="K14654" s="7" t="s">
        <v>15</v>
      </c>
      <c r="L14654" s="7" t="s">
        <v>15</v>
      </c>
      <c r="M14654" s="7" t="s">
        <v>15</v>
      </c>
      <c r="N14654" s="7" t="s">
        <v>15</v>
      </c>
      <c r="O14654" s="7" t="s">
        <v>15</v>
      </c>
      <c r="P14654" s="7" t="s">
        <v>15</v>
      </c>
      <c r="Q14654" s="7" t="s">
        <v>15</v>
      </c>
      <c r="R14654" s="7" t="s">
        <v>15</v>
      </c>
      <c r="S14654" s="7" t="s">
        <v>15</v>
      </c>
      <c r="T14654" s="7" t="s">
        <v>15</v>
      </c>
      <c r="U14654" s="7" t="s">
        <v>15</v>
      </c>
    </row>
    <row r="14655" spans="1:22">
      <c r="A14655" t="s">
        <v>4</v>
      </c>
      <c r="B14655" s="4" t="s">
        <v>5</v>
      </c>
      <c r="C14655" s="4" t="s">
        <v>8</v>
      </c>
      <c r="D14655" s="4" t="s">
        <v>7</v>
      </c>
      <c r="E14655" s="4" t="s">
        <v>8</v>
      </c>
      <c r="F14655" s="4" t="s">
        <v>9</v>
      </c>
      <c r="G14655" s="4" t="s">
        <v>9</v>
      </c>
      <c r="H14655" s="4" t="s">
        <v>9</v>
      </c>
      <c r="I14655" s="4" t="s">
        <v>9</v>
      </c>
      <c r="J14655" s="4" t="s">
        <v>9</v>
      </c>
      <c r="K14655" s="4" t="s">
        <v>9</v>
      </c>
      <c r="L14655" s="4" t="s">
        <v>9</v>
      </c>
      <c r="M14655" s="4" t="s">
        <v>9</v>
      </c>
      <c r="N14655" s="4" t="s">
        <v>9</v>
      </c>
      <c r="O14655" s="4" t="s">
        <v>9</v>
      </c>
      <c r="P14655" s="4" t="s">
        <v>9</v>
      </c>
      <c r="Q14655" s="4" t="s">
        <v>9</v>
      </c>
      <c r="R14655" s="4" t="s">
        <v>9</v>
      </c>
      <c r="S14655" s="4" t="s">
        <v>9</v>
      </c>
      <c r="T14655" s="4" t="s">
        <v>9</v>
      </c>
      <c r="U14655" s="4" t="s">
        <v>9</v>
      </c>
    </row>
    <row r="14656" spans="1:22">
      <c r="A14656" t="n">
        <v>122066</v>
      </c>
      <c r="B14656" s="51" t="n">
        <v>36</v>
      </c>
      <c r="C14656" s="7" t="n">
        <v>8</v>
      </c>
      <c r="D14656" s="7" t="n">
        <v>11</v>
      </c>
      <c r="E14656" s="7" t="n">
        <v>0</v>
      </c>
      <c r="F14656" s="7" t="s">
        <v>237</v>
      </c>
      <c r="G14656" s="7" t="s">
        <v>829</v>
      </c>
      <c r="H14656" s="7" t="s">
        <v>15</v>
      </c>
      <c r="I14656" s="7" t="s">
        <v>15</v>
      </c>
      <c r="J14656" s="7" t="s">
        <v>15</v>
      </c>
      <c r="K14656" s="7" t="s">
        <v>15</v>
      </c>
      <c r="L14656" s="7" t="s">
        <v>15</v>
      </c>
      <c r="M14656" s="7" t="s">
        <v>15</v>
      </c>
      <c r="N14656" s="7" t="s">
        <v>15</v>
      </c>
      <c r="O14656" s="7" t="s">
        <v>15</v>
      </c>
      <c r="P14656" s="7" t="s">
        <v>15</v>
      </c>
      <c r="Q14656" s="7" t="s">
        <v>15</v>
      </c>
      <c r="R14656" s="7" t="s">
        <v>15</v>
      </c>
      <c r="S14656" s="7" t="s">
        <v>15</v>
      </c>
      <c r="T14656" s="7" t="s">
        <v>15</v>
      </c>
      <c r="U14656" s="7" t="s">
        <v>15</v>
      </c>
    </row>
    <row r="14657" spans="1:22">
      <c r="A14657" t="s">
        <v>4</v>
      </c>
      <c r="B14657" s="4" t="s">
        <v>5</v>
      </c>
      <c r="C14657" s="4" t="s">
        <v>8</v>
      </c>
      <c r="D14657" s="4" t="s">
        <v>7</v>
      </c>
      <c r="E14657" s="4" t="s">
        <v>8</v>
      </c>
      <c r="F14657" s="4" t="s">
        <v>9</v>
      </c>
      <c r="G14657" s="4" t="s">
        <v>9</v>
      </c>
      <c r="H14657" s="4" t="s">
        <v>9</v>
      </c>
      <c r="I14657" s="4" t="s">
        <v>9</v>
      </c>
      <c r="J14657" s="4" t="s">
        <v>9</v>
      </c>
      <c r="K14657" s="4" t="s">
        <v>9</v>
      </c>
      <c r="L14657" s="4" t="s">
        <v>9</v>
      </c>
      <c r="M14657" s="4" t="s">
        <v>9</v>
      </c>
      <c r="N14657" s="4" t="s">
        <v>9</v>
      </c>
      <c r="O14657" s="4" t="s">
        <v>9</v>
      </c>
      <c r="P14657" s="4" t="s">
        <v>9</v>
      </c>
      <c r="Q14657" s="4" t="s">
        <v>9</v>
      </c>
      <c r="R14657" s="4" t="s">
        <v>9</v>
      </c>
      <c r="S14657" s="4" t="s">
        <v>9</v>
      </c>
      <c r="T14657" s="4" t="s">
        <v>9</v>
      </c>
      <c r="U14657" s="4" t="s">
        <v>9</v>
      </c>
    </row>
    <row r="14658" spans="1:22">
      <c r="A14658" t="n">
        <v>122113</v>
      </c>
      <c r="B14658" s="51" t="n">
        <v>36</v>
      </c>
      <c r="C14658" s="7" t="n">
        <v>8</v>
      </c>
      <c r="D14658" s="7" t="n">
        <v>6</v>
      </c>
      <c r="E14658" s="7" t="n">
        <v>0</v>
      </c>
      <c r="F14658" s="7" t="s">
        <v>830</v>
      </c>
      <c r="G14658" s="7" t="s">
        <v>15</v>
      </c>
      <c r="H14658" s="7" t="s">
        <v>15</v>
      </c>
      <c r="I14658" s="7" t="s">
        <v>15</v>
      </c>
      <c r="J14658" s="7" t="s">
        <v>15</v>
      </c>
      <c r="K14658" s="7" t="s">
        <v>15</v>
      </c>
      <c r="L14658" s="7" t="s">
        <v>15</v>
      </c>
      <c r="M14658" s="7" t="s">
        <v>15</v>
      </c>
      <c r="N14658" s="7" t="s">
        <v>15</v>
      </c>
      <c r="O14658" s="7" t="s">
        <v>15</v>
      </c>
      <c r="P14658" s="7" t="s">
        <v>15</v>
      </c>
      <c r="Q14658" s="7" t="s">
        <v>15</v>
      </c>
      <c r="R14658" s="7" t="s">
        <v>15</v>
      </c>
      <c r="S14658" s="7" t="s">
        <v>15</v>
      </c>
      <c r="T14658" s="7" t="s">
        <v>15</v>
      </c>
      <c r="U14658" s="7" t="s">
        <v>15</v>
      </c>
    </row>
    <row r="14659" spans="1:22">
      <c r="A14659" t="s">
        <v>4</v>
      </c>
      <c r="B14659" s="4" t="s">
        <v>5</v>
      </c>
      <c r="C14659" s="4" t="s">
        <v>8</v>
      </c>
      <c r="D14659" s="4" t="s">
        <v>7</v>
      </c>
      <c r="E14659" s="4" t="s">
        <v>8</v>
      </c>
      <c r="F14659" s="4" t="s">
        <v>9</v>
      </c>
      <c r="G14659" s="4" t="s">
        <v>9</v>
      </c>
      <c r="H14659" s="4" t="s">
        <v>9</v>
      </c>
      <c r="I14659" s="4" t="s">
        <v>9</v>
      </c>
      <c r="J14659" s="4" t="s">
        <v>9</v>
      </c>
      <c r="K14659" s="4" t="s">
        <v>9</v>
      </c>
      <c r="L14659" s="4" t="s">
        <v>9</v>
      </c>
      <c r="M14659" s="4" t="s">
        <v>9</v>
      </c>
      <c r="N14659" s="4" t="s">
        <v>9</v>
      </c>
      <c r="O14659" s="4" t="s">
        <v>9</v>
      </c>
      <c r="P14659" s="4" t="s">
        <v>9</v>
      </c>
      <c r="Q14659" s="4" t="s">
        <v>9</v>
      </c>
      <c r="R14659" s="4" t="s">
        <v>9</v>
      </c>
      <c r="S14659" s="4" t="s">
        <v>9</v>
      </c>
      <c r="T14659" s="4" t="s">
        <v>9</v>
      </c>
      <c r="U14659" s="4" t="s">
        <v>9</v>
      </c>
    </row>
    <row r="14660" spans="1:22">
      <c r="A14660" t="n">
        <v>122145</v>
      </c>
      <c r="B14660" s="51" t="n">
        <v>36</v>
      </c>
      <c r="C14660" s="7" t="n">
        <v>8</v>
      </c>
      <c r="D14660" s="7" t="n">
        <v>9</v>
      </c>
      <c r="E14660" s="7" t="n">
        <v>0</v>
      </c>
      <c r="F14660" s="7" t="s">
        <v>831</v>
      </c>
      <c r="G14660" s="7" t="s">
        <v>15</v>
      </c>
      <c r="H14660" s="7" t="s">
        <v>15</v>
      </c>
      <c r="I14660" s="7" t="s">
        <v>15</v>
      </c>
      <c r="J14660" s="7" t="s">
        <v>15</v>
      </c>
      <c r="K14660" s="7" t="s">
        <v>15</v>
      </c>
      <c r="L14660" s="7" t="s">
        <v>15</v>
      </c>
      <c r="M14660" s="7" t="s">
        <v>15</v>
      </c>
      <c r="N14660" s="7" t="s">
        <v>15</v>
      </c>
      <c r="O14660" s="7" t="s">
        <v>15</v>
      </c>
      <c r="P14660" s="7" t="s">
        <v>15</v>
      </c>
      <c r="Q14660" s="7" t="s">
        <v>15</v>
      </c>
      <c r="R14660" s="7" t="s">
        <v>15</v>
      </c>
      <c r="S14660" s="7" t="s">
        <v>15</v>
      </c>
      <c r="T14660" s="7" t="s">
        <v>15</v>
      </c>
      <c r="U14660" s="7" t="s">
        <v>15</v>
      </c>
    </row>
    <row r="14661" spans="1:22">
      <c r="A14661" t="s">
        <v>4</v>
      </c>
      <c r="B14661" s="4" t="s">
        <v>5</v>
      </c>
      <c r="C14661" s="4" t="s">
        <v>8</v>
      </c>
      <c r="D14661" s="4" t="s">
        <v>7</v>
      </c>
      <c r="E14661" s="4" t="s">
        <v>8</v>
      </c>
      <c r="F14661" s="4" t="s">
        <v>9</v>
      </c>
      <c r="G14661" s="4" t="s">
        <v>9</v>
      </c>
      <c r="H14661" s="4" t="s">
        <v>9</v>
      </c>
      <c r="I14661" s="4" t="s">
        <v>9</v>
      </c>
      <c r="J14661" s="4" t="s">
        <v>9</v>
      </c>
      <c r="K14661" s="4" t="s">
        <v>9</v>
      </c>
      <c r="L14661" s="4" t="s">
        <v>9</v>
      </c>
      <c r="M14661" s="4" t="s">
        <v>9</v>
      </c>
      <c r="N14661" s="4" t="s">
        <v>9</v>
      </c>
      <c r="O14661" s="4" t="s">
        <v>9</v>
      </c>
      <c r="P14661" s="4" t="s">
        <v>9</v>
      </c>
      <c r="Q14661" s="4" t="s">
        <v>9</v>
      </c>
      <c r="R14661" s="4" t="s">
        <v>9</v>
      </c>
      <c r="S14661" s="4" t="s">
        <v>9</v>
      </c>
      <c r="T14661" s="4" t="s">
        <v>9</v>
      </c>
      <c r="U14661" s="4" t="s">
        <v>9</v>
      </c>
    </row>
    <row r="14662" spans="1:22">
      <c r="A14662" t="n">
        <v>122181</v>
      </c>
      <c r="B14662" s="51" t="n">
        <v>36</v>
      </c>
      <c r="C14662" s="7" t="n">
        <v>8</v>
      </c>
      <c r="D14662" s="7" t="n">
        <v>80</v>
      </c>
      <c r="E14662" s="7" t="n">
        <v>0</v>
      </c>
      <c r="F14662" s="7" t="s">
        <v>832</v>
      </c>
      <c r="G14662" s="7" t="s">
        <v>15</v>
      </c>
      <c r="H14662" s="7" t="s">
        <v>15</v>
      </c>
      <c r="I14662" s="7" t="s">
        <v>15</v>
      </c>
      <c r="J14662" s="7" t="s">
        <v>15</v>
      </c>
      <c r="K14662" s="7" t="s">
        <v>15</v>
      </c>
      <c r="L14662" s="7" t="s">
        <v>15</v>
      </c>
      <c r="M14662" s="7" t="s">
        <v>15</v>
      </c>
      <c r="N14662" s="7" t="s">
        <v>15</v>
      </c>
      <c r="O14662" s="7" t="s">
        <v>15</v>
      </c>
      <c r="P14662" s="7" t="s">
        <v>15</v>
      </c>
      <c r="Q14662" s="7" t="s">
        <v>15</v>
      </c>
      <c r="R14662" s="7" t="s">
        <v>15</v>
      </c>
      <c r="S14662" s="7" t="s">
        <v>15</v>
      </c>
      <c r="T14662" s="7" t="s">
        <v>15</v>
      </c>
      <c r="U14662" s="7" t="s">
        <v>15</v>
      </c>
    </row>
    <row r="14663" spans="1:22">
      <c r="A14663" t="s">
        <v>4</v>
      </c>
      <c r="B14663" s="4" t="s">
        <v>5</v>
      </c>
      <c r="C14663" s="4" t="s">
        <v>8</v>
      </c>
      <c r="D14663" s="4" t="s">
        <v>7</v>
      </c>
      <c r="E14663" s="4" t="s">
        <v>8</v>
      </c>
      <c r="F14663" s="4" t="s">
        <v>9</v>
      </c>
      <c r="G14663" s="4" t="s">
        <v>9</v>
      </c>
      <c r="H14663" s="4" t="s">
        <v>9</v>
      </c>
      <c r="I14663" s="4" t="s">
        <v>9</v>
      </c>
      <c r="J14663" s="4" t="s">
        <v>9</v>
      </c>
      <c r="K14663" s="4" t="s">
        <v>9</v>
      </c>
      <c r="L14663" s="4" t="s">
        <v>9</v>
      </c>
      <c r="M14663" s="4" t="s">
        <v>9</v>
      </c>
      <c r="N14663" s="4" t="s">
        <v>9</v>
      </c>
      <c r="O14663" s="4" t="s">
        <v>9</v>
      </c>
      <c r="P14663" s="4" t="s">
        <v>9</v>
      </c>
      <c r="Q14663" s="4" t="s">
        <v>9</v>
      </c>
      <c r="R14663" s="4" t="s">
        <v>9</v>
      </c>
      <c r="S14663" s="4" t="s">
        <v>9</v>
      </c>
      <c r="T14663" s="4" t="s">
        <v>9</v>
      </c>
      <c r="U14663" s="4" t="s">
        <v>9</v>
      </c>
    </row>
    <row r="14664" spans="1:22">
      <c r="A14664" t="n">
        <v>122214</v>
      </c>
      <c r="B14664" s="51" t="n">
        <v>36</v>
      </c>
      <c r="C14664" s="7" t="n">
        <v>8</v>
      </c>
      <c r="D14664" s="7" t="n">
        <v>0</v>
      </c>
      <c r="E14664" s="7" t="n">
        <v>0</v>
      </c>
      <c r="F14664" s="7" t="s">
        <v>258</v>
      </c>
      <c r="G14664" s="7" t="s">
        <v>833</v>
      </c>
      <c r="H14664" s="7" t="s">
        <v>15</v>
      </c>
      <c r="I14664" s="7" t="s">
        <v>15</v>
      </c>
      <c r="J14664" s="7" t="s">
        <v>15</v>
      </c>
      <c r="K14664" s="7" t="s">
        <v>15</v>
      </c>
      <c r="L14664" s="7" t="s">
        <v>15</v>
      </c>
      <c r="M14664" s="7" t="s">
        <v>15</v>
      </c>
      <c r="N14664" s="7" t="s">
        <v>15</v>
      </c>
      <c r="O14664" s="7" t="s">
        <v>15</v>
      </c>
      <c r="P14664" s="7" t="s">
        <v>15</v>
      </c>
      <c r="Q14664" s="7" t="s">
        <v>15</v>
      </c>
      <c r="R14664" s="7" t="s">
        <v>15</v>
      </c>
      <c r="S14664" s="7" t="s">
        <v>15</v>
      </c>
      <c r="T14664" s="7" t="s">
        <v>15</v>
      </c>
      <c r="U14664" s="7" t="s">
        <v>15</v>
      </c>
    </row>
    <row r="14665" spans="1:22">
      <c r="A14665" t="s">
        <v>4</v>
      </c>
      <c r="B14665" s="4" t="s">
        <v>5</v>
      </c>
      <c r="C14665" s="4" t="s">
        <v>8</v>
      </c>
      <c r="D14665" s="4" t="s">
        <v>7</v>
      </c>
      <c r="E14665" s="4" t="s">
        <v>8</v>
      </c>
      <c r="F14665" s="4" t="s">
        <v>9</v>
      </c>
      <c r="G14665" s="4" t="s">
        <v>9</v>
      </c>
      <c r="H14665" s="4" t="s">
        <v>9</v>
      </c>
      <c r="I14665" s="4" t="s">
        <v>9</v>
      </c>
      <c r="J14665" s="4" t="s">
        <v>9</v>
      </c>
      <c r="K14665" s="4" t="s">
        <v>9</v>
      </c>
      <c r="L14665" s="4" t="s">
        <v>9</v>
      </c>
      <c r="M14665" s="4" t="s">
        <v>9</v>
      </c>
      <c r="N14665" s="4" t="s">
        <v>9</v>
      </c>
      <c r="O14665" s="4" t="s">
        <v>9</v>
      </c>
      <c r="P14665" s="4" t="s">
        <v>9</v>
      </c>
      <c r="Q14665" s="4" t="s">
        <v>9</v>
      </c>
      <c r="R14665" s="4" t="s">
        <v>9</v>
      </c>
      <c r="S14665" s="4" t="s">
        <v>9</v>
      </c>
      <c r="T14665" s="4" t="s">
        <v>9</v>
      </c>
      <c r="U14665" s="4" t="s">
        <v>9</v>
      </c>
    </row>
    <row r="14666" spans="1:22">
      <c r="A14666" t="n">
        <v>122255</v>
      </c>
      <c r="B14666" s="51" t="n">
        <v>36</v>
      </c>
      <c r="C14666" s="7" t="n">
        <v>8</v>
      </c>
      <c r="D14666" s="7" t="n">
        <v>5</v>
      </c>
      <c r="E14666" s="7" t="n">
        <v>0</v>
      </c>
      <c r="F14666" s="7" t="s">
        <v>834</v>
      </c>
      <c r="G14666" s="7" t="s">
        <v>15</v>
      </c>
      <c r="H14666" s="7" t="s">
        <v>15</v>
      </c>
      <c r="I14666" s="7" t="s">
        <v>15</v>
      </c>
      <c r="J14666" s="7" t="s">
        <v>15</v>
      </c>
      <c r="K14666" s="7" t="s">
        <v>15</v>
      </c>
      <c r="L14666" s="7" t="s">
        <v>15</v>
      </c>
      <c r="M14666" s="7" t="s">
        <v>15</v>
      </c>
      <c r="N14666" s="7" t="s">
        <v>15</v>
      </c>
      <c r="O14666" s="7" t="s">
        <v>15</v>
      </c>
      <c r="P14666" s="7" t="s">
        <v>15</v>
      </c>
      <c r="Q14666" s="7" t="s">
        <v>15</v>
      </c>
      <c r="R14666" s="7" t="s">
        <v>15</v>
      </c>
      <c r="S14666" s="7" t="s">
        <v>15</v>
      </c>
      <c r="T14666" s="7" t="s">
        <v>15</v>
      </c>
      <c r="U14666" s="7" t="s">
        <v>15</v>
      </c>
    </row>
    <row r="14667" spans="1:22">
      <c r="A14667" t="s">
        <v>4</v>
      </c>
      <c r="B14667" s="4" t="s">
        <v>5</v>
      </c>
      <c r="C14667" s="4" t="s">
        <v>8</v>
      </c>
      <c r="D14667" s="4" t="s">
        <v>7</v>
      </c>
      <c r="E14667" s="4" t="s">
        <v>8</v>
      </c>
      <c r="F14667" s="4" t="s">
        <v>9</v>
      </c>
      <c r="G14667" s="4" t="s">
        <v>9</v>
      </c>
      <c r="H14667" s="4" t="s">
        <v>9</v>
      </c>
      <c r="I14667" s="4" t="s">
        <v>9</v>
      </c>
      <c r="J14667" s="4" t="s">
        <v>9</v>
      </c>
      <c r="K14667" s="4" t="s">
        <v>9</v>
      </c>
      <c r="L14667" s="4" t="s">
        <v>9</v>
      </c>
      <c r="M14667" s="4" t="s">
        <v>9</v>
      </c>
      <c r="N14667" s="4" t="s">
        <v>9</v>
      </c>
      <c r="O14667" s="4" t="s">
        <v>9</v>
      </c>
      <c r="P14667" s="4" t="s">
        <v>9</v>
      </c>
      <c r="Q14667" s="4" t="s">
        <v>9</v>
      </c>
      <c r="R14667" s="4" t="s">
        <v>9</v>
      </c>
      <c r="S14667" s="4" t="s">
        <v>9</v>
      </c>
      <c r="T14667" s="4" t="s">
        <v>9</v>
      </c>
      <c r="U14667" s="4" t="s">
        <v>9</v>
      </c>
    </row>
    <row r="14668" spans="1:22">
      <c r="A14668" t="n">
        <v>122287</v>
      </c>
      <c r="B14668" s="51" t="n">
        <v>36</v>
      </c>
      <c r="C14668" s="7" t="n">
        <v>8</v>
      </c>
      <c r="D14668" s="7" t="n">
        <v>8</v>
      </c>
      <c r="E14668" s="7" t="n">
        <v>0</v>
      </c>
      <c r="F14668" s="7" t="s">
        <v>258</v>
      </c>
      <c r="G14668" s="7" t="s">
        <v>15</v>
      </c>
      <c r="H14668" s="7" t="s">
        <v>15</v>
      </c>
      <c r="I14668" s="7" t="s">
        <v>15</v>
      </c>
      <c r="J14668" s="7" t="s">
        <v>15</v>
      </c>
      <c r="K14668" s="7" t="s">
        <v>15</v>
      </c>
      <c r="L14668" s="7" t="s">
        <v>15</v>
      </c>
      <c r="M14668" s="7" t="s">
        <v>15</v>
      </c>
      <c r="N14668" s="7" t="s">
        <v>15</v>
      </c>
      <c r="O14668" s="7" t="s">
        <v>15</v>
      </c>
      <c r="P14668" s="7" t="s">
        <v>15</v>
      </c>
      <c r="Q14668" s="7" t="s">
        <v>15</v>
      </c>
      <c r="R14668" s="7" t="s">
        <v>15</v>
      </c>
      <c r="S14668" s="7" t="s">
        <v>15</v>
      </c>
      <c r="T14668" s="7" t="s">
        <v>15</v>
      </c>
      <c r="U14668" s="7" t="s">
        <v>15</v>
      </c>
    </row>
    <row r="14669" spans="1:22">
      <c r="A14669" t="s">
        <v>4</v>
      </c>
      <c r="B14669" s="4" t="s">
        <v>5</v>
      </c>
      <c r="C14669" s="4" t="s">
        <v>8</v>
      </c>
      <c r="D14669" s="4" t="s">
        <v>7</v>
      </c>
      <c r="E14669" s="4" t="s">
        <v>8</v>
      </c>
      <c r="F14669" s="4" t="s">
        <v>9</v>
      </c>
      <c r="G14669" s="4" t="s">
        <v>9</v>
      </c>
      <c r="H14669" s="4" t="s">
        <v>9</v>
      </c>
      <c r="I14669" s="4" t="s">
        <v>9</v>
      </c>
      <c r="J14669" s="4" t="s">
        <v>9</v>
      </c>
      <c r="K14669" s="4" t="s">
        <v>9</v>
      </c>
      <c r="L14669" s="4" t="s">
        <v>9</v>
      </c>
      <c r="M14669" s="4" t="s">
        <v>9</v>
      </c>
      <c r="N14669" s="4" t="s">
        <v>9</v>
      </c>
      <c r="O14669" s="4" t="s">
        <v>9</v>
      </c>
      <c r="P14669" s="4" t="s">
        <v>9</v>
      </c>
      <c r="Q14669" s="4" t="s">
        <v>9</v>
      </c>
      <c r="R14669" s="4" t="s">
        <v>9</v>
      </c>
      <c r="S14669" s="4" t="s">
        <v>9</v>
      </c>
      <c r="T14669" s="4" t="s">
        <v>9</v>
      </c>
      <c r="U14669" s="4" t="s">
        <v>9</v>
      </c>
    </row>
    <row r="14670" spans="1:22">
      <c r="A14670" t="n">
        <v>122320</v>
      </c>
      <c r="B14670" s="51" t="n">
        <v>36</v>
      </c>
      <c r="C14670" s="7" t="n">
        <v>8</v>
      </c>
      <c r="D14670" s="7" t="n">
        <v>1</v>
      </c>
      <c r="E14670" s="7" t="n">
        <v>0</v>
      </c>
      <c r="F14670" s="7" t="s">
        <v>237</v>
      </c>
      <c r="G14670" s="7" t="s">
        <v>15</v>
      </c>
      <c r="H14670" s="7" t="s">
        <v>15</v>
      </c>
      <c r="I14670" s="7" t="s">
        <v>15</v>
      </c>
      <c r="J14670" s="7" t="s">
        <v>15</v>
      </c>
      <c r="K14670" s="7" t="s">
        <v>15</v>
      </c>
      <c r="L14670" s="7" t="s">
        <v>15</v>
      </c>
      <c r="M14670" s="7" t="s">
        <v>15</v>
      </c>
      <c r="N14670" s="7" t="s">
        <v>15</v>
      </c>
      <c r="O14670" s="7" t="s">
        <v>15</v>
      </c>
      <c r="P14670" s="7" t="s">
        <v>15</v>
      </c>
      <c r="Q14670" s="7" t="s">
        <v>15</v>
      </c>
      <c r="R14670" s="7" t="s">
        <v>15</v>
      </c>
      <c r="S14670" s="7" t="s">
        <v>15</v>
      </c>
      <c r="T14670" s="7" t="s">
        <v>15</v>
      </c>
      <c r="U14670" s="7" t="s">
        <v>15</v>
      </c>
    </row>
    <row r="14671" spans="1:22">
      <c r="A14671" t="s">
        <v>4</v>
      </c>
      <c r="B14671" s="4" t="s">
        <v>5</v>
      </c>
      <c r="C14671" s="4" t="s">
        <v>8</v>
      </c>
      <c r="D14671" s="4" t="s">
        <v>7</v>
      </c>
      <c r="E14671" s="4" t="s">
        <v>8</v>
      </c>
      <c r="F14671" s="4" t="s">
        <v>12</v>
      </c>
    </row>
    <row r="14672" spans="1:22">
      <c r="A14672" t="n">
        <v>122354</v>
      </c>
      <c r="B14672" s="12" t="n">
        <v>5</v>
      </c>
      <c r="C14672" s="7" t="n">
        <v>30</v>
      </c>
      <c r="D14672" s="7" t="n">
        <v>10637</v>
      </c>
      <c r="E14672" s="7" t="n">
        <v>1</v>
      </c>
      <c r="F14672" s="13" t="n">
        <f t="normal" ca="1">A14678</f>
        <v>0</v>
      </c>
    </row>
    <row r="14673" spans="1:21">
      <c r="A14673" t="s">
        <v>4</v>
      </c>
      <c r="B14673" s="4" t="s">
        <v>5</v>
      </c>
      <c r="C14673" s="4" t="s">
        <v>8</v>
      </c>
      <c r="D14673" s="4" t="s">
        <v>7</v>
      </c>
      <c r="E14673" s="4" t="s">
        <v>8</v>
      </c>
      <c r="F14673" s="4" t="s">
        <v>9</v>
      </c>
      <c r="G14673" s="4" t="s">
        <v>9</v>
      </c>
      <c r="H14673" s="4" t="s">
        <v>9</v>
      </c>
      <c r="I14673" s="4" t="s">
        <v>9</v>
      </c>
      <c r="J14673" s="4" t="s">
        <v>9</v>
      </c>
      <c r="K14673" s="4" t="s">
        <v>9</v>
      </c>
      <c r="L14673" s="4" t="s">
        <v>9</v>
      </c>
      <c r="M14673" s="4" t="s">
        <v>9</v>
      </c>
      <c r="N14673" s="4" t="s">
        <v>9</v>
      </c>
      <c r="O14673" s="4" t="s">
        <v>9</v>
      </c>
      <c r="P14673" s="4" t="s">
        <v>9</v>
      </c>
      <c r="Q14673" s="4" t="s">
        <v>9</v>
      </c>
      <c r="R14673" s="4" t="s">
        <v>9</v>
      </c>
      <c r="S14673" s="4" t="s">
        <v>9</v>
      </c>
      <c r="T14673" s="4" t="s">
        <v>9</v>
      </c>
      <c r="U14673" s="4" t="s">
        <v>9</v>
      </c>
    </row>
    <row r="14674" spans="1:21">
      <c r="A14674" t="n">
        <v>122363</v>
      </c>
      <c r="B14674" s="51" t="n">
        <v>36</v>
      </c>
      <c r="C14674" s="7" t="n">
        <v>8</v>
      </c>
      <c r="D14674" s="7" t="n">
        <v>106</v>
      </c>
      <c r="E14674" s="7" t="n">
        <v>0</v>
      </c>
      <c r="F14674" s="7" t="s">
        <v>248</v>
      </c>
      <c r="G14674" s="7" t="s">
        <v>15</v>
      </c>
      <c r="H14674" s="7" t="s">
        <v>15</v>
      </c>
      <c r="I14674" s="7" t="s">
        <v>15</v>
      </c>
      <c r="J14674" s="7" t="s">
        <v>15</v>
      </c>
      <c r="K14674" s="7" t="s">
        <v>15</v>
      </c>
      <c r="L14674" s="7" t="s">
        <v>15</v>
      </c>
      <c r="M14674" s="7" t="s">
        <v>15</v>
      </c>
      <c r="N14674" s="7" t="s">
        <v>15</v>
      </c>
      <c r="O14674" s="7" t="s">
        <v>15</v>
      </c>
      <c r="P14674" s="7" t="s">
        <v>15</v>
      </c>
      <c r="Q14674" s="7" t="s">
        <v>15</v>
      </c>
      <c r="R14674" s="7" t="s">
        <v>15</v>
      </c>
      <c r="S14674" s="7" t="s">
        <v>15</v>
      </c>
      <c r="T14674" s="7" t="s">
        <v>15</v>
      </c>
      <c r="U14674" s="7" t="s">
        <v>15</v>
      </c>
    </row>
    <row r="14675" spans="1:21">
      <c r="A14675" t="s">
        <v>4</v>
      </c>
      <c r="B14675" s="4" t="s">
        <v>5</v>
      </c>
      <c r="C14675" s="4" t="s">
        <v>12</v>
      </c>
    </row>
    <row r="14676" spans="1:21">
      <c r="A14676" t="n">
        <v>122396</v>
      </c>
      <c r="B14676" s="15" t="n">
        <v>3</v>
      </c>
      <c r="C14676" s="13" t="n">
        <f t="normal" ca="1">A14680</f>
        <v>0</v>
      </c>
    </row>
    <row r="14677" spans="1:21">
      <c r="A14677" t="s">
        <v>4</v>
      </c>
      <c r="B14677" s="4" t="s">
        <v>5</v>
      </c>
      <c r="C14677" s="4" t="s">
        <v>8</v>
      </c>
      <c r="D14677" s="4" t="s">
        <v>7</v>
      </c>
      <c r="E14677" s="4" t="s">
        <v>8</v>
      </c>
      <c r="F14677" s="4" t="s">
        <v>9</v>
      </c>
      <c r="G14677" s="4" t="s">
        <v>9</v>
      </c>
      <c r="H14677" s="4" t="s">
        <v>9</v>
      </c>
      <c r="I14677" s="4" t="s">
        <v>9</v>
      </c>
      <c r="J14677" s="4" t="s">
        <v>9</v>
      </c>
      <c r="K14677" s="4" t="s">
        <v>9</v>
      </c>
      <c r="L14677" s="4" t="s">
        <v>9</v>
      </c>
      <c r="M14677" s="4" t="s">
        <v>9</v>
      </c>
      <c r="N14677" s="4" t="s">
        <v>9</v>
      </c>
      <c r="O14677" s="4" t="s">
        <v>9</v>
      </c>
      <c r="P14677" s="4" t="s">
        <v>9</v>
      </c>
      <c r="Q14677" s="4" t="s">
        <v>9</v>
      </c>
      <c r="R14677" s="4" t="s">
        <v>9</v>
      </c>
      <c r="S14677" s="4" t="s">
        <v>9</v>
      </c>
      <c r="T14677" s="4" t="s">
        <v>9</v>
      </c>
      <c r="U14677" s="4" t="s">
        <v>9</v>
      </c>
    </row>
    <row r="14678" spans="1:21">
      <c r="A14678" t="n">
        <v>122401</v>
      </c>
      <c r="B14678" s="51" t="n">
        <v>36</v>
      </c>
      <c r="C14678" s="7" t="n">
        <v>8</v>
      </c>
      <c r="D14678" s="7" t="n">
        <v>6473</v>
      </c>
      <c r="E14678" s="7" t="n">
        <v>0</v>
      </c>
      <c r="F14678" s="7" t="s">
        <v>248</v>
      </c>
      <c r="G14678" s="7" t="s">
        <v>15</v>
      </c>
      <c r="H14678" s="7" t="s">
        <v>15</v>
      </c>
      <c r="I14678" s="7" t="s">
        <v>15</v>
      </c>
      <c r="J14678" s="7" t="s">
        <v>15</v>
      </c>
      <c r="K14678" s="7" t="s">
        <v>15</v>
      </c>
      <c r="L14678" s="7" t="s">
        <v>15</v>
      </c>
      <c r="M14678" s="7" t="s">
        <v>15</v>
      </c>
      <c r="N14678" s="7" t="s">
        <v>15</v>
      </c>
      <c r="O14678" s="7" t="s">
        <v>15</v>
      </c>
      <c r="P14678" s="7" t="s">
        <v>15</v>
      </c>
      <c r="Q14678" s="7" t="s">
        <v>15</v>
      </c>
      <c r="R14678" s="7" t="s">
        <v>15</v>
      </c>
      <c r="S14678" s="7" t="s">
        <v>15</v>
      </c>
      <c r="T14678" s="7" t="s">
        <v>15</v>
      </c>
      <c r="U14678" s="7" t="s">
        <v>15</v>
      </c>
    </row>
    <row r="14679" spans="1:21">
      <c r="A14679" t="s">
        <v>4</v>
      </c>
      <c r="B14679" s="4" t="s">
        <v>5</v>
      </c>
      <c r="C14679" s="4" t="s">
        <v>8</v>
      </c>
      <c r="D14679" s="4" t="s">
        <v>9</v>
      </c>
    </row>
    <row r="14680" spans="1:21">
      <c r="A14680" t="n">
        <v>122434</v>
      </c>
      <c r="B14680" s="9" t="n">
        <v>2</v>
      </c>
      <c r="C14680" s="7" t="n">
        <v>10</v>
      </c>
      <c r="D14680" s="7" t="s">
        <v>191</v>
      </c>
    </row>
    <row r="14681" spans="1:21">
      <c r="A14681" t="s">
        <v>4</v>
      </c>
      <c r="B14681" s="4" t="s">
        <v>5</v>
      </c>
      <c r="C14681" s="4" t="s">
        <v>7</v>
      </c>
      <c r="D14681" s="4" t="s">
        <v>13</v>
      </c>
      <c r="E14681" s="4" t="s">
        <v>13</v>
      </c>
      <c r="F14681" s="4" t="s">
        <v>13</v>
      </c>
      <c r="G14681" s="4" t="s">
        <v>13</v>
      </c>
    </row>
    <row r="14682" spans="1:21">
      <c r="A14682" t="n">
        <v>122460</v>
      </c>
      <c r="B14682" s="46" t="n">
        <v>46</v>
      </c>
      <c r="C14682" s="7" t="n">
        <v>0</v>
      </c>
      <c r="D14682" s="7" t="n">
        <v>-0.550000011920929</v>
      </c>
      <c r="E14682" s="7" t="n">
        <v>2</v>
      </c>
      <c r="F14682" s="7" t="n">
        <v>41.7999992370605</v>
      </c>
      <c r="G14682" s="7" t="n">
        <v>0</v>
      </c>
    </row>
    <row r="14683" spans="1:21">
      <c r="A14683" t="s">
        <v>4</v>
      </c>
      <c r="B14683" s="4" t="s">
        <v>5</v>
      </c>
      <c r="C14683" s="4" t="s">
        <v>7</v>
      </c>
      <c r="D14683" s="4" t="s">
        <v>13</v>
      </c>
      <c r="E14683" s="4" t="s">
        <v>13</v>
      </c>
      <c r="F14683" s="4" t="s">
        <v>13</v>
      </c>
      <c r="G14683" s="4" t="s">
        <v>13</v>
      </c>
    </row>
    <row r="14684" spans="1:21">
      <c r="A14684" t="n">
        <v>122479</v>
      </c>
      <c r="B14684" s="46" t="n">
        <v>46</v>
      </c>
      <c r="C14684" s="7" t="n">
        <v>1</v>
      </c>
      <c r="D14684" s="7" t="n">
        <v>0.600000023841858</v>
      </c>
      <c r="E14684" s="7" t="n">
        <v>2</v>
      </c>
      <c r="F14684" s="7" t="n">
        <v>41.5999984741211</v>
      </c>
      <c r="G14684" s="7" t="n">
        <v>0</v>
      </c>
    </row>
    <row r="14685" spans="1:21">
      <c r="A14685" t="s">
        <v>4</v>
      </c>
      <c r="B14685" s="4" t="s">
        <v>5</v>
      </c>
      <c r="C14685" s="4" t="s">
        <v>7</v>
      </c>
      <c r="D14685" s="4" t="s">
        <v>13</v>
      </c>
      <c r="E14685" s="4" t="s">
        <v>13</v>
      </c>
      <c r="F14685" s="4" t="s">
        <v>13</v>
      </c>
      <c r="G14685" s="4" t="s">
        <v>13</v>
      </c>
    </row>
    <row r="14686" spans="1:21">
      <c r="A14686" t="n">
        <v>122498</v>
      </c>
      <c r="B14686" s="46" t="n">
        <v>46</v>
      </c>
      <c r="C14686" s="7" t="n">
        <v>2</v>
      </c>
      <c r="D14686" s="7" t="n">
        <v>1.39999997615814</v>
      </c>
      <c r="E14686" s="7" t="n">
        <v>2</v>
      </c>
      <c r="F14686" s="7" t="n">
        <v>40.9500007629395</v>
      </c>
      <c r="G14686" s="7" t="n">
        <v>0</v>
      </c>
    </row>
    <row r="14687" spans="1:21">
      <c r="A14687" t="s">
        <v>4</v>
      </c>
      <c r="B14687" s="4" t="s">
        <v>5</v>
      </c>
      <c r="C14687" s="4" t="s">
        <v>7</v>
      </c>
      <c r="D14687" s="4" t="s">
        <v>13</v>
      </c>
      <c r="E14687" s="4" t="s">
        <v>13</v>
      </c>
      <c r="F14687" s="4" t="s">
        <v>13</v>
      </c>
      <c r="G14687" s="4" t="s">
        <v>13</v>
      </c>
    </row>
    <row r="14688" spans="1:21">
      <c r="A14688" t="n">
        <v>122517</v>
      </c>
      <c r="B14688" s="46" t="n">
        <v>46</v>
      </c>
      <c r="C14688" s="7" t="n">
        <v>3</v>
      </c>
      <c r="D14688" s="7" t="n">
        <v>0.100000001490116</v>
      </c>
      <c r="E14688" s="7" t="n">
        <v>2</v>
      </c>
      <c r="F14688" s="7" t="n">
        <v>40.75</v>
      </c>
      <c r="G14688" s="7" t="n">
        <v>0</v>
      </c>
    </row>
    <row r="14689" spans="1:21">
      <c r="A14689" t="s">
        <v>4</v>
      </c>
      <c r="B14689" s="4" t="s">
        <v>5</v>
      </c>
      <c r="C14689" s="4" t="s">
        <v>7</v>
      </c>
      <c r="D14689" s="4" t="s">
        <v>13</v>
      </c>
      <c r="E14689" s="4" t="s">
        <v>13</v>
      </c>
      <c r="F14689" s="4" t="s">
        <v>13</v>
      </c>
      <c r="G14689" s="4" t="s">
        <v>13</v>
      </c>
    </row>
    <row r="14690" spans="1:21">
      <c r="A14690" t="n">
        <v>122536</v>
      </c>
      <c r="B14690" s="46" t="n">
        <v>46</v>
      </c>
      <c r="C14690" s="7" t="n">
        <v>4</v>
      </c>
      <c r="D14690" s="7" t="n">
        <v>-1.25</v>
      </c>
      <c r="E14690" s="7" t="n">
        <v>2</v>
      </c>
      <c r="F14690" s="7" t="n">
        <v>40.6500015258789</v>
      </c>
      <c r="G14690" s="7" t="n">
        <v>0</v>
      </c>
    </row>
    <row r="14691" spans="1:21">
      <c r="A14691" t="s">
        <v>4</v>
      </c>
      <c r="B14691" s="4" t="s">
        <v>5</v>
      </c>
      <c r="C14691" s="4" t="s">
        <v>7</v>
      </c>
      <c r="D14691" s="4" t="s">
        <v>13</v>
      </c>
      <c r="E14691" s="4" t="s">
        <v>13</v>
      </c>
      <c r="F14691" s="4" t="s">
        <v>13</v>
      </c>
      <c r="G14691" s="4" t="s">
        <v>13</v>
      </c>
    </row>
    <row r="14692" spans="1:21">
      <c r="A14692" t="n">
        <v>122555</v>
      </c>
      <c r="B14692" s="46" t="n">
        <v>46</v>
      </c>
      <c r="C14692" s="7" t="n">
        <v>5</v>
      </c>
      <c r="D14692" s="7" t="n">
        <v>-0.449999988079071</v>
      </c>
      <c r="E14692" s="7" t="n">
        <v>2</v>
      </c>
      <c r="F14692" s="7" t="n">
        <v>39.7999992370605</v>
      </c>
      <c r="G14692" s="7" t="n">
        <v>0</v>
      </c>
    </row>
    <row r="14693" spans="1:21">
      <c r="A14693" t="s">
        <v>4</v>
      </c>
      <c r="B14693" s="4" t="s">
        <v>5</v>
      </c>
      <c r="C14693" s="4" t="s">
        <v>7</v>
      </c>
      <c r="D14693" s="4" t="s">
        <v>13</v>
      </c>
      <c r="E14693" s="4" t="s">
        <v>13</v>
      </c>
      <c r="F14693" s="4" t="s">
        <v>13</v>
      </c>
      <c r="G14693" s="4" t="s">
        <v>13</v>
      </c>
    </row>
    <row r="14694" spans="1:21">
      <c r="A14694" t="n">
        <v>122574</v>
      </c>
      <c r="B14694" s="46" t="n">
        <v>46</v>
      </c>
      <c r="C14694" s="7" t="n">
        <v>6</v>
      </c>
      <c r="D14694" s="7" t="n">
        <v>0.800000011920929</v>
      </c>
      <c r="E14694" s="7" t="n">
        <v>2</v>
      </c>
      <c r="F14694" s="7" t="n">
        <v>40.2000007629395</v>
      </c>
      <c r="G14694" s="7" t="n">
        <v>0</v>
      </c>
    </row>
    <row r="14695" spans="1:21">
      <c r="A14695" t="s">
        <v>4</v>
      </c>
      <c r="B14695" s="4" t="s">
        <v>5</v>
      </c>
      <c r="C14695" s="4" t="s">
        <v>7</v>
      </c>
      <c r="D14695" s="4" t="s">
        <v>13</v>
      </c>
      <c r="E14695" s="4" t="s">
        <v>13</v>
      </c>
      <c r="F14695" s="4" t="s">
        <v>13</v>
      </c>
      <c r="G14695" s="4" t="s">
        <v>13</v>
      </c>
    </row>
    <row r="14696" spans="1:21">
      <c r="A14696" t="n">
        <v>122593</v>
      </c>
      <c r="B14696" s="46" t="n">
        <v>46</v>
      </c>
      <c r="C14696" s="7" t="n">
        <v>7</v>
      </c>
      <c r="D14696" s="7" t="n">
        <v>1.75</v>
      </c>
      <c r="E14696" s="7" t="n">
        <v>2</v>
      </c>
      <c r="F14696" s="7" t="n">
        <v>39.5</v>
      </c>
      <c r="G14696" s="7" t="n">
        <v>0</v>
      </c>
    </row>
    <row r="14697" spans="1:21">
      <c r="A14697" t="s">
        <v>4</v>
      </c>
      <c r="B14697" s="4" t="s">
        <v>5</v>
      </c>
      <c r="C14697" s="4" t="s">
        <v>7</v>
      </c>
      <c r="D14697" s="4" t="s">
        <v>13</v>
      </c>
      <c r="E14697" s="4" t="s">
        <v>13</v>
      </c>
      <c r="F14697" s="4" t="s">
        <v>13</v>
      </c>
      <c r="G14697" s="4" t="s">
        <v>13</v>
      </c>
    </row>
    <row r="14698" spans="1:21">
      <c r="A14698" t="n">
        <v>122612</v>
      </c>
      <c r="B14698" s="46" t="n">
        <v>46</v>
      </c>
      <c r="C14698" s="7" t="n">
        <v>8</v>
      </c>
      <c r="D14698" s="7" t="n">
        <v>0.5</v>
      </c>
      <c r="E14698" s="7" t="n">
        <v>2</v>
      </c>
      <c r="F14698" s="7" t="n">
        <v>38.9500007629395</v>
      </c>
      <c r="G14698" s="7" t="n">
        <v>0</v>
      </c>
    </row>
    <row r="14699" spans="1:21">
      <c r="A14699" t="s">
        <v>4</v>
      </c>
      <c r="B14699" s="4" t="s">
        <v>5</v>
      </c>
      <c r="C14699" s="4" t="s">
        <v>7</v>
      </c>
      <c r="D14699" s="4" t="s">
        <v>13</v>
      </c>
      <c r="E14699" s="4" t="s">
        <v>13</v>
      </c>
      <c r="F14699" s="4" t="s">
        <v>13</v>
      </c>
      <c r="G14699" s="4" t="s">
        <v>13</v>
      </c>
    </row>
    <row r="14700" spans="1:21">
      <c r="A14700" t="n">
        <v>122631</v>
      </c>
      <c r="B14700" s="46" t="n">
        <v>46</v>
      </c>
      <c r="C14700" s="7" t="n">
        <v>9</v>
      </c>
      <c r="D14700" s="7" t="n">
        <v>-1.89999997615814</v>
      </c>
      <c r="E14700" s="7" t="n">
        <v>2</v>
      </c>
      <c r="F14700" s="7" t="n">
        <v>39.5</v>
      </c>
      <c r="G14700" s="7" t="n">
        <v>0</v>
      </c>
    </row>
    <row r="14701" spans="1:21">
      <c r="A14701" t="s">
        <v>4</v>
      </c>
      <c r="B14701" s="4" t="s">
        <v>5</v>
      </c>
      <c r="C14701" s="4" t="s">
        <v>7</v>
      </c>
      <c r="D14701" s="4" t="s">
        <v>13</v>
      </c>
      <c r="E14701" s="4" t="s">
        <v>13</v>
      </c>
      <c r="F14701" s="4" t="s">
        <v>13</v>
      </c>
      <c r="G14701" s="4" t="s">
        <v>13</v>
      </c>
    </row>
    <row r="14702" spans="1:21">
      <c r="A14702" t="n">
        <v>122650</v>
      </c>
      <c r="B14702" s="46" t="n">
        <v>46</v>
      </c>
      <c r="C14702" s="7" t="n">
        <v>11</v>
      </c>
      <c r="D14702" s="7" t="n">
        <v>-0.949999988079071</v>
      </c>
      <c r="E14702" s="7" t="n">
        <v>2</v>
      </c>
      <c r="F14702" s="7" t="n">
        <v>38.8499984741211</v>
      </c>
      <c r="G14702" s="7" t="n">
        <v>0</v>
      </c>
    </row>
    <row r="14703" spans="1:21">
      <c r="A14703" t="s">
        <v>4</v>
      </c>
      <c r="B14703" s="4" t="s">
        <v>5</v>
      </c>
      <c r="C14703" s="4" t="s">
        <v>7</v>
      </c>
      <c r="D14703" s="4" t="s">
        <v>13</v>
      </c>
      <c r="E14703" s="4" t="s">
        <v>13</v>
      </c>
      <c r="F14703" s="4" t="s">
        <v>13</v>
      </c>
      <c r="G14703" s="4" t="s">
        <v>13</v>
      </c>
    </row>
    <row r="14704" spans="1:21">
      <c r="A14704" t="n">
        <v>122669</v>
      </c>
      <c r="B14704" s="46" t="n">
        <v>46</v>
      </c>
      <c r="C14704" s="7" t="n">
        <v>7032</v>
      </c>
      <c r="D14704" s="7" t="n">
        <v>-0.100000001490116</v>
      </c>
      <c r="E14704" s="7" t="n">
        <v>2</v>
      </c>
      <c r="F14704" s="7" t="n">
        <v>39.5499992370605</v>
      </c>
      <c r="G14704" s="7" t="n">
        <v>0</v>
      </c>
    </row>
    <row r="14705" spans="1:7">
      <c r="A14705" t="s">
        <v>4</v>
      </c>
      <c r="B14705" s="4" t="s">
        <v>5</v>
      </c>
      <c r="C14705" s="4" t="s">
        <v>7</v>
      </c>
      <c r="D14705" s="4" t="s">
        <v>13</v>
      </c>
      <c r="E14705" s="4" t="s">
        <v>13</v>
      </c>
      <c r="F14705" s="4" t="s">
        <v>13</v>
      </c>
      <c r="G14705" s="4" t="s">
        <v>13</v>
      </c>
    </row>
    <row r="14706" spans="1:7">
      <c r="A14706" t="n">
        <v>122688</v>
      </c>
      <c r="B14706" s="46" t="n">
        <v>46</v>
      </c>
      <c r="C14706" s="7" t="n">
        <v>83</v>
      </c>
      <c r="D14706" s="7" t="n">
        <v>-1.75</v>
      </c>
      <c r="E14706" s="7" t="n">
        <v>2</v>
      </c>
      <c r="F14706" s="7" t="n">
        <v>38.3499984741211</v>
      </c>
      <c r="G14706" s="7" t="n">
        <v>0</v>
      </c>
    </row>
    <row r="14707" spans="1:7">
      <c r="A14707" t="s">
        <v>4</v>
      </c>
      <c r="B14707" s="4" t="s">
        <v>5</v>
      </c>
      <c r="C14707" s="4" t="s">
        <v>7</v>
      </c>
      <c r="D14707" s="4" t="s">
        <v>13</v>
      </c>
      <c r="E14707" s="4" t="s">
        <v>13</v>
      </c>
      <c r="F14707" s="4" t="s">
        <v>13</v>
      </c>
      <c r="G14707" s="4" t="s">
        <v>13</v>
      </c>
    </row>
    <row r="14708" spans="1:7">
      <c r="A14708" t="n">
        <v>122707</v>
      </c>
      <c r="B14708" s="46" t="n">
        <v>46</v>
      </c>
      <c r="C14708" s="7" t="n">
        <v>13</v>
      </c>
      <c r="D14708" s="7" t="n">
        <v>0</v>
      </c>
      <c r="E14708" s="7" t="n">
        <v>2.10999989509583</v>
      </c>
      <c r="F14708" s="7" t="n">
        <v>45</v>
      </c>
      <c r="G14708" s="7" t="n">
        <v>0</v>
      </c>
    </row>
    <row r="14709" spans="1:7">
      <c r="A14709" t="s">
        <v>4</v>
      </c>
      <c r="B14709" s="4" t="s">
        <v>5</v>
      </c>
      <c r="C14709" s="4" t="s">
        <v>7</v>
      </c>
      <c r="D14709" s="4" t="s">
        <v>13</v>
      </c>
      <c r="E14709" s="4" t="s">
        <v>13</v>
      </c>
      <c r="F14709" s="4" t="s">
        <v>13</v>
      </c>
      <c r="G14709" s="4" t="s">
        <v>13</v>
      </c>
    </row>
    <row r="14710" spans="1:7">
      <c r="A14710" t="n">
        <v>122726</v>
      </c>
      <c r="B14710" s="46" t="n">
        <v>46</v>
      </c>
      <c r="C14710" s="7" t="n">
        <v>80</v>
      </c>
      <c r="D14710" s="7" t="n">
        <v>0.899999976158142</v>
      </c>
      <c r="E14710" s="7" t="n">
        <v>2.10999989509583</v>
      </c>
      <c r="F14710" s="7" t="n">
        <v>44.3499984741211</v>
      </c>
      <c r="G14710" s="7" t="n">
        <v>0</v>
      </c>
    </row>
    <row r="14711" spans="1:7">
      <c r="A14711" t="s">
        <v>4</v>
      </c>
      <c r="B14711" s="4" t="s">
        <v>5</v>
      </c>
      <c r="C14711" s="4" t="s">
        <v>7</v>
      </c>
      <c r="D14711" s="4" t="s">
        <v>13</v>
      </c>
      <c r="E14711" s="4" t="s">
        <v>13</v>
      </c>
      <c r="F14711" s="4" t="s">
        <v>13</v>
      </c>
      <c r="G14711" s="4" t="s">
        <v>13</v>
      </c>
    </row>
    <row r="14712" spans="1:7">
      <c r="A14712" t="n">
        <v>122745</v>
      </c>
      <c r="B14712" s="46" t="n">
        <v>46</v>
      </c>
      <c r="C14712" s="7" t="n">
        <v>18</v>
      </c>
      <c r="D14712" s="7" t="n">
        <v>-1.14999997615814</v>
      </c>
      <c r="E14712" s="7" t="n">
        <v>2.10999989509583</v>
      </c>
      <c r="F14712" s="7" t="n">
        <v>44.8499984741211</v>
      </c>
      <c r="G14712" s="7" t="n">
        <v>0</v>
      </c>
    </row>
    <row r="14713" spans="1:7">
      <c r="A14713" t="s">
        <v>4</v>
      </c>
      <c r="B14713" s="4" t="s">
        <v>5</v>
      </c>
      <c r="C14713" s="4" t="s">
        <v>7</v>
      </c>
      <c r="D14713" s="4" t="s">
        <v>13</v>
      </c>
      <c r="E14713" s="4" t="s">
        <v>13</v>
      </c>
      <c r="F14713" s="4" t="s">
        <v>13</v>
      </c>
      <c r="G14713" s="4" t="s">
        <v>13</v>
      </c>
    </row>
    <row r="14714" spans="1:7">
      <c r="A14714" t="n">
        <v>122764</v>
      </c>
      <c r="B14714" s="46" t="n">
        <v>46</v>
      </c>
      <c r="C14714" s="7" t="n">
        <v>12</v>
      </c>
      <c r="D14714" s="7" t="n">
        <v>0</v>
      </c>
      <c r="E14714" s="7" t="n">
        <v>0</v>
      </c>
      <c r="F14714" s="7" t="n">
        <v>50.9199981689453</v>
      </c>
      <c r="G14714" s="7" t="n">
        <v>0</v>
      </c>
    </row>
    <row r="14715" spans="1:7">
      <c r="A14715" t="s">
        <v>4</v>
      </c>
      <c r="B14715" s="4" t="s">
        <v>5</v>
      </c>
      <c r="C14715" s="4" t="s">
        <v>7</v>
      </c>
      <c r="D14715" s="4" t="s">
        <v>13</v>
      </c>
      <c r="E14715" s="4" t="s">
        <v>13</v>
      </c>
      <c r="F14715" s="4" t="s">
        <v>13</v>
      </c>
      <c r="G14715" s="4" t="s">
        <v>13</v>
      </c>
    </row>
    <row r="14716" spans="1:7">
      <c r="A14716" t="n">
        <v>122783</v>
      </c>
      <c r="B14716" s="46" t="n">
        <v>46</v>
      </c>
      <c r="C14716" s="7" t="n">
        <v>107</v>
      </c>
      <c r="D14716" s="7" t="n">
        <v>-6.69999980926514</v>
      </c>
      <c r="E14716" s="7" t="n">
        <v>0</v>
      </c>
      <c r="F14716" s="7" t="n">
        <v>48.7000007629395</v>
      </c>
      <c r="G14716" s="7" t="n">
        <v>315</v>
      </c>
    </row>
    <row r="14717" spans="1:7">
      <c r="A14717" t="s">
        <v>4</v>
      </c>
      <c r="B14717" s="4" t="s">
        <v>5</v>
      </c>
      <c r="C14717" s="4" t="s">
        <v>7</v>
      </c>
      <c r="D14717" s="4" t="s">
        <v>13</v>
      </c>
      <c r="E14717" s="4" t="s">
        <v>13</v>
      </c>
      <c r="F14717" s="4" t="s">
        <v>13</v>
      </c>
      <c r="G14717" s="4" t="s">
        <v>13</v>
      </c>
    </row>
    <row r="14718" spans="1:7">
      <c r="A14718" t="n">
        <v>122802</v>
      </c>
      <c r="B14718" s="46" t="n">
        <v>46</v>
      </c>
      <c r="C14718" s="7" t="n">
        <v>108</v>
      </c>
      <c r="D14718" s="7" t="n">
        <v>6.69999980926514</v>
      </c>
      <c r="E14718" s="7" t="n">
        <v>0</v>
      </c>
      <c r="F14718" s="7" t="n">
        <v>48.7000007629395</v>
      </c>
      <c r="G14718" s="7" t="n">
        <v>45</v>
      </c>
    </row>
    <row r="14719" spans="1:7">
      <c r="A14719" t="s">
        <v>4</v>
      </c>
      <c r="B14719" s="4" t="s">
        <v>5</v>
      </c>
      <c r="C14719" s="4" t="s">
        <v>8</v>
      </c>
      <c r="D14719" s="4" t="s">
        <v>7</v>
      </c>
      <c r="E14719" s="4" t="s">
        <v>8</v>
      </c>
      <c r="F14719" s="4" t="s">
        <v>12</v>
      </c>
    </row>
    <row r="14720" spans="1:7">
      <c r="A14720" t="n">
        <v>122821</v>
      </c>
      <c r="B14720" s="12" t="n">
        <v>5</v>
      </c>
      <c r="C14720" s="7" t="n">
        <v>30</v>
      </c>
      <c r="D14720" s="7" t="n">
        <v>10637</v>
      </c>
      <c r="E14720" s="7" t="n">
        <v>1</v>
      </c>
      <c r="F14720" s="13" t="n">
        <f t="normal" ca="1">A14726</f>
        <v>0</v>
      </c>
    </row>
    <row r="14721" spans="1:7">
      <c r="A14721" t="s">
        <v>4</v>
      </c>
      <c r="B14721" s="4" t="s">
        <v>5</v>
      </c>
      <c r="C14721" s="4" t="s">
        <v>7</v>
      </c>
      <c r="D14721" s="4" t="s">
        <v>13</v>
      </c>
      <c r="E14721" s="4" t="s">
        <v>13</v>
      </c>
      <c r="F14721" s="4" t="s">
        <v>13</v>
      </c>
      <c r="G14721" s="4" t="s">
        <v>13</v>
      </c>
    </row>
    <row r="14722" spans="1:7">
      <c r="A14722" t="n">
        <v>122830</v>
      </c>
      <c r="B14722" s="46" t="n">
        <v>46</v>
      </c>
      <c r="C14722" s="7" t="n">
        <v>106</v>
      </c>
      <c r="D14722" s="7" t="n">
        <v>-3.70000004768372</v>
      </c>
      <c r="E14722" s="7" t="n">
        <v>0</v>
      </c>
      <c r="F14722" s="7" t="n">
        <v>50.0999984741211</v>
      </c>
      <c r="G14722" s="7" t="n">
        <v>0</v>
      </c>
    </row>
    <row r="14723" spans="1:7">
      <c r="A14723" t="s">
        <v>4</v>
      </c>
      <c r="B14723" s="4" t="s">
        <v>5</v>
      </c>
      <c r="C14723" s="4" t="s">
        <v>12</v>
      </c>
    </row>
    <row r="14724" spans="1:7">
      <c r="A14724" t="n">
        <v>122849</v>
      </c>
      <c r="B14724" s="15" t="n">
        <v>3</v>
      </c>
      <c r="C14724" s="13" t="n">
        <f t="normal" ca="1">A14728</f>
        <v>0</v>
      </c>
    </row>
    <row r="14725" spans="1:7">
      <c r="A14725" t="s">
        <v>4</v>
      </c>
      <c r="B14725" s="4" t="s">
        <v>5</v>
      </c>
      <c r="C14725" s="4" t="s">
        <v>7</v>
      </c>
      <c r="D14725" s="4" t="s">
        <v>13</v>
      </c>
      <c r="E14725" s="4" t="s">
        <v>13</v>
      </c>
      <c r="F14725" s="4" t="s">
        <v>13</v>
      </c>
      <c r="G14725" s="4" t="s">
        <v>13</v>
      </c>
    </row>
    <row r="14726" spans="1:7">
      <c r="A14726" t="n">
        <v>122854</v>
      </c>
      <c r="B14726" s="46" t="n">
        <v>46</v>
      </c>
      <c r="C14726" s="7" t="n">
        <v>6473</v>
      </c>
      <c r="D14726" s="7" t="n">
        <v>-3.70000004768372</v>
      </c>
      <c r="E14726" s="7" t="n">
        <v>0</v>
      </c>
      <c r="F14726" s="7" t="n">
        <v>50.0999984741211</v>
      </c>
      <c r="G14726" s="7" t="n">
        <v>0</v>
      </c>
    </row>
    <row r="14727" spans="1:7">
      <c r="A14727" t="s">
        <v>4</v>
      </c>
      <c r="B14727" s="4" t="s">
        <v>5</v>
      </c>
      <c r="C14727" s="4" t="s">
        <v>8</v>
      </c>
      <c r="D14727" s="4" t="s">
        <v>7</v>
      </c>
      <c r="E14727" s="4" t="s">
        <v>8</v>
      </c>
      <c r="F14727" s="4" t="s">
        <v>12</v>
      </c>
    </row>
    <row r="14728" spans="1:7">
      <c r="A14728" t="n">
        <v>122873</v>
      </c>
      <c r="B14728" s="12" t="n">
        <v>5</v>
      </c>
      <c r="C14728" s="7" t="n">
        <v>30</v>
      </c>
      <c r="D14728" s="7" t="n">
        <v>10671</v>
      </c>
      <c r="E14728" s="7" t="n">
        <v>1</v>
      </c>
      <c r="F14728" s="13" t="n">
        <f t="normal" ca="1">A14734</f>
        <v>0</v>
      </c>
    </row>
    <row r="14729" spans="1:7">
      <c r="A14729" t="s">
        <v>4</v>
      </c>
      <c r="B14729" s="4" t="s">
        <v>5</v>
      </c>
      <c r="C14729" s="4" t="s">
        <v>7</v>
      </c>
      <c r="D14729" s="4" t="s">
        <v>13</v>
      </c>
      <c r="E14729" s="4" t="s">
        <v>13</v>
      </c>
      <c r="F14729" s="4" t="s">
        <v>13</v>
      </c>
      <c r="G14729" s="4" t="s">
        <v>13</v>
      </c>
    </row>
    <row r="14730" spans="1:7">
      <c r="A14730" t="n">
        <v>122882</v>
      </c>
      <c r="B14730" s="46" t="n">
        <v>46</v>
      </c>
      <c r="C14730" s="7" t="n">
        <v>90</v>
      </c>
      <c r="D14730" s="7" t="n">
        <v>0.699999988079071</v>
      </c>
      <c r="E14730" s="7" t="n">
        <v>0</v>
      </c>
      <c r="F14730" s="7" t="n">
        <v>50.2999992370605</v>
      </c>
      <c r="G14730" s="7" t="n">
        <v>0</v>
      </c>
    </row>
    <row r="14731" spans="1:7">
      <c r="A14731" t="s">
        <v>4</v>
      </c>
      <c r="B14731" s="4" t="s">
        <v>5</v>
      </c>
      <c r="C14731" s="4" t="s">
        <v>12</v>
      </c>
    </row>
    <row r="14732" spans="1:7">
      <c r="A14732" t="n">
        <v>122901</v>
      </c>
      <c r="B14732" s="15" t="n">
        <v>3</v>
      </c>
      <c r="C14732" s="13" t="n">
        <f t="normal" ca="1">A14736</f>
        <v>0</v>
      </c>
    </row>
    <row r="14733" spans="1:7">
      <c r="A14733" t="s">
        <v>4</v>
      </c>
      <c r="B14733" s="4" t="s">
        <v>5</v>
      </c>
      <c r="C14733" s="4" t="s">
        <v>7</v>
      </c>
      <c r="D14733" s="4" t="s">
        <v>13</v>
      </c>
      <c r="E14733" s="4" t="s">
        <v>13</v>
      </c>
      <c r="F14733" s="4" t="s">
        <v>13</v>
      </c>
      <c r="G14733" s="4" t="s">
        <v>13</v>
      </c>
    </row>
    <row r="14734" spans="1:7">
      <c r="A14734" t="n">
        <v>122906</v>
      </c>
      <c r="B14734" s="46" t="n">
        <v>46</v>
      </c>
      <c r="C14734" s="7" t="n">
        <v>6470</v>
      </c>
      <c r="D14734" s="7" t="n">
        <v>0.699999988079071</v>
      </c>
      <c r="E14734" s="7" t="n">
        <v>0</v>
      </c>
      <c r="F14734" s="7" t="n">
        <v>50.2999992370605</v>
      </c>
      <c r="G14734" s="7" t="n">
        <v>0</v>
      </c>
    </row>
    <row r="14735" spans="1:7">
      <c r="A14735" t="s">
        <v>4</v>
      </c>
      <c r="B14735" s="4" t="s">
        <v>5</v>
      </c>
      <c r="C14735" s="4" t="s">
        <v>8</v>
      </c>
      <c r="D14735" s="4" t="s">
        <v>8</v>
      </c>
      <c r="E14735" s="4" t="s">
        <v>13</v>
      </c>
      <c r="F14735" s="4" t="s">
        <v>13</v>
      </c>
      <c r="G14735" s="4" t="s">
        <v>13</v>
      </c>
      <c r="H14735" s="4" t="s">
        <v>7</v>
      </c>
    </row>
    <row r="14736" spans="1:7">
      <c r="A14736" t="n">
        <v>122925</v>
      </c>
      <c r="B14736" s="31" t="n">
        <v>45</v>
      </c>
      <c r="C14736" s="7" t="n">
        <v>2</v>
      </c>
      <c r="D14736" s="7" t="n">
        <v>3</v>
      </c>
      <c r="E14736" s="7" t="n">
        <v>-6.80000019073486</v>
      </c>
      <c r="F14736" s="7" t="n">
        <v>1.07000005245209</v>
      </c>
      <c r="G14736" s="7" t="n">
        <v>48.7299995422363</v>
      </c>
      <c r="H14736" s="7" t="n">
        <v>0</v>
      </c>
    </row>
    <row r="14737" spans="1:8">
      <c r="A14737" t="s">
        <v>4</v>
      </c>
      <c r="B14737" s="4" t="s">
        <v>5</v>
      </c>
      <c r="C14737" s="4" t="s">
        <v>8</v>
      </c>
      <c r="D14737" s="4" t="s">
        <v>8</v>
      </c>
      <c r="E14737" s="4" t="s">
        <v>13</v>
      </c>
      <c r="F14737" s="4" t="s">
        <v>13</v>
      </c>
      <c r="G14737" s="4" t="s">
        <v>13</v>
      </c>
      <c r="H14737" s="4" t="s">
        <v>7</v>
      </c>
      <c r="I14737" s="4" t="s">
        <v>8</v>
      </c>
    </row>
    <row r="14738" spans="1:8">
      <c r="A14738" t="n">
        <v>122942</v>
      </c>
      <c r="B14738" s="31" t="n">
        <v>45</v>
      </c>
      <c r="C14738" s="7" t="n">
        <v>4</v>
      </c>
      <c r="D14738" s="7" t="n">
        <v>3</v>
      </c>
      <c r="E14738" s="7" t="n">
        <v>11.4899997711182</v>
      </c>
      <c r="F14738" s="7" t="n">
        <v>272.260009765625</v>
      </c>
      <c r="G14738" s="7" t="n">
        <v>0</v>
      </c>
      <c r="H14738" s="7" t="n">
        <v>0</v>
      </c>
      <c r="I14738" s="7" t="n">
        <v>1</v>
      </c>
    </row>
    <row r="14739" spans="1:8">
      <c r="A14739" t="s">
        <v>4</v>
      </c>
      <c r="B14739" s="4" t="s">
        <v>5</v>
      </c>
      <c r="C14739" s="4" t="s">
        <v>8</v>
      </c>
      <c r="D14739" s="4" t="s">
        <v>8</v>
      </c>
      <c r="E14739" s="4" t="s">
        <v>13</v>
      </c>
      <c r="F14739" s="4" t="s">
        <v>7</v>
      </c>
    </row>
    <row r="14740" spans="1:8">
      <c r="A14740" t="n">
        <v>122960</v>
      </c>
      <c r="B14740" s="31" t="n">
        <v>45</v>
      </c>
      <c r="C14740" s="7" t="n">
        <v>5</v>
      </c>
      <c r="D14740" s="7" t="n">
        <v>3</v>
      </c>
      <c r="E14740" s="7" t="n">
        <v>3.5</v>
      </c>
      <c r="F14740" s="7" t="n">
        <v>0</v>
      </c>
    </row>
    <row r="14741" spans="1:8">
      <c r="A14741" t="s">
        <v>4</v>
      </c>
      <c r="B14741" s="4" t="s">
        <v>5</v>
      </c>
      <c r="C14741" s="4" t="s">
        <v>8</v>
      </c>
      <c r="D14741" s="4" t="s">
        <v>8</v>
      </c>
      <c r="E14741" s="4" t="s">
        <v>13</v>
      </c>
      <c r="F14741" s="4" t="s">
        <v>7</v>
      </c>
    </row>
    <row r="14742" spans="1:8">
      <c r="A14742" t="n">
        <v>122969</v>
      </c>
      <c r="B14742" s="31" t="n">
        <v>45</v>
      </c>
      <c r="C14742" s="7" t="n">
        <v>11</v>
      </c>
      <c r="D14742" s="7" t="n">
        <v>3</v>
      </c>
      <c r="E14742" s="7" t="n">
        <v>24.2999992370605</v>
      </c>
      <c r="F14742" s="7" t="n">
        <v>0</v>
      </c>
    </row>
    <row r="14743" spans="1:8">
      <c r="A14743" t="s">
        <v>4</v>
      </c>
      <c r="B14743" s="4" t="s">
        <v>5</v>
      </c>
      <c r="C14743" s="4" t="s">
        <v>8</v>
      </c>
      <c r="D14743" s="4" t="s">
        <v>8</v>
      </c>
      <c r="E14743" s="4" t="s">
        <v>13</v>
      </c>
      <c r="F14743" s="4" t="s">
        <v>13</v>
      </c>
      <c r="G14743" s="4" t="s">
        <v>13</v>
      </c>
      <c r="H14743" s="4" t="s">
        <v>7</v>
      </c>
    </row>
    <row r="14744" spans="1:8">
      <c r="A14744" t="n">
        <v>122978</v>
      </c>
      <c r="B14744" s="31" t="n">
        <v>45</v>
      </c>
      <c r="C14744" s="7" t="n">
        <v>2</v>
      </c>
      <c r="D14744" s="7" t="n">
        <v>3</v>
      </c>
      <c r="E14744" s="7" t="n">
        <v>0.129999995231628</v>
      </c>
      <c r="F14744" s="7" t="n">
        <v>0.990000009536743</v>
      </c>
      <c r="G14744" s="7" t="n">
        <v>51.2900009155273</v>
      </c>
      <c r="H14744" s="7" t="n">
        <v>10000</v>
      </c>
    </row>
    <row r="14745" spans="1:8">
      <c r="A14745" t="s">
        <v>4</v>
      </c>
      <c r="B14745" s="4" t="s">
        <v>5</v>
      </c>
      <c r="C14745" s="4" t="s">
        <v>8</v>
      </c>
      <c r="D14745" s="4" t="s">
        <v>8</v>
      </c>
      <c r="E14745" s="4" t="s">
        <v>13</v>
      </c>
      <c r="F14745" s="4" t="s">
        <v>13</v>
      </c>
      <c r="G14745" s="4" t="s">
        <v>13</v>
      </c>
      <c r="H14745" s="4" t="s">
        <v>7</v>
      </c>
      <c r="I14745" s="4" t="s">
        <v>8</v>
      </c>
    </row>
    <row r="14746" spans="1:8">
      <c r="A14746" t="n">
        <v>122995</v>
      </c>
      <c r="B14746" s="31" t="n">
        <v>45</v>
      </c>
      <c r="C14746" s="7" t="n">
        <v>4</v>
      </c>
      <c r="D14746" s="7" t="n">
        <v>3</v>
      </c>
      <c r="E14746" s="7" t="n">
        <v>14.8500003814697</v>
      </c>
      <c r="F14746" s="7" t="n">
        <v>221.389999389648</v>
      </c>
      <c r="G14746" s="7" t="n">
        <v>0</v>
      </c>
      <c r="H14746" s="7" t="n">
        <v>10000</v>
      </c>
      <c r="I14746" s="7" t="n">
        <v>1</v>
      </c>
    </row>
    <row r="14747" spans="1:8">
      <c r="A14747" t="s">
        <v>4</v>
      </c>
      <c r="B14747" s="4" t="s">
        <v>5</v>
      </c>
      <c r="C14747" s="4" t="s">
        <v>8</v>
      </c>
      <c r="D14747" s="4" t="s">
        <v>8</v>
      </c>
      <c r="E14747" s="4" t="s">
        <v>13</v>
      </c>
      <c r="F14747" s="4" t="s">
        <v>7</v>
      </c>
    </row>
    <row r="14748" spans="1:8">
      <c r="A14748" t="n">
        <v>123013</v>
      </c>
      <c r="B14748" s="31" t="n">
        <v>45</v>
      </c>
      <c r="C14748" s="7" t="n">
        <v>5</v>
      </c>
      <c r="D14748" s="7" t="n">
        <v>3</v>
      </c>
      <c r="E14748" s="7" t="n">
        <v>8.69999980926514</v>
      </c>
      <c r="F14748" s="7" t="n">
        <v>10000</v>
      </c>
    </row>
    <row r="14749" spans="1:8">
      <c r="A14749" t="s">
        <v>4</v>
      </c>
      <c r="B14749" s="4" t="s">
        <v>5</v>
      </c>
      <c r="C14749" s="4" t="s">
        <v>8</v>
      </c>
    </row>
    <row r="14750" spans="1:8">
      <c r="A14750" t="n">
        <v>123022</v>
      </c>
      <c r="B14750" s="69" t="n">
        <v>116</v>
      </c>
      <c r="C14750" s="7" t="n">
        <v>0</v>
      </c>
    </row>
    <row r="14751" spans="1:8">
      <c r="A14751" t="s">
        <v>4</v>
      </c>
      <c r="B14751" s="4" t="s">
        <v>5</v>
      </c>
      <c r="C14751" s="4" t="s">
        <v>8</v>
      </c>
      <c r="D14751" s="4" t="s">
        <v>7</v>
      </c>
    </row>
    <row r="14752" spans="1:8">
      <c r="A14752" t="n">
        <v>123024</v>
      </c>
      <c r="B14752" s="69" t="n">
        <v>116</v>
      </c>
      <c r="C14752" s="7" t="n">
        <v>2</v>
      </c>
      <c r="D14752" s="7" t="n">
        <v>1</v>
      </c>
    </row>
    <row r="14753" spans="1:9">
      <c r="A14753" t="s">
        <v>4</v>
      </c>
      <c r="B14753" s="4" t="s">
        <v>5</v>
      </c>
      <c r="C14753" s="4" t="s">
        <v>8</v>
      </c>
      <c r="D14753" s="4" t="s">
        <v>14</v>
      </c>
    </row>
    <row r="14754" spans="1:9">
      <c r="A14754" t="n">
        <v>123028</v>
      </c>
      <c r="B14754" s="69" t="n">
        <v>116</v>
      </c>
      <c r="C14754" s="7" t="n">
        <v>5</v>
      </c>
      <c r="D14754" s="7" t="n">
        <v>1097859072</v>
      </c>
    </row>
    <row r="14755" spans="1:9">
      <c r="A14755" t="s">
        <v>4</v>
      </c>
      <c r="B14755" s="4" t="s">
        <v>5</v>
      </c>
      <c r="C14755" s="4" t="s">
        <v>8</v>
      </c>
      <c r="D14755" s="4" t="s">
        <v>7</v>
      </c>
    </row>
    <row r="14756" spans="1:9">
      <c r="A14756" t="n">
        <v>123034</v>
      </c>
      <c r="B14756" s="69" t="n">
        <v>116</v>
      </c>
      <c r="C14756" s="7" t="n">
        <v>6</v>
      </c>
      <c r="D14756" s="7" t="n">
        <v>1</v>
      </c>
    </row>
    <row r="14757" spans="1:9">
      <c r="A14757" t="s">
        <v>4</v>
      </c>
      <c r="B14757" s="4" t="s">
        <v>5</v>
      </c>
      <c r="C14757" s="4" t="s">
        <v>7</v>
      </c>
      <c r="D14757" s="4" t="s">
        <v>8</v>
      </c>
      <c r="E14757" s="4" t="s">
        <v>9</v>
      </c>
      <c r="F14757" s="4" t="s">
        <v>13</v>
      </c>
      <c r="G14757" s="4" t="s">
        <v>13</v>
      </c>
      <c r="H14757" s="4" t="s">
        <v>13</v>
      </c>
    </row>
    <row r="14758" spans="1:9">
      <c r="A14758" t="n">
        <v>123038</v>
      </c>
      <c r="B14758" s="52" t="n">
        <v>48</v>
      </c>
      <c r="C14758" s="7" t="n">
        <v>12</v>
      </c>
      <c r="D14758" s="7" t="n">
        <v>0</v>
      </c>
      <c r="E14758" s="7" t="s">
        <v>245</v>
      </c>
      <c r="F14758" s="7" t="n">
        <v>-1</v>
      </c>
      <c r="G14758" s="7" t="n">
        <v>1</v>
      </c>
      <c r="H14758" s="7" t="n">
        <v>0</v>
      </c>
    </row>
    <row r="14759" spans="1:9">
      <c r="A14759" t="s">
        <v>4</v>
      </c>
      <c r="B14759" s="4" t="s">
        <v>5</v>
      </c>
      <c r="C14759" s="4" t="s">
        <v>7</v>
      </c>
      <c r="D14759" s="4" t="s">
        <v>8</v>
      </c>
      <c r="E14759" s="4" t="s">
        <v>9</v>
      </c>
      <c r="F14759" s="4" t="s">
        <v>13</v>
      </c>
      <c r="G14759" s="4" t="s">
        <v>13</v>
      </c>
      <c r="H14759" s="4" t="s">
        <v>13</v>
      </c>
    </row>
    <row r="14760" spans="1:9">
      <c r="A14760" t="n">
        <v>123064</v>
      </c>
      <c r="B14760" s="52" t="n">
        <v>48</v>
      </c>
      <c r="C14760" s="7" t="n">
        <v>13</v>
      </c>
      <c r="D14760" s="7" t="n">
        <v>0</v>
      </c>
      <c r="E14760" s="7" t="s">
        <v>190</v>
      </c>
      <c r="F14760" s="7" t="n">
        <v>-1</v>
      </c>
      <c r="G14760" s="7" t="n">
        <v>1</v>
      </c>
      <c r="H14760" s="7" t="n">
        <v>0</v>
      </c>
    </row>
    <row r="14761" spans="1:9">
      <c r="A14761" t="s">
        <v>4</v>
      </c>
      <c r="B14761" s="4" t="s">
        <v>5</v>
      </c>
      <c r="C14761" s="4" t="s">
        <v>7</v>
      </c>
      <c r="D14761" s="4" t="s">
        <v>8</v>
      </c>
      <c r="E14761" s="4" t="s">
        <v>9</v>
      </c>
      <c r="F14761" s="4" t="s">
        <v>13</v>
      </c>
      <c r="G14761" s="4" t="s">
        <v>13</v>
      </c>
      <c r="H14761" s="4" t="s">
        <v>13</v>
      </c>
    </row>
    <row r="14762" spans="1:9">
      <c r="A14762" t="n">
        <v>123091</v>
      </c>
      <c r="B14762" s="52" t="n">
        <v>48</v>
      </c>
      <c r="C14762" s="7" t="n">
        <v>107</v>
      </c>
      <c r="D14762" s="7" t="n">
        <v>0</v>
      </c>
      <c r="E14762" s="7" t="s">
        <v>248</v>
      </c>
      <c r="F14762" s="7" t="n">
        <v>-1</v>
      </c>
      <c r="G14762" s="7" t="n">
        <v>1</v>
      </c>
      <c r="H14762" s="7" t="n">
        <v>0</v>
      </c>
    </row>
    <row r="14763" spans="1:9">
      <c r="A14763" t="s">
        <v>4</v>
      </c>
      <c r="B14763" s="4" t="s">
        <v>5</v>
      </c>
      <c r="C14763" s="4" t="s">
        <v>7</v>
      </c>
      <c r="D14763" s="4" t="s">
        <v>8</v>
      </c>
      <c r="E14763" s="4" t="s">
        <v>9</v>
      </c>
      <c r="F14763" s="4" t="s">
        <v>13</v>
      </c>
      <c r="G14763" s="4" t="s">
        <v>13</v>
      </c>
      <c r="H14763" s="4" t="s">
        <v>13</v>
      </c>
    </row>
    <row r="14764" spans="1:9">
      <c r="A14764" t="n">
        <v>123120</v>
      </c>
      <c r="B14764" s="52" t="n">
        <v>48</v>
      </c>
      <c r="C14764" s="7" t="n">
        <v>108</v>
      </c>
      <c r="D14764" s="7" t="n">
        <v>0</v>
      </c>
      <c r="E14764" s="7" t="s">
        <v>248</v>
      </c>
      <c r="F14764" s="7" t="n">
        <v>-1</v>
      </c>
      <c r="G14764" s="7" t="n">
        <v>1</v>
      </c>
      <c r="H14764" s="7" t="n">
        <v>0</v>
      </c>
    </row>
    <row r="14765" spans="1:9">
      <c r="A14765" t="s">
        <v>4</v>
      </c>
      <c r="B14765" s="4" t="s">
        <v>5</v>
      </c>
      <c r="C14765" s="4" t="s">
        <v>8</v>
      </c>
      <c r="D14765" s="4" t="s">
        <v>7</v>
      </c>
      <c r="E14765" s="4" t="s">
        <v>8</v>
      </c>
      <c r="F14765" s="4" t="s">
        <v>12</v>
      </c>
    </row>
    <row r="14766" spans="1:9">
      <c r="A14766" t="n">
        <v>123149</v>
      </c>
      <c r="B14766" s="12" t="n">
        <v>5</v>
      </c>
      <c r="C14766" s="7" t="n">
        <v>30</v>
      </c>
      <c r="D14766" s="7" t="n">
        <v>10637</v>
      </c>
      <c r="E14766" s="7" t="n">
        <v>1</v>
      </c>
      <c r="F14766" s="13" t="n">
        <f t="normal" ca="1">A14772</f>
        <v>0</v>
      </c>
    </row>
    <row r="14767" spans="1:9">
      <c r="A14767" t="s">
        <v>4</v>
      </c>
      <c r="B14767" s="4" t="s">
        <v>5</v>
      </c>
      <c r="C14767" s="4" t="s">
        <v>7</v>
      </c>
      <c r="D14767" s="4" t="s">
        <v>8</v>
      </c>
      <c r="E14767" s="4" t="s">
        <v>9</v>
      </c>
      <c r="F14767" s="4" t="s">
        <v>13</v>
      </c>
      <c r="G14767" s="4" t="s">
        <v>13</v>
      </c>
      <c r="H14767" s="4" t="s">
        <v>13</v>
      </c>
    </row>
    <row r="14768" spans="1:9">
      <c r="A14768" t="n">
        <v>123158</v>
      </c>
      <c r="B14768" s="52" t="n">
        <v>48</v>
      </c>
      <c r="C14768" s="7" t="n">
        <v>106</v>
      </c>
      <c r="D14768" s="7" t="n">
        <v>0</v>
      </c>
      <c r="E14768" s="7" t="s">
        <v>248</v>
      </c>
      <c r="F14768" s="7" t="n">
        <v>-1</v>
      </c>
      <c r="G14768" s="7" t="n">
        <v>1</v>
      </c>
      <c r="H14768" s="7" t="n">
        <v>0</v>
      </c>
    </row>
    <row r="14769" spans="1:8">
      <c r="A14769" t="s">
        <v>4</v>
      </c>
      <c r="B14769" s="4" t="s">
        <v>5</v>
      </c>
      <c r="C14769" s="4" t="s">
        <v>12</v>
      </c>
    </row>
    <row r="14770" spans="1:8">
      <c r="A14770" t="n">
        <v>123187</v>
      </c>
      <c r="B14770" s="15" t="n">
        <v>3</v>
      </c>
      <c r="C14770" s="13" t="n">
        <f t="normal" ca="1">A14774</f>
        <v>0</v>
      </c>
    </row>
    <row r="14771" spans="1:8">
      <c r="A14771" t="s">
        <v>4</v>
      </c>
      <c r="B14771" s="4" t="s">
        <v>5</v>
      </c>
      <c r="C14771" s="4" t="s">
        <v>7</v>
      </c>
      <c r="D14771" s="4" t="s">
        <v>8</v>
      </c>
      <c r="E14771" s="4" t="s">
        <v>9</v>
      </c>
      <c r="F14771" s="4" t="s">
        <v>13</v>
      </c>
      <c r="G14771" s="4" t="s">
        <v>13</v>
      </c>
      <c r="H14771" s="4" t="s">
        <v>13</v>
      </c>
    </row>
    <row r="14772" spans="1:8">
      <c r="A14772" t="n">
        <v>123192</v>
      </c>
      <c r="B14772" s="52" t="n">
        <v>48</v>
      </c>
      <c r="C14772" s="7" t="n">
        <v>6473</v>
      </c>
      <c r="D14772" s="7" t="n">
        <v>0</v>
      </c>
      <c r="E14772" s="7" t="s">
        <v>248</v>
      </c>
      <c r="F14772" s="7" t="n">
        <v>-1</v>
      </c>
      <c r="G14772" s="7" t="n">
        <v>1</v>
      </c>
      <c r="H14772" s="7" t="n">
        <v>0</v>
      </c>
    </row>
    <row r="14773" spans="1:8">
      <c r="A14773" t="s">
        <v>4</v>
      </c>
      <c r="B14773" s="4" t="s">
        <v>5</v>
      </c>
      <c r="C14773" s="4" t="s">
        <v>8</v>
      </c>
      <c r="D14773" s="4" t="s">
        <v>7</v>
      </c>
      <c r="E14773" s="4" t="s">
        <v>13</v>
      </c>
    </row>
    <row r="14774" spans="1:8">
      <c r="A14774" t="n">
        <v>123221</v>
      </c>
      <c r="B14774" s="27" t="n">
        <v>58</v>
      </c>
      <c r="C14774" s="7" t="n">
        <v>100</v>
      </c>
      <c r="D14774" s="7" t="n">
        <v>1000</v>
      </c>
      <c r="E14774" s="7" t="n">
        <v>1</v>
      </c>
    </row>
    <row r="14775" spans="1:8">
      <c r="A14775" t="s">
        <v>4</v>
      </c>
      <c r="B14775" s="4" t="s">
        <v>5</v>
      </c>
      <c r="C14775" s="4" t="s">
        <v>8</v>
      </c>
      <c r="D14775" s="4" t="s">
        <v>7</v>
      </c>
      <c r="E14775" s="4" t="s">
        <v>14</v>
      </c>
      <c r="F14775" s="4" t="s">
        <v>7</v>
      </c>
    </row>
    <row r="14776" spans="1:8">
      <c r="A14776" t="n">
        <v>123229</v>
      </c>
      <c r="B14776" s="16" t="n">
        <v>50</v>
      </c>
      <c r="C14776" s="7" t="n">
        <v>3</v>
      </c>
      <c r="D14776" s="7" t="n">
        <v>8150</v>
      </c>
      <c r="E14776" s="7" t="n">
        <v>1056964608</v>
      </c>
      <c r="F14776" s="7" t="n">
        <v>1000</v>
      </c>
    </row>
    <row r="14777" spans="1:8">
      <c r="A14777" t="s">
        <v>4</v>
      </c>
      <c r="B14777" s="4" t="s">
        <v>5</v>
      </c>
      <c r="C14777" s="4" t="s">
        <v>8</v>
      </c>
      <c r="D14777" s="4" t="s">
        <v>7</v>
      </c>
    </row>
    <row r="14778" spans="1:8">
      <c r="A14778" t="n">
        <v>123239</v>
      </c>
      <c r="B14778" s="27" t="n">
        <v>58</v>
      </c>
      <c r="C14778" s="7" t="n">
        <v>255</v>
      </c>
      <c r="D14778" s="7" t="n">
        <v>0</v>
      </c>
    </row>
    <row r="14779" spans="1:8">
      <c r="A14779" t="s">
        <v>4</v>
      </c>
      <c r="B14779" s="4" t="s">
        <v>5</v>
      </c>
      <c r="C14779" s="4" t="s">
        <v>8</v>
      </c>
      <c r="D14779" s="4" t="s">
        <v>7</v>
      </c>
    </row>
    <row r="14780" spans="1:8">
      <c r="A14780" t="n">
        <v>123243</v>
      </c>
      <c r="B14780" s="31" t="n">
        <v>45</v>
      </c>
      <c r="C14780" s="7" t="n">
        <v>7</v>
      </c>
      <c r="D14780" s="7" t="n">
        <v>255</v>
      </c>
    </row>
    <row r="14781" spans="1:8">
      <c r="A14781" t="s">
        <v>4</v>
      </c>
      <c r="B14781" s="4" t="s">
        <v>5</v>
      </c>
      <c r="C14781" s="4" t="s">
        <v>8</v>
      </c>
      <c r="D14781" s="4" t="s">
        <v>7</v>
      </c>
      <c r="E14781" s="4" t="s">
        <v>13</v>
      </c>
    </row>
    <row r="14782" spans="1:8">
      <c r="A14782" t="n">
        <v>123247</v>
      </c>
      <c r="B14782" s="27" t="n">
        <v>58</v>
      </c>
      <c r="C14782" s="7" t="n">
        <v>101</v>
      </c>
      <c r="D14782" s="7" t="n">
        <v>300</v>
      </c>
      <c r="E14782" s="7" t="n">
        <v>1</v>
      </c>
    </row>
    <row r="14783" spans="1:8">
      <c r="A14783" t="s">
        <v>4</v>
      </c>
      <c r="B14783" s="4" t="s">
        <v>5</v>
      </c>
      <c r="C14783" s="4" t="s">
        <v>8</v>
      </c>
      <c r="D14783" s="4" t="s">
        <v>7</v>
      </c>
    </row>
    <row r="14784" spans="1:8">
      <c r="A14784" t="n">
        <v>123255</v>
      </c>
      <c r="B14784" s="27" t="n">
        <v>58</v>
      </c>
      <c r="C14784" s="7" t="n">
        <v>254</v>
      </c>
      <c r="D14784" s="7" t="n">
        <v>0</v>
      </c>
    </row>
    <row r="14785" spans="1:8">
      <c r="A14785" t="s">
        <v>4</v>
      </c>
      <c r="B14785" s="4" t="s">
        <v>5</v>
      </c>
      <c r="C14785" s="4" t="s">
        <v>8</v>
      </c>
      <c r="D14785" s="4" t="s">
        <v>8</v>
      </c>
      <c r="E14785" s="4" t="s">
        <v>13</v>
      </c>
      <c r="F14785" s="4" t="s">
        <v>13</v>
      </c>
      <c r="G14785" s="4" t="s">
        <v>13</v>
      </c>
      <c r="H14785" s="4" t="s">
        <v>7</v>
      </c>
    </row>
    <row r="14786" spans="1:8">
      <c r="A14786" t="n">
        <v>123259</v>
      </c>
      <c r="B14786" s="31" t="n">
        <v>45</v>
      </c>
      <c r="C14786" s="7" t="n">
        <v>2</v>
      </c>
      <c r="D14786" s="7" t="n">
        <v>3</v>
      </c>
      <c r="E14786" s="7" t="n">
        <v>0</v>
      </c>
      <c r="F14786" s="7" t="n">
        <v>1.14999997615814</v>
      </c>
      <c r="G14786" s="7" t="n">
        <v>51.2000007629395</v>
      </c>
      <c r="H14786" s="7" t="n">
        <v>0</v>
      </c>
    </row>
    <row r="14787" spans="1:8">
      <c r="A14787" t="s">
        <v>4</v>
      </c>
      <c r="B14787" s="4" t="s">
        <v>5</v>
      </c>
      <c r="C14787" s="4" t="s">
        <v>8</v>
      </c>
      <c r="D14787" s="4" t="s">
        <v>8</v>
      </c>
      <c r="E14787" s="4" t="s">
        <v>13</v>
      </c>
      <c r="F14787" s="4" t="s">
        <v>13</v>
      </c>
      <c r="G14787" s="4" t="s">
        <v>13</v>
      </c>
      <c r="H14787" s="4" t="s">
        <v>7</v>
      </c>
      <c r="I14787" s="4" t="s">
        <v>8</v>
      </c>
    </row>
    <row r="14788" spans="1:8">
      <c r="A14788" t="n">
        <v>123276</v>
      </c>
      <c r="B14788" s="31" t="n">
        <v>45</v>
      </c>
      <c r="C14788" s="7" t="n">
        <v>4</v>
      </c>
      <c r="D14788" s="7" t="n">
        <v>3</v>
      </c>
      <c r="E14788" s="7" t="n">
        <v>20.4500007629395</v>
      </c>
      <c r="F14788" s="7" t="n">
        <v>339.200012207031</v>
      </c>
      <c r="G14788" s="7" t="n">
        <v>0</v>
      </c>
      <c r="H14788" s="7" t="n">
        <v>0</v>
      </c>
      <c r="I14788" s="7" t="n">
        <v>0</v>
      </c>
    </row>
    <row r="14789" spans="1:8">
      <c r="A14789" t="s">
        <v>4</v>
      </c>
      <c r="B14789" s="4" t="s">
        <v>5</v>
      </c>
      <c r="C14789" s="4" t="s">
        <v>8</v>
      </c>
      <c r="D14789" s="4" t="s">
        <v>8</v>
      </c>
      <c r="E14789" s="4" t="s">
        <v>13</v>
      </c>
      <c r="F14789" s="4" t="s">
        <v>7</v>
      </c>
    </row>
    <row r="14790" spans="1:8">
      <c r="A14790" t="n">
        <v>123294</v>
      </c>
      <c r="B14790" s="31" t="n">
        <v>45</v>
      </c>
      <c r="C14790" s="7" t="n">
        <v>5</v>
      </c>
      <c r="D14790" s="7" t="n">
        <v>3</v>
      </c>
      <c r="E14790" s="7" t="n">
        <v>2</v>
      </c>
      <c r="F14790" s="7" t="n">
        <v>0</v>
      </c>
    </row>
    <row r="14791" spans="1:8">
      <c r="A14791" t="s">
        <v>4</v>
      </c>
      <c r="B14791" s="4" t="s">
        <v>5</v>
      </c>
      <c r="C14791" s="4" t="s">
        <v>8</v>
      </c>
      <c r="D14791" s="4" t="s">
        <v>8</v>
      </c>
      <c r="E14791" s="4" t="s">
        <v>13</v>
      </c>
      <c r="F14791" s="4" t="s">
        <v>7</v>
      </c>
    </row>
    <row r="14792" spans="1:8">
      <c r="A14792" t="n">
        <v>123303</v>
      </c>
      <c r="B14792" s="31" t="n">
        <v>45</v>
      </c>
      <c r="C14792" s="7" t="n">
        <v>11</v>
      </c>
      <c r="D14792" s="7" t="n">
        <v>3</v>
      </c>
      <c r="E14792" s="7" t="n">
        <v>26</v>
      </c>
      <c r="F14792" s="7" t="n">
        <v>0</v>
      </c>
    </row>
    <row r="14793" spans="1:8">
      <c r="A14793" t="s">
        <v>4</v>
      </c>
      <c r="B14793" s="4" t="s">
        <v>5</v>
      </c>
      <c r="C14793" s="4" t="s">
        <v>8</v>
      </c>
      <c r="D14793" s="4" t="s">
        <v>8</v>
      </c>
      <c r="E14793" s="4" t="s">
        <v>13</v>
      </c>
      <c r="F14793" s="4" t="s">
        <v>13</v>
      </c>
      <c r="G14793" s="4" t="s">
        <v>13</v>
      </c>
      <c r="H14793" s="4" t="s">
        <v>7</v>
      </c>
    </row>
    <row r="14794" spans="1:8">
      <c r="A14794" t="n">
        <v>123312</v>
      </c>
      <c r="B14794" s="31" t="n">
        <v>45</v>
      </c>
      <c r="C14794" s="7" t="n">
        <v>2</v>
      </c>
      <c r="D14794" s="7" t="n">
        <v>3</v>
      </c>
      <c r="E14794" s="7" t="n">
        <v>0</v>
      </c>
      <c r="F14794" s="7" t="n">
        <v>1.14999997615814</v>
      </c>
      <c r="G14794" s="7" t="n">
        <v>51.2000007629395</v>
      </c>
      <c r="H14794" s="7" t="n">
        <v>30000</v>
      </c>
    </row>
    <row r="14795" spans="1:8">
      <c r="A14795" t="s">
        <v>4</v>
      </c>
      <c r="B14795" s="4" t="s">
        <v>5</v>
      </c>
      <c r="C14795" s="4" t="s">
        <v>8</v>
      </c>
      <c r="D14795" s="4" t="s">
        <v>8</v>
      </c>
      <c r="E14795" s="4" t="s">
        <v>13</v>
      </c>
      <c r="F14795" s="4" t="s">
        <v>13</v>
      </c>
      <c r="G14795" s="4" t="s">
        <v>13</v>
      </c>
      <c r="H14795" s="4" t="s">
        <v>7</v>
      </c>
      <c r="I14795" s="4" t="s">
        <v>8</v>
      </c>
    </row>
    <row r="14796" spans="1:8">
      <c r="A14796" t="n">
        <v>123329</v>
      </c>
      <c r="B14796" s="31" t="n">
        <v>45</v>
      </c>
      <c r="C14796" s="7" t="n">
        <v>4</v>
      </c>
      <c r="D14796" s="7" t="n">
        <v>3</v>
      </c>
      <c r="E14796" s="7" t="n">
        <v>17.4500007629395</v>
      </c>
      <c r="F14796" s="7" t="n">
        <v>319.200012207031</v>
      </c>
      <c r="G14796" s="7" t="n">
        <v>0</v>
      </c>
      <c r="H14796" s="7" t="n">
        <v>30000</v>
      </c>
      <c r="I14796" s="7" t="n">
        <v>0</v>
      </c>
    </row>
    <row r="14797" spans="1:8">
      <c r="A14797" t="s">
        <v>4</v>
      </c>
      <c r="B14797" s="4" t="s">
        <v>5</v>
      </c>
      <c r="C14797" s="4" t="s">
        <v>8</v>
      </c>
      <c r="D14797" s="4" t="s">
        <v>8</v>
      </c>
      <c r="E14797" s="4" t="s">
        <v>13</v>
      </c>
      <c r="F14797" s="4" t="s">
        <v>7</v>
      </c>
    </row>
    <row r="14798" spans="1:8">
      <c r="A14798" t="n">
        <v>123347</v>
      </c>
      <c r="B14798" s="31" t="n">
        <v>45</v>
      </c>
      <c r="C14798" s="7" t="n">
        <v>5</v>
      </c>
      <c r="D14798" s="7" t="n">
        <v>3</v>
      </c>
      <c r="E14798" s="7" t="n">
        <v>2</v>
      </c>
      <c r="F14798" s="7" t="n">
        <v>30000</v>
      </c>
    </row>
    <row r="14799" spans="1:8">
      <c r="A14799" t="s">
        <v>4</v>
      </c>
      <c r="B14799" s="4" t="s">
        <v>5</v>
      </c>
      <c r="C14799" s="4" t="s">
        <v>8</v>
      </c>
      <c r="D14799" s="4" t="s">
        <v>7</v>
      </c>
    </row>
    <row r="14800" spans="1:8">
      <c r="A14800" t="n">
        <v>123356</v>
      </c>
      <c r="B14800" s="27" t="n">
        <v>58</v>
      </c>
      <c r="C14800" s="7" t="n">
        <v>255</v>
      </c>
      <c r="D14800" s="7" t="n">
        <v>0</v>
      </c>
    </row>
    <row r="14801" spans="1:9">
      <c r="A14801" t="s">
        <v>4</v>
      </c>
      <c r="B14801" s="4" t="s">
        <v>5</v>
      </c>
      <c r="C14801" s="4" t="s">
        <v>8</v>
      </c>
      <c r="D14801" s="4" t="s">
        <v>8</v>
      </c>
      <c r="E14801" s="4" t="s">
        <v>8</v>
      </c>
      <c r="F14801" s="4" t="s">
        <v>8</v>
      </c>
    </row>
    <row r="14802" spans="1:9">
      <c r="A14802" t="n">
        <v>123360</v>
      </c>
      <c r="B14802" s="11" t="n">
        <v>14</v>
      </c>
      <c r="C14802" s="7" t="n">
        <v>0</v>
      </c>
      <c r="D14802" s="7" t="n">
        <v>1</v>
      </c>
      <c r="E14802" s="7" t="n">
        <v>0</v>
      </c>
      <c r="F14802" s="7" t="n">
        <v>0</v>
      </c>
    </row>
    <row r="14803" spans="1:9">
      <c r="A14803" t="s">
        <v>4</v>
      </c>
      <c r="B14803" s="4" t="s">
        <v>5</v>
      </c>
      <c r="C14803" s="4" t="s">
        <v>8</v>
      </c>
      <c r="D14803" s="4" t="s">
        <v>7</v>
      </c>
      <c r="E14803" s="4" t="s">
        <v>9</v>
      </c>
    </row>
    <row r="14804" spans="1:9">
      <c r="A14804" t="n">
        <v>123365</v>
      </c>
      <c r="B14804" s="39" t="n">
        <v>51</v>
      </c>
      <c r="C14804" s="7" t="n">
        <v>4</v>
      </c>
      <c r="D14804" s="7" t="n">
        <v>12</v>
      </c>
      <c r="E14804" s="7" t="s">
        <v>835</v>
      </c>
    </row>
    <row r="14805" spans="1:9">
      <c r="A14805" t="s">
        <v>4</v>
      </c>
      <c r="B14805" s="4" t="s">
        <v>5</v>
      </c>
      <c r="C14805" s="4" t="s">
        <v>7</v>
      </c>
    </row>
    <row r="14806" spans="1:9">
      <c r="A14806" t="n">
        <v>123379</v>
      </c>
      <c r="B14806" s="25" t="n">
        <v>16</v>
      </c>
      <c r="C14806" s="7" t="n">
        <v>0</v>
      </c>
    </row>
    <row r="14807" spans="1:9">
      <c r="A14807" t="s">
        <v>4</v>
      </c>
      <c r="B14807" s="4" t="s">
        <v>5</v>
      </c>
      <c r="C14807" s="4" t="s">
        <v>7</v>
      </c>
      <c r="D14807" s="4" t="s">
        <v>74</v>
      </c>
      <c r="E14807" s="4" t="s">
        <v>8</v>
      </c>
      <c r="F14807" s="4" t="s">
        <v>8</v>
      </c>
      <c r="G14807" s="4" t="s">
        <v>74</v>
      </c>
      <c r="H14807" s="4" t="s">
        <v>8</v>
      </c>
      <c r="I14807" s="4" t="s">
        <v>8</v>
      </c>
      <c r="J14807" s="4" t="s">
        <v>74</v>
      </c>
      <c r="K14807" s="4" t="s">
        <v>8</v>
      </c>
      <c r="L14807" s="4" t="s">
        <v>8</v>
      </c>
    </row>
    <row r="14808" spans="1:9">
      <c r="A14808" t="n">
        <v>123382</v>
      </c>
      <c r="B14808" s="40" t="n">
        <v>26</v>
      </c>
      <c r="C14808" s="7" t="n">
        <v>12</v>
      </c>
      <c r="D14808" s="7" t="s">
        <v>836</v>
      </c>
      <c r="E14808" s="7" t="n">
        <v>2</v>
      </c>
      <c r="F14808" s="7" t="n">
        <v>3</v>
      </c>
      <c r="G14808" s="7" t="s">
        <v>837</v>
      </c>
      <c r="H14808" s="7" t="n">
        <v>2</v>
      </c>
      <c r="I14808" s="7" t="n">
        <v>3</v>
      </c>
      <c r="J14808" s="7" t="s">
        <v>838</v>
      </c>
      <c r="K14808" s="7" t="n">
        <v>2</v>
      </c>
      <c r="L14808" s="7" t="n">
        <v>0</v>
      </c>
    </row>
    <row r="14809" spans="1:9">
      <c r="A14809" t="s">
        <v>4</v>
      </c>
      <c r="B14809" s="4" t="s">
        <v>5</v>
      </c>
    </row>
    <row r="14810" spans="1:9">
      <c r="A14810" t="n">
        <v>123624</v>
      </c>
      <c r="B14810" s="41" t="n">
        <v>28</v>
      </c>
    </row>
    <row r="14811" spans="1:9">
      <c r="A14811" t="s">
        <v>4</v>
      </c>
      <c r="B14811" s="4" t="s">
        <v>5</v>
      </c>
      <c r="C14811" s="4" t="s">
        <v>7</v>
      </c>
      <c r="D14811" s="4" t="s">
        <v>8</v>
      </c>
    </row>
    <row r="14812" spans="1:9">
      <c r="A14812" t="n">
        <v>123625</v>
      </c>
      <c r="B14812" s="42" t="n">
        <v>89</v>
      </c>
      <c r="C14812" s="7" t="n">
        <v>65533</v>
      </c>
      <c r="D14812" s="7" t="n">
        <v>1</v>
      </c>
    </row>
    <row r="14813" spans="1:9">
      <c r="A14813" t="s">
        <v>4</v>
      </c>
      <c r="B14813" s="4" t="s">
        <v>5</v>
      </c>
      <c r="C14813" s="4" t="s">
        <v>14</v>
      </c>
    </row>
    <row r="14814" spans="1:9">
      <c r="A14814" t="n">
        <v>123629</v>
      </c>
      <c r="B14814" s="62" t="n">
        <v>15</v>
      </c>
      <c r="C14814" s="7" t="n">
        <v>256</v>
      </c>
    </row>
    <row r="14815" spans="1:9">
      <c r="A14815" t="s">
        <v>4</v>
      </c>
      <c r="B14815" s="4" t="s">
        <v>5</v>
      </c>
      <c r="C14815" s="4" t="s">
        <v>8</v>
      </c>
      <c r="D14815" s="4" t="s">
        <v>7</v>
      </c>
      <c r="E14815" s="4" t="s">
        <v>7</v>
      </c>
      <c r="F14815" s="4" t="s">
        <v>8</v>
      </c>
    </row>
    <row r="14816" spans="1:9">
      <c r="A14816" t="n">
        <v>123634</v>
      </c>
      <c r="B14816" s="37" t="n">
        <v>25</v>
      </c>
      <c r="C14816" s="7" t="n">
        <v>1</v>
      </c>
      <c r="D14816" s="7" t="n">
        <v>60</v>
      </c>
      <c r="E14816" s="7" t="n">
        <v>280</v>
      </c>
      <c r="F14816" s="7" t="n">
        <v>1</v>
      </c>
    </row>
    <row r="14817" spans="1:12">
      <c r="A14817" t="s">
        <v>4</v>
      </c>
      <c r="B14817" s="4" t="s">
        <v>5</v>
      </c>
      <c r="C14817" s="4" t="s">
        <v>8</v>
      </c>
      <c r="D14817" s="4" t="s">
        <v>7</v>
      </c>
      <c r="E14817" s="4" t="s">
        <v>9</v>
      </c>
    </row>
    <row r="14818" spans="1:12">
      <c r="A14818" t="n">
        <v>123641</v>
      </c>
      <c r="B14818" s="39" t="n">
        <v>51</v>
      </c>
      <c r="C14818" s="7" t="n">
        <v>4</v>
      </c>
      <c r="D14818" s="7" t="n">
        <v>13</v>
      </c>
      <c r="E14818" s="7" t="s">
        <v>471</v>
      </c>
    </row>
    <row r="14819" spans="1:12">
      <c r="A14819" t="s">
        <v>4</v>
      </c>
      <c r="B14819" s="4" t="s">
        <v>5</v>
      </c>
      <c r="C14819" s="4" t="s">
        <v>7</v>
      </c>
    </row>
    <row r="14820" spans="1:12">
      <c r="A14820" t="n">
        <v>123655</v>
      </c>
      <c r="B14820" s="25" t="n">
        <v>16</v>
      </c>
      <c r="C14820" s="7" t="n">
        <v>0</v>
      </c>
    </row>
    <row r="14821" spans="1:12">
      <c r="A14821" t="s">
        <v>4</v>
      </c>
      <c r="B14821" s="4" t="s">
        <v>5</v>
      </c>
      <c r="C14821" s="4" t="s">
        <v>7</v>
      </c>
      <c r="D14821" s="4" t="s">
        <v>74</v>
      </c>
      <c r="E14821" s="4" t="s">
        <v>8</v>
      </c>
      <c r="F14821" s="4" t="s">
        <v>8</v>
      </c>
    </row>
    <row r="14822" spans="1:12">
      <c r="A14822" t="n">
        <v>123658</v>
      </c>
      <c r="B14822" s="40" t="n">
        <v>26</v>
      </c>
      <c r="C14822" s="7" t="n">
        <v>13</v>
      </c>
      <c r="D14822" s="7" t="s">
        <v>839</v>
      </c>
      <c r="E14822" s="7" t="n">
        <v>2</v>
      </c>
      <c r="F14822" s="7" t="n">
        <v>0</v>
      </c>
    </row>
    <row r="14823" spans="1:12">
      <c r="A14823" t="s">
        <v>4</v>
      </c>
      <c r="B14823" s="4" t="s">
        <v>5</v>
      </c>
    </row>
    <row r="14824" spans="1:12">
      <c r="A14824" t="n">
        <v>123741</v>
      </c>
      <c r="B14824" s="41" t="n">
        <v>28</v>
      </c>
    </row>
    <row r="14825" spans="1:12">
      <c r="A14825" t="s">
        <v>4</v>
      </c>
      <c r="B14825" s="4" t="s">
        <v>5</v>
      </c>
      <c r="C14825" s="4" t="s">
        <v>8</v>
      </c>
      <c r="D14825" s="4" t="s">
        <v>7</v>
      </c>
      <c r="E14825" s="4" t="s">
        <v>7</v>
      </c>
      <c r="F14825" s="4" t="s">
        <v>8</v>
      </c>
    </row>
    <row r="14826" spans="1:12">
      <c r="A14826" t="n">
        <v>123742</v>
      </c>
      <c r="B14826" s="37" t="n">
        <v>25</v>
      </c>
      <c r="C14826" s="7" t="n">
        <v>1</v>
      </c>
      <c r="D14826" s="7" t="n">
        <v>65535</v>
      </c>
      <c r="E14826" s="7" t="n">
        <v>65535</v>
      </c>
      <c r="F14826" s="7" t="n">
        <v>0</v>
      </c>
    </row>
    <row r="14827" spans="1:12">
      <c r="A14827" t="s">
        <v>4</v>
      </c>
      <c r="B14827" s="4" t="s">
        <v>5</v>
      </c>
      <c r="C14827" s="4" t="s">
        <v>8</v>
      </c>
      <c r="D14827" s="4" t="s">
        <v>7</v>
      </c>
      <c r="E14827" s="4" t="s">
        <v>8</v>
      </c>
      <c r="F14827" s="4" t="s">
        <v>12</v>
      </c>
    </row>
    <row r="14828" spans="1:12">
      <c r="A14828" t="n">
        <v>123749</v>
      </c>
      <c r="B14828" s="12" t="n">
        <v>5</v>
      </c>
      <c r="C14828" s="7" t="n">
        <v>30</v>
      </c>
      <c r="D14828" s="7" t="n">
        <v>10671</v>
      </c>
      <c r="E14828" s="7" t="n">
        <v>1</v>
      </c>
      <c r="F14828" s="13" t="n">
        <f t="normal" ca="1">A14844</f>
        <v>0</v>
      </c>
    </row>
    <row r="14829" spans="1:12">
      <c r="A14829" t="s">
        <v>4</v>
      </c>
      <c r="B14829" s="4" t="s">
        <v>5</v>
      </c>
      <c r="C14829" s="4" t="s">
        <v>8</v>
      </c>
      <c r="D14829" s="4" t="s">
        <v>7</v>
      </c>
      <c r="E14829" s="4" t="s">
        <v>7</v>
      </c>
      <c r="F14829" s="4" t="s">
        <v>8</v>
      </c>
    </row>
    <row r="14830" spans="1:12">
      <c r="A14830" t="n">
        <v>123758</v>
      </c>
      <c r="B14830" s="37" t="n">
        <v>25</v>
      </c>
      <c r="C14830" s="7" t="n">
        <v>1</v>
      </c>
      <c r="D14830" s="7" t="n">
        <v>60</v>
      </c>
      <c r="E14830" s="7" t="n">
        <v>280</v>
      </c>
      <c r="F14830" s="7" t="n">
        <v>2</v>
      </c>
    </row>
    <row r="14831" spans="1:12">
      <c r="A14831" t="s">
        <v>4</v>
      </c>
      <c r="B14831" s="4" t="s">
        <v>5</v>
      </c>
      <c r="C14831" s="4" t="s">
        <v>8</v>
      </c>
      <c r="D14831" s="4" t="s">
        <v>7</v>
      </c>
      <c r="E14831" s="4" t="s">
        <v>9</v>
      </c>
    </row>
    <row r="14832" spans="1:12">
      <c r="A14832" t="n">
        <v>123765</v>
      </c>
      <c r="B14832" s="39" t="n">
        <v>51</v>
      </c>
      <c r="C14832" s="7" t="n">
        <v>4</v>
      </c>
      <c r="D14832" s="7" t="n">
        <v>90</v>
      </c>
      <c r="E14832" s="7" t="s">
        <v>840</v>
      </c>
    </row>
    <row r="14833" spans="1:6">
      <c r="A14833" t="s">
        <v>4</v>
      </c>
      <c r="B14833" s="4" t="s">
        <v>5</v>
      </c>
      <c r="C14833" s="4" t="s">
        <v>7</v>
      </c>
    </row>
    <row r="14834" spans="1:6">
      <c r="A14834" t="n">
        <v>123779</v>
      </c>
      <c r="B14834" s="25" t="n">
        <v>16</v>
      </c>
      <c r="C14834" s="7" t="n">
        <v>0</v>
      </c>
    </row>
    <row r="14835" spans="1:6">
      <c r="A14835" t="s">
        <v>4</v>
      </c>
      <c r="B14835" s="4" t="s">
        <v>5</v>
      </c>
      <c r="C14835" s="4" t="s">
        <v>7</v>
      </c>
      <c r="D14835" s="4" t="s">
        <v>74</v>
      </c>
      <c r="E14835" s="4" t="s">
        <v>8</v>
      </c>
      <c r="F14835" s="4" t="s">
        <v>8</v>
      </c>
      <c r="G14835" s="4" t="s">
        <v>74</v>
      </c>
      <c r="H14835" s="4" t="s">
        <v>8</v>
      </c>
      <c r="I14835" s="4" t="s">
        <v>8</v>
      </c>
    </row>
    <row r="14836" spans="1:6">
      <c r="A14836" t="n">
        <v>123782</v>
      </c>
      <c r="B14836" s="40" t="n">
        <v>26</v>
      </c>
      <c r="C14836" s="7" t="n">
        <v>90</v>
      </c>
      <c r="D14836" s="7" t="s">
        <v>841</v>
      </c>
      <c r="E14836" s="7" t="n">
        <v>2</v>
      </c>
      <c r="F14836" s="7" t="n">
        <v>3</v>
      </c>
      <c r="G14836" s="7" t="s">
        <v>842</v>
      </c>
      <c r="H14836" s="7" t="n">
        <v>2</v>
      </c>
      <c r="I14836" s="7" t="n">
        <v>0</v>
      </c>
    </row>
    <row r="14837" spans="1:6">
      <c r="A14837" t="s">
        <v>4</v>
      </c>
      <c r="B14837" s="4" t="s">
        <v>5</v>
      </c>
    </row>
    <row r="14838" spans="1:6">
      <c r="A14838" t="n">
        <v>123933</v>
      </c>
      <c r="B14838" s="41" t="n">
        <v>28</v>
      </c>
    </row>
    <row r="14839" spans="1:6">
      <c r="A14839" t="s">
        <v>4</v>
      </c>
      <c r="B14839" s="4" t="s">
        <v>5</v>
      </c>
      <c r="C14839" s="4" t="s">
        <v>8</v>
      </c>
      <c r="D14839" s="4" t="s">
        <v>7</v>
      </c>
      <c r="E14839" s="4" t="s">
        <v>7</v>
      </c>
      <c r="F14839" s="4" t="s">
        <v>8</v>
      </c>
    </row>
    <row r="14840" spans="1:6">
      <c r="A14840" t="n">
        <v>123934</v>
      </c>
      <c r="B14840" s="37" t="n">
        <v>25</v>
      </c>
      <c r="C14840" s="7" t="n">
        <v>1</v>
      </c>
      <c r="D14840" s="7" t="n">
        <v>65535</v>
      </c>
      <c r="E14840" s="7" t="n">
        <v>65535</v>
      </c>
      <c r="F14840" s="7" t="n">
        <v>0</v>
      </c>
    </row>
    <row r="14841" spans="1:6">
      <c r="A14841" t="s">
        <v>4</v>
      </c>
      <c r="B14841" s="4" t="s">
        <v>5</v>
      </c>
      <c r="C14841" s="4" t="s">
        <v>12</v>
      </c>
    </row>
    <row r="14842" spans="1:6">
      <c r="A14842" t="n">
        <v>123941</v>
      </c>
      <c r="B14842" s="15" t="n">
        <v>3</v>
      </c>
      <c r="C14842" s="13" t="n">
        <f t="normal" ca="1">A14856</f>
        <v>0</v>
      </c>
    </row>
    <row r="14843" spans="1:6">
      <c r="A14843" t="s">
        <v>4</v>
      </c>
      <c r="B14843" s="4" t="s">
        <v>5</v>
      </c>
      <c r="C14843" s="4" t="s">
        <v>8</v>
      </c>
      <c r="D14843" s="4" t="s">
        <v>7</v>
      </c>
      <c r="E14843" s="4" t="s">
        <v>7</v>
      </c>
      <c r="F14843" s="4" t="s">
        <v>8</v>
      </c>
    </row>
    <row r="14844" spans="1:6">
      <c r="A14844" t="n">
        <v>123946</v>
      </c>
      <c r="B14844" s="37" t="n">
        <v>25</v>
      </c>
      <c r="C14844" s="7" t="n">
        <v>1</v>
      </c>
      <c r="D14844" s="7" t="n">
        <v>60</v>
      </c>
      <c r="E14844" s="7" t="n">
        <v>280</v>
      </c>
      <c r="F14844" s="7" t="n">
        <v>2</v>
      </c>
    </row>
    <row r="14845" spans="1:6">
      <c r="A14845" t="s">
        <v>4</v>
      </c>
      <c r="B14845" s="4" t="s">
        <v>5</v>
      </c>
      <c r="C14845" s="4" t="s">
        <v>8</v>
      </c>
      <c r="D14845" s="4" t="s">
        <v>7</v>
      </c>
      <c r="E14845" s="4" t="s">
        <v>9</v>
      </c>
    </row>
    <row r="14846" spans="1:6">
      <c r="A14846" t="n">
        <v>123953</v>
      </c>
      <c r="B14846" s="39" t="n">
        <v>51</v>
      </c>
      <c r="C14846" s="7" t="n">
        <v>4</v>
      </c>
      <c r="D14846" s="7" t="n">
        <v>6470</v>
      </c>
      <c r="E14846" s="7" t="s">
        <v>85</v>
      </c>
    </row>
    <row r="14847" spans="1:6">
      <c r="A14847" t="s">
        <v>4</v>
      </c>
      <c r="B14847" s="4" t="s">
        <v>5</v>
      </c>
      <c r="C14847" s="4" t="s">
        <v>7</v>
      </c>
    </row>
    <row r="14848" spans="1:6">
      <c r="A14848" t="n">
        <v>123967</v>
      </c>
      <c r="B14848" s="25" t="n">
        <v>16</v>
      </c>
      <c r="C14848" s="7" t="n">
        <v>0</v>
      </c>
    </row>
    <row r="14849" spans="1:9">
      <c r="A14849" t="s">
        <v>4</v>
      </c>
      <c r="B14849" s="4" t="s">
        <v>5</v>
      </c>
      <c r="C14849" s="4" t="s">
        <v>7</v>
      </c>
      <c r="D14849" s="4" t="s">
        <v>74</v>
      </c>
      <c r="E14849" s="4" t="s">
        <v>8</v>
      </c>
      <c r="F14849" s="4" t="s">
        <v>8</v>
      </c>
      <c r="G14849" s="4" t="s">
        <v>74</v>
      </c>
      <c r="H14849" s="4" t="s">
        <v>8</v>
      </c>
      <c r="I14849" s="4" t="s">
        <v>8</v>
      </c>
    </row>
    <row r="14850" spans="1:9">
      <c r="A14850" t="n">
        <v>123970</v>
      </c>
      <c r="B14850" s="40" t="n">
        <v>26</v>
      </c>
      <c r="C14850" s="7" t="n">
        <v>6470</v>
      </c>
      <c r="D14850" s="7" t="s">
        <v>843</v>
      </c>
      <c r="E14850" s="7" t="n">
        <v>2</v>
      </c>
      <c r="F14850" s="7" t="n">
        <v>3</v>
      </c>
      <c r="G14850" s="7" t="s">
        <v>844</v>
      </c>
      <c r="H14850" s="7" t="n">
        <v>2</v>
      </c>
      <c r="I14850" s="7" t="n">
        <v>0</v>
      </c>
    </row>
    <row r="14851" spans="1:9">
      <c r="A14851" t="s">
        <v>4</v>
      </c>
      <c r="B14851" s="4" t="s">
        <v>5</v>
      </c>
    </row>
    <row r="14852" spans="1:9">
      <c r="A14852" t="n">
        <v>124095</v>
      </c>
      <c r="B14852" s="41" t="n">
        <v>28</v>
      </c>
    </row>
    <row r="14853" spans="1:9">
      <c r="A14853" t="s">
        <v>4</v>
      </c>
      <c r="B14853" s="4" t="s">
        <v>5</v>
      </c>
      <c r="C14853" s="4" t="s">
        <v>8</v>
      </c>
      <c r="D14853" s="4" t="s">
        <v>7</v>
      </c>
      <c r="E14853" s="4" t="s">
        <v>7</v>
      </c>
      <c r="F14853" s="4" t="s">
        <v>8</v>
      </c>
    </row>
    <row r="14854" spans="1:9">
      <c r="A14854" t="n">
        <v>124096</v>
      </c>
      <c r="B14854" s="37" t="n">
        <v>25</v>
      </c>
      <c r="C14854" s="7" t="n">
        <v>1</v>
      </c>
      <c r="D14854" s="7" t="n">
        <v>65535</v>
      </c>
      <c r="E14854" s="7" t="n">
        <v>65535</v>
      </c>
      <c r="F14854" s="7" t="n">
        <v>0</v>
      </c>
    </row>
    <row r="14855" spans="1:9">
      <c r="A14855" t="s">
        <v>4</v>
      </c>
      <c r="B14855" s="4" t="s">
        <v>5</v>
      </c>
      <c r="C14855" s="4" t="s">
        <v>8</v>
      </c>
      <c r="D14855" s="4" t="s">
        <v>8</v>
      </c>
      <c r="E14855" s="4" t="s">
        <v>8</v>
      </c>
      <c r="F14855" s="4" t="s">
        <v>8</v>
      </c>
    </row>
    <row r="14856" spans="1:9">
      <c r="A14856" t="n">
        <v>124103</v>
      </c>
      <c r="B14856" s="11" t="n">
        <v>14</v>
      </c>
      <c r="C14856" s="7" t="n">
        <v>0</v>
      </c>
      <c r="D14856" s="7" t="n">
        <v>1</v>
      </c>
      <c r="E14856" s="7" t="n">
        <v>0</v>
      </c>
      <c r="F14856" s="7" t="n">
        <v>0</v>
      </c>
    </row>
    <row r="14857" spans="1:9">
      <c r="A14857" t="s">
        <v>4</v>
      </c>
      <c r="B14857" s="4" t="s">
        <v>5</v>
      </c>
      <c r="C14857" s="4" t="s">
        <v>8</v>
      </c>
      <c r="D14857" s="4" t="s">
        <v>7</v>
      </c>
      <c r="E14857" s="4" t="s">
        <v>9</v>
      </c>
    </row>
    <row r="14858" spans="1:9">
      <c r="A14858" t="n">
        <v>124108</v>
      </c>
      <c r="B14858" s="39" t="n">
        <v>51</v>
      </c>
      <c r="C14858" s="7" t="n">
        <v>4</v>
      </c>
      <c r="D14858" s="7" t="n">
        <v>12</v>
      </c>
      <c r="E14858" s="7" t="s">
        <v>845</v>
      </c>
    </row>
    <row r="14859" spans="1:9">
      <c r="A14859" t="s">
        <v>4</v>
      </c>
      <c r="B14859" s="4" t="s">
        <v>5</v>
      </c>
      <c r="C14859" s="4" t="s">
        <v>7</v>
      </c>
    </row>
    <row r="14860" spans="1:9">
      <c r="A14860" t="n">
        <v>124121</v>
      </c>
      <c r="B14860" s="25" t="n">
        <v>16</v>
      </c>
      <c r="C14860" s="7" t="n">
        <v>0</v>
      </c>
    </row>
    <row r="14861" spans="1:9">
      <c r="A14861" t="s">
        <v>4</v>
      </c>
      <c r="B14861" s="4" t="s">
        <v>5</v>
      </c>
      <c r="C14861" s="4" t="s">
        <v>7</v>
      </c>
      <c r="D14861" s="4" t="s">
        <v>74</v>
      </c>
      <c r="E14861" s="4" t="s">
        <v>8</v>
      </c>
      <c r="F14861" s="4" t="s">
        <v>8</v>
      </c>
      <c r="G14861" s="4" t="s">
        <v>74</v>
      </c>
      <c r="H14861" s="4" t="s">
        <v>8</v>
      </c>
      <c r="I14861" s="4" t="s">
        <v>8</v>
      </c>
    </row>
    <row r="14862" spans="1:9">
      <c r="A14862" t="n">
        <v>124124</v>
      </c>
      <c r="B14862" s="40" t="n">
        <v>26</v>
      </c>
      <c r="C14862" s="7" t="n">
        <v>12</v>
      </c>
      <c r="D14862" s="7" t="s">
        <v>846</v>
      </c>
      <c r="E14862" s="7" t="n">
        <v>2</v>
      </c>
      <c r="F14862" s="7" t="n">
        <v>3</v>
      </c>
      <c r="G14862" s="7" t="s">
        <v>847</v>
      </c>
      <c r="H14862" s="7" t="n">
        <v>2</v>
      </c>
      <c r="I14862" s="7" t="n">
        <v>0</v>
      </c>
    </row>
    <row r="14863" spans="1:9">
      <c r="A14863" t="s">
        <v>4</v>
      </c>
      <c r="B14863" s="4" t="s">
        <v>5</v>
      </c>
    </row>
    <row r="14864" spans="1:9">
      <c r="A14864" t="n">
        <v>124245</v>
      </c>
      <c r="B14864" s="41" t="n">
        <v>28</v>
      </c>
    </row>
    <row r="14865" spans="1:9">
      <c r="A14865" t="s">
        <v>4</v>
      </c>
      <c r="B14865" s="4" t="s">
        <v>5</v>
      </c>
      <c r="C14865" s="4" t="s">
        <v>7</v>
      </c>
      <c r="D14865" s="4" t="s">
        <v>8</v>
      </c>
    </row>
    <row r="14866" spans="1:9">
      <c r="A14866" t="n">
        <v>124246</v>
      </c>
      <c r="B14866" s="42" t="n">
        <v>89</v>
      </c>
      <c r="C14866" s="7" t="n">
        <v>65533</v>
      </c>
      <c r="D14866" s="7" t="n">
        <v>1</v>
      </c>
    </row>
    <row r="14867" spans="1:9">
      <c r="A14867" t="s">
        <v>4</v>
      </c>
      <c r="B14867" s="4" t="s">
        <v>5</v>
      </c>
      <c r="C14867" s="4" t="s">
        <v>14</v>
      </c>
    </row>
    <row r="14868" spans="1:9">
      <c r="A14868" t="n">
        <v>124250</v>
      </c>
      <c r="B14868" s="62" t="n">
        <v>15</v>
      </c>
      <c r="C14868" s="7" t="n">
        <v>256</v>
      </c>
    </row>
    <row r="14869" spans="1:9">
      <c r="A14869" t="s">
        <v>4</v>
      </c>
      <c r="B14869" s="4" t="s">
        <v>5</v>
      </c>
      <c r="C14869" s="4" t="s">
        <v>8</v>
      </c>
      <c r="D14869" s="4" t="s">
        <v>7</v>
      </c>
      <c r="E14869" s="4" t="s">
        <v>13</v>
      </c>
    </row>
    <row r="14870" spans="1:9">
      <c r="A14870" t="n">
        <v>124255</v>
      </c>
      <c r="B14870" s="27" t="n">
        <v>58</v>
      </c>
      <c r="C14870" s="7" t="n">
        <v>101</v>
      </c>
      <c r="D14870" s="7" t="n">
        <v>300</v>
      </c>
      <c r="E14870" s="7" t="n">
        <v>1</v>
      </c>
    </row>
    <row r="14871" spans="1:9">
      <c r="A14871" t="s">
        <v>4</v>
      </c>
      <c r="B14871" s="4" t="s">
        <v>5</v>
      </c>
      <c r="C14871" s="4" t="s">
        <v>8</v>
      </c>
      <c r="D14871" s="4" t="s">
        <v>7</v>
      </c>
    </row>
    <row r="14872" spans="1:9">
      <c r="A14872" t="n">
        <v>124263</v>
      </c>
      <c r="B14872" s="27" t="n">
        <v>58</v>
      </c>
      <c r="C14872" s="7" t="n">
        <v>254</v>
      </c>
      <c r="D14872" s="7" t="n">
        <v>0</v>
      </c>
    </row>
    <row r="14873" spans="1:9">
      <c r="A14873" t="s">
        <v>4</v>
      </c>
      <c r="B14873" s="4" t="s">
        <v>5</v>
      </c>
      <c r="C14873" s="4" t="s">
        <v>8</v>
      </c>
      <c r="D14873" s="4" t="s">
        <v>7</v>
      </c>
      <c r="E14873" s="4" t="s">
        <v>9</v>
      </c>
      <c r="F14873" s="4" t="s">
        <v>9</v>
      </c>
      <c r="G14873" s="4" t="s">
        <v>9</v>
      </c>
      <c r="H14873" s="4" t="s">
        <v>9</v>
      </c>
    </row>
    <row r="14874" spans="1:9">
      <c r="A14874" t="n">
        <v>124267</v>
      </c>
      <c r="B14874" s="39" t="n">
        <v>51</v>
      </c>
      <c r="C14874" s="7" t="n">
        <v>3</v>
      </c>
      <c r="D14874" s="7" t="n">
        <v>13</v>
      </c>
      <c r="E14874" s="7" t="s">
        <v>92</v>
      </c>
      <c r="F14874" s="7" t="s">
        <v>93</v>
      </c>
      <c r="G14874" s="7" t="s">
        <v>94</v>
      </c>
      <c r="H14874" s="7" t="s">
        <v>95</v>
      </c>
    </row>
    <row r="14875" spans="1:9">
      <c r="A14875" t="s">
        <v>4</v>
      </c>
      <c r="B14875" s="4" t="s">
        <v>5</v>
      </c>
      <c r="C14875" s="4" t="s">
        <v>8</v>
      </c>
      <c r="D14875" s="4" t="s">
        <v>8</v>
      </c>
      <c r="E14875" s="4" t="s">
        <v>13</v>
      </c>
      <c r="F14875" s="4" t="s">
        <v>13</v>
      </c>
      <c r="G14875" s="4" t="s">
        <v>13</v>
      </c>
      <c r="H14875" s="4" t="s">
        <v>7</v>
      </c>
    </row>
    <row r="14876" spans="1:9">
      <c r="A14876" t="n">
        <v>124296</v>
      </c>
      <c r="B14876" s="31" t="n">
        <v>45</v>
      </c>
      <c r="C14876" s="7" t="n">
        <v>2</v>
      </c>
      <c r="D14876" s="7" t="n">
        <v>3</v>
      </c>
      <c r="E14876" s="7" t="n">
        <v>0.550000011920929</v>
      </c>
      <c r="F14876" s="7" t="n">
        <v>3.21000003814697</v>
      </c>
      <c r="G14876" s="7" t="n">
        <v>42.1100006103516</v>
      </c>
      <c r="H14876" s="7" t="n">
        <v>0</v>
      </c>
    </row>
    <row r="14877" spans="1:9">
      <c r="A14877" t="s">
        <v>4</v>
      </c>
      <c r="B14877" s="4" t="s">
        <v>5</v>
      </c>
      <c r="C14877" s="4" t="s">
        <v>8</v>
      </c>
      <c r="D14877" s="4" t="s">
        <v>8</v>
      </c>
      <c r="E14877" s="4" t="s">
        <v>13</v>
      </c>
      <c r="F14877" s="4" t="s">
        <v>13</v>
      </c>
      <c r="G14877" s="4" t="s">
        <v>13</v>
      </c>
      <c r="H14877" s="4" t="s">
        <v>7</v>
      </c>
      <c r="I14877" s="4" t="s">
        <v>8</v>
      </c>
    </row>
    <row r="14878" spans="1:9">
      <c r="A14878" t="n">
        <v>124313</v>
      </c>
      <c r="B14878" s="31" t="n">
        <v>45</v>
      </c>
      <c r="C14878" s="7" t="n">
        <v>4</v>
      </c>
      <c r="D14878" s="7" t="n">
        <v>3</v>
      </c>
      <c r="E14878" s="7" t="n">
        <v>13.0299997329712</v>
      </c>
      <c r="F14878" s="7" t="n">
        <v>19.8500003814697</v>
      </c>
      <c r="G14878" s="7" t="n">
        <v>0</v>
      </c>
      <c r="H14878" s="7" t="n">
        <v>0</v>
      </c>
      <c r="I14878" s="7" t="n">
        <v>1</v>
      </c>
    </row>
    <row r="14879" spans="1:9">
      <c r="A14879" t="s">
        <v>4</v>
      </c>
      <c r="B14879" s="4" t="s">
        <v>5</v>
      </c>
      <c r="C14879" s="4" t="s">
        <v>8</v>
      </c>
      <c r="D14879" s="4" t="s">
        <v>8</v>
      </c>
      <c r="E14879" s="4" t="s">
        <v>13</v>
      </c>
      <c r="F14879" s="4" t="s">
        <v>7</v>
      </c>
    </row>
    <row r="14880" spans="1:9">
      <c r="A14880" t="n">
        <v>124331</v>
      </c>
      <c r="B14880" s="31" t="n">
        <v>45</v>
      </c>
      <c r="C14880" s="7" t="n">
        <v>5</v>
      </c>
      <c r="D14880" s="7" t="n">
        <v>3</v>
      </c>
      <c r="E14880" s="7" t="n">
        <v>4.30000019073486</v>
      </c>
      <c r="F14880" s="7" t="n">
        <v>0</v>
      </c>
    </row>
    <row r="14881" spans="1:9">
      <c r="A14881" t="s">
        <v>4</v>
      </c>
      <c r="B14881" s="4" t="s">
        <v>5</v>
      </c>
      <c r="C14881" s="4" t="s">
        <v>8</v>
      </c>
      <c r="D14881" s="4" t="s">
        <v>8</v>
      </c>
      <c r="E14881" s="4" t="s">
        <v>13</v>
      </c>
      <c r="F14881" s="4" t="s">
        <v>7</v>
      </c>
    </row>
    <row r="14882" spans="1:9">
      <c r="A14882" t="n">
        <v>124340</v>
      </c>
      <c r="B14882" s="31" t="n">
        <v>45</v>
      </c>
      <c r="C14882" s="7" t="n">
        <v>11</v>
      </c>
      <c r="D14882" s="7" t="n">
        <v>3</v>
      </c>
      <c r="E14882" s="7" t="n">
        <v>28.7999992370605</v>
      </c>
      <c r="F14882" s="7" t="n">
        <v>0</v>
      </c>
    </row>
    <row r="14883" spans="1:9">
      <c r="A14883" t="s">
        <v>4</v>
      </c>
      <c r="B14883" s="4" t="s">
        <v>5</v>
      </c>
      <c r="C14883" s="4" t="s">
        <v>8</v>
      </c>
      <c r="D14883" s="4" t="s">
        <v>8</v>
      </c>
      <c r="E14883" s="4" t="s">
        <v>13</v>
      </c>
      <c r="F14883" s="4" t="s">
        <v>13</v>
      </c>
      <c r="G14883" s="4" t="s">
        <v>13</v>
      </c>
      <c r="H14883" s="4" t="s">
        <v>7</v>
      </c>
      <c r="I14883" s="4" t="s">
        <v>8</v>
      </c>
    </row>
    <row r="14884" spans="1:9">
      <c r="A14884" t="n">
        <v>124349</v>
      </c>
      <c r="B14884" s="31" t="n">
        <v>45</v>
      </c>
      <c r="C14884" s="7" t="n">
        <v>4</v>
      </c>
      <c r="D14884" s="7" t="n">
        <v>3</v>
      </c>
      <c r="E14884" s="7" t="n">
        <v>13.0299997329712</v>
      </c>
      <c r="F14884" s="7" t="n">
        <v>12.3699998855591</v>
      </c>
      <c r="G14884" s="7" t="n">
        <v>0</v>
      </c>
      <c r="H14884" s="7" t="n">
        <v>20000</v>
      </c>
      <c r="I14884" s="7" t="n">
        <v>1</v>
      </c>
    </row>
    <row r="14885" spans="1:9">
      <c r="A14885" t="s">
        <v>4</v>
      </c>
      <c r="B14885" s="4" t="s">
        <v>5</v>
      </c>
      <c r="C14885" s="4" t="s">
        <v>8</v>
      </c>
      <c r="D14885" s="4" t="s">
        <v>7</v>
      </c>
    </row>
    <row r="14886" spans="1:9">
      <c r="A14886" t="n">
        <v>124367</v>
      </c>
      <c r="B14886" s="27" t="n">
        <v>58</v>
      </c>
      <c r="C14886" s="7" t="n">
        <v>255</v>
      </c>
      <c r="D14886" s="7" t="n">
        <v>0</v>
      </c>
    </row>
    <row r="14887" spans="1:9">
      <c r="A14887" t="s">
        <v>4</v>
      </c>
      <c r="B14887" s="4" t="s">
        <v>5</v>
      </c>
      <c r="C14887" s="4" t="s">
        <v>8</v>
      </c>
      <c r="D14887" s="4" t="s">
        <v>8</v>
      </c>
      <c r="E14887" s="4" t="s">
        <v>8</v>
      </c>
      <c r="F14887" s="4" t="s">
        <v>8</v>
      </c>
    </row>
    <row r="14888" spans="1:9">
      <c r="A14888" t="n">
        <v>124371</v>
      </c>
      <c r="B14888" s="11" t="n">
        <v>14</v>
      </c>
      <c r="C14888" s="7" t="n">
        <v>0</v>
      </c>
      <c r="D14888" s="7" t="n">
        <v>1</v>
      </c>
      <c r="E14888" s="7" t="n">
        <v>0</v>
      </c>
      <c r="F14888" s="7" t="n">
        <v>0</v>
      </c>
    </row>
    <row r="14889" spans="1:9">
      <c r="A14889" t="s">
        <v>4</v>
      </c>
      <c r="B14889" s="4" t="s">
        <v>5</v>
      </c>
      <c r="C14889" s="4" t="s">
        <v>7</v>
      </c>
      <c r="D14889" s="4" t="s">
        <v>8</v>
      </c>
      <c r="E14889" s="4" t="s">
        <v>8</v>
      </c>
      <c r="F14889" s="4" t="s">
        <v>9</v>
      </c>
    </row>
    <row r="14890" spans="1:9">
      <c r="A14890" t="n">
        <v>124376</v>
      </c>
      <c r="B14890" s="59" t="n">
        <v>47</v>
      </c>
      <c r="C14890" s="7" t="n">
        <v>1</v>
      </c>
      <c r="D14890" s="7" t="n">
        <v>0</v>
      </c>
      <c r="E14890" s="7" t="n">
        <v>0</v>
      </c>
      <c r="F14890" s="7" t="s">
        <v>237</v>
      </c>
    </row>
    <row r="14891" spans="1:9">
      <c r="A14891" t="s">
        <v>4</v>
      </c>
      <c r="B14891" s="4" t="s">
        <v>5</v>
      </c>
      <c r="C14891" s="4" t="s">
        <v>7</v>
      </c>
    </row>
    <row r="14892" spans="1:9">
      <c r="A14892" t="n">
        <v>124395</v>
      </c>
      <c r="B14892" s="25" t="n">
        <v>16</v>
      </c>
      <c r="C14892" s="7" t="n">
        <v>500</v>
      </c>
    </row>
    <row r="14893" spans="1:9">
      <c r="A14893" t="s">
        <v>4</v>
      </c>
      <c r="B14893" s="4" t="s">
        <v>5</v>
      </c>
      <c r="C14893" s="4" t="s">
        <v>8</v>
      </c>
      <c r="D14893" s="4" t="s">
        <v>7</v>
      </c>
      <c r="E14893" s="4" t="s">
        <v>9</v>
      </c>
    </row>
    <row r="14894" spans="1:9">
      <c r="A14894" t="n">
        <v>124398</v>
      </c>
      <c r="B14894" s="39" t="n">
        <v>51</v>
      </c>
      <c r="C14894" s="7" t="n">
        <v>4</v>
      </c>
      <c r="D14894" s="7" t="n">
        <v>1</v>
      </c>
      <c r="E14894" s="7" t="s">
        <v>668</v>
      </c>
    </row>
    <row r="14895" spans="1:9">
      <c r="A14895" t="s">
        <v>4</v>
      </c>
      <c r="B14895" s="4" t="s">
        <v>5</v>
      </c>
      <c r="C14895" s="4" t="s">
        <v>7</v>
      </c>
    </row>
    <row r="14896" spans="1:9">
      <c r="A14896" t="n">
        <v>124411</v>
      </c>
      <c r="B14896" s="25" t="n">
        <v>16</v>
      </c>
      <c r="C14896" s="7" t="n">
        <v>0</v>
      </c>
    </row>
    <row r="14897" spans="1:9">
      <c r="A14897" t="s">
        <v>4</v>
      </c>
      <c r="B14897" s="4" t="s">
        <v>5</v>
      </c>
      <c r="C14897" s="4" t="s">
        <v>7</v>
      </c>
      <c r="D14897" s="4" t="s">
        <v>74</v>
      </c>
      <c r="E14897" s="4" t="s">
        <v>8</v>
      </c>
      <c r="F14897" s="4" t="s">
        <v>8</v>
      </c>
    </row>
    <row r="14898" spans="1:9">
      <c r="A14898" t="n">
        <v>124414</v>
      </c>
      <c r="B14898" s="40" t="n">
        <v>26</v>
      </c>
      <c r="C14898" s="7" t="n">
        <v>1</v>
      </c>
      <c r="D14898" s="7" t="s">
        <v>848</v>
      </c>
      <c r="E14898" s="7" t="n">
        <v>2</v>
      </c>
      <c r="F14898" s="7" t="n">
        <v>0</v>
      </c>
    </row>
    <row r="14899" spans="1:9">
      <c r="A14899" t="s">
        <v>4</v>
      </c>
      <c r="B14899" s="4" t="s">
        <v>5</v>
      </c>
    </row>
    <row r="14900" spans="1:9">
      <c r="A14900" t="n">
        <v>124446</v>
      </c>
      <c r="B14900" s="41" t="n">
        <v>28</v>
      </c>
    </row>
    <row r="14901" spans="1:9">
      <c r="A14901" t="s">
        <v>4</v>
      </c>
      <c r="B14901" s="4" t="s">
        <v>5</v>
      </c>
      <c r="C14901" s="4" t="s">
        <v>8</v>
      </c>
      <c r="D14901" s="4" t="s">
        <v>7</v>
      </c>
      <c r="E14901" s="4" t="s">
        <v>9</v>
      </c>
    </row>
    <row r="14902" spans="1:9">
      <c r="A14902" t="n">
        <v>124447</v>
      </c>
      <c r="B14902" s="39" t="n">
        <v>51</v>
      </c>
      <c r="C14902" s="7" t="n">
        <v>4</v>
      </c>
      <c r="D14902" s="7" t="n">
        <v>80</v>
      </c>
      <c r="E14902" s="7" t="s">
        <v>90</v>
      </c>
    </row>
    <row r="14903" spans="1:9">
      <c r="A14903" t="s">
        <v>4</v>
      </c>
      <c r="B14903" s="4" t="s">
        <v>5</v>
      </c>
      <c r="C14903" s="4" t="s">
        <v>7</v>
      </c>
    </row>
    <row r="14904" spans="1:9">
      <c r="A14904" t="n">
        <v>124461</v>
      </c>
      <c r="B14904" s="25" t="n">
        <v>16</v>
      </c>
      <c r="C14904" s="7" t="n">
        <v>0</v>
      </c>
    </row>
    <row r="14905" spans="1:9">
      <c r="A14905" t="s">
        <v>4</v>
      </c>
      <c r="B14905" s="4" t="s">
        <v>5</v>
      </c>
      <c r="C14905" s="4" t="s">
        <v>7</v>
      </c>
      <c r="D14905" s="4" t="s">
        <v>74</v>
      </c>
      <c r="E14905" s="4" t="s">
        <v>8</v>
      </c>
      <c r="F14905" s="4" t="s">
        <v>8</v>
      </c>
    </row>
    <row r="14906" spans="1:9">
      <c r="A14906" t="n">
        <v>124464</v>
      </c>
      <c r="B14906" s="40" t="n">
        <v>26</v>
      </c>
      <c r="C14906" s="7" t="n">
        <v>80</v>
      </c>
      <c r="D14906" s="7" t="s">
        <v>849</v>
      </c>
      <c r="E14906" s="7" t="n">
        <v>2</v>
      </c>
      <c r="F14906" s="7" t="n">
        <v>0</v>
      </c>
    </row>
    <row r="14907" spans="1:9">
      <c r="A14907" t="s">
        <v>4</v>
      </c>
      <c r="B14907" s="4" t="s">
        <v>5</v>
      </c>
    </row>
    <row r="14908" spans="1:9">
      <c r="A14908" t="n">
        <v>124543</v>
      </c>
      <c r="B14908" s="41" t="n">
        <v>28</v>
      </c>
    </row>
    <row r="14909" spans="1:9">
      <c r="A14909" t="s">
        <v>4</v>
      </c>
      <c r="B14909" s="4" t="s">
        <v>5</v>
      </c>
      <c r="C14909" s="4" t="s">
        <v>8</v>
      </c>
      <c r="D14909" s="4" t="s">
        <v>7</v>
      </c>
      <c r="E14909" s="4" t="s">
        <v>9</v>
      </c>
    </row>
    <row r="14910" spans="1:9">
      <c r="A14910" t="n">
        <v>124544</v>
      </c>
      <c r="B14910" s="39" t="n">
        <v>51</v>
      </c>
      <c r="C14910" s="7" t="n">
        <v>4</v>
      </c>
      <c r="D14910" s="7" t="n">
        <v>7</v>
      </c>
      <c r="E14910" s="7" t="s">
        <v>88</v>
      </c>
    </row>
    <row r="14911" spans="1:9">
      <c r="A14911" t="s">
        <v>4</v>
      </c>
      <c r="B14911" s="4" t="s">
        <v>5</v>
      </c>
      <c r="C14911" s="4" t="s">
        <v>7</v>
      </c>
    </row>
    <row r="14912" spans="1:9">
      <c r="A14912" t="n">
        <v>124557</v>
      </c>
      <c r="B14912" s="25" t="n">
        <v>16</v>
      </c>
      <c r="C14912" s="7" t="n">
        <v>0</v>
      </c>
    </row>
    <row r="14913" spans="1:6">
      <c r="A14913" t="s">
        <v>4</v>
      </c>
      <c r="B14913" s="4" t="s">
        <v>5</v>
      </c>
      <c r="C14913" s="4" t="s">
        <v>7</v>
      </c>
      <c r="D14913" s="4" t="s">
        <v>74</v>
      </c>
      <c r="E14913" s="4" t="s">
        <v>8</v>
      </c>
      <c r="F14913" s="4" t="s">
        <v>8</v>
      </c>
    </row>
    <row r="14914" spans="1:6">
      <c r="A14914" t="n">
        <v>124560</v>
      </c>
      <c r="B14914" s="40" t="n">
        <v>26</v>
      </c>
      <c r="C14914" s="7" t="n">
        <v>7</v>
      </c>
      <c r="D14914" s="7" t="s">
        <v>850</v>
      </c>
      <c r="E14914" s="7" t="n">
        <v>2</v>
      </c>
      <c r="F14914" s="7" t="n">
        <v>0</v>
      </c>
    </row>
    <row r="14915" spans="1:6">
      <c r="A14915" t="s">
        <v>4</v>
      </c>
      <c r="B14915" s="4" t="s">
        <v>5</v>
      </c>
    </row>
    <row r="14916" spans="1:6">
      <c r="A14916" t="n">
        <v>124628</v>
      </c>
      <c r="B14916" s="41" t="n">
        <v>28</v>
      </c>
    </row>
    <row r="14917" spans="1:6">
      <c r="A14917" t="s">
        <v>4</v>
      </c>
      <c r="B14917" s="4" t="s">
        <v>5</v>
      </c>
      <c r="C14917" s="4" t="s">
        <v>7</v>
      </c>
      <c r="D14917" s="4" t="s">
        <v>8</v>
      </c>
    </row>
    <row r="14918" spans="1:6">
      <c r="A14918" t="n">
        <v>124629</v>
      </c>
      <c r="B14918" s="42" t="n">
        <v>89</v>
      </c>
      <c r="C14918" s="7" t="n">
        <v>65533</v>
      </c>
      <c r="D14918" s="7" t="n">
        <v>1</v>
      </c>
    </row>
    <row r="14919" spans="1:6">
      <c r="A14919" t="s">
        <v>4</v>
      </c>
      <c r="B14919" s="4" t="s">
        <v>5</v>
      </c>
      <c r="C14919" s="4" t="s">
        <v>14</v>
      </c>
    </row>
    <row r="14920" spans="1:6">
      <c r="A14920" t="n">
        <v>124633</v>
      </c>
      <c r="B14920" s="62" t="n">
        <v>15</v>
      </c>
      <c r="C14920" s="7" t="n">
        <v>256</v>
      </c>
    </row>
    <row r="14921" spans="1:6">
      <c r="A14921" t="s">
        <v>4</v>
      </c>
      <c r="B14921" s="4" t="s">
        <v>5</v>
      </c>
      <c r="C14921" s="4" t="s">
        <v>8</v>
      </c>
      <c r="D14921" s="4" t="s">
        <v>7</v>
      </c>
      <c r="E14921" s="4" t="s">
        <v>13</v>
      </c>
    </row>
    <row r="14922" spans="1:6">
      <c r="A14922" t="n">
        <v>124638</v>
      </c>
      <c r="B14922" s="27" t="n">
        <v>58</v>
      </c>
      <c r="C14922" s="7" t="n">
        <v>101</v>
      </c>
      <c r="D14922" s="7" t="n">
        <v>300</v>
      </c>
      <c r="E14922" s="7" t="n">
        <v>1</v>
      </c>
    </row>
    <row r="14923" spans="1:6">
      <c r="A14923" t="s">
        <v>4</v>
      </c>
      <c r="B14923" s="4" t="s">
        <v>5</v>
      </c>
      <c r="C14923" s="4" t="s">
        <v>8</v>
      </c>
      <c r="D14923" s="4" t="s">
        <v>7</v>
      </c>
    </row>
    <row r="14924" spans="1:6">
      <c r="A14924" t="n">
        <v>124646</v>
      </c>
      <c r="B14924" s="27" t="n">
        <v>58</v>
      </c>
      <c r="C14924" s="7" t="n">
        <v>254</v>
      </c>
      <c r="D14924" s="7" t="n">
        <v>0</v>
      </c>
    </row>
    <row r="14925" spans="1:6">
      <c r="A14925" t="s">
        <v>4</v>
      </c>
      <c r="B14925" s="4" t="s">
        <v>5</v>
      </c>
      <c r="C14925" s="4" t="s">
        <v>8</v>
      </c>
      <c r="D14925" s="4" t="s">
        <v>7</v>
      </c>
      <c r="E14925" s="4" t="s">
        <v>9</v>
      </c>
      <c r="F14925" s="4" t="s">
        <v>9</v>
      </c>
      <c r="G14925" s="4" t="s">
        <v>9</v>
      </c>
      <c r="H14925" s="4" t="s">
        <v>9</v>
      </c>
    </row>
    <row r="14926" spans="1:6">
      <c r="A14926" t="n">
        <v>124650</v>
      </c>
      <c r="B14926" s="39" t="n">
        <v>51</v>
      </c>
      <c r="C14926" s="7" t="n">
        <v>3</v>
      </c>
      <c r="D14926" s="7" t="n">
        <v>1</v>
      </c>
      <c r="E14926" s="7" t="s">
        <v>92</v>
      </c>
      <c r="F14926" s="7" t="s">
        <v>93</v>
      </c>
      <c r="G14926" s="7" t="s">
        <v>94</v>
      </c>
      <c r="H14926" s="7" t="s">
        <v>95</v>
      </c>
    </row>
    <row r="14927" spans="1:6">
      <c r="A14927" t="s">
        <v>4</v>
      </c>
      <c r="B14927" s="4" t="s">
        <v>5</v>
      </c>
      <c r="C14927" s="4" t="s">
        <v>8</v>
      </c>
      <c r="D14927" s="4" t="s">
        <v>7</v>
      </c>
      <c r="E14927" s="4" t="s">
        <v>9</v>
      </c>
      <c r="F14927" s="4" t="s">
        <v>9</v>
      </c>
      <c r="G14927" s="4" t="s">
        <v>9</v>
      </c>
      <c r="H14927" s="4" t="s">
        <v>9</v>
      </c>
    </row>
    <row r="14928" spans="1:6">
      <c r="A14928" t="n">
        <v>124679</v>
      </c>
      <c r="B14928" s="39" t="n">
        <v>51</v>
      </c>
      <c r="C14928" s="7" t="n">
        <v>3</v>
      </c>
      <c r="D14928" s="7" t="n">
        <v>7</v>
      </c>
      <c r="E14928" s="7" t="s">
        <v>92</v>
      </c>
      <c r="F14928" s="7" t="s">
        <v>93</v>
      </c>
      <c r="G14928" s="7" t="s">
        <v>94</v>
      </c>
      <c r="H14928" s="7" t="s">
        <v>95</v>
      </c>
    </row>
    <row r="14929" spans="1:8">
      <c r="A14929" t="s">
        <v>4</v>
      </c>
      <c r="B14929" s="4" t="s">
        <v>5</v>
      </c>
      <c r="C14929" s="4" t="s">
        <v>8</v>
      </c>
      <c r="D14929" s="4" t="s">
        <v>7</v>
      </c>
      <c r="E14929" s="4" t="s">
        <v>9</v>
      </c>
      <c r="F14929" s="4" t="s">
        <v>9</v>
      </c>
      <c r="G14929" s="4" t="s">
        <v>9</v>
      </c>
      <c r="H14929" s="4" t="s">
        <v>9</v>
      </c>
    </row>
    <row r="14930" spans="1:8">
      <c r="A14930" t="n">
        <v>124708</v>
      </c>
      <c r="B14930" s="39" t="n">
        <v>51</v>
      </c>
      <c r="C14930" s="7" t="n">
        <v>3</v>
      </c>
      <c r="D14930" s="7" t="n">
        <v>80</v>
      </c>
      <c r="E14930" s="7" t="s">
        <v>92</v>
      </c>
      <c r="F14930" s="7" t="s">
        <v>93</v>
      </c>
      <c r="G14930" s="7" t="s">
        <v>94</v>
      </c>
      <c r="H14930" s="7" t="s">
        <v>95</v>
      </c>
    </row>
    <row r="14931" spans="1:8">
      <c r="A14931" t="s">
        <v>4</v>
      </c>
      <c r="B14931" s="4" t="s">
        <v>5</v>
      </c>
      <c r="C14931" s="4" t="s">
        <v>7</v>
      </c>
      <c r="D14931" s="4" t="s">
        <v>13</v>
      </c>
      <c r="E14931" s="4" t="s">
        <v>13</v>
      </c>
      <c r="F14931" s="4" t="s">
        <v>13</v>
      </c>
      <c r="G14931" s="4" t="s">
        <v>13</v>
      </c>
    </row>
    <row r="14932" spans="1:8">
      <c r="A14932" t="n">
        <v>124737</v>
      </c>
      <c r="B14932" s="46" t="n">
        <v>46</v>
      </c>
      <c r="C14932" s="7" t="n">
        <v>0</v>
      </c>
      <c r="D14932" s="7" t="n">
        <v>-0.800000011920929</v>
      </c>
      <c r="E14932" s="7" t="n">
        <v>2</v>
      </c>
      <c r="F14932" s="7" t="n">
        <v>41.7999992370605</v>
      </c>
      <c r="G14932" s="7" t="n">
        <v>0</v>
      </c>
    </row>
    <row r="14933" spans="1:8">
      <c r="A14933" t="s">
        <v>4</v>
      </c>
      <c r="B14933" s="4" t="s">
        <v>5</v>
      </c>
      <c r="C14933" s="4" t="s">
        <v>7</v>
      </c>
      <c r="D14933" s="4" t="s">
        <v>13</v>
      </c>
      <c r="E14933" s="4" t="s">
        <v>13</v>
      </c>
      <c r="F14933" s="4" t="s">
        <v>13</v>
      </c>
      <c r="G14933" s="4" t="s">
        <v>13</v>
      </c>
    </row>
    <row r="14934" spans="1:8">
      <c r="A14934" t="n">
        <v>124756</v>
      </c>
      <c r="B14934" s="46" t="n">
        <v>46</v>
      </c>
      <c r="C14934" s="7" t="n">
        <v>1</v>
      </c>
      <c r="D14934" s="7" t="n">
        <v>0.649999976158142</v>
      </c>
      <c r="E14934" s="7" t="n">
        <v>2</v>
      </c>
      <c r="F14934" s="7" t="n">
        <v>41.5999984741211</v>
      </c>
      <c r="G14934" s="7" t="n">
        <v>0</v>
      </c>
    </row>
    <row r="14935" spans="1:8">
      <c r="A14935" t="s">
        <v>4</v>
      </c>
      <c r="B14935" s="4" t="s">
        <v>5</v>
      </c>
      <c r="C14935" s="4" t="s">
        <v>7</v>
      </c>
      <c r="D14935" s="4" t="s">
        <v>13</v>
      </c>
      <c r="E14935" s="4" t="s">
        <v>13</v>
      </c>
      <c r="F14935" s="4" t="s">
        <v>13</v>
      </c>
      <c r="G14935" s="4" t="s">
        <v>13</v>
      </c>
    </row>
    <row r="14936" spans="1:8">
      <c r="A14936" t="n">
        <v>124775</v>
      </c>
      <c r="B14936" s="46" t="n">
        <v>46</v>
      </c>
      <c r="C14936" s="7" t="n">
        <v>2</v>
      </c>
      <c r="D14936" s="7" t="n">
        <v>1.25</v>
      </c>
      <c r="E14936" s="7" t="n">
        <v>2</v>
      </c>
      <c r="F14936" s="7" t="n">
        <v>40.75</v>
      </c>
      <c r="G14936" s="7" t="n">
        <v>0</v>
      </c>
    </row>
    <row r="14937" spans="1:8">
      <c r="A14937" t="s">
        <v>4</v>
      </c>
      <c r="B14937" s="4" t="s">
        <v>5</v>
      </c>
      <c r="C14937" s="4" t="s">
        <v>7</v>
      </c>
      <c r="D14937" s="4" t="s">
        <v>13</v>
      </c>
      <c r="E14937" s="4" t="s">
        <v>13</v>
      </c>
      <c r="F14937" s="4" t="s">
        <v>13</v>
      </c>
      <c r="G14937" s="4" t="s">
        <v>13</v>
      </c>
    </row>
    <row r="14938" spans="1:8">
      <c r="A14938" t="n">
        <v>124794</v>
      </c>
      <c r="B14938" s="46" t="n">
        <v>46</v>
      </c>
      <c r="C14938" s="7" t="n">
        <v>3</v>
      </c>
      <c r="D14938" s="7" t="n">
        <v>-0.550000011920929</v>
      </c>
      <c r="E14938" s="7" t="n">
        <v>2</v>
      </c>
      <c r="F14938" s="7" t="n">
        <v>40.75</v>
      </c>
      <c r="G14938" s="7" t="n">
        <v>0</v>
      </c>
    </row>
    <row r="14939" spans="1:8">
      <c r="A14939" t="s">
        <v>4</v>
      </c>
      <c r="B14939" s="4" t="s">
        <v>5</v>
      </c>
      <c r="C14939" s="4" t="s">
        <v>7</v>
      </c>
      <c r="D14939" s="4" t="s">
        <v>13</v>
      </c>
      <c r="E14939" s="4" t="s">
        <v>13</v>
      </c>
      <c r="F14939" s="4" t="s">
        <v>13</v>
      </c>
      <c r="G14939" s="4" t="s">
        <v>13</v>
      </c>
    </row>
    <row r="14940" spans="1:8">
      <c r="A14940" t="n">
        <v>124813</v>
      </c>
      <c r="B14940" s="46" t="n">
        <v>46</v>
      </c>
      <c r="C14940" s="7" t="n">
        <v>4</v>
      </c>
      <c r="D14940" s="7" t="n">
        <v>-1.45000004768372</v>
      </c>
      <c r="E14940" s="7" t="n">
        <v>2</v>
      </c>
      <c r="F14940" s="7" t="n">
        <v>40.6500015258789</v>
      </c>
      <c r="G14940" s="7" t="n">
        <v>0</v>
      </c>
    </row>
    <row r="14941" spans="1:8">
      <c r="A14941" t="s">
        <v>4</v>
      </c>
      <c r="B14941" s="4" t="s">
        <v>5</v>
      </c>
      <c r="C14941" s="4" t="s">
        <v>7</v>
      </c>
      <c r="D14941" s="4" t="s">
        <v>13</v>
      </c>
      <c r="E14941" s="4" t="s">
        <v>13</v>
      </c>
      <c r="F14941" s="4" t="s">
        <v>13</v>
      </c>
      <c r="G14941" s="4" t="s">
        <v>13</v>
      </c>
    </row>
    <row r="14942" spans="1:8">
      <c r="A14942" t="n">
        <v>124832</v>
      </c>
      <c r="B14942" s="46" t="n">
        <v>46</v>
      </c>
      <c r="C14942" s="7" t="n">
        <v>5</v>
      </c>
      <c r="D14942" s="7" t="n">
        <v>-0.5</v>
      </c>
      <c r="E14942" s="7" t="n">
        <v>2</v>
      </c>
      <c r="F14942" s="7" t="n">
        <v>39.7999992370605</v>
      </c>
      <c r="G14942" s="7" t="n">
        <v>0</v>
      </c>
    </row>
    <row r="14943" spans="1:8">
      <c r="A14943" t="s">
        <v>4</v>
      </c>
      <c r="B14943" s="4" t="s">
        <v>5</v>
      </c>
      <c r="C14943" s="4" t="s">
        <v>7</v>
      </c>
      <c r="D14943" s="4" t="s">
        <v>13</v>
      </c>
      <c r="E14943" s="4" t="s">
        <v>13</v>
      </c>
      <c r="F14943" s="4" t="s">
        <v>13</v>
      </c>
      <c r="G14943" s="4" t="s">
        <v>13</v>
      </c>
    </row>
    <row r="14944" spans="1:8">
      <c r="A14944" t="n">
        <v>124851</v>
      </c>
      <c r="B14944" s="46" t="n">
        <v>46</v>
      </c>
      <c r="C14944" s="7" t="n">
        <v>6</v>
      </c>
      <c r="D14944" s="7" t="n">
        <v>0.800000011920929</v>
      </c>
      <c r="E14944" s="7" t="n">
        <v>2</v>
      </c>
      <c r="F14944" s="7" t="n">
        <v>40.2999992370605</v>
      </c>
      <c r="G14944" s="7" t="n">
        <v>0</v>
      </c>
    </row>
    <row r="14945" spans="1:8">
      <c r="A14945" t="s">
        <v>4</v>
      </c>
      <c r="B14945" s="4" t="s">
        <v>5</v>
      </c>
      <c r="C14945" s="4" t="s">
        <v>7</v>
      </c>
      <c r="D14945" s="4" t="s">
        <v>13</v>
      </c>
      <c r="E14945" s="4" t="s">
        <v>13</v>
      </c>
      <c r="F14945" s="4" t="s">
        <v>13</v>
      </c>
      <c r="G14945" s="4" t="s">
        <v>13</v>
      </c>
    </row>
    <row r="14946" spans="1:8">
      <c r="A14946" t="n">
        <v>124870</v>
      </c>
      <c r="B14946" s="46" t="n">
        <v>46</v>
      </c>
      <c r="C14946" s="7" t="n">
        <v>7</v>
      </c>
      <c r="D14946" s="7" t="n">
        <v>1.5</v>
      </c>
      <c r="E14946" s="7" t="n">
        <v>2</v>
      </c>
      <c r="F14946" s="7" t="n">
        <v>38.9500007629395</v>
      </c>
      <c r="G14946" s="7" t="n">
        <v>0</v>
      </c>
    </row>
    <row r="14947" spans="1:8">
      <c r="A14947" t="s">
        <v>4</v>
      </c>
      <c r="B14947" s="4" t="s">
        <v>5</v>
      </c>
      <c r="C14947" s="4" t="s">
        <v>7</v>
      </c>
      <c r="D14947" s="4" t="s">
        <v>13</v>
      </c>
      <c r="E14947" s="4" t="s">
        <v>13</v>
      </c>
      <c r="F14947" s="4" t="s">
        <v>13</v>
      </c>
      <c r="G14947" s="4" t="s">
        <v>13</v>
      </c>
    </row>
    <row r="14948" spans="1:8">
      <c r="A14948" t="n">
        <v>124889</v>
      </c>
      <c r="B14948" s="46" t="n">
        <v>46</v>
      </c>
      <c r="C14948" s="7" t="n">
        <v>8</v>
      </c>
      <c r="D14948" s="7" t="n">
        <v>0.200000002980232</v>
      </c>
      <c r="E14948" s="7" t="n">
        <v>2</v>
      </c>
      <c r="F14948" s="7" t="n">
        <v>38.9500007629395</v>
      </c>
      <c r="G14948" s="7" t="n">
        <v>0</v>
      </c>
    </row>
    <row r="14949" spans="1:8">
      <c r="A14949" t="s">
        <v>4</v>
      </c>
      <c r="B14949" s="4" t="s">
        <v>5</v>
      </c>
      <c r="C14949" s="4" t="s">
        <v>7</v>
      </c>
      <c r="D14949" s="4" t="s">
        <v>13</v>
      </c>
      <c r="E14949" s="4" t="s">
        <v>13</v>
      </c>
      <c r="F14949" s="4" t="s">
        <v>13</v>
      </c>
      <c r="G14949" s="4" t="s">
        <v>13</v>
      </c>
    </row>
    <row r="14950" spans="1:8">
      <c r="A14950" t="n">
        <v>124908</v>
      </c>
      <c r="B14950" s="46" t="n">
        <v>46</v>
      </c>
      <c r="C14950" s="7" t="n">
        <v>9</v>
      </c>
      <c r="D14950" s="7" t="n">
        <v>-1.70000004768372</v>
      </c>
      <c r="E14950" s="7" t="n">
        <v>2</v>
      </c>
      <c r="F14950" s="7" t="n">
        <v>39.5</v>
      </c>
      <c r="G14950" s="7" t="n">
        <v>0</v>
      </c>
    </row>
    <row r="14951" spans="1:8">
      <c r="A14951" t="s">
        <v>4</v>
      </c>
      <c r="B14951" s="4" t="s">
        <v>5</v>
      </c>
      <c r="C14951" s="4" t="s">
        <v>7</v>
      </c>
      <c r="D14951" s="4" t="s">
        <v>13</v>
      </c>
      <c r="E14951" s="4" t="s">
        <v>13</v>
      </c>
      <c r="F14951" s="4" t="s">
        <v>13</v>
      </c>
      <c r="G14951" s="4" t="s">
        <v>13</v>
      </c>
    </row>
    <row r="14952" spans="1:8">
      <c r="A14952" t="n">
        <v>124927</v>
      </c>
      <c r="B14952" s="46" t="n">
        <v>46</v>
      </c>
      <c r="C14952" s="7" t="n">
        <v>11</v>
      </c>
      <c r="D14952" s="7" t="n">
        <v>-0.800000011920929</v>
      </c>
      <c r="E14952" s="7" t="n">
        <v>2</v>
      </c>
      <c r="F14952" s="7" t="n">
        <v>38.7000007629395</v>
      </c>
      <c r="G14952" s="7" t="n">
        <v>0</v>
      </c>
    </row>
    <row r="14953" spans="1:8">
      <c r="A14953" t="s">
        <v>4</v>
      </c>
      <c r="B14953" s="4" t="s">
        <v>5</v>
      </c>
      <c r="C14953" s="4" t="s">
        <v>7</v>
      </c>
      <c r="D14953" s="4" t="s">
        <v>13</v>
      </c>
      <c r="E14953" s="4" t="s">
        <v>13</v>
      </c>
      <c r="F14953" s="4" t="s">
        <v>13</v>
      </c>
      <c r="G14953" s="4" t="s">
        <v>13</v>
      </c>
    </row>
    <row r="14954" spans="1:8">
      <c r="A14954" t="n">
        <v>124946</v>
      </c>
      <c r="B14954" s="46" t="n">
        <v>46</v>
      </c>
      <c r="C14954" s="7" t="n">
        <v>83</v>
      </c>
      <c r="D14954" s="7" t="n">
        <v>-1.75</v>
      </c>
      <c r="E14954" s="7" t="n">
        <v>2</v>
      </c>
      <c r="F14954" s="7" t="n">
        <v>38.3499984741211</v>
      </c>
      <c r="G14954" s="7" t="n">
        <v>0</v>
      </c>
    </row>
    <row r="14955" spans="1:8">
      <c r="A14955" t="s">
        <v>4</v>
      </c>
      <c r="B14955" s="4" t="s">
        <v>5</v>
      </c>
      <c r="C14955" s="4" t="s">
        <v>7</v>
      </c>
      <c r="D14955" s="4" t="s">
        <v>13</v>
      </c>
      <c r="E14955" s="4" t="s">
        <v>13</v>
      </c>
      <c r="F14955" s="4" t="s">
        <v>13</v>
      </c>
      <c r="G14955" s="4" t="s">
        <v>13</v>
      </c>
    </row>
    <row r="14956" spans="1:8">
      <c r="A14956" t="n">
        <v>124965</v>
      </c>
      <c r="B14956" s="46" t="n">
        <v>46</v>
      </c>
      <c r="C14956" s="7" t="n">
        <v>7032</v>
      </c>
      <c r="D14956" s="7" t="n">
        <v>-0.100000001490116</v>
      </c>
      <c r="E14956" s="7" t="n">
        <v>2</v>
      </c>
      <c r="F14956" s="7" t="n">
        <v>39.5499992370605</v>
      </c>
      <c r="G14956" s="7" t="n">
        <v>0</v>
      </c>
    </row>
    <row r="14957" spans="1:8">
      <c r="A14957" t="s">
        <v>4</v>
      </c>
      <c r="B14957" s="4" t="s">
        <v>5</v>
      </c>
      <c r="C14957" s="4" t="s">
        <v>8</v>
      </c>
      <c r="D14957" s="4" t="s">
        <v>8</v>
      </c>
      <c r="E14957" s="4" t="s">
        <v>13</v>
      </c>
      <c r="F14957" s="4" t="s">
        <v>13</v>
      </c>
      <c r="G14957" s="4" t="s">
        <v>13</v>
      </c>
      <c r="H14957" s="4" t="s">
        <v>7</v>
      </c>
    </row>
    <row r="14958" spans="1:8">
      <c r="A14958" t="n">
        <v>124984</v>
      </c>
      <c r="B14958" s="31" t="n">
        <v>45</v>
      </c>
      <c r="C14958" s="7" t="n">
        <v>2</v>
      </c>
      <c r="D14958" s="7" t="n">
        <v>3</v>
      </c>
      <c r="E14958" s="7" t="n">
        <v>-0.449999988079071</v>
      </c>
      <c r="F14958" s="7" t="n">
        <v>3.41000008583069</v>
      </c>
      <c r="G14958" s="7" t="n">
        <v>39.6399993896484</v>
      </c>
      <c r="H14958" s="7" t="n">
        <v>0</v>
      </c>
    </row>
    <row r="14959" spans="1:8">
      <c r="A14959" t="s">
        <v>4</v>
      </c>
      <c r="B14959" s="4" t="s">
        <v>5</v>
      </c>
      <c r="C14959" s="4" t="s">
        <v>8</v>
      </c>
      <c r="D14959" s="4" t="s">
        <v>8</v>
      </c>
      <c r="E14959" s="4" t="s">
        <v>13</v>
      </c>
      <c r="F14959" s="4" t="s">
        <v>13</v>
      </c>
      <c r="G14959" s="4" t="s">
        <v>13</v>
      </c>
      <c r="H14959" s="4" t="s">
        <v>7</v>
      </c>
      <c r="I14959" s="4" t="s">
        <v>8</v>
      </c>
    </row>
    <row r="14960" spans="1:8">
      <c r="A14960" t="n">
        <v>125001</v>
      </c>
      <c r="B14960" s="31" t="n">
        <v>45</v>
      </c>
      <c r="C14960" s="7" t="n">
        <v>4</v>
      </c>
      <c r="D14960" s="7" t="n">
        <v>3</v>
      </c>
      <c r="E14960" s="7" t="n">
        <v>7.59999990463257</v>
      </c>
      <c r="F14960" s="7" t="n">
        <v>322.600006103516</v>
      </c>
      <c r="G14960" s="7" t="n">
        <v>0</v>
      </c>
      <c r="H14960" s="7" t="n">
        <v>0</v>
      </c>
      <c r="I14960" s="7" t="n">
        <v>1</v>
      </c>
    </row>
    <row r="14961" spans="1:9">
      <c r="A14961" t="s">
        <v>4</v>
      </c>
      <c r="B14961" s="4" t="s">
        <v>5</v>
      </c>
      <c r="C14961" s="4" t="s">
        <v>8</v>
      </c>
      <c r="D14961" s="4" t="s">
        <v>8</v>
      </c>
      <c r="E14961" s="4" t="s">
        <v>13</v>
      </c>
      <c r="F14961" s="4" t="s">
        <v>7</v>
      </c>
    </row>
    <row r="14962" spans="1:9">
      <c r="A14962" t="n">
        <v>125019</v>
      </c>
      <c r="B14962" s="31" t="n">
        <v>45</v>
      </c>
      <c r="C14962" s="7" t="n">
        <v>5</v>
      </c>
      <c r="D14962" s="7" t="n">
        <v>3</v>
      </c>
      <c r="E14962" s="7" t="n">
        <v>3.79999995231628</v>
      </c>
      <c r="F14962" s="7" t="n">
        <v>0</v>
      </c>
    </row>
    <row r="14963" spans="1:9">
      <c r="A14963" t="s">
        <v>4</v>
      </c>
      <c r="B14963" s="4" t="s">
        <v>5</v>
      </c>
      <c r="C14963" s="4" t="s">
        <v>8</v>
      </c>
      <c r="D14963" s="4" t="s">
        <v>8</v>
      </c>
      <c r="E14963" s="4" t="s">
        <v>13</v>
      </c>
      <c r="F14963" s="4" t="s">
        <v>7</v>
      </c>
    </row>
    <row r="14964" spans="1:9">
      <c r="A14964" t="n">
        <v>125028</v>
      </c>
      <c r="B14964" s="31" t="n">
        <v>45</v>
      </c>
      <c r="C14964" s="7" t="n">
        <v>11</v>
      </c>
      <c r="D14964" s="7" t="n">
        <v>3</v>
      </c>
      <c r="E14964" s="7" t="n">
        <v>28.8999996185303</v>
      </c>
      <c r="F14964" s="7" t="n">
        <v>0</v>
      </c>
    </row>
    <row r="14965" spans="1:9">
      <c r="A14965" t="s">
        <v>4</v>
      </c>
      <c r="B14965" s="4" t="s">
        <v>5</v>
      </c>
      <c r="C14965" s="4" t="s">
        <v>8</v>
      </c>
      <c r="D14965" s="4" t="s">
        <v>8</v>
      </c>
      <c r="E14965" s="4" t="s">
        <v>13</v>
      </c>
      <c r="F14965" s="4" t="s">
        <v>13</v>
      </c>
      <c r="G14965" s="4" t="s">
        <v>13</v>
      </c>
      <c r="H14965" s="4" t="s">
        <v>7</v>
      </c>
      <c r="I14965" s="4" t="s">
        <v>8</v>
      </c>
    </row>
    <row r="14966" spans="1:9">
      <c r="A14966" t="n">
        <v>125037</v>
      </c>
      <c r="B14966" s="31" t="n">
        <v>45</v>
      </c>
      <c r="C14966" s="7" t="n">
        <v>4</v>
      </c>
      <c r="D14966" s="7" t="n">
        <v>3</v>
      </c>
      <c r="E14966" s="7" t="n">
        <v>7.59999990463257</v>
      </c>
      <c r="F14966" s="7" t="n">
        <v>314.149993896484</v>
      </c>
      <c r="G14966" s="7" t="n">
        <v>0</v>
      </c>
      <c r="H14966" s="7" t="n">
        <v>30000</v>
      </c>
      <c r="I14966" s="7" t="n">
        <v>1</v>
      </c>
    </row>
    <row r="14967" spans="1:9">
      <c r="A14967" t="s">
        <v>4</v>
      </c>
      <c r="B14967" s="4" t="s">
        <v>5</v>
      </c>
      <c r="C14967" s="4" t="s">
        <v>8</v>
      </c>
      <c r="D14967" s="4" t="s">
        <v>7</v>
      </c>
    </row>
    <row r="14968" spans="1:9">
      <c r="A14968" t="n">
        <v>125055</v>
      </c>
      <c r="B14968" s="27" t="n">
        <v>58</v>
      </c>
      <c r="C14968" s="7" t="n">
        <v>255</v>
      </c>
      <c r="D14968" s="7" t="n">
        <v>0</v>
      </c>
    </row>
    <row r="14969" spans="1:9">
      <c r="A14969" t="s">
        <v>4</v>
      </c>
      <c r="B14969" s="4" t="s">
        <v>5</v>
      </c>
      <c r="C14969" s="4" t="s">
        <v>7</v>
      </c>
      <c r="D14969" s="4" t="s">
        <v>8</v>
      </c>
      <c r="E14969" s="4" t="s">
        <v>8</v>
      </c>
      <c r="F14969" s="4" t="s">
        <v>9</v>
      </c>
    </row>
    <row r="14970" spans="1:9">
      <c r="A14970" t="n">
        <v>125059</v>
      </c>
      <c r="B14970" s="59" t="n">
        <v>47</v>
      </c>
      <c r="C14970" s="7" t="n">
        <v>11</v>
      </c>
      <c r="D14970" s="7" t="n">
        <v>0</v>
      </c>
      <c r="E14970" s="7" t="n">
        <v>0</v>
      </c>
      <c r="F14970" s="7" t="s">
        <v>237</v>
      </c>
    </row>
    <row r="14971" spans="1:9">
      <c r="A14971" t="s">
        <v>4</v>
      </c>
      <c r="B14971" s="4" t="s">
        <v>5</v>
      </c>
      <c r="C14971" s="4" t="s">
        <v>8</v>
      </c>
      <c r="D14971" s="4" t="s">
        <v>7</v>
      </c>
      <c r="E14971" s="4" t="s">
        <v>9</v>
      </c>
    </row>
    <row r="14972" spans="1:9">
      <c r="A14972" t="n">
        <v>125078</v>
      </c>
      <c r="B14972" s="39" t="n">
        <v>51</v>
      </c>
      <c r="C14972" s="7" t="n">
        <v>4</v>
      </c>
      <c r="D14972" s="7" t="n">
        <v>11</v>
      </c>
      <c r="E14972" s="7" t="s">
        <v>274</v>
      </c>
    </row>
    <row r="14973" spans="1:9">
      <c r="A14973" t="s">
        <v>4</v>
      </c>
      <c r="B14973" s="4" t="s">
        <v>5</v>
      </c>
      <c r="C14973" s="4" t="s">
        <v>7</v>
      </c>
    </row>
    <row r="14974" spans="1:9">
      <c r="A14974" t="n">
        <v>125092</v>
      </c>
      <c r="B14974" s="25" t="n">
        <v>16</v>
      </c>
      <c r="C14974" s="7" t="n">
        <v>0</v>
      </c>
    </row>
    <row r="14975" spans="1:9">
      <c r="A14975" t="s">
        <v>4</v>
      </c>
      <c r="B14975" s="4" t="s">
        <v>5</v>
      </c>
      <c r="C14975" s="4" t="s">
        <v>7</v>
      </c>
      <c r="D14975" s="4" t="s">
        <v>74</v>
      </c>
      <c r="E14975" s="4" t="s">
        <v>8</v>
      </c>
      <c r="F14975" s="4" t="s">
        <v>8</v>
      </c>
      <c r="G14975" s="4" t="s">
        <v>74</v>
      </c>
      <c r="H14975" s="4" t="s">
        <v>8</v>
      </c>
      <c r="I14975" s="4" t="s">
        <v>8</v>
      </c>
    </row>
    <row r="14976" spans="1:9">
      <c r="A14976" t="n">
        <v>125095</v>
      </c>
      <c r="B14976" s="40" t="n">
        <v>26</v>
      </c>
      <c r="C14976" s="7" t="n">
        <v>11</v>
      </c>
      <c r="D14976" s="7" t="s">
        <v>851</v>
      </c>
      <c r="E14976" s="7" t="n">
        <v>2</v>
      </c>
      <c r="F14976" s="7" t="n">
        <v>3</v>
      </c>
      <c r="G14976" s="7" t="s">
        <v>852</v>
      </c>
      <c r="H14976" s="7" t="n">
        <v>2</v>
      </c>
      <c r="I14976" s="7" t="n">
        <v>0</v>
      </c>
    </row>
    <row r="14977" spans="1:9">
      <c r="A14977" t="s">
        <v>4</v>
      </c>
      <c r="B14977" s="4" t="s">
        <v>5</v>
      </c>
    </row>
    <row r="14978" spans="1:9">
      <c r="A14978" t="n">
        <v>125285</v>
      </c>
      <c r="B14978" s="41" t="n">
        <v>28</v>
      </c>
    </row>
    <row r="14979" spans="1:9">
      <c r="A14979" t="s">
        <v>4</v>
      </c>
      <c r="B14979" s="4" t="s">
        <v>5</v>
      </c>
      <c r="C14979" s="4" t="s">
        <v>7</v>
      </c>
      <c r="D14979" s="4" t="s">
        <v>7</v>
      </c>
      <c r="E14979" s="4" t="s">
        <v>7</v>
      </c>
    </row>
    <row r="14980" spans="1:9">
      <c r="A14980" t="n">
        <v>125286</v>
      </c>
      <c r="B14980" s="56" t="n">
        <v>61</v>
      </c>
      <c r="C14980" s="7" t="n">
        <v>6</v>
      </c>
      <c r="D14980" s="7" t="n">
        <v>3</v>
      </c>
      <c r="E14980" s="7" t="n">
        <v>1000</v>
      </c>
    </row>
    <row r="14981" spans="1:9">
      <c r="A14981" t="s">
        <v>4</v>
      </c>
      <c r="B14981" s="4" t="s">
        <v>5</v>
      </c>
      <c r="C14981" s="4" t="s">
        <v>7</v>
      </c>
      <c r="D14981" s="4" t="s">
        <v>8</v>
      </c>
      <c r="E14981" s="4" t="s">
        <v>8</v>
      </c>
      <c r="F14981" s="4" t="s">
        <v>9</v>
      </c>
    </row>
    <row r="14982" spans="1:9">
      <c r="A14982" t="n">
        <v>125293</v>
      </c>
      <c r="B14982" s="59" t="n">
        <v>47</v>
      </c>
      <c r="C14982" s="7" t="n">
        <v>6</v>
      </c>
      <c r="D14982" s="7" t="n">
        <v>0</v>
      </c>
      <c r="E14982" s="7" t="n">
        <v>0</v>
      </c>
      <c r="F14982" s="7" t="s">
        <v>830</v>
      </c>
    </row>
    <row r="14983" spans="1:9">
      <c r="A14983" t="s">
        <v>4</v>
      </c>
      <c r="B14983" s="4" t="s">
        <v>5</v>
      </c>
      <c r="C14983" s="4" t="s">
        <v>8</v>
      </c>
      <c r="D14983" s="4" t="s">
        <v>7</v>
      </c>
      <c r="E14983" s="4" t="s">
        <v>9</v>
      </c>
    </row>
    <row r="14984" spans="1:9">
      <c r="A14984" t="n">
        <v>125310</v>
      </c>
      <c r="B14984" s="39" t="n">
        <v>51</v>
      </c>
      <c r="C14984" s="7" t="n">
        <v>4</v>
      </c>
      <c r="D14984" s="7" t="n">
        <v>6</v>
      </c>
      <c r="E14984" s="7" t="s">
        <v>605</v>
      </c>
    </row>
    <row r="14985" spans="1:9">
      <c r="A14985" t="s">
        <v>4</v>
      </c>
      <c r="B14985" s="4" t="s">
        <v>5</v>
      </c>
      <c r="C14985" s="4" t="s">
        <v>7</v>
      </c>
    </row>
    <row r="14986" spans="1:9">
      <c r="A14986" t="n">
        <v>125324</v>
      </c>
      <c r="B14986" s="25" t="n">
        <v>16</v>
      </c>
      <c r="C14986" s="7" t="n">
        <v>0</v>
      </c>
    </row>
    <row r="14987" spans="1:9">
      <c r="A14987" t="s">
        <v>4</v>
      </c>
      <c r="B14987" s="4" t="s">
        <v>5</v>
      </c>
      <c r="C14987" s="4" t="s">
        <v>7</v>
      </c>
      <c r="D14987" s="4" t="s">
        <v>74</v>
      </c>
      <c r="E14987" s="4" t="s">
        <v>8</v>
      </c>
      <c r="F14987" s="4" t="s">
        <v>8</v>
      </c>
      <c r="G14987" s="4" t="s">
        <v>74</v>
      </c>
      <c r="H14987" s="4" t="s">
        <v>8</v>
      </c>
      <c r="I14987" s="4" t="s">
        <v>8</v>
      </c>
    </row>
    <row r="14988" spans="1:9">
      <c r="A14988" t="n">
        <v>125327</v>
      </c>
      <c r="B14988" s="40" t="n">
        <v>26</v>
      </c>
      <c r="C14988" s="7" t="n">
        <v>6</v>
      </c>
      <c r="D14988" s="7" t="s">
        <v>853</v>
      </c>
      <c r="E14988" s="7" t="n">
        <v>2</v>
      </c>
      <c r="F14988" s="7" t="n">
        <v>3</v>
      </c>
      <c r="G14988" s="7" t="s">
        <v>854</v>
      </c>
      <c r="H14988" s="7" t="n">
        <v>2</v>
      </c>
      <c r="I14988" s="7" t="n">
        <v>0</v>
      </c>
    </row>
    <row r="14989" spans="1:9">
      <c r="A14989" t="s">
        <v>4</v>
      </c>
      <c r="B14989" s="4" t="s">
        <v>5</v>
      </c>
    </row>
    <row r="14990" spans="1:9">
      <c r="A14990" t="n">
        <v>125535</v>
      </c>
      <c r="B14990" s="41" t="n">
        <v>28</v>
      </c>
    </row>
    <row r="14991" spans="1:9">
      <c r="A14991" t="s">
        <v>4</v>
      </c>
      <c r="B14991" s="4" t="s">
        <v>5</v>
      </c>
      <c r="C14991" s="4" t="s">
        <v>8</v>
      </c>
      <c r="D14991" s="4" t="s">
        <v>8</v>
      </c>
      <c r="E14991" s="4" t="s">
        <v>8</v>
      </c>
      <c r="F14991" s="4" t="s">
        <v>8</v>
      </c>
    </row>
    <row r="14992" spans="1:9">
      <c r="A14992" t="n">
        <v>125536</v>
      </c>
      <c r="B14992" s="11" t="n">
        <v>14</v>
      </c>
      <c r="C14992" s="7" t="n">
        <v>0</v>
      </c>
      <c r="D14992" s="7" t="n">
        <v>1</v>
      </c>
      <c r="E14992" s="7" t="n">
        <v>0</v>
      </c>
      <c r="F14992" s="7" t="n">
        <v>0</v>
      </c>
    </row>
    <row r="14993" spans="1:9">
      <c r="A14993" t="s">
        <v>4</v>
      </c>
      <c r="B14993" s="4" t="s">
        <v>5</v>
      </c>
      <c r="C14993" s="4" t="s">
        <v>8</v>
      </c>
      <c r="D14993" s="4" t="s">
        <v>7</v>
      </c>
      <c r="E14993" s="4" t="s">
        <v>9</v>
      </c>
    </row>
    <row r="14994" spans="1:9">
      <c r="A14994" t="n">
        <v>125541</v>
      </c>
      <c r="B14994" s="39" t="n">
        <v>51</v>
      </c>
      <c r="C14994" s="7" t="n">
        <v>4</v>
      </c>
      <c r="D14994" s="7" t="n">
        <v>8</v>
      </c>
      <c r="E14994" s="7" t="s">
        <v>85</v>
      </c>
    </row>
    <row r="14995" spans="1:9">
      <c r="A14995" t="s">
        <v>4</v>
      </c>
      <c r="B14995" s="4" t="s">
        <v>5</v>
      </c>
      <c r="C14995" s="4" t="s">
        <v>7</v>
      </c>
    </row>
    <row r="14996" spans="1:9">
      <c r="A14996" t="n">
        <v>125555</v>
      </c>
      <c r="B14996" s="25" t="n">
        <v>16</v>
      </c>
      <c r="C14996" s="7" t="n">
        <v>0</v>
      </c>
    </row>
    <row r="14997" spans="1:9">
      <c r="A14997" t="s">
        <v>4</v>
      </c>
      <c r="B14997" s="4" t="s">
        <v>5</v>
      </c>
      <c r="C14997" s="4" t="s">
        <v>7</v>
      </c>
      <c r="D14997" s="4" t="s">
        <v>74</v>
      </c>
      <c r="E14997" s="4" t="s">
        <v>8</v>
      </c>
      <c r="F14997" s="4" t="s">
        <v>8</v>
      </c>
      <c r="G14997" s="4" t="s">
        <v>74</v>
      </c>
      <c r="H14997" s="4" t="s">
        <v>8</v>
      </c>
      <c r="I14997" s="4" t="s">
        <v>8</v>
      </c>
    </row>
    <row r="14998" spans="1:9">
      <c r="A14998" t="n">
        <v>125558</v>
      </c>
      <c r="B14998" s="40" t="n">
        <v>26</v>
      </c>
      <c r="C14998" s="7" t="n">
        <v>8</v>
      </c>
      <c r="D14998" s="7" t="s">
        <v>855</v>
      </c>
      <c r="E14998" s="7" t="n">
        <v>2</v>
      </c>
      <c r="F14998" s="7" t="n">
        <v>3</v>
      </c>
      <c r="G14998" s="7" t="s">
        <v>856</v>
      </c>
      <c r="H14998" s="7" t="n">
        <v>2</v>
      </c>
      <c r="I14998" s="7" t="n">
        <v>0</v>
      </c>
    </row>
    <row r="14999" spans="1:9">
      <c r="A14999" t="s">
        <v>4</v>
      </c>
      <c r="B14999" s="4" t="s">
        <v>5</v>
      </c>
    </row>
    <row r="15000" spans="1:9">
      <c r="A15000" t="n">
        <v>125757</v>
      </c>
      <c r="B15000" s="41" t="n">
        <v>28</v>
      </c>
    </row>
    <row r="15001" spans="1:9">
      <c r="A15001" t="s">
        <v>4</v>
      </c>
      <c r="B15001" s="4" t="s">
        <v>5</v>
      </c>
      <c r="C15001" s="4" t="s">
        <v>8</v>
      </c>
      <c r="D15001" s="4" t="s">
        <v>7</v>
      </c>
      <c r="E15001" s="4" t="s">
        <v>9</v>
      </c>
    </row>
    <row r="15002" spans="1:9">
      <c r="A15002" t="n">
        <v>125758</v>
      </c>
      <c r="B15002" s="39" t="n">
        <v>51</v>
      </c>
      <c r="C15002" s="7" t="n">
        <v>4</v>
      </c>
      <c r="D15002" s="7" t="n">
        <v>4</v>
      </c>
      <c r="E15002" s="7" t="s">
        <v>605</v>
      </c>
    </row>
    <row r="15003" spans="1:9">
      <c r="A15003" t="s">
        <v>4</v>
      </c>
      <c r="B15003" s="4" t="s">
        <v>5</v>
      </c>
      <c r="C15003" s="4" t="s">
        <v>7</v>
      </c>
    </row>
    <row r="15004" spans="1:9">
      <c r="A15004" t="n">
        <v>125772</v>
      </c>
      <c r="B15004" s="25" t="n">
        <v>16</v>
      </c>
      <c r="C15004" s="7" t="n">
        <v>0</v>
      </c>
    </row>
    <row r="15005" spans="1:9">
      <c r="A15005" t="s">
        <v>4</v>
      </c>
      <c r="B15005" s="4" t="s">
        <v>5</v>
      </c>
      <c r="C15005" s="4" t="s">
        <v>7</v>
      </c>
      <c r="D15005" s="4" t="s">
        <v>74</v>
      </c>
      <c r="E15005" s="4" t="s">
        <v>8</v>
      </c>
      <c r="F15005" s="4" t="s">
        <v>8</v>
      </c>
    </row>
    <row r="15006" spans="1:9">
      <c r="A15006" t="n">
        <v>125775</v>
      </c>
      <c r="B15006" s="40" t="n">
        <v>26</v>
      </c>
      <c r="C15006" s="7" t="n">
        <v>4</v>
      </c>
      <c r="D15006" s="7" t="s">
        <v>857</v>
      </c>
      <c r="E15006" s="7" t="n">
        <v>2</v>
      </c>
      <c r="F15006" s="7" t="n">
        <v>0</v>
      </c>
    </row>
    <row r="15007" spans="1:9">
      <c r="A15007" t="s">
        <v>4</v>
      </c>
      <c r="B15007" s="4" t="s">
        <v>5</v>
      </c>
    </row>
    <row r="15008" spans="1:9">
      <c r="A15008" t="n">
        <v>125854</v>
      </c>
      <c r="B15008" s="41" t="n">
        <v>28</v>
      </c>
    </row>
    <row r="15009" spans="1:9">
      <c r="A15009" t="s">
        <v>4</v>
      </c>
      <c r="B15009" s="4" t="s">
        <v>5</v>
      </c>
      <c r="C15009" s="4" t="s">
        <v>7</v>
      </c>
      <c r="D15009" s="4" t="s">
        <v>8</v>
      </c>
      <c r="E15009" s="4" t="s">
        <v>8</v>
      </c>
      <c r="F15009" s="4" t="s">
        <v>9</v>
      </c>
    </row>
    <row r="15010" spans="1:9">
      <c r="A15010" t="n">
        <v>125855</v>
      </c>
      <c r="B15010" s="59" t="n">
        <v>47</v>
      </c>
      <c r="C15010" s="7" t="n">
        <v>9</v>
      </c>
      <c r="D15010" s="7" t="n">
        <v>0</v>
      </c>
      <c r="E15010" s="7" t="n">
        <v>0</v>
      </c>
      <c r="F15010" s="7" t="s">
        <v>831</v>
      </c>
    </row>
    <row r="15011" spans="1:9">
      <c r="A15011" t="s">
        <v>4</v>
      </c>
      <c r="B15011" s="4" t="s">
        <v>5</v>
      </c>
      <c r="C15011" s="4" t="s">
        <v>8</v>
      </c>
      <c r="D15011" s="4" t="s">
        <v>7</v>
      </c>
      <c r="E15011" s="4" t="s">
        <v>9</v>
      </c>
    </row>
    <row r="15012" spans="1:9">
      <c r="A15012" t="n">
        <v>125876</v>
      </c>
      <c r="B15012" s="39" t="n">
        <v>51</v>
      </c>
      <c r="C15012" s="7" t="n">
        <v>4</v>
      </c>
      <c r="D15012" s="7" t="n">
        <v>9</v>
      </c>
      <c r="E15012" s="7" t="s">
        <v>468</v>
      </c>
    </row>
    <row r="15013" spans="1:9">
      <c r="A15013" t="s">
        <v>4</v>
      </c>
      <c r="B15013" s="4" t="s">
        <v>5</v>
      </c>
      <c r="C15013" s="4" t="s">
        <v>7</v>
      </c>
    </row>
    <row r="15014" spans="1:9">
      <c r="A15014" t="n">
        <v>125890</v>
      </c>
      <c r="B15014" s="25" t="n">
        <v>16</v>
      </c>
      <c r="C15014" s="7" t="n">
        <v>0</v>
      </c>
    </row>
    <row r="15015" spans="1:9">
      <c r="A15015" t="s">
        <v>4</v>
      </c>
      <c r="B15015" s="4" t="s">
        <v>5</v>
      </c>
      <c r="C15015" s="4" t="s">
        <v>7</v>
      </c>
      <c r="D15015" s="4" t="s">
        <v>74</v>
      </c>
      <c r="E15015" s="4" t="s">
        <v>8</v>
      </c>
      <c r="F15015" s="4" t="s">
        <v>8</v>
      </c>
      <c r="G15015" s="4" t="s">
        <v>74</v>
      </c>
      <c r="H15015" s="4" t="s">
        <v>8</v>
      </c>
      <c r="I15015" s="4" t="s">
        <v>8</v>
      </c>
    </row>
    <row r="15016" spans="1:9">
      <c r="A15016" t="n">
        <v>125893</v>
      </c>
      <c r="B15016" s="40" t="n">
        <v>26</v>
      </c>
      <c r="C15016" s="7" t="n">
        <v>9</v>
      </c>
      <c r="D15016" s="7" t="s">
        <v>858</v>
      </c>
      <c r="E15016" s="7" t="n">
        <v>2</v>
      </c>
      <c r="F15016" s="7" t="n">
        <v>3</v>
      </c>
      <c r="G15016" s="7" t="s">
        <v>859</v>
      </c>
      <c r="H15016" s="7" t="n">
        <v>2</v>
      </c>
      <c r="I15016" s="7" t="n">
        <v>0</v>
      </c>
    </row>
    <row r="15017" spans="1:9">
      <c r="A15017" t="s">
        <v>4</v>
      </c>
      <c r="B15017" s="4" t="s">
        <v>5</v>
      </c>
    </row>
    <row r="15018" spans="1:9">
      <c r="A15018" t="n">
        <v>125980</v>
      </c>
      <c r="B15018" s="41" t="n">
        <v>28</v>
      </c>
    </row>
    <row r="15019" spans="1:9">
      <c r="A15019" t="s">
        <v>4</v>
      </c>
      <c r="B15019" s="4" t="s">
        <v>5</v>
      </c>
      <c r="C15019" s="4" t="s">
        <v>7</v>
      </c>
      <c r="D15019" s="4" t="s">
        <v>8</v>
      </c>
    </row>
    <row r="15020" spans="1:9">
      <c r="A15020" t="n">
        <v>125981</v>
      </c>
      <c r="B15020" s="42" t="n">
        <v>89</v>
      </c>
      <c r="C15020" s="7" t="n">
        <v>65533</v>
      </c>
      <c r="D15020" s="7" t="n">
        <v>1</v>
      </c>
    </row>
    <row r="15021" spans="1:9">
      <c r="A15021" t="s">
        <v>4</v>
      </c>
      <c r="B15021" s="4" t="s">
        <v>5</v>
      </c>
      <c r="C15021" s="4" t="s">
        <v>14</v>
      </c>
    </row>
    <row r="15022" spans="1:9">
      <c r="A15022" t="n">
        <v>125985</v>
      </c>
      <c r="B15022" s="62" t="n">
        <v>15</v>
      </c>
      <c r="C15022" s="7" t="n">
        <v>256</v>
      </c>
    </row>
    <row r="15023" spans="1:9">
      <c r="A15023" t="s">
        <v>4</v>
      </c>
      <c r="B15023" s="4" t="s">
        <v>5</v>
      </c>
      <c r="C15023" s="4" t="s">
        <v>8</v>
      </c>
      <c r="D15023" s="4" t="s">
        <v>7</v>
      </c>
      <c r="E15023" s="4" t="s">
        <v>13</v>
      </c>
    </row>
    <row r="15024" spans="1:9">
      <c r="A15024" t="n">
        <v>125990</v>
      </c>
      <c r="B15024" s="27" t="n">
        <v>58</v>
      </c>
      <c r="C15024" s="7" t="n">
        <v>101</v>
      </c>
      <c r="D15024" s="7" t="n">
        <v>300</v>
      </c>
      <c r="E15024" s="7" t="n">
        <v>1</v>
      </c>
    </row>
    <row r="15025" spans="1:9">
      <c r="A15025" t="s">
        <v>4</v>
      </c>
      <c r="B15025" s="4" t="s">
        <v>5</v>
      </c>
      <c r="C15025" s="4" t="s">
        <v>8</v>
      </c>
      <c r="D15025" s="4" t="s">
        <v>7</v>
      </c>
    </row>
    <row r="15026" spans="1:9">
      <c r="A15026" t="n">
        <v>125998</v>
      </c>
      <c r="B15026" s="27" t="n">
        <v>58</v>
      </c>
      <c r="C15026" s="7" t="n">
        <v>254</v>
      </c>
      <c r="D15026" s="7" t="n">
        <v>0</v>
      </c>
    </row>
    <row r="15027" spans="1:9">
      <c r="A15027" t="s">
        <v>4</v>
      </c>
      <c r="B15027" s="4" t="s">
        <v>5</v>
      </c>
      <c r="C15027" s="4" t="s">
        <v>8</v>
      </c>
      <c r="D15027" s="4" t="s">
        <v>7</v>
      </c>
      <c r="E15027" s="4" t="s">
        <v>9</v>
      </c>
      <c r="F15027" s="4" t="s">
        <v>9</v>
      </c>
      <c r="G15027" s="4" t="s">
        <v>9</v>
      </c>
      <c r="H15027" s="4" t="s">
        <v>9</v>
      </c>
    </row>
    <row r="15028" spans="1:9">
      <c r="A15028" t="n">
        <v>126002</v>
      </c>
      <c r="B15028" s="39" t="n">
        <v>51</v>
      </c>
      <c r="C15028" s="7" t="n">
        <v>3</v>
      </c>
      <c r="D15028" s="7" t="n">
        <v>4</v>
      </c>
      <c r="E15028" s="7" t="s">
        <v>92</v>
      </c>
      <c r="F15028" s="7" t="s">
        <v>93</v>
      </c>
      <c r="G15028" s="7" t="s">
        <v>94</v>
      </c>
      <c r="H15028" s="7" t="s">
        <v>95</v>
      </c>
    </row>
    <row r="15029" spans="1:9">
      <c r="A15029" t="s">
        <v>4</v>
      </c>
      <c r="B15029" s="4" t="s">
        <v>5</v>
      </c>
      <c r="C15029" s="4" t="s">
        <v>8</v>
      </c>
      <c r="D15029" s="4" t="s">
        <v>7</v>
      </c>
      <c r="E15029" s="4" t="s">
        <v>9</v>
      </c>
      <c r="F15029" s="4" t="s">
        <v>9</v>
      </c>
      <c r="G15029" s="4" t="s">
        <v>9</v>
      </c>
      <c r="H15029" s="4" t="s">
        <v>9</v>
      </c>
    </row>
    <row r="15030" spans="1:9">
      <c r="A15030" t="n">
        <v>126031</v>
      </c>
      <c r="B15030" s="39" t="n">
        <v>51</v>
      </c>
      <c r="C15030" s="7" t="n">
        <v>3</v>
      </c>
      <c r="D15030" s="7" t="n">
        <v>6</v>
      </c>
      <c r="E15030" s="7" t="s">
        <v>92</v>
      </c>
      <c r="F15030" s="7" t="s">
        <v>93</v>
      </c>
      <c r="G15030" s="7" t="s">
        <v>94</v>
      </c>
      <c r="H15030" s="7" t="s">
        <v>95</v>
      </c>
    </row>
    <row r="15031" spans="1:9">
      <c r="A15031" t="s">
        <v>4</v>
      </c>
      <c r="B15031" s="4" t="s">
        <v>5</v>
      </c>
      <c r="C15031" s="4" t="s">
        <v>8</v>
      </c>
      <c r="D15031" s="4" t="s">
        <v>7</v>
      </c>
      <c r="E15031" s="4" t="s">
        <v>9</v>
      </c>
      <c r="F15031" s="4" t="s">
        <v>9</v>
      </c>
      <c r="G15031" s="4" t="s">
        <v>9</v>
      </c>
      <c r="H15031" s="4" t="s">
        <v>9</v>
      </c>
    </row>
    <row r="15032" spans="1:9">
      <c r="A15032" t="n">
        <v>126060</v>
      </c>
      <c r="B15032" s="39" t="n">
        <v>51</v>
      </c>
      <c r="C15032" s="7" t="n">
        <v>3</v>
      </c>
      <c r="D15032" s="7" t="n">
        <v>8</v>
      </c>
      <c r="E15032" s="7" t="s">
        <v>92</v>
      </c>
      <c r="F15032" s="7" t="s">
        <v>93</v>
      </c>
      <c r="G15032" s="7" t="s">
        <v>94</v>
      </c>
      <c r="H15032" s="7" t="s">
        <v>95</v>
      </c>
    </row>
    <row r="15033" spans="1:9">
      <c r="A15033" t="s">
        <v>4</v>
      </c>
      <c r="B15033" s="4" t="s">
        <v>5</v>
      </c>
      <c r="C15033" s="4" t="s">
        <v>8</v>
      </c>
      <c r="D15033" s="4" t="s">
        <v>7</v>
      </c>
      <c r="E15033" s="4" t="s">
        <v>9</v>
      </c>
      <c r="F15033" s="4" t="s">
        <v>9</v>
      </c>
      <c r="G15033" s="4" t="s">
        <v>9</v>
      </c>
      <c r="H15033" s="4" t="s">
        <v>9</v>
      </c>
    </row>
    <row r="15034" spans="1:9">
      <c r="A15034" t="n">
        <v>126089</v>
      </c>
      <c r="B15034" s="39" t="n">
        <v>51</v>
      </c>
      <c r="C15034" s="7" t="n">
        <v>3</v>
      </c>
      <c r="D15034" s="7" t="n">
        <v>9</v>
      </c>
      <c r="E15034" s="7" t="s">
        <v>92</v>
      </c>
      <c r="F15034" s="7" t="s">
        <v>93</v>
      </c>
      <c r="G15034" s="7" t="s">
        <v>94</v>
      </c>
      <c r="H15034" s="7" t="s">
        <v>95</v>
      </c>
    </row>
    <row r="15035" spans="1:9">
      <c r="A15035" t="s">
        <v>4</v>
      </c>
      <c r="B15035" s="4" t="s">
        <v>5</v>
      </c>
      <c r="C15035" s="4" t="s">
        <v>8</v>
      </c>
      <c r="D15035" s="4" t="s">
        <v>7</v>
      </c>
      <c r="E15035" s="4" t="s">
        <v>9</v>
      </c>
      <c r="F15035" s="4" t="s">
        <v>9</v>
      </c>
      <c r="G15035" s="4" t="s">
        <v>9</v>
      </c>
      <c r="H15035" s="4" t="s">
        <v>9</v>
      </c>
    </row>
    <row r="15036" spans="1:9">
      <c r="A15036" t="n">
        <v>126118</v>
      </c>
      <c r="B15036" s="39" t="n">
        <v>51</v>
      </c>
      <c r="C15036" s="7" t="n">
        <v>3</v>
      </c>
      <c r="D15036" s="7" t="n">
        <v>11</v>
      </c>
      <c r="E15036" s="7" t="s">
        <v>92</v>
      </c>
      <c r="F15036" s="7" t="s">
        <v>93</v>
      </c>
      <c r="G15036" s="7" t="s">
        <v>94</v>
      </c>
      <c r="H15036" s="7" t="s">
        <v>95</v>
      </c>
    </row>
    <row r="15037" spans="1:9">
      <c r="A15037" t="s">
        <v>4</v>
      </c>
      <c r="B15037" s="4" t="s">
        <v>5</v>
      </c>
      <c r="C15037" s="4" t="s">
        <v>8</v>
      </c>
      <c r="D15037" s="4" t="s">
        <v>7</v>
      </c>
      <c r="E15037" s="4" t="s">
        <v>9</v>
      </c>
      <c r="F15037" s="4" t="s">
        <v>9</v>
      </c>
      <c r="G15037" s="4" t="s">
        <v>9</v>
      </c>
      <c r="H15037" s="4" t="s">
        <v>9</v>
      </c>
    </row>
    <row r="15038" spans="1:9">
      <c r="A15038" t="n">
        <v>126147</v>
      </c>
      <c r="B15038" s="39" t="n">
        <v>51</v>
      </c>
      <c r="C15038" s="7" t="n">
        <v>3</v>
      </c>
      <c r="D15038" s="7" t="n">
        <v>13</v>
      </c>
      <c r="E15038" s="7" t="s">
        <v>860</v>
      </c>
      <c r="F15038" s="7" t="s">
        <v>455</v>
      </c>
      <c r="G15038" s="7" t="s">
        <v>94</v>
      </c>
      <c r="H15038" s="7" t="s">
        <v>95</v>
      </c>
    </row>
    <row r="15039" spans="1:9">
      <c r="A15039" t="s">
        <v>4</v>
      </c>
      <c r="B15039" s="4" t="s">
        <v>5</v>
      </c>
      <c r="C15039" s="4" t="s">
        <v>8</v>
      </c>
      <c r="D15039" s="4" t="s">
        <v>7</v>
      </c>
      <c r="E15039" s="4" t="s">
        <v>9</v>
      </c>
      <c r="F15039" s="4" t="s">
        <v>9</v>
      </c>
      <c r="G15039" s="4" t="s">
        <v>9</v>
      </c>
      <c r="H15039" s="4" t="s">
        <v>9</v>
      </c>
    </row>
    <row r="15040" spans="1:9">
      <c r="A15040" t="n">
        <v>126176</v>
      </c>
      <c r="B15040" s="39" t="n">
        <v>51</v>
      </c>
      <c r="C15040" s="7" t="n">
        <v>3</v>
      </c>
      <c r="D15040" s="7" t="n">
        <v>18</v>
      </c>
      <c r="E15040" s="7" t="s">
        <v>739</v>
      </c>
      <c r="F15040" s="7" t="s">
        <v>455</v>
      </c>
      <c r="G15040" s="7" t="s">
        <v>94</v>
      </c>
      <c r="H15040" s="7" t="s">
        <v>95</v>
      </c>
    </row>
    <row r="15041" spans="1:8">
      <c r="A15041" t="s">
        <v>4</v>
      </c>
      <c r="B15041" s="4" t="s">
        <v>5</v>
      </c>
      <c r="C15041" s="4" t="s">
        <v>7</v>
      </c>
      <c r="D15041" s="4" t="s">
        <v>13</v>
      </c>
      <c r="E15041" s="4" t="s">
        <v>13</v>
      </c>
      <c r="F15041" s="4" t="s">
        <v>13</v>
      </c>
      <c r="G15041" s="4" t="s">
        <v>13</v>
      </c>
    </row>
    <row r="15042" spans="1:8">
      <c r="A15042" t="n">
        <v>126205</v>
      </c>
      <c r="B15042" s="46" t="n">
        <v>46</v>
      </c>
      <c r="C15042" s="7" t="n">
        <v>13</v>
      </c>
      <c r="D15042" s="7" t="n">
        <v>-0.0500000007450581</v>
      </c>
      <c r="E15042" s="7" t="n">
        <v>2.10999989509583</v>
      </c>
      <c r="F15042" s="7" t="n">
        <v>45.0999984741211</v>
      </c>
      <c r="G15042" s="7" t="n">
        <v>330</v>
      </c>
    </row>
    <row r="15043" spans="1:8">
      <c r="A15043" t="s">
        <v>4</v>
      </c>
      <c r="B15043" s="4" t="s">
        <v>5</v>
      </c>
      <c r="C15043" s="4" t="s">
        <v>7</v>
      </c>
      <c r="D15043" s="4" t="s">
        <v>7</v>
      </c>
      <c r="E15043" s="4" t="s">
        <v>13</v>
      </c>
      <c r="F15043" s="4" t="s">
        <v>8</v>
      </c>
    </row>
    <row r="15044" spans="1:8">
      <c r="A15044" t="n">
        <v>126224</v>
      </c>
      <c r="B15044" s="90" t="n">
        <v>53</v>
      </c>
      <c r="C15044" s="7" t="n">
        <v>0</v>
      </c>
      <c r="D15044" s="7" t="n">
        <v>13</v>
      </c>
      <c r="E15044" s="7" t="n">
        <v>0</v>
      </c>
      <c r="F15044" s="7" t="n">
        <v>0</v>
      </c>
    </row>
    <row r="15045" spans="1:8">
      <c r="A15045" t="s">
        <v>4</v>
      </c>
      <c r="B15045" s="4" t="s">
        <v>5</v>
      </c>
      <c r="C15045" s="4" t="s">
        <v>7</v>
      </c>
      <c r="D15045" s="4" t="s">
        <v>7</v>
      </c>
      <c r="E15045" s="4" t="s">
        <v>13</v>
      </c>
      <c r="F15045" s="4" t="s">
        <v>8</v>
      </c>
    </row>
    <row r="15046" spans="1:8">
      <c r="A15046" t="n">
        <v>126234</v>
      </c>
      <c r="B15046" s="90" t="n">
        <v>53</v>
      </c>
      <c r="C15046" s="7" t="n">
        <v>1</v>
      </c>
      <c r="D15046" s="7" t="n">
        <v>13</v>
      </c>
      <c r="E15046" s="7" t="n">
        <v>0</v>
      </c>
      <c r="F15046" s="7" t="n">
        <v>0</v>
      </c>
    </row>
    <row r="15047" spans="1:8">
      <c r="A15047" t="s">
        <v>4</v>
      </c>
      <c r="B15047" s="4" t="s">
        <v>5</v>
      </c>
      <c r="C15047" s="4" t="s">
        <v>7</v>
      </c>
      <c r="D15047" s="4" t="s">
        <v>7</v>
      </c>
      <c r="E15047" s="4" t="s">
        <v>13</v>
      </c>
      <c r="F15047" s="4" t="s">
        <v>8</v>
      </c>
    </row>
    <row r="15048" spans="1:8">
      <c r="A15048" t="n">
        <v>126244</v>
      </c>
      <c r="B15048" s="90" t="n">
        <v>53</v>
      </c>
      <c r="C15048" s="7" t="n">
        <v>2</v>
      </c>
      <c r="D15048" s="7" t="n">
        <v>13</v>
      </c>
      <c r="E15048" s="7" t="n">
        <v>0</v>
      </c>
      <c r="F15048" s="7" t="n">
        <v>0</v>
      </c>
    </row>
    <row r="15049" spans="1:8">
      <c r="A15049" t="s">
        <v>4</v>
      </c>
      <c r="B15049" s="4" t="s">
        <v>5</v>
      </c>
      <c r="C15049" s="4" t="s">
        <v>7</v>
      </c>
      <c r="D15049" s="4" t="s">
        <v>7</v>
      </c>
      <c r="E15049" s="4" t="s">
        <v>13</v>
      </c>
      <c r="F15049" s="4" t="s">
        <v>8</v>
      </c>
    </row>
    <row r="15050" spans="1:8">
      <c r="A15050" t="n">
        <v>126254</v>
      </c>
      <c r="B15050" s="90" t="n">
        <v>53</v>
      </c>
      <c r="C15050" s="7" t="n">
        <v>3</v>
      </c>
      <c r="D15050" s="7" t="n">
        <v>13</v>
      </c>
      <c r="E15050" s="7" t="n">
        <v>0</v>
      </c>
      <c r="F15050" s="7" t="n">
        <v>0</v>
      </c>
    </row>
    <row r="15051" spans="1:8">
      <c r="A15051" t="s">
        <v>4</v>
      </c>
      <c r="B15051" s="4" t="s">
        <v>5</v>
      </c>
      <c r="C15051" s="4" t="s">
        <v>7</v>
      </c>
      <c r="D15051" s="4" t="s">
        <v>7</v>
      </c>
      <c r="E15051" s="4" t="s">
        <v>13</v>
      </c>
      <c r="F15051" s="4" t="s">
        <v>8</v>
      </c>
    </row>
    <row r="15052" spans="1:8">
      <c r="A15052" t="n">
        <v>126264</v>
      </c>
      <c r="B15052" s="90" t="n">
        <v>53</v>
      </c>
      <c r="C15052" s="7" t="n">
        <v>4</v>
      </c>
      <c r="D15052" s="7" t="n">
        <v>13</v>
      </c>
      <c r="E15052" s="7" t="n">
        <v>0</v>
      </c>
      <c r="F15052" s="7" t="n">
        <v>0</v>
      </c>
    </row>
    <row r="15053" spans="1:8">
      <c r="A15053" t="s">
        <v>4</v>
      </c>
      <c r="B15053" s="4" t="s">
        <v>5</v>
      </c>
      <c r="C15053" s="4" t="s">
        <v>7</v>
      </c>
      <c r="D15053" s="4" t="s">
        <v>7</v>
      </c>
      <c r="E15053" s="4" t="s">
        <v>13</v>
      </c>
      <c r="F15053" s="4" t="s">
        <v>8</v>
      </c>
    </row>
    <row r="15054" spans="1:8">
      <c r="A15054" t="n">
        <v>126274</v>
      </c>
      <c r="B15054" s="90" t="n">
        <v>53</v>
      </c>
      <c r="C15054" s="7" t="n">
        <v>5</v>
      </c>
      <c r="D15054" s="7" t="n">
        <v>13</v>
      </c>
      <c r="E15054" s="7" t="n">
        <v>0</v>
      </c>
      <c r="F15054" s="7" t="n">
        <v>0</v>
      </c>
    </row>
    <row r="15055" spans="1:8">
      <c r="A15055" t="s">
        <v>4</v>
      </c>
      <c r="B15055" s="4" t="s">
        <v>5</v>
      </c>
      <c r="C15055" s="4" t="s">
        <v>7</v>
      </c>
      <c r="D15055" s="4" t="s">
        <v>7</v>
      </c>
      <c r="E15055" s="4" t="s">
        <v>13</v>
      </c>
      <c r="F15055" s="4" t="s">
        <v>8</v>
      </c>
    </row>
    <row r="15056" spans="1:8">
      <c r="A15056" t="n">
        <v>126284</v>
      </c>
      <c r="B15056" s="90" t="n">
        <v>53</v>
      </c>
      <c r="C15056" s="7" t="n">
        <v>6</v>
      </c>
      <c r="D15056" s="7" t="n">
        <v>13</v>
      </c>
      <c r="E15056" s="7" t="n">
        <v>0</v>
      </c>
      <c r="F15056" s="7" t="n">
        <v>0</v>
      </c>
    </row>
    <row r="15057" spans="1:7">
      <c r="A15057" t="s">
        <v>4</v>
      </c>
      <c r="B15057" s="4" t="s">
        <v>5</v>
      </c>
      <c r="C15057" s="4" t="s">
        <v>7</v>
      </c>
      <c r="D15057" s="4" t="s">
        <v>7</v>
      </c>
      <c r="E15057" s="4" t="s">
        <v>13</v>
      </c>
      <c r="F15057" s="4" t="s">
        <v>8</v>
      </c>
    </row>
    <row r="15058" spans="1:7">
      <c r="A15058" t="n">
        <v>126294</v>
      </c>
      <c r="B15058" s="90" t="n">
        <v>53</v>
      </c>
      <c r="C15058" s="7" t="n">
        <v>7</v>
      </c>
      <c r="D15058" s="7" t="n">
        <v>13</v>
      </c>
      <c r="E15058" s="7" t="n">
        <v>0</v>
      </c>
      <c r="F15058" s="7" t="n">
        <v>0</v>
      </c>
    </row>
    <row r="15059" spans="1:7">
      <c r="A15059" t="s">
        <v>4</v>
      </c>
      <c r="B15059" s="4" t="s">
        <v>5</v>
      </c>
      <c r="C15059" s="4" t="s">
        <v>7</v>
      </c>
      <c r="D15059" s="4" t="s">
        <v>7</v>
      </c>
      <c r="E15059" s="4" t="s">
        <v>13</v>
      </c>
      <c r="F15059" s="4" t="s">
        <v>8</v>
      </c>
    </row>
    <row r="15060" spans="1:7">
      <c r="A15060" t="n">
        <v>126304</v>
      </c>
      <c r="B15060" s="90" t="n">
        <v>53</v>
      </c>
      <c r="C15060" s="7" t="n">
        <v>8</v>
      </c>
      <c r="D15060" s="7" t="n">
        <v>13</v>
      </c>
      <c r="E15060" s="7" t="n">
        <v>0</v>
      </c>
      <c r="F15060" s="7" t="n">
        <v>0</v>
      </c>
    </row>
    <row r="15061" spans="1:7">
      <c r="A15061" t="s">
        <v>4</v>
      </c>
      <c r="B15061" s="4" t="s">
        <v>5</v>
      </c>
      <c r="C15061" s="4" t="s">
        <v>7</v>
      </c>
      <c r="D15061" s="4" t="s">
        <v>7</v>
      </c>
      <c r="E15061" s="4" t="s">
        <v>13</v>
      </c>
      <c r="F15061" s="4" t="s">
        <v>8</v>
      </c>
    </row>
    <row r="15062" spans="1:7">
      <c r="A15062" t="n">
        <v>126314</v>
      </c>
      <c r="B15062" s="90" t="n">
        <v>53</v>
      </c>
      <c r="C15062" s="7" t="n">
        <v>9</v>
      </c>
      <c r="D15062" s="7" t="n">
        <v>13</v>
      </c>
      <c r="E15062" s="7" t="n">
        <v>0</v>
      </c>
      <c r="F15062" s="7" t="n">
        <v>0</v>
      </c>
    </row>
    <row r="15063" spans="1:7">
      <c r="A15063" t="s">
        <v>4</v>
      </c>
      <c r="B15063" s="4" t="s">
        <v>5</v>
      </c>
      <c r="C15063" s="4" t="s">
        <v>7</v>
      </c>
      <c r="D15063" s="4" t="s">
        <v>7</v>
      </c>
      <c r="E15063" s="4" t="s">
        <v>13</v>
      </c>
      <c r="F15063" s="4" t="s">
        <v>8</v>
      </c>
    </row>
    <row r="15064" spans="1:7">
      <c r="A15064" t="n">
        <v>126324</v>
      </c>
      <c r="B15064" s="90" t="n">
        <v>53</v>
      </c>
      <c r="C15064" s="7" t="n">
        <v>11</v>
      </c>
      <c r="D15064" s="7" t="n">
        <v>13</v>
      </c>
      <c r="E15064" s="7" t="n">
        <v>0</v>
      </c>
      <c r="F15064" s="7" t="n">
        <v>0</v>
      </c>
    </row>
    <row r="15065" spans="1:7">
      <c r="A15065" t="s">
        <v>4</v>
      </c>
      <c r="B15065" s="4" t="s">
        <v>5</v>
      </c>
      <c r="C15065" s="4" t="s">
        <v>7</v>
      </c>
      <c r="D15065" s="4" t="s">
        <v>7</v>
      </c>
      <c r="E15065" s="4" t="s">
        <v>13</v>
      </c>
      <c r="F15065" s="4" t="s">
        <v>8</v>
      </c>
    </row>
    <row r="15066" spans="1:7">
      <c r="A15066" t="n">
        <v>126334</v>
      </c>
      <c r="B15066" s="90" t="n">
        <v>53</v>
      </c>
      <c r="C15066" s="7" t="n">
        <v>7032</v>
      </c>
      <c r="D15066" s="7" t="n">
        <v>13</v>
      </c>
      <c r="E15066" s="7" t="n">
        <v>0</v>
      </c>
      <c r="F15066" s="7" t="n">
        <v>0</v>
      </c>
    </row>
    <row r="15067" spans="1:7">
      <c r="A15067" t="s">
        <v>4</v>
      </c>
      <c r="B15067" s="4" t="s">
        <v>5</v>
      </c>
      <c r="C15067" s="4" t="s">
        <v>7</v>
      </c>
      <c r="D15067" s="4" t="s">
        <v>7</v>
      </c>
      <c r="E15067" s="4" t="s">
        <v>13</v>
      </c>
      <c r="F15067" s="4" t="s">
        <v>8</v>
      </c>
    </row>
    <row r="15068" spans="1:7">
      <c r="A15068" t="n">
        <v>126344</v>
      </c>
      <c r="B15068" s="90" t="n">
        <v>53</v>
      </c>
      <c r="C15068" s="7" t="n">
        <v>83</v>
      </c>
      <c r="D15068" s="7" t="n">
        <v>13</v>
      </c>
      <c r="E15068" s="7" t="n">
        <v>0</v>
      </c>
      <c r="F15068" s="7" t="n">
        <v>0</v>
      </c>
    </row>
    <row r="15069" spans="1:7">
      <c r="A15069" t="s">
        <v>4</v>
      </c>
      <c r="B15069" s="4" t="s">
        <v>5</v>
      </c>
      <c r="C15069" s="4" t="s">
        <v>7</v>
      </c>
      <c r="D15069" s="4" t="s">
        <v>7</v>
      </c>
      <c r="E15069" s="4" t="s">
        <v>13</v>
      </c>
      <c r="F15069" s="4" t="s">
        <v>8</v>
      </c>
    </row>
    <row r="15070" spans="1:7">
      <c r="A15070" t="n">
        <v>126354</v>
      </c>
      <c r="B15070" s="90" t="n">
        <v>53</v>
      </c>
      <c r="C15070" s="7" t="n">
        <v>80</v>
      </c>
      <c r="D15070" s="7" t="n">
        <v>0</v>
      </c>
      <c r="E15070" s="7" t="n">
        <v>0</v>
      </c>
      <c r="F15070" s="7" t="n">
        <v>0</v>
      </c>
    </row>
    <row r="15071" spans="1:7">
      <c r="A15071" t="s">
        <v>4</v>
      </c>
      <c r="B15071" s="4" t="s">
        <v>5</v>
      </c>
      <c r="C15071" s="4" t="s">
        <v>7</v>
      </c>
      <c r="D15071" s="4" t="s">
        <v>7</v>
      </c>
      <c r="E15071" s="4" t="s">
        <v>13</v>
      </c>
      <c r="F15071" s="4" t="s">
        <v>8</v>
      </c>
    </row>
    <row r="15072" spans="1:7">
      <c r="A15072" t="n">
        <v>126364</v>
      </c>
      <c r="B15072" s="90" t="n">
        <v>53</v>
      </c>
      <c r="C15072" s="7" t="n">
        <v>18</v>
      </c>
      <c r="D15072" s="7" t="n">
        <v>0</v>
      </c>
      <c r="E15072" s="7" t="n">
        <v>0</v>
      </c>
      <c r="F15072" s="7" t="n">
        <v>0</v>
      </c>
    </row>
    <row r="15073" spans="1:6">
      <c r="A15073" t="s">
        <v>4</v>
      </c>
      <c r="B15073" s="4" t="s">
        <v>5</v>
      </c>
      <c r="C15073" s="4" t="s">
        <v>7</v>
      </c>
      <c r="D15073" s="4" t="s">
        <v>7</v>
      </c>
      <c r="E15073" s="4" t="s">
        <v>7</v>
      </c>
    </row>
    <row r="15074" spans="1:6">
      <c r="A15074" t="n">
        <v>126374</v>
      </c>
      <c r="B15074" s="56" t="n">
        <v>61</v>
      </c>
      <c r="C15074" s="7" t="n">
        <v>0</v>
      </c>
      <c r="D15074" s="7" t="n">
        <v>13</v>
      </c>
      <c r="E15074" s="7" t="n">
        <v>0</v>
      </c>
    </row>
    <row r="15075" spans="1:6">
      <c r="A15075" t="s">
        <v>4</v>
      </c>
      <c r="B15075" s="4" t="s">
        <v>5</v>
      </c>
      <c r="C15075" s="4" t="s">
        <v>7</v>
      </c>
      <c r="D15075" s="4" t="s">
        <v>7</v>
      </c>
      <c r="E15075" s="4" t="s">
        <v>7</v>
      </c>
    </row>
    <row r="15076" spans="1:6">
      <c r="A15076" t="n">
        <v>126381</v>
      </c>
      <c r="B15076" s="56" t="n">
        <v>61</v>
      </c>
      <c r="C15076" s="7" t="n">
        <v>1</v>
      </c>
      <c r="D15076" s="7" t="n">
        <v>13</v>
      </c>
      <c r="E15076" s="7" t="n">
        <v>0</v>
      </c>
    </row>
    <row r="15077" spans="1:6">
      <c r="A15077" t="s">
        <v>4</v>
      </c>
      <c r="B15077" s="4" t="s">
        <v>5</v>
      </c>
      <c r="C15077" s="4" t="s">
        <v>7</v>
      </c>
      <c r="D15077" s="4" t="s">
        <v>7</v>
      </c>
      <c r="E15077" s="4" t="s">
        <v>7</v>
      </c>
    </row>
    <row r="15078" spans="1:6">
      <c r="A15078" t="n">
        <v>126388</v>
      </c>
      <c r="B15078" s="56" t="n">
        <v>61</v>
      </c>
      <c r="C15078" s="7" t="n">
        <v>2</v>
      </c>
      <c r="D15078" s="7" t="n">
        <v>13</v>
      </c>
      <c r="E15078" s="7" t="n">
        <v>0</v>
      </c>
    </row>
    <row r="15079" spans="1:6">
      <c r="A15079" t="s">
        <v>4</v>
      </c>
      <c r="B15079" s="4" t="s">
        <v>5</v>
      </c>
      <c r="C15079" s="4" t="s">
        <v>7</v>
      </c>
      <c r="D15079" s="4" t="s">
        <v>7</v>
      </c>
      <c r="E15079" s="4" t="s">
        <v>7</v>
      </c>
    </row>
    <row r="15080" spans="1:6">
      <c r="A15080" t="n">
        <v>126395</v>
      </c>
      <c r="B15080" s="56" t="n">
        <v>61</v>
      </c>
      <c r="C15080" s="7" t="n">
        <v>3</v>
      </c>
      <c r="D15080" s="7" t="n">
        <v>13</v>
      </c>
      <c r="E15080" s="7" t="n">
        <v>0</v>
      </c>
    </row>
    <row r="15081" spans="1:6">
      <c r="A15081" t="s">
        <v>4</v>
      </c>
      <c r="B15081" s="4" t="s">
        <v>5</v>
      </c>
      <c r="C15081" s="4" t="s">
        <v>7</v>
      </c>
      <c r="D15081" s="4" t="s">
        <v>7</v>
      </c>
      <c r="E15081" s="4" t="s">
        <v>7</v>
      </c>
    </row>
    <row r="15082" spans="1:6">
      <c r="A15082" t="n">
        <v>126402</v>
      </c>
      <c r="B15082" s="56" t="n">
        <v>61</v>
      </c>
      <c r="C15082" s="7" t="n">
        <v>4</v>
      </c>
      <c r="D15082" s="7" t="n">
        <v>13</v>
      </c>
      <c r="E15082" s="7" t="n">
        <v>0</v>
      </c>
    </row>
    <row r="15083" spans="1:6">
      <c r="A15083" t="s">
        <v>4</v>
      </c>
      <c r="B15083" s="4" t="s">
        <v>5</v>
      </c>
      <c r="C15083" s="4" t="s">
        <v>7</v>
      </c>
      <c r="D15083" s="4" t="s">
        <v>7</v>
      </c>
      <c r="E15083" s="4" t="s">
        <v>7</v>
      </c>
    </row>
    <row r="15084" spans="1:6">
      <c r="A15084" t="n">
        <v>126409</v>
      </c>
      <c r="B15084" s="56" t="n">
        <v>61</v>
      </c>
      <c r="C15084" s="7" t="n">
        <v>5</v>
      </c>
      <c r="D15084" s="7" t="n">
        <v>13</v>
      </c>
      <c r="E15084" s="7" t="n">
        <v>0</v>
      </c>
    </row>
    <row r="15085" spans="1:6">
      <c r="A15085" t="s">
        <v>4</v>
      </c>
      <c r="B15085" s="4" t="s">
        <v>5</v>
      </c>
      <c r="C15085" s="4" t="s">
        <v>7</v>
      </c>
      <c r="D15085" s="4" t="s">
        <v>7</v>
      </c>
      <c r="E15085" s="4" t="s">
        <v>7</v>
      </c>
    </row>
    <row r="15086" spans="1:6">
      <c r="A15086" t="n">
        <v>126416</v>
      </c>
      <c r="B15086" s="56" t="n">
        <v>61</v>
      </c>
      <c r="C15086" s="7" t="n">
        <v>6</v>
      </c>
      <c r="D15086" s="7" t="n">
        <v>13</v>
      </c>
      <c r="E15086" s="7" t="n">
        <v>0</v>
      </c>
    </row>
    <row r="15087" spans="1:6">
      <c r="A15087" t="s">
        <v>4</v>
      </c>
      <c r="B15087" s="4" t="s">
        <v>5</v>
      </c>
      <c r="C15087" s="4" t="s">
        <v>7</v>
      </c>
      <c r="D15087" s="4" t="s">
        <v>7</v>
      </c>
      <c r="E15087" s="4" t="s">
        <v>7</v>
      </c>
    </row>
    <row r="15088" spans="1:6">
      <c r="A15088" t="n">
        <v>126423</v>
      </c>
      <c r="B15088" s="56" t="n">
        <v>61</v>
      </c>
      <c r="C15088" s="7" t="n">
        <v>7</v>
      </c>
      <c r="D15088" s="7" t="n">
        <v>13</v>
      </c>
      <c r="E15088" s="7" t="n">
        <v>0</v>
      </c>
    </row>
    <row r="15089" spans="1:5">
      <c r="A15089" t="s">
        <v>4</v>
      </c>
      <c r="B15089" s="4" t="s">
        <v>5</v>
      </c>
      <c r="C15089" s="4" t="s">
        <v>7</v>
      </c>
      <c r="D15089" s="4" t="s">
        <v>7</v>
      </c>
      <c r="E15089" s="4" t="s">
        <v>7</v>
      </c>
    </row>
    <row r="15090" spans="1:5">
      <c r="A15090" t="n">
        <v>126430</v>
      </c>
      <c r="B15090" s="56" t="n">
        <v>61</v>
      </c>
      <c r="C15090" s="7" t="n">
        <v>8</v>
      </c>
      <c r="D15090" s="7" t="n">
        <v>13</v>
      </c>
      <c r="E15090" s="7" t="n">
        <v>0</v>
      </c>
    </row>
    <row r="15091" spans="1:5">
      <c r="A15091" t="s">
        <v>4</v>
      </c>
      <c r="B15091" s="4" t="s">
        <v>5</v>
      </c>
      <c r="C15091" s="4" t="s">
        <v>7</v>
      </c>
      <c r="D15091" s="4" t="s">
        <v>7</v>
      </c>
      <c r="E15091" s="4" t="s">
        <v>7</v>
      </c>
    </row>
    <row r="15092" spans="1:5">
      <c r="A15092" t="n">
        <v>126437</v>
      </c>
      <c r="B15092" s="56" t="n">
        <v>61</v>
      </c>
      <c r="C15092" s="7" t="n">
        <v>9</v>
      </c>
      <c r="D15092" s="7" t="n">
        <v>13</v>
      </c>
      <c r="E15092" s="7" t="n">
        <v>0</v>
      </c>
    </row>
    <row r="15093" spans="1:5">
      <c r="A15093" t="s">
        <v>4</v>
      </c>
      <c r="B15093" s="4" t="s">
        <v>5</v>
      </c>
      <c r="C15093" s="4" t="s">
        <v>7</v>
      </c>
      <c r="D15093" s="4" t="s">
        <v>7</v>
      </c>
      <c r="E15093" s="4" t="s">
        <v>7</v>
      </c>
    </row>
    <row r="15094" spans="1:5">
      <c r="A15094" t="n">
        <v>126444</v>
      </c>
      <c r="B15094" s="56" t="n">
        <v>61</v>
      </c>
      <c r="C15094" s="7" t="n">
        <v>11</v>
      </c>
      <c r="D15094" s="7" t="n">
        <v>13</v>
      </c>
      <c r="E15094" s="7" t="n">
        <v>0</v>
      </c>
    </row>
    <row r="15095" spans="1:5">
      <c r="A15095" t="s">
        <v>4</v>
      </c>
      <c r="B15095" s="4" t="s">
        <v>5</v>
      </c>
      <c r="C15095" s="4" t="s">
        <v>7</v>
      </c>
      <c r="D15095" s="4" t="s">
        <v>7</v>
      </c>
      <c r="E15095" s="4" t="s">
        <v>7</v>
      </c>
    </row>
    <row r="15096" spans="1:5">
      <c r="A15096" t="n">
        <v>126451</v>
      </c>
      <c r="B15096" s="56" t="n">
        <v>61</v>
      </c>
      <c r="C15096" s="7" t="n">
        <v>7032</v>
      </c>
      <c r="D15096" s="7" t="n">
        <v>13</v>
      </c>
      <c r="E15096" s="7" t="n">
        <v>0</v>
      </c>
    </row>
    <row r="15097" spans="1:5">
      <c r="A15097" t="s">
        <v>4</v>
      </c>
      <c r="B15097" s="4" t="s">
        <v>5</v>
      </c>
      <c r="C15097" s="4" t="s">
        <v>7</v>
      </c>
      <c r="D15097" s="4" t="s">
        <v>7</v>
      </c>
      <c r="E15097" s="4" t="s">
        <v>7</v>
      </c>
    </row>
    <row r="15098" spans="1:5">
      <c r="A15098" t="n">
        <v>126458</v>
      </c>
      <c r="B15098" s="56" t="n">
        <v>61</v>
      </c>
      <c r="C15098" s="7" t="n">
        <v>83</v>
      </c>
      <c r="D15098" s="7" t="n">
        <v>13</v>
      </c>
      <c r="E15098" s="7" t="n">
        <v>0</v>
      </c>
    </row>
    <row r="15099" spans="1:5">
      <c r="A15099" t="s">
        <v>4</v>
      </c>
      <c r="B15099" s="4" t="s">
        <v>5</v>
      </c>
      <c r="C15099" s="4" t="s">
        <v>7</v>
      </c>
      <c r="D15099" s="4" t="s">
        <v>13</v>
      </c>
      <c r="E15099" s="4" t="s">
        <v>13</v>
      </c>
      <c r="F15099" s="4" t="s">
        <v>13</v>
      </c>
      <c r="G15099" s="4" t="s">
        <v>7</v>
      </c>
      <c r="H15099" s="4" t="s">
        <v>7</v>
      </c>
    </row>
    <row r="15100" spans="1:5">
      <c r="A15100" t="n">
        <v>126465</v>
      </c>
      <c r="B15100" s="55" t="n">
        <v>60</v>
      </c>
      <c r="C15100" s="7" t="n">
        <v>13</v>
      </c>
      <c r="D15100" s="7" t="n">
        <v>-80</v>
      </c>
      <c r="E15100" s="7" t="n">
        <v>0</v>
      </c>
      <c r="F15100" s="7" t="n">
        <v>0</v>
      </c>
      <c r="G15100" s="7" t="n">
        <v>0</v>
      </c>
      <c r="H15100" s="7" t="n">
        <v>0</v>
      </c>
    </row>
    <row r="15101" spans="1:5">
      <c r="A15101" t="s">
        <v>4</v>
      </c>
      <c r="B15101" s="4" t="s">
        <v>5</v>
      </c>
      <c r="C15101" s="4" t="s">
        <v>7</v>
      </c>
      <c r="D15101" s="4" t="s">
        <v>7</v>
      </c>
      <c r="E15101" s="4" t="s">
        <v>7</v>
      </c>
    </row>
    <row r="15102" spans="1:5">
      <c r="A15102" t="n">
        <v>126484</v>
      </c>
      <c r="B15102" s="56" t="n">
        <v>61</v>
      </c>
      <c r="C15102" s="7" t="n">
        <v>80</v>
      </c>
      <c r="D15102" s="7" t="n">
        <v>0</v>
      </c>
      <c r="E15102" s="7" t="n">
        <v>0</v>
      </c>
    </row>
    <row r="15103" spans="1:5">
      <c r="A15103" t="s">
        <v>4</v>
      </c>
      <c r="B15103" s="4" t="s">
        <v>5</v>
      </c>
      <c r="C15103" s="4" t="s">
        <v>7</v>
      </c>
      <c r="D15103" s="4" t="s">
        <v>7</v>
      </c>
      <c r="E15103" s="4" t="s">
        <v>7</v>
      </c>
    </row>
    <row r="15104" spans="1:5">
      <c r="A15104" t="n">
        <v>126491</v>
      </c>
      <c r="B15104" s="56" t="n">
        <v>61</v>
      </c>
      <c r="C15104" s="7" t="n">
        <v>18</v>
      </c>
      <c r="D15104" s="7" t="n">
        <v>0</v>
      </c>
      <c r="E15104" s="7" t="n">
        <v>0</v>
      </c>
    </row>
    <row r="15105" spans="1:8">
      <c r="A15105" t="s">
        <v>4</v>
      </c>
      <c r="B15105" s="4" t="s">
        <v>5</v>
      </c>
      <c r="C15105" s="4" t="s">
        <v>8</v>
      </c>
      <c r="D15105" s="4" t="s">
        <v>8</v>
      </c>
      <c r="E15105" s="4" t="s">
        <v>13</v>
      </c>
      <c r="F15105" s="4" t="s">
        <v>13</v>
      </c>
      <c r="G15105" s="4" t="s">
        <v>13</v>
      </c>
      <c r="H15105" s="4" t="s">
        <v>7</v>
      </c>
    </row>
    <row r="15106" spans="1:8">
      <c r="A15106" t="n">
        <v>126498</v>
      </c>
      <c r="B15106" s="31" t="n">
        <v>45</v>
      </c>
      <c r="C15106" s="7" t="n">
        <v>2</v>
      </c>
      <c r="D15106" s="7" t="n">
        <v>3</v>
      </c>
      <c r="E15106" s="7" t="n">
        <v>-0.819999992847443</v>
      </c>
      <c r="F15106" s="7" t="n">
        <v>3.25</v>
      </c>
      <c r="G15106" s="7" t="n">
        <v>44.8199996948242</v>
      </c>
      <c r="H15106" s="7" t="n">
        <v>0</v>
      </c>
    </row>
    <row r="15107" spans="1:8">
      <c r="A15107" t="s">
        <v>4</v>
      </c>
      <c r="B15107" s="4" t="s">
        <v>5</v>
      </c>
      <c r="C15107" s="4" t="s">
        <v>8</v>
      </c>
      <c r="D15107" s="4" t="s">
        <v>8</v>
      </c>
      <c r="E15107" s="4" t="s">
        <v>13</v>
      </c>
      <c r="F15107" s="4" t="s">
        <v>13</v>
      </c>
      <c r="G15107" s="4" t="s">
        <v>13</v>
      </c>
      <c r="H15107" s="4" t="s">
        <v>7</v>
      </c>
      <c r="I15107" s="4" t="s">
        <v>8</v>
      </c>
    </row>
    <row r="15108" spans="1:8">
      <c r="A15108" t="n">
        <v>126515</v>
      </c>
      <c r="B15108" s="31" t="n">
        <v>45</v>
      </c>
      <c r="C15108" s="7" t="n">
        <v>4</v>
      </c>
      <c r="D15108" s="7" t="n">
        <v>3</v>
      </c>
      <c r="E15108" s="7" t="n">
        <v>10.8699998855591</v>
      </c>
      <c r="F15108" s="7" t="n">
        <v>207.080001831055</v>
      </c>
      <c r="G15108" s="7" t="n">
        <v>4</v>
      </c>
      <c r="H15108" s="7" t="n">
        <v>0</v>
      </c>
      <c r="I15108" s="7" t="n">
        <v>1</v>
      </c>
    </row>
    <row r="15109" spans="1:8">
      <c r="A15109" t="s">
        <v>4</v>
      </c>
      <c r="B15109" s="4" t="s">
        <v>5</v>
      </c>
      <c r="C15109" s="4" t="s">
        <v>8</v>
      </c>
      <c r="D15109" s="4" t="s">
        <v>8</v>
      </c>
      <c r="E15109" s="4" t="s">
        <v>13</v>
      </c>
      <c r="F15109" s="4" t="s">
        <v>7</v>
      </c>
    </row>
    <row r="15110" spans="1:8">
      <c r="A15110" t="n">
        <v>126533</v>
      </c>
      <c r="B15110" s="31" t="n">
        <v>45</v>
      </c>
      <c r="C15110" s="7" t="n">
        <v>5</v>
      </c>
      <c r="D15110" s="7" t="n">
        <v>3</v>
      </c>
      <c r="E15110" s="7" t="n">
        <v>2.20000004768372</v>
      </c>
      <c r="F15110" s="7" t="n">
        <v>0</v>
      </c>
    </row>
    <row r="15111" spans="1:8">
      <c r="A15111" t="s">
        <v>4</v>
      </c>
      <c r="B15111" s="4" t="s">
        <v>5</v>
      </c>
      <c r="C15111" s="4" t="s">
        <v>8</v>
      </c>
      <c r="D15111" s="4" t="s">
        <v>8</v>
      </c>
      <c r="E15111" s="4" t="s">
        <v>13</v>
      </c>
      <c r="F15111" s="4" t="s">
        <v>7</v>
      </c>
    </row>
    <row r="15112" spans="1:8">
      <c r="A15112" t="n">
        <v>126542</v>
      </c>
      <c r="B15112" s="31" t="n">
        <v>45</v>
      </c>
      <c r="C15112" s="7" t="n">
        <v>11</v>
      </c>
      <c r="D15112" s="7" t="n">
        <v>3</v>
      </c>
      <c r="E15112" s="7" t="n">
        <v>28.8999996185303</v>
      </c>
      <c r="F15112" s="7" t="n">
        <v>0</v>
      </c>
    </row>
    <row r="15113" spans="1:8">
      <c r="A15113" t="s">
        <v>4</v>
      </c>
      <c r="B15113" s="4" t="s">
        <v>5</v>
      </c>
      <c r="C15113" s="4" t="s">
        <v>8</v>
      </c>
      <c r="D15113" s="4" t="s">
        <v>8</v>
      </c>
      <c r="E15113" s="4" t="s">
        <v>13</v>
      </c>
      <c r="F15113" s="4" t="s">
        <v>13</v>
      </c>
      <c r="G15113" s="4" t="s">
        <v>13</v>
      </c>
      <c r="H15113" s="4" t="s">
        <v>7</v>
      </c>
      <c r="I15113" s="4" t="s">
        <v>8</v>
      </c>
    </row>
    <row r="15114" spans="1:8">
      <c r="A15114" t="n">
        <v>126551</v>
      </c>
      <c r="B15114" s="31" t="n">
        <v>45</v>
      </c>
      <c r="C15114" s="7" t="n">
        <v>4</v>
      </c>
      <c r="D15114" s="7" t="n">
        <v>3</v>
      </c>
      <c r="E15114" s="7" t="n">
        <v>10.8699998855591</v>
      </c>
      <c r="F15114" s="7" t="n">
        <v>215.820007324219</v>
      </c>
      <c r="G15114" s="7" t="n">
        <v>4</v>
      </c>
      <c r="H15114" s="7" t="n">
        <v>30000</v>
      </c>
      <c r="I15114" s="7" t="n">
        <v>1</v>
      </c>
    </row>
    <row r="15115" spans="1:8">
      <c r="A15115" t="s">
        <v>4</v>
      </c>
      <c r="B15115" s="4" t="s">
        <v>5</v>
      </c>
      <c r="C15115" s="4" t="s">
        <v>8</v>
      </c>
      <c r="D15115" s="4" t="s">
        <v>8</v>
      </c>
      <c r="E15115" s="4" t="s">
        <v>13</v>
      </c>
      <c r="F15115" s="4" t="s">
        <v>7</v>
      </c>
    </row>
    <row r="15116" spans="1:8">
      <c r="A15116" t="n">
        <v>126569</v>
      </c>
      <c r="B15116" s="31" t="n">
        <v>45</v>
      </c>
      <c r="C15116" s="7" t="n">
        <v>5</v>
      </c>
      <c r="D15116" s="7" t="n">
        <v>3</v>
      </c>
      <c r="E15116" s="7" t="n">
        <v>1.89999997615814</v>
      </c>
      <c r="F15116" s="7" t="n">
        <v>30000</v>
      </c>
    </row>
    <row r="15117" spans="1:8">
      <c r="A15117" t="s">
        <v>4</v>
      </c>
      <c r="B15117" s="4" t="s">
        <v>5</v>
      </c>
      <c r="C15117" s="4" t="s">
        <v>7</v>
      </c>
      <c r="D15117" s="4" t="s">
        <v>8</v>
      </c>
      <c r="E15117" s="4" t="s">
        <v>9</v>
      </c>
      <c r="F15117" s="4" t="s">
        <v>13</v>
      </c>
      <c r="G15117" s="4" t="s">
        <v>13</v>
      </c>
      <c r="H15117" s="4" t="s">
        <v>13</v>
      </c>
    </row>
    <row r="15118" spans="1:8">
      <c r="A15118" t="n">
        <v>126578</v>
      </c>
      <c r="B15118" s="52" t="n">
        <v>48</v>
      </c>
      <c r="C15118" s="7" t="n">
        <v>11</v>
      </c>
      <c r="D15118" s="7" t="n">
        <v>0</v>
      </c>
      <c r="E15118" s="7" t="s">
        <v>355</v>
      </c>
      <c r="F15118" s="7" t="n">
        <v>-1</v>
      </c>
      <c r="G15118" s="7" t="n">
        <v>1</v>
      </c>
      <c r="H15118" s="7" t="n">
        <v>1.40129846432482e-45</v>
      </c>
    </row>
    <row r="15119" spans="1:8">
      <c r="A15119" t="s">
        <v>4</v>
      </c>
      <c r="B15119" s="4" t="s">
        <v>5</v>
      </c>
      <c r="C15119" s="4" t="s">
        <v>8</v>
      </c>
      <c r="D15119" s="4" t="s">
        <v>7</v>
      </c>
    </row>
    <row r="15120" spans="1:8">
      <c r="A15120" t="n">
        <v>126602</v>
      </c>
      <c r="B15120" s="27" t="n">
        <v>58</v>
      </c>
      <c r="C15120" s="7" t="n">
        <v>255</v>
      </c>
      <c r="D15120" s="7" t="n">
        <v>0</v>
      </c>
    </row>
    <row r="15121" spans="1:9">
      <c r="A15121" t="s">
        <v>4</v>
      </c>
      <c r="B15121" s="4" t="s">
        <v>5</v>
      </c>
      <c r="C15121" s="4" t="s">
        <v>8</v>
      </c>
      <c r="D15121" s="4" t="s">
        <v>8</v>
      </c>
      <c r="E15121" s="4" t="s">
        <v>8</v>
      </c>
      <c r="F15121" s="4" t="s">
        <v>8</v>
      </c>
    </row>
    <row r="15122" spans="1:9">
      <c r="A15122" t="n">
        <v>126606</v>
      </c>
      <c r="B15122" s="11" t="n">
        <v>14</v>
      </c>
      <c r="C15122" s="7" t="n">
        <v>0</v>
      </c>
      <c r="D15122" s="7" t="n">
        <v>1</v>
      </c>
      <c r="E15122" s="7" t="n">
        <v>0</v>
      </c>
      <c r="F15122" s="7" t="n">
        <v>0</v>
      </c>
    </row>
    <row r="15123" spans="1:9">
      <c r="A15123" t="s">
        <v>4</v>
      </c>
      <c r="B15123" s="4" t="s">
        <v>5</v>
      </c>
      <c r="C15123" s="4" t="s">
        <v>8</v>
      </c>
      <c r="D15123" s="4" t="s">
        <v>7</v>
      </c>
      <c r="E15123" s="4" t="s">
        <v>9</v>
      </c>
    </row>
    <row r="15124" spans="1:9">
      <c r="A15124" t="n">
        <v>126611</v>
      </c>
      <c r="B15124" s="39" t="n">
        <v>51</v>
      </c>
      <c r="C15124" s="7" t="n">
        <v>4</v>
      </c>
      <c r="D15124" s="7" t="n">
        <v>13</v>
      </c>
      <c r="E15124" s="7" t="s">
        <v>468</v>
      </c>
    </row>
    <row r="15125" spans="1:9">
      <c r="A15125" t="s">
        <v>4</v>
      </c>
      <c r="B15125" s="4" t="s">
        <v>5</v>
      </c>
      <c r="C15125" s="4" t="s">
        <v>7</v>
      </c>
    </row>
    <row r="15126" spans="1:9">
      <c r="A15126" t="n">
        <v>126625</v>
      </c>
      <c r="B15126" s="25" t="n">
        <v>16</v>
      </c>
      <c r="C15126" s="7" t="n">
        <v>0</v>
      </c>
    </row>
    <row r="15127" spans="1:9">
      <c r="A15127" t="s">
        <v>4</v>
      </c>
      <c r="B15127" s="4" t="s">
        <v>5</v>
      </c>
      <c r="C15127" s="4" t="s">
        <v>7</v>
      </c>
      <c r="D15127" s="4" t="s">
        <v>74</v>
      </c>
      <c r="E15127" s="4" t="s">
        <v>8</v>
      </c>
      <c r="F15127" s="4" t="s">
        <v>8</v>
      </c>
      <c r="G15127" s="4" t="s">
        <v>74</v>
      </c>
      <c r="H15127" s="4" t="s">
        <v>8</v>
      </c>
      <c r="I15127" s="4" t="s">
        <v>8</v>
      </c>
      <c r="J15127" s="4" t="s">
        <v>74</v>
      </c>
      <c r="K15127" s="4" t="s">
        <v>8</v>
      </c>
      <c r="L15127" s="4" t="s">
        <v>8</v>
      </c>
    </row>
    <row r="15128" spans="1:9">
      <c r="A15128" t="n">
        <v>126628</v>
      </c>
      <c r="B15128" s="40" t="n">
        <v>26</v>
      </c>
      <c r="C15128" s="7" t="n">
        <v>13</v>
      </c>
      <c r="D15128" s="7" t="s">
        <v>861</v>
      </c>
      <c r="E15128" s="7" t="n">
        <v>2</v>
      </c>
      <c r="F15128" s="7" t="n">
        <v>3</v>
      </c>
      <c r="G15128" s="7" t="s">
        <v>862</v>
      </c>
      <c r="H15128" s="7" t="n">
        <v>2</v>
      </c>
      <c r="I15128" s="7" t="n">
        <v>3</v>
      </c>
      <c r="J15128" s="7" t="s">
        <v>863</v>
      </c>
      <c r="K15128" s="7" t="n">
        <v>2</v>
      </c>
      <c r="L15128" s="7" t="n">
        <v>0</v>
      </c>
    </row>
    <row r="15129" spans="1:9">
      <c r="A15129" t="s">
        <v>4</v>
      </c>
      <c r="B15129" s="4" t="s">
        <v>5</v>
      </c>
    </row>
    <row r="15130" spans="1:9">
      <c r="A15130" t="n">
        <v>126863</v>
      </c>
      <c r="B15130" s="41" t="n">
        <v>28</v>
      </c>
    </row>
    <row r="15131" spans="1:9">
      <c r="A15131" t="s">
        <v>4</v>
      </c>
      <c r="B15131" s="4" t="s">
        <v>5</v>
      </c>
      <c r="C15131" s="4" t="s">
        <v>7</v>
      </c>
      <c r="D15131" s="4" t="s">
        <v>8</v>
      </c>
    </row>
    <row r="15132" spans="1:9">
      <c r="A15132" t="n">
        <v>126864</v>
      </c>
      <c r="B15132" s="42" t="n">
        <v>89</v>
      </c>
      <c r="C15132" s="7" t="n">
        <v>65533</v>
      </c>
      <c r="D15132" s="7" t="n">
        <v>1</v>
      </c>
    </row>
    <row r="15133" spans="1:9">
      <c r="A15133" t="s">
        <v>4</v>
      </c>
      <c r="B15133" s="4" t="s">
        <v>5</v>
      </c>
      <c r="C15133" s="4" t="s">
        <v>14</v>
      </c>
    </row>
    <row r="15134" spans="1:9">
      <c r="A15134" t="n">
        <v>126868</v>
      </c>
      <c r="B15134" s="62" t="n">
        <v>15</v>
      </c>
      <c r="C15134" s="7" t="n">
        <v>256</v>
      </c>
    </row>
    <row r="15135" spans="1:9">
      <c r="A15135" t="s">
        <v>4</v>
      </c>
      <c r="B15135" s="4" t="s">
        <v>5</v>
      </c>
      <c r="C15135" s="4" t="s">
        <v>8</v>
      </c>
      <c r="D15135" s="4" t="s">
        <v>7</v>
      </c>
      <c r="E15135" s="4" t="s">
        <v>7</v>
      </c>
      <c r="F15135" s="4" t="s">
        <v>8</v>
      </c>
    </row>
    <row r="15136" spans="1:9">
      <c r="A15136" t="n">
        <v>126873</v>
      </c>
      <c r="B15136" s="37" t="n">
        <v>25</v>
      </c>
      <c r="C15136" s="7" t="n">
        <v>1</v>
      </c>
      <c r="D15136" s="7" t="n">
        <v>60</v>
      </c>
      <c r="E15136" s="7" t="n">
        <v>640</v>
      </c>
      <c r="F15136" s="7" t="n">
        <v>1</v>
      </c>
    </row>
    <row r="15137" spans="1:12">
      <c r="A15137" t="s">
        <v>4</v>
      </c>
      <c r="B15137" s="4" t="s">
        <v>5</v>
      </c>
      <c r="C15137" s="4" t="s">
        <v>8</v>
      </c>
      <c r="D15137" s="4" t="s">
        <v>7</v>
      </c>
      <c r="E15137" s="4" t="s">
        <v>9</v>
      </c>
    </row>
    <row r="15138" spans="1:12">
      <c r="A15138" t="n">
        <v>126880</v>
      </c>
      <c r="B15138" s="39" t="n">
        <v>51</v>
      </c>
      <c r="C15138" s="7" t="n">
        <v>4</v>
      </c>
      <c r="D15138" s="7" t="n">
        <v>3</v>
      </c>
      <c r="E15138" s="7" t="s">
        <v>270</v>
      </c>
    </row>
    <row r="15139" spans="1:12">
      <c r="A15139" t="s">
        <v>4</v>
      </c>
      <c r="B15139" s="4" t="s">
        <v>5</v>
      </c>
      <c r="C15139" s="4" t="s">
        <v>7</v>
      </c>
    </row>
    <row r="15140" spans="1:12">
      <c r="A15140" t="n">
        <v>126893</v>
      </c>
      <c r="B15140" s="25" t="n">
        <v>16</v>
      </c>
      <c r="C15140" s="7" t="n">
        <v>0</v>
      </c>
    </row>
    <row r="15141" spans="1:12">
      <c r="A15141" t="s">
        <v>4</v>
      </c>
      <c r="B15141" s="4" t="s">
        <v>5</v>
      </c>
      <c r="C15141" s="4" t="s">
        <v>7</v>
      </c>
      <c r="D15141" s="4" t="s">
        <v>74</v>
      </c>
      <c r="E15141" s="4" t="s">
        <v>8</v>
      </c>
      <c r="F15141" s="4" t="s">
        <v>8</v>
      </c>
    </row>
    <row r="15142" spans="1:12">
      <c r="A15142" t="n">
        <v>126896</v>
      </c>
      <c r="B15142" s="40" t="n">
        <v>26</v>
      </c>
      <c r="C15142" s="7" t="n">
        <v>3</v>
      </c>
      <c r="D15142" s="7" t="s">
        <v>864</v>
      </c>
      <c r="E15142" s="7" t="n">
        <v>2</v>
      </c>
      <c r="F15142" s="7" t="n">
        <v>0</v>
      </c>
    </row>
    <row r="15143" spans="1:12">
      <c r="A15143" t="s">
        <v>4</v>
      </c>
      <c r="B15143" s="4" t="s">
        <v>5</v>
      </c>
    </row>
    <row r="15144" spans="1:12">
      <c r="A15144" t="n">
        <v>126914</v>
      </c>
      <c r="B15144" s="41" t="n">
        <v>28</v>
      </c>
    </row>
    <row r="15145" spans="1:12">
      <c r="A15145" t="s">
        <v>4</v>
      </c>
      <c r="B15145" s="4" t="s">
        <v>5</v>
      </c>
      <c r="C15145" s="4" t="s">
        <v>8</v>
      </c>
      <c r="D15145" s="4" t="s">
        <v>7</v>
      </c>
      <c r="E15145" s="4" t="s">
        <v>7</v>
      </c>
      <c r="F15145" s="4" t="s">
        <v>8</v>
      </c>
    </row>
    <row r="15146" spans="1:12">
      <c r="A15146" t="n">
        <v>126915</v>
      </c>
      <c r="B15146" s="37" t="n">
        <v>25</v>
      </c>
      <c r="C15146" s="7" t="n">
        <v>1</v>
      </c>
      <c r="D15146" s="7" t="n">
        <v>65535</v>
      </c>
      <c r="E15146" s="7" t="n">
        <v>65535</v>
      </c>
      <c r="F15146" s="7" t="n">
        <v>0</v>
      </c>
    </row>
    <row r="15147" spans="1:12">
      <c r="A15147" t="s">
        <v>4</v>
      </c>
      <c r="B15147" s="4" t="s">
        <v>5</v>
      </c>
      <c r="C15147" s="4" t="s">
        <v>8</v>
      </c>
      <c r="D15147" s="4" t="s">
        <v>7</v>
      </c>
      <c r="E15147" s="4" t="s">
        <v>7</v>
      </c>
      <c r="F15147" s="4" t="s">
        <v>8</v>
      </c>
    </row>
    <row r="15148" spans="1:12">
      <c r="A15148" t="n">
        <v>126922</v>
      </c>
      <c r="B15148" s="37" t="n">
        <v>25</v>
      </c>
      <c r="C15148" s="7" t="n">
        <v>1</v>
      </c>
      <c r="D15148" s="7" t="n">
        <v>260</v>
      </c>
      <c r="E15148" s="7" t="n">
        <v>640</v>
      </c>
      <c r="F15148" s="7" t="n">
        <v>1</v>
      </c>
    </row>
    <row r="15149" spans="1:12">
      <c r="A15149" t="s">
        <v>4</v>
      </c>
      <c r="B15149" s="4" t="s">
        <v>5</v>
      </c>
      <c r="C15149" s="4" t="s">
        <v>8</v>
      </c>
      <c r="D15149" s="4" t="s">
        <v>7</v>
      </c>
      <c r="E15149" s="4" t="s">
        <v>9</v>
      </c>
    </row>
    <row r="15150" spans="1:12">
      <c r="A15150" t="n">
        <v>126929</v>
      </c>
      <c r="B15150" s="39" t="n">
        <v>51</v>
      </c>
      <c r="C15150" s="7" t="n">
        <v>4</v>
      </c>
      <c r="D15150" s="7" t="n">
        <v>6</v>
      </c>
      <c r="E15150" s="7" t="s">
        <v>274</v>
      </c>
    </row>
    <row r="15151" spans="1:12">
      <c r="A15151" t="s">
        <v>4</v>
      </c>
      <c r="B15151" s="4" t="s">
        <v>5</v>
      </c>
      <c r="C15151" s="4" t="s">
        <v>7</v>
      </c>
    </row>
    <row r="15152" spans="1:12">
      <c r="A15152" t="n">
        <v>126943</v>
      </c>
      <c r="B15152" s="25" t="n">
        <v>16</v>
      </c>
      <c r="C15152" s="7" t="n">
        <v>0</v>
      </c>
    </row>
    <row r="15153" spans="1:6">
      <c r="A15153" t="s">
        <v>4</v>
      </c>
      <c r="B15153" s="4" t="s">
        <v>5</v>
      </c>
      <c r="C15153" s="4" t="s">
        <v>7</v>
      </c>
      <c r="D15153" s="4" t="s">
        <v>74</v>
      </c>
      <c r="E15153" s="4" t="s">
        <v>8</v>
      </c>
      <c r="F15153" s="4" t="s">
        <v>8</v>
      </c>
    </row>
    <row r="15154" spans="1:6">
      <c r="A15154" t="n">
        <v>126946</v>
      </c>
      <c r="B15154" s="40" t="n">
        <v>26</v>
      </c>
      <c r="C15154" s="7" t="n">
        <v>6</v>
      </c>
      <c r="D15154" s="7" t="s">
        <v>865</v>
      </c>
      <c r="E15154" s="7" t="n">
        <v>2</v>
      </c>
      <c r="F15154" s="7" t="n">
        <v>0</v>
      </c>
    </row>
    <row r="15155" spans="1:6">
      <c r="A15155" t="s">
        <v>4</v>
      </c>
      <c r="B15155" s="4" t="s">
        <v>5</v>
      </c>
    </row>
    <row r="15156" spans="1:6">
      <c r="A15156" t="n">
        <v>126966</v>
      </c>
      <c r="B15156" s="41" t="n">
        <v>28</v>
      </c>
    </row>
    <row r="15157" spans="1:6">
      <c r="A15157" t="s">
        <v>4</v>
      </c>
      <c r="B15157" s="4" t="s">
        <v>5</v>
      </c>
      <c r="C15157" s="4" t="s">
        <v>8</v>
      </c>
      <c r="D15157" s="4" t="s">
        <v>7</v>
      </c>
      <c r="E15157" s="4" t="s">
        <v>7</v>
      </c>
      <c r="F15157" s="4" t="s">
        <v>8</v>
      </c>
    </row>
    <row r="15158" spans="1:6">
      <c r="A15158" t="n">
        <v>126967</v>
      </c>
      <c r="B15158" s="37" t="n">
        <v>25</v>
      </c>
      <c r="C15158" s="7" t="n">
        <v>1</v>
      </c>
      <c r="D15158" s="7" t="n">
        <v>65535</v>
      </c>
      <c r="E15158" s="7" t="n">
        <v>65535</v>
      </c>
      <c r="F15158" s="7" t="n">
        <v>0</v>
      </c>
    </row>
    <row r="15159" spans="1:6">
      <c r="A15159" t="s">
        <v>4</v>
      </c>
      <c r="B15159" s="4" t="s">
        <v>5</v>
      </c>
      <c r="C15159" s="4" t="s">
        <v>8</v>
      </c>
      <c r="D15159" s="4" t="s">
        <v>8</v>
      </c>
      <c r="E15159" s="4" t="s">
        <v>8</v>
      </c>
      <c r="F15159" s="4" t="s">
        <v>8</v>
      </c>
    </row>
    <row r="15160" spans="1:6">
      <c r="A15160" t="n">
        <v>126974</v>
      </c>
      <c r="B15160" s="11" t="n">
        <v>14</v>
      </c>
      <c r="C15160" s="7" t="n">
        <v>0</v>
      </c>
      <c r="D15160" s="7" t="n">
        <v>1</v>
      </c>
      <c r="E15160" s="7" t="n">
        <v>0</v>
      </c>
      <c r="F15160" s="7" t="n">
        <v>0</v>
      </c>
    </row>
    <row r="15161" spans="1:6">
      <c r="A15161" t="s">
        <v>4</v>
      </c>
      <c r="B15161" s="4" t="s">
        <v>5</v>
      </c>
      <c r="C15161" s="4" t="s">
        <v>8</v>
      </c>
      <c r="D15161" s="4" t="s">
        <v>7</v>
      </c>
      <c r="E15161" s="4" t="s">
        <v>9</v>
      </c>
    </row>
    <row r="15162" spans="1:6">
      <c r="A15162" t="n">
        <v>126979</v>
      </c>
      <c r="B15162" s="39" t="n">
        <v>51</v>
      </c>
      <c r="C15162" s="7" t="n">
        <v>4</v>
      </c>
      <c r="D15162" s="7" t="n">
        <v>18</v>
      </c>
      <c r="E15162" s="7" t="s">
        <v>285</v>
      </c>
    </row>
    <row r="15163" spans="1:6">
      <c r="A15163" t="s">
        <v>4</v>
      </c>
      <c r="B15163" s="4" t="s">
        <v>5</v>
      </c>
      <c r="C15163" s="4" t="s">
        <v>7</v>
      </c>
    </row>
    <row r="15164" spans="1:6">
      <c r="A15164" t="n">
        <v>126993</v>
      </c>
      <c r="B15164" s="25" t="n">
        <v>16</v>
      </c>
      <c r="C15164" s="7" t="n">
        <v>0</v>
      </c>
    </row>
    <row r="15165" spans="1:6">
      <c r="A15165" t="s">
        <v>4</v>
      </c>
      <c r="B15165" s="4" t="s">
        <v>5</v>
      </c>
      <c r="C15165" s="4" t="s">
        <v>7</v>
      </c>
      <c r="D15165" s="4" t="s">
        <v>74</v>
      </c>
      <c r="E15165" s="4" t="s">
        <v>8</v>
      </c>
      <c r="F15165" s="4" t="s">
        <v>8</v>
      </c>
      <c r="G15165" s="4" t="s">
        <v>74</v>
      </c>
      <c r="H15165" s="4" t="s">
        <v>8</v>
      </c>
      <c r="I15165" s="4" t="s">
        <v>8</v>
      </c>
    </row>
    <row r="15166" spans="1:6">
      <c r="A15166" t="n">
        <v>126996</v>
      </c>
      <c r="B15166" s="40" t="n">
        <v>26</v>
      </c>
      <c r="C15166" s="7" t="n">
        <v>18</v>
      </c>
      <c r="D15166" s="7" t="s">
        <v>866</v>
      </c>
      <c r="E15166" s="7" t="n">
        <v>2</v>
      </c>
      <c r="F15166" s="7" t="n">
        <v>3</v>
      </c>
      <c r="G15166" s="7" t="s">
        <v>867</v>
      </c>
      <c r="H15166" s="7" t="n">
        <v>2</v>
      </c>
      <c r="I15166" s="7" t="n">
        <v>0</v>
      </c>
    </row>
    <row r="15167" spans="1:6">
      <c r="A15167" t="s">
        <v>4</v>
      </c>
      <c r="B15167" s="4" t="s">
        <v>5</v>
      </c>
    </row>
    <row r="15168" spans="1:6">
      <c r="A15168" t="n">
        <v>127199</v>
      </c>
      <c r="B15168" s="41" t="n">
        <v>28</v>
      </c>
    </row>
    <row r="15169" spans="1:9">
      <c r="A15169" t="s">
        <v>4</v>
      </c>
      <c r="B15169" s="4" t="s">
        <v>5</v>
      </c>
      <c r="C15169" s="4" t="s">
        <v>7</v>
      </c>
      <c r="D15169" s="4" t="s">
        <v>8</v>
      </c>
    </row>
    <row r="15170" spans="1:9">
      <c r="A15170" t="n">
        <v>127200</v>
      </c>
      <c r="B15170" s="42" t="n">
        <v>89</v>
      </c>
      <c r="C15170" s="7" t="n">
        <v>65533</v>
      </c>
      <c r="D15170" s="7" t="n">
        <v>1</v>
      </c>
    </row>
    <row r="15171" spans="1:9">
      <c r="A15171" t="s">
        <v>4</v>
      </c>
      <c r="B15171" s="4" t="s">
        <v>5</v>
      </c>
      <c r="C15171" s="4" t="s">
        <v>14</v>
      </c>
    </row>
    <row r="15172" spans="1:9">
      <c r="A15172" t="n">
        <v>127204</v>
      </c>
      <c r="B15172" s="62" t="n">
        <v>15</v>
      </c>
      <c r="C15172" s="7" t="n">
        <v>256</v>
      </c>
    </row>
    <row r="15173" spans="1:9">
      <c r="A15173" t="s">
        <v>4</v>
      </c>
      <c r="B15173" s="4" t="s">
        <v>5</v>
      </c>
      <c r="C15173" s="4" t="s">
        <v>8</v>
      </c>
      <c r="D15173" s="4" t="s">
        <v>7</v>
      </c>
      <c r="E15173" s="4" t="s">
        <v>7</v>
      </c>
      <c r="F15173" s="4" t="s">
        <v>8</v>
      </c>
    </row>
    <row r="15174" spans="1:9">
      <c r="A15174" t="n">
        <v>127209</v>
      </c>
      <c r="B15174" s="37" t="n">
        <v>25</v>
      </c>
      <c r="C15174" s="7" t="n">
        <v>1</v>
      </c>
      <c r="D15174" s="7" t="n">
        <v>260</v>
      </c>
      <c r="E15174" s="7" t="n">
        <v>640</v>
      </c>
      <c r="F15174" s="7" t="n">
        <v>1</v>
      </c>
    </row>
    <row r="15175" spans="1:9">
      <c r="A15175" t="s">
        <v>4</v>
      </c>
      <c r="B15175" s="4" t="s">
        <v>5</v>
      </c>
      <c r="C15175" s="4" t="s">
        <v>8</v>
      </c>
      <c r="D15175" s="4" t="s">
        <v>7</v>
      </c>
      <c r="E15175" s="4" t="s">
        <v>9</v>
      </c>
    </row>
    <row r="15176" spans="1:9">
      <c r="A15176" t="n">
        <v>127216</v>
      </c>
      <c r="B15176" s="39" t="n">
        <v>51</v>
      </c>
      <c r="C15176" s="7" t="n">
        <v>4</v>
      </c>
      <c r="D15176" s="7" t="n">
        <v>0</v>
      </c>
      <c r="E15176" s="7" t="s">
        <v>85</v>
      </c>
    </row>
    <row r="15177" spans="1:9">
      <c r="A15177" t="s">
        <v>4</v>
      </c>
      <c r="B15177" s="4" t="s">
        <v>5</v>
      </c>
      <c r="C15177" s="4" t="s">
        <v>7</v>
      </c>
    </row>
    <row r="15178" spans="1:9">
      <c r="A15178" t="n">
        <v>127230</v>
      </c>
      <c r="B15178" s="25" t="n">
        <v>16</v>
      </c>
      <c r="C15178" s="7" t="n">
        <v>0</v>
      </c>
    </row>
    <row r="15179" spans="1:9">
      <c r="A15179" t="s">
        <v>4</v>
      </c>
      <c r="B15179" s="4" t="s">
        <v>5</v>
      </c>
      <c r="C15179" s="4" t="s">
        <v>7</v>
      </c>
      <c r="D15179" s="4" t="s">
        <v>74</v>
      </c>
      <c r="E15179" s="4" t="s">
        <v>8</v>
      </c>
      <c r="F15179" s="4" t="s">
        <v>8</v>
      </c>
      <c r="G15179" s="4" t="s">
        <v>74</v>
      </c>
      <c r="H15179" s="4" t="s">
        <v>8</v>
      </c>
      <c r="I15179" s="4" t="s">
        <v>8</v>
      </c>
    </row>
    <row r="15180" spans="1:9">
      <c r="A15180" t="n">
        <v>127233</v>
      </c>
      <c r="B15180" s="40" t="n">
        <v>26</v>
      </c>
      <c r="C15180" s="7" t="n">
        <v>0</v>
      </c>
      <c r="D15180" s="7" t="s">
        <v>868</v>
      </c>
      <c r="E15180" s="7" t="n">
        <v>2</v>
      </c>
      <c r="F15180" s="7" t="n">
        <v>3</v>
      </c>
      <c r="G15180" s="7" t="s">
        <v>869</v>
      </c>
      <c r="H15180" s="7" t="n">
        <v>2</v>
      </c>
      <c r="I15180" s="7" t="n">
        <v>0</v>
      </c>
    </row>
    <row r="15181" spans="1:9">
      <c r="A15181" t="s">
        <v>4</v>
      </c>
      <c r="B15181" s="4" t="s">
        <v>5</v>
      </c>
    </row>
    <row r="15182" spans="1:9">
      <c r="A15182" t="n">
        <v>127373</v>
      </c>
      <c r="B15182" s="41" t="n">
        <v>28</v>
      </c>
    </row>
    <row r="15183" spans="1:9">
      <c r="A15183" t="s">
        <v>4</v>
      </c>
      <c r="B15183" s="4" t="s">
        <v>5</v>
      </c>
      <c r="C15183" s="4" t="s">
        <v>8</v>
      </c>
      <c r="D15183" s="4" t="s">
        <v>7</v>
      </c>
      <c r="E15183" s="4" t="s">
        <v>7</v>
      </c>
      <c r="F15183" s="4" t="s">
        <v>8</v>
      </c>
    </row>
    <row r="15184" spans="1:9">
      <c r="A15184" t="n">
        <v>127374</v>
      </c>
      <c r="B15184" s="37" t="n">
        <v>25</v>
      </c>
      <c r="C15184" s="7" t="n">
        <v>1</v>
      </c>
      <c r="D15184" s="7" t="n">
        <v>65535</v>
      </c>
      <c r="E15184" s="7" t="n">
        <v>65535</v>
      </c>
      <c r="F15184" s="7" t="n">
        <v>0</v>
      </c>
    </row>
    <row r="15185" spans="1:9">
      <c r="A15185" t="s">
        <v>4</v>
      </c>
      <c r="B15185" s="4" t="s">
        <v>5</v>
      </c>
      <c r="C15185" s="4" t="s">
        <v>8</v>
      </c>
      <c r="D15185" s="4" t="s">
        <v>7</v>
      </c>
      <c r="E15185" s="4" t="s">
        <v>7</v>
      </c>
      <c r="F15185" s="4" t="s">
        <v>8</v>
      </c>
    </row>
    <row r="15186" spans="1:9">
      <c r="A15186" t="n">
        <v>127381</v>
      </c>
      <c r="B15186" s="37" t="n">
        <v>25</v>
      </c>
      <c r="C15186" s="7" t="n">
        <v>1</v>
      </c>
      <c r="D15186" s="7" t="n">
        <v>60</v>
      </c>
      <c r="E15186" s="7" t="n">
        <v>640</v>
      </c>
      <c r="F15186" s="7" t="n">
        <v>1</v>
      </c>
    </row>
    <row r="15187" spans="1:9">
      <c r="A15187" t="s">
        <v>4</v>
      </c>
      <c r="B15187" s="4" t="s">
        <v>5</v>
      </c>
      <c r="C15187" s="4" t="s">
        <v>8</v>
      </c>
      <c r="D15187" s="4" t="s">
        <v>7</v>
      </c>
      <c r="E15187" s="4" t="s">
        <v>9</v>
      </c>
    </row>
    <row r="15188" spans="1:9">
      <c r="A15188" t="n">
        <v>127388</v>
      </c>
      <c r="B15188" s="39" t="n">
        <v>51</v>
      </c>
      <c r="C15188" s="7" t="n">
        <v>4</v>
      </c>
      <c r="D15188" s="7" t="n">
        <v>2</v>
      </c>
      <c r="E15188" s="7" t="s">
        <v>502</v>
      </c>
    </row>
    <row r="15189" spans="1:9">
      <c r="A15189" t="s">
        <v>4</v>
      </c>
      <c r="B15189" s="4" t="s">
        <v>5</v>
      </c>
      <c r="C15189" s="4" t="s">
        <v>7</v>
      </c>
    </row>
    <row r="15190" spans="1:9">
      <c r="A15190" t="n">
        <v>127401</v>
      </c>
      <c r="B15190" s="25" t="n">
        <v>16</v>
      </c>
      <c r="C15190" s="7" t="n">
        <v>0</v>
      </c>
    </row>
    <row r="15191" spans="1:9">
      <c r="A15191" t="s">
        <v>4</v>
      </c>
      <c r="B15191" s="4" t="s">
        <v>5</v>
      </c>
      <c r="C15191" s="4" t="s">
        <v>7</v>
      </c>
      <c r="D15191" s="4" t="s">
        <v>74</v>
      </c>
      <c r="E15191" s="4" t="s">
        <v>8</v>
      </c>
      <c r="F15191" s="4" t="s">
        <v>8</v>
      </c>
    </row>
    <row r="15192" spans="1:9">
      <c r="A15192" t="n">
        <v>127404</v>
      </c>
      <c r="B15192" s="40" t="n">
        <v>26</v>
      </c>
      <c r="C15192" s="7" t="n">
        <v>2</v>
      </c>
      <c r="D15192" s="7" t="s">
        <v>870</v>
      </c>
      <c r="E15192" s="7" t="n">
        <v>2</v>
      </c>
      <c r="F15192" s="7" t="n">
        <v>0</v>
      </c>
    </row>
    <row r="15193" spans="1:9">
      <c r="A15193" t="s">
        <v>4</v>
      </c>
      <c r="B15193" s="4" t="s">
        <v>5</v>
      </c>
    </row>
    <row r="15194" spans="1:9">
      <c r="A15194" t="n">
        <v>127464</v>
      </c>
      <c r="B15194" s="41" t="n">
        <v>28</v>
      </c>
    </row>
    <row r="15195" spans="1:9">
      <c r="A15195" t="s">
        <v>4</v>
      </c>
      <c r="B15195" s="4" t="s">
        <v>5</v>
      </c>
      <c r="C15195" s="4" t="s">
        <v>8</v>
      </c>
      <c r="D15195" s="4" t="s">
        <v>7</v>
      </c>
      <c r="E15195" s="4" t="s">
        <v>7</v>
      </c>
      <c r="F15195" s="4" t="s">
        <v>8</v>
      </c>
    </row>
    <row r="15196" spans="1:9">
      <c r="A15196" t="n">
        <v>127465</v>
      </c>
      <c r="B15196" s="37" t="n">
        <v>25</v>
      </c>
      <c r="C15196" s="7" t="n">
        <v>1</v>
      </c>
      <c r="D15196" s="7" t="n">
        <v>65535</v>
      </c>
      <c r="E15196" s="7" t="n">
        <v>65535</v>
      </c>
      <c r="F15196" s="7" t="n">
        <v>0</v>
      </c>
    </row>
    <row r="15197" spans="1:9">
      <c r="A15197" t="s">
        <v>4</v>
      </c>
      <c r="B15197" s="4" t="s">
        <v>5</v>
      </c>
      <c r="C15197" s="4" t="s">
        <v>7</v>
      </c>
      <c r="D15197" s="4" t="s">
        <v>8</v>
      </c>
    </row>
    <row r="15198" spans="1:9">
      <c r="A15198" t="n">
        <v>127472</v>
      </c>
      <c r="B15198" s="42" t="n">
        <v>89</v>
      </c>
      <c r="C15198" s="7" t="n">
        <v>65533</v>
      </c>
      <c r="D15198" s="7" t="n">
        <v>1</v>
      </c>
    </row>
    <row r="15199" spans="1:9">
      <c r="A15199" t="s">
        <v>4</v>
      </c>
      <c r="B15199" s="4" t="s">
        <v>5</v>
      </c>
      <c r="C15199" s="4" t="s">
        <v>8</v>
      </c>
      <c r="D15199" s="4" t="s">
        <v>7</v>
      </c>
      <c r="E15199" s="4" t="s">
        <v>13</v>
      </c>
    </row>
    <row r="15200" spans="1:9">
      <c r="A15200" t="n">
        <v>127476</v>
      </c>
      <c r="B15200" s="27" t="n">
        <v>58</v>
      </c>
      <c r="C15200" s="7" t="n">
        <v>101</v>
      </c>
      <c r="D15200" s="7" t="n">
        <v>300</v>
      </c>
      <c r="E15200" s="7" t="n">
        <v>1</v>
      </c>
    </row>
    <row r="15201" spans="1:6">
      <c r="A15201" t="s">
        <v>4</v>
      </c>
      <c r="B15201" s="4" t="s">
        <v>5</v>
      </c>
      <c r="C15201" s="4" t="s">
        <v>8</v>
      </c>
      <c r="D15201" s="4" t="s">
        <v>7</v>
      </c>
    </row>
    <row r="15202" spans="1:6">
      <c r="A15202" t="n">
        <v>127484</v>
      </c>
      <c r="B15202" s="27" t="n">
        <v>58</v>
      </c>
      <c r="C15202" s="7" t="n">
        <v>254</v>
      </c>
      <c r="D15202" s="7" t="n">
        <v>0</v>
      </c>
    </row>
    <row r="15203" spans="1:6">
      <c r="A15203" t="s">
        <v>4</v>
      </c>
      <c r="B15203" s="4" t="s">
        <v>5</v>
      </c>
      <c r="C15203" s="4" t="s">
        <v>8</v>
      </c>
      <c r="D15203" s="4" t="s">
        <v>7</v>
      </c>
      <c r="E15203" s="4" t="s">
        <v>9</v>
      </c>
      <c r="F15203" s="4" t="s">
        <v>9</v>
      </c>
      <c r="G15203" s="4" t="s">
        <v>9</v>
      </c>
      <c r="H15203" s="4" t="s">
        <v>9</v>
      </c>
    </row>
    <row r="15204" spans="1:6">
      <c r="A15204" t="n">
        <v>127488</v>
      </c>
      <c r="B15204" s="39" t="n">
        <v>51</v>
      </c>
      <c r="C15204" s="7" t="n">
        <v>3</v>
      </c>
      <c r="D15204" s="7" t="n">
        <v>0</v>
      </c>
      <c r="E15204" s="7" t="s">
        <v>92</v>
      </c>
      <c r="F15204" s="7" t="s">
        <v>93</v>
      </c>
      <c r="G15204" s="7" t="s">
        <v>94</v>
      </c>
      <c r="H15204" s="7" t="s">
        <v>95</v>
      </c>
    </row>
    <row r="15205" spans="1:6">
      <c r="A15205" t="s">
        <v>4</v>
      </c>
      <c r="B15205" s="4" t="s">
        <v>5</v>
      </c>
      <c r="C15205" s="4" t="s">
        <v>8</v>
      </c>
      <c r="D15205" s="4" t="s">
        <v>7</v>
      </c>
      <c r="E15205" s="4" t="s">
        <v>9</v>
      </c>
      <c r="F15205" s="4" t="s">
        <v>9</v>
      </c>
      <c r="G15205" s="4" t="s">
        <v>9</v>
      </c>
      <c r="H15205" s="4" t="s">
        <v>9</v>
      </c>
    </row>
    <row r="15206" spans="1:6">
      <c r="A15206" t="n">
        <v>127517</v>
      </c>
      <c r="B15206" s="39" t="n">
        <v>51</v>
      </c>
      <c r="C15206" s="7" t="n">
        <v>3</v>
      </c>
      <c r="D15206" s="7" t="n">
        <v>2</v>
      </c>
      <c r="E15206" s="7" t="s">
        <v>92</v>
      </c>
      <c r="F15206" s="7" t="s">
        <v>93</v>
      </c>
      <c r="G15206" s="7" t="s">
        <v>94</v>
      </c>
      <c r="H15206" s="7" t="s">
        <v>95</v>
      </c>
    </row>
    <row r="15207" spans="1:6">
      <c r="A15207" t="s">
        <v>4</v>
      </c>
      <c r="B15207" s="4" t="s">
        <v>5</v>
      </c>
      <c r="C15207" s="4" t="s">
        <v>8</v>
      </c>
      <c r="D15207" s="4" t="s">
        <v>7</v>
      </c>
      <c r="E15207" s="4" t="s">
        <v>9</v>
      </c>
      <c r="F15207" s="4" t="s">
        <v>9</v>
      </c>
      <c r="G15207" s="4" t="s">
        <v>9</v>
      </c>
      <c r="H15207" s="4" t="s">
        <v>9</v>
      </c>
    </row>
    <row r="15208" spans="1:6">
      <c r="A15208" t="n">
        <v>127546</v>
      </c>
      <c r="B15208" s="39" t="n">
        <v>51</v>
      </c>
      <c r="C15208" s="7" t="n">
        <v>3</v>
      </c>
      <c r="D15208" s="7" t="n">
        <v>3</v>
      </c>
      <c r="E15208" s="7" t="s">
        <v>92</v>
      </c>
      <c r="F15208" s="7" t="s">
        <v>93</v>
      </c>
      <c r="G15208" s="7" t="s">
        <v>94</v>
      </c>
      <c r="H15208" s="7" t="s">
        <v>95</v>
      </c>
    </row>
    <row r="15209" spans="1:6">
      <c r="A15209" t="s">
        <v>4</v>
      </c>
      <c r="B15209" s="4" t="s">
        <v>5</v>
      </c>
      <c r="C15209" s="4" t="s">
        <v>8</v>
      </c>
      <c r="D15209" s="4" t="s">
        <v>7</v>
      </c>
      <c r="E15209" s="4" t="s">
        <v>9</v>
      </c>
      <c r="F15209" s="4" t="s">
        <v>9</v>
      </c>
      <c r="G15209" s="4" t="s">
        <v>9</v>
      </c>
      <c r="H15209" s="4" t="s">
        <v>9</v>
      </c>
    </row>
    <row r="15210" spans="1:6">
      <c r="A15210" t="n">
        <v>127575</v>
      </c>
      <c r="B15210" s="39" t="n">
        <v>51</v>
      </c>
      <c r="C15210" s="7" t="n">
        <v>3</v>
      </c>
      <c r="D15210" s="7" t="n">
        <v>6</v>
      </c>
      <c r="E15210" s="7" t="s">
        <v>92</v>
      </c>
      <c r="F15210" s="7" t="s">
        <v>93</v>
      </c>
      <c r="G15210" s="7" t="s">
        <v>94</v>
      </c>
      <c r="H15210" s="7" t="s">
        <v>95</v>
      </c>
    </row>
    <row r="15211" spans="1:6">
      <c r="A15211" t="s">
        <v>4</v>
      </c>
      <c r="B15211" s="4" t="s">
        <v>5</v>
      </c>
      <c r="C15211" s="4" t="s">
        <v>8</v>
      </c>
      <c r="D15211" s="4" t="s">
        <v>7</v>
      </c>
      <c r="E15211" s="4" t="s">
        <v>9</v>
      </c>
      <c r="F15211" s="4" t="s">
        <v>9</v>
      </c>
      <c r="G15211" s="4" t="s">
        <v>9</v>
      </c>
      <c r="H15211" s="4" t="s">
        <v>9</v>
      </c>
    </row>
    <row r="15212" spans="1:6">
      <c r="A15212" t="n">
        <v>127604</v>
      </c>
      <c r="B15212" s="39" t="n">
        <v>51</v>
      </c>
      <c r="C15212" s="7" t="n">
        <v>3</v>
      </c>
      <c r="D15212" s="7" t="n">
        <v>18</v>
      </c>
      <c r="E15212" s="7" t="s">
        <v>92</v>
      </c>
      <c r="F15212" s="7" t="s">
        <v>93</v>
      </c>
      <c r="G15212" s="7" t="s">
        <v>94</v>
      </c>
      <c r="H15212" s="7" t="s">
        <v>95</v>
      </c>
    </row>
    <row r="15213" spans="1:6">
      <c r="A15213" t="s">
        <v>4</v>
      </c>
      <c r="B15213" s="4" t="s">
        <v>5</v>
      </c>
      <c r="C15213" s="4" t="s">
        <v>7</v>
      </c>
      <c r="D15213" s="4" t="s">
        <v>13</v>
      </c>
      <c r="E15213" s="4" t="s">
        <v>13</v>
      </c>
      <c r="F15213" s="4" t="s">
        <v>13</v>
      </c>
      <c r="G15213" s="4" t="s">
        <v>13</v>
      </c>
    </row>
    <row r="15214" spans="1:6">
      <c r="A15214" t="n">
        <v>127633</v>
      </c>
      <c r="B15214" s="46" t="n">
        <v>46</v>
      </c>
      <c r="C15214" s="7" t="n">
        <v>0</v>
      </c>
      <c r="D15214" s="7" t="n">
        <v>-0.349999994039536</v>
      </c>
      <c r="E15214" s="7" t="n">
        <v>2</v>
      </c>
      <c r="F15214" s="7" t="n">
        <v>41.7000007629395</v>
      </c>
      <c r="G15214" s="7" t="n">
        <v>0</v>
      </c>
    </row>
    <row r="15215" spans="1:6">
      <c r="A15215" t="s">
        <v>4</v>
      </c>
      <c r="B15215" s="4" t="s">
        <v>5</v>
      </c>
      <c r="C15215" s="4" t="s">
        <v>7</v>
      </c>
      <c r="D15215" s="4" t="s">
        <v>13</v>
      </c>
      <c r="E15215" s="4" t="s">
        <v>13</v>
      </c>
      <c r="F15215" s="4" t="s">
        <v>13</v>
      </c>
      <c r="G15215" s="4" t="s">
        <v>13</v>
      </c>
    </row>
    <row r="15216" spans="1:6">
      <c r="A15216" t="n">
        <v>127652</v>
      </c>
      <c r="B15216" s="46" t="n">
        <v>46</v>
      </c>
      <c r="C15216" s="7" t="n">
        <v>1</v>
      </c>
      <c r="D15216" s="7" t="n">
        <v>0.449999988079071</v>
      </c>
      <c r="E15216" s="7" t="n">
        <v>2</v>
      </c>
      <c r="F15216" s="7" t="n">
        <v>41.25</v>
      </c>
      <c r="G15216" s="7" t="n">
        <v>0</v>
      </c>
    </row>
    <row r="15217" spans="1:8">
      <c r="A15217" t="s">
        <v>4</v>
      </c>
      <c r="B15217" s="4" t="s">
        <v>5</v>
      </c>
      <c r="C15217" s="4" t="s">
        <v>7</v>
      </c>
      <c r="D15217" s="4" t="s">
        <v>13</v>
      </c>
      <c r="E15217" s="4" t="s">
        <v>13</v>
      </c>
      <c r="F15217" s="4" t="s">
        <v>13</v>
      </c>
      <c r="G15217" s="4" t="s">
        <v>13</v>
      </c>
    </row>
    <row r="15218" spans="1:8">
      <c r="A15218" t="n">
        <v>127671</v>
      </c>
      <c r="B15218" s="46" t="n">
        <v>46</v>
      </c>
      <c r="C15218" s="7" t="n">
        <v>2</v>
      </c>
      <c r="D15218" s="7" t="n">
        <v>1.39999997615814</v>
      </c>
      <c r="E15218" s="7" t="n">
        <v>2</v>
      </c>
      <c r="F15218" s="7" t="n">
        <v>40.9500007629395</v>
      </c>
      <c r="G15218" s="7" t="n">
        <v>0</v>
      </c>
    </row>
    <row r="15219" spans="1:8">
      <c r="A15219" t="s">
        <v>4</v>
      </c>
      <c r="B15219" s="4" t="s">
        <v>5</v>
      </c>
      <c r="C15219" s="4" t="s">
        <v>7</v>
      </c>
      <c r="D15219" s="4" t="s">
        <v>13</v>
      </c>
      <c r="E15219" s="4" t="s">
        <v>13</v>
      </c>
      <c r="F15219" s="4" t="s">
        <v>13</v>
      </c>
      <c r="G15219" s="4" t="s">
        <v>13</v>
      </c>
    </row>
    <row r="15220" spans="1:8">
      <c r="A15220" t="n">
        <v>127690</v>
      </c>
      <c r="B15220" s="46" t="n">
        <v>46</v>
      </c>
      <c r="C15220" s="7" t="n">
        <v>3</v>
      </c>
      <c r="D15220" s="7" t="n">
        <v>0.649999976158142</v>
      </c>
      <c r="E15220" s="7" t="n">
        <v>2</v>
      </c>
      <c r="F15220" s="7" t="n">
        <v>40.3499984741211</v>
      </c>
      <c r="G15220" s="7" t="n">
        <v>0</v>
      </c>
    </row>
    <row r="15221" spans="1:8">
      <c r="A15221" t="s">
        <v>4</v>
      </c>
      <c r="B15221" s="4" t="s">
        <v>5</v>
      </c>
      <c r="C15221" s="4" t="s">
        <v>7</v>
      </c>
      <c r="D15221" s="4" t="s">
        <v>13</v>
      </c>
      <c r="E15221" s="4" t="s">
        <v>13</v>
      </c>
      <c r="F15221" s="4" t="s">
        <v>13</v>
      </c>
      <c r="G15221" s="4" t="s">
        <v>13</v>
      </c>
    </row>
    <row r="15222" spans="1:8">
      <c r="A15222" t="n">
        <v>127709</v>
      </c>
      <c r="B15222" s="46" t="n">
        <v>46</v>
      </c>
      <c r="C15222" s="7" t="n">
        <v>4</v>
      </c>
      <c r="D15222" s="7" t="n">
        <v>-1.5</v>
      </c>
      <c r="E15222" s="7" t="n">
        <v>2</v>
      </c>
      <c r="F15222" s="7" t="n">
        <v>40.6500015258789</v>
      </c>
      <c r="G15222" s="7" t="n">
        <v>0</v>
      </c>
    </row>
    <row r="15223" spans="1:8">
      <c r="A15223" t="s">
        <v>4</v>
      </c>
      <c r="B15223" s="4" t="s">
        <v>5</v>
      </c>
      <c r="C15223" s="4" t="s">
        <v>7</v>
      </c>
      <c r="D15223" s="4" t="s">
        <v>13</v>
      </c>
      <c r="E15223" s="4" t="s">
        <v>13</v>
      </c>
      <c r="F15223" s="4" t="s">
        <v>13</v>
      </c>
      <c r="G15223" s="4" t="s">
        <v>13</v>
      </c>
    </row>
    <row r="15224" spans="1:8">
      <c r="A15224" t="n">
        <v>127728</v>
      </c>
      <c r="B15224" s="46" t="n">
        <v>46</v>
      </c>
      <c r="C15224" s="7" t="n">
        <v>5</v>
      </c>
      <c r="D15224" s="7" t="n">
        <v>-0.75</v>
      </c>
      <c r="E15224" s="7" t="n">
        <v>2</v>
      </c>
      <c r="F15224" s="7" t="n">
        <v>39.7999992370605</v>
      </c>
      <c r="G15224" s="7" t="n">
        <v>0</v>
      </c>
    </row>
    <row r="15225" spans="1:8">
      <c r="A15225" t="s">
        <v>4</v>
      </c>
      <c r="B15225" s="4" t="s">
        <v>5</v>
      </c>
      <c r="C15225" s="4" t="s">
        <v>7</v>
      </c>
      <c r="D15225" s="4" t="s">
        <v>13</v>
      </c>
      <c r="E15225" s="4" t="s">
        <v>13</v>
      </c>
      <c r="F15225" s="4" t="s">
        <v>13</v>
      </c>
      <c r="G15225" s="4" t="s">
        <v>13</v>
      </c>
    </row>
    <row r="15226" spans="1:8">
      <c r="A15226" t="n">
        <v>127747</v>
      </c>
      <c r="B15226" s="46" t="n">
        <v>46</v>
      </c>
      <c r="C15226" s="7" t="n">
        <v>6</v>
      </c>
      <c r="D15226" s="7" t="n">
        <v>0.850000023841858</v>
      </c>
      <c r="E15226" s="7" t="n">
        <v>2</v>
      </c>
      <c r="F15226" s="7" t="n">
        <v>39.5</v>
      </c>
      <c r="G15226" s="7" t="n">
        <v>0</v>
      </c>
    </row>
    <row r="15227" spans="1:8">
      <c r="A15227" t="s">
        <v>4</v>
      </c>
      <c r="B15227" s="4" t="s">
        <v>5</v>
      </c>
      <c r="C15227" s="4" t="s">
        <v>7</v>
      </c>
      <c r="D15227" s="4" t="s">
        <v>13</v>
      </c>
      <c r="E15227" s="4" t="s">
        <v>13</v>
      </c>
      <c r="F15227" s="4" t="s">
        <v>13</v>
      </c>
      <c r="G15227" s="4" t="s">
        <v>13</v>
      </c>
    </row>
    <row r="15228" spans="1:8">
      <c r="A15228" t="n">
        <v>127766</v>
      </c>
      <c r="B15228" s="46" t="n">
        <v>46</v>
      </c>
      <c r="C15228" s="7" t="n">
        <v>7</v>
      </c>
      <c r="D15228" s="7" t="n">
        <v>1.75</v>
      </c>
      <c r="E15228" s="7" t="n">
        <v>2</v>
      </c>
      <c r="F15228" s="7" t="n">
        <v>39.5</v>
      </c>
      <c r="G15228" s="7" t="n">
        <v>0</v>
      </c>
    </row>
    <row r="15229" spans="1:8">
      <c r="A15229" t="s">
        <v>4</v>
      </c>
      <c r="B15229" s="4" t="s">
        <v>5</v>
      </c>
      <c r="C15229" s="4" t="s">
        <v>7</v>
      </c>
      <c r="D15229" s="4" t="s">
        <v>13</v>
      </c>
      <c r="E15229" s="4" t="s">
        <v>13</v>
      </c>
      <c r="F15229" s="4" t="s">
        <v>13</v>
      </c>
      <c r="G15229" s="4" t="s">
        <v>13</v>
      </c>
    </row>
    <row r="15230" spans="1:8">
      <c r="A15230" t="n">
        <v>127785</v>
      </c>
      <c r="B15230" s="46" t="n">
        <v>46</v>
      </c>
      <c r="C15230" s="7" t="n">
        <v>8</v>
      </c>
      <c r="D15230" s="7" t="n">
        <v>0.150000005960464</v>
      </c>
      <c r="E15230" s="7" t="n">
        <v>2</v>
      </c>
      <c r="F15230" s="7" t="n">
        <v>38.4500007629395</v>
      </c>
      <c r="G15230" s="7" t="n">
        <v>0</v>
      </c>
    </row>
    <row r="15231" spans="1:8">
      <c r="A15231" t="s">
        <v>4</v>
      </c>
      <c r="B15231" s="4" t="s">
        <v>5</v>
      </c>
      <c r="C15231" s="4" t="s">
        <v>7</v>
      </c>
      <c r="D15231" s="4" t="s">
        <v>13</v>
      </c>
      <c r="E15231" s="4" t="s">
        <v>13</v>
      </c>
      <c r="F15231" s="4" t="s">
        <v>13</v>
      </c>
      <c r="G15231" s="4" t="s">
        <v>13</v>
      </c>
    </row>
    <row r="15232" spans="1:8">
      <c r="A15232" t="n">
        <v>127804</v>
      </c>
      <c r="B15232" s="46" t="n">
        <v>46</v>
      </c>
      <c r="C15232" s="7" t="n">
        <v>9</v>
      </c>
      <c r="D15232" s="7" t="n">
        <v>-1.45000004768372</v>
      </c>
      <c r="E15232" s="7" t="n">
        <v>2</v>
      </c>
      <c r="F15232" s="7" t="n">
        <v>39.0999984741211</v>
      </c>
      <c r="G15232" s="7" t="n">
        <v>0</v>
      </c>
    </row>
    <row r="15233" spans="1:7">
      <c r="A15233" t="s">
        <v>4</v>
      </c>
      <c r="B15233" s="4" t="s">
        <v>5</v>
      </c>
      <c r="C15233" s="4" t="s">
        <v>7</v>
      </c>
      <c r="D15233" s="4" t="s">
        <v>13</v>
      </c>
      <c r="E15233" s="4" t="s">
        <v>13</v>
      </c>
      <c r="F15233" s="4" t="s">
        <v>13</v>
      </c>
      <c r="G15233" s="4" t="s">
        <v>13</v>
      </c>
    </row>
    <row r="15234" spans="1:7">
      <c r="A15234" t="n">
        <v>127823</v>
      </c>
      <c r="B15234" s="46" t="n">
        <v>46</v>
      </c>
      <c r="C15234" s="7" t="n">
        <v>11</v>
      </c>
      <c r="D15234" s="7" t="n">
        <v>-0.699999988079071</v>
      </c>
      <c r="E15234" s="7" t="n">
        <v>2</v>
      </c>
      <c r="F15234" s="7" t="n">
        <v>38.5</v>
      </c>
      <c r="G15234" s="7" t="n">
        <v>0</v>
      </c>
    </row>
    <row r="15235" spans="1:7">
      <c r="A15235" t="s">
        <v>4</v>
      </c>
      <c r="B15235" s="4" t="s">
        <v>5</v>
      </c>
      <c r="C15235" s="4" t="s">
        <v>7</v>
      </c>
      <c r="D15235" s="4" t="s">
        <v>13</v>
      </c>
      <c r="E15235" s="4" t="s">
        <v>13</v>
      </c>
      <c r="F15235" s="4" t="s">
        <v>13</v>
      </c>
      <c r="G15235" s="4" t="s">
        <v>13</v>
      </c>
    </row>
    <row r="15236" spans="1:7">
      <c r="A15236" t="n">
        <v>127842</v>
      </c>
      <c r="B15236" s="46" t="n">
        <v>46</v>
      </c>
      <c r="C15236" s="7" t="n">
        <v>7032</v>
      </c>
      <c r="D15236" s="7" t="n">
        <v>-0.300000011920929</v>
      </c>
      <c r="E15236" s="7" t="n">
        <v>2</v>
      </c>
      <c r="F15236" s="7" t="n">
        <v>39.5499992370605</v>
      </c>
      <c r="G15236" s="7" t="n">
        <v>0</v>
      </c>
    </row>
    <row r="15237" spans="1:7">
      <c r="A15237" t="s">
        <v>4</v>
      </c>
      <c r="B15237" s="4" t="s">
        <v>5</v>
      </c>
      <c r="C15237" s="4" t="s">
        <v>7</v>
      </c>
      <c r="D15237" s="4" t="s">
        <v>13</v>
      </c>
      <c r="E15237" s="4" t="s">
        <v>13</v>
      </c>
      <c r="F15237" s="4" t="s">
        <v>13</v>
      </c>
      <c r="G15237" s="4" t="s">
        <v>13</v>
      </c>
    </row>
    <row r="15238" spans="1:7">
      <c r="A15238" t="n">
        <v>127861</v>
      </c>
      <c r="B15238" s="46" t="n">
        <v>46</v>
      </c>
      <c r="C15238" s="7" t="n">
        <v>83</v>
      </c>
      <c r="D15238" s="7" t="n">
        <v>-2.29999995231628</v>
      </c>
      <c r="E15238" s="7" t="n">
        <v>2</v>
      </c>
      <c r="F15238" s="7" t="n">
        <v>38.5</v>
      </c>
      <c r="G15238" s="7" t="n">
        <v>0</v>
      </c>
    </row>
    <row r="15239" spans="1:7">
      <c r="A15239" t="s">
        <v>4</v>
      </c>
      <c r="B15239" s="4" t="s">
        <v>5</v>
      </c>
      <c r="C15239" s="4" t="s">
        <v>7</v>
      </c>
      <c r="D15239" s="4" t="s">
        <v>7</v>
      </c>
      <c r="E15239" s="4" t="s">
        <v>13</v>
      </c>
      <c r="F15239" s="4" t="s">
        <v>8</v>
      </c>
    </row>
    <row r="15240" spans="1:7">
      <c r="A15240" t="n">
        <v>127880</v>
      </c>
      <c r="B15240" s="90" t="n">
        <v>53</v>
      </c>
      <c r="C15240" s="7" t="n">
        <v>0</v>
      </c>
      <c r="D15240" s="7" t="n">
        <v>13</v>
      </c>
      <c r="E15240" s="7" t="n">
        <v>0</v>
      </c>
      <c r="F15240" s="7" t="n">
        <v>0</v>
      </c>
    </row>
    <row r="15241" spans="1:7">
      <c r="A15241" t="s">
        <v>4</v>
      </c>
      <c r="B15241" s="4" t="s">
        <v>5</v>
      </c>
      <c r="C15241" s="4" t="s">
        <v>7</v>
      </c>
      <c r="D15241" s="4" t="s">
        <v>7</v>
      </c>
      <c r="E15241" s="4" t="s">
        <v>13</v>
      </c>
      <c r="F15241" s="4" t="s">
        <v>8</v>
      </c>
    </row>
    <row r="15242" spans="1:7">
      <c r="A15242" t="n">
        <v>127890</v>
      </c>
      <c r="B15242" s="90" t="n">
        <v>53</v>
      </c>
      <c r="C15242" s="7" t="n">
        <v>1</v>
      </c>
      <c r="D15242" s="7" t="n">
        <v>13</v>
      </c>
      <c r="E15242" s="7" t="n">
        <v>0</v>
      </c>
      <c r="F15242" s="7" t="n">
        <v>0</v>
      </c>
    </row>
    <row r="15243" spans="1:7">
      <c r="A15243" t="s">
        <v>4</v>
      </c>
      <c r="B15243" s="4" t="s">
        <v>5</v>
      </c>
      <c r="C15243" s="4" t="s">
        <v>7</v>
      </c>
      <c r="D15243" s="4" t="s">
        <v>7</v>
      </c>
      <c r="E15243" s="4" t="s">
        <v>13</v>
      </c>
      <c r="F15243" s="4" t="s">
        <v>8</v>
      </c>
    </row>
    <row r="15244" spans="1:7">
      <c r="A15244" t="n">
        <v>127900</v>
      </c>
      <c r="B15244" s="90" t="n">
        <v>53</v>
      </c>
      <c r="C15244" s="7" t="n">
        <v>2</v>
      </c>
      <c r="D15244" s="7" t="n">
        <v>13</v>
      </c>
      <c r="E15244" s="7" t="n">
        <v>0</v>
      </c>
      <c r="F15244" s="7" t="n">
        <v>0</v>
      </c>
    </row>
    <row r="15245" spans="1:7">
      <c r="A15245" t="s">
        <v>4</v>
      </c>
      <c r="B15245" s="4" t="s">
        <v>5</v>
      </c>
      <c r="C15245" s="4" t="s">
        <v>7</v>
      </c>
      <c r="D15245" s="4" t="s">
        <v>7</v>
      </c>
      <c r="E15245" s="4" t="s">
        <v>13</v>
      </c>
      <c r="F15245" s="4" t="s">
        <v>8</v>
      </c>
    </row>
    <row r="15246" spans="1:7">
      <c r="A15246" t="n">
        <v>127910</v>
      </c>
      <c r="B15246" s="90" t="n">
        <v>53</v>
      </c>
      <c r="C15246" s="7" t="n">
        <v>3</v>
      </c>
      <c r="D15246" s="7" t="n">
        <v>13</v>
      </c>
      <c r="E15246" s="7" t="n">
        <v>0</v>
      </c>
      <c r="F15246" s="7" t="n">
        <v>0</v>
      </c>
    </row>
    <row r="15247" spans="1:7">
      <c r="A15247" t="s">
        <v>4</v>
      </c>
      <c r="B15247" s="4" t="s">
        <v>5</v>
      </c>
      <c r="C15247" s="4" t="s">
        <v>7</v>
      </c>
      <c r="D15247" s="4" t="s">
        <v>7</v>
      </c>
      <c r="E15247" s="4" t="s">
        <v>13</v>
      </c>
      <c r="F15247" s="4" t="s">
        <v>8</v>
      </c>
    </row>
    <row r="15248" spans="1:7">
      <c r="A15248" t="n">
        <v>127920</v>
      </c>
      <c r="B15248" s="90" t="n">
        <v>53</v>
      </c>
      <c r="C15248" s="7" t="n">
        <v>4</v>
      </c>
      <c r="D15248" s="7" t="n">
        <v>13</v>
      </c>
      <c r="E15248" s="7" t="n">
        <v>0</v>
      </c>
      <c r="F15248" s="7" t="n">
        <v>0</v>
      </c>
    </row>
    <row r="15249" spans="1:7">
      <c r="A15249" t="s">
        <v>4</v>
      </c>
      <c r="B15249" s="4" t="s">
        <v>5</v>
      </c>
      <c r="C15249" s="4" t="s">
        <v>7</v>
      </c>
      <c r="D15249" s="4" t="s">
        <v>7</v>
      </c>
      <c r="E15249" s="4" t="s">
        <v>13</v>
      </c>
      <c r="F15249" s="4" t="s">
        <v>8</v>
      </c>
    </row>
    <row r="15250" spans="1:7">
      <c r="A15250" t="n">
        <v>127930</v>
      </c>
      <c r="B15250" s="90" t="n">
        <v>53</v>
      </c>
      <c r="C15250" s="7" t="n">
        <v>5</v>
      </c>
      <c r="D15250" s="7" t="n">
        <v>13</v>
      </c>
      <c r="E15250" s="7" t="n">
        <v>0</v>
      </c>
      <c r="F15250" s="7" t="n">
        <v>0</v>
      </c>
    </row>
    <row r="15251" spans="1:7">
      <c r="A15251" t="s">
        <v>4</v>
      </c>
      <c r="B15251" s="4" t="s">
        <v>5</v>
      </c>
      <c r="C15251" s="4" t="s">
        <v>7</v>
      </c>
      <c r="D15251" s="4" t="s">
        <v>7</v>
      </c>
      <c r="E15251" s="4" t="s">
        <v>13</v>
      </c>
      <c r="F15251" s="4" t="s">
        <v>8</v>
      </c>
    </row>
    <row r="15252" spans="1:7">
      <c r="A15252" t="n">
        <v>127940</v>
      </c>
      <c r="B15252" s="90" t="n">
        <v>53</v>
      </c>
      <c r="C15252" s="7" t="n">
        <v>6</v>
      </c>
      <c r="D15252" s="7" t="n">
        <v>13</v>
      </c>
      <c r="E15252" s="7" t="n">
        <v>0</v>
      </c>
      <c r="F15252" s="7" t="n">
        <v>0</v>
      </c>
    </row>
    <row r="15253" spans="1:7">
      <c r="A15253" t="s">
        <v>4</v>
      </c>
      <c r="B15253" s="4" t="s">
        <v>5</v>
      </c>
      <c r="C15253" s="4" t="s">
        <v>7</v>
      </c>
      <c r="D15253" s="4" t="s">
        <v>7</v>
      </c>
      <c r="E15253" s="4" t="s">
        <v>13</v>
      </c>
      <c r="F15253" s="4" t="s">
        <v>8</v>
      </c>
    </row>
    <row r="15254" spans="1:7">
      <c r="A15254" t="n">
        <v>127950</v>
      </c>
      <c r="B15254" s="90" t="n">
        <v>53</v>
      </c>
      <c r="C15254" s="7" t="n">
        <v>7</v>
      </c>
      <c r="D15254" s="7" t="n">
        <v>13</v>
      </c>
      <c r="E15254" s="7" t="n">
        <v>0</v>
      </c>
      <c r="F15254" s="7" t="n">
        <v>0</v>
      </c>
    </row>
    <row r="15255" spans="1:7">
      <c r="A15255" t="s">
        <v>4</v>
      </c>
      <c r="B15255" s="4" t="s">
        <v>5</v>
      </c>
      <c r="C15255" s="4" t="s">
        <v>7</v>
      </c>
      <c r="D15255" s="4" t="s">
        <v>7</v>
      </c>
      <c r="E15255" s="4" t="s">
        <v>13</v>
      </c>
      <c r="F15255" s="4" t="s">
        <v>8</v>
      </c>
    </row>
    <row r="15256" spans="1:7">
      <c r="A15256" t="n">
        <v>127960</v>
      </c>
      <c r="B15256" s="90" t="n">
        <v>53</v>
      </c>
      <c r="C15256" s="7" t="n">
        <v>8</v>
      </c>
      <c r="D15256" s="7" t="n">
        <v>13</v>
      </c>
      <c r="E15256" s="7" t="n">
        <v>0</v>
      </c>
      <c r="F15256" s="7" t="n">
        <v>0</v>
      </c>
    </row>
    <row r="15257" spans="1:7">
      <c r="A15257" t="s">
        <v>4</v>
      </c>
      <c r="B15257" s="4" t="s">
        <v>5</v>
      </c>
      <c r="C15257" s="4" t="s">
        <v>7</v>
      </c>
      <c r="D15257" s="4" t="s">
        <v>7</v>
      </c>
      <c r="E15257" s="4" t="s">
        <v>13</v>
      </c>
      <c r="F15257" s="4" t="s">
        <v>8</v>
      </c>
    </row>
    <row r="15258" spans="1:7">
      <c r="A15258" t="n">
        <v>127970</v>
      </c>
      <c r="B15258" s="90" t="n">
        <v>53</v>
      </c>
      <c r="C15258" s="7" t="n">
        <v>9</v>
      </c>
      <c r="D15258" s="7" t="n">
        <v>13</v>
      </c>
      <c r="E15258" s="7" t="n">
        <v>0</v>
      </c>
      <c r="F15258" s="7" t="n">
        <v>0</v>
      </c>
    </row>
    <row r="15259" spans="1:7">
      <c r="A15259" t="s">
        <v>4</v>
      </c>
      <c r="B15259" s="4" t="s">
        <v>5</v>
      </c>
      <c r="C15259" s="4" t="s">
        <v>7</v>
      </c>
      <c r="D15259" s="4" t="s">
        <v>7</v>
      </c>
      <c r="E15259" s="4" t="s">
        <v>13</v>
      </c>
      <c r="F15259" s="4" t="s">
        <v>8</v>
      </c>
    </row>
    <row r="15260" spans="1:7">
      <c r="A15260" t="n">
        <v>127980</v>
      </c>
      <c r="B15260" s="90" t="n">
        <v>53</v>
      </c>
      <c r="C15260" s="7" t="n">
        <v>11</v>
      </c>
      <c r="D15260" s="7" t="n">
        <v>13</v>
      </c>
      <c r="E15260" s="7" t="n">
        <v>0</v>
      </c>
      <c r="F15260" s="7" t="n">
        <v>0</v>
      </c>
    </row>
    <row r="15261" spans="1:7">
      <c r="A15261" t="s">
        <v>4</v>
      </c>
      <c r="B15261" s="4" t="s">
        <v>5</v>
      </c>
      <c r="C15261" s="4" t="s">
        <v>7</v>
      </c>
      <c r="D15261" s="4" t="s">
        <v>7</v>
      </c>
      <c r="E15261" s="4" t="s">
        <v>13</v>
      </c>
      <c r="F15261" s="4" t="s">
        <v>8</v>
      </c>
    </row>
    <row r="15262" spans="1:7">
      <c r="A15262" t="n">
        <v>127990</v>
      </c>
      <c r="B15262" s="90" t="n">
        <v>53</v>
      </c>
      <c r="C15262" s="7" t="n">
        <v>7032</v>
      </c>
      <c r="D15262" s="7" t="n">
        <v>13</v>
      </c>
      <c r="E15262" s="7" t="n">
        <v>0</v>
      </c>
      <c r="F15262" s="7" t="n">
        <v>0</v>
      </c>
    </row>
    <row r="15263" spans="1:7">
      <c r="A15263" t="s">
        <v>4</v>
      </c>
      <c r="B15263" s="4" t="s">
        <v>5</v>
      </c>
      <c r="C15263" s="4" t="s">
        <v>7</v>
      </c>
      <c r="D15263" s="4" t="s">
        <v>7</v>
      </c>
      <c r="E15263" s="4" t="s">
        <v>13</v>
      </c>
      <c r="F15263" s="4" t="s">
        <v>8</v>
      </c>
    </row>
    <row r="15264" spans="1:7">
      <c r="A15264" t="n">
        <v>128000</v>
      </c>
      <c r="B15264" s="90" t="n">
        <v>53</v>
      </c>
      <c r="C15264" s="7" t="n">
        <v>83</v>
      </c>
      <c r="D15264" s="7" t="n">
        <v>13</v>
      </c>
      <c r="E15264" s="7" t="n">
        <v>0</v>
      </c>
      <c r="F15264" s="7" t="n">
        <v>0</v>
      </c>
    </row>
    <row r="15265" spans="1:6">
      <c r="A15265" t="s">
        <v>4</v>
      </c>
      <c r="B15265" s="4" t="s">
        <v>5</v>
      </c>
      <c r="C15265" s="4" t="s">
        <v>7</v>
      </c>
      <c r="D15265" s="4" t="s">
        <v>7</v>
      </c>
      <c r="E15265" s="4" t="s">
        <v>7</v>
      </c>
    </row>
    <row r="15266" spans="1:6">
      <c r="A15266" t="n">
        <v>128010</v>
      </c>
      <c r="B15266" s="56" t="n">
        <v>61</v>
      </c>
      <c r="C15266" s="7" t="n">
        <v>0</v>
      </c>
      <c r="D15266" s="7" t="n">
        <v>13</v>
      </c>
      <c r="E15266" s="7" t="n">
        <v>0</v>
      </c>
    </row>
    <row r="15267" spans="1:6">
      <c r="A15267" t="s">
        <v>4</v>
      </c>
      <c r="B15267" s="4" t="s">
        <v>5</v>
      </c>
      <c r="C15267" s="4" t="s">
        <v>7</v>
      </c>
      <c r="D15267" s="4" t="s">
        <v>7</v>
      </c>
      <c r="E15267" s="4" t="s">
        <v>7</v>
      </c>
    </row>
    <row r="15268" spans="1:6">
      <c r="A15268" t="n">
        <v>128017</v>
      </c>
      <c r="B15268" s="56" t="n">
        <v>61</v>
      </c>
      <c r="C15268" s="7" t="n">
        <v>1</v>
      </c>
      <c r="D15268" s="7" t="n">
        <v>13</v>
      </c>
      <c r="E15268" s="7" t="n">
        <v>0</v>
      </c>
    </row>
    <row r="15269" spans="1:6">
      <c r="A15269" t="s">
        <v>4</v>
      </c>
      <c r="B15269" s="4" t="s">
        <v>5</v>
      </c>
      <c r="C15269" s="4" t="s">
        <v>7</v>
      </c>
      <c r="D15269" s="4" t="s">
        <v>7</v>
      </c>
      <c r="E15269" s="4" t="s">
        <v>7</v>
      </c>
    </row>
    <row r="15270" spans="1:6">
      <c r="A15270" t="n">
        <v>128024</v>
      </c>
      <c r="B15270" s="56" t="n">
        <v>61</v>
      </c>
      <c r="C15270" s="7" t="n">
        <v>2</v>
      </c>
      <c r="D15270" s="7" t="n">
        <v>13</v>
      </c>
      <c r="E15270" s="7" t="n">
        <v>0</v>
      </c>
    </row>
    <row r="15271" spans="1:6">
      <c r="A15271" t="s">
        <v>4</v>
      </c>
      <c r="B15271" s="4" t="s">
        <v>5</v>
      </c>
      <c r="C15271" s="4" t="s">
        <v>7</v>
      </c>
      <c r="D15271" s="4" t="s">
        <v>7</v>
      </c>
      <c r="E15271" s="4" t="s">
        <v>7</v>
      </c>
    </row>
    <row r="15272" spans="1:6">
      <c r="A15272" t="n">
        <v>128031</v>
      </c>
      <c r="B15272" s="56" t="n">
        <v>61</v>
      </c>
      <c r="C15272" s="7" t="n">
        <v>3</v>
      </c>
      <c r="D15272" s="7" t="n">
        <v>13</v>
      </c>
      <c r="E15272" s="7" t="n">
        <v>0</v>
      </c>
    </row>
    <row r="15273" spans="1:6">
      <c r="A15273" t="s">
        <v>4</v>
      </c>
      <c r="B15273" s="4" t="s">
        <v>5</v>
      </c>
      <c r="C15273" s="4" t="s">
        <v>7</v>
      </c>
      <c r="D15273" s="4" t="s">
        <v>7</v>
      </c>
      <c r="E15273" s="4" t="s">
        <v>7</v>
      </c>
    </row>
    <row r="15274" spans="1:6">
      <c r="A15274" t="n">
        <v>128038</v>
      </c>
      <c r="B15274" s="56" t="n">
        <v>61</v>
      </c>
      <c r="C15274" s="7" t="n">
        <v>4</v>
      </c>
      <c r="D15274" s="7" t="n">
        <v>13</v>
      </c>
      <c r="E15274" s="7" t="n">
        <v>0</v>
      </c>
    </row>
    <row r="15275" spans="1:6">
      <c r="A15275" t="s">
        <v>4</v>
      </c>
      <c r="B15275" s="4" t="s">
        <v>5</v>
      </c>
      <c r="C15275" s="4" t="s">
        <v>7</v>
      </c>
      <c r="D15275" s="4" t="s">
        <v>7</v>
      </c>
      <c r="E15275" s="4" t="s">
        <v>7</v>
      </c>
    </row>
    <row r="15276" spans="1:6">
      <c r="A15276" t="n">
        <v>128045</v>
      </c>
      <c r="B15276" s="56" t="n">
        <v>61</v>
      </c>
      <c r="C15276" s="7" t="n">
        <v>5</v>
      </c>
      <c r="D15276" s="7" t="n">
        <v>13</v>
      </c>
      <c r="E15276" s="7" t="n">
        <v>0</v>
      </c>
    </row>
    <row r="15277" spans="1:6">
      <c r="A15277" t="s">
        <v>4</v>
      </c>
      <c r="B15277" s="4" t="s">
        <v>5</v>
      </c>
      <c r="C15277" s="4" t="s">
        <v>7</v>
      </c>
      <c r="D15277" s="4" t="s">
        <v>7</v>
      </c>
      <c r="E15277" s="4" t="s">
        <v>7</v>
      </c>
    </row>
    <row r="15278" spans="1:6">
      <c r="A15278" t="n">
        <v>128052</v>
      </c>
      <c r="B15278" s="56" t="n">
        <v>61</v>
      </c>
      <c r="C15278" s="7" t="n">
        <v>6</v>
      </c>
      <c r="D15278" s="7" t="n">
        <v>13</v>
      </c>
      <c r="E15278" s="7" t="n">
        <v>0</v>
      </c>
    </row>
    <row r="15279" spans="1:6">
      <c r="A15279" t="s">
        <v>4</v>
      </c>
      <c r="B15279" s="4" t="s">
        <v>5</v>
      </c>
      <c r="C15279" s="4" t="s">
        <v>7</v>
      </c>
      <c r="D15279" s="4" t="s">
        <v>7</v>
      </c>
      <c r="E15279" s="4" t="s">
        <v>7</v>
      </c>
    </row>
    <row r="15280" spans="1:6">
      <c r="A15280" t="n">
        <v>128059</v>
      </c>
      <c r="B15280" s="56" t="n">
        <v>61</v>
      </c>
      <c r="C15280" s="7" t="n">
        <v>7</v>
      </c>
      <c r="D15280" s="7" t="n">
        <v>13</v>
      </c>
      <c r="E15280" s="7" t="n">
        <v>0</v>
      </c>
    </row>
    <row r="15281" spans="1:5">
      <c r="A15281" t="s">
        <v>4</v>
      </c>
      <c r="B15281" s="4" t="s">
        <v>5</v>
      </c>
      <c r="C15281" s="4" t="s">
        <v>7</v>
      </c>
      <c r="D15281" s="4" t="s">
        <v>7</v>
      </c>
      <c r="E15281" s="4" t="s">
        <v>7</v>
      </c>
    </row>
    <row r="15282" spans="1:5">
      <c r="A15282" t="n">
        <v>128066</v>
      </c>
      <c r="B15282" s="56" t="n">
        <v>61</v>
      </c>
      <c r="C15282" s="7" t="n">
        <v>8</v>
      </c>
      <c r="D15282" s="7" t="n">
        <v>13</v>
      </c>
      <c r="E15282" s="7" t="n">
        <v>0</v>
      </c>
    </row>
    <row r="15283" spans="1:5">
      <c r="A15283" t="s">
        <v>4</v>
      </c>
      <c r="B15283" s="4" t="s">
        <v>5</v>
      </c>
      <c r="C15283" s="4" t="s">
        <v>7</v>
      </c>
      <c r="D15283" s="4" t="s">
        <v>7</v>
      </c>
      <c r="E15283" s="4" t="s">
        <v>7</v>
      </c>
    </row>
    <row r="15284" spans="1:5">
      <c r="A15284" t="n">
        <v>128073</v>
      </c>
      <c r="B15284" s="56" t="n">
        <v>61</v>
      </c>
      <c r="C15284" s="7" t="n">
        <v>9</v>
      </c>
      <c r="D15284" s="7" t="n">
        <v>13</v>
      </c>
      <c r="E15284" s="7" t="n">
        <v>0</v>
      </c>
    </row>
    <row r="15285" spans="1:5">
      <c r="A15285" t="s">
        <v>4</v>
      </c>
      <c r="B15285" s="4" t="s">
        <v>5</v>
      </c>
      <c r="C15285" s="4" t="s">
        <v>7</v>
      </c>
      <c r="D15285" s="4" t="s">
        <v>7</v>
      </c>
      <c r="E15285" s="4" t="s">
        <v>7</v>
      </c>
    </row>
    <row r="15286" spans="1:5">
      <c r="A15286" t="n">
        <v>128080</v>
      </c>
      <c r="B15286" s="56" t="n">
        <v>61</v>
      </c>
      <c r="C15286" s="7" t="n">
        <v>11</v>
      </c>
      <c r="D15286" s="7" t="n">
        <v>13</v>
      </c>
      <c r="E15286" s="7" t="n">
        <v>0</v>
      </c>
    </row>
    <row r="15287" spans="1:5">
      <c r="A15287" t="s">
        <v>4</v>
      </c>
      <c r="B15287" s="4" t="s">
        <v>5</v>
      </c>
      <c r="C15287" s="4" t="s">
        <v>7</v>
      </c>
      <c r="D15287" s="4" t="s">
        <v>7</v>
      </c>
      <c r="E15287" s="4" t="s">
        <v>7</v>
      </c>
    </row>
    <row r="15288" spans="1:5">
      <c r="A15288" t="n">
        <v>128087</v>
      </c>
      <c r="B15288" s="56" t="n">
        <v>61</v>
      </c>
      <c r="C15288" s="7" t="n">
        <v>7032</v>
      </c>
      <c r="D15288" s="7" t="n">
        <v>13</v>
      </c>
      <c r="E15288" s="7" t="n">
        <v>0</v>
      </c>
    </row>
    <row r="15289" spans="1:5">
      <c r="A15289" t="s">
        <v>4</v>
      </c>
      <c r="B15289" s="4" t="s">
        <v>5</v>
      </c>
      <c r="C15289" s="4" t="s">
        <v>7</v>
      </c>
      <c r="D15289" s="4" t="s">
        <v>7</v>
      </c>
      <c r="E15289" s="4" t="s">
        <v>7</v>
      </c>
    </row>
    <row r="15290" spans="1:5">
      <c r="A15290" t="n">
        <v>128094</v>
      </c>
      <c r="B15290" s="56" t="n">
        <v>61</v>
      </c>
      <c r="C15290" s="7" t="n">
        <v>83</v>
      </c>
      <c r="D15290" s="7" t="n">
        <v>13</v>
      </c>
      <c r="E15290" s="7" t="n">
        <v>0</v>
      </c>
    </row>
    <row r="15291" spans="1:5">
      <c r="A15291" t="s">
        <v>4</v>
      </c>
      <c r="B15291" s="4" t="s">
        <v>5</v>
      </c>
      <c r="C15291" s="4" t="s">
        <v>7</v>
      </c>
    </row>
    <row r="15292" spans="1:5">
      <c r="A15292" t="n">
        <v>128101</v>
      </c>
      <c r="B15292" s="25" t="n">
        <v>16</v>
      </c>
      <c r="C15292" s="7" t="n">
        <v>0</v>
      </c>
    </row>
    <row r="15293" spans="1:5">
      <c r="A15293" t="s">
        <v>4</v>
      </c>
      <c r="B15293" s="4" t="s">
        <v>5</v>
      </c>
      <c r="C15293" s="4" t="s">
        <v>8</v>
      </c>
      <c r="D15293" s="4" t="s">
        <v>8</v>
      </c>
      <c r="E15293" s="4" t="s">
        <v>13</v>
      </c>
      <c r="F15293" s="4" t="s">
        <v>13</v>
      </c>
      <c r="G15293" s="4" t="s">
        <v>13</v>
      </c>
      <c r="H15293" s="4" t="s">
        <v>7</v>
      </c>
    </row>
    <row r="15294" spans="1:5">
      <c r="A15294" t="n">
        <v>128104</v>
      </c>
      <c r="B15294" s="31" t="n">
        <v>45</v>
      </c>
      <c r="C15294" s="7" t="n">
        <v>2</v>
      </c>
      <c r="D15294" s="7" t="n">
        <v>3</v>
      </c>
      <c r="E15294" s="7" t="n">
        <v>-0.129999995231628</v>
      </c>
      <c r="F15294" s="7" t="n">
        <v>3.5</v>
      </c>
      <c r="G15294" s="7" t="n">
        <v>41.2299995422363</v>
      </c>
      <c r="H15294" s="7" t="n">
        <v>0</v>
      </c>
    </row>
    <row r="15295" spans="1:5">
      <c r="A15295" t="s">
        <v>4</v>
      </c>
      <c r="B15295" s="4" t="s">
        <v>5</v>
      </c>
      <c r="C15295" s="4" t="s">
        <v>8</v>
      </c>
      <c r="D15295" s="4" t="s">
        <v>8</v>
      </c>
      <c r="E15295" s="4" t="s">
        <v>13</v>
      </c>
      <c r="F15295" s="4" t="s">
        <v>13</v>
      </c>
      <c r="G15295" s="4" t="s">
        <v>13</v>
      </c>
      <c r="H15295" s="4" t="s">
        <v>7</v>
      </c>
      <c r="I15295" s="4" t="s">
        <v>8</v>
      </c>
    </row>
    <row r="15296" spans="1:5">
      <c r="A15296" t="n">
        <v>128121</v>
      </c>
      <c r="B15296" s="31" t="n">
        <v>45</v>
      </c>
      <c r="C15296" s="7" t="n">
        <v>4</v>
      </c>
      <c r="D15296" s="7" t="n">
        <v>3</v>
      </c>
      <c r="E15296" s="7" t="n">
        <v>8.30000019073486</v>
      </c>
      <c r="F15296" s="7" t="n">
        <v>220.449996948242</v>
      </c>
      <c r="G15296" s="7" t="n">
        <v>0</v>
      </c>
      <c r="H15296" s="7" t="n">
        <v>0</v>
      </c>
      <c r="I15296" s="7" t="n">
        <v>0</v>
      </c>
    </row>
    <row r="15297" spans="1:9">
      <c r="A15297" t="s">
        <v>4</v>
      </c>
      <c r="B15297" s="4" t="s">
        <v>5</v>
      </c>
      <c r="C15297" s="4" t="s">
        <v>8</v>
      </c>
      <c r="D15297" s="4" t="s">
        <v>8</v>
      </c>
      <c r="E15297" s="4" t="s">
        <v>13</v>
      </c>
      <c r="F15297" s="4" t="s">
        <v>7</v>
      </c>
    </row>
    <row r="15298" spans="1:9">
      <c r="A15298" t="n">
        <v>128139</v>
      </c>
      <c r="B15298" s="31" t="n">
        <v>45</v>
      </c>
      <c r="C15298" s="7" t="n">
        <v>5</v>
      </c>
      <c r="D15298" s="7" t="n">
        <v>3</v>
      </c>
      <c r="E15298" s="7" t="n">
        <v>4.09999990463257</v>
      </c>
      <c r="F15298" s="7" t="n">
        <v>0</v>
      </c>
    </row>
    <row r="15299" spans="1:9">
      <c r="A15299" t="s">
        <v>4</v>
      </c>
      <c r="B15299" s="4" t="s">
        <v>5</v>
      </c>
      <c r="C15299" s="4" t="s">
        <v>8</v>
      </c>
      <c r="D15299" s="4" t="s">
        <v>8</v>
      </c>
      <c r="E15299" s="4" t="s">
        <v>13</v>
      </c>
      <c r="F15299" s="4" t="s">
        <v>7</v>
      </c>
    </row>
    <row r="15300" spans="1:9">
      <c r="A15300" t="n">
        <v>128148</v>
      </c>
      <c r="B15300" s="31" t="n">
        <v>45</v>
      </c>
      <c r="C15300" s="7" t="n">
        <v>11</v>
      </c>
      <c r="D15300" s="7" t="n">
        <v>3</v>
      </c>
      <c r="E15300" s="7" t="n">
        <v>26</v>
      </c>
      <c r="F15300" s="7" t="n">
        <v>0</v>
      </c>
    </row>
    <row r="15301" spans="1:9">
      <c r="A15301" t="s">
        <v>4</v>
      </c>
      <c r="B15301" s="4" t="s">
        <v>5</v>
      </c>
      <c r="C15301" s="4" t="s">
        <v>8</v>
      </c>
      <c r="D15301" s="4" t="s">
        <v>8</v>
      </c>
      <c r="E15301" s="4" t="s">
        <v>13</v>
      </c>
      <c r="F15301" s="4" t="s">
        <v>7</v>
      </c>
    </row>
    <row r="15302" spans="1:9">
      <c r="A15302" t="n">
        <v>128157</v>
      </c>
      <c r="B15302" s="31" t="n">
        <v>45</v>
      </c>
      <c r="C15302" s="7" t="n">
        <v>5</v>
      </c>
      <c r="D15302" s="7" t="n">
        <v>3</v>
      </c>
      <c r="E15302" s="7" t="n">
        <v>3.59999990463257</v>
      </c>
      <c r="F15302" s="7" t="n">
        <v>20000</v>
      </c>
    </row>
    <row r="15303" spans="1:9">
      <c r="A15303" t="s">
        <v>4</v>
      </c>
      <c r="B15303" s="4" t="s">
        <v>5</v>
      </c>
      <c r="C15303" s="4" t="s">
        <v>8</v>
      </c>
      <c r="D15303" s="4" t="s">
        <v>7</v>
      </c>
    </row>
    <row r="15304" spans="1:9">
      <c r="A15304" t="n">
        <v>128166</v>
      </c>
      <c r="B15304" s="27" t="n">
        <v>58</v>
      </c>
      <c r="C15304" s="7" t="n">
        <v>255</v>
      </c>
      <c r="D15304" s="7" t="n">
        <v>0</v>
      </c>
    </row>
    <row r="15305" spans="1:9">
      <c r="A15305" t="s">
        <v>4</v>
      </c>
      <c r="B15305" s="4" t="s">
        <v>5</v>
      </c>
      <c r="C15305" s="4" t="s">
        <v>7</v>
      </c>
      <c r="D15305" s="4" t="s">
        <v>7</v>
      </c>
      <c r="E15305" s="4" t="s">
        <v>7</v>
      </c>
    </row>
    <row r="15306" spans="1:9">
      <c r="A15306" t="n">
        <v>128170</v>
      </c>
      <c r="B15306" s="56" t="n">
        <v>61</v>
      </c>
      <c r="C15306" s="7" t="n">
        <v>4</v>
      </c>
      <c r="D15306" s="7" t="n">
        <v>0</v>
      </c>
      <c r="E15306" s="7" t="n">
        <v>1000</v>
      </c>
    </row>
    <row r="15307" spans="1:9">
      <c r="A15307" t="s">
        <v>4</v>
      </c>
      <c r="B15307" s="4" t="s">
        <v>5</v>
      </c>
      <c r="C15307" s="4" t="s">
        <v>7</v>
      </c>
      <c r="D15307" s="4" t="s">
        <v>7</v>
      </c>
      <c r="E15307" s="4" t="s">
        <v>13</v>
      </c>
      <c r="F15307" s="4" t="s">
        <v>8</v>
      </c>
    </row>
    <row r="15308" spans="1:9">
      <c r="A15308" t="n">
        <v>128177</v>
      </c>
      <c r="B15308" s="90" t="n">
        <v>53</v>
      </c>
      <c r="C15308" s="7" t="n">
        <v>4</v>
      </c>
      <c r="D15308" s="7" t="n">
        <v>0</v>
      </c>
      <c r="E15308" s="7" t="n">
        <v>10</v>
      </c>
      <c r="F15308" s="7" t="n">
        <v>0</v>
      </c>
    </row>
    <row r="15309" spans="1:9">
      <c r="A15309" t="s">
        <v>4</v>
      </c>
      <c r="B15309" s="4" t="s">
        <v>5</v>
      </c>
      <c r="C15309" s="4" t="s">
        <v>7</v>
      </c>
    </row>
    <row r="15310" spans="1:9">
      <c r="A15310" t="n">
        <v>128187</v>
      </c>
      <c r="B15310" s="88" t="n">
        <v>54</v>
      </c>
      <c r="C15310" s="7" t="n">
        <v>4</v>
      </c>
    </row>
    <row r="15311" spans="1:9">
      <c r="A15311" t="s">
        <v>4</v>
      </c>
      <c r="B15311" s="4" t="s">
        <v>5</v>
      </c>
      <c r="C15311" s="4" t="s">
        <v>8</v>
      </c>
      <c r="D15311" s="4" t="s">
        <v>7</v>
      </c>
      <c r="E15311" s="4" t="s">
        <v>9</v>
      </c>
    </row>
    <row r="15312" spans="1:9">
      <c r="A15312" t="n">
        <v>128190</v>
      </c>
      <c r="B15312" s="39" t="n">
        <v>51</v>
      </c>
      <c r="C15312" s="7" t="n">
        <v>4</v>
      </c>
      <c r="D15312" s="7" t="n">
        <v>4</v>
      </c>
      <c r="E15312" s="7" t="s">
        <v>73</v>
      </c>
    </row>
    <row r="15313" spans="1:6">
      <c r="A15313" t="s">
        <v>4</v>
      </c>
      <c r="B15313" s="4" t="s">
        <v>5</v>
      </c>
      <c r="C15313" s="4" t="s">
        <v>7</v>
      </c>
    </row>
    <row r="15314" spans="1:6">
      <c r="A15314" t="n">
        <v>128203</v>
      </c>
      <c r="B15314" s="25" t="n">
        <v>16</v>
      </c>
      <c r="C15314" s="7" t="n">
        <v>0</v>
      </c>
    </row>
    <row r="15315" spans="1:6">
      <c r="A15315" t="s">
        <v>4</v>
      </c>
      <c r="B15315" s="4" t="s">
        <v>5</v>
      </c>
      <c r="C15315" s="4" t="s">
        <v>7</v>
      </c>
      <c r="D15315" s="4" t="s">
        <v>74</v>
      </c>
      <c r="E15315" s="4" t="s">
        <v>8</v>
      </c>
      <c r="F15315" s="4" t="s">
        <v>8</v>
      </c>
    </row>
    <row r="15316" spans="1:6">
      <c r="A15316" t="n">
        <v>128206</v>
      </c>
      <c r="B15316" s="40" t="n">
        <v>26</v>
      </c>
      <c r="C15316" s="7" t="n">
        <v>4</v>
      </c>
      <c r="D15316" s="7" t="s">
        <v>871</v>
      </c>
      <c r="E15316" s="7" t="n">
        <v>2</v>
      </c>
      <c r="F15316" s="7" t="n">
        <v>0</v>
      </c>
    </row>
    <row r="15317" spans="1:6">
      <c r="A15317" t="s">
        <v>4</v>
      </c>
      <c r="B15317" s="4" t="s">
        <v>5</v>
      </c>
    </row>
    <row r="15318" spans="1:6">
      <c r="A15318" t="n">
        <v>128299</v>
      </c>
      <c r="B15318" s="41" t="n">
        <v>28</v>
      </c>
    </row>
    <row r="15319" spans="1:6">
      <c r="A15319" t="s">
        <v>4</v>
      </c>
      <c r="B15319" s="4" t="s">
        <v>5</v>
      </c>
      <c r="C15319" s="4" t="s">
        <v>7</v>
      </c>
      <c r="D15319" s="4" t="s">
        <v>8</v>
      </c>
      <c r="E15319" s="4" t="s">
        <v>13</v>
      </c>
      <c r="F15319" s="4" t="s">
        <v>7</v>
      </c>
    </row>
    <row r="15320" spans="1:6">
      <c r="A15320" t="n">
        <v>128300</v>
      </c>
      <c r="B15320" s="63" t="n">
        <v>59</v>
      </c>
      <c r="C15320" s="7" t="n">
        <v>1</v>
      </c>
      <c r="D15320" s="7" t="n">
        <v>13</v>
      </c>
      <c r="E15320" s="7" t="n">
        <v>0.150000005960464</v>
      </c>
      <c r="F15320" s="7" t="n">
        <v>0</v>
      </c>
    </row>
    <row r="15321" spans="1:6">
      <c r="A15321" t="s">
        <v>4</v>
      </c>
      <c r="B15321" s="4" t="s">
        <v>5</v>
      </c>
      <c r="C15321" s="4" t="s">
        <v>7</v>
      </c>
      <c r="D15321" s="4" t="s">
        <v>8</v>
      </c>
      <c r="E15321" s="4" t="s">
        <v>13</v>
      </c>
      <c r="F15321" s="4" t="s">
        <v>7</v>
      </c>
    </row>
    <row r="15322" spans="1:6">
      <c r="A15322" t="n">
        <v>128310</v>
      </c>
      <c r="B15322" s="63" t="n">
        <v>59</v>
      </c>
      <c r="C15322" s="7" t="n">
        <v>2</v>
      </c>
      <c r="D15322" s="7" t="n">
        <v>13</v>
      </c>
      <c r="E15322" s="7" t="n">
        <v>0.150000005960464</v>
      </c>
      <c r="F15322" s="7" t="n">
        <v>0</v>
      </c>
    </row>
    <row r="15323" spans="1:6">
      <c r="A15323" t="s">
        <v>4</v>
      </c>
      <c r="B15323" s="4" t="s">
        <v>5</v>
      </c>
      <c r="C15323" s="4" t="s">
        <v>7</v>
      </c>
      <c r="D15323" s="4" t="s">
        <v>8</v>
      </c>
      <c r="E15323" s="4" t="s">
        <v>13</v>
      </c>
      <c r="F15323" s="4" t="s">
        <v>7</v>
      </c>
    </row>
    <row r="15324" spans="1:6">
      <c r="A15324" t="n">
        <v>128320</v>
      </c>
      <c r="B15324" s="63" t="n">
        <v>59</v>
      </c>
      <c r="C15324" s="7" t="n">
        <v>3</v>
      </c>
      <c r="D15324" s="7" t="n">
        <v>13</v>
      </c>
      <c r="E15324" s="7" t="n">
        <v>0.150000005960464</v>
      </c>
      <c r="F15324" s="7" t="n">
        <v>0</v>
      </c>
    </row>
    <row r="15325" spans="1:6">
      <c r="A15325" t="s">
        <v>4</v>
      </c>
      <c r="B15325" s="4" t="s">
        <v>5</v>
      </c>
      <c r="C15325" s="4" t="s">
        <v>7</v>
      </c>
      <c r="D15325" s="4" t="s">
        <v>8</v>
      </c>
      <c r="E15325" s="4" t="s">
        <v>13</v>
      </c>
      <c r="F15325" s="4" t="s">
        <v>7</v>
      </c>
    </row>
    <row r="15326" spans="1:6">
      <c r="A15326" t="n">
        <v>128330</v>
      </c>
      <c r="B15326" s="63" t="n">
        <v>59</v>
      </c>
      <c r="C15326" s="7" t="n">
        <v>5</v>
      </c>
      <c r="D15326" s="7" t="n">
        <v>13</v>
      </c>
      <c r="E15326" s="7" t="n">
        <v>0.150000005960464</v>
      </c>
      <c r="F15326" s="7" t="n">
        <v>0</v>
      </c>
    </row>
    <row r="15327" spans="1:6">
      <c r="A15327" t="s">
        <v>4</v>
      </c>
      <c r="B15327" s="4" t="s">
        <v>5</v>
      </c>
      <c r="C15327" s="4" t="s">
        <v>7</v>
      </c>
      <c r="D15327" s="4" t="s">
        <v>8</v>
      </c>
      <c r="E15327" s="4" t="s">
        <v>13</v>
      </c>
      <c r="F15327" s="4" t="s">
        <v>7</v>
      </c>
    </row>
    <row r="15328" spans="1:6">
      <c r="A15328" t="n">
        <v>128340</v>
      </c>
      <c r="B15328" s="63" t="n">
        <v>59</v>
      </c>
      <c r="C15328" s="7" t="n">
        <v>6</v>
      </c>
      <c r="D15328" s="7" t="n">
        <v>13</v>
      </c>
      <c r="E15328" s="7" t="n">
        <v>0.150000005960464</v>
      </c>
      <c r="F15328" s="7" t="n">
        <v>0</v>
      </c>
    </row>
    <row r="15329" spans="1:6">
      <c r="A15329" t="s">
        <v>4</v>
      </c>
      <c r="B15329" s="4" t="s">
        <v>5</v>
      </c>
      <c r="C15329" s="4" t="s">
        <v>7</v>
      </c>
      <c r="D15329" s="4" t="s">
        <v>8</v>
      </c>
      <c r="E15329" s="4" t="s">
        <v>13</v>
      </c>
      <c r="F15329" s="4" t="s">
        <v>7</v>
      </c>
    </row>
    <row r="15330" spans="1:6">
      <c r="A15330" t="n">
        <v>128350</v>
      </c>
      <c r="B15330" s="63" t="n">
        <v>59</v>
      </c>
      <c r="C15330" s="7" t="n">
        <v>7</v>
      </c>
      <c r="D15330" s="7" t="n">
        <v>13</v>
      </c>
      <c r="E15330" s="7" t="n">
        <v>0.150000005960464</v>
      </c>
      <c r="F15330" s="7" t="n">
        <v>0</v>
      </c>
    </row>
    <row r="15331" spans="1:6">
      <c r="A15331" t="s">
        <v>4</v>
      </c>
      <c r="B15331" s="4" t="s">
        <v>5</v>
      </c>
      <c r="C15331" s="4" t="s">
        <v>7</v>
      </c>
      <c r="D15331" s="4" t="s">
        <v>8</v>
      </c>
      <c r="E15331" s="4" t="s">
        <v>13</v>
      </c>
      <c r="F15331" s="4" t="s">
        <v>7</v>
      </c>
    </row>
    <row r="15332" spans="1:6">
      <c r="A15332" t="n">
        <v>128360</v>
      </c>
      <c r="B15332" s="63" t="n">
        <v>59</v>
      </c>
      <c r="C15332" s="7" t="n">
        <v>8</v>
      </c>
      <c r="D15332" s="7" t="n">
        <v>13</v>
      </c>
      <c r="E15332" s="7" t="n">
        <v>0.150000005960464</v>
      </c>
      <c r="F15332" s="7" t="n">
        <v>0</v>
      </c>
    </row>
    <row r="15333" spans="1:6">
      <c r="A15333" t="s">
        <v>4</v>
      </c>
      <c r="B15333" s="4" t="s">
        <v>5</v>
      </c>
      <c r="C15333" s="4" t="s">
        <v>7</v>
      </c>
      <c r="D15333" s="4" t="s">
        <v>8</v>
      </c>
      <c r="E15333" s="4" t="s">
        <v>13</v>
      </c>
      <c r="F15333" s="4" t="s">
        <v>7</v>
      </c>
    </row>
    <row r="15334" spans="1:6">
      <c r="A15334" t="n">
        <v>128370</v>
      </c>
      <c r="B15334" s="63" t="n">
        <v>59</v>
      </c>
      <c r="C15334" s="7" t="n">
        <v>9</v>
      </c>
      <c r="D15334" s="7" t="n">
        <v>13</v>
      </c>
      <c r="E15334" s="7" t="n">
        <v>0.150000005960464</v>
      </c>
      <c r="F15334" s="7" t="n">
        <v>0</v>
      </c>
    </row>
    <row r="15335" spans="1:6">
      <c r="A15335" t="s">
        <v>4</v>
      </c>
      <c r="B15335" s="4" t="s">
        <v>5</v>
      </c>
      <c r="C15335" s="4" t="s">
        <v>7</v>
      </c>
      <c r="D15335" s="4" t="s">
        <v>8</v>
      </c>
      <c r="E15335" s="4" t="s">
        <v>13</v>
      </c>
      <c r="F15335" s="4" t="s">
        <v>7</v>
      </c>
    </row>
    <row r="15336" spans="1:6">
      <c r="A15336" t="n">
        <v>128380</v>
      </c>
      <c r="B15336" s="63" t="n">
        <v>59</v>
      </c>
      <c r="C15336" s="7" t="n">
        <v>7032</v>
      </c>
      <c r="D15336" s="7" t="n">
        <v>13</v>
      </c>
      <c r="E15336" s="7" t="n">
        <v>0.150000005960464</v>
      </c>
      <c r="F15336" s="7" t="n">
        <v>0</v>
      </c>
    </row>
    <row r="15337" spans="1:6">
      <c r="A15337" t="s">
        <v>4</v>
      </c>
      <c r="B15337" s="4" t="s">
        <v>5</v>
      </c>
      <c r="C15337" s="4" t="s">
        <v>7</v>
      </c>
      <c r="D15337" s="4" t="s">
        <v>8</v>
      </c>
      <c r="E15337" s="4" t="s">
        <v>13</v>
      </c>
      <c r="F15337" s="4" t="s">
        <v>7</v>
      </c>
    </row>
    <row r="15338" spans="1:6">
      <c r="A15338" t="n">
        <v>128390</v>
      </c>
      <c r="B15338" s="63" t="n">
        <v>59</v>
      </c>
      <c r="C15338" s="7" t="n">
        <v>83</v>
      </c>
      <c r="D15338" s="7" t="n">
        <v>13</v>
      </c>
      <c r="E15338" s="7" t="n">
        <v>0.150000005960464</v>
      </c>
      <c r="F15338" s="7" t="n">
        <v>0</v>
      </c>
    </row>
    <row r="15339" spans="1:6">
      <c r="A15339" t="s">
        <v>4</v>
      </c>
      <c r="B15339" s="4" t="s">
        <v>5</v>
      </c>
      <c r="C15339" s="4" t="s">
        <v>7</v>
      </c>
    </row>
    <row r="15340" spans="1:6">
      <c r="A15340" t="n">
        <v>128400</v>
      </c>
      <c r="B15340" s="25" t="n">
        <v>16</v>
      </c>
      <c r="C15340" s="7" t="n">
        <v>1000</v>
      </c>
    </row>
    <row r="15341" spans="1:6">
      <c r="A15341" t="s">
        <v>4</v>
      </c>
      <c r="B15341" s="4" t="s">
        <v>5</v>
      </c>
      <c r="C15341" s="4" t="s">
        <v>7</v>
      </c>
      <c r="D15341" s="4" t="s">
        <v>7</v>
      </c>
      <c r="E15341" s="4" t="s">
        <v>7</v>
      </c>
    </row>
    <row r="15342" spans="1:6">
      <c r="A15342" t="n">
        <v>128403</v>
      </c>
      <c r="B15342" s="56" t="n">
        <v>61</v>
      </c>
      <c r="C15342" s="7" t="n">
        <v>0</v>
      </c>
      <c r="D15342" s="7" t="n">
        <v>65533</v>
      </c>
      <c r="E15342" s="7" t="n">
        <v>1000</v>
      </c>
    </row>
    <row r="15343" spans="1:6">
      <c r="A15343" t="s">
        <v>4</v>
      </c>
      <c r="B15343" s="4" t="s">
        <v>5</v>
      </c>
      <c r="C15343" s="4" t="s">
        <v>7</v>
      </c>
      <c r="D15343" s="4" t="s">
        <v>13</v>
      </c>
      <c r="E15343" s="4" t="s">
        <v>13</v>
      </c>
      <c r="F15343" s="4" t="s">
        <v>8</v>
      </c>
    </row>
    <row r="15344" spans="1:6">
      <c r="A15344" t="n">
        <v>128410</v>
      </c>
      <c r="B15344" s="93" t="n">
        <v>52</v>
      </c>
      <c r="C15344" s="7" t="n">
        <v>0</v>
      </c>
      <c r="D15344" s="7" t="n">
        <v>180</v>
      </c>
      <c r="E15344" s="7" t="n">
        <v>5</v>
      </c>
      <c r="F15344" s="7" t="n">
        <v>0</v>
      </c>
    </row>
    <row r="15345" spans="1:6">
      <c r="A15345" t="s">
        <v>4</v>
      </c>
      <c r="B15345" s="4" t="s">
        <v>5</v>
      </c>
      <c r="C15345" s="4" t="s">
        <v>7</v>
      </c>
      <c r="D15345" s="4" t="s">
        <v>8</v>
      </c>
      <c r="E15345" s="4" t="s">
        <v>8</v>
      </c>
      <c r="F15345" s="4" t="s">
        <v>9</v>
      </c>
    </row>
    <row r="15346" spans="1:6">
      <c r="A15346" t="n">
        <v>128422</v>
      </c>
      <c r="B15346" s="22" t="n">
        <v>20</v>
      </c>
      <c r="C15346" s="7" t="n">
        <v>1</v>
      </c>
      <c r="D15346" s="7" t="n">
        <v>3</v>
      </c>
      <c r="E15346" s="7" t="n">
        <v>11</v>
      </c>
      <c r="F15346" s="7" t="s">
        <v>872</v>
      </c>
    </row>
    <row r="15347" spans="1:6">
      <c r="A15347" t="s">
        <v>4</v>
      </c>
      <c r="B15347" s="4" t="s">
        <v>5</v>
      </c>
      <c r="C15347" s="4" t="s">
        <v>7</v>
      </c>
      <c r="D15347" s="4" t="s">
        <v>8</v>
      </c>
      <c r="E15347" s="4" t="s">
        <v>8</v>
      </c>
      <c r="F15347" s="4" t="s">
        <v>9</v>
      </c>
    </row>
    <row r="15348" spans="1:6">
      <c r="A15348" t="n">
        <v>128450</v>
      </c>
      <c r="B15348" s="22" t="n">
        <v>20</v>
      </c>
      <c r="C15348" s="7" t="n">
        <v>2</v>
      </c>
      <c r="D15348" s="7" t="n">
        <v>3</v>
      </c>
      <c r="E15348" s="7" t="n">
        <v>11</v>
      </c>
      <c r="F15348" s="7" t="s">
        <v>872</v>
      </c>
    </row>
    <row r="15349" spans="1:6">
      <c r="A15349" t="s">
        <v>4</v>
      </c>
      <c r="B15349" s="4" t="s">
        <v>5</v>
      </c>
      <c r="C15349" s="4" t="s">
        <v>7</v>
      </c>
      <c r="D15349" s="4" t="s">
        <v>8</v>
      </c>
      <c r="E15349" s="4" t="s">
        <v>8</v>
      </c>
      <c r="F15349" s="4" t="s">
        <v>9</v>
      </c>
    </row>
    <row r="15350" spans="1:6">
      <c r="A15350" t="n">
        <v>128478</v>
      </c>
      <c r="B15350" s="22" t="n">
        <v>20</v>
      </c>
      <c r="C15350" s="7" t="n">
        <v>3</v>
      </c>
      <c r="D15350" s="7" t="n">
        <v>3</v>
      </c>
      <c r="E15350" s="7" t="n">
        <v>11</v>
      </c>
      <c r="F15350" s="7" t="s">
        <v>872</v>
      </c>
    </row>
    <row r="15351" spans="1:6">
      <c r="A15351" t="s">
        <v>4</v>
      </c>
      <c r="B15351" s="4" t="s">
        <v>5</v>
      </c>
      <c r="C15351" s="4" t="s">
        <v>7</v>
      </c>
      <c r="D15351" s="4" t="s">
        <v>8</v>
      </c>
      <c r="E15351" s="4" t="s">
        <v>8</v>
      </c>
      <c r="F15351" s="4" t="s">
        <v>9</v>
      </c>
    </row>
    <row r="15352" spans="1:6">
      <c r="A15352" t="n">
        <v>128506</v>
      </c>
      <c r="B15352" s="22" t="n">
        <v>20</v>
      </c>
      <c r="C15352" s="7" t="n">
        <v>5</v>
      </c>
      <c r="D15352" s="7" t="n">
        <v>3</v>
      </c>
      <c r="E15352" s="7" t="n">
        <v>11</v>
      </c>
      <c r="F15352" s="7" t="s">
        <v>872</v>
      </c>
    </row>
    <row r="15353" spans="1:6">
      <c r="A15353" t="s">
        <v>4</v>
      </c>
      <c r="B15353" s="4" t="s">
        <v>5</v>
      </c>
      <c r="C15353" s="4" t="s">
        <v>7</v>
      </c>
      <c r="D15353" s="4" t="s">
        <v>8</v>
      </c>
      <c r="E15353" s="4" t="s">
        <v>8</v>
      </c>
      <c r="F15353" s="4" t="s">
        <v>9</v>
      </c>
    </row>
    <row r="15354" spans="1:6">
      <c r="A15354" t="n">
        <v>128534</v>
      </c>
      <c r="B15354" s="22" t="n">
        <v>20</v>
      </c>
      <c r="C15354" s="7" t="n">
        <v>6</v>
      </c>
      <c r="D15354" s="7" t="n">
        <v>3</v>
      </c>
      <c r="E15354" s="7" t="n">
        <v>11</v>
      </c>
      <c r="F15354" s="7" t="s">
        <v>872</v>
      </c>
    </row>
    <row r="15355" spans="1:6">
      <c r="A15355" t="s">
        <v>4</v>
      </c>
      <c r="B15355" s="4" t="s">
        <v>5</v>
      </c>
      <c r="C15355" s="4" t="s">
        <v>7</v>
      </c>
      <c r="D15355" s="4" t="s">
        <v>8</v>
      </c>
      <c r="E15355" s="4" t="s">
        <v>8</v>
      </c>
      <c r="F15355" s="4" t="s">
        <v>9</v>
      </c>
    </row>
    <row r="15356" spans="1:6">
      <c r="A15356" t="n">
        <v>128562</v>
      </c>
      <c r="B15356" s="22" t="n">
        <v>20</v>
      </c>
      <c r="C15356" s="7" t="n">
        <v>7</v>
      </c>
      <c r="D15356" s="7" t="n">
        <v>3</v>
      </c>
      <c r="E15356" s="7" t="n">
        <v>11</v>
      </c>
      <c r="F15356" s="7" t="s">
        <v>872</v>
      </c>
    </row>
    <row r="15357" spans="1:6">
      <c r="A15357" t="s">
        <v>4</v>
      </c>
      <c r="B15357" s="4" t="s">
        <v>5</v>
      </c>
      <c r="C15357" s="4" t="s">
        <v>7</v>
      </c>
      <c r="D15357" s="4" t="s">
        <v>8</v>
      </c>
      <c r="E15357" s="4" t="s">
        <v>8</v>
      </c>
      <c r="F15357" s="4" t="s">
        <v>9</v>
      </c>
    </row>
    <row r="15358" spans="1:6">
      <c r="A15358" t="n">
        <v>128590</v>
      </c>
      <c r="B15358" s="22" t="n">
        <v>20</v>
      </c>
      <c r="C15358" s="7" t="n">
        <v>8</v>
      </c>
      <c r="D15358" s="7" t="n">
        <v>3</v>
      </c>
      <c r="E15358" s="7" t="n">
        <v>11</v>
      </c>
      <c r="F15358" s="7" t="s">
        <v>872</v>
      </c>
    </row>
    <row r="15359" spans="1:6">
      <c r="A15359" t="s">
        <v>4</v>
      </c>
      <c r="B15359" s="4" t="s">
        <v>5</v>
      </c>
      <c r="C15359" s="4" t="s">
        <v>7</v>
      </c>
      <c r="D15359" s="4" t="s">
        <v>8</v>
      </c>
      <c r="E15359" s="4" t="s">
        <v>8</v>
      </c>
      <c r="F15359" s="4" t="s">
        <v>9</v>
      </c>
    </row>
    <row r="15360" spans="1:6">
      <c r="A15360" t="n">
        <v>128618</v>
      </c>
      <c r="B15360" s="22" t="n">
        <v>20</v>
      </c>
      <c r="C15360" s="7" t="n">
        <v>9</v>
      </c>
      <c r="D15360" s="7" t="n">
        <v>3</v>
      </c>
      <c r="E15360" s="7" t="n">
        <v>11</v>
      </c>
      <c r="F15360" s="7" t="s">
        <v>872</v>
      </c>
    </row>
    <row r="15361" spans="1:6">
      <c r="A15361" t="s">
        <v>4</v>
      </c>
      <c r="B15361" s="4" t="s">
        <v>5</v>
      </c>
      <c r="C15361" s="4" t="s">
        <v>7</v>
      </c>
      <c r="D15361" s="4" t="s">
        <v>8</v>
      </c>
      <c r="E15361" s="4" t="s">
        <v>8</v>
      </c>
      <c r="F15361" s="4" t="s">
        <v>9</v>
      </c>
    </row>
    <row r="15362" spans="1:6">
      <c r="A15362" t="n">
        <v>128646</v>
      </c>
      <c r="B15362" s="22" t="n">
        <v>20</v>
      </c>
      <c r="C15362" s="7" t="n">
        <v>7032</v>
      </c>
      <c r="D15362" s="7" t="n">
        <v>3</v>
      </c>
      <c r="E15362" s="7" t="n">
        <v>11</v>
      </c>
      <c r="F15362" s="7" t="s">
        <v>872</v>
      </c>
    </row>
    <row r="15363" spans="1:6">
      <c r="A15363" t="s">
        <v>4</v>
      </c>
      <c r="B15363" s="4" t="s">
        <v>5</v>
      </c>
      <c r="C15363" s="4" t="s">
        <v>7</v>
      </c>
      <c r="D15363" s="4" t="s">
        <v>8</v>
      </c>
      <c r="E15363" s="4" t="s">
        <v>8</v>
      </c>
      <c r="F15363" s="4" t="s">
        <v>9</v>
      </c>
    </row>
    <row r="15364" spans="1:6">
      <c r="A15364" t="n">
        <v>128674</v>
      </c>
      <c r="B15364" s="22" t="n">
        <v>20</v>
      </c>
      <c r="C15364" s="7" t="n">
        <v>83</v>
      </c>
      <c r="D15364" s="7" t="n">
        <v>3</v>
      </c>
      <c r="E15364" s="7" t="n">
        <v>11</v>
      </c>
      <c r="F15364" s="7" t="s">
        <v>872</v>
      </c>
    </row>
    <row r="15365" spans="1:6">
      <c r="A15365" t="s">
        <v>4</v>
      </c>
      <c r="B15365" s="4" t="s">
        <v>5</v>
      </c>
      <c r="C15365" s="4" t="s">
        <v>7</v>
      </c>
      <c r="D15365" s="4" t="s">
        <v>8</v>
      </c>
    </row>
    <row r="15366" spans="1:6">
      <c r="A15366" t="n">
        <v>128702</v>
      </c>
      <c r="B15366" s="89" t="n">
        <v>67</v>
      </c>
      <c r="C15366" s="7" t="n">
        <v>1</v>
      </c>
      <c r="D15366" s="7" t="n">
        <v>3</v>
      </c>
    </row>
    <row r="15367" spans="1:6">
      <c r="A15367" t="s">
        <v>4</v>
      </c>
      <c r="B15367" s="4" t="s">
        <v>5</v>
      </c>
      <c r="C15367" s="4" t="s">
        <v>7</v>
      </c>
      <c r="D15367" s="4" t="s">
        <v>8</v>
      </c>
    </row>
    <row r="15368" spans="1:6">
      <c r="A15368" t="n">
        <v>128706</v>
      </c>
      <c r="B15368" s="89" t="n">
        <v>67</v>
      </c>
      <c r="C15368" s="7" t="n">
        <v>2</v>
      </c>
      <c r="D15368" s="7" t="n">
        <v>3</v>
      </c>
    </row>
    <row r="15369" spans="1:6">
      <c r="A15369" t="s">
        <v>4</v>
      </c>
      <c r="B15369" s="4" t="s">
        <v>5</v>
      </c>
      <c r="C15369" s="4" t="s">
        <v>7</v>
      </c>
      <c r="D15369" s="4" t="s">
        <v>8</v>
      </c>
    </row>
    <row r="15370" spans="1:6">
      <c r="A15370" t="n">
        <v>128710</v>
      </c>
      <c r="B15370" s="89" t="n">
        <v>67</v>
      </c>
      <c r="C15370" s="7" t="n">
        <v>3</v>
      </c>
      <c r="D15370" s="7" t="n">
        <v>3</v>
      </c>
    </row>
    <row r="15371" spans="1:6">
      <c r="A15371" t="s">
        <v>4</v>
      </c>
      <c r="B15371" s="4" t="s">
        <v>5</v>
      </c>
      <c r="C15371" s="4" t="s">
        <v>7</v>
      </c>
      <c r="D15371" s="4" t="s">
        <v>8</v>
      </c>
    </row>
    <row r="15372" spans="1:6">
      <c r="A15372" t="n">
        <v>128714</v>
      </c>
      <c r="B15372" s="89" t="n">
        <v>67</v>
      </c>
      <c r="C15372" s="7" t="n">
        <v>5</v>
      </c>
      <c r="D15372" s="7" t="n">
        <v>3</v>
      </c>
    </row>
    <row r="15373" spans="1:6">
      <c r="A15373" t="s">
        <v>4</v>
      </c>
      <c r="B15373" s="4" t="s">
        <v>5</v>
      </c>
      <c r="C15373" s="4" t="s">
        <v>7</v>
      </c>
      <c r="D15373" s="4" t="s">
        <v>8</v>
      </c>
    </row>
    <row r="15374" spans="1:6">
      <c r="A15374" t="n">
        <v>128718</v>
      </c>
      <c r="B15374" s="89" t="n">
        <v>67</v>
      </c>
      <c r="C15374" s="7" t="n">
        <v>6</v>
      </c>
      <c r="D15374" s="7" t="n">
        <v>3</v>
      </c>
    </row>
    <row r="15375" spans="1:6">
      <c r="A15375" t="s">
        <v>4</v>
      </c>
      <c r="B15375" s="4" t="s">
        <v>5</v>
      </c>
      <c r="C15375" s="4" t="s">
        <v>7</v>
      </c>
      <c r="D15375" s="4" t="s">
        <v>8</v>
      </c>
    </row>
    <row r="15376" spans="1:6">
      <c r="A15376" t="n">
        <v>128722</v>
      </c>
      <c r="B15376" s="89" t="n">
        <v>67</v>
      </c>
      <c r="C15376" s="7" t="n">
        <v>7</v>
      </c>
      <c r="D15376" s="7" t="n">
        <v>3</v>
      </c>
    </row>
    <row r="15377" spans="1:6">
      <c r="A15377" t="s">
        <v>4</v>
      </c>
      <c r="B15377" s="4" t="s">
        <v>5</v>
      </c>
      <c r="C15377" s="4" t="s">
        <v>7</v>
      </c>
      <c r="D15377" s="4" t="s">
        <v>8</v>
      </c>
    </row>
    <row r="15378" spans="1:6">
      <c r="A15378" t="n">
        <v>128726</v>
      </c>
      <c r="B15378" s="89" t="n">
        <v>67</v>
      </c>
      <c r="C15378" s="7" t="n">
        <v>8</v>
      </c>
      <c r="D15378" s="7" t="n">
        <v>3</v>
      </c>
    </row>
    <row r="15379" spans="1:6">
      <c r="A15379" t="s">
        <v>4</v>
      </c>
      <c r="B15379" s="4" t="s">
        <v>5</v>
      </c>
      <c r="C15379" s="4" t="s">
        <v>7</v>
      </c>
      <c r="D15379" s="4" t="s">
        <v>8</v>
      </c>
    </row>
    <row r="15380" spans="1:6">
      <c r="A15380" t="n">
        <v>128730</v>
      </c>
      <c r="B15380" s="89" t="n">
        <v>67</v>
      </c>
      <c r="C15380" s="7" t="n">
        <v>9</v>
      </c>
      <c r="D15380" s="7" t="n">
        <v>3</v>
      </c>
    </row>
    <row r="15381" spans="1:6">
      <c r="A15381" t="s">
        <v>4</v>
      </c>
      <c r="B15381" s="4" t="s">
        <v>5</v>
      </c>
      <c r="C15381" s="4" t="s">
        <v>7</v>
      </c>
      <c r="D15381" s="4" t="s">
        <v>8</v>
      </c>
    </row>
    <row r="15382" spans="1:6">
      <c r="A15382" t="n">
        <v>128734</v>
      </c>
      <c r="B15382" s="89" t="n">
        <v>67</v>
      </c>
      <c r="C15382" s="7" t="n">
        <v>7032</v>
      </c>
      <c r="D15382" s="7" t="n">
        <v>3</v>
      </c>
    </row>
    <row r="15383" spans="1:6">
      <c r="A15383" t="s">
        <v>4</v>
      </c>
      <c r="B15383" s="4" t="s">
        <v>5</v>
      </c>
      <c r="C15383" s="4" t="s">
        <v>7</v>
      </c>
      <c r="D15383" s="4" t="s">
        <v>8</v>
      </c>
    </row>
    <row r="15384" spans="1:6">
      <c r="A15384" t="n">
        <v>128738</v>
      </c>
      <c r="B15384" s="89" t="n">
        <v>67</v>
      </c>
      <c r="C15384" s="7" t="n">
        <v>83</v>
      </c>
      <c r="D15384" s="7" t="n">
        <v>3</v>
      </c>
    </row>
    <row r="15385" spans="1:6">
      <c r="A15385" t="s">
        <v>4</v>
      </c>
      <c r="B15385" s="4" t="s">
        <v>5</v>
      </c>
      <c r="C15385" s="4" t="s">
        <v>8</v>
      </c>
      <c r="D15385" s="4" t="s">
        <v>7</v>
      </c>
      <c r="E15385" s="4" t="s">
        <v>9</v>
      </c>
    </row>
    <row r="15386" spans="1:6">
      <c r="A15386" t="n">
        <v>128742</v>
      </c>
      <c r="B15386" s="39" t="n">
        <v>51</v>
      </c>
      <c r="C15386" s="7" t="n">
        <v>4</v>
      </c>
      <c r="D15386" s="7" t="n">
        <v>5</v>
      </c>
      <c r="E15386" s="7" t="s">
        <v>270</v>
      </c>
    </row>
    <row r="15387" spans="1:6">
      <c r="A15387" t="s">
        <v>4</v>
      </c>
      <c r="B15387" s="4" t="s">
        <v>5</v>
      </c>
      <c r="C15387" s="4" t="s">
        <v>7</v>
      </c>
    </row>
    <row r="15388" spans="1:6">
      <c r="A15388" t="n">
        <v>128755</v>
      </c>
      <c r="B15388" s="25" t="n">
        <v>16</v>
      </c>
      <c r="C15388" s="7" t="n">
        <v>0</v>
      </c>
    </row>
    <row r="15389" spans="1:6">
      <c r="A15389" t="s">
        <v>4</v>
      </c>
      <c r="B15389" s="4" t="s">
        <v>5</v>
      </c>
      <c r="C15389" s="4" t="s">
        <v>7</v>
      </c>
      <c r="D15389" s="4" t="s">
        <v>74</v>
      </c>
      <c r="E15389" s="4" t="s">
        <v>8</v>
      </c>
      <c r="F15389" s="4" t="s">
        <v>8</v>
      </c>
    </row>
    <row r="15390" spans="1:6">
      <c r="A15390" t="n">
        <v>128758</v>
      </c>
      <c r="B15390" s="40" t="n">
        <v>26</v>
      </c>
      <c r="C15390" s="7" t="n">
        <v>5</v>
      </c>
      <c r="D15390" s="7" t="s">
        <v>873</v>
      </c>
      <c r="E15390" s="7" t="n">
        <v>2</v>
      </c>
      <c r="F15390" s="7" t="n">
        <v>0</v>
      </c>
    </row>
    <row r="15391" spans="1:6">
      <c r="A15391" t="s">
        <v>4</v>
      </c>
      <c r="B15391" s="4" t="s">
        <v>5</v>
      </c>
    </row>
    <row r="15392" spans="1:6">
      <c r="A15392" t="n">
        <v>128797</v>
      </c>
      <c r="B15392" s="41" t="n">
        <v>28</v>
      </c>
    </row>
    <row r="15393" spans="1:6">
      <c r="A15393" t="s">
        <v>4</v>
      </c>
      <c r="B15393" s="4" t="s">
        <v>5</v>
      </c>
      <c r="C15393" s="4" t="s">
        <v>7</v>
      </c>
      <c r="D15393" s="4" t="s">
        <v>7</v>
      </c>
      <c r="E15393" s="4" t="s">
        <v>7</v>
      </c>
    </row>
    <row r="15394" spans="1:6">
      <c r="A15394" t="n">
        <v>128798</v>
      </c>
      <c r="B15394" s="56" t="n">
        <v>61</v>
      </c>
      <c r="C15394" s="7" t="n">
        <v>1</v>
      </c>
      <c r="D15394" s="7" t="n">
        <v>80</v>
      </c>
      <c r="E15394" s="7" t="n">
        <v>1000</v>
      </c>
    </row>
    <row r="15395" spans="1:6">
      <c r="A15395" t="s">
        <v>4</v>
      </c>
      <c r="B15395" s="4" t="s">
        <v>5</v>
      </c>
      <c r="C15395" s="4" t="s">
        <v>7</v>
      </c>
    </row>
    <row r="15396" spans="1:6">
      <c r="A15396" t="n">
        <v>128805</v>
      </c>
      <c r="B15396" s="25" t="n">
        <v>16</v>
      </c>
      <c r="C15396" s="7" t="n">
        <v>300</v>
      </c>
    </row>
    <row r="15397" spans="1:6">
      <c r="A15397" t="s">
        <v>4</v>
      </c>
      <c r="B15397" s="4" t="s">
        <v>5</v>
      </c>
      <c r="C15397" s="4" t="s">
        <v>8</v>
      </c>
      <c r="D15397" s="4" t="s">
        <v>8</v>
      </c>
      <c r="E15397" s="4" t="s">
        <v>8</v>
      </c>
      <c r="F15397" s="4" t="s">
        <v>8</v>
      </c>
    </row>
    <row r="15398" spans="1:6">
      <c r="A15398" t="n">
        <v>128808</v>
      </c>
      <c r="B15398" s="11" t="n">
        <v>14</v>
      </c>
      <c r="C15398" s="7" t="n">
        <v>0</v>
      </c>
      <c r="D15398" s="7" t="n">
        <v>1</v>
      </c>
      <c r="E15398" s="7" t="n">
        <v>0</v>
      </c>
      <c r="F15398" s="7" t="n">
        <v>0</v>
      </c>
    </row>
    <row r="15399" spans="1:6">
      <c r="A15399" t="s">
        <v>4</v>
      </c>
      <c r="B15399" s="4" t="s">
        <v>5</v>
      </c>
      <c r="C15399" s="4" t="s">
        <v>8</v>
      </c>
      <c r="D15399" s="4" t="s">
        <v>7</v>
      </c>
      <c r="E15399" s="4" t="s">
        <v>9</v>
      </c>
    </row>
    <row r="15400" spans="1:6">
      <c r="A15400" t="n">
        <v>128813</v>
      </c>
      <c r="B15400" s="39" t="n">
        <v>51</v>
      </c>
      <c r="C15400" s="7" t="n">
        <v>4</v>
      </c>
      <c r="D15400" s="7" t="n">
        <v>1</v>
      </c>
      <c r="E15400" s="7" t="s">
        <v>874</v>
      </c>
    </row>
    <row r="15401" spans="1:6">
      <c r="A15401" t="s">
        <v>4</v>
      </c>
      <c r="B15401" s="4" t="s">
        <v>5</v>
      </c>
      <c r="C15401" s="4" t="s">
        <v>7</v>
      </c>
    </row>
    <row r="15402" spans="1:6">
      <c r="A15402" t="n">
        <v>128826</v>
      </c>
      <c r="B15402" s="25" t="n">
        <v>16</v>
      </c>
      <c r="C15402" s="7" t="n">
        <v>0</v>
      </c>
    </row>
    <row r="15403" spans="1:6">
      <c r="A15403" t="s">
        <v>4</v>
      </c>
      <c r="B15403" s="4" t="s">
        <v>5</v>
      </c>
      <c r="C15403" s="4" t="s">
        <v>7</v>
      </c>
      <c r="D15403" s="4" t="s">
        <v>74</v>
      </c>
      <c r="E15403" s="4" t="s">
        <v>8</v>
      </c>
      <c r="F15403" s="4" t="s">
        <v>8</v>
      </c>
    </row>
    <row r="15404" spans="1:6">
      <c r="A15404" t="n">
        <v>128829</v>
      </c>
      <c r="B15404" s="40" t="n">
        <v>26</v>
      </c>
      <c r="C15404" s="7" t="n">
        <v>1</v>
      </c>
      <c r="D15404" s="7" t="s">
        <v>875</v>
      </c>
      <c r="E15404" s="7" t="n">
        <v>2</v>
      </c>
      <c r="F15404" s="7" t="n">
        <v>0</v>
      </c>
    </row>
    <row r="15405" spans="1:6">
      <c r="A15405" t="s">
        <v>4</v>
      </c>
      <c r="B15405" s="4" t="s">
        <v>5</v>
      </c>
    </row>
    <row r="15406" spans="1:6">
      <c r="A15406" t="n">
        <v>128893</v>
      </c>
      <c r="B15406" s="41" t="n">
        <v>28</v>
      </c>
    </row>
    <row r="15407" spans="1:6">
      <c r="A15407" t="s">
        <v>4</v>
      </c>
      <c r="B15407" s="4" t="s">
        <v>5</v>
      </c>
      <c r="C15407" s="4" t="s">
        <v>7</v>
      </c>
      <c r="D15407" s="4" t="s">
        <v>8</v>
      </c>
      <c r="E15407" s="4" t="s">
        <v>8</v>
      </c>
      <c r="F15407" s="4" t="s">
        <v>9</v>
      </c>
    </row>
    <row r="15408" spans="1:6">
      <c r="A15408" t="n">
        <v>128894</v>
      </c>
      <c r="B15408" s="59" t="n">
        <v>47</v>
      </c>
      <c r="C15408" s="7" t="n">
        <v>80</v>
      </c>
      <c r="D15408" s="7" t="n">
        <v>0</v>
      </c>
      <c r="E15408" s="7" t="n">
        <v>0</v>
      </c>
      <c r="F15408" s="7" t="s">
        <v>832</v>
      </c>
    </row>
    <row r="15409" spans="1:6">
      <c r="A15409" t="s">
        <v>4</v>
      </c>
      <c r="B15409" s="4" t="s">
        <v>5</v>
      </c>
      <c r="C15409" s="4" t="s">
        <v>7</v>
      </c>
    </row>
    <row r="15410" spans="1:6">
      <c r="A15410" t="n">
        <v>128912</v>
      </c>
      <c r="B15410" s="25" t="n">
        <v>16</v>
      </c>
      <c r="C15410" s="7" t="n">
        <v>500</v>
      </c>
    </row>
    <row r="15411" spans="1:6">
      <c r="A15411" t="s">
        <v>4</v>
      </c>
      <c r="B15411" s="4" t="s">
        <v>5</v>
      </c>
      <c r="C15411" s="4" t="s">
        <v>8</v>
      </c>
      <c r="D15411" s="4" t="s">
        <v>7</v>
      </c>
      <c r="E15411" s="4" t="s">
        <v>9</v>
      </c>
    </row>
    <row r="15412" spans="1:6">
      <c r="A15412" t="n">
        <v>128915</v>
      </c>
      <c r="B15412" s="39" t="n">
        <v>51</v>
      </c>
      <c r="C15412" s="7" t="n">
        <v>4</v>
      </c>
      <c r="D15412" s="7" t="n">
        <v>80</v>
      </c>
      <c r="E15412" s="7" t="s">
        <v>529</v>
      </c>
    </row>
    <row r="15413" spans="1:6">
      <c r="A15413" t="s">
        <v>4</v>
      </c>
      <c r="B15413" s="4" t="s">
        <v>5</v>
      </c>
      <c r="C15413" s="4" t="s">
        <v>7</v>
      </c>
    </row>
    <row r="15414" spans="1:6">
      <c r="A15414" t="n">
        <v>128928</v>
      </c>
      <c r="B15414" s="25" t="n">
        <v>16</v>
      </c>
      <c r="C15414" s="7" t="n">
        <v>0</v>
      </c>
    </row>
    <row r="15415" spans="1:6">
      <c r="A15415" t="s">
        <v>4</v>
      </c>
      <c r="B15415" s="4" t="s">
        <v>5</v>
      </c>
      <c r="C15415" s="4" t="s">
        <v>7</v>
      </c>
      <c r="D15415" s="4" t="s">
        <v>74</v>
      </c>
      <c r="E15415" s="4" t="s">
        <v>8</v>
      </c>
      <c r="F15415" s="4" t="s">
        <v>8</v>
      </c>
      <c r="G15415" s="4" t="s">
        <v>74</v>
      </c>
      <c r="H15415" s="4" t="s">
        <v>8</v>
      </c>
      <c r="I15415" s="4" t="s">
        <v>8</v>
      </c>
    </row>
    <row r="15416" spans="1:6">
      <c r="A15416" t="n">
        <v>128931</v>
      </c>
      <c r="B15416" s="40" t="n">
        <v>26</v>
      </c>
      <c r="C15416" s="7" t="n">
        <v>80</v>
      </c>
      <c r="D15416" s="7" t="s">
        <v>876</v>
      </c>
      <c r="E15416" s="7" t="n">
        <v>2</v>
      </c>
      <c r="F15416" s="7" t="n">
        <v>3</v>
      </c>
      <c r="G15416" s="7" t="s">
        <v>877</v>
      </c>
      <c r="H15416" s="7" t="n">
        <v>2</v>
      </c>
      <c r="I15416" s="7" t="n">
        <v>0</v>
      </c>
    </row>
    <row r="15417" spans="1:6">
      <c r="A15417" t="s">
        <v>4</v>
      </c>
      <c r="B15417" s="4" t="s">
        <v>5</v>
      </c>
    </row>
    <row r="15418" spans="1:6">
      <c r="A15418" t="n">
        <v>129081</v>
      </c>
      <c r="B15418" s="41" t="n">
        <v>28</v>
      </c>
    </row>
    <row r="15419" spans="1:6">
      <c r="A15419" t="s">
        <v>4</v>
      </c>
      <c r="B15419" s="4" t="s">
        <v>5</v>
      </c>
      <c r="C15419" s="4" t="s">
        <v>7</v>
      </c>
      <c r="D15419" s="4" t="s">
        <v>8</v>
      </c>
    </row>
    <row r="15420" spans="1:6">
      <c r="A15420" t="n">
        <v>129082</v>
      </c>
      <c r="B15420" s="42" t="n">
        <v>89</v>
      </c>
      <c r="C15420" s="7" t="n">
        <v>65533</v>
      </c>
      <c r="D15420" s="7" t="n">
        <v>1</v>
      </c>
    </row>
    <row r="15421" spans="1:6">
      <c r="A15421" t="s">
        <v>4</v>
      </c>
      <c r="B15421" s="4" t="s">
        <v>5</v>
      </c>
      <c r="C15421" s="4" t="s">
        <v>14</v>
      </c>
    </row>
    <row r="15422" spans="1:6">
      <c r="A15422" t="n">
        <v>129086</v>
      </c>
      <c r="B15422" s="62" t="n">
        <v>15</v>
      </c>
      <c r="C15422" s="7" t="n">
        <v>256</v>
      </c>
    </row>
    <row r="15423" spans="1:6">
      <c r="A15423" t="s">
        <v>4</v>
      </c>
      <c r="B15423" s="4" t="s">
        <v>5</v>
      </c>
      <c r="C15423" s="4" t="s">
        <v>7</v>
      </c>
      <c r="D15423" s="4" t="s">
        <v>8</v>
      </c>
      <c r="E15423" s="4" t="s">
        <v>8</v>
      </c>
      <c r="F15423" s="4" t="s">
        <v>9</v>
      </c>
    </row>
    <row r="15424" spans="1:6">
      <c r="A15424" t="n">
        <v>129091</v>
      </c>
      <c r="B15424" s="59" t="n">
        <v>47</v>
      </c>
      <c r="C15424" s="7" t="n">
        <v>0</v>
      </c>
      <c r="D15424" s="7" t="n">
        <v>0</v>
      </c>
      <c r="E15424" s="7" t="n">
        <v>0</v>
      </c>
      <c r="F15424" s="7" t="s">
        <v>258</v>
      </c>
    </row>
    <row r="15425" spans="1:9">
      <c r="A15425" t="s">
        <v>4</v>
      </c>
      <c r="B15425" s="4" t="s">
        <v>5</v>
      </c>
      <c r="C15425" s="4" t="s">
        <v>7</v>
      </c>
    </row>
    <row r="15426" spans="1:9">
      <c r="A15426" t="n">
        <v>129109</v>
      </c>
      <c r="B15426" s="25" t="n">
        <v>16</v>
      </c>
      <c r="C15426" s="7" t="n">
        <v>500</v>
      </c>
    </row>
    <row r="15427" spans="1:9">
      <c r="A15427" t="s">
        <v>4</v>
      </c>
      <c r="B15427" s="4" t="s">
        <v>5</v>
      </c>
      <c r="C15427" s="4" t="s">
        <v>8</v>
      </c>
      <c r="D15427" s="4" t="s">
        <v>7</v>
      </c>
      <c r="E15427" s="4" t="s">
        <v>9</v>
      </c>
    </row>
    <row r="15428" spans="1:9">
      <c r="A15428" t="n">
        <v>129112</v>
      </c>
      <c r="B15428" s="39" t="n">
        <v>51</v>
      </c>
      <c r="C15428" s="7" t="n">
        <v>4</v>
      </c>
      <c r="D15428" s="7" t="n">
        <v>0</v>
      </c>
      <c r="E15428" s="7" t="s">
        <v>631</v>
      </c>
    </row>
    <row r="15429" spans="1:9">
      <c r="A15429" t="s">
        <v>4</v>
      </c>
      <c r="B15429" s="4" t="s">
        <v>5</v>
      </c>
      <c r="C15429" s="4" t="s">
        <v>7</v>
      </c>
    </row>
    <row r="15430" spans="1:9">
      <c r="A15430" t="n">
        <v>129126</v>
      </c>
      <c r="B15430" s="25" t="n">
        <v>16</v>
      </c>
      <c r="C15430" s="7" t="n">
        <v>0</v>
      </c>
    </row>
    <row r="15431" spans="1:9">
      <c r="A15431" t="s">
        <v>4</v>
      </c>
      <c r="B15431" s="4" t="s">
        <v>5</v>
      </c>
      <c r="C15431" s="4" t="s">
        <v>7</v>
      </c>
      <c r="D15431" s="4" t="s">
        <v>74</v>
      </c>
      <c r="E15431" s="4" t="s">
        <v>8</v>
      </c>
      <c r="F15431" s="4" t="s">
        <v>8</v>
      </c>
      <c r="G15431" s="4" t="s">
        <v>74</v>
      </c>
      <c r="H15431" s="4" t="s">
        <v>8</v>
      </c>
      <c r="I15431" s="4" t="s">
        <v>8</v>
      </c>
    </row>
    <row r="15432" spans="1:9">
      <c r="A15432" t="n">
        <v>129129</v>
      </c>
      <c r="B15432" s="40" t="n">
        <v>26</v>
      </c>
      <c r="C15432" s="7" t="n">
        <v>0</v>
      </c>
      <c r="D15432" s="7" t="s">
        <v>878</v>
      </c>
      <c r="E15432" s="7" t="n">
        <v>2</v>
      </c>
      <c r="F15432" s="7" t="n">
        <v>3</v>
      </c>
      <c r="G15432" s="7" t="s">
        <v>879</v>
      </c>
      <c r="H15432" s="7" t="n">
        <v>2</v>
      </c>
      <c r="I15432" s="7" t="n">
        <v>0</v>
      </c>
    </row>
    <row r="15433" spans="1:9">
      <c r="A15433" t="s">
        <v>4</v>
      </c>
      <c r="B15433" s="4" t="s">
        <v>5</v>
      </c>
    </row>
    <row r="15434" spans="1:9">
      <c r="A15434" t="n">
        <v>129304</v>
      </c>
      <c r="B15434" s="41" t="n">
        <v>28</v>
      </c>
    </row>
    <row r="15435" spans="1:9">
      <c r="A15435" t="s">
        <v>4</v>
      </c>
      <c r="B15435" s="4" t="s">
        <v>5</v>
      </c>
      <c r="C15435" s="4" t="s">
        <v>8</v>
      </c>
      <c r="D15435" s="4" t="s">
        <v>7</v>
      </c>
      <c r="E15435" s="4" t="s">
        <v>9</v>
      </c>
    </row>
    <row r="15436" spans="1:9">
      <c r="A15436" t="n">
        <v>129305</v>
      </c>
      <c r="B15436" s="39" t="n">
        <v>51</v>
      </c>
      <c r="C15436" s="7" t="n">
        <v>4</v>
      </c>
      <c r="D15436" s="7" t="n">
        <v>3</v>
      </c>
      <c r="E15436" s="7" t="s">
        <v>73</v>
      </c>
    </row>
    <row r="15437" spans="1:9">
      <c r="A15437" t="s">
        <v>4</v>
      </c>
      <c r="B15437" s="4" t="s">
        <v>5</v>
      </c>
      <c r="C15437" s="4" t="s">
        <v>7</v>
      </c>
    </row>
    <row r="15438" spans="1:9">
      <c r="A15438" t="n">
        <v>129318</v>
      </c>
      <c r="B15438" s="25" t="n">
        <v>16</v>
      </c>
      <c r="C15438" s="7" t="n">
        <v>0</v>
      </c>
    </row>
    <row r="15439" spans="1:9">
      <c r="A15439" t="s">
        <v>4</v>
      </c>
      <c r="B15439" s="4" t="s">
        <v>5</v>
      </c>
      <c r="C15439" s="4" t="s">
        <v>7</v>
      </c>
      <c r="D15439" s="4" t="s">
        <v>74</v>
      </c>
      <c r="E15439" s="4" t="s">
        <v>8</v>
      </c>
      <c r="F15439" s="4" t="s">
        <v>8</v>
      </c>
    </row>
    <row r="15440" spans="1:9">
      <c r="A15440" t="n">
        <v>129321</v>
      </c>
      <c r="B15440" s="40" t="n">
        <v>26</v>
      </c>
      <c r="C15440" s="7" t="n">
        <v>3</v>
      </c>
      <c r="D15440" s="7" t="s">
        <v>880</v>
      </c>
      <c r="E15440" s="7" t="n">
        <v>2</v>
      </c>
      <c r="F15440" s="7" t="n">
        <v>0</v>
      </c>
    </row>
    <row r="15441" spans="1:9">
      <c r="A15441" t="s">
        <v>4</v>
      </c>
      <c r="B15441" s="4" t="s">
        <v>5</v>
      </c>
    </row>
    <row r="15442" spans="1:9">
      <c r="A15442" t="n">
        <v>129392</v>
      </c>
      <c r="B15442" s="41" t="n">
        <v>28</v>
      </c>
    </row>
    <row r="15443" spans="1:9">
      <c r="A15443" t="s">
        <v>4</v>
      </c>
      <c r="B15443" s="4" t="s">
        <v>5</v>
      </c>
      <c r="C15443" s="4" t="s">
        <v>7</v>
      </c>
      <c r="D15443" s="4" t="s">
        <v>7</v>
      </c>
      <c r="E15443" s="4" t="s">
        <v>7</v>
      </c>
    </row>
    <row r="15444" spans="1:9">
      <c r="A15444" t="n">
        <v>129393</v>
      </c>
      <c r="B15444" s="56" t="n">
        <v>61</v>
      </c>
      <c r="C15444" s="7" t="n">
        <v>3</v>
      </c>
      <c r="D15444" s="7" t="n">
        <v>5</v>
      </c>
      <c r="E15444" s="7" t="n">
        <v>1000</v>
      </c>
    </row>
    <row r="15445" spans="1:9">
      <c r="A15445" t="s">
        <v>4</v>
      </c>
      <c r="B15445" s="4" t="s">
        <v>5</v>
      </c>
      <c r="C15445" s="4" t="s">
        <v>7</v>
      </c>
    </row>
    <row r="15446" spans="1:9">
      <c r="A15446" t="n">
        <v>129400</v>
      </c>
      <c r="B15446" s="25" t="n">
        <v>16</v>
      </c>
      <c r="C15446" s="7" t="n">
        <v>300</v>
      </c>
    </row>
    <row r="15447" spans="1:9">
      <c r="A15447" t="s">
        <v>4</v>
      </c>
      <c r="B15447" s="4" t="s">
        <v>5</v>
      </c>
      <c r="C15447" s="4" t="s">
        <v>8</v>
      </c>
      <c r="D15447" s="4" t="s">
        <v>7</v>
      </c>
      <c r="E15447" s="4" t="s">
        <v>9</v>
      </c>
    </row>
    <row r="15448" spans="1:9">
      <c r="A15448" t="n">
        <v>129403</v>
      </c>
      <c r="B15448" s="39" t="n">
        <v>51</v>
      </c>
      <c r="C15448" s="7" t="n">
        <v>4</v>
      </c>
      <c r="D15448" s="7" t="n">
        <v>3</v>
      </c>
      <c r="E15448" s="7" t="s">
        <v>660</v>
      </c>
    </row>
    <row r="15449" spans="1:9">
      <c r="A15449" t="s">
        <v>4</v>
      </c>
      <c r="B15449" s="4" t="s">
        <v>5</v>
      </c>
      <c r="C15449" s="4" t="s">
        <v>7</v>
      </c>
    </row>
    <row r="15450" spans="1:9">
      <c r="A15450" t="n">
        <v>129416</v>
      </c>
      <c r="B15450" s="25" t="n">
        <v>16</v>
      </c>
      <c r="C15450" s="7" t="n">
        <v>0</v>
      </c>
    </row>
    <row r="15451" spans="1:9">
      <c r="A15451" t="s">
        <v>4</v>
      </c>
      <c r="B15451" s="4" t="s">
        <v>5</v>
      </c>
      <c r="C15451" s="4" t="s">
        <v>7</v>
      </c>
      <c r="D15451" s="4" t="s">
        <v>74</v>
      </c>
      <c r="E15451" s="4" t="s">
        <v>8</v>
      </c>
      <c r="F15451" s="4" t="s">
        <v>8</v>
      </c>
    </row>
    <row r="15452" spans="1:9">
      <c r="A15452" t="n">
        <v>129419</v>
      </c>
      <c r="B15452" s="40" t="n">
        <v>26</v>
      </c>
      <c r="C15452" s="7" t="n">
        <v>3</v>
      </c>
      <c r="D15452" s="7" t="s">
        <v>881</v>
      </c>
      <c r="E15452" s="7" t="n">
        <v>2</v>
      </c>
      <c r="F15452" s="7" t="n">
        <v>0</v>
      </c>
    </row>
    <row r="15453" spans="1:9">
      <c r="A15453" t="s">
        <v>4</v>
      </c>
      <c r="B15453" s="4" t="s">
        <v>5</v>
      </c>
    </row>
    <row r="15454" spans="1:9">
      <c r="A15454" t="n">
        <v>129482</v>
      </c>
      <c r="B15454" s="41" t="n">
        <v>28</v>
      </c>
    </row>
    <row r="15455" spans="1:9">
      <c r="A15455" t="s">
        <v>4</v>
      </c>
      <c r="B15455" s="4" t="s">
        <v>5</v>
      </c>
      <c r="C15455" s="4" t="s">
        <v>7</v>
      </c>
      <c r="D15455" s="4" t="s">
        <v>8</v>
      </c>
    </row>
    <row r="15456" spans="1:9">
      <c r="A15456" t="n">
        <v>129483</v>
      </c>
      <c r="B15456" s="42" t="n">
        <v>89</v>
      </c>
      <c r="C15456" s="7" t="n">
        <v>65533</v>
      </c>
      <c r="D15456" s="7" t="n">
        <v>1</v>
      </c>
    </row>
    <row r="15457" spans="1:6">
      <c r="A15457" t="s">
        <v>4</v>
      </c>
      <c r="B15457" s="4" t="s">
        <v>5</v>
      </c>
      <c r="C15457" s="4" t="s">
        <v>8</v>
      </c>
      <c r="D15457" s="4" t="s">
        <v>7</v>
      </c>
      <c r="E15457" s="4" t="s">
        <v>13</v>
      </c>
    </row>
    <row r="15458" spans="1:6">
      <c r="A15458" t="n">
        <v>129487</v>
      </c>
      <c r="B15458" s="27" t="n">
        <v>58</v>
      </c>
      <c r="C15458" s="7" t="n">
        <v>101</v>
      </c>
      <c r="D15458" s="7" t="n">
        <v>300</v>
      </c>
      <c r="E15458" s="7" t="n">
        <v>1</v>
      </c>
    </row>
    <row r="15459" spans="1:6">
      <c r="A15459" t="s">
        <v>4</v>
      </c>
      <c r="B15459" s="4" t="s">
        <v>5</v>
      </c>
      <c r="C15459" s="4" t="s">
        <v>8</v>
      </c>
      <c r="D15459" s="4" t="s">
        <v>7</v>
      </c>
    </row>
    <row r="15460" spans="1:6">
      <c r="A15460" t="n">
        <v>129495</v>
      </c>
      <c r="B15460" s="27" t="n">
        <v>58</v>
      </c>
      <c r="C15460" s="7" t="n">
        <v>254</v>
      </c>
      <c r="D15460" s="7" t="n">
        <v>0</v>
      </c>
    </row>
    <row r="15461" spans="1:6">
      <c r="A15461" t="s">
        <v>4</v>
      </c>
      <c r="B15461" s="4" t="s">
        <v>5</v>
      </c>
      <c r="C15461" s="4" t="s">
        <v>8</v>
      </c>
      <c r="D15461" s="4" t="s">
        <v>7</v>
      </c>
      <c r="E15461" s="4" t="s">
        <v>9</v>
      </c>
      <c r="F15461" s="4" t="s">
        <v>9</v>
      </c>
      <c r="G15461" s="4" t="s">
        <v>9</v>
      </c>
      <c r="H15461" s="4" t="s">
        <v>9</v>
      </c>
    </row>
    <row r="15462" spans="1:6">
      <c r="A15462" t="n">
        <v>129499</v>
      </c>
      <c r="B15462" s="39" t="n">
        <v>51</v>
      </c>
      <c r="C15462" s="7" t="n">
        <v>3</v>
      </c>
      <c r="D15462" s="7" t="n">
        <v>0</v>
      </c>
      <c r="E15462" s="7" t="s">
        <v>92</v>
      </c>
      <c r="F15462" s="7" t="s">
        <v>93</v>
      </c>
      <c r="G15462" s="7" t="s">
        <v>94</v>
      </c>
      <c r="H15462" s="7" t="s">
        <v>95</v>
      </c>
    </row>
    <row r="15463" spans="1:6">
      <c r="A15463" t="s">
        <v>4</v>
      </c>
      <c r="B15463" s="4" t="s">
        <v>5</v>
      </c>
      <c r="C15463" s="4" t="s">
        <v>8</v>
      </c>
      <c r="D15463" s="4" t="s">
        <v>7</v>
      </c>
      <c r="E15463" s="4" t="s">
        <v>9</v>
      </c>
      <c r="F15463" s="4" t="s">
        <v>9</v>
      </c>
      <c r="G15463" s="4" t="s">
        <v>9</v>
      </c>
      <c r="H15463" s="4" t="s">
        <v>9</v>
      </c>
    </row>
    <row r="15464" spans="1:6">
      <c r="A15464" t="n">
        <v>129528</v>
      </c>
      <c r="B15464" s="39" t="n">
        <v>51</v>
      </c>
      <c r="C15464" s="7" t="n">
        <v>3</v>
      </c>
      <c r="D15464" s="7" t="n">
        <v>1</v>
      </c>
      <c r="E15464" s="7" t="s">
        <v>92</v>
      </c>
      <c r="F15464" s="7" t="s">
        <v>93</v>
      </c>
      <c r="G15464" s="7" t="s">
        <v>94</v>
      </c>
      <c r="H15464" s="7" t="s">
        <v>95</v>
      </c>
    </row>
    <row r="15465" spans="1:6">
      <c r="A15465" t="s">
        <v>4</v>
      </c>
      <c r="B15465" s="4" t="s">
        <v>5</v>
      </c>
      <c r="C15465" s="4" t="s">
        <v>8</v>
      </c>
      <c r="D15465" s="4" t="s">
        <v>7</v>
      </c>
      <c r="E15465" s="4" t="s">
        <v>9</v>
      </c>
      <c r="F15465" s="4" t="s">
        <v>9</v>
      </c>
      <c r="G15465" s="4" t="s">
        <v>9</v>
      </c>
      <c r="H15465" s="4" t="s">
        <v>9</v>
      </c>
    </row>
    <row r="15466" spans="1:6">
      <c r="A15466" t="n">
        <v>129557</v>
      </c>
      <c r="B15466" s="39" t="n">
        <v>51</v>
      </c>
      <c r="C15466" s="7" t="n">
        <v>3</v>
      </c>
      <c r="D15466" s="7" t="n">
        <v>3</v>
      </c>
      <c r="E15466" s="7" t="s">
        <v>92</v>
      </c>
      <c r="F15466" s="7" t="s">
        <v>93</v>
      </c>
      <c r="G15466" s="7" t="s">
        <v>94</v>
      </c>
      <c r="H15466" s="7" t="s">
        <v>95</v>
      </c>
    </row>
    <row r="15467" spans="1:6">
      <c r="A15467" t="s">
        <v>4</v>
      </c>
      <c r="B15467" s="4" t="s">
        <v>5</v>
      </c>
      <c r="C15467" s="4" t="s">
        <v>8</v>
      </c>
      <c r="D15467" s="4" t="s">
        <v>7</v>
      </c>
      <c r="E15467" s="4" t="s">
        <v>9</v>
      </c>
      <c r="F15467" s="4" t="s">
        <v>9</v>
      </c>
      <c r="G15467" s="4" t="s">
        <v>9</v>
      </c>
      <c r="H15467" s="4" t="s">
        <v>9</v>
      </c>
    </row>
    <row r="15468" spans="1:6">
      <c r="A15468" t="n">
        <v>129586</v>
      </c>
      <c r="B15468" s="39" t="n">
        <v>51</v>
      </c>
      <c r="C15468" s="7" t="n">
        <v>3</v>
      </c>
      <c r="D15468" s="7" t="n">
        <v>4</v>
      </c>
      <c r="E15468" s="7" t="s">
        <v>92</v>
      </c>
      <c r="F15468" s="7" t="s">
        <v>93</v>
      </c>
      <c r="G15468" s="7" t="s">
        <v>94</v>
      </c>
      <c r="H15468" s="7" t="s">
        <v>95</v>
      </c>
    </row>
    <row r="15469" spans="1:6">
      <c r="A15469" t="s">
        <v>4</v>
      </c>
      <c r="B15469" s="4" t="s">
        <v>5</v>
      </c>
      <c r="C15469" s="4" t="s">
        <v>8</v>
      </c>
      <c r="D15469" s="4" t="s">
        <v>7</v>
      </c>
      <c r="E15469" s="4" t="s">
        <v>9</v>
      </c>
      <c r="F15469" s="4" t="s">
        <v>9</v>
      </c>
      <c r="G15469" s="4" t="s">
        <v>9</v>
      </c>
      <c r="H15469" s="4" t="s">
        <v>9</v>
      </c>
    </row>
    <row r="15470" spans="1:6">
      <c r="A15470" t="n">
        <v>129615</v>
      </c>
      <c r="B15470" s="39" t="n">
        <v>51</v>
      </c>
      <c r="C15470" s="7" t="n">
        <v>3</v>
      </c>
      <c r="D15470" s="7" t="n">
        <v>5</v>
      </c>
      <c r="E15470" s="7" t="s">
        <v>92</v>
      </c>
      <c r="F15470" s="7" t="s">
        <v>93</v>
      </c>
      <c r="G15470" s="7" t="s">
        <v>94</v>
      </c>
      <c r="H15470" s="7" t="s">
        <v>95</v>
      </c>
    </row>
    <row r="15471" spans="1:6">
      <c r="A15471" t="s">
        <v>4</v>
      </c>
      <c r="B15471" s="4" t="s">
        <v>5</v>
      </c>
      <c r="C15471" s="4" t="s">
        <v>8</v>
      </c>
      <c r="D15471" s="4" t="s">
        <v>7</v>
      </c>
      <c r="E15471" s="4" t="s">
        <v>9</v>
      </c>
      <c r="F15471" s="4" t="s">
        <v>9</v>
      </c>
      <c r="G15471" s="4" t="s">
        <v>9</v>
      </c>
      <c r="H15471" s="4" t="s">
        <v>9</v>
      </c>
    </row>
    <row r="15472" spans="1:6">
      <c r="A15472" t="n">
        <v>129644</v>
      </c>
      <c r="B15472" s="39" t="n">
        <v>51</v>
      </c>
      <c r="C15472" s="7" t="n">
        <v>3</v>
      </c>
      <c r="D15472" s="7" t="n">
        <v>80</v>
      </c>
      <c r="E15472" s="7" t="s">
        <v>92</v>
      </c>
      <c r="F15472" s="7" t="s">
        <v>93</v>
      </c>
      <c r="G15472" s="7" t="s">
        <v>94</v>
      </c>
      <c r="H15472" s="7" t="s">
        <v>95</v>
      </c>
    </row>
    <row r="15473" spans="1:8">
      <c r="A15473" t="s">
        <v>4</v>
      </c>
      <c r="B15473" s="4" t="s">
        <v>5</v>
      </c>
      <c r="C15473" s="4" t="s">
        <v>7</v>
      </c>
      <c r="D15473" s="4" t="s">
        <v>13</v>
      </c>
      <c r="E15473" s="4" t="s">
        <v>13</v>
      </c>
      <c r="F15473" s="4" t="s">
        <v>13</v>
      </c>
      <c r="G15473" s="4" t="s">
        <v>13</v>
      </c>
    </row>
    <row r="15474" spans="1:8">
      <c r="A15474" t="n">
        <v>129673</v>
      </c>
      <c r="B15474" s="46" t="n">
        <v>46</v>
      </c>
      <c r="C15474" s="7" t="n">
        <v>0</v>
      </c>
      <c r="D15474" s="7" t="n">
        <v>-0.400000005960464</v>
      </c>
      <c r="E15474" s="7" t="n">
        <v>2</v>
      </c>
      <c r="F15474" s="7" t="n">
        <v>41.5499992370605</v>
      </c>
      <c r="G15474" s="7" t="n">
        <v>0</v>
      </c>
    </row>
    <row r="15475" spans="1:8">
      <c r="A15475" t="s">
        <v>4</v>
      </c>
      <c r="B15475" s="4" t="s">
        <v>5</v>
      </c>
      <c r="C15475" s="4" t="s">
        <v>7</v>
      </c>
      <c r="D15475" s="4" t="s">
        <v>13</v>
      </c>
      <c r="E15475" s="4" t="s">
        <v>13</v>
      </c>
      <c r="F15475" s="4" t="s">
        <v>13</v>
      </c>
      <c r="G15475" s="4" t="s">
        <v>13</v>
      </c>
    </row>
    <row r="15476" spans="1:8">
      <c r="A15476" t="n">
        <v>129692</v>
      </c>
      <c r="B15476" s="46" t="n">
        <v>46</v>
      </c>
      <c r="C15476" s="7" t="n">
        <v>1</v>
      </c>
      <c r="D15476" s="7" t="n">
        <v>0.449999988079071</v>
      </c>
      <c r="E15476" s="7" t="n">
        <v>2</v>
      </c>
      <c r="F15476" s="7" t="n">
        <v>41.25</v>
      </c>
      <c r="G15476" s="7" t="n">
        <v>0</v>
      </c>
    </row>
    <row r="15477" spans="1:8">
      <c r="A15477" t="s">
        <v>4</v>
      </c>
      <c r="B15477" s="4" t="s">
        <v>5</v>
      </c>
      <c r="C15477" s="4" t="s">
        <v>7</v>
      </c>
      <c r="D15477" s="4" t="s">
        <v>13</v>
      </c>
      <c r="E15477" s="4" t="s">
        <v>13</v>
      </c>
      <c r="F15477" s="4" t="s">
        <v>13</v>
      </c>
      <c r="G15477" s="4" t="s">
        <v>13</v>
      </c>
    </row>
    <row r="15478" spans="1:8">
      <c r="A15478" t="n">
        <v>129711</v>
      </c>
      <c r="B15478" s="46" t="n">
        <v>46</v>
      </c>
      <c r="C15478" s="7" t="n">
        <v>2</v>
      </c>
      <c r="D15478" s="7" t="n">
        <v>1.39999997615814</v>
      </c>
      <c r="E15478" s="7" t="n">
        <v>2</v>
      </c>
      <c r="F15478" s="7" t="n">
        <v>40.9500007629395</v>
      </c>
      <c r="G15478" s="7" t="n">
        <v>0</v>
      </c>
    </row>
    <row r="15479" spans="1:8">
      <c r="A15479" t="s">
        <v>4</v>
      </c>
      <c r="B15479" s="4" t="s">
        <v>5</v>
      </c>
      <c r="C15479" s="4" t="s">
        <v>7</v>
      </c>
      <c r="D15479" s="4" t="s">
        <v>13</v>
      </c>
      <c r="E15479" s="4" t="s">
        <v>13</v>
      </c>
      <c r="F15479" s="4" t="s">
        <v>13</v>
      </c>
      <c r="G15479" s="4" t="s">
        <v>13</v>
      </c>
    </row>
    <row r="15480" spans="1:8">
      <c r="A15480" t="n">
        <v>129730</v>
      </c>
      <c r="B15480" s="46" t="n">
        <v>46</v>
      </c>
      <c r="C15480" s="7" t="n">
        <v>3</v>
      </c>
      <c r="D15480" s="7" t="n">
        <v>0.649999976158142</v>
      </c>
      <c r="E15480" s="7" t="n">
        <v>2</v>
      </c>
      <c r="F15480" s="7" t="n">
        <v>40.3499984741211</v>
      </c>
      <c r="G15480" s="7" t="n">
        <v>0</v>
      </c>
    </row>
    <row r="15481" spans="1:8">
      <c r="A15481" t="s">
        <v>4</v>
      </c>
      <c r="B15481" s="4" t="s">
        <v>5</v>
      </c>
      <c r="C15481" s="4" t="s">
        <v>7</v>
      </c>
      <c r="D15481" s="4" t="s">
        <v>13</v>
      </c>
      <c r="E15481" s="4" t="s">
        <v>13</v>
      </c>
      <c r="F15481" s="4" t="s">
        <v>13</v>
      </c>
      <c r="G15481" s="4" t="s">
        <v>13</v>
      </c>
    </row>
    <row r="15482" spans="1:8">
      <c r="A15482" t="n">
        <v>129749</v>
      </c>
      <c r="B15482" s="46" t="n">
        <v>46</v>
      </c>
      <c r="C15482" s="7" t="n">
        <v>4</v>
      </c>
      <c r="D15482" s="7" t="n">
        <v>-1.64999997615814</v>
      </c>
      <c r="E15482" s="7" t="n">
        <v>2</v>
      </c>
      <c r="F15482" s="7" t="n">
        <v>40.7999992370605</v>
      </c>
      <c r="G15482" s="7" t="n">
        <v>0</v>
      </c>
    </row>
    <row r="15483" spans="1:8">
      <c r="A15483" t="s">
        <v>4</v>
      </c>
      <c r="B15483" s="4" t="s">
        <v>5</v>
      </c>
      <c r="C15483" s="4" t="s">
        <v>7</v>
      </c>
      <c r="D15483" s="4" t="s">
        <v>13</v>
      </c>
      <c r="E15483" s="4" t="s">
        <v>13</v>
      </c>
      <c r="F15483" s="4" t="s">
        <v>13</v>
      </c>
      <c r="G15483" s="4" t="s">
        <v>13</v>
      </c>
    </row>
    <row r="15484" spans="1:8">
      <c r="A15484" t="n">
        <v>129768</v>
      </c>
      <c r="B15484" s="46" t="n">
        <v>46</v>
      </c>
      <c r="C15484" s="7" t="n">
        <v>5</v>
      </c>
      <c r="D15484" s="7" t="n">
        <v>-0.75</v>
      </c>
      <c r="E15484" s="7" t="n">
        <v>2</v>
      </c>
      <c r="F15484" s="7" t="n">
        <v>39.7999992370605</v>
      </c>
      <c r="G15484" s="7" t="n">
        <v>0</v>
      </c>
    </row>
    <row r="15485" spans="1:8">
      <c r="A15485" t="s">
        <v>4</v>
      </c>
      <c r="B15485" s="4" t="s">
        <v>5</v>
      </c>
      <c r="C15485" s="4" t="s">
        <v>7</v>
      </c>
      <c r="D15485" s="4" t="s">
        <v>13</v>
      </c>
      <c r="E15485" s="4" t="s">
        <v>13</v>
      </c>
      <c r="F15485" s="4" t="s">
        <v>13</v>
      </c>
      <c r="G15485" s="4" t="s">
        <v>13</v>
      </c>
    </row>
    <row r="15486" spans="1:8">
      <c r="A15486" t="n">
        <v>129787</v>
      </c>
      <c r="B15486" s="46" t="n">
        <v>46</v>
      </c>
      <c r="C15486" s="7" t="n">
        <v>6</v>
      </c>
      <c r="D15486" s="7" t="n">
        <v>0.850000023841858</v>
      </c>
      <c r="E15486" s="7" t="n">
        <v>2</v>
      </c>
      <c r="F15486" s="7" t="n">
        <v>39.5</v>
      </c>
      <c r="G15486" s="7" t="n">
        <v>0</v>
      </c>
    </row>
    <row r="15487" spans="1:8">
      <c r="A15487" t="s">
        <v>4</v>
      </c>
      <c r="B15487" s="4" t="s">
        <v>5</v>
      </c>
      <c r="C15487" s="4" t="s">
        <v>7</v>
      </c>
      <c r="D15487" s="4" t="s">
        <v>13</v>
      </c>
      <c r="E15487" s="4" t="s">
        <v>13</v>
      </c>
      <c r="F15487" s="4" t="s">
        <v>13</v>
      </c>
      <c r="G15487" s="4" t="s">
        <v>13</v>
      </c>
    </row>
    <row r="15488" spans="1:8">
      <c r="A15488" t="n">
        <v>129806</v>
      </c>
      <c r="B15488" s="46" t="n">
        <v>46</v>
      </c>
      <c r="C15488" s="7" t="n">
        <v>7</v>
      </c>
      <c r="D15488" s="7" t="n">
        <v>1.75</v>
      </c>
      <c r="E15488" s="7" t="n">
        <v>2</v>
      </c>
      <c r="F15488" s="7" t="n">
        <v>39.5</v>
      </c>
      <c r="G15488" s="7" t="n">
        <v>0</v>
      </c>
    </row>
    <row r="15489" spans="1:7">
      <c r="A15489" t="s">
        <v>4</v>
      </c>
      <c r="B15489" s="4" t="s">
        <v>5</v>
      </c>
      <c r="C15489" s="4" t="s">
        <v>7</v>
      </c>
      <c r="D15489" s="4" t="s">
        <v>13</v>
      </c>
      <c r="E15489" s="4" t="s">
        <v>13</v>
      </c>
      <c r="F15489" s="4" t="s">
        <v>13</v>
      </c>
      <c r="G15489" s="4" t="s">
        <v>13</v>
      </c>
    </row>
    <row r="15490" spans="1:7">
      <c r="A15490" t="n">
        <v>129825</v>
      </c>
      <c r="B15490" s="46" t="n">
        <v>46</v>
      </c>
      <c r="C15490" s="7" t="n">
        <v>8</v>
      </c>
      <c r="D15490" s="7" t="n">
        <v>0.150000005960464</v>
      </c>
      <c r="E15490" s="7" t="n">
        <v>2</v>
      </c>
      <c r="F15490" s="7" t="n">
        <v>38.4500007629395</v>
      </c>
      <c r="G15490" s="7" t="n">
        <v>0</v>
      </c>
    </row>
    <row r="15491" spans="1:7">
      <c r="A15491" t="s">
        <v>4</v>
      </c>
      <c r="B15491" s="4" t="s">
        <v>5</v>
      </c>
      <c r="C15491" s="4" t="s">
        <v>7</v>
      </c>
      <c r="D15491" s="4" t="s">
        <v>13</v>
      </c>
      <c r="E15491" s="4" t="s">
        <v>13</v>
      </c>
      <c r="F15491" s="4" t="s">
        <v>13</v>
      </c>
      <c r="G15491" s="4" t="s">
        <v>13</v>
      </c>
    </row>
    <row r="15492" spans="1:7">
      <c r="A15492" t="n">
        <v>129844</v>
      </c>
      <c r="B15492" s="46" t="n">
        <v>46</v>
      </c>
      <c r="C15492" s="7" t="n">
        <v>9</v>
      </c>
      <c r="D15492" s="7" t="n">
        <v>-1.60000002384186</v>
      </c>
      <c r="E15492" s="7" t="n">
        <v>2</v>
      </c>
      <c r="F15492" s="7" t="n">
        <v>39.25</v>
      </c>
      <c r="G15492" s="7" t="n">
        <v>0</v>
      </c>
    </row>
    <row r="15493" spans="1:7">
      <c r="A15493" t="s">
        <v>4</v>
      </c>
      <c r="B15493" s="4" t="s">
        <v>5</v>
      </c>
      <c r="C15493" s="4" t="s">
        <v>7</v>
      </c>
      <c r="D15493" s="4" t="s">
        <v>13</v>
      </c>
      <c r="E15493" s="4" t="s">
        <v>13</v>
      </c>
      <c r="F15493" s="4" t="s">
        <v>13</v>
      </c>
      <c r="G15493" s="4" t="s">
        <v>13</v>
      </c>
    </row>
    <row r="15494" spans="1:7">
      <c r="A15494" t="n">
        <v>129863</v>
      </c>
      <c r="B15494" s="46" t="n">
        <v>46</v>
      </c>
      <c r="C15494" s="7" t="n">
        <v>11</v>
      </c>
      <c r="D15494" s="7" t="n">
        <v>-1.10000002384186</v>
      </c>
      <c r="E15494" s="7" t="n">
        <v>2</v>
      </c>
      <c r="F15494" s="7" t="n">
        <v>37.9000015258789</v>
      </c>
      <c r="G15494" s="7" t="n">
        <v>0</v>
      </c>
    </row>
    <row r="15495" spans="1:7">
      <c r="A15495" t="s">
        <v>4</v>
      </c>
      <c r="B15495" s="4" t="s">
        <v>5</v>
      </c>
      <c r="C15495" s="4" t="s">
        <v>7</v>
      </c>
      <c r="D15495" s="4" t="s">
        <v>13</v>
      </c>
      <c r="E15495" s="4" t="s">
        <v>13</v>
      </c>
      <c r="F15495" s="4" t="s">
        <v>13</v>
      </c>
      <c r="G15495" s="4" t="s">
        <v>13</v>
      </c>
    </row>
    <row r="15496" spans="1:7">
      <c r="A15496" t="n">
        <v>129882</v>
      </c>
      <c r="B15496" s="46" t="n">
        <v>46</v>
      </c>
      <c r="C15496" s="7" t="n">
        <v>83</v>
      </c>
      <c r="D15496" s="7" t="n">
        <v>-2.29999995231628</v>
      </c>
      <c r="E15496" s="7" t="n">
        <v>2</v>
      </c>
      <c r="F15496" s="7" t="n">
        <v>38.5</v>
      </c>
      <c r="G15496" s="7" t="n">
        <v>0</v>
      </c>
    </row>
    <row r="15497" spans="1:7">
      <c r="A15497" t="s">
        <v>4</v>
      </c>
      <c r="B15497" s="4" t="s">
        <v>5</v>
      </c>
      <c r="C15497" s="4" t="s">
        <v>7</v>
      </c>
      <c r="D15497" s="4" t="s">
        <v>13</v>
      </c>
      <c r="E15497" s="4" t="s">
        <v>13</v>
      </c>
      <c r="F15497" s="4" t="s">
        <v>13</v>
      </c>
      <c r="G15497" s="4" t="s">
        <v>13</v>
      </c>
    </row>
    <row r="15498" spans="1:7">
      <c r="A15498" t="n">
        <v>129901</v>
      </c>
      <c r="B15498" s="46" t="n">
        <v>46</v>
      </c>
      <c r="C15498" s="7" t="n">
        <v>7032</v>
      </c>
      <c r="D15498" s="7" t="n">
        <v>-0.300000011920929</v>
      </c>
      <c r="E15498" s="7" t="n">
        <v>2</v>
      </c>
      <c r="F15498" s="7" t="n">
        <v>39.5499992370605</v>
      </c>
      <c r="G15498" s="7" t="n">
        <v>0</v>
      </c>
    </row>
    <row r="15499" spans="1:7">
      <c r="A15499" t="s">
        <v>4</v>
      </c>
      <c r="B15499" s="4" t="s">
        <v>5</v>
      </c>
      <c r="C15499" s="4" t="s">
        <v>7</v>
      </c>
      <c r="D15499" s="4" t="s">
        <v>7</v>
      </c>
      <c r="E15499" s="4" t="s">
        <v>13</v>
      </c>
      <c r="F15499" s="4" t="s">
        <v>8</v>
      </c>
    </row>
    <row r="15500" spans="1:7">
      <c r="A15500" t="n">
        <v>129920</v>
      </c>
      <c r="B15500" s="90" t="n">
        <v>53</v>
      </c>
      <c r="C15500" s="7" t="n">
        <v>0</v>
      </c>
      <c r="D15500" s="7" t="n">
        <v>5</v>
      </c>
      <c r="E15500" s="7" t="n">
        <v>0</v>
      </c>
      <c r="F15500" s="7" t="n">
        <v>0</v>
      </c>
    </row>
    <row r="15501" spans="1:7">
      <c r="A15501" t="s">
        <v>4</v>
      </c>
      <c r="B15501" s="4" t="s">
        <v>5</v>
      </c>
      <c r="C15501" s="4" t="s">
        <v>7</v>
      </c>
      <c r="D15501" s="4" t="s">
        <v>7</v>
      </c>
      <c r="E15501" s="4" t="s">
        <v>13</v>
      </c>
      <c r="F15501" s="4" t="s">
        <v>8</v>
      </c>
    </row>
    <row r="15502" spans="1:7">
      <c r="A15502" t="n">
        <v>129930</v>
      </c>
      <c r="B15502" s="90" t="n">
        <v>53</v>
      </c>
      <c r="C15502" s="7" t="n">
        <v>1</v>
      </c>
      <c r="D15502" s="7" t="n">
        <v>5</v>
      </c>
      <c r="E15502" s="7" t="n">
        <v>0</v>
      </c>
      <c r="F15502" s="7" t="n">
        <v>0</v>
      </c>
    </row>
    <row r="15503" spans="1:7">
      <c r="A15503" t="s">
        <v>4</v>
      </c>
      <c r="B15503" s="4" t="s">
        <v>5</v>
      </c>
      <c r="C15503" s="4" t="s">
        <v>7</v>
      </c>
      <c r="D15503" s="4" t="s">
        <v>7</v>
      </c>
      <c r="E15503" s="4" t="s">
        <v>13</v>
      </c>
      <c r="F15503" s="4" t="s">
        <v>8</v>
      </c>
    </row>
    <row r="15504" spans="1:7">
      <c r="A15504" t="n">
        <v>129940</v>
      </c>
      <c r="B15504" s="90" t="n">
        <v>53</v>
      </c>
      <c r="C15504" s="7" t="n">
        <v>2</v>
      </c>
      <c r="D15504" s="7" t="n">
        <v>5</v>
      </c>
      <c r="E15504" s="7" t="n">
        <v>0</v>
      </c>
      <c r="F15504" s="7" t="n">
        <v>0</v>
      </c>
    </row>
    <row r="15505" spans="1:7">
      <c r="A15505" t="s">
        <v>4</v>
      </c>
      <c r="B15505" s="4" t="s">
        <v>5</v>
      </c>
      <c r="C15505" s="4" t="s">
        <v>7</v>
      </c>
      <c r="D15505" s="4" t="s">
        <v>7</v>
      </c>
      <c r="E15505" s="4" t="s">
        <v>13</v>
      </c>
      <c r="F15505" s="4" t="s">
        <v>8</v>
      </c>
    </row>
    <row r="15506" spans="1:7">
      <c r="A15506" t="n">
        <v>129950</v>
      </c>
      <c r="B15506" s="90" t="n">
        <v>53</v>
      </c>
      <c r="C15506" s="7" t="n">
        <v>3</v>
      </c>
      <c r="D15506" s="7" t="n">
        <v>5</v>
      </c>
      <c r="E15506" s="7" t="n">
        <v>0</v>
      </c>
      <c r="F15506" s="7" t="n">
        <v>0</v>
      </c>
    </row>
    <row r="15507" spans="1:7">
      <c r="A15507" t="s">
        <v>4</v>
      </c>
      <c r="B15507" s="4" t="s">
        <v>5</v>
      </c>
      <c r="C15507" s="4" t="s">
        <v>7</v>
      </c>
      <c r="D15507" s="4" t="s">
        <v>7</v>
      </c>
      <c r="E15507" s="4" t="s">
        <v>13</v>
      </c>
      <c r="F15507" s="4" t="s">
        <v>8</v>
      </c>
    </row>
    <row r="15508" spans="1:7">
      <c r="A15508" t="n">
        <v>129960</v>
      </c>
      <c r="B15508" s="90" t="n">
        <v>53</v>
      </c>
      <c r="C15508" s="7" t="n">
        <v>4</v>
      </c>
      <c r="D15508" s="7" t="n">
        <v>5</v>
      </c>
      <c r="E15508" s="7" t="n">
        <v>0</v>
      </c>
      <c r="F15508" s="7" t="n">
        <v>0</v>
      </c>
    </row>
    <row r="15509" spans="1:7">
      <c r="A15509" t="s">
        <v>4</v>
      </c>
      <c r="B15509" s="4" t="s">
        <v>5</v>
      </c>
      <c r="C15509" s="4" t="s">
        <v>7</v>
      </c>
      <c r="D15509" s="4" t="s">
        <v>7</v>
      </c>
      <c r="E15509" s="4" t="s">
        <v>13</v>
      </c>
      <c r="F15509" s="4" t="s">
        <v>8</v>
      </c>
    </row>
    <row r="15510" spans="1:7">
      <c r="A15510" t="n">
        <v>129970</v>
      </c>
      <c r="B15510" s="90" t="n">
        <v>53</v>
      </c>
      <c r="C15510" s="7" t="n">
        <v>5</v>
      </c>
      <c r="D15510" s="7" t="n">
        <v>0</v>
      </c>
      <c r="E15510" s="7" t="n">
        <v>0</v>
      </c>
      <c r="F15510" s="7" t="n">
        <v>0</v>
      </c>
    </row>
    <row r="15511" spans="1:7">
      <c r="A15511" t="s">
        <v>4</v>
      </c>
      <c r="B15511" s="4" t="s">
        <v>5</v>
      </c>
      <c r="C15511" s="4" t="s">
        <v>7</v>
      </c>
      <c r="D15511" s="4" t="s">
        <v>7</v>
      </c>
      <c r="E15511" s="4" t="s">
        <v>13</v>
      </c>
      <c r="F15511" s="4" t="s">
        <v>8</v>
      </c>
    </row>
    <row r="15512" spans="1:7">
      <c r="A15512" t="n">
        <v>129980</v>
      </c>
      <c r="B15512" s="90" t="n">
        <v>53</v>
      </c>
      <c r="C15512" s="7" t="n">
        <v>6</v>
      </c>
      <c r="D15512" s="7" t="n">
        <v>5</v>
      </c>
      <c r="E15512" s="7" t="n">
        <v>0</v>
      </c>
      <c r="F15512" s="7" t="n">
        <v>0</v>
      </c>
    </row>
    <row r="15513" spans="1:7">
      <c r="A15513" t="s">
        <v>4</v>
      </c>
      <c r="B15513" s="4" t="s">
        <v>5</v>
      </c>
      <c r="C15513" s="4" t="s">
        <v>7</v>
      </c>
      <c r="D15513" s="4" t="s">
        <v>7</v>
      </c>
      <c r="E15513" s="4" t="s">
        <v>13</v>
      </c>
      <c r="F15513" s="4" t="s">
        <v>8</v>
      </c>
    </row>
    <row r="15514" spans="1:7">
      <c r="A15514" t="n">
        <v>129990</v>
      </c>
      <c r="B15514" s="90" t="n">
        <v>53</v>
      </c>
      <c r="C15514" s="7" t="n">
        <v>7</v>
      </c>
      <c r="D15514" s="7" t="n">
        <v>5</v>
      </c>
      <c r="E15514" s="7" t="n">
        <v>0</v>
      </c>
      <c r="F15514" s="7" t="n">
        <v>0</v>
      </c>
    </row>
    <row r="15515" spans="1:7">
      <c r="A15515" t="s">
        <v>4</v>
      </c>
      <c r="B15515" s="4" t="s">
        <v>5</v>
      </c>
      <c r="C15515" s="4" t="s">
        <v>7</v>
      </c>
      <c r="D15515" s="4" t="s">
        <v>7</v>
      </c>
      <c r="E15515" s="4" t="s">
        <v>13</v>
      </c>
      <c r="F15515" s="4" t="s">
        <v>8</v>
      </c>
    </row>
    <row r="15516" spans="1:7">
      <c r="A15516" t="n">
        <v>130000</v>
      </c>
      <c r="B15516" s="90" t="n">
        <v>53</v>
      </c>
      <c r="C15516" s="7" t="n">
        <v>8</v>
      </c>
      <c r="D15516" s="7" t="n">
        <v>5</v>
      </c>
      <c r="E15516" s="7" t="n">
        <v>0</v>
      </c>
      <c r="F15516" s="7" t="n">
        <v>0</v>
      </c>
    </row>
    <row r="15517" spans="1:7">
      <c r="A15517" t="s">
        <v>4</v>
      </c>
      <c r="B15517" s="4" t="s">
        <v>5</v>
      </c>
      <c r="C15517" s="4" t="s">
        <v>7</v>
      </c>
      <c r="D15517" s="4" t="s">
        <v>7</v>
      </c>
      <c r="E15517" s="4" t="s">
        <v>13</v>
      </c>
      <c r="F15517" s="4" t="s">
        <v>8</v>
      </c>
    </row>
    <row r="15518" spans="1:7">
      <c r="A15518" t="n">
        <v>130010</v>
      </c>
      <c r="B15518" s="90" t="n">
        <v>53</v>
      </c>
      <c r="C15518" s="7" t="n">
        <v>9</v>
      </c>
      <c r="D15518" s="7" t="n">
        <v>5</v>
      </c>
      <c r="E15518" s="7" t="n">
        <v>0</v>
      </c>
      <c r="F15518" s="7" t="n">
        <v>0</v>
      </c>
    </row>
    <row r="15519" spans="1:7">
      <c r="A15519" t="s">
        <v>4</v>
      </c>
      <c r="B15519" s="4" t="s">
        <v>5</v>
      </c>
      <c r="C15519" s="4" t="s">
        <v>7</v>
      </c>
      <c r="D15519" s="4" t="s">
        <v>7</v>
      </c>
      <c r="E15519" s="4" t="s">
        <v>13</v>
      </c>
      <c r="F15519" s="4" t="s">
        <v>8</v>
      </c>
    </row>
    <row r="15520" spans="1:7">
      <c r="A15520" t="n">
        <v>130020</v>
      </c>
      <c r="B15520" s="90" t="n">
        <v>53</v>
      </c>
      <c r="C15520" s="7" t="n">
        <v>11</v>
      </c>
      <c r="D15520" s="7" t="n">
        <v>5</v>
      </c>
      <c r="E15520" s="7" t="n">
        <v>0</v>
      </c>
      <c r="F15520" s="7" t="n">
        <v>0</v>
      </c>
    </row>
    <row r="15521" spans="1:6">
      <c r="A15521" t="s">
        <v>4</v>
      </c>
      <c r="B15521" s="4" t="s">
        <v>5</v>
      </c>
      <c r="C15521" s="4" t="s">
        <v>7</v>
      </c>
      <c r="D15521" s="4" t="s">
        <v>7</v>
      </c>
      <c r="E15521" s="4" t="s">
        <v>13</v>
      </c>
      <c r="F15521" s="4" t="s">
        <v>8</v>
      </c>
    </row>
    <row r="15522" spans="1:6">
      <c r="A15522" t="n">
        <v>130030</v>
      </c>
      <c r="B15522" s="90" t="n">
        <v>53</v>
      </c>
      <c r="C15522" s="7" t="n">
        <v>7032</v>
      </c>
      <c r="D15522" s="7" t="n">
        <v>0</v>
      </c>
      <c r="E15522" s="7" t="n">
        <v>0</v>
      </c>
      <c r="F15522" s="7" t="n">
        <v>0</v>
      </c>
    </row>
    <row r="15523" spans="1:6">
      <c r="A15523" t="s">
        <v>4</v>
      </c>
      <c r="B15523" s="4" t="s">
        <v>5</v>
      </c>
      <c r="C15523" s="4" t="s">
        <v>7</v>
      </c>
      <c r="D15523" s="4" t="s">
        <v>7</v>
      </c>
      <c r="E15523" s="4" t="s">
        <v>13</v>
      </c>
      <c r="F15523" s="4" t="s">
        <v>8</v>
      </c>
    </row>
    <row r="15524" spans="1:6">
      <c r="A15524" t="n">
        <v>130040</v>
      </c>
      <c r="B15524" s="90" t="n">
        <v>53</v>
      </c>
      <c r="C15524" s="7" t="n">
        <v>83</v>
      </c>
      <c r="D15524" s="7" t="n">
        <v>5</v>
      </c>
      <c r="E15524" s="7" t="n">
        <v>0</v>
      </c>
      <c r="F15524" s="7" t="n">
        <v>0</v>
      </c>
    </row>
    <row r="15525" spans="1:6">
      <c r="A15525" t="s">
        <v>4</v>
      </c>
      <c r="B15525" s="4" t="s">
        <v>5</v>
      </c>
      <c r="C15525" s="4" t="s">
        <v>7</v>
      </c>
      <c r="D15525" s="4" t="s">
        <v>7</v>
      </c>
      <c r="E15525" s="4" t="s">
        <v>7</v>
      </c>
    </row>
    <row r="15526" spans="1:6">
      <c r="A15526" t="n">
        <v>130050</v>
      </c>
      <c r="B15526" s="56" t="n">
        <v>61</v>
      </c>
      <c r="C15526" s="7" t="n">
        <v>0</v>
      </c>
      <c r="D15526" s="7" t="n">
        <v>5</v>
      </c>
      <c r="E15526" s="7" t="n">
        <v>0</v>
      </c>
    </row>
    <row r="15527" spans="1:6">
      <c r="A15527" t="s">
        <v>4</v>
      </c>
      <c r="B15527" s="4" t="s">
        <v>5</v>
      </c>
      <c r="C15527" s="4" t="s">
        <v>7</v>
      </c>
      <c r="D15527" s="4" t="s">
        <v>7</v>
      </c>
      <c r="E15527" s="4" t="s">
        <v>7</v>
      </c>
    </row>
    <row r="15528" spans="1:6">
      <c r="A15528" t="n">
        <v>130057</v>
      </c>
      <c r="B15528" s="56" t="n">
        <v>61</v>
      </c>
      <c r="C15528" s="7" t="n">
        <v>1</v>
      </c>
      <c r="D15528" s="7" t="n">
        <v>5</v>
      </c>
      <c r="E15528" s="7" t="n">
        <v>0</v>
      </c>
    </row>
    <row r="15529" spans="1:6">
      <c r="A15529" t="s">
        <v>4</v>
      </c>
      <c r="B15529" s="4" t="s">
        <v>5</v>
      </c>
      <c r="C15529" s="4" t="s">
        <v>7</v>
      </c>
      <c r="D15529" s="4" t="s">
        <v>7</v>
      </c>
      <c r="E15529" s="4" t="s">
        <v>7</v>
      </c>
    </row>
    <row r="15530" spans="1:6">
      <c r="A15530" t="n">
        <v>130064</v>
      </c>
      <c r="B15530" s="56" t="n">
        <v>61</v>
      </c>
      <c r="C15530" s="7" t="n">
        <v>2</v>
      </c>
      <c r="D15530" s="7" t="n">
        <v>5</v>
      </c>
      <c r="E15530" s="7" t="n">
        <v>0</v>
      </c>
    </row>
    <row r="15531" spans="1:6">
      <c r="A15531" t="s">
        <v>4</v>
      </c>
      <c r="B15531" s="4" t="s">
        <v>5</v>
      </c>
      <c r="C15531" s="4" t="s">
        <v>7</v>
      </c>
      <c r="D15531" s="4" t="s">
        <v>7</v>
      </c>
      <c r="E15531" s="4" t="s">
        <v>7</v>
      </c>
    </row>
    <row r="15532" spans="1:6">
      <c r="A15532" t="n">
        <v>130071</v>
      </c>
      <c r="B15532" s="56" t="n">
        <v>61</v>
      </c>
      <c r="C15532" s="7" t="n">
        <v>3</v>
      </c>
      <c r="D15532" s="7" t="n">
        <v>5</v>
      </c>
      <c r="E15532" s="7" t="n">
        <v>0</v>
      </c>
    </row>
    <row r="15533" spans="1:6">
      <c r="A15533" t="s">
        <v>4</v>
      </c>
      <c r="B15533" s="4" t="s">
        <v>5</v>
      </c>
      <c r="C15533" s="4" t="s">
        <v>7</v>
      </c>
      <c r="D15533" s="4" t="s">
        <v>7</v>
      </c>
      <c r="E15533" s="4" t="s">
        <v>7</v>
      </c>
    </row>
    <row r="15534" spans="1:6">
      <c r="A15534" t="n">
        <v>130078</v>
      </c>
      <c r="B15534" s="56" t="n">
        <v>61</v>
      </c>
      <c r="C15534" s="7" t="n">
        <v>4</v>
      </c>
      <c r="D15534" s="7" t="n">
        <v>5</v>
      </c>
      <c r="E15534" s="7" t="n">
        <v>0</v>
      </c>
    </row>
    <row r="15535" spans="1:6">
      <c r="A15535" t="s">
        <v>4</v>
      </c>
      <c r="B15535" s="4" t="s">
        <v>5</v>
      </c>
      <c r="C15535" s="4" t="s">
        <v>7</v>
      </c>
      <c r="D15535" s="4" t="s">
        <v>7</v>
      </c>
      <c r="E15535" s="4" t="s">
        <v>7</v>
      </c>
    </row>
    <row r="15536" spans="1:6">
      <c r="A15536" t="n">
        <v>130085</v>
      </c>
      <c r="B15536" s="56" t="n">
        <v>61</v>
      </c>
      <c r="C15536" s="7" t="n">
        <v>5</v>
      </c>
      <c r="D15536" s="7" t="n">
        <v>0</v>
      </c>
      <c r="E15536" s="7" t="n">
        <v>0</v>
      </c>
    </row>
    <row r="15537" spans="1:6">
      <c r="A15537" t="s">
        <v>4</v>
      </c>
      <c r="B15537" s="4" t="s">
        <v>5</v>
      </c>
      <c r="C15537" s="4" t="s">
        <v>7</v>
      </c>
      <c r="D15537" s="4" t="s">
        <v>7</v>
      </c>
      <c r="E15537" s="4" t="s">
        <v>7</v>
      </c>
    </row>
    <row r="15538" spans="1:6">
      <c r="A15538" t="n">
        <v>130092</v>
      </c>
      <c r="B15538" s="56" t="n">
        <v>61</v>
      </c>
      <c r="C15538" s="7" t="n">
        <v>6</v>
      </c>
      <c r="D15538" s="7" t="n">
        <v>5</v>
      </c>
      <c r="E15538" s="7" t="n">
        <v>0</v>
      </c>
    </row>
    <row r="15539" spans="1:6">
      <c r="A15539" t="s">
        <v>4</v>
      </c>
      <c r="B15539" s="4" t="s">
        <v>5</v>
      </c>
      <c r="C15539" s="4" t="s">
        <v>7</v>
      </c>
      <c r="D15539" s="4" t="s">
        <v>7</v>
      </c>
      <c r="E15539" s="4" t="s">
        <v>7</v>
      </c>
    </row>
    <row r="15540" spans="1:6">
      <c r="A15540" t="n">
        <v>130099</v>
      </c>
      <c r="B15540" s="56" t="n">
        <v>61</v>
      </c>
      <c r="C15540" s="7" t="n">
        <v>7</v>
      </c>
      <c r="D15540" s="7" t="n">
        <v>5</v>
      </c>
      <c r="E15540" s="7" t="n">
        <v>0</v>
      </c>
    </row>
    <row r="15541" spans="1:6">
      <c r="A15541" t="s">
        <v>4</v>
      </c>
      <c r="B15541" s="4" t="s">
        <v>5</v>
      </c>
      <c r="C15541" s="4" t="s">
        <v>7</v>
      </c>
      <c r="D15541" s="4" t="s">
        <v>7</v>
      </c>
      <c r="E15541" s="4" t="s">
        <v>7</v>
      </c>
    </row>
    <row r="15542" spans="1:6">
      <c r="A15542" t="n">
        <v>130106</v>
      </c>
      <c r="B15542" s="56" t="n">
        <v>61</v>
      </c>
      <c r="C15542" s="7" t="n">
        <v>8</v>
      </c>
      <c r="D15542" s="7" t="n">
        <v>5</v>
      </c>
      <c r="E15542" s="7" t="n">
        <v>0</v>
      </c>
    </row>
    <row r="15543" spans="1:6">
      <c r="A15543" t="s">
        <v>4</v>
      </c>
      <c r="B15543" s="4" t="s">
        <v>5</v>
      </c>
      <c r="C15543" s="4" t="s">
        <v>7</v>
      </c>
      <c r="D15543" s="4" t="s">
        <v>7</v>
      </c>
      <c r="E15543" s="4" t="s">
        <v>7</v>
      </c>
    </row>
    <row r="15544" spans="1:6">
      <c r="A15544" t="n">
        <v>130113</v>
      </c>
      <c r="B15544" s="56" t="n">
        <v>61</v>
      </c>
      <c r="C15544" s="7" t="n">
        <v>9</v>
      </c>
      <c r="D15544" s="7" t="n">
        <v>5</v>
      </c>
      <c r="E15544" s="7" t="n">
        <v>0</v>
      </c>
    </row>
    <row r="15545" spans="1:6">
      <c r="A15545" t="s">
        <v>4</v>
      </c>
      <c r="B15545" s="4" t="s">
        <v>5</v>
      </c>
      <c r="C15545" s="4" t="s">
        <v>7</v>
      </c>
      <c r="D15545" s="4" t="s">
        <v>7</v>
      </c>
      <c r="E15545" s="4" t="s">
        <v>7</v>
      </c>
    </row>
    <row r="15546" spans="1:6">
      <c r="A15546" t="n">
        <v>130120</v>
      </c>
      <c r="B15546" s="56" t="n">
        <v>61</v>
      </c>
      <c r="C15546" s="7" t="n">
        <v>11</v>
      </c>
      <c r="D15546" s="7" t="n">
        <v>5</v>
      </c>
      <c r="E15546" s="7" t="n">
        <v>0</v>
      </c>
    </row>
    <row r="15547" spans="1:6">
      <c r="A15547" t="s">
        <v>4</v>
      </c>
      <c r="B15547" s="4" t="s">
        <v>5</v>
      </c>
      <c r="C15547" s="4" t="s">
        <v>7</v>
      </c>
      <c r="D15547" s="4" t="s">
        <v>7</v>
      </c>
      <c r="E15547" s="4" t="s">
        <v>7</v>
      </c>
    </row>
    <row r="15548" spans="1:6">
      <c r="A15548" t="n">
        <v>130127</v>
      </c>
      <c r="B15548" s="56" t="n">
        <v>61</v>
      </c>
      <c r="C15548" s="7" t="n">
        <v>7032</v>
      </c>
      <c r="D15548" s="7" t="n">
        <v>0</v>
      </c>
      <c r="E15548" s="7" t="n">
        <v>0</v>
      </c>
    </row>
    <row r="15549" spans="1:6">
      <c r="A15549" t="s">
        <v>4</v>
      </c>
      <c r="B15549" s="4" t="s">
        <v>5</v>
      </c>
      <c r="C15549" s="4" t="s">
        <v>7</v>
      </c>
      <c r="D15549" s="4" t="s">
        <v>7</v>
      </c>
      <c r="E15549" s="4" t="s">
        <v>7</v>
      </c>
    </row>
    <row r="15550" spans="1:6">
      <c r="A15550" t="n">
        <v>130134</v>
      </c>
      <c r="B15550" s="56" t="n">
        <v>61</v>
      </c>
      <c r="C15550" s="7" t="n">
        <v>83</v>
      </c>
      <c r="D15550" s="7" t="n">
        <v>5</v>
      </c>
      <c r="E15550" s="7" t="n">
        <v>0</v>
      </c>
    </row>
    <row r="15551" spans="1:6">
      <c r="A15551" t="s">
        <v>4</v>
      </c>
      <c r="B15551" s="4" t="s">
        <v>5</v>
      </c>
      <c r="C15551" s="4" t="s">
        <v>8</v>
      </c>
      <c r="D15551" s="4" t="s">
        <v>8</v>
      </c>
      <c r="E15551" s="4" t="s">
        <v>13</v>
      </c>
      <c r="F15551" s="4" t="s">
        <v>13</v>
      </c>
      <c r="G15551" s="4" t="s">
        <v>13</v>
      </c>
      <c r="H15551" s="4" t="s">
        <v>7</v>
      </c>
    </row>
    <row r="15552" spans="1:6">
      <c r="A15552" t="n">
        <v>130141</v>
      </c>
      <c r="B15552" s="31" t="n">
        <v>45</v>
      </c>
      <c r="C15552" s="7" t="n">
        <v>2</v>
      </c>
      <c r="D15552" s="7" t="n">
        <v>3</v>
      </c>
      <c r="E15552" s="7" t="n">
        <v>-0.75</v>
      </c>
      <c r="F15552" s="7" t="n">
        <v>3.36999988555908</v>
      </c>
      <c r="G15552" s="7" t="n">
        <v>39.9599990844727</v>
      </c>
      <c r="H15552" s="7" t="n">
        <v>0</v>
      </c>
    </row>
    <row r="15553" spans="1:8">
      <c r="A15553" t="s">
        <v>4</v>
      </c>
      <c r="B15553" s="4" t="s">
        <v>5</v>
      </c>
      <c r="C15553" s="4" t="s">
        <v>8</v>
      </c>
      <c r="D15553" s="4" t="s">
        <v>8</v>
      </c>
      <c r="E15553" s="4" t="s">
        <v>13</v>
      </c>
      <c r="F15553" s="4" t="s">
        <v>13</v>
      </c>
      <c r="G15553" s="4" t="s">
        <v>13</v>
      </c>
      <c r="H15553" s="4" t="s">
        <v>7</v>
      </c>
      <c r="I15553" s="4" t="s">
        <v>8</v>
      </c>
    </row>
    <row r="15554" spans="1:8">
      <c r="A15554" t="n">
        <v>130158</v>
      </c>
      <c r="B15554" s="31" t="n">
        <v>45</v>
      </c>
      <c r="C15554" s="7" t="n">
        <v>4</v>
      </c>
      <c r="D15554" s="7" t="n">
        <v>3</v>
      </c>
      <c r="E15554" s="7" t="n">
        <v>3.85999989509583</v>
      </c>
      <c r="F15554" s="7" t="n">
        <v>341.200012207031</v>
      </c>
      <c r="G15554" s="7" t="n">
        <v>0</v>
      </c>
      <c r="H15554" s="7" t="n">
        <v>0</v>
      </c>
      <c r="I15554" s="7" t="n">
        <v>1</v>
      </c>
    </row>
    <row r="15555" spans="1:8">
      <c r="A15555" t="s">
        <v>4</v>
      </c>
      <c r="B15555" s="4" t="s">
        <v>5</v>
      </c>
      <c r="C15555" s="4" t="s">
        <v>8</v>
      </c>
      <c r="D15555" s="4" t="s">
        <v>8</v>
      </c>
      <c r="E15555" s="4" t="s">
        <v>13</v>
      </c>
      <c r="F15555" s="4" t="s">
        <v>7</v>
      </c>
    </row>
    <row r="15556" spans="1:8">
      <c r="A15556" t="n">
        <v>130176</v>
      </c>
      <c r="B15556" s="31" t="n">
        <v>45</v>
      </c>
      <c r="C15556" s="7" t="n">
        <v>5</v>
      </c>
      <c r="D15556" s="7" t="n">
        <v>3</v>
      </c>
      <c r="E15556" s="7" t="n">
        <v>1.89999997615814</v>
      </c>
      <c r="F15556" s="7" t="n">
        <v>0</v>
      </c>
    </row>
    <row r="15557" spans="1:8">
      <c r="A15557" t="s">
        <v>4</v>
      </c>
      <c r="B15557" s="4" t="s">
        <v>5</v>
      </c>
      <c r="C15557" s="4" t="s">
        <v>8</v>
      </c>
      <c r="D15557" s="4" t="s">
        <v>8</v>
      </c>
      <c r="E15557" s="4" t="s">
        <v>13</v>
      </c>
      <c r="F15557" s="4" t="s">
        <v>7</v>
      </c>
    </row>
    <row r="15558" spans="1:8">
      <c r="A15558" t="n">
        <v>130185</v>
      </c>
      <c r="B15558" s="31" t="n">
        <v>45</v>
      </c>
      <c r="C15558" s="7" t="n">
        <v>11</v>
      </c>
      <c r="D15558" s="7" t="n">
        <v>3</v>
      </c>
      <c r="E15558" s="7" t="n">
        <v>23.1000003814697</v>
      </c>
      <c r="F15558" s="7" t="n">
        <v>0</v>
      </c>
    </row>
    <row r="15559" spans="1:8">
      <c r="A15559" t="s">
        <v>4</v>
      </c>
      <c r="B15559" s="4" t="s">
        <v>5</v>
      </c>
      <c r="C15559" s="4" t="s">
        <v>8</v>
      </c>
      <c r="D15559" s="4" t="s">
        <v>8</v>
      </c>
      <c r="E15559" s="4" t="s">
        <v>13</v>
      </c>
      <c r="F15559" s="4" t="s">
        <v>13</v>
      </c>
      <c r="G15559" s="4" t="s">
        <v>13</v>
      </c>
      <c r="H15559" s="4" t="s">
        <v>7</v>
      </c>
      <c r="I15559" s="4" t="s">
        <v>8</v>
      </c>
    </row>
    <row r="15560" spans="1:8">
      <c r="A15560" t="n">
        <v>130194</v>
      </c>
      <c r="B15560" s="31" t="n">
        <v>45</v>
      </c>
      <c r="C15560" s="7" t="n">
        <v>4</v>
      </c>
      <c r="D15560" s="7" t="n">
        <v>3</v>
      </c>
      <c r="E15560" s="7" t="n">
        <v>6.07000017166138</v>
      </c>
      <c r="F15560" s="7" t="n">
        <v>350.470001220703</v>
      </c>
      <c r="G15560" s="7" t="n">
        <v>0</v>
      </c>
      <c r="H15560" s="7" t="n">
        <v>30000</v>
      </c>
      <c r="I15560" s="7" t="n">
        <v>1</v>
      </c>
    </row>
    <row r="15561" spans="1:8">
      <c r="A15561" t="s">
        <v>4</v>
      </c>
      <c r="B15561" s="4" t="s">
        <v>5</v>
      </c>
      <c r="C15561" s="4" t="s">
        <v>8</v>
      </c>
      <c r="D15561" s="4" t="s">
        <v>8</v>
      </c>
      <c r="E15561" s="4" t="s">
        <v>13</v>
      </c>
      <c r="F15561" s="4" t="s">
        <v>7</v>
      </c>
    </row>
    <row r="15562" spans="1:8">
      <c r="A15562" t="n">
        <v>130212</v>
      </c>
      <c r="B15562" s="31" t="n">
        <v>45</v>
      </c>
      <c r="C15562" s="7" t="n">
        <v>5</v>
      </c>
      <c r="D15562" s="7" t="n">
        <v>3</v>
      </c>
      <c r="E15562" s="7" t="n">
        <v>3</v>
      </c>
      <c r="F15562" s="7" t="n">
        <v>30000</v>
      </c>
    </row>
    <row r="15563" spans="1:8">
      <c r="A15563" t="s">
        <v>4</v>
      </c>
      <c r="B15563" s="4" t="s">
        <v>5</v>
      </c>
      <c r="C15563" s="4" t="s">
        <v>7</v>
      </c>
      <c r="D15563" s="4" t="s">
        <v>8</v>
      </c>
      <c r="E15563" s="4" t="s">
        <v>9</v>
      </c>
      <c r="F15563" s="4" t="s">
        <v>13</v>
      </c>
      <c r="G15563" s="4" t="s">
        <v>13</v>
      </c>
      <c r="H15563" s="4" t="s">
        <v>13</v>
      </c>
    </row>
    <row r="15564" spans="1:8">
      <c r="A15564" t="n">
        <v>130221</v>
      </c>
      <c r="B15564" s="52" t="n">
        <v>48</v>
      </c>
      <c r="C15564" s="7" t="n">
        <v>8</v>
      </c>
      <c r="D15564" s="7" t="n">
        <v>0</v>
      </c>
      <c r="E15564" s="7" t="s">
        <v>258</v>
      </c>
      <c r="F15564" s="7" t="n">
        <v>-1</v>
      </c>
      <c r="G15564" s="7" t="n">
        <v>1</v>
      </c>
      <c r="H15564" s="7" t="n">
        <v>1.40129846432482e-45</v>
      </c>
    </row>
    <row r="15565" spans="1:8">
      <c r="A15565" t="s">
        <v>4</v>
      </c>
      <c r="B15565" s="4" t="s">
        <v>5</v>
      </c>
      <c r="C15565" s="4" t="s">
        <v>8</v>
      </c>
      <c r="D15565" s="4" t="s">
        <v>7</v>
      </c>
      <c r="E15565" s="4" t="s">
        <v>9</v>
      </c>
      <c r="F15565" s="4" t="s">
        <v>9</v>
      </c>
      <c r="G15565" s="4" t="s">
        <v>9</v>
      </c>
      <c r="H15565" s="4" t="s">
        <v>9</v>
      </c>
    </row>
    <row r="15566" spans="1:8">
      <c r="A15566" t="n">
        <v>130250</v>
      </c>
      <c r="B15566" s="39" t="n">
        <v>51</v>
      </c>
      <c r="C15566" s="7" t="n">
        <v>3</v>
      </c>
      <c r="D15566" s="7" t="n">
        <v>5</v>
      </c>
      <c r="E15566" s="7" t="s">
        <v>99</v>
      </c>
      <c r="F15566" s="7" t="s">
        <v>239</v>
      </c>
      <c r="G15566" s="7" t="s">
        <v>94</v>
      </c>
      <c r="H15566" s="7" t="s">
        <v>95</v>
      </c>
    </row>
    <row r="15567" spans="1:8">
      <c r="A15567" t="s">
        <v>4</v>
      </c>
      <c r="B15567" s="4" t="s">
        <v>5</v>
      </c>
      <c r="C15567" s="4" t="s">
        <v>8</v>
      </c>
      <c r="D15567" s="4" t="s">
        <v>7</v>
      </c>
      <c r="E15567" s="4" t="s">
        <v>9</v>
      </c>
      <c r="F15567" s="4" t="s">
        <v>9</v>
      </c>
      <c r="G15567" s="4" t="s">
        <v>9</v>
      </c>
      <c r="H15567" s="4" t="s">
        <v>9</v>
      </c>
    </row>
    <row r="15568" spans="1:8">
      <c r="A15568" t="n">
        <v>130263</v>
      </c>
      <c r="B15568" s="39" t="n">
        <v>51</v>
      </c>
      <c r="C15568" s="7" t="n">
        <v>3</v>
      </c>
      <c r="D15568" s="7" t="n">
        <v>11</v>
      </c>
      <c r="E15568" s="7" t="s">
        <v>95</v>
      </c>
      <c r="F15568" s="7" t="s">
        <v>239</v>
      </c>
      <c r="G15568" s="7" t="s">
        <v>94</v>
      </c>
      <c r="H15568" s="7" t="s">
        <v>95</v>
      </c>
    </row>
    <row r="15569" spans="1:9">
      <c r="A15569" t="s">
        <v>4</v>
      </c>
      <c r="B15569" s="4" t="s">
        <v>5</v>
      </c>
      <c r="C15569" s="4" t="s">
        <v>8</v>
      </c>
      <c r="D15569" s="4" t="s">
        <v>7</v>
      </c>
      <c r="E15569" s="4" t="s">
        <v>9</v>
      </c>
      <c r="F15569" s="4" t="s">
        <v>9</v>
      </c>
      <c r="G15569" s="4" t="s">
        <v>9</v>
      </c>
      <c r="H15569" s="4" t="s">
        <v>9</v>
      </c>
    </row>
    <row r="15570" spans="1:9">
      <c r="A15570" t="n">
        <v>130276</v>
      </c>
      <c r="B15570" s="39" t="n">
        <v>51</v>
      </c>
      <c r="C15570" s="7" t="n">
        <v>3</v>
      </c>
      <c r="D15570" s="7" t="n">
        <v>9</v>
      </c>
      <c r="E15570" s="7" t="s">
        <v>95</v>
      </c>
      <c r="F15570" s="7" t="s">
        <v>99</v>
      </c>
      <c r="G15570" s="7" t="s">
        <v>94</v>
      </c>
      <c r="H15570" s="7" t="s">
        <v>95</v>
      </c>
    </row>
    <row r="15571" spans="1:9">
      <c r="A15571" t="s">
        <v>4</v>
      </c>
      <c r="B15571" s="4" t="s">
        <v>5</v>
      </c>
      <c r="C15571" s="4" t="s">
        <v>8</v>
      </c>
      <c r="D15571" s="4" t="s">
        <v>7</v>
      </c>
    </row>
    <row r="15572" spans="1:9">
      <c r="A15572" t="n">
        <v>130289</v>
      </c>
      <c r="B15572" s="27" t="n">
        <v>58</v>
      </c>
      <c r="C15572" s="7" t="n">
        <v>255</v>
      </c>
      <c r="D15572" s="7" t="n">
        <v>0</v>
      </c>
    </row>
    <row r="15573" spans="1:9">
      <c r="A15573" t="s">
        <v>4</v>
      </c>
      <c r="B15573" s="4" t="s">
        <v>5</v>
      </c>
      <c r="C15573" s="4" t="s">
        <v>8</v>
      </c>
      <c r="D15573" s="4" t="s">
        <v>8</v>
      </c>
      <c r="E15573" s="4" t="s">
        <v>8</v>
      </c>
      <c r="F15573" s="4" t="s">
        <v>8</v>
      </c>
    </row>
    <row r="15574" spans="1:9">
      <c r="A15574" t="n">
        <v>130293</v>
      </c>
      <c r="B15574" s="11" t="n">
        <v>14</v>
      </c>
      <c r="C15574" s="7" t="n">
        <v>0</v>
      </c>
      <c r="D15574" s="7" t="n">
        <v>1</v>
      </c>
      <c r="E15574" s="7" t="n">
        <v>0</v>
      </c>
      <c r="F15574" s="7" t="n">
        <v>0</v>
      </c>
    </row>
    <row r="15575" spans="1:9">
      <c r="A15575" t="s">
        <v>4</v>
      </c>
      <c r="B15575" s="4" t="s">
        <v>5</v>
      </c>
      <c r="C15575" s="4" t="s">
        <v>8</v>
      </c>
      <c r="D15575" s="4" t="s">
        <v>7</v>
      </c>
      <c r="E15575" s="4" t="s">
        <v>9</v>
      </c>
    </row>
    <row r="15576" spans="1:9">
      <c r="A15576" t="n">
        <v>130298</v>
      </c>
      <c r="B15576" s="39" t="n">
        <v>51</v>
      </c>
      <c r="C15576" s="7" t="n">
        <v>4</v>
      </c>
      <c r="D15576" s="7" t="n">
        <v>5</v>
      </c>
      <c r="E15576" s="7" t="s">
        <v>468</v>
      </c>
    </row>
    <row r="15577" spans="1:9">
      <c r="A15577" t="s">
        <v>4</v>
      </c>
      <c r="B15577" s="4" t="s">
        <v>5</v>
      </c>
      <c r="C15577" s="4" t="s">
        <v>7</v>
      </c>
    </row>
    <row r="15578" spans="1:9">
      <c r="A15578" t="n">
        <v>130312</v>
      </c>
      <c r="B15578" s="25" t="n">
        <v>16</v>
      </c>
      <c r="C15578" s="7" t="n">
        <v>0</v>
      </c>
    </row>
    <row r="15579" spans="1:9">
      <c r="A15579" t="s">
        <v>4</v>
      </c>
      <c r="B15579" s="4" t="s">
        <v>5</v>
      </c>
      <c r="C15579" s="4" t="s">
        <v>7</v>
      </c>
      <c r="D15579" s="4" t="s">
        <v>74</v>
      </c>
      <c r="E15579" s="4" t="s">
        <v>8</v>
      </c>
      <c r="F15579" s="4" t="s">
        <v>8</v>
      </c>
    </row>
    <row r="15580" spans="1:9">
      <c r="A15580" t="n">
        <v>130315</v>
      </c>
      <c r="B15580" s="40" t="n">
        <v>26</v>
      </c>
      <c r="C15580" s="7" t="n">
        <v>5</v>
      </c>
      <c r="D15580" s="7" t="s">
        <v>882</v>
      </c>
      <c r="E15580" s="7" t="n">
        <v>2</v>
      </c>
      <c r="F15580" s="7" t="n">
        <v>0</v>
      </c>
    </row>
    <row r="15581" spans="1:9">
      <c r="A15581" t="s">
        <v>4</v>
      </c>
      <c r="B15581" s="4" t="s">
        <v>5</v>
      </c>
    </row>
    <row r="15582" spans="1:9">
      <c r="A15582" t="n">
        <v>130326</v>
      </c>
      <c r="B15582" s="41" t="n">
        <v>28</v>
      </c>
    </row>
    <row r="15583" spans="1:9">
      <c r="A15583" t="s">
        <v>4</v>
      </c>
      <c r="B15583" s="4" t="s">
        <v>5</v>
      </c>
      <c r="C15583" s="4" t="s">
        <v>7</v>
      </c>
      <c r="D15583" s="4" t="s">
        <v>8</v>
      </c>
      <c r="E15583" s="4" t="s">
        <v>8</v>
      </c>
      <c r="F15583" s="4" t="s">
        <v>9</v>
      </c>
    </row>
    <row r="15584" spans="1:9">
      <c r="A15584" t="n">
        <v>130327</v>
      </c>
      <c r="B15584" s="59" t="n">
        <v>47</v>
      </c>
      <c r="C15584" s="7" t="n">
        <v>5</v>
      </c>
      <c r="D15584" s="7" t="n">
        <v>0</v>
      </c>
      <c r="E15584" s="7" t="n">
        <v>0</v>
      </c>
      <c r="F15584" s="7" t="s">
        <v>834</v>
      </c>
    </row>
    <row r="15585" spans="1:8">
      <c r="A15585" t="s">
        <v>4</v>
      </c>
      <c r="B15585" s="4" t="s">
        <v>5</v>
      </c>
      <c r="C15585" s="4" t="s">
        <v>8</v>
      </c>
      <c r="D15585" s="4" t="s">
        <v>7</v>
      </c>
      <c r="E15585" s="4" t="s">
        <v>9</v>
      </c>
    </row>
    <row r="15586" spans="1:8">
      <c r="A15586" t="n">
        <v>130344</v>
      </c>
      <c r="B15586" s="39" t="n">
        <v>51</v>
      </c>
      <c r="C15586" s="7" t="n">
        <v>4</v>
      </c>
      <c r="D15586" s="7" t="n">
        <v>5</v>
      </c>
      <c r="E15586" s="7" t="s">
        <v>883</v>
      </c>
    </row>
    <row r="15587" spans="1:8">
      <c r="A15587" t="s">
        <v>4</v>
      </c>
      <c r="B15587" s="4" t="s">
        <v>5</v>
      </c>
      <c r="C15587" s="4" t="s">
        <v>7</v>
      </c>
    </row>
    <row r="15588" spans="1:8">
      <c r="A15588" t="n">
        <v>130358</v>
      </c>
      <c r="B15588" s="25" t="n">
        <v>16</v>
      </c>
      <c r="C15588" s="7" t="n">
        <v>0</v>
      </c>
    </row>
    <row r="15589" spans="1:8">
      <c r="A15589" t="s">
        <v>4</v>
      </c>
      <c r="B15589" s="4" t="s">
        <v>5</v>
      </c>
      <c r="C15589" s="4" t="s">
        <v>7</v>
      </c>
      <c r="D15589" s="4" t="s">
        <v>74</v>
      </c>
      <c r="E15589" s="4" t="s">
        <v>8</v>
      </c>
      <c r="F15589" s="4" t="s">
        <v>8</v>
      </c>
      <c r="G15589" s="4" t="s">
        <v>74</v>
      </c>
      <c r="H15589" s="4" t="s">
        <v>8</v>
      </c>
      <c r="I15589" s="4" t="s">
        <v>8</v>
      </c>
    </row>
    <row r="15590" spans="1:8">
      <c r="A15590" t="n">
        <v>130361</v>
      </c>
      <c r="B15590" s="40" t="n">
        <v>26</v>
      </c>
      <c r="C15590" s="7" t="n">
        <v>5</v>
      </c>
      <c r="D15590" s="7" t="s">
        <v>884</v>
      </c>
      <c r="E15590" s="7" t="n">
        <v>2</v>
      </c>
      <c r="F15590" s="7" t="n">
        <v>3</v>
      </c>
      <c r="G15590" s="7" t="s">
        <v>885</v>
      </c>
      <c r="H15590" s="7" t="n">
        <v>2</v>
      </c>
      <c r="I15590" s="7" t="n">
        <v>0</v>
      </c>
    </row>
    <row r="15591" spans="1:8">
      <c r="A15591" t="s">
        <v>4</v>
      </c>
      <c r="B15591" s="4" t="s">
        <v>5</v>
      </c>
    </row>
    <row r="15592" spans="1:8">
      <c r="A15592" t="n">
        <v>130566</v>
      </c>
      <c r="B15592" s="41" t="n">
        <v>28</v>
      </c>
    </row>
    <row r="15593" spans="1:8">
      <c r="A15593" t="s">
        <v>4</v>
      </c>
      <c r="B15593" s="4" t="s">
        <v>5</v>
      </c>
      <c r="C15593" s="4" t="s">
        <v>7</v>
      </c>
      <c r="D15593" s="4" t="s">
        <v>8</v>
      </c>
      <c r="E15593" s="4" t="s">
        <v>9</v>
      </c>
      <c r="F15593" s="4" t="s">
        <v>13</v>
      </c>
      <c r="G15593" s="4" t="s">
        <v>13</v>
      </c>
      <c r="H15593" s="4" t="s">
        <v>13</v>
      </c>
    </row>
    <row r="15594" spans="1:8">
      <c r="A15594" t="n">
        <v>130567</v>
      </c>
      <c r="B15594" s="52" t="n">
        <v>48</v>
      </c>
      <c r="C15594" s="7" t="n">
        <v>5</v>
      </c>
      <c r="D15594" s="7" t="n">
        <v>0</v>
      </c>
      <c r="E15594" s="7" t="s">
        <v>834</v>
      </c>
      <c r="F15594" s="7" t="n">
        <v>-1</v>
      </c>
      <c r="G15594" s="7" t="n">
        <v>1</v>
      </c>
      <c r="H15594" s="7" t="n">
        <v>2.80259692864963e-45</v>
      </c>
    </row>
    <row r="15595" spans="1:8">
      <c r="A15595" t="s">
        <v>4</v>
      </c>
      <c r="B15595" s="4" t="s">
        <v>5</v>
      </c>
      <c r="C15595" s="4" t="s">
        <v>8</v>
      </c>
      <c r="D15595" s="4" t="s">
        <v>7</v>
      </c>
      <c r="E15595" s="4" t="s">
        <v>9</v>
      </c>
    </row>
    <row r="15596" spans="1:8">
      <c r="A15596" t="n">
        <v>130595</v>
      </c>
      <c r="B15596" s="39" t="n">
        <v>51</v>
      </c>
      <c r="C15596" s="7" t="n">
        <v>4</v>
      </c>
      <c r="D15596" s="7" t="n">
        <v>5</v>
      </c>
      <c r="E15596" s="7" t="s">
        <v>886</v>
      </c>
    </row>
    <row r="15597" spans="1:8">
      <c r="A15597" t="s">
        <v>4</v>
      </c>
      <c r="B15597" s="4" t="s">
        <v>5</v>
      </c>
      <c r="C15597" s="4" t="s">
        <v>7</v>
      </c>
    </row>
    <row r="15598" spans="1:8">
      <c r="A15598" t="n">
        <v>130609</v>
      </c>
      <c r="B15598" s="25" t="n">
        <v>16</v>
      </c>
      <c r="C15598" s="7" t="n">
        <v>0</v>
      </c>
    </row>
    <row r="15599" spans="1:8">
      <c r="A15599" t="s">
        <v>4</v>
      </c>
      <c r="B15599" s="4" t="s">
        <v>5</v>
      </c>
      <c r="C15599" s="4" t="s">
        <v>7</v>
      </c>
      <c r="D15599" s="4" t="s">
        <v>74</v>
      </c>
      <c r="E15599" s="4" t="s">
        <v>8</v>
      </c>
      <c r="F15599" s="4" t="s">
        <v>8</v>
      </c>
    </row>
    <row r="15600" spans="1:8">
      <c r="A15600" t="n">
        <v>130612</v>
      </c>
      <c r="B15600" s="40" t="n">
        <v>26</v>
      </c>
      <c r="C15600" s="7" t="n">
        <v>5</v>
      </c>
      <c r="D15600" s="7" t="s">
        <v>887</v>
      </c>
      <c r="E15600" s="7" t="n">
        <v>2</v>
      </c>
      <c r="F15600" s="7" t="n">
        <v>0</v>
      </c>
    </row>
    <row r="15601" spans="1:9">
      <c r="A15601" t="s">
        <v>4</v>
      </c>
      <c r="B15601" s="4" t="s">
        <v>5</v>
      </c>
    </row>
    <row r="15602" spans="1:9">
      <c r="A15602" t="n">
        <v>130689</v>
      </c>
      <c r="B15602" s="41" t="n">
        <v>28</v>
      </c>
    </row>
    <row r="15603" spans="1:9">
      <c r="A15603" t="s">
        <v>4</v>
      </c>
      <c r="B15603" s="4" t="s">
        <v>5</v>
      </c>
      <c r="C15603" s="4" t="s">
        <v>8</v>
      </c>
      <c r="D15603" s="4" t="s">
        <v>7</v>
      </c>
      <c r="E15603" s="4" t="s">
        <v>9</v>
      </c>
    </row>
    <row r="15604" spans="1:9">
      <c r="A15604" t="n">
        <v>130690</v>
      </c>
      <c r="B15604" s="39" t="n">
        <v>51</v>
      </c>
      <c r="C15604" s="7" t="n">
        <v>4</v>
      </c>
      <c r="D15604" s="7" t="n">
        <v>8</v>
      </c>
      <c r="E15604" s="7" t="s">
        <v>502</v>
      </c>
    </row>
    <row r="15605" spans="1:9">
      <c r="A15605" t="s">
        <v>4</v>
      </c>
      <c r="B15605" s="4" t="s">
        <v>5</v>
      </c>
      <c r="C15605" s="4" t="s">
        <v>7</v>
      </c>
    </row>
    <row r="15606" spans="1:9">
      <c r="A15606" t="n">
        <v>130703</v>
      </c>
      <c r="B15606" s="25" t="n">
        <v>16</v>
      </c>
      <c r="C15606" s="7" t="n">
        <v>0</v>
      </c>
    </row>
    <row r="15607" spans="1:9">
      <c r="A15607" t="s">
        <v>4</v>
      </c>
      <c r="B15607" s="4" t="s">
        <v>5</v>
      </c>
      <c r="C15607" s="4" t="s">
        <v>7</v>
      </c>
      <c r="D15607" s="4" t="s">
        <v>74</v>
      </c>
      <c r="E15607" s="4" t="s">
        <v>8</v>
      </c>
      <c r="F15607" s="4" t="s">
        <v>8</v>
      </c>
    </row>
    <row r="15608" spans="1:9">
      <c r="A15608" t="n">
        <v>130706</v>
      </c>
      <c r="B15608" s="40" t="n">
        <v>26</v>
      </c>
      <c r="C15608" s="7" t="n">
        <v>8</v>
      </c>
      <c r="D15608" s="7" t="s">
        <v>888</v>
      </c>
      <c r="E15608" s="7" t="n">
        <v>2</v>
      </c>
      <c r="F15608" s="7" t="n">
        <v>0</v>
      </c>
    </row>
    <row r="15609" spans="1:9">
      <c r="A15609" t="s">
        <v>4</v>
      </c>
      <c r="B15609" s="4" t="s">
        <v>5</v>
      </c>
    </row>
    <row r="15610" spans="1:9">
      <c r="A15610" t="n">
        <v>130743</v>
      </c>
      <c r="B15610" s="41" t="n">
        <v>28</v>
      </c>
    </row>
    <row r="15611" spans="1:9">
      <c r="A15611" t="s">
        <v>4</v>
      </c>
      <c r="B15611" s="4" t="s">
        <v>5</v>
      </c>
      <c r="C15611" s="4" t="s">
        <v>7</v>
      </c>
      <c r="D15611" s="4" t="s">
        <v>8</v>
      </c>
    </row>
    <row r="15612" spans="1:9">
      <c r="A15612" t="n">
        <v>130744</v>
      </c>
      <c r="B15612" s="42" t="n">
        <v>89</v>
      </c>
      <c r="C15612" s="7" t="n">
        <v>65533</v>
      </c>
      <c r="D15612" s="7" t="n">
        <v>1</v>
      </c>
    </row>
    <row r="15613" spans="1:9">
      <c r="A15613" t="s">
        <v>4</v>
      </c>
      <c r="B15613" s="4" t="s">
        <v>5</v>
      </c>
      <c r="C15613" s="4" t="s">
        <v>14</v>
      </c>
    </row>
    <row r="15614" spans="1:9">
      <c r="A15614" t="n">
        <v>130748</v>
      </c>
      <c r="B15614" s="62" t="n">
        <v>15</v>
      </c>
      <c r="C15614" s="7" t="n">
        <v>256</v>
      </c>
    </row>
    <row r="15615" spans="1:9">
      <c r="A15615" t="s">
        <v>4</v>
      </c>
      <c r="B15615" s="4" t="s">
        <v>5</v>
      </c>
      <c r="C15615" s="4" t="s">
        <v>8</v>
      </c>
      <c r="D15615" s="4" t="s">
        <v>7</v>
      </c>
      <c r="E15615" s="4" t="s">
        <v>7</v>
      </c>
      <c r="F15615" s="4" t="s">
        <v>8</v>
      </c>
    </row>
    <row r="15616" spans="1:9">
      <c r="A15616" t="n">
        <v>130753</v>
      </c>
      <c r="B15616" s="37" t="n">
        <v>25</v>
      </c>
      <c r="C15616" s="7" t="n">
        <v>1</v>
      </c>
      <c r="D15616" s="7" t="n">
        <v>60</v>
      </c>
      <c r="E15616" s="7" t="n">
        <v>640</v>
      </c>
      <c r="F15616" s="7" t="n">
        <v>2</v>
      </c>
    </row>
    <row r="15617" spans="1:6">
      <c r="A15617" t="s">
        <v>4</v>
      </c>
      <c r="B15617" s="4" t="s">
        <v>5</v>
      </c>
      <c r="C15617" s="4" t="s">
        <v>8</v>
      </c>
      <c r="D15617" s="4" t="s">
        <v>7</v>
      </c>
      <c r="E15617" s="4" t="s">
        <v>9</v>
      </c>
    </row>
    <row r="15618" spans="1:6">
      <c r="A15618" t="n">
        <v>130760</v>
      </c>
      <c r="B15618" s="39" t="n">
        <v>51</v>
      </c>
      <c r="C15618" s="7" t="n">
        <v>4</v>
      </c>
      <c r="D15618" s="7" t="n">
        <v>6</v>
      </c>
      <c r="E15618" s="7" t="s">
        <v>85</v>
      </c>
    </row>
    <row r="15619" spans="1:6">
      <c r="A15619" t="s">
        <v>4</v>
      </c>
      <c r="B15619" s="4" t="s">
        <v>5</v>
      </c>
      <c r="C15619" s="4" t="s">
        <v>7</v>
      </c>
    </row>
    <row r="15620" spans="1:6">
      <c r="A15620" t="n">
        <v>130774</v>
      </c>
      <c r="B15620" s="25" t="n">
        <v>16</v>
      </c>
      <c r="C15620" s="7" t="n">
        <v>0</v>
      </c>
    </row>
    <row r="15621" spans="1:6">
      <c r="A15621" t="s">
        <v>4</v>
      </c>
      <c r="B15621" s="4" t="s">
        <v>5</v>
      </c>
      <c r="C15621" s="4" t="s">
        <v>7</v>
      </c>
      <c r="D15621" s="4" t="s">
        <v>74</v>
      </c>
      <c r="E15621" s="4" t="s">
        <v>8</v>
      </c>
      <c r="F15621" s="4" t="s">
        <v>8</v>
      </c>
    </row>
    <row r="15622" spans="1:6">
      <c r="A15622" t="n">
        <v>130777</v>
      </c>
      <c r="B15622" s="40" t="n">
        <v>26</v>
      </c>
      <c r="C15622" s="7" t="n">
        <v>6</v>
      </c>
      <c r="D15622" s="7" t="s">
        <v>889</v>
      </c>
      <c r="E15622" s="7" t="n">
        <v>2</v>
      </c>
      <c r="F15622" s="7" t="n">
        <v>0</v>
      </c>
    </row>
    <row r="15623" spans="1:6">
      <c r="A15623" t="s">
        <v>4</v>
      </c>
      <c r="B15623" s="4" t="s">
        <v>5</v>
      </c>
    </row>
    <row r="15624" spans="1:6">
      <c r="A15624" t="n">
        <v>130901</v>
      </c>
      <c r="B15624" s="41" t="n">
        <v>28</v>
      </c>
    </row>
    <row r="15625" spans="1:6">
      <c r="A15625" t="s">
        <v>4</v>
      </c>
      <c r="B15625" s="4" t="s">
        <v>5</v>
      </c>
      <c r="C15625" s="4" t="s">
        <v>8</v>
      </c>
      <c r="D15625" s="4" t="s">
        <v>7</v>
      </c>
      <c r="E15625" s="4" t="s">
        <v>7</v>
      </c>
      <c r="F15625" s="4" t="s">
        <v>8</v>
      </c>
    </row>
    <row r="15626" spans="1:6">
      <c r="A15626" t="n">
        <v>130902</v>
      </c>
      <c r="B15626" s="37" t="n">
        <v>25</v>
      </c>
      <c r="C15626" s="7" t="n">
        <v>1</v>
      </c>
      <c r="D15626" s="7" t="n">
        <v>65535</v>
      </c>
      <c r="E15626" s="7" t="n">
        <v>65535</v>
      </c>
      <c r="F15626" s="7" t="n">
        <v>0</v>
      </c>
    </row>
    <row r="15627" spans="1:6">
      <c r="A15627" t="s">
        <v>4</v>
      </c>
      <c r="B15627" s="4" t="s">
        <v>5</v>
      </c>
      <c r="C15627" s="4" t="s">
        <v>8</v>
      </c>
      <c r="D15627" s="4" t="s">
        <v>8</v>
      </c>
      <c r="E15627" s="4" t="s">
        <v>8</v>
      </c>
      <c r="F15627" s="4" t="s">
        <v>8</v>
      </c>
    </row>
    <row r="15628" spans="1:6">
      <c r="A15628" t="n">
        <v>130909</v>
      </c>
      <c r="B15628" s="11" t="n">
        <v>14</v>
      </c>
      <c r="C15628" s="7" t="n">
        <v>0</v>
      </c>
      <c r="D15628" s="7" t="n">
        <v>1</v>
      </c>
      <c r="E15628" s="7" t="n">
        <v>0</v>
      </c>
      <c r="F15628" s="7" t="n">
        <v>0</v>
      </c>
    </row>
    <row r="15629" spans="1:6">
      <c r="A15629" t="s">
        <v>4</v>
      </c>
      <c r="B15629" s="4" t="s">
        <v>5</v>
      </c>
      <c r="C15629" s="4" t="s">
        <v>8</v>
      </c>
      <c r="D15629" s="4" t="s">
        <v>7</v>
      </c>
      <c r="E15629" s="4" t="s">
        <v>9</v>
      </c>
    </row>
    <row r="15630" spans="1:6">
      <c r="A15630" t="n">
        <v>130914</v>
      </c>
      <c r="B15630" s="39" t="n">
        <v>51</v>
      </c>
      <c r="C15630" s="7" t="n">
        <v>4</v>
      </c>
      <c r="D15630" s="7" t="n">
        <v>5</v>
      </c>
      <c r="E15630" s="7" t="s">
        <v>890</v>
      </c>
    </row>
    <row r="15631" spans="1:6">
      <c r="A15631" t="s">
        <v>4</v>
      </c>
      <c r="B15631" s="4" t="s">
        <v>5</v>
      </c>
      <c r="C15631" s="4" t="s">
        <v>7</v>
      </c>
    </row>
    <row r="15632" spans="1:6">
      <c r="A15632" t="n">
        <v>130927</v>
      </c>
      <c r="B15632" s="25" t="n">
        <v>16</v>
      </c>
      <c r="C15632" s="7" t="n">
        <v>0</v>
      </c>
    </row>
    <row r="15633" spans="1:6">
      <c r="A15633" t="s">
        <v>4</v>
      </c>
      <c r="B15633" s="4" t="s">
        <v>5</v>
      </c>
      <c r="C15633" s="4" t="s">
        <v>7</v>
      </c>
      <c r="D15633" s="4" t="s">
        <v>74</v>
      </c>
      <c r="E15633" s="4" t="s">
        <v>8</v>
      </c>
      <c r="F15633" s="4" t="s">
        <v>8</v>
      </c>
      <c r="G15633" s="4" t="s">
        <v>74</v>
      </c>
      <c r="H15633" s="4" t="s">
        <v>8</v>
      </c>
      <c r="I15633" s="4" t="s">
        <v>8</v>
      </c>
    </row>
    <row r="15634" spans="1:6">
      <c r="A15634" t="n">
        <v>130930</v>
      </c>
      <c r="B15634" s="40" t="n">
        <v>26</v>
      </c>
      <c r="C15634" s="7" t="n">
        <v>5</v>
      </c>
      <c r="D15634" s="7" t="s">
        <v>891</v>
      </c>
      <c r="E15634" s="7" t="n">
        <v>2</v>
      </c>
      <c r="F15634" s="7" t="n">
        <v>3</v>
      </c>
      <c r="G15634" s="7" t="s">
        <v>892</v>
      </c>
      <c r="H15634" s="7" t="n">
        <v>2</v>
      </c>
      <c r="I15634" s="7" t="n">
        <v>0</v>
      </c>
    </row>
    <row r="15635" spans="1:6">
      <c r="A15635" t="s">
        <v>4</v>
      </c>
      <c r="B15635" s="4" t="s">
        <v>5</v>
      </c>
    </row>
    <row r="15636" spans="1:6">
      <c r="A15636" t="n">
        <v>131121</v>
      </c>
      <c r="B15636" s="41" t="n">
        <v>28</v>
      </c>
    </row>
    <row r="15637" spans="1:6">
      <c r="A15637" t="s">
        <v>4</v>
      </c>
      <c r="B15637" s="4" t="s">
        <v>5</v>
      </c>
      <c r="C15637" s="4" t="s">
        <v>14</v>
      </c>
    </row>
    <row r="15638" spans="1:6">
      <c r="A15638" t="n">
        <v>131122</v>
      </c>
      <c r="B15638" s="62" t="n">
        <v>15</v>
      </c>
      <c r="C15638" s="7" t="n">
        <v>256</v>
      </c>
    </row>
    <row r="15639" spans="1:6">
      <c r="A15639" t="s">
        <v>4</v>
      </c>
      <c r="B15639" s="4" t="s">
        <v>5</v>
      </c>
      <c r="C15639" s="4" t="s">
        <v>8</v>
      </c>
      <c r="D15639" s="4" t="s">
        <v>7</v>
      </c>
      <c r="E15639" s="4" t="s">
        <v>7</v>
      </c>
      <c r="F15639" s="4" t="s">
        <v>8</v>
      </c>
    </row>
    <row r="15640" spans="1:6">
      <c r="A15640" t="n">
        <v>131127</v>
      </c>
      <c r="B15640" s="37" t="n">
        <v>25</v>
      </c>
      <c r="C15640" s="7" t="n">
        <v>1</v>
      </c>
      <c r="D15640" s="7" t="n">
        <v>60</v>
      </c>
      <c r="E15640" s="7" t="n">
        <v>640</v>
      </c>
      <c r="F15640" s="7" t="n">
        <v>2</v>
      </c>
    </row>
    <row r="15641" spans="1:6">
      <c r="A15641" t="s">
        <v>4</v>
      </c>
      <c r="B15641" s="4" t="s">
        <v>5</v>
      </c>
      <c r="C15641" s="4" t="s">
        <v>8</v>
      </c>
      <c r="D15641" s="4" t="s">
        <v>7</v>
      </c>
      <c r="E15641" s="4" t="s">
        <v>9</v>
      </c>
    </row>
    <row r="15642" spans="1:6">
      <c r="A15642" t="n">
        <v>131134</v>
      </c>
      <c r="B15642" s="39" t="n">
        <v>51</v>
      </c>
      <c r="C15642" s="7" t="n">
        <v>4</v>
      </c>
      <c r="D15642" s="7" t="n">
        <v>18</v>
      </c>
      <c r="E15642" s="7" t="s">
        <v>471</v>
      </c>
    </row>
    <row r="15643" spans="1:6">
      <c r="A15643" t="s">
        <v>4</v>
      </c>
      <c r="B15643" s="4" t="s">
        <v>5</v>
      </c>
      <c r="C15643" s="4" t="s">
        <v>7</v>
      </c>
    </row>
    <row r="15644" spans="1:6">
      <c r="A15644" t="n">
        <v>131148</v>
      </c>
      <c r="B15644" s="25" t="n">
        <v>16</v>
      </c>
      <c r="C15644" s="7" t="n">
        <v>0</v>
      </c>
    </row>
    <row r="15645" spans="1:6">
      <c r="A15645" t="s">
        <v>4</v>
      </c>
      <c r="B15645" s="4" t="s">
        <v>5</v>
      </c>
      <c r="C15645" s="4" t="s">
        <v>7</v>
      </c>
      <c r="D15645" s="4" t="s">
        <v>74</v>
      </c>
      <c r="E15645" s="4" t="s">
        <v>8</v>
      </c>
      <c r="F15645" s="4" t="s">
        <v>8</v>
      </c>
    </row>
    <row r="15646" spans="1:6">
      <c r="A15646" t="n">
        <v>131151</v>
      </c>
      <c r="B15646" s="40" t="n">
        <v>26</v>
      </c>
      <c r="C15646" s="7" t="n">
        <v>18</v>
      </c>
      <c r="D15646" s="7" t="s">
        <v>893</v>
      </c>
      <c r="E15646" s="7" t="n">
        <v>2</v>
      </c>
      <c r="F15646" s="7" t="n">
        <v>0</v>
      </c>
    </row>
    <row r="15647" spans="1:6">
      <c r="A15647" t="s">
        <v>4</v>
      </c>
      <c r="B15647" s="4" t="s">
        <v>5</v>
      </c>
    </row>
    <row r="15648" spans="1:6">
      <c r="A15648" t="n">
        <v>131173</v>
      </c>
      <c r="B15648" s="41" t="n">
        <v>28</v>
      </c>
    </row>
    <row r="15649" spans="1:9">
      <c r="A15649" t="s">
        <v>4</v>
      </c>
      <c r="B15649" s="4" t="s">
        <v>5</v>
      </c>
      <c r="C15649" s="4" t="s">
        <v>8</v>
      </c>
      <c r="D15649" s="4" t="s">
        <v>7</v>
      </c>
      <c r="E15649" s="4" t="s">
        <v>7</v>
      </c>
      <c r="F15649" s="4" t="s">
        <v>8</v>
      </c>
    </row>
    <row r="15650" spans="1:9">
      <c r="A15650" t="n">
        <v>131174</v>
      </c>
      <c r="B15650" s="37" t="n">
        <v>25</v>
      </c>
      <c r="C15650" s="7" t="n">
        <v>1</v>
      </c>
      <c r="D15650" s="7" t="n">
        <v>65535</v>
      </c>
      <c r="E15650" s="7" t="n">
        <v>65535</v>
      </c>
      <c r="F15650" s="7" t="n">
        <v>0</v>
      </c>
    </row>
    <row r="15651" spans="1:9">
      <c r="A15651" t="s">
        <v>4</v>
      </c>
      <c r="B15651" s="4" t="s">
        <v>5</v>
      </c>
      <c r="C15651" s="4" t="s">
        <v>8</v>
      </c>
      <c r="D15651" s="4" t="s">
        <v>8</v>
      </c>
      <c r="E15651" s="4" t="s">
        <v>8</v>
      </c>
      <c r="F15651" s="4" t="s">
        <v>8</v>
      </c>
    </row>
    <row r="15652" spans="1:9">
      <c r="A15652" t="n">
        <v>131181</v>
      </c>
      <c r="B15652" s="11" t="n">
        <v>14</v>
      </c>
      <c r="C15652" s="7" t="n">
        <v>0</v>
      </c>
      <c r="D15652" s="7" t="n">
        <v>1</v>
      </c>
      <c r="E15652" s="7" t="n">
        <v>0</v>
      </c>
      <c r="F15652" s="7" t="n">
        <v>0</v>
      </c>
    </row>
    <row r="15653" spans="1:9">
      <c r="A15653" t="s">
        <v>4</v>
      </c>
      <c r="B15653" s="4" t="s">
        <v>5</v>
      </c>
      <c r="C15653" s="4" t="s">
        <v>7</v>
      </c>
      <c r="D15653" s="4" t="s">
        <v>8</v>
      </c>
      <c r="E15653" s="4" t="s">
        <v>8</v>
      </c>
      <c r="F15653" s="4" t="s">
        <v>9</v>
      </c>
    </row>
    <row r="15654" spans="1:9">
      <c r="A15654" t="n">
        <v>131186</v>
      </c>
      <c r="B15654" s="59" t="n">
        <v>47</v>
      </c>
      <c r="C15654" s="7" t="n">
        <v>11</v>
      </c>
      <c r="D15654" s="7" t="n">
        <v>0</v>
      </c>
      <c r="E15654" s="7" t="n">
        <v>0</v>
      </c>
      <c r="F15654" s="7" t="s">
        <v>829</v>
      </c>
    </row>
    <row r="15655" spans="1:9">
      <c r="A15655" t="s">
        <v>4</v>
      </c>
      <c r="B15655" s="4" t="s">
        <v>5</v>
      </c>
      <c r="C15655" s="4" t="s">
        <v>7</v>
      </c>
    </row>
    <row r="15656" spans="1:9">
      <c r="A15656" t="n">
        <v>131205</v>
      </c>
      <c r="B15656" s="25" t="n">
        <v>16</v>
      </c>
      <c r="C15656" s="7" t="n">
        <v>500</v>
      </c>
    </row>
    <row r="15657" spans="1:9">
      <c r="A15657" t="s">
        <v>4</v>
      </c>
      <c r="B15657" s="4" t="s">
        <v>5</v>
      </c>
      <c r="C15657" s="4" t="s">
        <v>8</v>
      </c>
      <c r="D15657" s="4" t="s">
        <v>7</v>
      </c>
      <c r="E15657" s="4" t="s">
        <v>9</v>
      </c>
    </row>
    <row r="15658" spans="1:9">
      <c r="A15658" t="n">
        <v>131208</v>
      </c>
      <c r="B15658" s="39" t="n">
        <v>51</v>
      </c>
      <c r="C15658" s="7" t="n">
        <v>4</v>
      </c>
      <c r="D15658" s="7" t="n">
        <v>11</v>
      </c>
      <c r="E15658" s="7" t="s">
        <v>468</v>
      </c>
    </row>
    <row r="15659" spans="1:9">
      <c r="A15659" t="s">
        <v>4</v>
      </c>
      <c r="B15659" s="4" t="s">
        <v>5</v>
      </c>
      <c r="C15659" s="4" t="s">
        <v>7</v>
      </c>
    </row>
    <row r="15660" spans="1:9">
      <c r="A15660" t="n">
        <v>131222</v>
      </c>
      <c r="B15660" s="25" t="n">
        <v>16</v>
      </c>
      <c r="C15660" s="7" t="n">
        <v>0</v>
      </c>
    </row>
    <row r="15661" spans="1:9">
      <c r="A15661" t="s">
        <v>4</v>
      </c>
      <c r="B15661" s="4" t="s">
        <v>5</v>
      </c>
      <c r="C15661" s="4" t="s">
        <v>7</v>
      </c>
      <c r="D15661" s="4" t="s">
        <v>74</v>
      </c>
      <c r="E15661" s="4" t="s">
        <v>8</v>
      </c>
      <c r="F15661" s="4" t="s">
        <v>8</v>
      </c>
    </row>
    <row r="15662" spans="1:9">
      <c r="A15662" t="n">
        <v>131225</v>
      </c>
      <c r="B15662" s="40" t="n">
        <v>26</v>
      </c>
      <c r="C15662" s="7" t="n">
        <v>11</v>
      </c>
      <c r="D15662" s="7" t="s">
        <v>894</v>
      </c>
      <c r="E15662" s="7" t="n">
        <v>2</v>
      </c>
      <c r="F15662" s="7" t="n">
        <v>0</v>
      </c>
    </row>
    <row r="15663" spans="1:9">
      <c r="A15663" t="s">
        <v>4</v>
      </c>
      <c r="B15663" s="4" t="s">
        <v>5</v>
      </c>
    </row>
    <row r="15664" spans="1:9">
      <c r="A15664" t="n">
        <v>131289</v>
      </c>
      <c r="B15664" s="41" t="n">
        <v>28</v>
      </c>
    </row>
    <row r="15665" spans="1:6">
      <c r="A15665" t="s">
        <v>4</v>
      </c>
      <c r="B15665" s="4" t="s">
        <v>5</v>
      </c>
      <c r="C15665" s="4" t="s">
        <v>7</v>
      </c>
      <c r="D15665" s="4" t="s">
        <v>8</v>
      </c>
    </row>
    <row r="15666" spans="1:6">
      <c r="A15666" t="n">
        <v>131290</v>
      </c>
      <c r="B15666" s="42" t="n">
        <v>89</v>
      </c>
      <c r="C15666" s="7" t="n">
        <v>65533</v>
      </c>
      <c r="D15666" s="7" t="n">
        <v>1</v>
      </c>
    </row>
    <row r="15667" spans="1:6">
      <c r="A15667" t="s">
        <v>4</v>
      </c>
      <c r="B15667" s="4" t="s">
        <v>5</v>
      </c>
      <c r="C15667" s="4" t="s">
        <v>14</v>
      </c>
    </row>
    <row r="15668" spans="1:6">
      <c r="A15668" t="n">
        <v>131294</v>
      </c>
      <c r="B15668" s="62" t="n">
        <v>15</v>
      </c>
      <c r="C15668" s="7" t="n">
        <v>256</v>
      </c>
    </row>
    <row r="15669" spans="1:6">
      <c r="A15669" t="s">
        <v>4</v>
      </c>
      <c r="B15669" s="4" t="s">
        <v>5</v>
      </c>
      <c r="C15669" s="4" t="s">
        <v>8</v>
      </c>
      <c r="D15669" s="4" t="s">
        <v>7</v>
      </c>
      <c r="E15669" s="4" t="s">
        <v>7</v>
      </c>
      <c r="F15669" s="4" t="s">
        <v>8</v>
      </c>
    </row>
    <row r="15670" spans="1:6">
      <c r="A15670" t="n">
        <v>131299</v>
      </c>
      <c r="B15670" s="37" t="n">
        <v>25</v>
      </c>
      <c r="C15670" s="7" t="n">
        <v>1</v>
      </c>
      <c r="D15670" s="7" t="n">
        <v>60</v>
      </c>
      <c r="E15670" s="7" t="n">
        <v>640</v>
      </c>
      <c r="F15670" s="7" t="n">
        <v>2</v>
      </c>
    </row>
    <row r="15671" spans="1:6">
      <c r="A15671" t="s">
        <v>4</v>
      </c>
      <c r="B15671" s="4" t="s">
        <v>5</v>
      </c>
      <c r="C15671" s="4" t="s">
        <v>8</v>
      </c>
      <c r="D15671" s="4" t="s">
        <v>7</v>
      </c>
      <c r="E15671" s="4" t="s">
        <v>9</v>
      </c>
    </row>
    <row r="15672" spans="1:6">
      <c r="A15672" t="n">
        <v>131306</v>
      </c>
      <c r="B15672" s="39" t="n">
        <v>51</v>
      </c>
      <c r="C15672" s="7" t="n">
        <v>4</v>
      </c>
      <c r="D15672" s="7" t="n">
        <v>0</v>
      </c>
      <c r="E15672" s="7" t="s">
        <v>529</v>
      </c>
    </row>
    <row r="15673" spans="1:6">
      <c r="A15673" t="s">
        <v>4</v>
      </c>
      <c r="B15673" s="4" t="s">
        <v>5</v>
      </c>
      <c r="C15673" s="4" t="s">
        <v>7</v>
      </c>
    </row>
    <row r="15674" spans="1:6">
      <c r="A15674" t="n">
        <v>131319</v>
      </c>
      <c r="B15674" s="25" t="n">
        <v>16</v>
      </c>
      <c r="C15674" s="7" t="n">
        <v>0</v>
      </c>
    </row>
    <row r="15675" spans="1:6">
      <c r="A15675" t="s">
        <v>4</v>
      </c>
      <c r="B15675" s="4" t="s">
        <v>5</v>
      </c>
      <c r="C15675" s="4" t="s">
        <v>7</v>
      </c>
      <c r="D15675" s="4" t="s">
        <v>74</v>
      </c>
      <c r="E15675" s="4" t="s">
        <v>8</v>
      </c>
      <c r="F15675" s="4" t="s">
        <v>8</v>
      </c>
    </row>
    <row r="15676" spans="1:6">
      <c r="A15676" t="n">
        <v>131322</v>
      </c>
      <c r="B15676" s="40" t="n">
        <v>26</v>
      </c>
      <c r="C15676" s="7" t="n">
        <v>0</v>
      </c>
      <c r="D15676" s="7" t="s">
        <v>895</v>
      </c>
      <c r="E15676" s="7" t="n">
        <v>2</v>
      </c>
      <c r="F15676" s="7" t="n">
        <v>0</v>
      </c>
    </row>
    <row r="15677" spans="1:6">
      <c r="A15677" t="s">
        <v>4</v>
      </c>
      <c r="B15677" s="4" t="s">
        <v>5</v>
      </c>
    </row>
    <row r="15678" spans="1:6">
      <c r="A15678" t="n">
        <v>131393</v>
      </c>
      <c r="B15678" s="41" t="n">
        <v>28</v>
      </c>
    </row>
    <row r="15679" spans="1:6">
      <c r="A15679" t="s">
        <v>4</v>
      </c>
      <c r="B15679" s="4" t="s">
        <v>5</v>
      </c>
      <c r="C15679" s="4" t="s">
        <v>8</v>
      </c>
      <c r="D15679" s="4" t="s">
        <v>7</v>
      </c>
      <c r="E15679" s="4" t="s">
        <v>7</v>
      </c>
      <c r="F15679" s="4" t="s">
        <v>8</v>
      </c>
    </row>
    <row r="15680" spans="1:6">
      <c r="A15680" t="n">
        <v>131394</v>
      </c>
      <c r="B15680" s="37" t="n">
        <v>25</v>
      </c>
      <c r="C15680" s="7" t="n">
        <v>1</v>
      </c>
      <c r="D15680" s="7" t="n">
        <v>65535</v>
      </c>
      <c r="E15680" s="7" t="n">
        <v>65535</v>
      </c>
      <c r="F15680" s="7" t="n">
        <v>0</v>
      </c>
    </row>
    <row r="15681" spans="1:6">
      <c r="A15681" t="s">
        <v>4</v>
      </c>
      <c r="B15681" s="4" t="s">
        <v>5</v>
      </c>
      <c r="C15681" s="4" t="s">
        <v>7</v>
      </c>
      <c r="D15681" s="4" t="s">
        <v>8</v>
      </c>
    </row>
    <row r="15682" spans="1:6">
      <c r="A15682" t="n">
        <v>131401</v>
      </c>
      <c r="B15682" s="42" t="n">
        <v>89</v>
      </c>
      <c r="C15682" s="7" t="n">
        <v>65533</v>
      </c>
      <c r="D15682" s="7" t="n">
        <v>1</v>
      </c>
    </row>
    <row r="15683" spans="1:6">
      <c r="A15683" t="s">
        <v>4</v>
      </c>
      <c r="B15683" s="4" t="s">
        <v>5</v>
      </c>
      <c r="C15683" s="4" t="s">
        <v>8</v>
      </c>
      <c r="D15683" s="4" t="s">
        <v>7</v>
      </c>
      <c r="E15683" s="4" t="s">
        <v>13</v>
      </c>
    </row>
    <row r="15684" spans="1:6">
      <c r="A15684" t="n">
        <v>131405</v>
      </c>
      <c r="B15684" s="27" t="n">
        <v>58</v>
      </c>
      <c r="C15684" s="7" t="n">
        <v>101</v>
      </c>
      <c r="D15684" s="7" t="n">
        <v>300</v>
      </c>
      <c r="E15684" s="7" t="n">
        <v>1</v>
      </c>
    </row>
    <row r="15685" spans="1:6">
      <c r="A15685" t="s">
        <v>4</v>
      </c>
      <c r="B15685" s="4" t="s">
        <v>5</v>
      </c>
      <c r="C15685" s="4" t="s">
        <v>8</v>
      </c>
      <c r="D15685" s="4" t="s">
        <v>7</v>
      </c>
    </row>
    <row r="15686" spans="1:6">
      <c r="A15686" t="n">
        <v>131413</v>
      </c>
      <c r="B15686" s="27" t="n">
        <v>58</v>
      </c>
      <c r="C15686" s="7" t="n">
        <v>254</v>
      </c>
      <c r="D15686" s="7" t="n">
        <v>0</v>
      </c>
    </row>
    <row r="15687" spans="1:6">
      <c r="A15687" t="s">
        <v>4</v>
      </c>
      <c r="B15687" s="4" t="s">
        <v>5</v>
      </c>
      <c r="C15687" s="4" t="s">
        <v>8</v>
      </c>
      <c r="D15687" s="4" t="s">
        <v>7</v>
      </c>
      <c r="E15687" s="4" t="s">
        <v>9</v>
      </c>
      <c r="F15687" s="4" t="s">
        <v>9</v>
      </c>
      <c r="G15687" s="4" t="s">
        <v>9</v>
      </c>
      <c r="H15687" s="4" t="s">
        <v>9</v>
      </c>
    </row>
    <row r="15688" spans="1:6">
      <c r="A15688" t="n">
        <v>131417</v>
      </c>
      <c r="B15688" s="39" t="n">
        <v>51</v>
      </c>
      <c r="C15688" s="7" t="n">
        <v>3</v>
      </c>
      <c r="D15688" s="7" t="n">
        <v>0</v>
      </c>
      <c r="E15688" s="7" t="s">
        <v>92</v>
      </c>
      <c r="F15688" s="7" t="s">
        <v>93</v>
      </c>
      <c r="G15688" s="7" t="s">
        <v>94</v>
      </c>
      <c r="H15688" s="7" t="s">
        <v>95</v>
      </c>
    </row>
    <row r="15689" spans="1:6">
      <c r="A15689" t="s">
        <v>4</v>
      </c>
      <c r="B15689" s="4" t="s">
        <v>5</v>
      </c>
      <c r="C15689" s="4" t="s">
        <v>8</v>
      </c>
      <c r="D15689" s="4" t="s">
        <v>7</v>
      </c>
      <c r="E15689" s="4" t="s">
        <v>9</v>
      </c>
      <c r="F15689" s="4" t="s">
        <v>9</v>
      </c>
      <c r="G15689" s="4" t="s">
        <v>9</v>
      </c>
      <c r="H15689" s="4" t="s">
        <v>9</v>
      </c>
    </row>
    <row r="15690" spans="1:6">
      <c r="A15690" t="n">
        <v>131446</v>
      </c>
      <c r="B15690" s="39" t="n">
        <v>51</v>
      </c>
      <c r="C15690" s="7" t="n">
        <v>3</v>
      </c>
      <c r="D15690" s="7" t="n">
        <v>5</v>
      </c>
      <c r="E15690" s="7" t="s">
        <v>92</v>
      </c>
      <c r="F15690" s="7" t="s">
        <v>93</v>
      </c>
      <c r="G15690" s="7" t="s">
        <v>94</v>
      </c>
      <c r="H15690" s="7" t="s">
        <v>95</v>
      </c>
    </row>
    <row r="15691" spans="1:6">
      <c r="A15691" t="s">
        <v>4</v>
      </c>
      <c r="B15691" s="4" t="s">
        <v>5</v>
      </c>
      <c r="C15691" s="4" t="s">
        <v>8</v>
      </c>
      <c r="D15691" s="4" t="s">
        <v>7</v>
      </c>
      <c r="E15691" s="4" t="s">
        <v>9</v>
      </c>
      <c r="F15691" s="4" t="s">
        <v>9</v>
      </c>
      <c r="G15691" s="4" t="s">
        <v>9</v>
      </c>
      <c r="H15691" s="4" t="s">
        <v>9</v>
      </c>
    </row>
    <row r="15692" spans="1:6">
      <c r="A15692" t="n">
        <v>131475</v>
      </c>
      <c r="B15692" s="39" t="n">
        <v>51</v>
      </c>
      <c r="C15692" s="7" t="n">
        <v>3</v>
      </c>
      <c r="D15692" s="7" t="n">
        <v>6</v>
      </c>
      <c r="E15692" s="7" t="s">
        <v>92</v>
      </c>
      <c r="F15692" s="7" t="s">
        <v>93</v>
      </c>
      <c r="G15692" s="7" t="s">
        <v>94</v>
      </c>
      <c r="H15692" s="7" t="s">
        <v>95</v>
      </c>
    </row>
    <row r="15693" spans="1:6">
      <c r="A15693" t="s">
        <v>4</v>
      </c>
      <c r="B15693" s="4" t="s">
        <v>5</v>
      </c>
      <c r="C15693" s="4" t="s">
        <v>8</v>
      </c>
      <c r="D15693" s="4" t="s">
        <v>7</v>
      </c>
      <c r="E15693" s="4" t="s">
        <v>9</v>
      </c>
      <c r="F15693" s="4" t="s">
        <v>9</v>
      </c>
      <c r="G15693" s="4" t="s">
        <v>9</v>
      </c>
      <c r="H15693" s="4" t="s">
        <v>9</v>
      </c>
    </row>
    <row r="15694" spans="1:6">
      <c r="A15694" t="n">
        <v>131504</v>
      </c>
      <c r="B15694" s="39" t="n">
        <v>51</v>
      </c>
      <c r="C15694" s="7" t="n">
        <v>3</v>
      </c>
      <c r="D15694" s="7" t="n">
        <v>8</v>
      </c>
      <c r="E15694" s="7" t="s">
        <v>92</v>
      </c>
      <c r="F15694" s="7" t="s">
        <v>93</v>
      </c>
      <c r="G15694" s="7" t="s">
        <v>94</v>
      </c>
      <c r="H15694" s="7" t="s">
        <v>95</v>
      </c>
    </row>
    <row r="15695" spans="1:6">
      <c r="A15695" t="s">
        <v>4</v>
      </c>
      <c r="B15695" s="4" t="s">
        <v>5</v>
      </c>
      <c r="C15695" s="4" t="s">
        <v>8</v>
      </c>
      <c r="D15695" s="4" t="s">
        <v>7</v>
      </c>
      <c r="E15695" s="4" t="s">
        <v>9</v>
      </c>
      <c r="F15695" s="4" t="s">
        <v>9</v>
      </c>
      <c r="G15695" s="4" t="s">
        <v>9</v>
      </c>
      <c r="H15695" s="4" t="s">
        <v>9</v>
      </c>
    </row>
    <row r="15696" spans="1:6">
      <c r="A15696" t="n">
        <v>131533</v>
      </c>
      <c r="B15696" s="39" t="n">
        <v>51</v>
      </c>
      <c r="C15696" s="7" t="n">
        <v>3</v>
      </c>
      <c r="D15696" s="7" t="n">
        <v>11</v>
      </c>
      <c r="E15696" s="7" t="s">
        <v>92</v>
      </c>
      <c r="F15696" s="7" t="s">
        <v>93</v>
      </c>
      <c r="G15696" s="7" t="s">
        <v>94</v>
      </c>
      <c r="H15696" s="7" t="s">
        <v>95</v>
      </c>
    </row>
    <row r="15697" spans="1:8">
      <c r="A15697" t="s">
        <v>4</v>
      </c>
      <c r="B15697" s="4" t="s">
        <v>5</v>
      </c>
      <c r="C15697" s="4" t="s">
        <v>8</v>
      </c>
      <c r="D15697" s="4" t="s">
        <v>7</v>
      </c>
      <c r="E15697" s="4" t="s">
        <v>9</v>
      </c>
      <c r="F15697" s="4" t="s">
        <v>9</v>
      </c>
      <c r="G15697" s="4" t="s">
        <v>9</v>
      </c>
      <c r="H15697" s="4" t="s">
        <v>9</v>
      </c>
    </row>
    <row r="15698" spans="1:8">
      <c r="A15698" t="n">
        <v>131562</v>
      </c>
      <c r="B15698" s="39" t="n">
        <v>51</v>
      </c>
      <c r="C15698" s="7" t="n">
        <v>3</v>
      </c>
      <c r="D15698" s="7" t="n">
        <v>18</v>
      </c>
      <c r="E15698" s="7" t="s">
        <v>92</v>
      </c>
      <c r="F15698" s="7" t="s">
        <v>93</v>
      </c>
      <c r="G15698" s="7" t="s">
        <v>94</v>
      </c>
      <c r="H15698" s="7" t="s">
        <v>95</v>
      </c>
    </row>
    <row r="15699" spans="1:8">
      <c r="A15699" t="s">
        <v>4</v>
      </c>
      <c r="B15699" s="4" t="s">
        <v>5</v>
      </c>
      <c r="C15699" s="4" t="s">
        <v>8</v>
      </c>
      <c r="D15699" s="4" t="s">
        <v>8</v>
      </c>
      <c r="E15699" s="4" t="s">
        <v>13</v>
      </c>
      <c r="F15699" s="4" t="s">
        <v>13</v>
      </c>
      <c r="G15699" s="4" t="s">
        <v>13</v>
      </c>
      <c r="H15699" s="4" t="s">
        <v>7</v>
      </c>
    </row>
    <row r="15700" spans="1:8">
      <c r="A15700" t="n">
        <v>131591</v>
      </c>
      <c r="B15700" s="31" t="n">
        <v>45</v>
      </c>
      <c r="C15700" s="7" t="n">
        <v>2</v>
      </c>
      <c r="D15700" s="7" t="n">
        <v>3</v>
      </c>
      <c r="E15700" s="7" t="n">
        <v>-0.280000001192093</v>
      </c>
      <c r="F15700" s="7" t="n">
        <v>2.75</v>
      </c>
      <c r="G15700" s="7" t="n">
        <v>39.7099990844727</v>
      </c>
      <c r="H15700" s="7" t="n">
        <v>0</v>
      </c>
    </row>
    <row r="15701" spans="1:8">
      <c r="A15701" t="s">
        <v>4</v>
      </c>
      <c r="B15701" s="4" t="s">
        <v>5</v>
      </c>
      <c r="C15701" s="4" t="s">
        <v>8</v>
      </c>
      <c r="D15701" s="4" t="s">
        <v>8</v>
      </c>
      <c r="E15701" s="4" t="s">
        <v>13</v>
      </c>
      <c r="F15701" s="4" t="s">
        <v>13</v>
      </c>
      <c r="G15701" s="4" t="s">
        <v>13</v>
      </c>
      <c r="H15701" s="4" t="s">
        <v>7</v>
      </c>
      <c r="I15701" s="4" t="s">
        <v>8</v>
      </c>
    </row>
    <row r="15702" spans="1:8">
      <c r="A15702" t="n">
        <v>131608</v>
      </c>
      <c r="B15702" s="31" t="n">
        <v>45</v>
      </c>
      <c r="C15702" s="7" t="n">
        <v>4</v>
      </c>
      <c r="D15702" s="7" t="n">
        <v>3</v>
      </c>
      <c r="E15702" s="7" t="n">
        <v>21.3899993896484</v>
      </c>
      <c r="F15702" s="7" t="n">
        <v>14.5100002288818</v>
      </c>
      <c r="G15702" s="7" t="n">
        <v>0</v>
      </c>
      <c r="H15702" s="7" t="n">
        <v>0</v>
      </c>
      <c r="I15702" s="7" t="n">
        <v>1</v>
      </c>
    </row>
    <row r="15703" spans="1:8">
      <c r="A15703" t="s">
        <v>4</v>
      </c>
      <c r="B15703" s="4" t="s">
        <v>5</v>
      </c>
      <c r="C15703" s="4" t="s">
        <v>8</v>
      </c>
      <c r="D15703" s="4" t="s">
        <v>8</v>
      </c>
      <c r="E15703" s="4" t="s">
        <v>13</v>
      </c>
      <c r="F15703" s="4" t="s">
        <v>7</v>
      </c>
    </row>
    <row r="15704" spans="1:8">
      <c r="A15704" t="n">
        <v>131626</v>
      </c>
      <c r="B15704" s="31" t="n">
        <v>45</v>
      </c>
      <c r="C15704" s="7" t="n">
        <v>5</v>
      </c>
      <c r="D15704" s="7" t="n">
        <v>3</v>
      </c>
      <c r="E15704" s="7" t="n">
        <v>3.90000009536743</v>
      </c>
      <c r="F15704" s="7" t="n">
        <v>0</v>
      </c>
    </row>
    <row r="15705" spans="1:8">
      <c r="A15705" t="s">
        <v>4</v>
      </c>
      <c r="B15705" s="4" t="s">
        <v>5</v>
      </c>
      <c r="C15705" s="4" t="s">
        <v>8</v>
      </c>
      <c r="D15705" s="4" t="s">
        <v>8</v>
      </c>
      <c r="E15705" s="4" t="s">
        <v>13</v>
      </c>
      <c r="F15705" s="4" t="s">
        <v>7</v>
      </c>
    </row>
    <row r="15706" spans="1:8">
      <c r="A15706" t="n">
        <v>131635</v>
      </c>
      <c r="B15706" s="31" t="n">
        <v>45</v>
      </c>
      <c r="C15706" s="7" t="n">
        <v>11</v>
      </c>
      <c r="D15706" s="7" t="n">
        <v>3</v>
      </c>
      <c r="E15706" s="7" t="n">
        <v>25.3999996185303</v>
      </c>
      <c r="F15706" s="7" t="n">
        <v>0</v>
      </c>
    </row>
    <row r="15707" spans="1:8">
      <c r="A15707" t="s">
        <v>4</v>
      </c>
      <c r="B15707" s="4" t="s">
        <v>5</v>
      </c>
      <c r="C15707" s="4" t="s">
        <v>8</v>
      </c>
      <c r="D15707" s="4" t="s">
        <v>8</v>
      </c>
      <c r="E15707" s="4" t="s">
        <v>13</v>
      </c>
      <c r="F15707" s="4" t="s">
        <v>7</v>
      </c>
    </row>
    <row r="15708" spans="1:8">
      <c r="A15708" t="n">
        <v>131644</v>
      </c>
      <c r="B15708" s="31" t="n">
        <v>45</v>
      </c>
      <c r="C15708" s="7" t="n">
        <v>5</v>
      </c>
      <c r="D15708" s="7" t="n">
        <v>3</v>
      </c>
      <c r="E15708" s="7" t="n">
        <v>5.5</v>
      </c>
      <c r="F15708" s="7" t="n">
        <v>50000</v>
      </c>
    </row>
    <row r="15709" spans="1:8">
      <c r="A15709" t="s">
        <v>4</v>
      </c>
      <c r="B15709" s="4" t="s">
        <v>5</v>
      </c>
      <c r="C15709" s="4" t="s">
        <v>8</v>
      </c>
      <c r="D15709" s="4" t="s">
        <v>7</v>
      </c>
    </row>
    <row r="15710" spans="1:8">
      <c r="A15710" t="n">
        <v>131653</v>
      </c>
      <c r="B15710" s="27" t="n">
        <v>58</v>
      </c>
      <c r="C15710" s="7" t="n">
        <v>255</v>
      </c>
      <c r="D15710" s="7" t="n">
        <v>0</v>
      </c>
    </row>
    <row r="15711" spans="1:8">
      <c r="A15711" t="s">
        <v>4</v>
      </c>
      <c r="B15711" s="4" t="s">
        <v>5</v>
      </c>
      <c r="C15711" s="4" t="s">
        <v>8</v>
      </c>
      <c r="D15711" s="4" t="s">
        <v>7</v>
      </c>
      <c r="E15711" s="4" t="s">
        <v>9</v>
      </c>
    </row>
    <row r="15712" spans="1:8">
      <c r="A15712" t="n">
        <v>131657</v>
      </c>
      <c r="B15712" s="39" t="n">
        <v>51</v>
      </c>
      <c r="C15712" s="7" t="n">
        <v>4</v>
      </c>
      <c r="D15712" s="7" t="n">
        <v>7032</v>
      </c>
      <c r="E15712" s="7" t="s">
        <v>85</v>
      </c>
    </row>
    <row r="15713" spans="1:9">
      <c r="A15713" t="s">
        <v>4</v>
      </c>
      <c r="B15713" s="4" t="s">
        <v>5</v>
      </c>
      <c r="C15713" s="4" t="s">
        <v>7</v>
      </c>
    </row>
    <row r="15714" spans="1:9">
      <c r="A15714" t="n">
        <v>131671</v>
      </c>
      <c r="B15714" s="25" t="n">
        <v>16</v>
      </c>
      <c r="C15714" s="7" t="n">
        <v>0</v>
      </c>
    </row>
    <row r="15715" spans="1:9">
      <c r="A15715" t="s">
        <v>4</v>
      </c>
      <c r="B15715" s="4" t="s">
        <v>5</v>
      </c>
      <c r="C15715" s="4" t="s">
        <v>7</v>
      </c>
      <c r="D15715" s="4" t="s">
        <v>74</v>
      </c>
      <c r="E15715" s="4" t="s">
        <v>8</v>
      </c>
      <c r="F15715" s="4" t="s">
        <v>8</v>
      </c>
      <c r="G15715" s="4" t="s">
        <v>74</v>
      </c>
      <c r="H15715" s="4" t="s">
        <v>8</v>
      </c>
      <c r="I15715" s="4" t="s">
        <v>8</v>
      </c>
    </row>
    <row r="15716" spans="1:9">
      <c r="A15716" t="n">
        <v>131674</v>
      </c>
      <c r="B15716" s="40" t="n">
        <v>26</v>
      </c>
      <c r="C15716" s="7" t="n">
        <v>7032</v>
      </c>
      <c r="D15716" s="7" t="s">
        <v>896</v>
      </c>
      <c r="E15716" s="7" t="n">
        <v>2</v>
      </c>
      <c r="F15716" s="7" t="n">
        <v>3</v>
      </c>
      <c r="G15716" s="7" t="s">
        <v>897</v>
      </c>
      <c r="H15716" s="7" t="n">
        <v>2</v>
      </c>
      <c r="I15716" s="7" t="n">
        <v>0</v>
      </c>
    </row>
    <row r="15717" spans="1:9">
      <c r="A15717" t="s">
        <v>4</v>
      </c>
      <c r="B15717" s="4" t="s">
        <v>5</v>
      </c>
    </row>
    <row r="15718" spans="1:9">
      <c r="A15718" t="n">
        <v>131805</v>
      </c>
      <c r="B15718" s="41" t="n">
        <v>28</v>
      </c>
    </row>
    <row r="15719" spans="1:9">
      <c r="A15719" t="s">
        <v>4</v>
      </c>
      <c r="B15719" s="4" t="s">
        <v>5</v>
      </c>
      <c r="C15719" s="4" t="s">
        <v>7</v>
      </c>
      <c r="D15719" s="4" t="s">
        <v>8</v>
      </c>
      <c r="E15719" s="4" t="s">
        <v>8</v>
      </c>
      <c r="F15719" s="4" t="s">
        <v>9</v>
      </c>
    </row>
    <row r="15720" spans="1:9">
      <c r="A15720" t="n">
        <v>131806</v>
      </c>
      <c r="B15720" s="22" t="n">
        <v>20</v>
      </c>
      <c r="C15720" s="7" t="n">
        <v>0</v>
      </c>
      <c r="D15720" s="7" t="n">
        <v>3</v>
      </c>
      <c r="E15720" s="7" t="n">
        <v>11</v>
      </c>
      <c r="F15720" s="7" t="s">
        <v>898</v>
      </c>
    </row>
    <row r="15721" spans="1:9">
      <c r="A15721" t="s">
        <v>4</v>
      </c>
      <c r="B15721" s="4" t="s">
        <v>5</v>
      </c>
      <c r="C15721" s="4" t="s">
        <v>7</v>
      </c>
      <c r="D15721" s="4" t="s">
        <v>8</v>
      </c>
      <c r="E15721" s="4" t="s">
        <v>8</v>
      </c>
      <c r="F15721" s="4" t="s">
        <v>9</v>
      </c>
    </row>
    <row r="15722" spans="1:9">
      <c r="A15722" t="n">
        <v>131837</v>
      </c>
      <c r="B15722" s="22" t="n">
        <v>20</v>
      </c>
      <c r="C15722" s="7" t="n">
        <v>1</v>
      </c>
      <c r="D15722" s="7" t="n">
        <v>3</v>
      </c>
      <c r="E15722" s="7" t="n">
        <v>11</v>
      </c>
      <c r="F15722" s="7" t="s">
        <v>898</v>
      </c>
    </row>
    <row r="15723" spans="1:9">
      <c r="A15723" t="s">
        <v>4</v>
      </c>
      <c r="B15723" s="4" t="s">
        <v>5</v>
      </c>
      <c r="C15723" s="4" t="s">
        <v>7</v>
      </c>
      <c r="D15723" s="4" t="s">
        <v>8</v>
      </c>
      <c r="E15723" s="4" t="s">
        <v>8</v>
      </c>
      <c r="F15723" s="4" t="s">
        <v>9</v>
      </c>
    </row>
    <row r="15724" spans="1:9">
      <c r="A15724" t="n">
        <v>131868</v>
      </c>
      <c r="B15724" s="22" t="n">
        <v>20</v>
      </c>
      <c r="C15724" s="7" t="n">
        <v>2</v>
      </c>
      <c r="D15724" s="7" t="n">
        <v>3</v>
      </c>
      <c r="E15724" s="7" t="n">
        <v>11</v>
      </c>
      <c r="F15724" s="7" t="s">
        <v>898</v>
      </c>
    </row>
    <row r="15725" spans="1:9">
      <c r="A15725" t="s">
        <v>4</v>
      </c>
      <c r="B15725" s="4" t="s">
        <v>5</v>
      </c>
      <c r="C15725" s="4" t="s">
        <v>7</v>
      </c>
      <c r="D15725" s="4" t="s">
        <v>8</v>
      </c>
      <c r="E15725" s="4" t="s">
        <v>8</v>
      </c>
      <c r="F15725" s="4" t="s">
        <v>9</v>
      </c>
    </row>
    <row r="15726" spans="1:9">
      <c r="A15726" t="n">
        <v>131899</v>
      </c>
      <c r="B15726" s="22" t="n">
        <v>20</v>
      </c>
      <c r="C15726" s="7" t="n">
        <v>3</v>
      </c>
      <c r="D15726" s="7" t="n">
        <v>3</v>
      </c>
      <c r="E15726" s="7" t="n">
        <v>11</v>
      </c>
      <c r="F15726" s="7" t="s">
        <v>898</v>
      </c>
    </row>
    <row r="15727" spans="1:9">
      <c r="A15727" t="s">
        <v>4</v>
      </c>
      <c r="B15727" s="4" t="s">
        <v>5</v>
      </c>
      <c r="C15727" s="4" t="s">
        <v>7</v>
      </c>
    </row>
    <row r="15728" spans="1:9">
      <c r="A15728" t="n">
        <v>131930</v>
      </c>
      <c r="B15728" s="25" t="n">
        <v>16</v>
      </c>
      <c r="C15728" s="7" t="n">
        <v>150</v>
      </c>
    </row>
    <row r="15729" spans="1:9">
      <c r="A15729" t="s">
        <v>4</v>
      </c>
      <c r="B15729" s="4" t="s">
        <v>5</v>
      </c>
      <c r="C15729" s="4" t="s">
        <v>7</v>
      </c>
      <c r="D15729" s="4" t="s">
        <v>8</v>
      </c>
      <c r="E15729" s="4" t="s">
        <v>8</v>
      </c>
      <c r="F15729" s="4" t="s">
        <v>9</v>
      </c>
    </row>
    <row r="15730" spans="1:9">
      <c r="A15730" t="n">
        <v>131933</v>
      </c>
      <c r="B15730" s="22" t="n">
        <v>20</v>
      </c>
      <c r="C15730" s="7" t="n">
        <v>4</v>
      </c>
      <c r="D15730" s="7" t="n">
        <v>3</v>
      </c>
      <c r="E15730" s="7" t="n">
        <v>11</v>
      </c>
      <c r="F15730" s="7" t="s">
        <v>898</v>
      </c>
    </row>
    <row r="15731" spans="1:9">
      <c r="A15731" t="s">
        <v>4</v>
      </c>
      <c r="B15731" s="4" t="s">
        <v>5</v>
      </c>
      <c r="C15731" s="4" t="s">
        <v>7</v>
      </c>
      <c r="D15731" s="4" t="s">
        <v>8</v>
      </c>
      <c r="E15731" s="4" t="s">
        <v>8</v>
      </c>
      <c r="F15731" s="4" t="s">
        <v>9</v>
      </c>
    </row>
    <row r="15732" spans="1:9">
      <c r="A15732" t="n">
        <v>131964</v>
      </c>
      <c r="B15732" s="22" t="n">
        <v>20</v>
      </c>
      <c r="C15732" s="7" t="n">
        <v>5</v>
      </c>
      <c r="D15732" s="7" t="n">
        <v>3</v>
      </c>
      <c r="E15732" s="7" t="n">
        <v>11</v>
      </c>
      <c r="F15732" s="7" t="s">
        <v>898</v>
      </c>
    </row>
    <row r="15733" spans="1:9">
      <c r="A15733" t="s">
        <v>4</v>
      </c>
      <c r="B15733" s="4" t="s">
        <v>5</v>
      </c>
      <c r="C15733" s="4" t="s">
        <v>7</v>
      </c>
      <c r="D15733" s="4" t="s">
        <v>8</v>
      </c>
      <c r="E15733" s="4" t="s">
        <v>8</v>
      </c>
      <c r="F15733" s="4" t="s">
        <v>9</v>
      </c>
    </row>
    <row r="15734" spans="1:9">
      <c r="A15734" t="n">
        <v>131995</v>
      </c>
      <c r="B15734" s="22" t="n">
        <v>20</v>
      </c>
      <c r="C15734" s="7" t="n">
        <v>6</v>
      </c>
      <c r="D15734" s="7" t="n">
        <v>3</v>
      </c>
      <c r="E15734" s="7" t="n">
        <v>11</v>
      </c>
      <c r="F15734" s="7" t="s">
        <v>898</v>
      </c>
    </row>
    <row r="15735" spans="1:9">
      <c r="A15735" t="s">
        <v>4</v>
      </c>
      <c r="B15735" s="4" t="s">
        <v>5</v>
      </c>
      <c r="C15735" s="4" t="s">
        <v>7</v>
      </c>
      <c r="D15735" s="4" t="s">
        <v>8</v>
      </c>
      <c r="E15735" s="4" t="s">
        <v>8</v>
      </c>
      <c r="F15735" s="4" t="s">
        <v>9</v>
      </c>
    </row>
    <row r="15736" spans="1:9">
      <c r="A15736" t="n">
        <v>132026</v>
      </c>
      <c r="B15736" s="22" t="n">
        <v>20</v>
      </c>
      <c r="C15736" s="7" t="n">
        <v>7</v>
      </c>
      <c r="D15736" s="7" t="n">
        <v>3</v>
      </c>
      <c r="E15736" s="7" t="n">
        <v>11</v>
      </c>
      <c r="F15736" s="7" t="s">
        <v>898</v>
      </c>
    </row>
    <row r="15737" spans="1:9">
      <c r="A15737" t="s">
        <v>4</v>
      </c>
      <c r="B15737" s="4" t="s">
        <v>5</v>
      </c>
      <c r="C15737" s="4" t="s">
        <v>7</v>
      </c>
    </row>
    <row r="15738" spans="1:9">
      <c r="A15738" t="n">
        <v>132057</v>
      </c>
      <c r="B15738" s="25" t="n">
        <v>16</v>
      </c>
      <c r="C15738" s="7" t="n">
        <v>150</v>
      </c>
    </row>
    <row r="15739" spans="1:9">
      <c r="A15739" t="s">
        <v>4</v>
      </c>
      <c r="B15739" s="4" t="s">
        <v>5</v>
      </c>
      <c r="C15739" s="4" t="s">
        <v>7</v>
      </c>
      <c r="D15739" s="4" t="s">
        <v>8</v>
      </c>
      <c r="E15739" s="4" t="s">
        <v>8</v>
      </c>
      <c r="F15739" s="4" t="s">
        <v>9</v>
      </c>
    </row>
    <row r="15740" spans="1:9">
      <c r="A15740" t="n">
        <v>132060</v>
      </c>
      <c r="B15740" s="22" t="n">
        <v>20</v>
      </c>
      <c r="C15740" s="7" t="n">
        <v>8</v>
      </c>
      <c r="D15740" s="7" t="n">
        <v>3</v>
      </c>
      <c r="E15740" s="7" t="n">
        <v>11</v>
      </c>
      <c r="F15740" s="7" t="s">
        <v>898</v>
      </c>
    </row>
    <row r="15741" spans="1:9">
      <c r="A15741" t="s">
        <v>4</v>
      </c>
      <c r="B15741" s="4" t="s">
        <v>5</v>
      </c>
      <c r="C15741" s="4" t="s">
        <v>7</v>
      </c>
      <c r="D15741" s="4" t="s">
        <v>8</v>
      </c>
      <c r="E15741" s="4" t="s">
        <v>8</v>
      </c>
      <c r="F15741" s="4" t="s">
        <v>9</v>
      </c>
    </row>
    <row r="15742" spans="1:9">
      <c r="A15742" t="n">
        <v>132091</v>
      </c>
      <c r="B15742" s="22" t="n">
        <v>20</v>
      </c>
      <c r="C15742" s="7" t="n">
        <v>9</v>
      </c>
      <c r="D15742" s="7" t="n">
        <v>3</v>
      </c>
      <c r="E15742" s="7" t="n">
        <v>11</v>
      </c>
      <c r="F15742" s="7" t="s">
        <v>898</v>
      </c>
    </row>
    <row r="15743" spans="1:9">
      <c r="A15743" t="s">
        <v>4</v>
      </c>
      <c r="B15743" s="4" t="s">
        <v>5</v>
      </c>
      <c r="C15743" s="4" t="s">
        <v>7</v>
      </c>
      <c r="D15743" s="4" t="s">
        <v>8</v>
      </c>
      <c r="E15743" s="4" t="s">
        <v>8</v>
      </c>
      <c r="F15743" s="4" t="s">
        <v>9</v>
      </c>
    </row>
    <row r="15744" spans="1:9">
      <c r="A15744" t="n">
        <v>132122</v>
      </c>
      <c r="B15744" s="22" t="n">
        <v>20</v>
      </c>
      <c r="C15744" s="7" t="n">
        <v>83</v>
      </c>
      <c r="D15744" s="7" t="n">
        <v>3</v>
      </c>
      <c r="E15744" s="7" t="n">
        <v>11</v>
      </c>
      <c r="F15744" s="7" t="s">
        <v>898</v>
      </c>
    </row>
    <row r="15745" spans="1:6">
      <c r="A15745" t="s">
        <v>4</v>
      </c>
      <c r="B15745" s="4" t="s">
        <v>5</v>
      </c>
      <c r="C15745" s="4" t="s">
        <v>7</v>
      </c>
      <c r="D15745" s="4" t="s">
        <v>8</v>
      </c>
    </row>
    <row r="15746" spans="1:6">
      <c r="A15746" t="n">
        <v>132153</v>
      </c>
      <c r="B15746" s="89" t="n">
        <v>67</v>
      </c>
      <c r="C15746" s="7" t="n">
        <v>0</v>
      </c>
      <c r="D15746" s="7" t="n">
        <v>3</v>
      </c>
    </row>
    <row r="15747" spans="1:6">
      <c r="A15747" t="s">
        <v>4</v>
      </c>
      <c r="B15747" s="4" t="s">
        <v>5</v>
      </c>
      <c r="C15747" s="4" t="s">
        <v>7</v>
      </c>
      <c r="D15747" s="4" t="s">
        <v>8</v>
      </c>
    </row>
    <row r="15748" spans="1:6">
      <c r="A15748" t="n">
        <v>132157</v>
      </c>
      <c r="B15748" s="89" t="n">
        <v>67</v>
      </c>
      <c r="C15748" s="7" t="n">
        <v>1</v>
      </c>
      <c r="D15748" s="7" t="n">
        <v>3</v>
      </c>
    </row>
    <row r="15749" spans="1:6">
      <c r="A15749" t="s">
        <v>4</v>
      </c>
      <c r="B15749" s="4" t="s">
        <v>5</v>
      </c>
      <c r="C15749" s="4" t="s">
        <v>7</v>
      </c>
      <c r="D15749" s="4" t="s">
        <v>8</v>
      </c>
    </row>
    <row r="15750" spans="1:6">
      <c r="A15750" t="n">
        <v>132161</v>
      </c>
      <c r="B15750" s="89" t="n">
        <v>67</v>
      </c>
      <c r="C15750" s="7" t="n">
        <v>2</v>
      </c>
      <c r="D15750" s="7" t="n">
        <v>3</v>
      </c>
    </row>
    <row r="15751" spans="1:6">
      <c r="A15751" t="s">
        <v>4</v>
      </c>
      <c r="B15751" s="4" t="s">
        <v>5</v>
      </c>
      <c r="C15751" s="4" t="s">
        <v>7</v>
      </c>
      <c r="D15751" s="4" t="s">
        <v>8</v>
      </c>
    </row>
    <row r="15752" spans="1:6">
      <c r="A15752" t="n">
        <v>132165</v>
      </c>
      <c r="B15752" s="89" t="n">
        <v>67</v>
      </c>
      <c r="C15752" s="7" t="n">
        <v>3</v>
      </c>
      <c r="D15752" s="7" t="n">
        <v>3</v>
      </c>
    </row>
    <row r="15753" spans="1:6">
      <c r="A15753" t="s">
        <v>4</v>
      </c>
      <c r="B15753" s="4" t="s">
        <v>5</v>
      </c>
      <c r="C15753" s="4" t="s">
        <v>7</v>
      </c>
      <c r="D15753" s="4" t="s">
        <v>8</v>
      </c>
    </row>
    <row r="15754" spans="1:6">
      <c r="A15754" t="n">
        <v>132169</v>
      </c>
      <c r="B15754" s="89" t="n">
        <v>67</v>
      </c>
      <c r="C15754" s="7" t="n">
        <v>4</v>
      </c>
      <c r="D15754" s="7" t="n">
        <v>3</v>
      </c>
    </row>
    <row r="15755" spans="1:6">
      <c r="A15755" t="s">
        <v>4</v>
      </c>
      <c r="B15755" s="4" t="s">
        <v>5</v>
      </c>
      <c r="C15755" s="4" t="s">
        <v>7</v>
      </c>
      <c r="D15755" s="4" t="s">
        <v>8</v>
      </c>
    </row>
    <row r="15756" spans="1:6">
      <c r="A15756" t="n">
        <v>132173</v>
      </c>
      <c r="B15756" s="89" t="n">
        <v>67</v>
      </c>
      <c r="C15756" s="7" t="n">
        <v>5</v>
      </c>
      <c r="D15756" s="7" t="n">
        <v>3</v>
      </c>
    </row>
    <row r="15757" spans="1:6">
      <c r="A15757" t="s">
        <v>4</v>
      </c>
      <c r="B15757" s="4" t="s">
        <v>5</v>
      </c>
      <c r="C15757" s="4" t="s">
        <v>7</v>
      </c>
      <c r="D15757" s="4" t="s">
        <v>8</v>
      </c>
    </row>
    <row r="15758" spans="1:6">
      <c r="A15758" t="n">
        <v>132177</v>
      </c>
      <c r="B15758" s="89" t="n">
        <v>67</v>
      </c>
      <c r="C15758" s="7" t="n">
        <v>6</v>
      </c>
      <c r="D15758" s="7" t="n">
        <v>3</v>
      </c>
    </row>
    <row r="15759" spans="1:6">
      <c r="A15759" t="s">
        <v>4</v>
      </c>
      <c r="B15759" s="4" t="s">
        <v>5</v>
      </c>
      <c r="C15759" s="4" t="s">
        <v>7</v>
      </c>
      <c r="D15759" s="4" t="s">
        <v>8</v>
      </c>
    </row>
    <row r="15760" spans="1:6">
      <c r="A15760" t="n">
        <v>132181</v>
      </c>
      <c r="B15760" s="89" t="n">
        <v>67</v>
      </c>
      <c r="C15760" s="7" t="n">
        <v>7</v>
      </c>
      <c r="D15760" s="7" t="n">
        <v>3</v>
      </c>
    </row>
    <row r="15761" spans="1:4">
      <c r="A15761" t="s">
        <v>4</v>
      </c>
      <c r="B15761" s="4" t="s">
        <v>5</v>
      </c>
      <c r="C15761" s="4" t="s">
        <v>7</v>
      </c>
      <c r="D15761" s="4" t="s">
        <v>8</v>
      </c>
    </row>
    <row r="15762" spans="1:4">
      <c r="A15762" t="n">
        <v>132185</v>
      </c>
      <c r="B15762" s="89" t="n">
        <v>67</v>
      </c>
      <c r="C15762" s="7" t="n">
        <v>8</v>
      </c>
      <c r="D15762" s="7" t="n">
        <v>3</v>
      </c>
    </row>
    <row r="15763" spans="1:4">
      <c r="A15763" t="s">
        <v>4</v>
      </c>
      <c r="B15763" s="4" t="s">
        <v>5</v>
      </c>
      <c r="C15763" s="4" t="s">
        <v>7</v>
      </c>
      <c r="D15763" s="4" t="s">
        <v>8</v>
      </c>
    </row>
    <row r="15764" spans="1:4">
      <c r="A15764" t="n">
        <v>132189</v>
      </c>
      <c r="B15764" s="89" t="n">
        <v>67</v>
      </c>
      <c r="C15764" s="7" t="n">
        <v>9</v>
      </c>
      <c r="D15764" s="7" t="n">
        <v>3</v>
      </c>
    </row>
    <row r="15765" spans="1:4">
      <c r="A15765" t="s">
        <v>4</v>
      </c>
      <c r="B15765" s="4" t="s">
        <v>5</v>
      </c>
      <c r="C15765" s="4" t="s">
        <v>7</v>
      </c>
      <c r="D15765" s="4" t="s">
        <v>8</v>
      </c>
    </row>
    <row r="15766" spans="1:4">
      <c r="A15766" t="n">
        <v>132193</v>
      </c>
      <c r="B15766" s="89" t="n">
        <v>67</v>
      </c>
      <c r="C15766" s="7" t="n">
        <v>83</v>
      </c>
      <c r="D15766" s="7" t="n">
        <v>3</v>
      </c>
    </row>
    <row r="15767" spans="1:4">
      <c r="A15767" t="s">
        <v>4</v>
      </c>
      <c r="B15767" s="4" t="s">
        <v>5</v>
      </c>
      <c r="C15767" s="4" t="s">
        <v>8</v>
      </c>
      <c r="D15767" s="4" t="s">
        <v>7</v>
      </c>
      <c r="E15767" s="4" t="s">
        <v>9</v>
      </c>
    </row>
    <row r="15768" spans="1:4">
      <c r="A15768" t="n">
        <v>132197</v>
      </c>
      <c r="B15768" s="39" t="n">
        <v>51</v>
      </c>
      <c r="C15768" s="7" t="n">
        <v>4</v>
      </c>
      <c r="D15768" s="7" t="n">
        <v>5</v>
      </c>
      <c r="E15768" s="7" t="s">
        <v>471</v>
      </c>
    </row>
    <row r="15769" spans="1:4">
      <c r="A15769" t="s">
        <v>4</v>
      </c>
      <c r="B15769" s="4" t="s">
        <v>5</v>
      </c>
      <c r="C15769" s="4" t="s">
        <v>7</v>
      </c>
    </row>
    <row r="15770" spans="1:4">
      <c r="A15770" t="n">
        <v>132211</v>
      </c>
      <c r="B15770" s="25" t="n">
        <v>16</v>
      </c>
      <c r="C15770" s="7" t="n">
        <v>0</v>
      </c>
    </row>
    <row r="15771" spans="1:4">
      <c r="A15771" t="s">
        <v>4</v>
      </c>
      <c r="B15771" s="4" t="s">
        <v>5</v>
      </c>
      <c r="C15771" s="4" t="s">
        <v>7</v>
      </c>
      <c r="D15771" s="4" t="s">
        <v>74</v>
      </c>
      <c r="E15771" s="4" t="s">
        <v>8</v>
      </c>
      <c r="F15771" s="4" t="s">
        <v>8</v>
      </c>
    </row>
    <row r="15772" spans="1:4">
      <c r="A15772" t="n">
        <v>132214</v>
      </c>
      <c r="B15772" s="40" t="n">
        <v>26</v>
      </c>
      <c r="C15772" s="7" t="n">
        <v>5</v>
      </c>
      <c r="D15772" s="7" t="s">
        <v>899</v>
      </c>
      <c r="E15772" s="7" t="n">
        <v>2</v>
      </c>
      <c r="F15772" s="7" t="n">
        <v>0</v>
      </c>
    </row>
    <row r="15773" spans="1:4">
      <c r="A15773" t="s">
        <v>4</v>
      </c>
      <c r="B15773" s="4" t="s">
        <v>5</v>
      </c>
    </row>
    <row r="15774" spans="1:4">
      <c r="A15774" t="n">
        <v>132232</v>
      </c>
      <c r="B15774" s="41" t="n">
        <v>28</v>
      </c>
    </row>
    <row r="15775" spans="1:4">
      <c r="A15775" t="s">
        <v>4</v>
      </c>
      <c r="B15775" s="4" t="s">
        <v>5</v>
      </c>
      <c r="C15775" s="4" t="s">
        <v>8</v>
      </c>
      <c r="D15775" s="4" t="s">
        <v>7</v>
      </c>
      <c r="E15775" s="4" t="s">
        <v>9</v>
      </c>
    </row>
    <row r="15776" spans="1:4">
      <c r="A15776" t="n">
        <v>132233</v>
      </c>
      <c r="B15776" s="39" t="n">
        <v>51</v>
      </c>
      <c r="C15776" s="7" t="n">
        <v>4</v>
      </c>
      <c r="D15776" s="7" t="n">
        <v>0</v>
      </c>
      <c r="E15776" s="7" t="s">
        <v>76</v>
      </c>
    </row>
    <row r="15777" spans="1:6">
      <c r="A15777" t="s">
        <v>4</v>
      </c>
      <c r="B15777" s="4" t="s">
        <v>5</v>
      </c>
      <c r="C15777" s="4" t="s">
        <v>7</v>
      </c>
    </row>
    <row r="15778" spans="1:6">
      <c r="A15778" t="n">
        <v>132247</v>
      </c>
      <c r="B15778" s="25" t="n">
        <v>16</v>
      </c>
      <c r="C15778" s="7" t="n">
        <v>0</v>
      </c>
    </row>
    <row r="15779" spans="1:6">
      <c r="A15779" t="s">
        <v>4</v>
      </c>
      <c r="B15779" s="4" t="s">
        <v>5</v>
      </c>
      <c r="C15779" s="4" t="s">
        <v>7</v>
      </c>
      <c r="D15779" s="4" t="s">
        <v>74</v>
      </c>
      <c r="E15779" s="4" t="s">
        <v>8</v>
      </c>
      <c r="F15779" s="4" t="s">
        <v>8</v>
      </c>
    </row>
    <row r="15780" spans="1:6">
      <c r="A15780" t="n">
        <v>132250</v>
      </c>
      <c r="B15780" s="40" t="n">
        <v>26</v>
      </c>
      <c r="C15780" s="7" t="n">
        <v>0</v>
      </c>
      <c r="D15780" s="7" t="s">
        <v>900</v>
      </c>
      <c r="E15780" s="7" t="n">
        <v>2</v>
      </c>
      <c r="F15780" s="7" t="n">
        <v>0</v>
      </c>
    </row>
    <row r="15781" spans="1:6">
      <c r="A15781" t="s">
        <v>4</v>
      </c>
      <c r="B15781" s="4" t="s">
        <v>5</v>
      </c>
    </row>
    <row r="15782" spans="1:6">
      <c r="A15782" t="n">
        <v>132266</v>
      </c>
      <c r="B15782" s="41" t="n">
        <v>28</v>
      </c>
    </row>
    <row r="15783" spans="1:6">
      <c r="A15783" t="s">
        <v>4</v>
      </c>
      <c r="B15783" s="4" t="s">
        <v>5</v>
      </c>
      <c r="C15783" s="4" t="s">
        <v>8</v>
      </c>
      <c r="D15783" s="4" t="s">
        <v>7</v>
      </c>
      <c r="E15783" s="4" t="s">
        <v>9</v>
      </c>
    </row>
    <row r="15784" spans="1:6">
      <c r="A15784" t="n">
        <v>132267</v>
      </c>
      <c r="B15784" s="39" t="n">
        <v>51</v>
      </c>
      <c r="C15784" s="7" t="n">
        <v>4</v>
      </c>
      <c r="D15784" s="7" t="n">
        <v>7032</v>
      </c>
      <c r="E15784" s="7" t="s">
        <v>631</v>
      </c>
    </row>
    <row r="15785" spans="1:6">
      <c r="A15785" t="s">
        <v>4</v>
      </c>
      <c r="B15785" s="4" t="s">
        <v>5</v>
      </c>
      <c r="C15785" s="4" t="s">
        <v>7</v>
      </c>
    </row>
    <row r="15786" spans="1:6">
      <c r="A15786" t="n">
        <v>132281</v>
      </c>
      <c r="B15786" s="25" t="n">
        <v>16</v>
      </c>
      <c r="C15786" s="7" t="n">
        <v>0</v>
      </c>
    </row>
    <row r="15787" spans="1:6">
      <c r="A15787" t="s">
        <v>4</v>
      </c>
      <c r="B15787" s="4" t="s">
        <v>5</v>
      </c>
      <c r="C15787" s="4" t="s">
        <v>7</v>
      </c>
      <c r="D15787" s="4" t="s">
        <v>74</v>
      </c>
      <c r="E15787" s="4" t="s">
        <v>8</v>
      </c>
      <c r="F15787" s="4" t="s">
        <v>8</v>
      </c>
    </row>
    <row r="15788" spans="1:6">
      <c r="A15788" t="n">
        <v>132284</v>
      </c>
      <c r="B15788" s="40" t="n">
        <v>26</v>
      </c>
      <c r="C15788" s="7" t="n">
        <v>7032</v>
      </c>
      <c r="D15788" s="7" t="s">
        <v>901</v>
      </c>
      <c r="E15788" s="7" t="n">
        <v>2</v>
      </c>
      <c r="F15788" s="7" t="n">
        <v>0</v>
      </c>
    </row>
    <row r="15789" spans="1:6">
      <c r="A15789" t="s">
        <v>4</v>
      </c>
      <c r="B15789" s="4" t="s">
        <v>5</v>
      </c>
    </row>
    <row r="15790" spans="1:6">
      <c r="A15790" t="n">
        <v>132326</v>
      </c>
      <c r="B15790" s="41" t="n">
        <v>28</v>
      </c>
    </row>
    <row r="15791" spans="1:6">
      <c r="A15791" t="s">
        <v>4</v>
      </c>
      <c r="B15791" s="4" t="s">
        <v>5</v>
      </c>
      <c r="C15791" s="4" t="s">
        <v>7</v>
      </c>
      <c r="D15791" s="4" t="s">
        <v>8</v>
      </c>
    </row>
    <row r="15792" spans="1:6">
      <c r="A15792" t="n">
        <v>132327</v>
      </c>
      <c r="B15792" s="42" t="n">
        <v>89</v>
      </c>
      <c r="C15792" s="7" t="n">
        <v>65533</v>
      </c>
      <c r="D15792" s="7" t="n">
        <v>1</v>
      </c>
    </row>
    <row r="15793" spans="1:6">
      <c r="A15793" t="s">
        <v>4</v>
      </c>
      <c r="B15793" s="4" t="s">
        <v>5</v>
      </c>
      <c r="C15793" s="4" t="s">
        <v>8</v>
      </c>
      <c r="D15793" s="4" t="s">
        <v>7</v>
      </c>
      <c r="E15793" s="4" t="s">
        <v>13</v>
      </c>
    </row>
    <row r="15794" spans="1:6">
      <c r="A15794" t="n">
        <v>132331</v>
      </c>
      <c r="B15794" s="27" t="n">
        <v>58</v>
      </c>
      <c r="C15794" s="7" t="n">
        <v>101</v>
      </c>
      <c r="D15794" s="7" t="n">
        <v>300</v>
      </c>
      <c r="E15794" s="7" t="n">
        <v>1</v>
      </c>
    </row>
    <row r="15795" spans="1:6">
      <c r="A15795" t="s">
        <v>4</v>
      </c>
      <c r="B15795" s="4" t="s">
        <v>5</v>
      </c>
      <c r="C15795" s="4" t="s">
        <v>8</v>
      </c>
      <c r="D15795" s="4" t="s">
        <v>7</v>
      </c>
    </row>
    <row r="15796" spans="1:6">
      <c r="A15796" t="n">
        <v>132339</v>
      </c>
      <c r="B15796" s="27" t="n">
        <v>58</v>
      </c>
      <c r="C15796" s="7" t="n">
        <v>254</v>
      </c>
      <c r="D15796" s="7" t="n">
        <v>0</v>
      </c>
    </row>
    <row r="15797" spans="1:6">
      <c r="A15797" t="s">
        <v>4</v>
      </c>
      <c r="B15797" s="4" t="s">
        <v>5</v>
      </c>
      <c r="C15797" s="4" t="s">
        <v>8</v>
      </c>
      <c r="D15797" s="4" t="s">
        <v>7</v>
      </c>
      <c r="E15797" s="4" t="s">
        <v>9</v>
      </c>
      <c r="F15797" s="4" t="s">
        <v>9</v>
      </c>
      <c r="G15797" s="4" t="s">
        <v>9</v>
      </c>
      <c r="H15797" s="4" t="s">
        <v>9</v>
      </c>
    </row>
    <row r="15798" spans="1:6">
      <c r="A15798" t="n">
        <v>132343</v>
      </c>
      <c r="B15798" s="39" t="n">
        <v>51</v>
      </c>
      <c r="C15798" s="7" t="n">
        <v>3</v>
      </c>
      <c r="D15798" s="7" t="n">
        <v>0</v>
      </c>
      <c r="E15798" s="7" t="s">
        <v>92</v>
      </c>
      <c r="F15798" s="7" t="s">
        <v>93</v>
      </c>
      <c r="G15798" s="7" t="s">
        <v>94</v>
      </c>
      <c r="H15798" s="7" t="s">
        <v>95</v>
      </c>
    </row>
    <row r="15799" spans="1:6">
      <c r="A15799" t="s">
        <v>4</v>
      </c>
      <c r="B15799" s="4" t="s">
        <v>5</v>
      </c>
      <c r="C15799" s="4" t="s">
        <v>8</v>
      </c>
      <c r="D15799" s="4" t="s">
        <v>7</v>
      </c>
      <c r="E15799" s="4" t="s">
        <v>9</v>
      </c>
      <c r="F15799" s="4" t="s">
        <v>9</v>
      </c>
      <c r="G15799" s="4" t="s">
        <v>9</v>
      </c>
      <c r="H15799" s="4" t="s">
        <v>9</v>
      </c>
    </row>
    <row r="15800" spans="1:6">
      <c r="A15800" t="n">
        <v>132372</v>
      </c>
      <c r="B15800" s="39" t="n">
        <v>51</v>
      </c>
      <c r="C15800" s="7" t="n">
        <v>3</v>
      </c>
      <c r="D15800" s="7" t="n">
        <v>5</v>
      </c>
      <c r="E15800" s="7" t="s">
        <v>92</v>
      </c>
      <c r="F15800" s="7" t="s">
        <v>93</v>
      </c>
      <c r="G15800" s="7" t="s">
        <v>94</v>
      </c>
      <c r="H15800" s="7" t="s">
        <v>95</v>
      </c>
    </row>
    <row r="15801" spans="1:6">
      <c r="A15801" t="s">
        <v>4</v>
      </c>
      <c r="B15801" s="4" t="s">
        <v>5</v>
      </c>
      <c r="C15801" s="4" t="s">
        <v>8</v>
      </c>
      <c r="D15801" s="4" t="s">
        <v>8</v>
      </c>
      <c r="E15801" s="4" t="s">
        <v>13</v>
      </c>
      <c r="F15801" s="4" t="s">
        <v>13</v>
      </c>
      <c r="G15801" s="4" t="s">
        <v>13</v>
      </c>
      <c r="H15801" s="4" t="s">
        <v>7</v>
      </c>
    </row>
    <row r="15802" spans="1:6">
      <c r="A15802" t="n">
        <v>132401</v>
      </c>
      <c r="B15802" s="31" t="n">
        <v>45</v>
      </c>
      <c r="C15802" s="7" t="n">
        <v>2</v>
      </c>
      <c r="D15802" s="7" t="n">
        <v>3</v>
      </c>
      <c r="E15802" s="7" t="n">
        <v>-0.300000011920929</v>
      </c>
      <c r="F15802" s="7" t="n">
        <v>2.33999991416931</v>
      </c>
      <c r="G15802" s="7" t="n">
        <v>39.689998626709</v>
      </c>
      <c r="H15802" s="7" t="n">
        <v>0</v>
      </c>
    </row>
    <row r="15803" spans="1:6">
      <c r="A15803" t="s">
        <v>4</v>
      </c>
      <c r="B15803" s="4" t="s">
        <v>5</v>
      </c>
      <c r="C15803" s="4" t="s">
        <v>8</v>
      </c>
      <c r="D15803" s="4" t="s">
        <v>8</v>
      </c>
      <c r="E15803" s="4" t="s">
        <v>13</v>
      </c>
      <c r="F15803" s="4" t="s">
        <v>13</v>
      </c>
      <c r="G15803" s="4" t="s">
        <v>13</v>
      </c>
      <c r="H15803" s="4" t="s">
        <v>7</v>
      </c>
      <c r="I15803" s="4" t="s">
        <v>8</v>
      </c>
    </row>
    <row r="15804" spans="1:6">
      <c r="A15804" t="n">
        <v>132418</v>
      </c>
      <c r="B15804" s="31" t="n">
        <v>45</v>
      </c>
      <c r="C15804" s="7" t="n">
        <v>4</v>
      </c>
      <c r="D15804" s="7" t="n">
        <v>3</v>
      </c>
      <c r="E15804" s="7" t="n">
        <v>17.1399993896484</v>
      </c>
      <c r="F15804" s="7" t="n">
        <v>20.6000003814697</v>
      </c>
      <c r="G15804" s="7" t="n">
        <v>0</v>
      </c>
      <c r="H15804" s="7" t="n">
        <v>0</v>
      </c>
      <c r="I15804" s="7" t="n">
        <v>1</v>
      </c>
    </row>
    <row r="15805" spans="1:6">
      <c r="A15805" t="s">
        <v>4</v>
      </c>
      <c r="B15805" s="4" t="s">
        <v>5</v>
      </c>
      <c r="C15805" s="4" t="s">
        <v>8</v>
      </c>
      <c r="D15805" s="4" t="s">
        <v>8</v>
      </c>
      <c r="E15805" s="4" t="s">
        <v>13</v>
      </c>
      <c r="F15805" s="4" t="s">
        <v>7</v>
      </c>
    </row>
    <row r="15806" spans="1:6">
      <c r="A15806" t="n">
        <v>132436</v>
      </c>
      <c r="B15806" s="31" t="n">
        <v>45</v>
      </c>
      <c r="C15806" s="7" t="n">
        <v>5</v>
      </c>
      <c r="D15806" s="7" t="n">
        <v>3</v>
      </c>
      <c r="E15806" s="7" t="n">
        <v>1.70000004768372</v>
      </c>
      <c r="F15806" s="7" t="n">
        <v>0</v>
      </c>
    </row>
    <row r="15807" spans="1:6">
      <c r="A15807" t="s">
        <v>4</v>
      </c>
      <c r="B15807" s="4" t="s">
        <v>5</v>
      </c>
      <c r="C15807" s="4" t="s">
        <v>8</v>
      </c>
      <c r="D15807" s="4" t="s">
        <v>8</v>
      </c>
      <c r="E15807" s="4" t="s">
        <v>13</v>
      </c>
      <c r="F15807" s="4" t="s">
        <v>7</v>
      </c>
    </row>
    <row r="15808" spans="1:6">
      <c r="A15808" t="n">
        <v>132445</v>
      </c>
      <c r="B15808" s="31" t="n">
        <v>45</v>
      </c>
      <c r="C15808" s="7" t="n">
        <v>11</v>
      </c>
      <c r="D15808" s="7" t="n">
        <v>3</v>
      </c>
      <c r="E15808" s="7" t="n">
        <v>23.1000003814697</v>
      </c>
      <c r="F15808" s="7" t="n">
        <v>0</v>
      </c>
    </row>
    <row r="15809" spans="1:9">
      <c r="A15809" t="s">
        <v>4</v>
      </c>
      <c r="B15809" s="4" t="s">
        <v>5</v>
      </c>
      <c r="C15809" s="4" t="s">
        <v>8</v>
      </c>
      <c r="D15809" s="4" t="s">
        <v>8</v>
      </c>
      <c r="E15809" s="4" t="s">
        <v>13</v>
      </c>
      <c r="F15809" s="4" t="s">
        <v>13</v>
      </c>
      <c r="G15809" s="4" t="s">
        <v>13</v>
      </c>
      <c r="H15809" s="4" t="s">
        <v>7</v>
      </c>
      <c r="I15809" s="4" t="s">
        <v>8</v>
      </c>
    </row>
    <row r="15810" spans="1:9">
      <c r="A15810" t="n">
        <v>132454</v>
      </c>
      <c r="B15810" s="31" t="n">
        <v>45</v>
      </c>
      <c r="C15810" s="7" t="n">
        <v>4</v>
      </c>
      <c r="D15810" s="7" t="n">
        <v>3</v>
      </c>
      <c r="E15810" s="7" t="n">
        <v>17.1399993896484</v>
      </c>
      <c r="F15810" s="7" t="n">
        <v>34.1699981689453</v>
      </c>
      <c r="G15810" s="7" t="n">
        <v>0</v>
      </c>
      <c r="H15810" s="7" t="n">
        <v>40000</v>
      </c>
      <c r="I15810" s="7" t="n">
        <v>1</v>
      </c>
    </row>
    <row r="15811" spans="1:9">
      <c r="A15811" t="s">
        <v>4</v>
      </c>
      <c r="B15811" s="4" t="s">
        <v>5</v>
      </c>
      <c r="C15811" s="4" t="s">
        <v>8</v>
      </c>
      <c r="D15811" s="4" t="s">
        <v>7</v>
      </c>
    </row>
    <row r="15812" spans="1:9">
      <c r="A15812" t="n">
        <v>132472</v>
      </c>
      <c r="B15812" s="27" t="n">
        <v>58</v>
      </c>
      <c r="C15812" s="7" t="n">
        <v>255</v>
      </c>
      <c r="D15812" s="7" t="n">
        <v>0</v>
      </c>
    </row>
    <row r="15813" spans="1:9">
      <c r="A15813" t="s">
        <v>4</v>
      </c>
      <c r="B15813" s="4" t="s">
        <v>5</v>
      </c>
      <c r="C15813" s="4" t="s">
        <v>8</v>
      </c>
      <c r="D15813" s="4" t="s">
        <v>7</v>
      </c>
      <c r="E15813" s="4" t="s">
        <v>8</v>
      </c>
      <c r="F15813" s="4" t="s">
        <v>7</v>
      </c>
      <c r="G15813" s="4" t="s">
        <v>8</v>
      </c>
      <c r="H15813" s="4" t="s">
        <v>8</v>
      </c>
      <c r="I15813" s="4" t="s">
        <v>7</v>
      </c>
      <c r="J15813" s="4" t="s">
        <v>8</v>
      </c>
      <c r="K15813" s="4" t="s">
        <v>8</v>
      </c>
      <c r="L15813" s="4" t="s">
        <v>12</v>
      </c>
    </row>
    <row r="15814" spans="1:9">
      <c r="A15814" t="n">
        <v>132476</v>
      </c>
      <c r="B15814" s="12" t="n">
        <v>5</v>
      </c>
      <c r="C15814" s="7" t="n">
        <v>30</v>
      </c>
      <c r="D15814" s="7" t="n">
        <v>8470</v>
      </c>
      <c r="E15814" s="7" t="n">
        <v>30</v>
      </c>
      <c r="F15814" s="7" t="n">
        <v>8482</v>
      </c>
      <c r="G15814" s="7" t="n">
        <v>11</v>
      </c>
      <c r="H15814" s="7" t="n">
        <v>30</v>
      </c>
      <c r="I15814" s="7" t="n">
        <v>8500</v>
      </c>
      <c r="J15814" s="7" t="n">
        <v>11</v>
      </c>
      <c r="K15814" s="7" t="n">
        <v>1</v>
      </c>
      <c r="L15814" s="13" t="n">
        <f t="normal" ca="1">A15898</f>
        <v>0</v>
      </c>
    </row>
    <row r="15815" spans="1:9">
      <c r="A15815" t="s">
        <v>4</v>
      </c>
      <c r="B15815" s="4" t="s">
        <v>5</v>
      </c>
      <c r="C15815" s="4" t="s">
        <v>8</v>
      </c>
      <c r="D15815" s="4" t="s">
        <v>7</v>
      </c>
      <c r="E15815" s="4" t="s">
        <v>9</v>
      </c>
    </row>
    <row r="15816" spans="1:9">
      <c r="A15816" t="n">
        <v>132493</v>
      </c>
      <c r="B15816" s="39" t="n">
        <v>51</v>
      </c>
      <c r="C15816" s="7" t="n">
        <v>4</v>
      </c>
      <c r="D15816" s="7" t="n">
        <v>7032</v>
      </c>
      <c r="E15816" s="7" t="s">
        <v>73</v>
      </c>
    </row>
    <row r="15817" spans="1:9">
      <c r="A15817" t="s">
        <v>4</v>
      </c>
      <c r="B15817" s="4" t="s">
        <v>5</v>
      </c>
      <c r="C15817" s="4" t="s">
        <v>7</v>
      </c>
    </row>
    <row r="15818" spans="1:9">
      <c r="A15818" t="n">
        <v>132506</v>
      </c>
      <c r="B15818" s="25" t="n">
        <v>16</v>
      </c>
      <c r="C15818" s="7" t="n">
        <v>0</v>
      </c>
    </row>
    <row r="15819" spans="1:9">
      <c r="A15819" t="s">
        <v>4</v>
      </c>
      <c r="B15819" s="4" t="s">
        <v>5</v>
      </c>
      <c r="C15819" s="4" t="s">
        <v>7</v>
      </c>
      <c r="D15819" s="4" t="s">
        <v>74</v>
      </c>
      <c r="E15819" s="4" t="s">
        <v>8</v>
      </c>
      <c r="F15819" s="4" t="s">
        <v>8</v>
      </c>
    </row>
    <row r="15820" spans="1:9">
      <c r="A15820" t="n">
        <v>132509</v>
      </c>
      <c r="B15820" s="40" t="n">
        <v>26</v>
      </c>
      <c r="C15820" s="7" t="n">
        <v>7032</v>
      </c>
      <c r="D15820" s="7" t="s">
        <v>902</v>
      </c>
      <c r="E15820" s="7" t="n">
        <v>2</v>
      </c>
      <c r="F15820" s="7" t="n">
        <v>0</v>
      </c>
    </row>
    <row r="15821" spans="1:9">
      <c r="A15821" t="s">
        <v>4</v>
      </c>
      <c r="B15821" s="4" t="s">
        <v>5</v>
      </c>
    </row>
    <row r="15822" spans="1:9">
      <c r="A15822" t="n">
        <v>132592</v>
      </c>
      <c r="B15822" s="41" t="n">
        <v>28</v>
      </c>
    </row>
    <row r="15823" spans="1:9">
      <c r="A15823" t="s">
        <v>4</v>
      </c>
      <c r="B15823" s="4" t="s">
        <v>5</v>
      </c>
      <c r="C15823" s="4" t="s">
        <v>8</v>
      </c>
      <c r="D15823" s="4" t="s">
        <v>7</v>
      </c>
      <c r="E15823" s="4" t="s">
        <v>8</v>
      </c>
      <c r="F15823" s="4" t="s">
        <v>12</v>
      </c>
    </row>
    <row r="15824" spans="1:9">
      <c r="A15824" t="n">
        <v>132593</v>
      </c>
      <c r="B15824" s="12" t="n">
        <v>5</v>
      </c>
      <c r="C15824" s="7" t="n">
        <v>30</v>
      </c>
      <c r="D15824" s="7" t="n">
        <v>8470</v>
      </c>
      <c r="E15824" s="7" t="n">
        <v>1</v>
      </c>
      <c r="F15824" s="13" t="n">
        <f t="normal" ca="1">A15838</f>
        <v>0</v>
      </c>
    </row>
    <row r="15825" spans="1:12">
      <c r="A15825" t="s">
        <v>4</v>
      </c>
      <c r="B15825" s="4" t="s">
        <v>5</v>
      </c>
      <c r="C15825" s="4" t="s">
        <v>8</v>
      </c>
      <c r="D15825" s="4" t="s">
        <v>8</v>
      </c>
      <c r="E15825" s="4" t="s">
        <v>8</v>
      </c>
      <c r="F15825" s="4" t="s">
        <v>13</v>
      </c>
      <c r="G15825" s="4" t="s">
        <v>13</v>
      </c>
      <c r="H15825" s="4" t="s">
        <v>13</v>
      </c>
      <c r="I15825" s="4" t="s">
        <v>13</v>
      </c>
      <c r="J15825" s="4" t="s">
        <v>13</v>
      </c>
    </row>
    <row r="15826" spans="1:12">
      <c r="A15826" t="n">
        <v>132602</v>
      </c>
      <c r="B15826" s="80" t="n">
        <v>76</v>
      </c>
      <c r="C15826" s="7" t="n">
        <v>0</v>
      </c>
      <c r="D15826" s="7" t="n">
        <v>3</v>
      </c>
      <c r="E15826" s="7" t="n">
        <v>0</v>
      </c>
      <c r="F15826" s="7" t="n">
        <v>1</v>
      </c>
      <c r="G15826" s="7" t="n">
        <v>1</v>
      </c>
      <c r="H15826" s="7" t="n">
        <v>1</v>
      </c>
      <c r="I15826" s="7" t="n">
        <v>1</v>
      </c>
      <c r="J15826" s="7" t="n">
        <v>1000</v>
      </c>
    </row>
    <row r="15827" spans="1:12">
      <c r="A15827" t="s">
        <v>4</v>
      </c>
      <c r="B15827" s="4" t="s">
        <v>5</v>
      </c>
      <c r="C15827" s="4" t="s">
        <v>8</v>
      </c>
      <c r="D15827" s="4" t="s">
        <v>8</v>
      </c>
    </row>
    <row r="15828" spans="1:12">
      <c r="A15828" t="n">
        <v>132626</v>
      </c>
      <c r="B15828" s="81" t="n">
        <v>77</v>
      </c>
      <c r="C15828" s="7" t="n">
        <v>0</v>
      </c>
      <c r="D15828" s="7" t="n">
        <v>3</v>
      </c>
    </row>
    <row r="15829" spans="1:12">
      <c r="A15829" t="s">
        <v>4</v>
      </c>
      <c r="B15829" s="4" t="s">
        <v>5</v>
      </c>
      <c r="C15829" s="4" t="s">
        <v>7</v>
      </c>
    </row>
    <row r="15830" spans="1:12">
      <c r="A15830" t="n">
        <v>132629</v>
      </c>
      <c r="B15830" s="25" t="n">
        <v>16</v>
      </c>
      <c r="C15830" s="7" t="n">
        <v>1000</v>
      </c>
    </row>
    <row r="15831" spans="1:12">
      <c r="A15831" t="s">
        <v>4</v>
      </c>
      <c r="B15831" s="4" t="s">
        <v>5</v>
      </c>
      <c r="C15831" s="4" t="s">
        <v>8</v>
      </c>
      <c r="D15831" s="4" t="s">
        <v>7</v>
      </c>
      <c r="E15831" s="4" t="s">
        <v>8</v>
      </c>
      <c r="F15831" s="4" t="s">
        <v>8</v>
      </c>
      <c r="G15831" s="4" t="s">
        <v>7</v>
      </c>
      <c r="H15831" s="4" t="s">
        <v>8</v>
      </c>
      <c r="I15831" s="4" t="s">
        <v>8</v>
      </c>
      <c r="J15831" s="4" t="s">
        <v>8</v>
      </c>
      <c r="K15831" s="4" t="s">
        <v>12</v>
      </c>
    </row>
    <row r="15832" spans="1:12">
      <c r="A15832" t="n">
        <v>132632</v>
      </c>
      <c r="B15832" s="12" t="n">
        <v>5</v>
      </c>
      <c r="C15832" s="7" t="n">
        <v>30</v>
      </c>
      <c r="D15832" s="7" t="n">
        <v>8482</v>
      </c>
      <c r="E15832" s="7" t="n">
        <v>8</v>
      </c>
      <c r="F15832" s="7" t="n">
        <v>30</v>
      </c>
      <c r="G15832" s="7" t="n">
        <v>8500</v>
      </c>
      <c r="H15832" s="7" t="n">
        <v>8</v>
      </c>
      <c r="I15832" s="7" t="n">
        <v>9</v>
      </c>
      <c r="J15832" s="7" t="n">
        <v>1</v>
      </c>
      <c r="K15832" s="13" t="n">
        <f t="normal" ca="1">A15838</f>
        <v>0</v>
      </c>
    </row>
    <row r="15833" spans="1:12">
      <c r="A15833" t="s">
        <v>4</v>
      </c>
      <c r="B15833" s="4" t="s">
        <v>5</v>
      </c>
      <c r="C15833" s="4" t="s">
        <v>8</v>
      </c>
      <c r="D15833" s="4" t="s">
        <v>8</v>
      </c>
      <c r="E15833" s="4" t="s">
        <v>8</v>
      </c>
      <c r="F15833" s="4" t="s">
        <v>13</v>
      </c>
      <c r="G15833" s="4" t="s">
        <v>13</v>
      </c>
      <c r="H15833" s="4" t="s">
        <v>13</v>
      </c>
      <c r="I15833" s="4" t="s">
        <v>13</v>
      </c>
      <c r="J15833" s="4" t="s">
        <v>13</v>
      </c>
    </row>
    <row r="15834" spans="1:12">
      <c r="A15834" t="n">
        <v>132647</v>
      </c>
      <c r="B15834" s="80" t="n">
        <v>76</v>
      </c>
      <c r="C15834" s="7" t="n">
        <v>0</v>
      </c>
      <c r="D15834" s="7" t="n">
        <v>3</v>
      </c>
      <c r="E15834" s="7" t="n">
        <v>0</v>
      </c>
      <c r="F15834" s="7" t="n">
        <v>1</v>
      </c>
      <c r="G15834" s="7" t="n">
        <v>1</v>
      </c>
      <c r="H15834" s="7" t="n">
        <v>1</v>
      </c>
      <c r="I15834" s="7" t="n">
        <v>0</v>
      </c>
      <c r="J15834" s="7" t="n">
        <v>1000</v>
      </c>
    </row>
    <row r="15835" spans="1:12">
      <c r="A15835" t="s">
        <v>4</v>
      </c>
      <c r="B15835" s="4" t="s">
        <v>5</v>
      </c>
      <c r="C15835" s="4" t="s">
        <v>8</v>
      </c>
      <c r="D15835" s="4" t="s">
        <v>8</v>
      </c>
    </row>
    <row r="15836" spans="1:12">
      <c r="A15836" t="n">
        <v>132671</v>
      </c>
      <c r="B15836" s="81" t="n">
        <v>77</v>
      </c>
      <c r="C15836" s="7" t="n">
        <v>0</v>
      </c>
      <c r="D15836" s="7" t="n">
        <v>3</v>
      </c>
    </row>
    <row r="15837" spans="1:12">
      <c r="A15837" t="s">
        <v>4</v>
      </c>
      <c r="B15837" s="4" t="s">
        <v>5</v>
      </c>
      <c r="C15837" s="4" t="s">
        <v>8</v>
      </c>
      <c r="D15837" s="4" t="s">
        <v>7</v>
      </c>
      <c r="E15837" s="4" t="s">
        <v>8</v>
      </c>
      <c r="F15837" s="4" t="s">
        <v>12</v>
      </c>
    </row>
    <row r="15838" spans="1:12">
      <c r="A15838" t="n">
        <v>132674</v>
      </c>
      <c r="B15838" s="12" t="n">
        <v>5</v>
      </c>
      <c r="C15838" s="7" t="n">
        <v>30</v>
      </c>
      <c r="D15838" s="7" t="n">
        <v>8482</v>
      </c>
      <c r="E15838" s="7" t="n">
        <v>1</v>
      </c>
      <c r="F15838" s="13" t="n">
        <f t="normal" ca="1">A15856</f>
        <v>0</v>
      </c>
    </row>
    <row r="15839" spans="1:12">
      <c r="A15839" t="s">
        <v>4</v>
      </c>
      <c r="B15839" s="4" t="s">
        <v>5</v>
      </c>
      <c r="C15839" s="4" t="s">
        <v>8</v>
      </c>
      <c r="D15839" s="4" t="s">
        <v>8</v>
      </c>
      <c r="E15839" s="4" t="s">
        <v>8</v>
      </c>
      <c r="F15839" s="4" t="s">
        <v>13</v>
      </c>
      <c r="G15839" s="4" t="s">
        <v>13</v>
      </c>
      <c r="H15839" s="4" t="s">
        <v>13</v>
      </c>
      <c r="I15839" s="4" t="s">
        <v>13</v>
      </c>
      <c r="J15839" s="4" t="s">
        <v>13</v>
      </c>
    </row>
    <row r="15840" spans="1:12">
      <c r="A15840" t="n">
        <v>132683</v>
      </c>
      <c r="B15840" s="80" t="n">
        <v>76</v>
      </c>
      <c r="C15840" s="7" t="n">
        <v>1</v>
      </c>
      <c r="D15840" s="7" t="n">
        <v>3</v>
      </c>
      <c r="E15840" s="7" t="n">
        <v>0</v>
      </c>
      <c r="F15840" s="7" t="n">
        <v>1</v>
      </c>
      <c r="G15840" s="7" t="n">
        <v>1</v>
      </c>
      <c r="H15840" s="7" t="n">
        <v>1</v>
      </c>
      <c r="I15840" s="7" t="n">
        <v>1</v>
      </c>
      <c r="J15840" s="7" t="n">
        <v>1000</v>
      </c>
    </row>
    <row r="15841" spans="1:11">
      <c r="A15841" t="s">
        <v>4</v>
      </c>
      <c r="B15841" s="4" t="s">
        <v>5</v>
      </c>
      <c r="C15841" s="4" t="s">
        <v>8</v>
      </c>
      <c r="D15841" s="4" t="s">
        <v>8</v>
      </c>
    </row>
    <row r="15842" spans="1:11">
      <c r="A15842" t="n">
        <v>132707</v>
      </c>
      <c r="B15842" s="81" t="n">
        <v>77</v>
      </c>
      <c r="C15842" s="7" t="n">
        <v>1</v>
      </c>
      <c r="D15842" s="7" t="n">
        <v>3</v>
      </c>
    </row>
    <row r="15843" spans="1:11">
      <c r="A15843" t="s">
        <v>4</v>
      </c>
      <c r="B15843" s="4" t="s">
        <v>5</v>
      </c>
      <c r="C15843" s="4" t="s">
        <v>7</v>
      </c>
    </row>
    <row r="15844" spans="1:11">
      <c r="A15844" t="n">
        <v>132710</v>
      </c>
      <c r="B15844" s="25" t="n">
        <v>16</v>
      </c>
      <c r="C15844" s="7" t="n">
        <v>1000</v>
      </c>
    </row>
    <row r="15845" spans="1:11">
      <c r="A15845" t="s">
        <v>4</v>
      </c>
      <c r="B15845" s="4" t="s">
        <v>5</v>
      </c>
      <c r="C15845" s="4" t="s">
        <v>8</v>
      </c>
      <c r="D15845" s="4" t="s">
        <v>7</v>
      </c>
      <c r="E15845" s="4" t="s">
        <v>8</v>
      </c>
      <c r="F15845" s="4" t="s">
        <v>12</v>
      </c>
    </row>
    <row r="15846" spans="1:11">
      <c r="A15846" t="n">
        <v>132713</v>
      </c>
      <c r="B15846" s="12" t="n">
        <v>5</v>
      </c>
      <c r="C15846" s="7" t="n">
        <v>30</v>
      </c>
      <c r="D15846" s="7" t="n">
        <v>8470</v>
      </c>
      <c r="E15846" s="7" t="n">
        <v>1</v>
      </c>
      <c r="F15846" s="13" t="n">
        <f t="normal" ca="1">A15850</f>
        <v>0</v>
      </c>
    </row>
    <row r="15847" spans="1:11">
      <c r="A15847" t="s">
        <v>4</v>
      </c>
      <c r="B15847" s="4" t="s">
        <v>5</v>
      </c>
      <c r="C15847" s="4" t="s">
        <v>8</v>
      </c>
      <c r="D15847" s="4" t="s">
        <v>8</v>
      </c>
      <c r="E15847" s="4" t="s">
        <v>8</v>
      </c>
      <c r="F15847" s="4" t="s">
        <v>13</v>
      </c>
      <c r="G15847" s="4" t="s">
        <v>13</v>
      </c>
      <c r="H15847" s="4" t="s">
        <v>13</v>
      </c>
      <c r="I15847" s="4" t="s">
        <v>13</v>
      </c>
      <c r="J15847" s="4" t="s">
        <v>13</v>
      </c>
    </row>
    <row r="15848" spans="1:11">
      <c r="A15848" t="n">
        <v>132722</v>
      </c>
      <c r="B15848" s="80" t="n">
        <v>76</v>
      </c>
      <c r="C15848" s="7" t="n">
        <v>0</v>
      </c>
      <c r="D15848" s="7" t="n">
        <v>3</v>
      </c>
      <c r="E15848" s="7" t="n">
        <v>0</v>
      </c>
      <c r="F15848" s="7" t="n">
        <v>1</v>
      </c>
      <c r="G15848" s="7" t="n">
        <v>1</v>
      </c>
      <c r="H15848" s="7" t="n">
        <v>1</v>
      </c>
      <c r="I15848" s="7" t="n">
        <v>0</v>
      </c>
      <c r="J15848" s="7" t="n">
        <v>0</v>
      </c>
    </row>
    <row r="15849" spans="1:11">
      <c r="A15849" t="s">
        <v>4</v>
      </c>
      <c r="B15849" s="4" t="s">
        <v>5</v>
      </c>
      <c r="C15849" s="4" t="s">
        <v>8</v>
      </c>
      <c r="D15849" s="4" t="s">
        <v>7</v>
      </c>
      <c r="E15849" s="4" t="s">
        <v>8</v>
      </c>
      <c r="F15849" s="4" t="s">
        <v>8</v>
      </c>
      <c r="G15849" s="4" t="s">
        <v>12</v>
      </c>
    </row>
    <row r="15850" spans="1:11">
      <c r="A15850" t="n">
        <v>132746</v>
      </c>
      <c r="B15850" s="12" t="n">
        <v>5</v>
      </c>
      <c r="C15850" s="7" t="n">
        <v>30</v>
      </c>
      <c r="D15850" s="7" t="n">
        <v>8500</v>
      </c>
      <c r="E15850" s="7" t="n">
        <v>8</v>
      </c>
      <c r="F15850" s="7" t="n">
        <v>1</v>
      </c>
      <c r="G15850" s="13" t="n">
        <f t="normal" ca="1">A15856</f>
        <v>0</v>
      </c>
    </row>
    <row r="15851" spans="1:11">
      <c r="A15851" t="s">
        <v>4</v>
      </c>
      <c r="B15851" s="4" t="s">
        <v>5</v>
      </c>
      <c r="C15851" s="4" t="s">
        <v>8</v>
      </c>
      <c r="D15851" s="4" t="s">
        <v>8</v>
      </c>
      <c r="E15851" s="4" t="s">
        <v>8</v>
      </c>
      <c r="F15851" s="4" t="s">
        <v>13</v>
      </c>
      <c r="G15851" s="4" t="s">
        <v>13</v>
      </c>
      <c r="H15851" s="4" t="s">
        <v>13</v>
      </c>
      <c r="I15851" s="4" t="s">
        <v>13</v>
      </c>
      <c r="J15851" s="4" t="s">
        <v>13</v>
      </c>
    </row>
    <row r="15852" spans="1:11">
      <c r="A15852" t="n">
        <v>132756</v>
      </c>
      <c r="B15852" s="80" t="n">
        <v>76</v>
      </c>
      <c r="C15852" s="7" t="n">
        <v>1</v>
      </c>
      <c r="D15852" s="7" t="n">
        <v>3</v>
      </c>
      <c r="E15852" s="7" t="n">
        <v>0</v>
      </c>
      <c r="F15852" s="7" t="n">
        <v>1</v>
      </c>
      <c r="G15852" s="7" t="n">
        <v>1</v>
      </c>
      <c r="H15852" s="7" t="n">
        <v>1</v>
      </c>
      <c r="I15852" s="7" t="n">
        <v>0</v>
      </c>
      <c r="J15852" s="7" t="n">
        <v>1000</v>
      </c>
    </row>
    <row r="15853" spans="1:11">
      <c r="A15853" t="s">
        <v>4</v>
      </c>
      <c r="B15853" s="4" t="s">
        <v>5</v>
      </c>
      <c r="C15853" s="4" t="s">
        <v>8</v>
      </c>
      <c r="D15853" s="4" t="s">
        <v>8</v>
      </c>
    </row>
    <row r="15854" spans="1:11">
      <c r="A15854" t="n">
        <v>132780</v>
      </c>
      <c r="B15854" s="81" t="n">
        <v>77</v>
      </c>
      <c r="C15854" s="7" t="n">
        <v>1</v>
      </c>
      <c r="D15854" s="7" t="n">
        <v>3</v>
      </c>
    </row>
    <row r="15855" spans="1:11">
      <c r="A15855" t="s">
        <v>4</v>
      </c>
      <c r="B15855" s="4" t="s">
        <v>5</v>
      </c>
      <c r="C15855" s="4" t="s">
        <v>8</v>
      </c>
      <c r="D15855" s="4" t="s">
        <v>7</v>
      </c>
      <c r="E15855" s="4" t="s">
        <v>8</v>
      </c>
      <c r="F15855" s="4" t="s">
        <v>12</v>
      </c>
    </row>
    <row r="15856" spans="1:11">
      <c r="A15856" t="n">
        <v>132783</v>
      </c>
      <c r="B15856" s="12" t="n">
        <v>5</v>
      </c>
      <c r="C15856" s="7" t="n">
        <v>30</v>
      </c>
      <c r="D15856" s="7" t="n">
        <v>8500</v>
      </c>
      <c r="E15856" s="7" t="n">
        <v>1</v>
      </c>
      <c r="F15856" s="13" t="n">
        <f t="normal" ca="1">A15876</f>
        <v>0</v>
      </c>
    </row>
    <row r="15857" spans="1:10">
      <c r="A15857" t="s">
        <v>4</v>
      </c>
      <c r="B15857" s="4" t="s">
        <v>5</v>
      </c>
      <c r="C15857" s="4" t="s">
        <v>8</v>
      </c>
      <c r="D15857" s="4" t="s">
        <v>8</v>
      </c>
      <c r="E15857" s="4" t="s">
        <v>8</v>
      </c>
      <c r="F15857" s="4" t="s">
        <v>13</v>
      </c>
      <c r="G15857" s="4" t="s">
        <v>13</v>
      </c>
      <c r="H15857" s="4" t="s">
        <v>13</v>
      </c>
      <c r="I15857" s="4" t="s">
        <v>13</v>
      </c>
      <c r="J15857" s="4" t="s">
        <v>13</v>
      </c>
    </row>
    <row r="15858" spans="1:10">
      <c r="A15858" t="n">
        <v>132792</v>
      </c>
      <c r="B15858" s="80" t="n">
        <v>76</v>
      </c>
      <c r="C15858" s="7" t="n">
        <v>2</v>
      </c>
      <c r="D15858" s="7" t="n">
        <v>3</v>
      </c>
      <c r="E15858" s="7" t="n">
        <v>0</v>
      </c>
      <c r="F15858" s="7" t="n">
        <v>1</v>
      </c>
      <c r="G15858" s="7" t="n">
        <v>1</v>
      </c>
      <c r="H15858" s="7" t="n">
        <v>1</v>
      </c>
      <c r="I15858" s="7" t="n">
        <v>1</v>
      </c>
      <c r="J15858" s="7" t="n">
        <v>1000</v>
      </c>
    </row>
    <row r="15859" spans="1:10">
      <c r="A15859" t="s">
        <v>4</v>
      </c>
      <c r="B15859" s="4" t="s">
        <v>5</v>
      </c>
      <c r="C15859" s="4" t="s">
        <v>8</v>
      </c>
      <c r="D15859" s="4" t="s">
        <v>8</v>
      </c>
    </row>
    <row r="15860" spans="1:10">
      <c r="A15860" t="n">
        <v>132816</v>
      </c>
      <c r="B15860" s="81" t="n">
        <v>77</v>
      </c>
      <c r="C15860" s="7" t="n">
        <v>2</v>
      </c>
      <c r="D15860" s="7" t="n">
        <v>3</v>
      </c>
    </row>
    <row r="15861" spans="1:10">
      <c r="A15861" t="s">
        <v>4</v>
      </c>
      <c r="B15861" s="4" t="s">
        <v>5</v>
      </c>
      <c r="C15861" s="4" t="s">
        <v>7</v>
      </c>
    </row>
    <row r="15862" spans="1:10">
      <c r="A15862" t="n">
        <v>132819</v>
      </c>
      <c r="B15862" s="25" t="n">
        <v>16</v>
      </c>
      <c r="C15862" s="7" t="n">
        <v>1000</v>
      </c>
    </row>
    <row r="15863" spans="1:10">
      <c r="A15863" t="s">
        <v>4</v>
      </c>
      <c r="B15863" s="4" t="s">
        <v>5</v>
      </c>
      <c r="C15863" s="4" t="s">
        <v>8</v>
      </c>
      <c r="D15863" s="4" t="s">
        <v>7</v>
      </c>
      <c r="E15863" s="4" t="s">
        <v>8</v>
      </c>
      <c r="F15863" s="4" t="s">
        <v>12</v>
      </c>
    </row>
    <row r="15864" spans="1:10">
      <c r="A15864" t="n">
        <v>132822</v>
      </c>
      <c r="B15864" s="12" t="n">
        <v>5</v>
      </c>
      <c r="C15864" s="7" t="n">
        <v>30</v>
      </c>
      <c r="D15864" s="7" t="n">
        <v>8470</v>
      </c>
      <c r="E15864" s="7" t="n">
        <v>1</v>
      </c>
      <c r="F15864" s="13" t="n">
        <f t="normal" ca="1">A15868</f>
        <v>0</v>
      </c>
    </row>
    <row r="15865" spans="1:10">
      <c r="A15865" t="s">
        <v>4</v>
      </c>
      <c r="B15865" s="4" t="s">
        <v>5</v>
      </c>
      <c r="C15865" s="4" t="s">
        <v>8</v>
      </c>
      <c r="D15865" s="4" t="s">
        <v>8</v>
      </c>
      <c r="E15865" s="4" t="s">
        <v>8</v>
      </c>
      <c r="F15865" s="4" t="s">
        <v>13</v>
      </c>
      <c r="G15865" s="4" t="s">
        <v>13</v>
      </c>
      <c r="H15865" s="4" t="s">
        <v>13</v>
      </c>
      <c r="I15865" s="4" t="s">
        <v>13</v>
      </c>
      <c r="J15865" s="4" t="s">
        <v>13</v>
      </c>
    </row>
    <row r="15866" spans="1:10">
      <c r="A15866" t="n">
        <v>132831</v>
      </c>
      <c r="B15866" s="80" t="n">
        <v>76</v>
      </c>
      <c r="C15866" s="7" t="n">
        <v>0</v>
      </c>
      <c r="D15866" s="7" t="n">
        <v>3</v>
      </c>
      <c r="E15866" s="7" t="n">
        <v>0</v>
      </c>
      <c r="F15866" s="7" t="n">
        <v>1</v>
      </c>
      <c r="G15866" s="7" t="n">
        <v>1</v>
      </c>
      <c r="H15866" s="7" t="n">
        <v>1</v>
      </c>
      <c r="I15866" s="7" t="n">
        <v>0</v>
      </c>
      <c r="J15866" s="7" t="n">
        <v>0</v>
      </c>
    </row>
    <row r="15867" spans="1:10">
      <c r="A15867" t="s">
        <v>4</v>
      </c>
      <c r="B15867" s="4" t="s">
        <v>5</v>
      </c>
      <c r="C15867" s="4" t="s">
        <v>8</v>
      </c>
      <c r="D15867" s="4" t="s">
        <v>7</v>
      </c>
      <c r="E15867" s="4" t="s">
        <v>8</v>
      </c>
      <c r="F15867" s="4" t="s">
        <v>12</v>
      </c>
    </row>
    <row r="15868" spans="1:10">
      <c r="A15868" t="n">
        <v>132855</v>
      </c>
      <c r="B15868" s="12" t="n">
        <v>5</v>
      </c>
      <c r="C15868" s="7" t="n">
        <v>30</v>
      </c>
      <c r="D15868" s="7" t="n">
        <v>8482</v>
      </c>
      <c r="E15868" s="7" t="n">
        <v>1</v>
      </c>
      <c r="F15868" s="13" t="n">
        <f t="normal" ca="1">A15872</f>
        <v>0</v>
      </c>
    </row>
    <row r="15869" spans="1:10">
      <c r="A15869" t="s">
        <v>4</v>
      </c>
      <c r="B15869" s="4" t="s">
        <v>5</v>
      </c>
      <c r="C15869" s="4" t="s">
        <v>8</v>
      </c>
      <c r="D15869" s="4" t="s">
        <v>8</v>
      </c>
      <c r="E15869" s="4" t="s">
        <v>8</v>
      </c>
      <c r="F15869" s="4" t="s">
        <v>13</v>
      </c>
      <c r="G15869" s="4" t="s">
        <v>13</v>
      </c>
      <c r="H15869" s="4" t="s">
        <v>13</v>
      </c>
      <c r="I15869" s="4" t="s">
        <v>13</v>
      </c>
      <c r="J15869" s="4" t="s">
        <v>13</v>
      </c>
    </row>
    <row r="15870" spans="1:10">
      <c r="A15870" t="n">
        <v>132864</v>
      </c>
      <c r="B15870" s="80" t="n">
        <v>76</v>
      </c>
      <c r="C15870" s="7" t="n">
        <v>1</v>
      </c>
      <c r="D15870" s="7" t="n">
        <v>3</v>
      </c>
      <c r="E15870" s="7" t="n">
        <v>0</v>
      </c>
      <c r="F15870" s="7" t="n">
        <v>1</v>
      </c>
      <c r="G15870" s="7" t="n">
        <v>1</v>
      </c>
      <c r="H15870" s="7" t="n">
        <v>1</v>
      </c>
      <c r="I15870" s="7" t="n">
        <v>0</v>
      </c>
      <c r="J15870" s="7" t="n">
        <v>0</v>
      </c>
    </row>
    <row r="15871" spans="1:10">
      <c r="A15871" t="s">
        <v>4</v>
      </c>
      <c r="B15871" s="4" t="s">
        <v>5</v>
      </c>
      <c r="C15871" s="4" t="s">
        <v>8</v>
      </c>
      <c r="D15871" s="4" t="s">
        <v>8</v>
      </c>
      <c r="E15871" s="4" t="s">
        <v>8</v>
      </c>
      <c r="F15871" s="4" t="s">
        <v>13</v>
      </c>
      <c r="G15871" s="4" t="s">
        <v>13</v>
      </c>
      <c r="H15871" s="4" t="s">
        <v>13</v>
      </c>
      <c r="I15871" s="4" t="s">
        <v>13</v>
      </c>
      <c r="J15871" s="4" t="s">
        <v>13</v>
      </c>
    </row>
    <row r="15872" spans="1:10">
      <c r="A15872" t="n">
        <v>132888</v>
      </c>
      <c r="B15872" s="80" t="n">
        <v>76</v>
      </c>
      <c r="C15872" s="7" t="n">
        <v>2</v>
      </c>
      <c r="D15872" s="7" t="n">
        <v>3</v>
      </c>
      <c r="E15872" s="7" t="n">
        <v>0</v>
      </c>
      <c r="F15872" s="7" t="n">
        <v>1</v>
      </c>
      <c r="G15872" s="7" t="n">
        <v>1</v>
      </c>
      <c r="H15872" s="7" t="n">
        <v>1</v>
      </c>
      <c r="I15872" s="7" t="n">
        <v>0</v>
      </c>
      <c r="J15872" s="7" t="n">
        <v>1000</v>
      </c>
    </row>
    <row r="15873" spans="1:10">
      <c r="A15873" t="s">
        <v>4</v>
      </c>
      <c r="B15873" s="4" t="s">
        <v>5</v>
      </c>
      <c r="C15873" s="4" t="s">
        <v>8</v>
      </c>
      <c r="D15873" s="4" t="s">
        <v>8</v>
      </c>
    </row>
    <row r="15874" spans="1:10">
      <c r="A15874" t="n">
        <v>132912</v>
      </c>
      <c r="B15874" s="81" t="n">
        <v>77</v>
      </c>
      <c r="C15874" s="7" t="n">
        <v>2</v>
      </c>
      <c r="D15874" s="7" t="n">
        <v>3</v>
      </c>
    </row>
    <row r="15875" spans="1:10">
      <c r="A15875" t="s">
        <v>4</v>
      </c>
      <c r="B15875" s="4" t="s">
        <v>5</v>
      </c>
      <c r="C15875" s="4" t="s">
        <v>8</v>
      </c>
      <c r="D15875" s="4" t="s">
        <v>7</v>
      </c>
      <c r="E15875" s="4" t="s">
        <v>7</v>
      </c>
      <c r="F15875" s="4" t="s">
        <v>8</v>
      </c>
    </row>
    <row r="15876" spans="1:10">
      <c r="A15876" t="n">
        <v>132915</v>
      </c>
      <c r="B15876" s="37" t="n">
        <v>25</v>
      </c>
      <c r="C15876" s="7" t="n">
        <v>1</v>
      </c>
      <c r="D15876" s="7" t="n">
        <v>260</v>
      </c>
      <c r="E15876" s="7" t="n">
        <v>640</v>
      </c>
      <c r="F15876" s="7" t="n">
        <v>1</v>
      </c>
    </row>
    <row r="15877" spans="1:10">
      <c r="A15877" t="s">
        <v>4</v>
      </c>
      <c r="B15877" s="4" t="s">
        <v>5</v>
      </c>
      <c r="C15877" s="4" t="s">
        <v>8</v>
      </c>
      <c r="D15877" s="4" t="s">
        <v>7</v>
      </c>
      <c r="E15877" s="4" t="s">
        <v>9</v>
      </c>
    </row>
    <row r="15878" spans="1:10">
      <c r="A15878" t="n">
        <v>132922</v>
      </c>
      <c r="B15878" s="39" t="n">
        <v>51</v>
      </c>
      <c r="C15878" s="7" t="n">
        <v>4</v>
      </c>
      <c r="D15878" s="7" t="n">
        <v>0</v>
      </c>
      <c r="E15878" s="7" t="s">
        <v>478</v>
      </c>
    </row>
    <row r="15879" spans="1:10">
      <c r="A15879" t="s">
        <v>4</v>
      </c>
      <c r="B15879" s="4" t="s">
        <v>5</v>
      </c>
      <c r="C15879" s="4" t="s">
        <v>7</v>
      </c>
    </row>
    <row r="15880" spans="1:10">
      <c r="A15880" t="n">
        <v>132937</v>
      </c>
      <c r="B15880" s="25" t="n">
        <v>16</v>
      </c>
      <c r="C15880" s="7" t="n">
        <v>0</v>
      </c>
    </row>
    <row r="15881" spans="1:10">
      <c r="A15881" t="s">
        <v>4</v>
      </c>
      <c r="B15881" s="4" t="s">
        <v>5</v>
      </c>
      <c r="C15881" s="4" t="s">
        <v>7</v>
      </c>
      <c r="D15881" s="4" t="s">
        <v>74</v>
      </c>
      <c r="E15881" s="4" t="s">
        <v>8</v>
      </c>
      <c r="F15881" s="4" t="s">
        <v>8</v>
      </c>
      <c r="G15881" s="4" t="s">
        <v>74</v>
      </c>
      <c r="H15881" s="4" t="s">
        <v>8</v>
      </c>
      <c r="I15881" s="4" t="s">
        <v>8</v>
      </c>
    </row>
    <row r="15882" spans="1:10">
      <c r="A15882" t="n">
        <v>132940</v>
      </c>
      <c r="B15882" s="40" t="n">
        <v>26</v>
      </c>
      <c r="C15882" s="7" t="n">
        <v>0</v>
      </c>
      <c r="D15882" s="7" t="s">
        <v>903</v>
      </c>
      <c r="E15882" s="7" t="n">
        <v>2</v>
      </c>
      <c r="F15882" s="7" t="n">
        <v>3</v>
      </c>
      <c r="G15882" s="7" t="s">
        <v>904</v>
      </c>
      <c r="H15882" s="7" t="n">
        <v>2</v>
      </c>
      <c r="I15882" s="7" t="n">
        <v>0</v>
      </c>
    </row>
    <row r="15883" spans="1:10">
      <c r="A15883" t="s">
        <v>4</v>
      </c>
      <c r="B15883" s="4" t="s">
        <v>5</v>
      </c>
    </row>
    <row r="15884" spans="1:10">
      <c r="A15884" t="n">
        <v>133010</v>
      </c>
      <c r="B15884" s="41" t="n">
        <v>28</v>
      </c>
    </row>
    <row r="15885" spans="1:10">
      <c r="A15885" t="s">
        <v>4</v>
      </c>
      <c r="B15885" s="4" t="s">
        <v>5</v>
      </c>
      <c r="C15885" s="4" t="s">
        <v>8</v>
      </c>
      <c r="D15885" s="4" t="s">
        <v>7</v>
      </c>
      <c r="E15885" s="4" t="s">
        <v>7</v>
      </c>
      <c r="F15885" s="4" t="s">
        <v>8</v>
      </c>
    </row>
    <row r="15886" spans="1:10">
      <c r="A15886" t="n">
        <v>133011</v>
      </c>
      <c r="B15886" s="37" t="n">
        <v>25</v>
      </c>
      <c r="C15886" s="7" t="n">
        <v>1</v>
      </c>
      <c r="D15886" s="7" t="n">
        <v>65535</v>
      </c>
      <c r="E15886" s="7" t="n">
        <v>65535</v>
      </c>
      <c r="F15886" s="7" t="n">
        <v>0</v>
      </c>
    </row>
    <row r="15887" spans="1:10">
      <c r="A15887" t="s">
        <v>4</v>
      </c>
      <c r="B15887" s="4" t="s">
        <v>5</v>
      </c>
      <c r="C15887" s="4" t="s">
        <v>8</v>
      </c>
      <c r="D15887" s="4" t="s">
        <v>7</v>
      </c>
      <c r="E15887" s="4" t="s">
        <v>9</v>
      </c>
    </row>
    <row r="15888" spans="1:10">
      <c r="A15888" t="n">
        <v>133018</v>
      </c>
      <c r="B15888" s="39" t="n">
        <v>51</v>
      </c>
      <c r="C15888" s="7" t="n">
        <v>4</v>
      </c>
      <c r="D15888" s="7" t="n">
        <v>7032</v>
      </c>
      <c r="E15888" s="7" t="s">
        <v>73</v>
      </c>
    </row>
    <row r="15889" spans="1:9">
      <c r="A15889" t="s">
        <v>4</v>
      </c>
      <c r="B15889" s="4" t="s">
        <v>5</v>
      </c>
      <c r="C15889" s="4" t="s">
        <v>7</v>
      </c>
    </row>
    <row r="15890" spans="1:9">
      <c r="A15890" t="n">
        <v>133031</v>
      </c>
      <c r="B15890" s="25" t="n">
        <v>16</v>
      </c>
      <c r="C15890" s="7" t="n">
        <v>0</v>
      </c>
    </row>
    <row r="15891" spans="1:9">
      <c r="A15891" t="s">
        <v>4</v>
      </c>
      <c r="B15891" s="4" t="s">
        <v>5</v>
      </c>
      <c r="C15891" s="4" t="s">
        <v>7</v>
      </c>
      <c r="D15891" s="4" t="s">
        <v>74</v>
      </c>
      <c r="E15891" s="4" t="s">
        <v>8</v>
      </c>
      <c r="F15891" s="4" t="s">
        <v>8</v>
      </c>
    </row>
    <row r="15892" spans="1:9">
      <c r="A15892" t="n">
        <v>133034</v>
      </c>
      <c r="B15892" s="40" t="n">
        <v>26</v>
      </c>
      <c r="C15892" s="7" t="n">
        <v>7032</v>
      </c>
      <c r="D15892" s="7" t="s">
        <v>905</v>
      </c>
      <c r="E15892" s="7" t="n">
        <v>2</v>
      </c>
      <c r="F15892" s="7" t="n">
        <v>0</v>
      </c>
    </row>
    <row r="15893" spans="1:9">
      <c r="A15893" t="s">
        <v>4</v>
      </c>
      <c r="B15893" s="4" t="s">
        <v>5</v>
      </c>
    </row>
    <row r="15894" spans="1:9">
      <c r="A15894" t="n">
        <v>133092</v>
      </c>
      <c r="B15894" s="41" t="n">
        <v>28</v>
      </c>
    </row>
    <row r="15895" spans="1:9">
      <c r="A15895" t="s">
        <v>4</v>
      </c>
      <c r="B15895" s="4" t="s">
        <v>5</v>
      </c>
      <c r="C15895" s="4" t="s">
        <v>12</v>
      </c>
    </row>
    <row r="15896" spans="1:9">
      <c r="A15896" t="n">
        <v>133093</v>
      </c>
      <c r="B15896" s="15" t="n">
        <v>3</v>
      </c>
      <c r="C15896" s="13" t="n">
        <f t="normal" ca="1">A15906</f>
        <v>0</v>
      </c>
    </row>
    <row r="15897" spans="1:9">
      <c r="A15897" t="s">
        <v>4</v>
      </c>
      <c r="B15897" s="4" t="s">
        <v>5</v>
      </c>
      <c r="C15897" s="4" t="s">
        <v>8</v>
      </c>
      <c r="D15897" s="4" t="s">
        <v>7</v>
      </c>
      <c r="E15897" s="4" t="s">
        <v>9</v>
      </c>
    </row>
    <row r="15898" spans="1:9">
      <c r="A15898" t="n">
        <v>133098</v>
      </c>
      <c r="B15898" s="39" t="n">
        <v>51</v>
      </c>
      <c r="C15898" s="7" t="n">
        <v>4</v>
      </c>
      <c r="D15898" s="7" t="n">
        <v>7032</v>
      </c>
      <c r="E15898" s="7" t="s">
        <v>73</v>
      </c>
    </row>
    <row r="15899" spans="1:9">
      <c r="A15899" t="s">
        <v>4</v>
      </c>
      <c r="B15899" s="4" t="s">
        <v>5</v>
      </c>
      <c r="C15899" s="4" t="s">
        <v>7</v>
      </c>
    </row>
    <row r="15900" spans="1:9">
      <c r="A15900" t="n">
        <v>133111</v>
      </c>
      <c r="B15900" s="25" t="n">
        <v>16</v>
      </c>
      <c r="C15900" s="7" t="n">
        <v>0</v>
      </c>
    </row>
    <row r="15901" spans="1:9">
      <c r="A15901" t="s">
        <v>4</v>
      </c>
      <c r="B15901" s="4" t="s">
        <v>5</v>
      </c>
      <c r="C15901" s="4" t="s">
        <v>7</v>
      </c>
      <c r="D15901" s="4" t="s">
        <v>74</v>
      </c>
      <c r="E15901" s="4" t="s">
        <v>8</v>
      </c>
      <c r="F15901" s="4" t="s">
        <v>8</v>
      </c>
    </row>
    <row r="15902" spans="1:9">
      <c r="A15902" t="n">
        <v>133114</v>
      </c>
      <c r="B15902" s="40" t="n">
        <v>26</v>
      </c>
      <c r="C15902" s="7" t="n">
        <v>7032</v>
      </c>
      <c r="D15902" s="7" t="s">
        <v>906</v>
      </c>
      <c r="E15902" s="7" t="n">
        <v>2</v>
      </c>
      <c r="F15902" s="7" t="n">
        <v>0</v>
      </c>
    </row>
    <row r="15903" spans="1:9">
      <c r="A15903" t="s">
        <v>4</v>
      </c>
      <c r="B15903" s="4" t="s">
        <v>5</v>
      </c>
    </row>
    <row r="15904" spans="1:9">
      <c r="A15904" t="n">
        <v>133199</v>
      </c>
      <c r="B15904" s="41" t="n">
        <v>28</v>
      </c>
    </row>
    <row r="15905" spans="1:6">
      <c r="A15905" t="s">
        <v>4</v>
      </c>
      <c r="B15905" s="4" t="s">
        <v>5</v>
      </c>
      <c r="C15905" s="4" t="s">
        <v>8</v>
      </c>
      <c r="D15905" s="4" t="s">
        <v>7</v>
      </c>
      <c r="E15905" s="4" t="s">
        <v>9</v>
      </c>
    </row>
    <row r="15906" spans="1:6">
      <c r="A15906" t="n">
        <v>133200</v>
      </c>
      <c r="B15906" s="39" t="n">
        <v>51</v>
      </c>
      <c r="C15906" s="7" t="n">
        <v>4</v>
      </c>
      <c r="D15906" s="7" t="n">
        <v>7032</v>
      </c>
      <c r="E15906" s="7" t="s">
        <v>85</v>
      </c>
    </row>
    <row r="15907" spans="1:6">
      <c r="A15907" t="s">
        <v>4</v>
      </c>
      <c r="B15907" s="4" t="s">
        <v>5</v>
      </c>
      <c r="C15907" s="4" t="s">
        <v>7</v>
      </c>
    </row>
    <row r="15908" spans="1:6">
      <c r="A15908" t="n">
        <v>133214</v>
      </c>
      <c r="B15908" s="25" t="n">
        <v>16</v>
      </c>
      <c r="C15908" s="7" t="n">
        <v>0</v>
      </c>
    </row>
    <row r="15909" spans="1:6">
      <c r="A15909" t="s">
        <v>4</v>
      </c>
      <c r="B15909" s="4" t="s">
        <v>5</v>
      </c>
      <c r="C15909" s="4" t="s">
        <v>7</v>
      </c>
      <c r="D15909" s="4" t="s">
        <v>74</v>
      </c>
      <c r="E15909" s="4" t="s">
        <v>8</v>
      </c>
      <c r="F15909" s="4" t="s">
        <v>8</v>
      </c>
      <c r="G15909" s="4" t="s">
        <v>74</v>
      </c>
      <c r="H15909" s="4" t="s">
        <v>8</v>
      </c>
      <c r="I15909" s="4" t="s">
        <v>8</v>
      </c>
      <c r="J15909" s="4" t="s">
        <v>74</v>
      </c>
      <c r="K15909" s="4" t="s">
        <v>8</v>
      </c>
      <c r="L15909" s="4" t="s">
        <v>8</v>
      </c>
    </row>
    <row r="15910" spans="1:6">
      <c r="A15910" t="n">
        <v>133217</v>
      </c>
      <c r="B15910" s="40" t="n">
        <v>26</v>
      </c>
      <c r="C15910" s="7" t="n">
        <v>7032</v>
      </c>
      <c r="D15910" s="7" t="s">
        <v>907</v>
      </c>
      <c r="E15910" s="7" t="n">
        <v>2</v>
      </c>
      <c r="F15910" s="7" t="n">
        <v>3</v>
      </c>
      <c r="G15910" s="7" t="s">
        <v>908</v>
      </c>
      <c r="H15910" s="7" t="n">
        <v>2</v>
      </c>
      <c r="I15910" s="7" t="n">
        <v>3</v>
      </c>
      <c r="J15910" s="7" t="s">
        <v>909</v>
      </c>
      <c r="K15910" s="7" t="n">
        <v>2</v>
      </c>
      <c r="L15910" s="7" t="n">
        <v>0</v>
      </c>
    </row>
    <row r="15911" spans="1:6">
      <c r="A15911" t="s">
        <v>4</v>
      </c>
      <c r="B15911" s="4" t="s">
        <v>5</v>
      </c>
    </row>
    <row r="15912" spans="1:6">
      <c r="A15912" t="n">
        <v>133522</v>
      </c>
      <c r="B15912" s="41" t="n">
        <v>28</v>
      </c>
    </row>
    <row r="15913" spans="1:6">
      <c r="A15913" t="s">
        <v>4</v>
      </c>
      <c r="B15913" s="4" t="s">
        <v>5</v>
      </c>
      <c r="C15913" s="4" t="s">
        <v>8</v>
      </c>
      <c r="D15913" s="4" t="s">
        <v>7</v>
      </c>
      <c r="E15913" s="4" t="s">
        <v>7</v>
      </c>
      <c r="F15913" s="4" t="s">
        <v>8</v>
      </c>
    </row>
    <row r="15914" spans="1:6">
      <c r="A15914" t="n">
        <v>133523</v>
      </c>
      <c r="B15914" s="37" t="n">
        <v>25</v>
      </c>
      <c r="C15914" s="7" t="n">
        <v>1</v>
      </c>
      <c r="D15914" s="7" t="n">
        <v>60</v>
      </c>
      <c r="E15914" s="7" t="n">
        <v>640</v>
      </c>
      <c r="F15914" s="7" t="n">
        <v>1</v>
      </c>
    </row>
    <row r="15915" spans="1:6">
      <c r="A15915" t="s">
        <v>4</v>
      </c>
      <c r="B15915" s="4" t="s">
        <v>5</v>
      </c>
      <c r="C15915" s="4" t="s">
        <v>8</v>
      </c>
      <c r="D15915" s="4" t="s">
        <v>7</v>
      </c>
      <c r="E15915" s="4" t="s">
        <v>9</v>
      </c>
    </row>
    <row r="15916" spans="1:6">
      <c r="A15916" t="n">
        <v>133530</v>
      </c>
      <c r="B15916" s="39" t="n">
        <v>51</v>
      </c>
      <c r="C15916" s="7" t="n">
        <v>4</v>
      </c>
      <c r="D15916" s="7" t="n">
        <v>5</v>
      </c>
      <c r="E15916" s="7" t="s">
        <v>288</v>
      </c>
    </row>
    <row r="15917" spans="1:6">
      <c r="A15917" t="s">
        <v>4</v>
      </c>
      <c r="B15917" s="4" t="s">
        <v>5</v>
      </c>
      <c r="C15917" s="4" t="s">
        <v>7</v>
      </c>
    </row>
    <row r="15918" spans="1:6">
      <c r="A15918" t="n">
        <v>133543</v>
      </c>
      <c r="B15918" s="25" t="n">
        <v>16</v>
      </c>
      <c r="C15918" s="7" t="n">
        <v>0</v>
      </c>
    </row>
    <row r="15919" spans="1:6">
      <c r="A15919" t="s">
        <v>4</v>
      </c>
      <c r="B15919" s="4" t="s">
        <v>5</v>
      </c>
      <c r="C15919" s="4" t="s">
        <v>7</v>
      </c>
      <c r="D15919" s="4" t="s">
        <v>74</v>
      </c>
      <c r="E15919" s="4" t="s">
        <v>8</v>
      </c>
      <c r="F15919" s="4" t="s">
        <v>8</v>
      </c>
    </row>
    <row r="15920" spans="1:6">
      <c r="A15920" t="n">
        <v>133546</v>
      </c>
      <c r="B15920" s="40" t="n">
        <v>26</v>
      </c>
      <c r="C15920" s="7" t="n">
        <v>5</v>
      </c>
      <c r="D15920" s="7" t="s">
        <v>910</v>
      </c>
      <c r="E15920" s="7" t="n">
        <v>2</v>
      </c>
      <c r="F15920" s="7" t="n">
        <v>0</v>
      </c>
    </row>
    <row r="15921" spans="1:12">
      <c r="A15921" t="s">
        <v>4</v>
      </c>
      <c r="B15921" s="4" t="s">
        <v>5</v>
      </c>
    </row>
    <row r="15922" spans="1:12">
      <c r="A15922" t="n">
        <v>133574</v>
      </c>
      <c r="B15922" s="41" t="n">
        <v>28</v>
      </c>
    </row>
    <row r="15923" spans="1:12">
      <c r="A15923" t="s">
        <v>4</v>
      </c>
      <c r="B15923" s="4" t="s">
        <v>5</v>
      </c>
      <c r="C15923" s="4" t="s">
        <v>8</v>
      </c>
      <c r="D15923" s="4" t="s">
        <v>7</v>
      </c>
      <c r="E15923" s="4" t="s">
        <v>7</v>
      </c>
      <c r="F15923" s="4" t="s">
        <v>8</v>
      </c>
    </row>
    <row r="15924" spans="1:12">
      <c r="A15924" t="n">
        <v>133575</v>
      </c>
      <c r="B15924" s="37" t="n">
        <v>25</v>
      </c>
      <c r="C15924" s="7" t="n">
        <v>1</v>
      </c>
      <c r="D15924" s="7" t="n">
        <v>65535</v>
      </c>
      <c r="E15924" s="7" t="n">
        <v>65535</v>
      </c>
      <c r="F15924" s="7" t="n">
        <v>0</v>
      </c>
    </row>
    <row r="15925" spans="1:12">
      <c r="A15925" t="s">
        <v>4</v>
      </c>
      <c r="B15925" s="4" t="s">
        <v>5</v>
      </c>
      <c r="C15925" s="4" t="s">
        <v>8</v>
      </c>
      <c r="D15925" s="4" t="s">
        <v>7</v>
      </c>
      <c r="E15925" s="4" t="s">
        <v>7</v>
      </c>
      <c r="F15925" s="4" t="s">
        <v>8</v>
      </c>
    </row>
    <row r="15926" spans="1:12">
      <c r="A15926" t="n">
        <v>133582</v>
      </c>
      <c r="B15926" s="37" t="n">
        <v>25</v>
      </c>
      <c r="C15926" s="7" t="n">
        <v>1</v>
      </c>
      <c r="D15926" s="7" t="n">
        <v>260</v>
      </c>
      <c r="E15926" s="7" t="n">
        <v>640</v>
      </c>
      <c r="F15926" s="7" t="n">
        <v>1</v>
      </c>
    </row>
    <row r="15927" spans="1:12">
      <c r="A15927" t="s">
        <v>4</v>
      </c>
      <c r="B15927" s="4" t="s">
        <v>5</v>
      </c>
      <c r="C15927" s="4" t="s">
        <v>8</v>
      </c>
      <c r="D15927" s="4" t="s">
        <v>7</v>
      </c>
      <c r="E15927" s="4" t="s">
        <v>9</v>
      </c>
    </row>
    <row r="15928" spans="1:12">
      <c r="A15928" t="n">
        <v>133589</v>
      </c>
      <c r="B15928" s="39" t="n">
        <v>51</v>
      </c>
      <c r="C15928" s="7" t="n">
        <v>4</v>
      </c>
      <c r="D15928" s="7" t="n">
        <v>0</v>
      </c>
      <c r="E15928" s="7" t="s">
        <v>529</v>
      </c>
    </row>
    <row r="15929" spans="1:12">
      <c r="A15929" t="s">
        <v>4</v>
      </c>
      <c r="B15929" s="4" t="s">
        <v>5</v>
      </c>
      <c r="C15929" s="4" t="s">
        <v>7</v>
      </c>
    </row>
    <row r="15930" spans="1:12">
      <c r="A15930" t="n">
        <v>133602</v>
      </c>
      <c r="B15930" s="25" t="n">
        <v>16</v>
      </c>
      <c r="C15930" s="7" t="n">
        <v>0</v>
      </c>
    </row>
    <row r="15931" spans="1:12">
      <c r="A15931" t="s">
        <v>4</v>
      </c>
      <c r="B15931" s="4" t="s">
        <v>5</v>
      </c>
      <c r="C15931" s="4" t="s">
        <v>7</v>
      </c>
      <c r="D15931" s="4" t="s">
        <v>74</v>
      </c>
      <c r="E15931" s="4" t="s">
        <v>8</v>
      </c>
      <c r="F15931" s="4" t="s">
        <v>8</v>
      </c>
    </row>
    <row r="15932" spans="1:12">
      <c r="A15932" t="n">
        <v>133605</v>
      </c>
      <c r="B15932" s="40" t="n">
        <v>26</v>
      </c>
      <c r="C15932" s="7" t="n">
        <v>0</v>
      </c>
      <c r="D15932" s="7" t="s">
        <v>911</v>
      </c>
      <c r="E15932" s="7" t="n">
        <v>2</v>
      </c>
      <c r="F15932" s="7" t="n">
        <v>0</v>
      </c>
    </row>
    <row r="15933" spans="1:12">
      <c r="A15933" t="s">
        <v>4</v>
      </c>
      <c r="B15933" s="4" t="s">
        <v>5</v>
      </c>
    </row>
    <row r="15934" spans="1:12">
      <c r="A15934" t="n">
        <v>133656</v>
      </c>
      <c r="B15934" s="41" t="n">
        <v>28</v>
      </c>
    </row>
    <row r="15935" spans="1:12">
      <c r="A15935" t="s">
        <v>4</v>
      </c>
      <c r="B15935" s="4" t="s">
        <v>5</v>
      </c>
      <c r="C15935" s="4" t="s">
        <v>8</v>
      </c>
      <c r="D15935" s="4" t="s">
        <v>7</v>
      </c>
      <c r="E15935" s="4" t="s">
        <v>7</v>
      </c>
      <c r="F15935" s="4" t="s">
        <v>8</v>
      </c>
    </row>
    <row r="15936" spans="1:12">
      <c r="A15936" t="n">
        <v>133657</v>
      </c>
      <c r="B15936" s="37" t="n">
        <v>25</v>
      </c>
      <c r="C15936" s="7" t="n">
        <v>1</v>
      </c>
      <c r="D15936" s="7" t="n">
        <v>65535</v>
      </c>
      <c r="E15936" s="7" t="n">
        <v>65535</v>
      </c>
      <c r="F15936" s="7" t="n">
        <v>0</v>
      </c>
    </row>
    <row r="15937" spans="1:6">
      <c r="A15937" t="s">
        <v>4</v>
      </c>
      <c r="B15937" s="4" t="s">
        <v>5</v>
      </c>
      <c r="C15937" s="4" t="s">
        <v>8</v>
      </c>
      <c r="D15937" s="4" t="s">
        <v>7</v>
      </c>
      <c r="E15937" s="4" t="s">
        <v>9</v>
      </c>
    </row>
    <row r="15938" spans="1:6">
      <c r="A15938" t="n">
        <v>133664</v>
      </c>
      <c r="B15938" s="39" t="n">
        <v>51</v>
      </c>
      <c r="C15938" s="7" t="n">
        <v>4</v>
      </c>
      <c r="D15938" s="7" t="n">
        <v>7032</v>
      </c>
      <c r="E15938" s="7" t="s">
        <v>631</v>
      </c>
    </row>
    <row r="15939" spans="1:6">
      <c r="A15939" t="s">
        <v>4</v>
      </c>
      <c r="B15939" s="4" t="s">
        <v>5</v>
      </c>
      <c r="C15939" s="4" t="s">
        <v>7</v>
      </c>
    </row>
    <row r="15940" spans="1:6">
      <c r="A15940" t="n">
        <v>133678</v>
      </c>
      <c r="B15940" s="25" t="n">
        <v>16</v>
      </c>
      <c r="C15940" s="7" t="n">
        <v>0</v>
      </c>
    </row>
    <row r="15941" spans="1:6">
      <c r="A15941" t="s">
        <v>4</v>
      </c>
      <c r="B15941" s="4" t="s">
        <v>5</v>
      </c>
      <c r="C15941" s="4" t="s">
        <v>7</v>
      </c>
      <c r="D15941" s="4" t="s">
        <v>74</v>
      </c>
      <c r="E15941" s="4" t="s">
        <v>8</v>
      </c>
      <c r="F15941" s="4" t="s">
        <v>8</v>
      </c>
      <c r="G15941" s="4" t="s">
        <v>74</v>
      </c>
      <c r="H15941" s="4" t="s">
        <v>8</v>
      </c>
      <c r="I15941" s="4" t="s">
        <v>8</v>
      </c>
    </row>
    <row r="15942" spans="1:6">
      <c r="A15942" t="n">
        <v>133681</v>
      </c>
      <c r="B15942" s="40" t="n">
        <v>26</v>
      </c>
      <c r="C15942" s="7" t="n">
        <v>7032</v>
      </c>
      <c r="D15942" s="7" t="s">
        <v>912</v>
      </c>
      <c r="E15942" s="7" t="n">
        <v>2</v>
      </c>
      <c r="F15942" s="7" t="n">
        <v>3</v>
      </c>
      <c r="G15942" s="7" t="s">
        <v>913</v>
      </c>
      <c r="H15942" s="7" t="n">
        <v>2</v>
      </c>
      <c r="I15942" s="7" t="n">
        <v>0</v>
      </c>
    </row>
    <row r="15943" spans="1:6">
      <c r="A15943" t="s">
        <v>4</v>
      </c>
      <c r="B15943" s="4" t="s">
        <v>5</v>
      </c>
    </row>
    <row r="15944" spans="1:6">
      <c r="A15944" t="n">
        <v>133790</v>
      </c>
      <c r="B15944" s="41" t="n">
        <v>28</v>
      </c>
    </row>
    <row r="15945" spans="1:6">
      <c r="A15945" t="s">
        <v>4</v>
      </c>
      <c r="B15945" s="4" t="s">
        <v>5</v>
      </c>
      <c r="C15945" s="4" t="s">
        <v>8</v>
      </c>
      <c r="D15945" s="4" t="s">
        <v>7</v>
      </c>
      <c r="E15945" s="4" t="s">
        <v>7</v>
      </c>
      <c r="F15945" s="4" t="s">
        <v>8</v>
      </c>
    </row>
    <row r="15946" spans="1:6">
      <c r="A15946" t="n">
        <v>133791</v>
      </c>
      <c r="B15946" s="37" t="n">
        <v>25</v>
      </c>
      <c r="C15946" s="7" t="n">
        <v>1</v>
      </c>
      <c r="D15946" s="7" t="n">
        <v>60</v>
      </c>
      <c r="E15946" s="7" t="n">
        <v>640</v>
      </c>
      <c r="F15946" s="7" t="n">
        <v>1</v>
      </c>
    </row>
    <row r="15947" spans="1:6">
      <c r="A15947" t="s">
        <v>4</v>
      </c>
      <c r="B15947" s="4" t="s">
        <v>5</v>
      </c>
      <c r="C15947" s="4" t="s">
        <v>8</v>
      </c>
      <c r="D15947" s="4" t="s">
        <v>7</v>
      </c>
      <c r="E15947" s="4" t="s">
        <v>9</v>
      </c>
    </row>
    <row r="15948" spans="1:6">
      <c r="A15948" t="n">
        <v>133798</v>
      </c>
      <c r="B15948" s="39" t="n">
        <v>51</v>
      </c>
      <c r="C15948" s="7" t="n">
        <v>4</v>
      </c>
      <c r="D15948" s="7" t="n">
        <v>4</v>
      </c>
      <c r="E15948" s="7" t="s">
        <v>631</v>
      </c>
    </row>
    <row r="15949" spans="1:6">
      <c r="A15949" t="s">
        <v>4</v>
      </c>
      <c r="B15949" s="4" t="s">
        <v>5</v>
      </c>
      <c r="C15949" s="4" t="s">
        <v>7</v>
      </c>
    </row>
    <row r="15950" spans="1:6">
      <c r="A15950" t="n">
        <v>133812</v>
      </c>
      <c r="B15950" s="25" t="n">
        <v>16</v>
      </c>
      <c r="C15950" s="7" t="n">
        <v>0</v>
      </c>
    </row>
    <row r="15951" spans="1:6">
      <c r="A15951" t="s">
        <v>4</v>
      </c>
      <c r="B15951" s="4" t="s">
        <v>5</v>
      </c>
      <c r="C15951" s="4" t="s">
        <v>7</v>
      </c>
      <c r="D15951" s="4" t="s">
        <v>74</v>
      </c>
      <c r="E15951" s="4" t="s">
        <v>8</v>
      </c>
      <c r="F15951" s="4" t="s">
        <v>8</v>
      </c>
    </row>
    <row r="15952" spans="1:6">
      <c r="A15952" t="n">
        <v>133815</v>
      </c>
      <c r="B15952" s="40" t="n">
        <v>26</v>
      </c>
      <c r="C15952" s="7" t="n">
        <v>4</v>
      </c>
      <c r="D15952" s="7" t="s">
        <v>914</v>
      </c>
      <c r="E15952" s="7" t="n">
        <v>2</v>
      </c>
      <c r="F15952" s="7" t="n">
        <v>0</v>
      </c>
    </row>
    <row r="15953" spans="1:9">
      <c r="A15953" t="s">
        <v>4</v>
      </c>
      <c r="B15953" s="4" t="s">
        <v>5</v>
      </c>
    </row>
    <row r="15954" spans="1:9">
      <c r="A15954" t="n">
        <v>133864</v>
      </c>
      <c r="B15954" s="41" t="n">
        <v>28</v>
      </c>
    </row>
    <row r="15955" spans="1:9">
      <c r="A15955" t="s">
        <v>4</v>
      </c>
      <c r="B15955" s="4" t="s">
        <v>5</v>
      </c>
      <c r="C15955" s="4" t="s">
        <v>8</v>
      </c>
      <c r="D15955" s="4" t="s">
        <v>7</v>
      </c>
      <c r="E15955" s="4" t="s">
        <v>7</v>
      </c>
      <c r="F15955" s="4" t="s">
        <v>8</v>
      </c>
    </row>
    <row r="15956" spans="1:9">
      <c r="A15956" t="n">
        <v>133865</v>
      </c>
      <c r="B15956" s="37" t="n">
        <v>25</v>
      </c>
      <c r="C15956" s="7" t="n">
        <v>1</v>
      </c>
      <c r="D15956" s="7" t="n">
        <v>65535</v>
      </c>
      <c r="E15956" s="7" t="n">
        <v>65535</v>
      </c>
      <c r="F15956" s="7" t="n">
        <v>0</v>
      </c>
    </row>
    <row r="15957" spans="1:9">
      <c r="A15957" t="s">
        <v>4</v>
      </c>
      <c r="B15957" s="4" t="s">
        <v>5</v>
      </c>
      <c r="C15957" s="4" t="s">
        <v>8</v>
      </c>
      <c r="D15957" s="4" t="s">
        <v>7</v>
      </c>
      <c r="E15957" s="4" t="s">
        <v>7</v>
      </c>
      <c r="F15957" s="4" t="s">
        <v>8</v>
      </c>
    </row>
    <row r="15958" spans="1:9">
      <c r="A15958" t="n">
        <v>133872</v>
      </c>
      <c r="B15958" s="37" t="n">
        <v>25</v>
      </c>
      <c r="C15958" s="7" t="n">
        <v>1</v>
      </c>
      <c r="D15958" s="7" t="n">
        <v>60</v>
      </c>
      <c r="E15958" s="7" t="n">
        <v>500</v>
      </c>
      <c r="F15958" s="7" t="n">
        <v>1</v>
      </c>
    </row>
    <row r="15959" spans="1:9">
      <c r="A15959" t="s">
        <v>4</v>
      </c>
      <c r="B15959" s="4" t="s">
        <v>5</v>
      </c>
      <c r="C15959" s="4" t="s">
        <v>8</v>
      </c>
      <c r="D15959" s="4" t="s">
        <v>7</v>
      </c>
      <c r="E15959" s="4" t="s">
        <v>9</v>
      </c>
    </row>
    <row r="15960" spans="1:9">
      <c r="A15960" t="n">
        <v>133879</v>
      </c>
      <c r="B15960" s="39" t="n">
        <v>51</v>
      </c>
      <c r="C15960" s="7" t="n">
        <v>4</v>
      </c>
      <c r="D15960" s="7" t="n">
        <v>9</v>
      </c>
      <c r="E15960" s="7" t="s">
        <v>502</v>
      </c>
    </row>
    <row r="15961" spans="1:9">
      <c r="A15961" t="s">
        <v>4</v>
      </c>
      <c r="B15961" s="4" t="s">
        <v>5</v>
      </c>
      <c r="C15961" s="4" t="s">
        <v>7</v>
      </c>
    </row>
    <row r="15962" spans="1:9">
      <c r="A15962" t="n">
        <v>133892</v>
      </c>
      <c r="B15962" s="25" t="n">
        <v>16</v>
      </c>
      <c r="C15962" s="7" t="n">
        <v>0</v>
      </c>
    </row>
    <row r="15963" spans="1:9">
      <c r="A15963" t="s">
        <v>4</v>
      </c>
      <c r="B15963" s="4" t="s">
        <v>5</v>
      </c>
      <c r="C15963" s="4" t="s">
        <v>7</v>
      </c>
      <c r="D15963" s="4" t="s">
        <v>74</v>
      </c>
      <c r="E15963" s="4" t="s">
        <v>8</v>
      </c>
      <c r="F15963" s="4" t="s">
        <v>8</v>
      </c>
    </row>
    <row r="15964" spans="1:9">
      <c r="A15964" t="n">
        <v>133895</v>
      </c>
      <c r="B15964" s="40" t="n">
        <v>26</v>
      </c>
      <c r="C15964" s="7" t="n">
        <v>9</v>
      </c>
      <c r="D15964" s="7" t="s">
        <v>915</v>
      </c>
      <c r="E15964" s="7" t="n">
        <v>2</v>
      </c>
      <c r="F15964" s="7" t="n">
        <v>0</v>
      </c>
    </row>
    <row r="15965" spans="1:9">
      <c r="A15965" t="s">
        <v>4</v>
      </c>
      <c r="B15965" s="4" t="s">
        <v>5</v>
      </c>
    </row>
    <row r="15966" spans="1:9">
      <c r="A15966" t="n">
        <v>134008</v>
      </c>
      <c r="B15966" s="41" t="n">
        <v>28</v>
      </c>
    </row>
    <row r="15967" spans="1:9">
      <c r="A15967" t="s">
        <v>4</v>
      </c>
      <c r="B15967" s="4" t="s">
        <v>5</v>
      </c>
      <c r="C15967" s="4" t="s">
        <v>8</v>
      </c>
      <c r="D15967" s="4" t="s">
        <v>7</v>
      </c>
      <c r="E15967" s="4" t="s">
        <v>7</v>
      </c>
      <c r="F15967" s="4" t="s">
        <v>8</v>
      </c>
    </row>
    <row r="15968" spans="1:9">
      <c r="A15968" t="n">
        <v>134009</v>
      </c>
      <c r="B15968" s="37" t="n">
        <v>25</v>
      </c>
      <c r="C15968" s="7" t="n">
        <v>1</v>
      </c>
      <c r="D15968" s="7" t="n">
        <v>65535</v>
      </c>
      <c r="E15968" s="7" t="n">
        <v>65535</v>
      </c>
      <c r="F15968" s="7" t="n">
        <v>0</v>
      </c>
    </row>
    <row r="15969" spans="1:6">
      <c r="A15969" t="s">
        <v>4</v>
      </c>
      <c r="B15969" s="4" t="s">
        <v>5</v>
      </c>
      <c r="C15969" s="4" t="s">
        <v>7</v>
      </c>
      <c r="D15969" s="4" t="s">
        <v>8</v>
      </c>
    </row>
    <row r="15970" spans="1:6">
      <c r="A15970" t="n">
        <v>134016</v>
      </c>
      <c r="B15970" s="42" t="n">
        <v>89</v>
      </c>
      <c r="C15970" s="7" t="n">
        <v>65533</v>
      </c>
      <c r="D15970" s="7" t="n">
        <v>1</v>
      </c>
    </row>
    <row r="15971" spans="1:6">
      <c r="A15971" t="s">
        <v>4</v>
      </c>
      <c r="B15971" s="4" t="s">
        <v>5</v>
      </c>
      <c r="C15971" s="4" t="s">
        <v>8</v>
      </c>
      <c r="D15971" s="4" t="s">
        <v>7</v>
      </c>
      <c r="E15971" s="4" t="s">
        <v>13</v>
      </c>
    </row>
    <row r="15972" spans="1:6">
      <c r="A15972" t="n">
        <v>134020</v>
      </c>
      <c r="B15972" s="27" t="n">
        <v>58</v>
      </c>
      <c r="C15972" s="7" t="n">
        <v>101</v>
      </c>
      <c r="D15972" s="7" t="n">
        <v>300</v>
      </c>
      <c r="E15972" s="7" t="n">
        <v>1</v>
      </c>
    </row>
    <row r="15973" spans="1:6">
      <c r="A15973" t="s">
        <v>4</v>
      </c>
      <c r="B15973" s="4" t="s">
        <v>5</v>
      </c>
      <c r="C15973" s="4" t="s">
        <v>8</v>
      </c>
      <c r="D15973" s="4" t="s">
        <v>7</v>
      </c>
    </row>
    <row r="15974" spans="1:6">
      <c r="A15974" t="n">
        <v>134028</v>
      </c>
      <c r="B15974" s="27" t="n">
        <v>58</v>
      </c>
      <c r="C15974" s="7" t="n">
        <v>254</v>
      </c>
      <c r="D15974" s="7" t="n">
        <v>0</v>
      </c>
    </row>
    <row r="15975" spans="1:6">
      <c r="A15975" t="s">
        <v>4</v>
      </c>
      <c r="B15975" s="4" t="s">
        <v>5</v>
      </c>
      <c r="C15975" s="4" t="s">
        <v>8</v>
      </c>
      <c r="D15975" s="4" t="s">
        <v>7</v>
      </c>
      <c r="E15975" s="4" t="s">
        <v>9</v>
      </c>
      <c r="F15975" s="4" t="s">
        <v>9</v>
      </c>
      <c r="G15975" s="4" t="s">
        <v>9</v>
      </c>
      <c r="H15975" s="4" t="s">
        <v>9</v>
      </c>
    </row>
    <row r="15976" spans="1:6">
      <c r="A15976" t="n">
        <v>134032</v>
      </c>
      <c r="B15976" s="39" t="n">
        <v>51</v>
      </c>
      <c r="C15976" s="7" t="n">
        <v>3</v>
      </c>
      <c r="D15976" s="7" t="n">
        <v>0</v>
      </c>
      <c r="E15976" s="7" t="s">
        <v>92</v>
      </c>
      <c r="F15976" s="7" t="s">
        <v>93</v>
      </c>
      <c r="G15976" s="7" t="s">
        <v>94</v>
      </c>
      <c r="H15976" s="7" t="s">
        <v>95</v>
      </c>
    </row>
    <row r="15977" spans="1:6">
      <c r="A15977" t="s">
        <v>4</v>
      </c>
      <c r="B15977" s="4" t="s">
        <v>5</v>
      </c>
      <c r="C15977" s="4" t="s">
        <v>8</v>
      </c>
      <c r="D15977" s="4" t="s">
        <v>7</v>
      </c>
      <c r="E15977" s="4" t="s">
        <v>9</v>
      </c>
      <c r="F15977" s="4" t="s">
        <v>9</v>
      </c>
      <c r="G15977" s="4" t="s">
        <v>9</v>
      </c>
      <c r="H15977" s="4" t="s">
        <v>9</v>
      </c>
    </row>
    <row r="15978" spans="1:6">
      <c r="A15978" t="n">
        <v>134061</v>
      </c>
      <c r="B15978" s="39" t="n">
        <v>51</v>
      </c>
      <c r="C15978" s="7" t="n">
        <v>3</v>
      </c>
      <c r="D15978" s="7" t="n">
        <v>4</v>
      </c>
      <c r="E15978" s="7" t="s">
        <v>92</v>
      </c>
      <c r="F15978" s="7" t="s">
        <v>93</v>
      </c>
      <c r="G15978" s="7" t="s">
        <v>94</v>
      </c>
      <c r="H15978" s="7" t="s">
        <v>95</v>
      </c>
    </row>
    <row r="15979" spans="1:6">
      <c r="A15979" t="s">
        <v>4</v>
      </c>
      <c r="B15979" s="4" t="s">
        <v>5</v>
      </c>
      <c r="C15979" s="4" t="s">
        <v>8</v>
      </c>
      <c r="D15979" s="4" t="s">
        <v>7</v>
      </c>
      <c r="E15979" s="4" t="s">
        <v>9</v>
      </c>
      <c r="F15979" s="4" t="s">
        <v>9</v>
      </c>
      <c r="G15979" s="4" t="s">
        <v>9</v>
      </c>
      <c r="H15979" s="4" t="s">
        <v>9</v>
      </c>
    </row>
    <row r="15980" spans="1:6">
      <c r="A15980" t="n">
        <v>134090</v>
      </c>
      <c r="B15980" s="39" t="n">
        <v>51</v>
      </c>
      <c r="C15980" s="7" t="n">
        <v>3</v>
      </c>
      <c r="D15980" s="7" t="n">
        <v>5</v>
      </c>
      <c r="E15980" s="7" t="s">
        <v>92</v>
      </c>
      <c r="F15980" s="7" t="s">
        <v>93</v>
      </c>
      <c r="G15980" s="7" t="s">
        <v>94</v>
      </c>
      <c r="H15980" s="7" t="s">
        <v>95</v>
      </c>
    </row>
    <row r="15981" spans="1:6">
      <c r="A15981" t="s">
        <v>4</v>
      </c>
      <c r="B15981" s="4" t="s">
        <v>5</v>
      </c>
      <c r="C15981" s="4" t="s">
        <v>8</v>
      </c>
      <c r="D15981" s="4" t="s">
        <v>7</v>
      </c>
      <c r="E15981" s="4" t="s">
        <v>9</v>
      </c>
      <c r="F15981" s="4" t="s">
        <v>9</v>
      </c>
      <c r="G15981" s="4" t="s">
        <v>9</v>
      </c>
      <c r="H15981" s="4" t="s">
        <v>9</v>
      </c>
    </row>
    <row r="15982" spans="1:6">
      <c r="A15982" t="n">
        <v>134119</v>
      </c>
      <c r="B15982" s="39" t="n">
        <v>51</v>
      </c>
      <c r="C15982" s="7" t="n">
        <v>3</v>
      </c>
      <c r="D15982" s="7" t="n">
        <v>9</v>
      </c>
      <c r="E15982" s="7" t="s">
        <v>92</v>
      </c>
      <c r="F15982" s="7" t="s">
        <v>93</v>
      </c>
      <c r="G15982" s="7" t="s">
        <v>94</v>
      </c>
      <c r="H15982" s="7" t="s">
        <v>95</v>
      </c>
    </row>
    <row r="15983" spans="1:6">
      <c r="A15983" t="s">
        <v>4</v>
      </c>
      <c r="B15983" s="4" t="s">
        <v>5</v>
      </c>
      <c r="C15983" s="4" t="s">
        <v>8</v>
      </c>
      <c r="D15983" s="4" t="s">
        <v>7</v>
      </c>
      <c r="E15983" s="4" t="s">
        <v>9</v>
      </c>
      <c r="F15983" s="4" t="s">
        <v>9</v>
      </c>
      <c r="G15983" s="4" t="s">
        <v>9</v>
      </c>
      <c r="H15983" s="4" t="s">
        <v>9</v>
      </c>
    </row>
    <row r="15984" spans="1:6">
      <c r="A15984" t="n">
        <v>134148</v>
      </c>
      <c r="B15984" s="39" t="n">
        <v>51</v>
      </c>
      <c r="C15984" s="7" t="n">
        <v>3</v>
      </c>
      <c r="D15984" s="7" t="n">
        <v>7032</v>
      </c>
      <c r="E15984" s="7" t="s">
        <v>92</v>
      </c>
      <c r="F15984" s="7" t="s">
        <v>93</v>
      </c>
      <c r="G15984" s="7" t="s">
        <v>94</v>
      </c>
      <c r="H15984" s="7" t="s">
        <v>95</v>
      </c>
    </row>
    <row r="15985" spans="1:8">
      <c r="A15985" t="s">
        <v>4</v>
      </c>
      <c r="B15985" s="4" t="s">
        <v>5</v>
      </c>
      <c r="C15985" s="4" t="s">
        <v>7</v>
      </c>
      <c r="D15985" s="4" t="s">
        <v>13</v>
      </c>
      <c r="E15985" s="4" t="s">
        <v>13</v>
      </c>
      <c r="F15985" s="4" t="s">
        <v>8</v>
      </c>
    </row>
    <row r="15986" spans="1:8">
      <c r="A15986" t="n">
        <v>134177</v>
      </c>
      <c r="B15986" s="93" t="n">
        <v>52</v>
      </c>
      <c r="C15986" s="7" t="n">
        <v>0</v>
      </c>
      <c r="D15986" s="7" t="n">
        <v>180</v>
      </c>
      <c r="E15986" s="7" t="n">
        <v>0</v>
      </c>
      <c r="F15986" s="7" t="n">
        <v>0</v>
      </c>
    </row>
    <row r="15987" spans="1:8">
      <c r="A15987" t="s">
        <v>4</v>
      </c>
      <c r="B15987" s="4" t="s">
        <v>5</v>
      </c>
      <c r="C15987" s="4" t="s">
        <v>7</v>
      </c>
      <c r="D15987" s="4" t="s">
        <v>7</v>
      </c>
      <c r="E15987" s="4" t="s">
        <v>13</v>
      </c>
      <c r="F15987" s="4" t="s">
        <v>8</v>
      </c>
    </row>
    <row r="15988" spans="1:8">
      <c r="A15988" t="n">
        <v>134189</v>
      </c>
      <c r="B15988" s="90" t="n">
        <v>53</v>
      </c>
      <c r="C15988" s="7" t="n">
        <v>1</v>
      </c>
      <c r="D15988" s="7" t="n">
        <v>0</v>
      </c>
      <c r="E15988" s="7" t="n">
        <v>0</v>
      </c>
      <c r="F15988" s="7" t="n">
        <v>0</v>
      </c>
    </row>
    <row r="15989" spans="1:8">
      <c r="A15989" t="s">
        <v>4</v>
      </c>
      <c r="B15989" s="4" t="s">
        <v>5</v>
      </c>
      <c r="C15989" s="4" t="s">
        <v>7</v>
      </c>
      <c r="D15989" s="4" t="s">
        <v>7</v>
      </c>
      <c r="E15989" s="4" t="s">
        <v>13</v>
      </c>
      <c r="F15989" s="4" t="s">
        <v>8</v>
      </c>
    </row>
    <row r="15990" spans="1:8">
      <c r="A15990" t="n">
        <v>134199</v>
      </c>
      <c r="B15990" s="90" t="n">
        <v>53</v>
      </c>
      <c r="C15990" s="7" t="n">
        <v>2</v>
      </c>
      <c r="D15990" s="7" t="n">
        <v>0</v>
      </c>
      <c r="E15990" s="7" t="n">
        <v>0</v>
      </c>
      <c r="F15990" s="7" t="n">
        <v>0</v>
      </c>
    </row>
    <row r="15991" spans="1:8">
      <c r="A15991" t="s">
        <v>4</v>
      </c>
      <c r="B15991" s="4" t="s">
        <v>5</v>
      </c>
      <c r="C15991" s="4" t="s">
        <v>7</v>
      </c>
      <c r="D15991" s="4" t="s">
        <v>7</v>
      </c>
      <c r="E15991" s="4" t="s">
        <v>13</v>
      </c>
      <c r="F15991" s="4" t="s">
        <v>8</v>
      </c>
    </row>
    <row r="15992" spans="1:8">
      <c r="A15992" t="n">
        <v>134209</v>
      </c>
      <c r="B15992" s="90" t="n">
        <v>53</v>
      </c>
      <c r="C15992" s="7" t="n">
        <v>3</v>
      </c>
      <c r="D15992" s="7" t="n">
        <v>0</v>
      </c>
      <c r="E15992" s="7" t="n">
        <v>0</v>
      </c>
      <c r="F15992" s="7" t="n">
        <v>0</v>
      </c>
    </row>
    <row r="15993" spans="1:8">
      <c r="A15993" t="s">
        <v>4</v>
      </c>
      <c r="B15993" s="4" t="s">
        <v>5</v>
      </c>
      <c r="C15993" s="4" t="s">
        <v>7</v>
      </c>
      <c r="D15993" s="4" t="s">
        <v>7</v>
      </c>
      <c r="E15993" s="4" t="s">
        <v>13</v>
      </c>
      <c r="F15993" s="4" t="s">
        <v>8</v>
      </c>
    </row>
    <row r="15994" spans="1:8">
      <c r="A15994" t="n">
        <v>134219</v>
      </c>
      <c r="B15994" s="90" t="n">
        <v>53</v>
      </c>
      <c r="C15994" s="7" t="n">
        <v>4</v>
      </c>
      <c r="D15994" s="7" t="n">
        <v>0</v>
      </c>
      <c r="E15994" s="7" t="n">
        <v>0</v>
      </c>
      <c r="F15994" s="7" t="n">
        <v>0</v>
      </c>
    </row>
    <row r="15995" spans="1:8">
      <c r="A15995" t="s">
        <v>4</v>
      </c>
      <c r="B15995" s="4" t="s">
        <v>5</v>
      </c>
      <c r="C15995" s="4" t="s">
        <v>7</v>
      </c>
      <c r="D15995" s="4" t="s">
        <v>7</v>
      </c>
      <c r="E15995" s="4" t="s">
        <v>13</v>
      </c>
      <c r="F15995" s="4" t="s">
        <v>8</v>
      </c>
    </row>
    <row r="15996" spans="1:8">
      <c r="A15996" t="n">
        <v>134229</v>
      </c>
      <c r="B15996" s="90" t="n">
        <v>53</v>
      </c>
      <c r="C15996" s="7" t="n">
        <v>5</v>
      </c>
      <c r="D15996" s="7" t="n">
        <v>0</v>
      </c>
      <c r="E15996" s="7" t="n">
        <v>0</v>
      </c>
      <c r="F15996" s="7" t="n">
        <v>0</v>
      </c>
    </row>
    <row r="15997" spans="1:8">
      <c r="A15997" t="s">
        <v>4</v>
      </c>
      <c r="B15997" s="4" t="s">
        <v>5</v>
      </c>
      <c r="C15997" s="4" t="s">
        <v>7</v>
      </c>
      <c r="D15997" s="4" t="s">
        <v>7</v>
      </c>
      <c r="E15997" s="4" t="s">
        <v>13</v>
      </c>
      <c r="F15997" s="4" t="s">
        <v>8</v>
      </c>
    </row>
    <row r="15998" spans="1:8">
      <c r="A15998" t="n">
        <v>134239</v>
      </c>
      <c r="B15998" s="90" t="n">
        <v>53</v>
      </c>
      <c r="C15998" s="7" t="n">
        <v>6</v>
      </c>
      <c r="D15998" s="7" t="n">
        <v>0</v>
      </c>
      <c r="E15998" s="7" t="n">
        <v>0</v>
      </c>
      <c r="F15998" s="7" t="n">
        <v>0</v>
      </c>
    </row>
    <row r="15999" spans="1:8">
      <c r="A15999" t="s">
        <v>4</v>
      </c>
      <c r="B15999" s="4" t="s">
        <v>5</v>
      </c>
      <c r="C15999" s="4" t="s">
        <v>7</v>
      </c>
      <c r="D15999" s="4" t="s">
        <v>7</v>
      </c>
      <c r="E15999" s="4" t="s">
        <v>13</v>
      </c>
      <c r="F15999" s="4" t="s">
        <v>8</v>
      </c>
    </row>
    <row r="16000" spans="1:8">
      <c r="A16000" t="n">
        <v>134249</v>
      </c>
      <c r="B16000" s="90" t="n">
        <v>53</v>
      </c>
      <c r="C16000" s="7" t="n">
        <v>7</v>
      </c>
      <c r="D16000" s="7" t="n">
        <v>0</v>
      </c>
      <c r="E16000" s="7" t="n">
        <v>0</v>
      </c>
      <c r="F16000" s="7" t="n">
        <v>0</v>
      </c>
    </row>
    <row r="16001" spans="1:6">
      <c r="A16001" t="s">
        <v>4</v>
      </c>
      <c r="B16001" s="4" t="s">
        <v>5</v>
      </c>
      <c r="C16001" s="4" t="s">
        <v>7</v>
      </c>
      <c r="D16001" s="4" t="s">
        <v>7</v>
      </c>
      <c r="E16001" s="4" t="s">
        <v>13</v>
      </c>
      <c r="F16001" s="4" t="s">
        <v>8</v>
      </c>
    </row>
    <row r="16002" spans="1:6">
      <c r="A16002" t="n">
        <v>134259</v>
      </c>
      <c r="B16002" s="90" t="n">
        <v>53</v>
      </c>
      <c r="C16002" s="7" t="n">
        <v>8</v>
      </c>
      <c r="D16002" s="7" t="n">
        <v>0</v>
      </c>
      <c r="E16002" s="7" t="n">
        <v>0</v>
      </c>
      <c r="F16002" s="7" t="n">
        <v>0</v>
      </c>
    </row>
    <row r="16003" spans="1:6">
      <c r="A16003" t="s">
        <v>4</v>
      </c>
      <c r="B16003" s="4" t="s">
        <v>5</v>
      </c>
      <c r="C16003" s="4" t="s">
        <v>7</v>
      </c>
      <c r="D16003" s="4" t="s">
        <v>7</v>
      </c>
      <c r="E16003" s="4" t="s">
        <v>13</v>
      </c>
      <c r="F16003" s="4" t="s">
        <v>8</v>
      </c>
    </row>
    <row r="16004" spans="1:6">
      <c r="A16004" t="n">
        <v>134269</v>
      </c>
      <c r="B16004" s="90" t="n">
        <v>53</v>
      </c>
      <c r="C16004" s="7" t="n">
        <v>9</v>
      </c>
      <c r="D16004" s="7" t="n">
        <v>0</v>
      </c>
      <c r="E16004" s="7" t="n">
        <v>0</v>
      </c>
      <c r="F16004" s="7" t="n">
        <v>0</v>
      </c>
    </row>
    <row r="16005" spans="1:6">
      <c r="A16005" t="s">
        <v>4</v>
      </c>
      <c r="B16005" s="4" t="s">
        <v>5</v>
      </c>
      <c r="C16005" s="4" t="s">
        <v>7</v>
      </c>
      <c r="D16005" s="4" t="s">
        <v>7</v>
      </c>
      <c r="E16005" s="4" t="s">
        <v>13</v>
      </c>
      <c r="F16005" s="4" t="s">
        <v>8</v>
      </c>
    </row>
    <row r="16006" spans="1:6">
      <c r="A16006" t="n">
        <v>134279</v>
      </c>
      <c r="B16006" s="90" t="n">
        <v>53</v>
      </c>
      <c r="C16006" s="7" t="n">
        <v>11</v>
      </c>
      <c r="D16006" s="7" t="n">
        <v>0</v>
      </c>
      <c r="E16006" s="7" t="n">
        <v>0</v>
      </c>
      <c r="F16006" s="7" t="n">
        <v>0</v>
      </c>
    </row>
    <row r="16007" spans="1:6">
      <c r="A16007" t="s">
        <v>4</v>
      </c>
      <c r="B16007" s="4" t="s">
        <v>5</v>
      </c>
      <c r="C16007" s="4" t="s">
        <v>7</v>
      </c>
      <c r="D16007" s="4" t="s">
        <v>7</v>
      </c>
      <c r="E16007" s="4" t="s">
        <v>13</v>
      </c>
      <c r="F16007" s="4" t="s">
        <v>8</v>
      </c>
    </row>
    <row r="16008" spans="1:6">
      <c r="A16008" t="n">
        <v>134289</v>
      </c>
      <c r="B16008" s="90" t="n">
        <v>53</v>
      </c>
      <c r="C16008" s="7" t="n">
        <v>7032</v>
      </c>
      <c r="D16008" s="7" t="n">
        <v>0</v>
      </c>
      <c r="E16008" s="7" t="n">
        <v>0</v>
      </c>
      <c r="F16008" s="7" t="n">
        <v>0</v>
      </c>
    </row>
    <row r="16009" spans="1:6">
      <c r="A16009" t="s">
        <v>4</v>
      </c>
      <c r="B16009" s="4" t="s">
        <v>5</v>
      </c>
      <c r="C16009" s="4" t="s">
        <v>7</v>
      </c>
      <c r="D16009" s="4" t="s">
        <v>7</v>
      </c>
      <c r="E16009" s="4" t="s">
        <v>13</v>
      </c>
      <c r="F16009" s="4" t="s">
        <v>8</v>
      </c>
    </row>
    <row r="16010" spans="1:6">
      <c r="A16010" t="n">
        <v>134299</v>
      </c>
      <c r="B16010" s="90" t="n">
        <v>53</v>
      </c>
      <c r="C16010" s="7" t="n">
        <v>83</v>
      </c>
      <c r="D16010" s="7" t="n">
        <v>0</v>
      </c>
      <c r="E16010" s="7" t="n">
        <v>0</v>
      </c>
      <c r="F16010" s="7" t="n">
        <v>0</v>
      </c>
    </row>
    <row r="16011" spans="1:6">
      <c r="A16011" t="s">
        <v>4</v>
      </c>
      <c r="B16011" s="4" t="s">
        <v>5</v>
      </c>
      <c r="C16011" s="4" t="s">
        <v>7</v>
      </c>
      <c r="D16011" s="4" t="s">
        <v>7</v>
      </c>
      <c r="E16011" s="4" t="s">
        <v>7</v>
      </c>
    </row>
    <row r="16012" spans="1:6">
      <c r="A16012" t="n">
        <v>134309</v>
      </c>
      <c r="B16012" s="56" t="n">
        <v>61</v>
      </c>
      <c r="C16012" s="7" t="n">
        <v>0</v>
      </c>
      <c r="D16012" s="7" t="n">
        <v>65533</v>
      </c>
      <c r="E16012" s="7" t="n">
        <v>0</v>
      </c>
    </row>
    <row r="16013" spans="1:6">
      <c r="A16013" t="s">
        <v>4</v>
      </c>
      <c r="B16013" s="4" t="s">
        <v>5</v>
      </c>
      <c r="C16013" s="4" t="s">
        <v>7</v>
      </c>
      <c r="D16013" s="4" t="s">
        <v>7</v>
      </c>
      <c r="E16013" s="4" t="s">
        <v>7</v>
      </c>
    </row>
    <row r="16014" spans="1:6">
      <c r="A16014" t="n">
        <v>134316</v>
      </c>
      <c r="B16014" s="56" t="n">
        <v>61</v>
      </c>
      <c r="C16014" s="7" t="n">
        <v>1</v>
      </c>
      <c r="D16014" s="7" t="n">
        <v>0</v>
      </c>
      <c r="E16014" s="7" t="n">
        <v>0</v>
      </c>
    </row>
    <row r="16015" spans="1:6">
      <c r="A16015" t="s">
        <v>4</v>
      </c>
      <c r="B16015" s="4" t="s">
        <v>5</v>
      </c>
      <c r="C16015" s="4" t="s">
        <v>7</v>
      </c>
      <c r="D16015" s="4" t="s">
        <v>7</v>
      </c>
      <c r="E16015" s="4" t="s">
        <v>7</v>
      </c>
    </row>
    <row r="16016" spans="1:6">
      <c r="A16016" t="n">
        <v>134323</v>
      </c>
      <c r="B16016" s="56" t="n">
        <v>61</v>
      </c>
      <c r="C16016" s="7" t="n">
        <v>2</v>
      </c>
      <c r="D16016" s="7" t="n">
        <v>0</v>
      </c>
      <c r="E16016" s="7" t="n">
        <v>0</v>
      </c>
    </row>
    <row r="16017" spans="1:6">
      <c r="A16017" t="s">
        <v>4</v>
      </c>
      <c r="B16017" s="4" t="s">
        <v>5</v>
      </c>
      <c r="C16017" s="4" t="s">
        <v>7</v>
      </c>
      <c r="D16017" s="4" t="s">
        <v>7</v>
      </c>
      <c r="E16017" s="4" t="s">
        <v>7</v>
      </c>
    </row>
    <row r="16018" spans="1:6">
      <c r="A16018" t="n">
        <v>134330</v>
      </c>
      <c r="B16018" s="56" t="n">
        <v>61</v>
      </c>
      <c r="C16018" s="7" t="n">
        <v>3</v>
      </c>
      <c r="D16018" s="7" t="n">
        <v>0</v>
      </c>
      <c r="E16018" s="7" t="n">
        <v>0</v>
      </c>
    </row>
    <row r="16019" spans="1:6">
      <c r="A16019" t="s">
        <v>4</v>
      </c>
      <c r="B16019" s="4" t="s">
        <v>5</v>
      </c>
      <c r="C16019" s="4" t="s">
        <v>7</v>
      </c>
      <c r="D16019" s="4" t="s">
        <v>7</v>
      </c>
      <c r="E16019" s="4" t="s">
        <v>7</v>
      </c>
    </row>
    <row r="16020" spans="1:6">
      <c r="A16020" t="n">
        <v>134337</v>
      </c>
      <c r="B16020" s="56" t="n">
        <v>61</v>
      </c>
      <c r="C16020" s="7" t="n">
        <v>4</v>
      </c>
      <c r="D16020" s="7" t="n">
        <v>0</v>
      </c>
      <c r="E16020" s="7" t="n">
        <v>0</v>
      </c>
    </row>
    <row r="16021" spans="1:6">
      <c r="A16021" t="s">
        <v>4</v>
      </c>
      <c r="B16021" s="4" t="s">
        <v>5</v>
      </c>
      <c r="C16021" s="4" t="s">
        <v>7</v>
      </c>
      <c r="D16021" s="4" t="s">
        <v>7</v>
      </c>
      <c r="E16021" s="4" t="s">
        <v>7</v>
      </c>
    </row>
    <row r="16022" spans="1:6">
      <c r="A16022" t="n">
        <v>134344</v>
      </c>
      <c r="B16022" s="56" t="n">
        <v>61</v>
      </c>
      <c r="C16022" s="7" t="n">
        <v>5</v>
      </c>
      <c r="D16022" s="7" t="n">
        <v>0</v>
      </c>
      <c r="E16022" s="7" t="n">
        <v>0</v>
      </c>
    </row>
    <row r="16023" spans="1:6">
      <c r="A16023" t="s">
        <v>4</v>
      </c>
      <c r="B16023" s="4" t="s">
        <v>5</v>
      </c>
      <c r="C16023" s="4" t="s">
        <v>7</v>
      </c>
      <c r="D16023" s="4" t="s">
        <v>7</v>
      </c>
      <c r="E16023" s="4" t="s">
        <v>7</v>
      </c>
    </row>
    <row r="16024" spans="1:6">
      <c r="A16024" t="n">
        <v>134351</v>
      </c>
      <c r="B16024" s="56" t="n">
        <v>61</v>
      </c>
      <c r="C16024" s="7" t="n">
        <v>6</v>
      </c>
      <c r="D16024" s="7" t="n">
        <v>0</v>
      </c>
      <c r="E16024" s="7" t="n">
        <v>0</v>
      </c>
    </row>
    <row r="16025" spans="1:6">
      <c r="A16025" t="s">
        <v>4</v>
      </c>
      <c r="B16025" s="4" t="s">
        <v>5</v>
      </c>
      <c r="C16025" s="4" t="s">
        <v>7</v>
      </c>
      <c r="D16025" s="4" t="s">
        <v>7</v>
      </c>
      <c r="E16025" s="4" t="s">
        <v>7</v>
      </c>
    </row>
    <row r="16026" spans="1:6">
      <c r="A16026" t="n">
        <v>134358</v>
      </c>
      <c r="B16026" s="56" t="n">
        <v>61</v>
      </c>
      <c r="C16026" s="7" t="n">
        <v>7</v>
      </c>
      <c r="D16026" s="7" t="n">
        <v>0</v>
      </c>
      <c r="E16026" s="7" t="n">
        <v>0</v>
      </c>
    </row>
    <row r="16027" spans="1:6">
      <c r="A16027" t="s">
        <v>4</v>
      </c>
      <c r="B16027" s="4" t="s">
        <v>5</v>
      </c>
      <c r="C16027" s="4" t="s">
        <v>7</v>
      </c>
      <c r="D16027" s="4" t="s">
        <v>7</v>
      </c>
      <c r="E16027" s="4" t="s">
        <v>7</v>
      </c>
    </row>
    <row r="16028" spans="1:6">
      <c r="A16028" t="n">
        <v>134365</v>
      </c>
      <c r="B16028" s="56" t="n">
        <v>61</v>
      </c>
      <c r="C16028" s="7" t="n">
        <v>8</v>
      </c>
      <c r="D16028" s="7" t="n">
        <v>0</v>
      </c>
      <c r="E16028" s="7" t="n">
        <v>0</v>
      </c>
    </row>
    <row r="16029" spans="1:6">
      <c r="A16029" t="s">
        <v>4</v>
      </c>
      <c r="B16029" s="4" t="s">
        <v>5</v>
      </c>
      <c r="C16029" s="4" t="s">
        <v>7</v>
      </c>
      <c r="D16029" s="4" t="s">
        <v>7</v>
      </c>
      <c r="E16029" s="4" t="s">
        <v>7</v>
      </c>
    </row>
    <row r="16030" spans="1:6">
      <c r="A16030" t="n">
        <v>134372</v>
      </c>
      <c r="B16030" s="56" t="n">
        <v>61</v>
      </c>
      <c r="C16030" s="7" t="n">
        <v>9</v>
      </c>
      <c r="D16030" s="7" t="n">
        <v>0</v>
      </c>
      <c r="E16030" s="7" t="n">
        <v>0</v>
      </c>
    </row>
    <row r="16031" spans="1:6">
      <c r="A16031" t="s">
        <v>4</v>
      </c>
      <c r="B16031" s="4" t="s">
        <v>5</v>
      </c>
      <c r="C16031" s="4" t="s">
        <v>7</v>
      </c>
      <c r="D16031" s="4" t="s">
        <v>7</v>
      </c>
      <c r="E16031" s="4" t="s">
        <v>7</v>
      </c>
    </row>
    <row r="16032" spans="1:6">
      <c r="A16032" t="n">
        <v>134379</v>
      </c>
      <c r="B16032" s="56" t="n">
        <v>61</v>
      </c>
      <c r="C16032" s="7" t="n">
        <v>11</v>
      </c>
      <c r="D16032" s="7" t="n">
        <v>0</v>
      </c>
      <c r="E16032" s="7" t="n">
        <v>0</v>
      </c>
    </row>
    <row r="16033" spans="1:5">
      <c r="A16033" t="s">
        <v>4</v>
      </c>
      <c r="B16033" s="4" t="s">
        <v>5</v>
      </c>
      <c r="C16033" s="4" t="s">
        <v>7</v>
      </c>
      <c r="D16033" s="4" t="s">
        <v>7</v>
      </c>
      <c r="E16033" s="4" t="s">
        <v>7</v>
      </c>
    </row>
    <row r="16034" spans="1:5">
      <c r="A16034" t="n">
        <v>134386</v>
      </c>
      <c r="B16034" s="56" t="n">
        <v>61</v>
      </c>
      <c r="C16034" s="7" t="n">
        <v>7032</v>
      </c>
      <c r="D16034" s="7" t="n">
        <v>0</v>
      </c>
      <c r="E16034" s="7" t="n">
        <v>0</v>
      </c>
    </row>
    <row r="16035" spans="1:5">
      <c r="A16035" t="s">
        <v>4</v>
      </c>
      <c r="B16035" s="4" t="s">
        <v>5</v>
      </c>
      <c r="C16035" s="4" t="s">
        <v>7</v>
      </c>
      <c r="D16035" s="4" t="s">
        <v>7</v>
      </c>
      <c r="E16035" s="4" t="s">
        <v>7</v>
      </c>
    </row>
    <row r="16036" spans="1:5">
      <c r="A16036" t="n">
        <v>134393</v>
      </c>
      <c r="B16036" s="56" t="n">
        <v>61</v>
      </c>
      <c r="C16036" s="7" t="n">
        <v>83</v>
      </c>
      <c r="D16036" s="7" t="n">
        <v>0</v>
      </c>
      <c r="E16036" s="7" t="n">
        <v>0</v>
      </c>
    </row>
    <row r="16037" spans="1:5">
      <c r="A16037" t="s">
        <v>4</v>
      </c>
      <c r="B16037" s="4" t="s">
        <v>5</v>
      </c>
      <c r="C16037" s="4" t="s">
        <v>8</v>
      </c>
      <c r="D16037" s="4" t="s">
        <v>8</v>
      </c>
      <c r="E16037" s="4" t="s">
        <v>13</v>
      </c>
      <c r="F16037" s="4" t="s">
        <v>13</v>
      </c>
      <c r="G16037" s="4" t="s">
        <v>13</v>
      </c>
      <c r="H16037" s="4" t="s">
        <v>7</v>
      </c>
    </row>
    <row r="16038" spans="1:5">
      <c r="A16038" t="n">
        <v>134400</v>
      </c>
      <c r="B16038" s="31" t="n">
        <v>45</v>
      </c>
      <c r="C16038" s="7" t="n">
        <v>2</v>
      </c>
      <c r="D16038" s="7" t="n">
        <v>3</v>
      </c>
      <c r="E16038" s="7" t="n">
        <v>-0.209999993443489</v>
      </c>
      <c r="F16038" s="7" t="n">
        <v>3.33999991416931</v>
      </c>
      <c r="G16038" s="7" t="n">
        <v>40.3899993896484</v>
      </c>
      <c r="H16038" s="7" t="n">
        <v>0</v>
      </c>
    </row>
    <row r="16039" spans="1:5">
      <c r="A16039" t="s">
        <v>4</v>
      </c>
      <c r="B16039" s="4" t="s">
        <v>5</v>
      </c>
      <c r="C16039" s="4" t="s">
        <v>8</v>
      </c>
      <c r="D16039" s="4" t="s">
        <v>8</v>
      </c>
      <c r="E16039" s="4" t="s">
        <v>13</v>
      </c>
      <c r="F16039" s="4" t="s">
        <v>13</v>
      </c>
      <c r="G16039" s="4" t="s">
        <v>13</v>
      </c>
      <c r="H16039" s="4" t="s">
        <v>7</v>
      </c>
      <c r="I16039" s="4" t="s">
        <v>8</v>
      </c>
    </row>
    <row r="16040" spans="1:5">
      <c r="A16040" t="n">
        <v>134417</v>
      </c>
      <c r="B16040" s="31" t="n">
        <v>45</v>
      </c>
      <c r="C16040" s="7" t="n">
        <v>4</v>
      </c>
      <c r="D16040" s="7" t="n">
        <v>3</v>
      </c>
      <c r="E16040" s="7" t="n">
        <v>14.0799999237061</v>
      </c>
      <c r="F16040" s="7" t="n">
        <v>206.289993286133</v>
      </c>
      <c r="G16040" s="7" t="n">
        <v>0</v>
      </c>
      <c r="H16040" s="7" t="n">
        <v>0</v>
      </c>
      <c r="I16040" s="7" t="n">
        <v>1</v>
      </c>
    </row>
    <row r="16041" spans="1:5">
      <c r="A16041" t="s">
        <v>4</v>
      </c>
      <c r="B16041" s="4" t="s">
        <v>5</v>
      </c>
      <c r="C16041" s="4" t="s">
        <v>8</v>
      </c>
      <c r="D16041" s="4" t="s">
        <v>8</v>
      </c>
      <c r="E16041" s="4" t="s">
        <v>13</v>
      </c>
      <c r="F16041" s="4" t="s">
        <v>7</v>
      </c>
    </row>
    <row r="16042" spans="1:5">
      <c r="A16042" t="n">
        <v>134435</v>
      </c>
      <c r="B16042" s="31" t="n">
        <v>45</v>
      </c>
      <c r="C16042" s="7" t="n">
        <v>5</v>
      </c>
      <c r="D16042" s="7" t="n">
        <v>3</v>
      </c>
      <c r="E16042" s="7" t="n">
        <v>4.5</v>
      </c>
      <c r="F16042" s="7" t="n">
        <v>0</v>
      </c>
    </row>
    <row r="16043" spans="1:5">
      <c r="A16043" t="s">
        <v>4</v>
      </c>
      <c r="B16043" s="4" t="s">
        <v>5</v>
      </c>
      <c r="C16043" s="4" t="s">
        <v>8</v>
      </c>
      <c r="D16043" s="4" t="s">
        <v>8</v>
      </c>
      <c r="E16043" s="4" t="s">
        <v>13</v>
      </c>
      <c r="F16043" s="4" t="s">
        <v>7</v>
      </c>
    </row>
    <row r="16044" spans="1:5">
      <c r="A16044" t="n">
        <v>134444</v>
      </c>
      <c r="B16044" s="31" t="n">
        <v>45</v>
      </c>
      <c r="C16044" s="7" t="n">
        <v>11</v>
      </c>
      <c r="D16044" s="7" t="n">
        <v>3</v>
      </c>
      <c r="E16044" s="7" t="n">
        <v>23.1000003814697</v>
      </c>
      <c r="F16044" s="7" t="n">
        <v>0</v>
      </c>
    </row>
    <row r="16045" spans="1:5">
      <c r="A16045" t="s">
        <v>4</v>
      </c>
      <c r="B16045" s="4" t="s">
        <v>5</v>
      </c>
      <c r="C16045" s="4" t="s">
        <v>8</v>
      </c>
      <c r="D16045" s="4" t="s">
        <v>8</v>
      </c>
      <c r="E16045" s="4" t="s">
        <v>13</v>
      </c>
      <c r="F16045" s="4" t="s">
        <v>7</v>
      </c>
    </row>
    <row r="16046" spans="1:5">
      <c r="A16046" t="n">
        <v>134453</v>
      </c>
      <c r="B16046" s="31" t="n">
        <v>45</v>
      </c>
      <c r="C16046" s="7" t="n">
        <v>5</v>
      </c>
      <c r="D16046" s="7" t="n">
        <v>3</v>
      </c>
      <c r="E16046" s="7" t="n">
        <v>6</v>
      </c>
      <c r="F16046" s="7" t="n">
        <v>20000</v>
      </c>
    </row>
    <row r="16047" spans="1:5">
      <c r="A16047" t="s">
        <v>4</v>
      </c>
      <c r="B16047" s="4" t="s">
        <v>5</v>
      </c>
      <c r="C16047" s="4" t="s">
        <v>7</v>
      </c>
      <c r="D16047" s="4" t="s">
        <v>13</v>
      </c>
      <c r="E16047" s="4" t="s">
        <v>13</v>
      </c>
      <c r="F16047" s="4" t="s">
        <v>13</v>
      </c>
      <c r="G16047" s="4" t="s">
        <v>13</v>
      </c>
    </row>
    <row r="16048" spans="1:5">
      <c r="A16048" t="n">
        <v>134462</v>
      </c>
      <c r="B16048" s="46" t="n">
        <v>46</v>
      </c>
      <c r="C16048" s="7" t="n">
        <v>5</v>
      </c>
      <c r="D16048" s="7" t="n">
        <v>-0.579999983310699</v>
      </c>
      <c r="E16048" s="7" t="n">
        <v>2</v>
      </c>
      <c r="F16048" s="7" t="n">
        <v>39.7700004577637</v>
      </c>
      <c r="G16048" s="7" t="n">
        <v>11.3000001907349</v>
      </c>
    </row>
    <row r="16049" spans="1:9">
      <c r="A16049" t="s">
        <v>4</v>
      </c>
      <c r="B16049" s="4" t="s">
        <v>5</v>
      </c>
      <c r="C16049" s="4" t="s">
        <v>8</v>
      </c>
      <c r="D16049" s="4" t="s">
        <v>7</v>
      </c>
    </row>
    <row r="16050" spans="1:9">
      <c r="A16050" t="n">
        <v>134481</v>
      </c>
      <c r="B16050" s="27" t="n">
        <v>58</v>
      </c>
      <c r="C16050" s="7" t="n">
        <v>255</v>
      </c>
      <c r="D16050" s="7" t="n">
        <v>0</v>
      </c>
    </row>
    <row r="16051" spans="1:9">
      <c r="A16051" t="s">
        <v>4</v>
      </c>
      <c r="B16051" s="4" t="s">
        <v>5</v>
      </c>
      <c r="C16051" s="4" t="s">
        <v>7</v>
      </c>
      <c r="D16051" s="4" t="s">
        <v>8</v>
      </c>
      <c r="E16051" s="4" t="s">
        <v>8</v>
      </c>
      <c r="F16051" s="4" t="s">
        <v>9</v>
      </c>
    </row>
    <row r="16052" spans="1:9">
      <c r="A16052" t="n">
        <v>134485</v>
      </c>
      <c r="B16052" s="59" t="n">
        <v>47</v>
      </c>
      <c r="C16052" s="7" t="n">
        <v>0</v>
      </c>
      <c r="D16052" s="7" t="n">
        <v>0</v>
      </c>
      <c r="E16052" s="7" t="n">
        <v>0</v>
      </c>
      <c r="F16052" s="7" t="s">
        <v>833</v>
      </c>
    </row>
    <row r="16053" spans="1:9">
      <c r="A16053" t="s">
        <v>4</v>
      </c>
      <c r="B16053" s="4" t="s">
        <v>5</v>
      </c>
      <c r="C16053" s="4" t="s">
        <v>8</v>
      </c>
      <c r="D16053" s="4" t="s">
        <v>7</v>
      </c>
      <c r="E16053" s="4" t="s">
        <v>9</v>
      </c>
    </row>
    <row r="16054" spans="1:9">
      <c r="A16054" t="n">
        <v>134499</v>
      </c>
      <c r="B16054" s="39" t="n">
        <v>51</v>
      </c>
      <c r="C16054" s="7" t="n">
        <v>4</v>
      </c>
      <c r="D16054" s="7" t="n">
        <v>0</v>
      </c>
      <c r="E16054" s="7" t="s">
        <v>605</v>
      </c>
    </row>
    <row r="16055" spans="1:9">
      <c r="A16055" t="s">
        <v>4</v>
      </c>
      <c r="B16055" s="4" t="s">
        <v>5</v>
      </c>
      <c r="C16055" s="4" t="s">
        <v>7</v>
      </c>
    </row>
    <row r="16056" spans="1:9">
      <c r="A16056" t="n">
        <v>134513</v>
      </c>
      <c r="B16056" s="25" t="n">
        <v>16</v>
      </c>
      <c r="C16056" s="7" t="n">
        <v>0</v>
      </c>
    </row>
    <row r="16057" spans="1:9">
      <c r="A16057" t="s">
        <v>4</v>
      </c>
      <c r="B16057" s="4" t="s">
        <v>5</v>
      </c>
      <c r="C16057" s="4" t="s">
        <v>7</v>
      </c>
      <c r="D16057" s="4" t="s">
        <v>74</v>
      </c>
      <c r="E16057" s="4" t="s">
        <v>8</v>
      </c>
      <c r="F16057" s="4" t="s">
        <v>8</v>
      </c>
      <c r="G16057" s="4" t="s">
        <v>74</v>
      </c>
      <c r="H16057" s="4" t="s">
        <v>8</v>
      </c>
      <c r="I16057" s="4" t="s">
        <v>8</v>
      </c>
      <c r="J16057" s="4" t="s">
        <v>74</v>
      </c>
      <c r="K16057" s="4" t="s">
        <v>8</v>
      </c>
      <c r="L16057" s="4" t="s">
        <v>8</v>
      </c>
    </row>
    <row r="16058" spans="1:9">
      <c r="A16058" t="n">
        <v>134516</v>
      </c>
      <c r="B16058" s="40" t="n">
        <v>26</v>
      </c>
      <c r="C16058" s="7" t="n">
        <v>0</v>
      </c>
      <c r="D16058" s="7" t="s">
        <v>916</v>
      </c>
      <c r="E16058" s="7" t="n">
        <v>2</v>
      </c>
      <c r="F16058" s="7" t="n">
        <v>3</v>
      </c>
      <c r="G16058" s="7" t="s">
        <v>917</v>
      </c>
      <c r="H16058" s="7" t="n">
        <v>2</v>
      </c>
      <c r="I16058" s="7" t="n">
        <v>3</v>
      </c>
      <c r="J16058" s="7" t="s">
        <v>918</v>
      </c>
      <c r="K16058" s="7" t="n">
        <v>2</v>
      </c>
      <c r="L16058" s="7" t="n">
        <v>0</v>
      </c>
    </row>
    <row r="16059" spans="1:9">
      <c r="A16059" t="s">
        <v>4</v>
      </c>
      <c r="B16059" s="4" t="s">
        <v>5</v>
      </c>
    </row>
    <row r="16060" spans="1:9">
      <c r="A16060" t="n">
        <v>134766</v>
      </c>
      <c r="B16060" s="41" t="n">
        <v>28</v>
      </c>
    </row>
    <row r="16061" spans="1:9">
      <c r="A16061" t="s">
        <v>4</v>
      </c>
      <c r="B16061" s="4" t="s">
        <v>5</v>
      </c>
      <c r="C16061" s="4" t="s">
        <v>8</v>
      </c>
      <c r="D16061" s="4" t="s">
        <v>7</v>
      </c>
      <c r="E16061" s="4" t="s">
        <v>9</v>
      </c>
    </row>
    <row r="16062" spans="1:9">
      <c r="A16062" t="n">
        <v>134767</v>
      </c>
      <c r="B16062" s="39" t="n">
        <v>51</v>
      </c>
      <c r="C16062" s="7" t="n">
        <v>4</v>
      </c>
      <c r="D16062" s="7" t="n">
        <v>1</v>
      </c>
      <c r="E16062" s="7" t="s">
        <v>103</v>
      </c>
    </row>
    <row r="16063" spans="1:9">
      <c r="A16063" t="s">
        <v>4</v>
      </c>
      <c r="B16063" s="4" t="s">
        <v>5</v>
      </c>
      <c r="C16063" s="4" t="s">
        <v>7</v>
      </c>
    </row>
    <row r="16064" spans="1:9">
      <c r="A16064" t="n">
        <v>134780</v>
      </c>
      <c r="B16064" s="25" t="n">
        <v>16</v>
      </c>
      <c r="C16064" s="7" t="n">
        <v>0</v>
      </c>
    </row>
    <row r="16065" spans="1:12">
      <c r="A16065" t="s">
        <v>4</v>
      </c>
      <c r="B16065" s="4" t="s">
        <v>5</v>
      </c>
      <c r="C16065" s="4" t="s">
        <v>7</v>
      </c>
      <c r="D16065" s="4" t="s">
        <v>74</v>
      </c>
      <c r="E16065" s="4" t="s">
        <v>8</v>
      </c>
      <c r="F16065" s="4" t="s">
        <v>8</v>
      </c>
    </row>
    <row r="16066" spans="1:12">
      <c r="A16066" t="n">
        <v>134783</v>
      </c>
      <c r="B16066" s="40" t="n">
        <v>26</v>
      </c>
      <c r="C16066" s="7" t="n">
        <v>1</v>
      </c>
      <c r="D16066" s="7" t="s">
        <v>919</v>
      </c>
      <c r="E16066" s="7" t="n">
        <v>2</v>
      </c>
      <c r="F16066" s="7" t="n">
        <v>0</v>
      </c>
    </row>
    <row r="16067" spans="1:12">
      <c r="A16067" t="s">
        <v>4</v>
      </c>
      <c r="B16067" s="4" t="s">
        <v>5</v>
      </c>
    </row>
    <row r="16068" spans="1:12">
      <c r="A16068" t="n">
        <v>134796</v>
      </c>
      <c r="B16068" s="41" t="n">
        <v>28</v>
      </c>
    </row>
    <row r="16069" spans="1:12">
      <c r="A16069" t="s">
        <v>4</v>
      </c>
      <c r="B16069" s="4" t="s">
        <v>5</v>
      </c>
      <c r="C16069" s="4" t="s">
        <v>8</v>
      </c>
      <c r="D16069" s="4" t="s">
        <v>7</v>
      </c>
      <c r="E16069" s="4" t="s">
        <v>8</v>
      </c>
    </row>
    <row r="16070" spans="1:12">
      <c r="A16070" t="n">
        <v>134797</v>
      </c>
      <c r="B16070" s="14" t="n">
        <v>49</v>
      </c>
      <c r="C16070" s="7" t="n">
        <v>1</v>
      </c>
      <c r="D16070" s="7" t="n">
        <v>4000</v>
      </c>
      <c r="E16070" s="7" t="n">
        <v>0</v>
      </c>
    </row>
    <row r="16071" spans="1:12">
      <c r="A16071" t="s">
        <v>4</v>
      </c>
      <c r="B16071" s="4" t="s">
        <v>5</v>
      </c>
      <c r="C16071" s="4" t="s">
        <v>8</v>
      </c>
      <c r="D16071" s="4" t="s">
        <v>7</v>
      </c>
      <c r="E16071" s="4" t="s">
        <v>14</v>
      </c>
      <c r="F16071" s="4" t="s">
        <v>7</v>
      </c>
    </row>
    <row r="16072" spans="1:12">
      <c r="A16072" t="n">
        <v>134802</v>
      </c>
      <c r="B16072" s="16" t="n">
        <v>50</v>
      </c>
      <c r="C16072" s="7" t="n">
        <v>3</v>
      </c>
      <c r="D16072" s="7" t="n">
        <v>8150</v>
      </c>
      <c r="E16072" s="7" t="n">
        <v>0</v>
      </c>
      <c r="F16072" s="7" t="n">
        <v>2000</v>
      </c>
    </row>
    <row r="16073" spans="1:12">
      <c r="A16073" t="s">
        <v>4</v>
      </c>
      <c r="B16073" s="4" t="s">
        <v>5</v>
      </c>
      <c r="C16073" s="4" t="s">
        <v>8</v>
      </c>
      <c r="D16073" s="4" t="s">
        <v>7</v>
      </c>
      <c r="E16073" s="4" t="s">
        <v>13</v>
      </c>
    </row>
    <row r="16074" spans="1:12">
      <c r="A16074" t="n">
        <v>134812</v>
      </c>
      <c r="B16074" s="27" t="n">
        <v>58</v>
      </c>
      <c r="C16074" s="7" t="n">
        <v>0</v>
      </c>
      <c r="D16074" s="7" t="n">
        <v>1000</v>
      </c>
      <c r="E16074" s="7" t="n">
        <v>1</v>
      </c>
    </row>
    <row r="16075" spans="1:12">
      <c r="A16075" t="s">
        <v>4</v>
      </c>
      <c r="B16075" s="4" t="s">
        <v>5</v>
      </c>
      <c r="C16075" s="4" t="s">
        <v>8</v>
      </c>
      <c r="D16075" s="4" t="s">
        <v>7</v>
      </c>
    </row>
    <row r="16076" spans="1:12">
      <c r="A16076" t="n">
        <v>134820</v>
      </c>
      <c r="B16076" s="27" t="n">
        <v>58</v>
      </c>
      <c r="C16076" s="7" t="n">
        <v>255</v>
      </c>
      <c r="D16076" s="7" t="n">
        <v>0</v>
      </c>
    </row>
    <row r="16077" spans="1:12">
      <c r="A16077" t="s">
        <v>4</v>
      </c>
      <c r="B16077" s="4" t="s">
        <v>5</v>
      </c>
      <c r="C16077" s="4" t="s">
        <v>8</v>
      </c>
      <c r="D16077" s="4" t="s">
        <v>8</v>
      </c>
    </row>
    <row r="16078" spans="1:12">
      <c r="A16078" t="n">
        <v>134824</v>
      </c>
      <c r="B16078" s="14" t="n">
        <v>49</v>
      </c>
      <c r="C16078" s="7" t="n">
        <v>2</v>
      </c>
      <c r="D16078" s="7" t="n">
        <v>0</v>
      </c>
    </row>
    <row r="16079" spans="1:12">
      <c r="A16079" t="s">
        <v>4</v>
      </c>
      <c r="B16079" s="4" t="s">
        <v>5</v>
      </c>
      <c r="C16079" s="4" t="s">
        <v>7</v>
      </c>
      <c r="D16079" s="4" t="s">
        <v>8</v>
      </c>
      <c r="E16079" s="4" t="s">
        <v>9</v>
      </c>
      <c r="F16079" s="4" t="s">
        <v>13</v>
      </c>
      <c r="G16079" s="4" t="s">
        <v>13</v>
      </c>
      <c r="H16079" s="4" t="s">
        <v>13</v>
      </c>
    </row>
    <row r="16080" spans="1:12">
      <c r="A16080" t="n">
        <v>134827</v>
      </c>
      <c r="B16080" s="52" t="n">
        <v>48</v>
      </c>
      <c r="C16080" s="7" t="n">
        <v>0</v>
      </c>
      <c r="D16080" s="7" t="n">
        <v>0</v>
      </c>
      <c r="E16080" s="7" t="s">
        <v>355</v>
      </c>
      <c r="F16080" s="7" t="n">
        <v>-1</v>
      </c>
      <c r="G16080" s="7" t="n">
        <v>1</v>
      </c>
      <c r="H16080" s="7" t="n">
        <v>1.40129846432482e-45</v>
      </c>
    </row>
    <row r="16081" spans="1:8">
      <c r="A16081" t="s">
        <v>4</v>
      </c>
      <c r="B16081" s="4" t="s">
        <v>5</v>
      </c>
      <c r="C16081" s="4" t="s">
        <v>8</v>
      </c>
      <c r="D16081" s="4" t="s">
        <v>7</v>
      </c>
      <c r="E16081" s="4" t="s">
        <v>7</v>
      </c>
      <c r="F16081" s="4" t="s">
        <v>7</v>
      </c>
      <c r="G16081" s="4" t="s">
        <v>7</v>
      </c>
      <c r="H16081" s="4" t="s">
        <v>8</v>
      </c>
    </row>
    <row r="16082" spans="1:8">
      <c r="A16082" t="n">
        <v>134851</v>
      </c>
      <c r="B16082" s="37" t="n">
        <v>25</v>
      </c>
      <c r="C16082" s="7" t="n">
        <v>5</v>
      </c>
      <c r="D16082" s="7" t="n">
        <v>65535</v>
      </c>
      <c r="E16082" s="7" t="n">
        <v>500</v>
      </c>
      <c r="F16082" s="7" t="n">
        <v>800</v>
      </c>
      <c r="G16082" s="7" t="n">
        <v>140</v>
      </c>
      <c r="H16082" s="7" t="n">
        <v>0</v>
      </c>
    </row>
    <row r="16083" spans="1:8">
      <c r="A16083" t="s">
        <v>4</v>
      </c>
      <c r="B16083" s="4" t="s">
        <v>5</v>
      </c>
      <c r="C16083" s="4" t="s">
        <v>7</v>
      </c>
      <c r="D16083" s="4" t="s">
        <v>8</v>
      </c>
      <c r="E16083" s="4" t="s">
        <v>74</v>
      </c>
      <c r="F16083" s="4" t="s">
        <v>8</v>
      </c>
      <c r="G16083" s="4" t="s">
        <v>8</v>
      </c>
    </row>
    <row r="16084" spans="1:8">
      <c r="A16084" t="n">
        <v>134862</v>
      </c>
      <c r="B16084" s="44" t="n">
        <v>24</v>
      </c>
      <c r="C16084" s="7" t="n">
        <v>65533</v>
      </c>
      <c r="D16084" s="7" t="n">
        <v>11</v>
      </c>
      <c r="E16084" s="7" t="s">
        <v>920</v>
      </c>
      <c r="F16084" s="7" t="n">
        <v>2</v>
      </c>
      <c r="G16084" s="7" t="n">
        <v>0</v>
      </c>
    </row>
    <row r="16085" spans="1:8">
      <c r="A16085" t="s">
        <v>4</v>
      </c>
      <c r="B16085" s="4" t="s">
        <v>5</v>
      </c>
    </row>
    <row r="16086" spans="1:8">
      <c r="A16086" t="n">
        <v>134941</v>
      </c>
      <c r="B16086" s="41" t="n">
        <v>28</v>
      </c>
    </row>
    <row r="16087" spans="1:8">
      <c r="A16087" t="s">
        <v>4</v>
      </c>
      <c r="B16087" s="4" t="s">
        <v>5</v>
      </c>
      <c r="C16087" s="4" t="s">
        <v>7</v>
      </c>
      <c r="D16087" s="4" t="s">
        <v>8</v>
      </c>
      <c r="E16087" s="4" t="s">
        <v>74</v>
      </c>
      <c r="F16087" s="4" t="s">
        <v>8</v>
      </c>
      <c r="G16087" s="4" t="s">
        <v>8</v>
      </c>
    </row>
    <row r="16088" spans="1:8">
      <c r="A16088" t="n">
        <v>134942</v>
      </c>
      <c r="B16088" s="44" t="n">
        <v>24</v>
      </c>
      <c r="C16088" s="7" t="n">
        <v>65533</v>
      </c>
      <c r="D16088" s="7" t="n">
        <v>11</v>
      </c>
      <c r="E16088" s="7" t="s">
        <v>921</v>
      </c>
      <c r="F16088" s="7" t="n">
        <v>2</v>
      </c>
      <c r="G16088" s="7" t="n">
        <v>0</v>
      </c>
    </row>
    <row r="16089" spans="1:8">
      <c r="A16089" t="s">
        <v>4</v>
      </c>
      <c r="B16089" s="4" t="s">
        <v>5</v>
      </c>
    </row>
    <row r="16090" spans="1:8">
      <c r="A16090" t="n">
        <v>135061</v>
      </c>
      <c r="B16090" s="41" t="n">
        <v>28</v>
      </c>
    </row>
    <row r="16091" spans="1:8">
      <c r="A16091" t="s">
        <v>4</v>
      </c>
      <c r="B16091" s="4" t="s">
        <v>5</v>
      </c>
      <c r="C16091" s="4" t="s">
        <v>7</v>
      </c>
      <c r="D16091" s="4" t="s">
        <v>8</v>
      </c>
      <c r="E16091" s="4" t="s">
        <v>74</v>
      </c>
      <c r="F16091" s="4" t="s">
        <v>8</v>
      </c>
      <c r="G16091" s="4" t="s">
        <v>8</v>
      </c>
    </row>
    <row r="16092" spans="1:8">
      <c r="A16092" t="n">
        <v>135062</v>
      </c>
      <c r="B16092" s="44" t="n">
        <v>24</v>
      </c>
      <c r="C16092" s="7" t="n">
        <v>65533</v>
      </c>
      <c r="D16092" s="7" t="n">
        <v>11</v>
      </c>
      <c r="E16092" s="7" t="s">
        <v>922</v>
      </c>
      <c r="F16092" s="7" t="n">
        <v>2</v>
      </c>
      <c r="G16092" s="7" t="n">
        <v>0</v>
      </c>
    </row>
    <row r="16093" spans="1:8">
      <c r="A16093" t="s">
        <v>4</v>
      </c>
      <c r="B16093" s="4" t="s">
        <v>5</v>
      </c>
    </row>
    <row r="16094" spans="1:8">
      <c r="A16094" t="n">
        <v>135160</v>
      </c>
      <c r="B16094" s="41" t="n">
        <v>28</v>
      </c>
    </row>
    <row r="16095" spans="1:8">
      <c r="A16095" t="s">
        <v>4</v>
      </c>
      <c r="B16095" s="4" t="s">
        <v>5</v>
      </c>
      <c r="C16095" s="4" t="s">
        <v>8</v>
      </c>
    </row>
    <row r="16096" spans="1:8">
      <c r="A16096" t="n">
        <v>135161</v>
      </c>
      <c r="B16096" s="45" t="n">
        <v>27</v>
      </c>
      <c r="C16096" s="7" t="n">
        <v>0</v>
      </c>
    </row>
    <row r="16097" spans="1:8">
      <c r="A16097" t="s">
        <v>4</v>
      </c>
      <c r="B16097" s="4" t="s">
        <v>5</v>
      </c>
      <c r="C16097" s="4" t="s">
        <v>8</v>
      </c>
    </row>
    <row r="16098" spans="1:8">
      <c r="A16098" t="n">
        <v>135163</v>
      </c>
      <c r="B16098" s="45" t="n">
        <v>27</v>
      </c>
      <c r="C16098" s="7" t="n">
        <v>1</v>
      </c>
    </row>
    <row r="16099" spans="1:8">
      <c r="A16099" t="s">
        <v>4</v>
      </c>
      <c r="B16099" s="4" t="s">
        <v>5</v>
      </c>
      <c r="C16099" s="4" t="s">
        <v>8</v>
      </c>
      <c r="D16099" s="4" t="s">
        <v>7</v>
      </c>
      <c r="E16099" s="4" t="s">
        <v>7</v>
      </c>
      <c r="F16099" s="4" t="s">
        <v>7</v>
      </c>
      <c r="G16099" s="4" t="s">
        <v>7</v>
      </c>
      <c r="H16099" s="4" t="s">
        <v>8</v>
      </c>
    </row>
    <row r="16100" spans="1:8">
      <c r="A16100" t="n">
        <v>135165</v>
      </c>
      <c r="B16100" s="37" t="n">
        <v>25</v>
      </c>
      <c r="C16100" s="7" t="n">
        <v>5</v>
      </c>
      <c r="D16100" s="7" t="n">
        <v>65535</v>
      </c>
      <c r="E16100" s="7" t="n">
        <v>65535</v>
      </c>
      <c r="F16100" s="7" t="n">
        <v>65535</v>
      </c>
      <c r="G16100" s="7" t="n">
        <v>65535</v>
      </c>
      <c r="H16100" s="7" t="n">
        <v>0</v>
      </c>
    </row>
    <row r="16101" spans="1:8">
      <c r="A16101" t="s">
        <v>4</v>
      </c>
      <c r="B16101" s="4" t="s">
        <v>5</v>
      </c>
      <c r="C16101" s="4" t="s">
        <v>8</v>
      </c>
      <c r="D16101" s="4" t="s">
        <v>7</v>
      </c>
      <c r="E16101" s="4" t="s">
        <v>9</v>
      </c>
      <c r="F16101" s="4" t="s">
        <v>9</v>
      </c>
      <c r="G16101" s="4" t="s">
        <v>9</v>
      </c>
      <c r="H16101" s="4" t="s">
        <v>9</v>
      </c>
    </row>
    <row r="16102" spans="1:8">
      <c r="A16102" t="n">
        <v>135176</v>
      </c>
      <c r="B16102" s="39" t="n">
        <v>51</v>
      </c>
      <c r="C16102" s="7" t="n">
        <v>3</v>
      </c>
      <c r="D16102" s="7" t="n">
        <v>0</v>
      </c>
      <c r="E16102" s="7" t="s">
        <v>92</v>
      </c>
      <c r="F16102" s="7" t="s">
        <v>93</v>
      </c>
      <c r="G16102" s="7" t="s">
        <v>94</v>
      </c>
      <c r="H16102" s="7" t="s">
        <v>95</v>
      </c>
    </row>
    <row r="16103" spans="1:8">
      <c r="A16103" t="s">
        <v>4</v>
      </c>
      <c r="B16103" s="4" t="s">
        <v>5</v>
      </c>
      <c r="C16103" s="4" t="s">
        <v>8</v>
      </c>
      <c r="D16103" s="4" t="s">
        <v>7</v>
      </c>
      <c r="E16103" s="4" t="s">
        <v>9</v>
      </c>
      <c r="F16103" s="4" t="s">
        <v>9</v>
      </c>
      <c r="G16103" s="4" t="s">
        <v>9</v>
      </c>
      <c r="H16103" s="4" t="s">
        <v>9</v>
      </c>
    </row>
    <row r="16104" spans="1:8">
      <c r="A16104" t="n">
        <v>135205</v>
      </c>
      <c r="B16104" s="39" t="n">
        <v>51</v>
      </c>
      <c r="C16104" s="7" t="n">
        <v>3</v>
      </c>
      <c r="D16104" s="7" t="n">
        <v>1</v>
      </c>
      <c r="E16104" s="7" t="s">
        <v>92</v>
      </c>
      <c r="F16104" s="7" t="s">
        <v>93</v>
      </c>
      <c r="G16104" s="7" t="s">
        <v>94</v>
      </c>
      <c r="H16104" s="7" t="s">
        <v>95</v>
      </c>
    </row>
    <row r="16105" spans="1:8">
      <c r="A16105" t="s">
        <v>4</v>
      </c>
      <c r="B16105" s="4" t="s">
        <v>5</v>
      </c>
      <c r="C16105" s="4" t="s">
        <v>7</v>
      </c>
      <c r="D16105" s="4" t="s">
        <v>13</v>
      </c>
      <c r="E16105" s="4" t="s">
        <v>13</v>
      </c>
      <c r="F16105" s="4" t="s">
        <v>13</v>
      </c>
      <c r="G16105" s="4" t="s">
        <v>7</v>
      </c>
      <c r="H16105" s="4" t="s">
        <v>7</v>
      </c>
    </row>
    <row r="16106" spans="1:8">
      <c r="A16106" t="n">
        <v>135234</v>
      </c>
      <c r="B16106" s="55" t="n">
        <v>60</v>
      </c>
      <c r="C16106" s="7" t="n">
        <v>0</v>
      </c>
      <c r="D16106" s="7" t="n">
        <v>0</v>
      </c>
      <c r="E16106" s="7" t="n">
        <v>0</v>
      </c>
      <c r="F16106" s="7" t="n">
        <v>0</v>
      </c>
      <c r="G16106" s="7" t="n">
        <v>0</v>
      </c>
      <c r="H16106" s="7" t="n">
        <v>1</v>
      </c>
    </row>
    <row r="16107" spans="1:8">
      <c r="A16107" t="s">
        <v>4</v>
      </c>
      <c r="B16107" s="4" t="s">
        <v>5</v>
      </c>
      <c r="C16107" s="4" t="s">
        <v>7</v>
      </c>
      <c r="D16107" s="4" t="s">
        <v>13</v>
      </c>
      <c r="E16107" s="4" t="s">
        <v>13</v>
      </c>
      <c r="F16107" s="4" t="s">
        <v>13</v>
      </c>
      <c r="G16107" s="4" t="s">
        <v>7</v>
      </c>
      <c r="H16107" s="4" t="s">
        <v>7</v>
      </c>
    </row>
    <row r="16108" spans="1:8">
      <c r="A16108" t="n">
        <v>135253</v>
      </c>
      <c r="B16108" s="55" t="n">
        <v>60</v>
      </c>
      <c r="C16108" s="7" t="n">
        <v>0</v>
      </c>
      <c r="D16108" s="7" t="n">
        <v>0</v>
      </c>
      <c r="E16108" s="7" t="n">
        <v>0</v>
      </c>
      <c r="F16108" s="7" t="n">
        <v>0</v>
      </c>
      <c r="G16108" s="7" t="n">
        <v>0</v>
      </c>
      <c r="H16108" s="7" t="n">
        <v>0</v>
      </c>
    </row>
    <row r="16109" spans="1:8">
      <c r="A16109" t="s">
        <v>4</v>
      </c>
      <c r="B16109" s="4" t="s">
        <v>5</v>
      </c>
      <c r="C16109" s="4" t="s">
        <v>7</v>
      </c>
      <c r="D16109" s="4" t="s">
        <v>7</v>
      </c>
      <c r="E16109" s="4" t="s">
        <v>7</v>
      </c>
    </row>
    <row r="16110" spans="1:8">
      <c r="A16110" t="n">
        <v>135272</v>
      </c>
      <c r="B16110" s="56" t="n">
        <v>61</v>
      </c>
      <c r="C16110" s="7" t="n">
        <v>0</v>
      </c>
      <c r="D16110" s="7" t="n">
        <v>65533</v>
      </c>
      <c r="E16110" s="7" t="n">
        <v>0</v>
      </c>
    </row>
    <row r="16111" spans="1:8">
      <c r="A16111" t="s">
        <v>4</v>
      </c>
      <c r="B16111" s="4" t="s">
        <v>5</v>
      </c>
      <c r="C16111" s="4" t="s">
        <v>7</v>
      </c>
      <c r="D16111" s="4" t="s">
        <v>13</v>
      </c>
      <c r="E16111" s="4" t="s">
        <v>13</v>
      </c>
      <c r="F16111" s="4" t="s">
        <v>13</v>
      </c>
      <c r="G16111" s="4" t="s">
        <v>7</v>
      </c>
      <c r="H16111" s="4" t="s">
        <v>7</v>
      </c>
    </row>
    <row r="16112" spans="1:8">
      <c r="A16112" t="n">
        <v>135279</v>
      </c>
      <c r="B16112" s="55" t="n">
        <v>60</v>
      </c>
      <c r="C16112" s="7" t="n">
        <v>1</v>
      </c>
      <c r="D16112" s="7" t="n">
        <v>0</v>
      </c>
      <c r="E16112" s="7" t="n">
        <v>0</v>
      </c>
      <c r="F16112" s="7" t="n">
        <v>0</v>
      </c>
      <c r="G16112" s="7" t="n">
        <v>0</v>
      </c>
      <c r="H16112" s="7" t="n">
        <v>1</v>
      </c>
    </row>
    <row r="16113" spans="1:8">
      <c r="A16113" t="s">
        <v>4</v>
      </c>
      <c r="B16113" s="4" t="s">
        <v>5</v>
      </c>
      <c r="C16113" s="4" t="s">
        <v>7</v>
      </c>
      <c r="D16113" s="4" t="s">
        <v>13</v>
      </c>
      <c r="E16113" s="4" t="s">
        <v>13</v>
      </c>
      <c r="F16113" s="4" t="s">
        <v>13</v>
      </c>
      <c r="G16113" s="4" t="s">
        <v>7</v>
      </c>
      <c r="H16113" s="4" t="s">
        <v>7</v>
      </c>
    </row>
    <row r="16114" spans="1:8">
      <c r="A16114" t="n">
        <v>135298</v>
      </c>
      <c r="B16114" s="55" t="n">
        <v>60</v>
      </c>
      <c r="C16114" s="7" t="n">
        <v>1</v>
      </c>
      <c r="D16114" s="7" t="n">
        <v>0</v>
      </c>
      <c r="E16114" s="7" t="n">
        <v>0</v>
      </c>
      <c r="F16114" s="7" t="n">
        <v>0</v>
      </c>
      <c r="G16114" s="7" t="n">
        <v>0</v>
      </c>
      <c r="H16114" s="7" t="n">
        <v>0</v>
      </c>
    </row>
    <row r="16115" spans="1:8">
      <c r="A16115" t="s">
        <v>4</v>
      </c>
      <c r="B16115" s="4" t="s">
        <v>5</v>
      </c>
      <c r="C16115" s="4" t="s">
        <v>7</v>
      </c>
      <c r="D16115" s="4" t="s">
        <v>7</v>
      </c>
      <c r="E16115" s="4" t="s">
        <v>7</v>
      </c>
    </row>
    <row r="16116" spans="1:8">
      <c r="A16116" t="n">
        <v>135317</v>
      </c>
      <c r="B16116" s="56" t="n">
        <v>61</v>
      </c>
      <c r="C16116" s="7" t="n">
        <v>1</v>
      </c>
      <c r="D16116" s="7" t="n">
        <v>65533</v>
      </c>
      <c r="E16116" s="7" t="n">
        <v>0</v>
      </c>
    </row>
    <row r="16117" spans="1:8">
      <c r="A16117" t="s">
        <v>4</v>
      </c>
      <c r="B16117" s="4" t="s">
        <v>5</v>
      </c>
      <c r="C16117" s="4" t="s">
        <v>7</v>
      </c>
      <c r="D16117" s="4" t="s">
        <v>13</v>
      </c>
      <c r="E16117" s="4" t="s">
        <v>13</v>
      </c>
      <c r="F16117" s="4" t="s">
        <v>13</v>
      </c>
      <c r="G16117" s="4" t="s">
        <v>7</v>
      </c>
      <c r="H16117" s="4" t="s">
        <v>7</v>
      </c>
    </row>
    <row r="16118" spans="1:8">
      <c r="A16118" t="n">
        <v>135324</v>
      </c>
      <c r="B16118" s="55" t="n">
        <v>60</v>
      </c>
      <c r="C16118" s="7" t="n">
        <v>2</v>
      </c>
      <c r="D16118" s="7" t="n">
        <v>0</v>
      </c>
      <c r="E16118" s="7" t="n">
        <v>0</v>
      </c>
      <c r="F16118" s="7" t="n">
        <v>0</v>
      </c>
      <c r="G16118" s="7" t="n">
        <v>0</v>
      </c>
      <c r="H16118" s="7" t="n">
        <v>1</v>
      </c>
    </row>
    <row r="16119" spans="1:8">
      <c r="A16119" t="s">
        <v>4</v>
      </c>
      <c r="B16119" s="4" t="s">
        <v>5</v>
      </c>
      <c r="C16119" s="4" t="s">
        <v>7</v>
      </c>
      <c r="D16119" s="4" t="s">
        <v>13</v>
      </c>
      <c r="E16119" s="4" t="s">
        <v>13</v>
      </c>
      <c r="F16119" s="4" t="s">
        <v>13</v>
      </c>
      <c r="G16119" s="4" t="s">
        <v>7</v>
      </c>
      <c r="H16119" s="4" t="s">
        <v>7</v>
      </c>
    </row>
    <row r="16120" spans="1:8">
      <c r="A16120" t="n">
        <v>135343</v>
      </c>
      <c r="B16120" s="55" t="n">
        <v>60</v>
      </c>
      <c r="C16120" s="7" t="n">
        <v>2</v>
      </c>
      <c r="D16120" s="7" t="n">
        <v>0</v>
      </c>
      <c r="E16120" s="7" t="n">
        <v>0</v>
      </c>
      <c r="F16120" s="7" t="n">
        <v>0</v>
      </c>
      <c r="G16120" s="7" t="n">
        <v>0</v>
      </c>
      <c r="H16120" s="7" t="n">
        <v>0</v>
      </c>
    </row>
    <row r="16121" spans="1:8">
      <c r="A16121" t="s">
        <v>4</v>
      </c>
      <c r="B16121" s="4" t="s">
        <v>5</v>
      </c>
      <c r="C16121" s="4" t="s">
        <v>7</v>
      </c>
      <c r="D16121" s="4" t="s">
        <v>7</v>
      </c>
      <c r="E16121" s="4" t="s">
        <v>7</v>
      </c>
    </row>
    <row r="16122" spans="1:8">
      <c r="A16122" t="n">
        <v>135362</v>
      </c>
      <c r="B16122" s="56" t="n">
        <v>61</v>
      </c>
      <c r="C16122" s="7" t="n">
        <v>2</v>
      </c>
      <c r="D16122" s="7" t="n">
        <v>65533</v>
      </c>
      <c r="E16122" s="7" t="n">
        <v>0</v>
      </c>
    </row>
    <row r="16123" spans="1:8">
      <c r="A16123" t="s">
        <v>4</v>
      </c>
      <c r="B16123" s="4" t="s">
        <v>5</v>
      </c>
      <c r="C16123" s="4" t="s">
        <v>7</v>
      </c>
      <c r="D16123" s="4" t="s">
        <v>13</v>
      </c>
      <c r="E16123" s="4" t="s">
        <v>13</v>
      </c>
      <c r="F16123" s="4" t="s">
        <v>13</v>
      </c>
      <c r="G16123" s="4" t="s">
        <v>7</v>
      </c>
      <c r="H16123" s="4" t="s">
        <v>7</v>
      </c>
    </row>
    <row r="16124" spans="1:8">
      <c r="A16124" t="n">
        <v>135369</v>
      </c>
      <c r="B16124" s="55" t="n">
        <v>60</v>
      </c>
      <c r="C16124" s="7" t="n">
        <v>3</v>
      </c>
      <c r="D16124" s="7" t="n">
        <v>0</v>
      </c>
      <c r="E16124" s="7" t="n">
        <v>0</v>
      </c>
      <c r="F16124" s="7" t="n">
        <v>0</v>
      </c>
      <c r="G16124" s="7" t="n">
        <v>0</v>
      </c>
      <c r="H16124" s="7" t="n">
        <v>1</v>
      </c>
    </row>
    <row r="16125" spans="1:8">
      <c r="A16125" t="s">
        <v>4</v>
      </c>
      <c r="B16125" s="4" t="s">
        <v>5</v>
      </c>
      <c r="C16125" s="4" t="s">
        <v>7</v>
      </c>
      <c r="D16125" s="4" t="s">
        <v>13</v>
      </c>
      <c r="E16125" s="4" t="s">
        <v>13</v>
      </c>
      <c r="F16125" s="4" t="s">
        <v>13</v>
      </c>
      <c r="G16125" s="4" t="s">
        <v>7</v>
      </c>
      <c r="H16125" s="4" t="s">
        <v>7</v>
      </c>
    </row>
    <row r="16126" spans="1:8">
      <c r="A16126" t="n">
        <v>135388</v>
      </c>
      <c r="B16126" s="55" t="n">
        <v>60</v>
      </c>
      <c r="C16126" s="7" t="n">
        <v>3</v>
      </c>
      <c r="D16126" s="7" t="n">
        <v>0</v>
      </c>
      <c r="E16126" s="7" t="n">
        <v>0</v>
      </c>
      <c r="F16126" s="7" t="n">
        <v>0</v>
      </c>
      <c r="G16126" s="7" t="n">
        <v>0</v>
      </c>
      <c r="H16126" s="7" t="n">
        <v>0</v>
      </c>
    </row>
    <row r="16127" spans="1:8">
      <c r="A16127" t="s">
        <v>4</v>
      </c>
      <c r="B16127" s="4" t="s">
        <v>5</v>
      </c>
      <c r="C16127" s="4" t="s">
        <v>7</v>
      </c>
      <c r="D16127" s="4" t="s">
        <v>7</v>
      </c>
      <c r="E16127" s="4" t="s">
        <v>7</v>
      </c>
    </row>
    <row r="16128" spans="1:8">
      <c r="A16128" t="n">
        <v>135407</v>
      </c>
      <c r="B16128" s="56" t="n">
        <v>61</v>
      </c>
      <c r="C16128" s="7" t="n">
        <v>3</v>
      </c>
      <c r="D16128" s="7" t="n">
        <v>65533</v>
      </c>
      <c r="E16128" s="7" t="n">
        <v>0</v>
      </c>
    </row>
    <row r="16129" spans="1:8">
      <c r="A16129" t="s">
        <v>4</v>
      </c>
      <c r="B16129" s="4" t="s">
        <v>5</v>
      </c>
      <c r="C16129" s="4" t="s">
        <v>7</v>
      </c>
      <c r="D16129" s="4" t="s">
        <v>13</v>
      </c>
      <c r="E16129" s="4" t="s">
        <v>13</v>
      </c>
      <c r="F16129" s="4" t="s">
        <v>13</v>
      </c>
      <c r="G16129" s="4" t="s">
        <v>7</v>
      </c>
      <c r="H16129" s="4" t="s">
        <v>7</v>
      </c>
    </row>
    <row r="16130" spans="1:8">
      <c r="A16130" t="n">
        <v>135414</v>
      </c>
      <c r="B16130" s="55" t="n">
        <v>60</v>
      </c>
      <c r="C16130" s="7" t="n">
        <v>4</v>
      </c>
      <c r="D16130" s="7" t="n">
        <v>0</v>
      </c>
      <c r="E16130" s="7" t="n">
        <v>0</v>
      </c>
      <c r="F16130" s="7" t="n">
        <v>0</v>
      </c>
      <c r="G16130" s="7" t="n">
        <v>0</v>
      </c>
      <c r="H16130" s="7" t="n">
        <v>1</v>
      </c>
    </row>
    <row r="16131" spans="1:8">
      <c r="A16131" t="s">
        <v>4</v>
      </c>
      <c r="B16131" s="4" t="s">
        <v>5</v>
      </c>
      <c r="C16131" s="4" t="s">
        <v>7</v>
      </c>
      <c r="D16131" s="4" t="s">
        <v>13</v>
      </c>
      <c r="E16131" s="4" t="s">
        <v>13</v>
      </c>
      <c r="F16131" s="4" t="s">
        <v>13</v>
      </c>
      <c r="G16131" s="4" t="s">
        <v>7</v>
      </c>
      <c r="H16131" s="4" t="s">
        <v>7</v>
      </c>
    </row>
    <row r="16132" spans="1:8">
      <c r="A16132" t="n">
        <v>135433</v>
      </c>
      <c r="B16132" s="55" t="n">
        <v>60</v>
      </c>
      <c r="C16132" s="7" t="n">
        <v>4</v>
      </c>
      <c r="D16132" s="7" t="n">
        <v>0</v>
      </c>
      <c r="E16132" s="7" t="n">
        <v>0</v>
      </c>
      <c r="F16132" s="7" t="n">
        <v>0</v>
      </c>
      <c r="G16132" s="7" t="n">
        <v>0</v>
      </c>
      <c r="H16132" s="7" t="n">
        <v>0</v>
      </c>
    </row>
    <row r="16133" spans="1:8">
      <c r="A16133" t="s">
        <v>4</v>
      </c>
      <c r="B16133" s="4" t="s">
        <v>5</v>
      </c>
      <c r="C16133" s="4" t="s">
        <v>7</v>
      </c>
      <c r="D16133" s="4" t="s">
        <v>7</v>
      </c>
      <c r="E16133" s="4" t="s">
        <v>7</v>
      </c>
    </row>
    <row r="16134" spans="1:8">
      <c r="A16134" t="n">
        <v>135452</v>
      </c>
      <c r="B16134" s="56" t="n">
        <v>61</v>
      </c>
      <c r="C16134" s="7" t="n">
        <v>4</v>
      </c>
      <c r="D16134" s="7" t="n">
        <v>65533</v>
      </c>
      <c r="E16134" s="7" t="n">
        <v>0</v>
      </c>
    </row>
    <row r="16135" spans="1:8">
      <c r="A16135" t="s">
        <v>4</v>
      </c>
      <c r="B16135" s="4" t="s">
        <v>5</v>
      </c>
      <c r="C16135" s="4" t="s">
        <v>7</v>
      </c>
      <c r="D16135" s="4" t="s">
        <v>13</v>
      </c>
      <c r="E16135" s="4" t="s">
        <v>13</v>
      </c>
      <c r="F16135" s="4" t="s">
        <v>13</v>
      </c>
      <c r="G16135" s="4" t="s">
        <v>7</v>
      </c>
      <c r="H16135" s="4" t="s">
        <v>7</v>
      </c>
    </row>
    <row r="16136" spans="1:8">
      <c r="A16136" t="n">
        <v>135459</v>
      </c>
      <c r="B16136" s="55" t="n">
        <v>60</v>
      </c>
      <c r="C16136" s="7" t="n">
        <v>5</v>
      </c>
      <c r="D16136" s="7" t="n">
        <v>0</v>
      </c>
      <c r="E16136" s="7" t="n">
        <v>0</v>
      </c>
      <c r="F16136" s="7" t="n">
        <v>0</v>
      </c>
      <c r="G16136" s="7" t="n">
        <v>0</v>
      </c>
      <c r="H16136" s="7" t="n">
        <v>1</v>
      </c>
    </row>
    <row r="16137" spans="1:8">
      <c r="A16137" t="s">
        <v>4</v>
      </c>
      <c r="B16137" s="4" t="s">
        <v>5</v>
      </c>
      <c r="C16137" s="4" t="s">
        <v>7</v>
      </c>
      <c r="D16137" s="4" t="s">
        <v>13</v>
      </c>
      <c r="E16137" s="4" t="s">
        <v>13</v>
      </c>
      <c r="F16137" s="4" t="s">
        <v>13</v>
      </c>
      <c r="G16137" s="4" t="s">
        <v>7</v>
      </c>
      <c r="H16137" s="4" t="s">
        <v>7</v>
      </c>
    </row>
    <row r="16138" spans="1:8">
      <c r="A16138" t="n">
        <v>135478</v>
      </c>
      <c r="B16138" s="55" t="n">
        <v>60</v>
      </c>
      <c r="C16138" s="7" t="n">
        <v>5</v>
      </c>
      <c r="D16138" s="7" t="n">
        <v>0</v>
      </c>
      <c r="E16138" s="7" t="n">
        <v>0</v>
      </c>
      <c r="F16138" s="7" t="n">
        <v>0</v>
      </c>
      <c r="G16138" s="7" t="n">
        <v>0</v>
      </c>
      <c r="H16138" s="7" t="n">
        <v>0</v>
      </c>
    </row>
    <row r="16139" spans="1:8">
      <c r="A16139" t="s">
        <v>4</v>
      </c>
      <c r="B16139" s="4" t="s">
        <v>5</v>
      </c>
      <c r="C16139" s="4" t="s">
        <v>7</v>
      </c>
      <c r="D16139" s="4" t="s">
        <v>7</v>
      </c>
      <c r="E16139" s="4" t="s">
        <v>7</v>
      </c>
    </row>
    <row r="16140" spans="1:8">
      <c r="A16140" t="n">
        <v>135497</v>
      </c>
      <c r="B16140" s="56" t="n">
        <v>61</v>
      </c>
      <c r="C16140" s="7" t="n">
        <v>5</v>
      </c>
      <c r="D16140" s="7" t="n">
        <v>65533</v>
      </c>
      <c r="E16140" s="7" t="n">
        <v>0</v>
      </c>
    </row>
    <row r="16141" spans="1:8">
      <c r="A16141" t="s">
        <v>4</v>
      </c>
      <c r="B16141" s="4" t="s">
        <v>5</v>
      </c>
      <c r="C16141" s="4" t="s">
        <v>7</v>
      </c>
      <c r="D16141" s="4" t="s">
        <v>13</v>
      </c>
      <c r="E16141" s="4" t="s">
        <v>13</v>
      </c>
      <c r="F16141" s="4" t="s">
        <v>13</v>
      </c>
      <c r="G16141" s="4" t="s">
        <v>7</v>
      </c>
      <c r="H16141" s="4" t="s">
        <v>7</v>
      </c>
    </row>
    <row r="16142" spans="1:8">
      <c r="A16142" t="n">
        <v>135504</v>
      </c>
      <c r="B16142" s="55" t="n">
        <v>60</v>
      </c>
      <c r="C16142" s="7" t="n">
        <v>6</v>
      </c>
      <c r="D16142" s="7" t="n">
        <v>0</v>
      </c>
      <c r="E16142" s="7" t="n">
        <v>0</v>
      </c>
      <c r="F16142" s="7" t="n">
        <v>0</v>
      </c>
      <c r="G16142" s="7" t="n">
        <v>0</v>
      </c>
      <c r="H16142" s="7" t="n">
        <v>1</v>
      </c>
    </row>
    <row r="16143" spans="1:8">
      <c r="A16143" t="s">
        <v>4</v>
      </c>
      <c r="B16143" s="4" t="s">
        <v>5</v>
      </c>
      <c r="C16143" s="4" t="s">
        <v>7</v>
      </c>
      <c r="D16143" s="4" t="s">
        <v>13</v>
      </c>
      <c r="E16143" s="4" t="s">
        <v>13</v>
      </c>
      <c r="F16143" s="4" t="s">
        <v>13</v>
      </c>
      <c r="G16143" s="4" t="s">
        <v>7</v>
      </c>
      <c r="H16143" s="4" t="s">
        <v>7</v>
      </c>
    </row>
    <row r="16144" spans="1:8">
      <c r="A16144" t="n">
        <v>135523</v>
      </c>
      <c r="B16144" s="55" t="n">
        <v>60</v>
      </c>
      <c r="C16144" s="7" t="n">
        <v>6</v>
      </c>
      <c r="D16144" s="7" t="n">
        <v>0</v>
      </c>
      <c r="E16144" s="7" t="n">
        <v>0</v>
      </c>
      <c r="F16144" s="7" t="n">
        <v>0</v>
      </c>
      <c r="G16144" s="7" t="n">
        <v>0</v>
      </c>
      <c r="H16144" s="7" t="n">
        <v>0</v>
      </c>
    </row>
    <row r="16145" spans="1:8">
      <c r="A16145" t="s">
        <v>4</v>
      </c>
      <c r="B16145" s="4" t="s">
        <v>5</v>
      </c>
      <c r="C16145" s="4" t="s">
        <v>7</v>
      </c>
      <c r="D16145" s="4" t="s">
        <v>7</v>
      </c>
      <c r="E16145" s="4" t="s">
        <v>7</v>
      </c>
    </row>
    <row r="16146" spans="1:8">
      <c r="A16146" t="n">
        <v>135542</v>
      </c>
      <c r="B16146" s="56" t="n">
        <v>61</v>
      </c>
      <c r="C16146" s="7" t="n">
        <v>6</v>
      </c>
      <c r="D16146" s="7" t="n">
        <v>65533</v>
      </c>
      <c r="E16146" s="7" t="n">
        <v>0</v>
      </c>
    </row>
    <row r="16147" spans="1:8">
      <c r="A16147" t="s">
        <v>4</v>
      </c>
      <c r="B16147" s="4" t="s">
        <v>5</v>
      </c>
      <c r="C16147" s="4" t="s">
        <v>7</v>
      </c>
      <c r="D16147" s="4" t="s">
        <v>13</v>
      </c>
      <c r="E16147" s="4" t="s">
        <v>13</v>
      </c>
      <c r="F16147" s="4" t="s">
        <v>13</v>
      </c>
      <c r="G16147" s="4" t="s">
        <v>7</v>
      </c>
      <c r="H16147" s="4" t="s">
        <v>7</v>
      </c>
    </row>
    <row r="16148" spans="1:8">
      <c r="A16148" t="n">
        <v>135549</v>
      </c>
      <c r="B16148" s="55" t="n">
        <v>60</v>
      </c>
      <c r="C16148" s="7" t="n">
        <v>7</v>
      </c>
      <c r="D16148" s="7" t="n">
        <v>0</v>
      </c>
      <c r="E16148" s="7" t="n">
        <v>0</v>
      </c>
      <c r="F16148" s="7" t="n">
        <v>0</v>
      </c>
      <c r="G16148" s="7" t="n">
        <v>0</v>
      </c>
      <c r="H16148" s="7" t="n">
        <v>1</v>
      </c>
    </row>
    <row r="16149" spans="1:8">
      <c r="A16149" t="s">
        <v>4</v>
      </c>
      <c r="B16149" s="4" t="s">
        <v>5</v>
      </c>
      <c r="C16149" s="4" t="s">
        <v>7</v>
      </c>
      <c r="D16149" s="4" t="s">
        <v>13</v>
      </c>
      <c r="E16149" s="4" t="s">
        <v>13</v>
      </c>
      <c r="F16149" s="4" t="s">
        <v>13</v>
      </c>
      <c r="G16149" s="4" t="s">
        <v>7</v>
      </c>
      <c r="H16149" s="4" t="s">
        <v>7</v>
      </c>
    </row>
    <row r="16150" spans="1:8">
      <c r="A16150" t="n">
        <v>135568</v>
      </c>
      <c r="B16150" s="55" t="n">
        <v>60</v>
      </c>
      <c r="C16150" s="7" t="n">
        <v>7</v>
      </c>
      <c r="D16150" s="7" t="n">
        <v>0</v>
      </c>
      <c r="E16150" s="7" t="n">
        <v>0</v>
      </c>
      <c r="F16150" s="7" t="n">
        <v>0</v>
      </c>
      <c r="G16150" s="7" t="n">
        <v>0</v>
      </c>
      <c r="H16150" s="7" t="n">
        <v>0</v>
      </c>
    </row>
    <row r="16151" spans="1:8">
      <c r="A16151" t="s">
        <v>4</v>
      </c>
      <c r="B16151" s="4" t="s">
        <v>5</v>
      </c>
      <c r="C16151" s="4" t="s">
        <v>7</v>
      </c>
      <c r="D16151" s="4" t="s">
        <v>7</v>
      </c>
      <c r="E16151" s="4" t="s">
        <v>7</v>
      </c>
    </row>
    <row r="16152" spans="1:8">
      <c r="A16152" t="n">
        <v>135587</v>
      </c>
      <c r="B16152" s="56" t="n">
        <v>61</v>
      </c>
      <c r="C16152" s="7" t="n">
        <v>7</v>
      </c>
      <c r="D16152" s="7" t="n">
        <v>65533</v>
      </c>
      <c r="E16152" s="7" t="n">
        <v>0</v>
      </c>
    </row>
    <row r="16153" spans="1:8">
      <c r="A16153" t="s">
        <v>4</v>
      </c>
      <c r="B16153" s="4" t="s">
        <v>5</v>
      </c>
      <c r="C16153" s="4" t="s">
        <v>7</v>
      </c>
      <c r="D16153" s="4" t="s">
        <v>13</v>
      </c>
      <c r="E16153" s="4" t="s">
        <v>13</v>
      </c>
      <c r="F16153" s="4" t="s">
        <v>13</v>
      </c>
      <c r="G16153" s="4" t="s">
        <v>7</v>
      </c>
      <c r="H16153" s="4" t="s">
        <v>7</v>
      </c>
    </row>
    <row r="16154" spans="1:8">
      <c r="A16154" t="n">
        <v>135594</v>
      </c>
      <c r="B16154" s="55" t="n">
        <v>60</v>
      </c>
      <c r="C16154" s="7" t="n">
        <v>8</v>
      </c>
      <c r="D16154" s="7" t="n">
        <v>0</v>
      </c>
      <c r="E16154" s="7" t="n">
        <v>0</v>
      </c>
      <c r="F16154" s="7" t="n">
        <v>0</v>
      </c>
      <c r="G16154" s="7" t="n">
        <v>0</v>
      </c>
      <c r="H16154" s="7" t="n">
        <v>1</v>
      </c>
    </row>
    <row r="16155" spans="1:8">
      <c r="A16155" t="s">
        <v>4</v>
      </c>
      <c r="B16155" s="4" t="s">
        <v>5</v>
      </c>
      <c r="C16155" s="4" t="s">
        <v>7</v>
      </c>
      <c r="D16155" s="4" t="s">
        <v>13</v>
      </c>
      <c r="E16155" s="4" t="s">
        <v>13</v>
      </c>
      <c r="F16155" s="4" t="s">
        <v>13</v>
      </c>
      <c r="G16155" s="4" t="s">
        <v>7</v>
      </c>
      <c r="H16155" s="4" t="s">
        <v>7</v>
      </c>
    </row>
    <row r="16156" spans="1:8">
      <c r="A16156" t="n">
        <v>135613</v>
      </c>
      <c r="B16156" s="55" t="n">
        <v>60</v>
      </c>
      <c r="C16156" s="7" t="n">
        <v>8</v>
      </c>
      <c r="D16156" s="7" t="n">
        <v>0</v>
      </c>
      <c r="E16156" s="7" t="n">
        <v>0</v>
      </c>
      <c r="F16156" s="7" t="n">
        <v>0</v>
      </c>
      <c r="G16156" s="7" t="n">
        <v>0</v>
      </c>
      <c r="H16156" s="7" t="n">
        <v>0</v>
      </c>
    </row>
    <row r="16157" spans="1:8">
      <c r="A16157" t="s">
        <v>4</v>
      </c>
      <c r="B16157" s="4" t="s">
        <v>5</v>
      </c>
      <c r="C16157" s="4" t="s">
        <v>7</v>
      </c>
      <c r="D16157" s="4" t="s">
        <v>7</v>
      </c>
      <c r="E16157" s="4" t="s">
        <v>7</v>
      </c>
    </row>
    <row r="16158" spans="1:8">
      <c r="A16158" t="n">
        <v>135632</v>
      </c>
      <c r="B16158" s="56" t="n">
        <v>61</v>
      </c>
      <c r="C16158" s="7" t="n">
        <v>8</v>
      </c>
      <c r="D16158" s="7" t="n">
        <v>65533</v>
      </c>
      <c r="E16158" s="7" t="n">
        <v>0</v>
      </c>
    </row>
    <row r="16159" spans="1:8">
      <c r="A16159" t="s">
        <v>4</v>
      </c>
      <c r="B16159" s="4" t="s">
        <v>5</v>
      </c>
      <c r="C16159" s="4" t="s">
        <v>7</v>
      </c>
      <c r="D16159" s="4" t="s">
        <v>13</v>
      </c>
      <c r="E16159" s="4" t="s">
        <v>13</v>
      </c>
      <c r="F16159" s="4" t="s">
        <v>13</v>
      </c>
      <c r="G16159" s="4" t="s">
        <v>7</v>
      </c>
      <c r="H16159" s="4" t="s">
        <v>7</v>
      </c>
    </row>
    <row r="16160" spans="1:8">
      <c r="A16160" t="n">
        <v>135639</v>
      </c>
      <c r="B16160" s="55" t="n">
        <v>60</v>
      </c>
      <c r="C16160" s="7" t="n">
        <v>9</v>
      </c>
      <c r="D16160" s="7" t="n">
        <v>0</v>
      </c>
      <c r="E16160" s="7" t="n">
        <v>0</v>
      </c>
      <c r="F16160" s="7" t="n">
        <v>0</v>
      </c>
      <c r="G16160" s="7" t="n">
        <v>0</v>
      </c>
      <c r="H16160" s="7" t="n">
        <v>1</v>
      </c>
    </row>
    <row r="16161" spans="1:8">
      <c r="A16161" t="s">
        <v>4</v>
      </c>
      <c r="B16161" s="4" t="s">
        <v>5</v>
      </c>
      <c r="C16161" s="4" t="s">
        <v>7</v>
      </c>
      <c r="D16161" s="4" t="s">
        <v>13</v>
      </c>
      <c r="E16161" s="4" t="s">
        <v>13</v>
      </c>
      <c r="F16161" s="4" t="s">
        <v>13</v>
      </c>
      <c r="G16161" s="4" t="s">
        <v>7</v>
      </c>
      <c r="H16161" s="4" t="s">
        <v>7</v>
      </c>
    </row>
    <row r="16162" spans="1:8">
      <c r="A16162" t="n">
        <v>135658</v>
      </c>
      <c r="B16162" s="55" t="n">
        <v>60</v>
      </c>
      <c r="C16162" s="7" t="n">
        <v>9</v>
      </c>
      <c r="D16162" s="7" t="n">
        <v>0</v>
      </c>
      <c r="E16162" s="7" t="n">
        <v>0</v>
      </c>
      <c r="F16162" s="7" t="n">
        <v>0</v>
      </c>
      <c r="G16162" s="7" t="n">
        <v>0</v>
      </c>
      <c r="H16162" s="7" t="n">
        <v>0</v>
      </c>
    </row>
    <row r="16163" spans="1:8">
      <c r="A16163" t="s">
        <v>4</v>
      </c>
      <c r="B16163" s="4" t="s">
        <v>5</v>
      </c>
      <c r="C16163" s="4" t="s">
        <v>7</v>
      </c>
      <c r="D16163" s="4" t="s">
        <v>7</v>
      </c>
      <c r="E16163" s="4" t="s">
        <v>7</v>
      </c>
    </row>
    <row r="16164" spans="1:8">
      <c r="A16164" t="n">
        <v>135677</v>
      </c>
      <c r="B16164" s="56" t="n">
        <v>61</v>
      </c>
      <c r="C16164" s="7" t="n">
        <v>9</v>
      </c>
      <c r="D16164" s="7" t="n">
        <v>65533</v>
      </c>
      <c r="E16164" s="7" t="n">
        <v>0</v>
      </c>
    </row>
    <row r="16165" spans="1:8">
      <c r="A16165" t="s">
        <v>4</v>
      </c>
      <c r="B16165" s="4" t="s">
        <v>5</v>
      </c>
      <c r="C16165" s="4" t="s">
        <v>7</v>
      </c>
      <c r="D16165" s="4" t="s">
        <v>13</v>
      </c>
      <c r="E16165" s="4" t="s">
        <v>13</v>
      </c>
      <c r="F16165" s="4" t="s">
        <v>13</v>
      </c>
      <c r="G16165" s="4" t="s">
        <v>7</v>
      </c>
      <c r="H16165" s="4" t="s">
        <v>7</v>
      </c>
    </row>
    <row r="16166" spans="1:8">
      <c r="A16166" t="n">
        <v>135684</v>
      </c>
      <c r="B16166" s="55" t="n">
        <v>60</v>
      </c>
      <c r="C16166" s="7" t="n">
        <v>7032</v>
      </c>
      <c r="D16166" s="7" t="n">
        <v>0</v>
      </c>
      <c r="E16166" s="7" t="n">
        <v>0</v>
      </c>
      <c r="F16166" s="7" t="n">
        <v>0</v>
      </c>
      <c r="G16166" s="7" t="n">
        <v>0</v>
      </c>
      <c r="H16166" s="7" t="n">
        <v>1</v>
      </c>
    </row>
    <row r="16167" spans="1:8">
      <c r="A16167" t="s">
        <v>4</v>
      </c>
      <c r="B16167" s="4" t="s">
        <v>5</v>
      </c>
      <c r="C16167" s="4" t="s">
        <v>7</v>
      </c>
      <c r="D16167" s="4" t="s">
        <v>13</v>
      </c>
      <c r="E16167" s="4" t="s">
        <v>13</v>
      </c>
      <c r="F16167" s="4" t="s">
        <v>13</v>
      </c>
      <c r="G16167" s="4" t="s">
        <v>7</v>
      </c>
      <c r="H16167" s="4" t="s">
        <v>7</v>
      </c>
    </row>
    <row r="16168" spans="1:8">
      <c r="A16168" t="n">
        <v>135703</v>
      </c>
      <c r="B16168" s="55" t="n">
        <v>60</v>
      </c>
      <c r="C16168" s="7" t="n">
        <v>7032</v>
      </c>
      <c r="D16168" s="7" t="n">
        <v>0</v>
      </c>
      <c r="E16168" s="7" t="n">
        <v>0</v>
      </c>
      <c r="F16168" s="7" t="n">
        <v>0</v>
      </c>
      <c r="G16168" s="7" t="n">
        <v>0</v>
      </c>
      <c r="H16168" s="7" t="n">
        <v>0</v>
      </c>
    </row>
    <row r="16169" spans="1:8">
      <c r="A16169" t="s">
        <v>4</v>
      </c>
      <c r="B16169" s="4" t="s">
        <v>5</v>
      </c>
      <c r="C16169" s="4" t="s">
        <v>7</v>
      </c>
      <c r="D16169" s="4" t="s">
        <v>7</v>
      </c>
      <c r="E16169" s="4" t="s">
        <v>7</v>
      </c>
    </row>
    <row r="16170" spans="1:8">
      <c r="A16170" t="n">
        <v>135722</v>
      </c>
      <c r="B16170" s="56" t="n">
        <v>61</v>
      </c>
      <c r="C16170" s="7" t="n">
        <v>7032</v>
      </c>
      <c r="D16170" s="7" t="n">
        <v>65533</v>
      </c>
      <c r="E16170" s="7" t="n">
        <v>0</v>
      </c>
    </row>
    <row r="16171" spans="1:8">
      <c r="A16171" t="s">
        <v>4</v>
      </c>
      <c r="B16171" s="4" t="s">
        <v>5</v>
      </c>
      <c r="C16171" s="4" t="s">
        <v>7</v>
      </c>
      <c r="D16171" s="4" t="s">
        <v>13</v>
      </c>
      <c r="E16171" s="4" t="s">
        <v>13</v>
      </c>
      <c r="F16171" s="4" t="s">
        <v>13</v>
      </c>
      <c r="G16171" s="4" t="s">
        <v>7</v>
      </c>
      <c r="H16171" s="4" t="s">
        <v>7</v>
      </c>
    </row>
    <row r="16172" spans="1:8">
      <c r="A16172" t="n">
        <v>135729</v>
      </c>
      <c r="B16172" s="55" t="n">
        <v>60</v>
      </c>
      <c r="C16172" s="7" t="n">
        <v>11</v>
      </c>
      <c r="D16172" s="7" t="n">
        <v>0</v>
      </c>
      <c r="E16172" s="7" t="n">
        <v>0</v>
      </c>
      <c r="F16172" s="7" t="n">
        <v>0</v>
      </c>
      <c r="G16172" s="7" t="n">
        <v>0</v>
      </c>
      <c r="H16172" s="7" t="n">
        <v>1</v>
      </c>
    </row>
    <row r="16173" spans="1:8">
      <c r="A16173" t="s">
        <v>4</v>
      </c>
      <c r="B16173" s="4" t="s">
        <v>5</v>
      </c>
      <c r="C16173" s="4" t="s">
        <v>7</v>
      </c>
      <c r="D16173" s="4" t="s">
        <v>13</v>
      </c>
      <c r="E16173" s="4" t="s">
        <v>13</v>
      </c>
      <c r="F16173" s="4" t="s">
        <v>13</v>
      </c>
      <c r="G16173" s="4" t="s">
        <v>7</v>
      </c>
      <c r="H16173" s="4" t="s">
        <v>7</v>
      </c>
    </row>
    <row r="16174" spans="1:8">
      <c r="A16174" t="n">
        <v>135748</v>
      </c>
      <c r="B16174" s="55" t="n">
        <v>60</v>
      </c>
      <c r="C16174" s="7" t="n">
        <v>11</v>
      </c>
      <c r="D16174" s="7" t="n">
        <v>0</v>
      </c>
      <c r="E16174" s="7" t="n">
        <v>0</v>
      </c>
      <c r="F16174" s="7" t="n">
        <v>0</v>
      </c>
      <c r="G16174" s="7" t="n">
        <v>0</v>
      </c>
      <c r="H16174" s="7" t="n">
        <v>0</v>
      </c>
    </row>
    <row r="16175" spans="1:8">
      <c r="A16175" t="s">
        <v>4</v>
      </c>
      <c r="B16175" s="4" t="s">
        <v>5</v>
      </c>
      <c r="C16175" s="4" t="s">
        <v>7</v>
      </c>
      <c r="D16175" s="4" t="s">
        <v>7</v>
      </c>
      <c r="E16175" s="4" t="s">
        <v>7</v>
      </c>
    </row>
    <row r="16176" spans="1:8">
      <c r="A16176" t="n">
        <v>135767</v>
      </c>
      <c r="B16176" s="56" t="n">
        <v>61</v>
      </c>
      <c r="C16176" s="7" t="n">
        <v>11</v>
      </c>
      <c r="D16176" s="7" t="n">
        <v>65533</v>
      </c>
      <c r="E16176" s="7" t="n">
        <v>0</v>
      </c>
    </row>
    <row r="16177" spans="1:8">
      <c r="A16177" t="s">
        <v>4</v>
      </c>
      <c r="B16177" s="4" t="s">
        <v>5</v>
      </c>
      <c r="C16177" s="4" t="s">
        <v>7</v>
      </c>
      <c r="D16177" s="4" t="s">
        <v>13</v>
      </c>
      <c r="E16177" s="4" t="s">
        <v>13</v>
      </c>
      <c r="F16177" s="4" t="s">
        <v>13</v>
      </c>
      <c r="G16177" s="4" t="s">
        <v>7</v>
      </c>
      <c r="H16177" s="4" t="s">
        <v>7</v>
      </c>
    </row>
    <row r="16178" spans="1:8">
      <c r="A16178" t="n">
        <v>135774</v>
      </c>
      <c r="B16178" s="55" t="n">
        <v>60</v>
      </c>
      <c r="C16178" s="7" t="n">
        <v>13</v>
      </c>
      <c r="D16178" s="7" t="n">
        <v>0</v>
      </c>
      <c r="E16178" s="7" t="n">
        <v>0</v>
      </c>
      <c r="F16178" s="7" t="n">
        <v>0</v>
      </c>
      <c r="G16178" s="7" t="n">
        <v>0</v>
      </c>
      <c r="H16178" s="7" t="n">
        <v>1</v>
      </c>
    </row>
    <row r="16179" spans="1:8">
      <c r="A16179" t="s">
        <v>4</v>
      </c>
      <c r="B16179" s="4" t="s">
        <v>5</v>
      </c>
      <c r="C16179" s="4" t="s">
        <v>7</v>
      </c>
      <c r="D16179" s="4" t="s">
        <v>13</v>
      </c>
      <c r="E16179" s="4" t="s">
        <v>13</v>
      </c>
      <c r="F16179" s="4" t="s">
        <v>13</v>
      </c>
      <c r="G16179" s="4" t="s">
        <v>7</v>
      </c>
      <c r="H16179" s="4" t="s">
        <v>7</v>
      </c>
    </row>
    <row r="16180" spans="1:8">
      <c r="A16180" t="n">
        <v>135793</v>
      </c>
      <c r="B16180" s="55" t="n">
        <v>60</v>
      </c>
      <c r="C16180" s="7" t="n">
        <v>13</v>
      </c>
      <c r="D16180" s="7" t="n">
        <v>0</v>
      </c>
      <c r="E16180" s="7" t="n">
        <v>0</v>
      </c>
      <c r="F16180" s="7" t="n">
        <v>0</v>
      </c>
      <c r="G16180" s="7" t="n">
        <v>0</v>
      </c>
      <c r="H16180" s="7" t="n">
        <v>0</v>
      </c>
    </row>
    <row r="16181" spans="1:8">
      <c r="A16181" t="s">
        <v>4</v>
      </c>
      <c r="B16181" s="4" t="s">
        <v>5</v>
      </c>
      <c r="C16181" s="4" t="s">
        <v>7</v>
      </c>
      <c r="D16181" s="4" t="s">
        <v>7</v>
      </c>
      <c r="E16181" s="4" t="s">
        <v>7</v>
      </c>
    </row>
    <row r="16182" spans="1:8">
      <c r="A16182" t="n">
        <v>135812</v>
      </c>
      <c r="B16182" s="56" t="n">
        <v>61</v>
      </c>
      <c r="C16182" s="7" t="n">
        <v>13</v>
      </c>
      <c r="D16182" s="7" t="n">
        <v>65533</v>
      </c>
      <c r="E16182" s="7" t="n">
        <v>0</v>
      </c>
    </row>
    <row r="16183" spans="1:8">
      <c r="A16183" t="s">
        <v>4</v>
      </c>
      <c r="B16183" s="4" t="s">
        <v>5</v>
      </c>
      <c r="C16183" s="4" t="s">
        <v>7</v>
      </c>
      <c r="D16183" s="4" t="s">
        <v>13</v>
      </c>
      <c r="E16183" s="4" t="s">
        <v>13</v>
      </c>
      <c r="F16183" s="4" t="s">
        <v>13</v>
      </c>
      <c r="G16183" s="4" t="s">
        <v>7</v>
      </c>
      <c r="H16183" s="4" t="s">
        <v>7</v>
      </c>
    </row>
    <row r="16184" spans="1:8">
      <c r="A16184" t="n">
        <v>135819</v>
      </c>
      <c r="B16184" s="55" t="n">
        <v>60</v>
      </c>
      <c r="C16184" s="7" t="n">
        <v>80</v>
      </c>
      <c r="D16184" s="7" t="n">
        <v>0</v>
      </c>
      <c r="E16184" s="7" t="n">
        <v>0</v>
      </c>
      <c r="F16184" s="7" t="n">
        <v>0</v>
      </c>
      <c r="G16184" s="7" t="n">
        <v>0</v>
      </c>
      <c r="H16184" s="7" t="n">
        <v>1</v>
      </c>
    </row>
    <row r="16185" spans="1:8">
      <c r="A16185" t="s">
        <v>4</v>
      </c>
      <c r="B16185" s="4" t="s">
        <v>5</v>
      </c>
      <c r="C16185" s="4" t="s">
        <v>7</v>
      </c>
      <c r="D16185" s="4" t="s">
        <v>13</v>
      </c>
      <c r="E16185" s="4" t="s">
        <v>13</v>
      </c>
      <c r="F16185" s="4" t="s">
        <v>13</v>
      </c>
      <c r="G16185" s="4" t="s">
        <v>7</v>
      </c>
      <c r="H16185" s="4" t="s">
        <v>7</v>
      </c>
    </row>
    <row r="16186" spans="1:8">
      <c r="A16186" t="n">
        <v>135838</v>
      </c>
      <c r="B16186" s="55" t="n">
        <v>60</v>
      </c>
      <c r="C16186" s="7" t="n">
        <v>80</v>
      </c>
      <c r="D16186" s="7" t="n">
        <v>0</v>
      </c>
      <c r="E16186" s="7" t="n">
        <v>0</v>
      </c>
      <c r="F16186" s="7" t="n">
        <v>0</v>
      </c>
      <c r="G16186" s="7" t="n">
        <v>0</v>
      </c>
      <c r="H16186" s="7" t="n">
        <v>0</v>
      </c>
    </row>
    <row r="16187" spans="1:8">
      <c r="A16187" t="s">
        <v>4</v>
      </c>
      <c r="B16187" s="4" t="s">
        <v>5</v>
      </c>
      <c r="C16187" s="4" t="s">
        <v>7</v>
      </c>
      <c r="D16187" s="4" t="s">
        <v>7</v>
      </c>
      <c r="E16187" s="4" t="s">
        <v>7</v>
      </c>
    </row>
    <row r="16188" spans="1:8">
      <c r="A16188" t="n">
        <v>135857</v>
      </c>
      <c r="B16188" s="56" t="n">
        <v>61</v>
      </c>
      <c r="C16188" s="7" t="n">
        <v>80</v>
      </c>
      <c r="D16188" s="7" t="n">
        <v>65533</v>
      </c>
      <c r="E16188" s="7" t="n">
        <v>0</v>
      </c>
    </row>
    <row r="16189" spans="1:8">
      <c r="A16189" t="s">
        <v>4</v>
      </c>
      <c r="B16189" s="4" t="s">
        <v>5</v>
      </c>
      <c r="C16189" s="4" t="s">
        <v>7</v>
      </c>
      <c r="D16189" s="4" t="s">
        <v>13</v>
      </c>
      <c r="E16189" s="4" t="s">
        <v>13</v>
      </c>
      <c r="F16189" s="4" t="s">
        <v>13</v>
      </c>
      <c r="G16189" s="4" t="s">
        <v>7</v>
      </c>
      <c r="H16189" s="4" t="s">
        <v>7</v>
      </c>
    </row>
    <row r="16190" spans="1:8">
      <c r="A16190" t="n">
        <v>135864</v>
      </c>
      <c r="B16190" s="55" t="n">
        <v>60</v>
      </c>
      <c r="C16190" s="7" t="n">
        <v>83</v>
      </c>
      <c r="D16190" s="7" t="n">
        <v>0</v>
      </c>
      <c r="E16190" s="7" t="n">
        <v>0</v>
      </c>
      <c r="F16190" s="7" t="n">
        <v>0</v>
      </c>
      <c r="G16190" s="7" t="n">
        <v>0</v>
      </c>
      <c r="H16190" s="7" t="n">
        <v>1</v>
      </c>
    </row>
    <row r="16191" spans="1:8">
      <c r="A16191" t="s">
        <v>4</v>
      </c>
      <c r="B16191" s="4" t="s">
        <v>5</v>
      </c>
      <c r="C16191" s="4" t="s">
        <v>7</v>
      </c>
      <c r="D16191" s="4" t="s">
        <v>13</v>
      </c>
      <c r="E16191" s="4" t="s">
        <v>13</v>
      </c>
      <c r="F16191" s="4" t="s">
        <v>13</v>
      </c>
      <c r="G16191" s="4" t="s">
        <v>7</v>
      </c>
      <c r="H16191" s="4" t="s">
        <v>7</v>
      </c>
    </row>
    <row r="16192" spans="1:8">
      <c r="A16192" t="n">
        <v>135883</v>
      </c>
      <c r="B16192" s="55" t="n">
        <v>60</v>
      </c>
      <c r="C16192" s="7" t="n">
        <v>83</v>
      </c>
      <c r="D16192" s="7" t="n">
        <v>0</v>
      </c>
      <c r="E16192" s="7" t="n">
        <v>0</v>
      </c>
      <c r="F16192" s="7" t="n">
        <v>0</v>
      </c>
      <c r="G16192" s="7" t="n">
        <v>0</v>
      </c>
      <c r="H16192" s="7" t="n">
        <v>0</v>
      </c>
    </row>
    <row r="16193" spans="1:8">
      <c r="A16193" t="s">
        <v>4</v>
      </c>
      <c r="B16193" s="4" t="s">
        <v>5</v>
      </c>
      <c r="C16193" s="4" t="s">
        <v>7</v>
      </c>
      <c r="D16193" s="4" t="s">
        <v>7</v>
      </c>
      <c r="E16193" s="4" t="s">
        <v>7</v>
      </c>
    </row>
    <row r="16194" spans="1:8">
      <c r="A16194" t="n">
        <v>135902</v>
      </c>
      <c r="B16194" s="56" t="n">
        <v>61</v>
      </c>
      <c r="C16194" s="7" t="n">
        <v>83</v>
      </c>
      <c r="D16194" s="7" t="n">
        <v>65533</v>
      </c>
      <c r="E16194" s="7" t="n">
        <v>0</v>
      </c>
    </row>
    <row r="16195" spans="1:8">
      <c r="A16195" t="s">
        <v>4</v>
      </c>
      <c r="B16195" s="4" t="s">
        <v>5</v>
      </c>
      <c r="C16195" s="4" t="s">
        <v>7</v>
      </c>
      <c r="D16195" s="4" t="s">
        <v>13</v>
      </c>
      <c r="E16195" s="4" t="s">
        <v>13</v>
      </c>
      <c r="F16195" s="4" t="s">
        <v>13</v>
      </c>
      <c r="G16195" s="4" t="s">
        <v>7</v>
      </c>
      <c r="H16195" s="4" t="s">
        <v>7</v>
      </c>
    </row>
    <row r="16196" spans="1:8">
      <c r="A16196" t="n">
        <v>135909</v>
      </c>
      <c r="B16196" s="55" t="n">
        <v>60</v>
      </c>
      <c r="C16196" s="7" t="n">
        <v>18</v>
      </c>
      <c r="D16196" s="7" t="n">
        <v>0</v>
      </c>
      <c r="E16196" s="7" t="n">
        <v>0</v>
      </c>
      <c r="F16196" s="7" t="n">
        <v>0</v>
      </c>
      <c r="G16196" s="7" t="n">
        <v>0</v>
      </c>
      <c r="H16196" s="7" t="n">
        <v>1</v>
      </c>
    </row>
    <row r="16197" spans="1:8">
      <c r="A16197" t="s">
        <v>4</v>
      </c>
      <c r="B16197" s="4" t="s">
        <v>5</v>
      </c>
      <c r="C16197" s="4" t="s">
        <v>7</v>
      </c>
      <c r="D16197" s="4" t="s">
        <v>13</v>
      </c>
      <c r="E16197" s="4" t="s">
        <v>13</v>
      </c>
      <c r="F16197" s="4" t="s">
        <v>13</v>
      </c>
      <c r="G16197" s="4" t="s">
        <v>7</v>
      </c>
      <c r="H16197" s="4" t="s">
        <v>7</v>
      </c>
    </row>
    <row r="16198" spans="1:8">
      <c r="A16198" t="n">
        <v>135928</v>
      </c>
      <c r="B16198" s="55" t="n">
        <v>60</v>
      </c>
      <c r="C16198" s="7" t="n">
        <v>18</v>
      </c>
      <c r="D16198" s="7" t="n">
        <v>0</v>
      </c>
      <c r="E16198" s="7" t="n">
        <v>0</v>
      </c>
      <c r="F16198" s="7" t="n">
        <v>0</v>
      </c>
      <c r="G16198" s="7" t="n">
        <v>0</v>
      </c>
      <c r="H16198" s="7" t="n">
        <v>0</v>
      </c>
    </row>
    <row r="16199" spans="1:8">
      <c r="A16199" t="s">
        <v>4</v>
      </c>
      <c r="B16199" s="4" t="s">
        <v>5</v>
      </c>
      <c r="C16199" s="4" t="s">
        <v>7</v>
      </c>
      <c r="D16199" s="4" t="s">
        <v>7</v>
      </c>
      <c r="E16199" s="4" t="s">
        <v>7</v>
      </c>
    </row>
    <row r="16200" spans="1:8">
      <c r="A16200" t="n">
        <v>135947</v>
      </c>
      <c r="B16200" s="56" t="n">
        <v>61</v>
      </c>
      <c r="C16200" s="7" t="n">
        <v>18</v>
      </c>
      <c r="D16200" s="7" t="n">
        <v>65533</v>
      </c>
      <c r="E16200" s="7" t="n">
        <v>0</v>
      </c>
    </row>
    <row r="16201" spans="1:8">
      <c r="A16201" t="s">
        <v>4</v>
      </c>
      <c r="B16201" s="4" t="s">
        <v>5</v>
      </c>
      <c r="C16201" s="4" t="s">
        <v>7</v>
      </c>
    </row>
    <row r="16202" spans="1:8">
      <c r="A16202" t="n">
        <v>135954</v>
      </c>
      <c r="B16202" s="25" t="n">
        <v>16</v>
      </c>
      <c r="C16202" s="7" t="n">
        <v>0</v>
      </c>
    </row>
    <row r="16203" spans="1:8">
      <c r="A16203" t="s">
        <v>4</v>
      </c>
      <c r="B16203" s="4" t="s">
        <v>5</v>
      </c>
      <c r="C16203" s="4" t="s">
        <v>7</v>
      </c>
      <c r="D16203" s="4" t="s">
        <v>13</v>
      </c>
      <c r="E16203" s="4" t="s">
        <v>13</v>
      </c>
      <c r="F16203" s="4" t="s">
        <v>13</v>
      </c>
      <c r="G16203" s="4" t="s">
        <v>13</v>
      </c>
    </row>
    <row r="16204" spans="1:8">
      <c r="A16204" t="n">
        <v>135957</v>
      </c>
      <c r="B16204" s="46" t="n">
        <v>46</v>
      </c>
      <c r="C16204" s="7" t="n">
        <v>0</v>
      </c>
      <c r="D16204" s="7" t="n">
        <v>-5.44999980926514</v>
      </c>
      <c r="E16204" s="7" t="n">
        <v>2</v>
      </c>
      <c r="F16204" s="7" t="n">
        <v>33.6500015258789</v>
      </c>
      <c r="G16204" s="7" t="n">
        <v>225</v>
      </c>
    </row>
    <row r="16205" spans="1:8">
      <c r="A16205" t="s">
        <v>4</v>
      </c>
      <c r="B16205" s="4" t="s">
        <v>5</v>
      </c>
      <c r="C16205" s="4" t="s">
        <v>7</v>
      </c>
      <c r="D16205" s="4" t="s">
        <v>13</v>
      </c>
      <c r="E16205" s="4" t="s">
        <v>13</v>
      </c>
      <c r="F16205" s="4" t="s">
        <v>13</v>
      </c>
      <c r="G16205" s="4" t="s">
        <v>13</v>
      </c>
    </row>
    <row r="16206" spans="1:8">
      <c r="A16206" t="n">
        <v>135976</v>
      </c>
      <c r="B16206" s="46" t="n">
        <v>46</v>
      </c>
      <c r="C16206" s="7" t="n">
        <v>1</v>
      </c>
      <c r="D16206" s="7" t="n">
        <v>-5.07000017166138</v>
      </c>
      <c r="E16206" s="7" t="n">
        <v>2</v>
      </c>
      <c r="F16206" s="7" t="n">
        <v>32.9500007629395</v>
      </c>
      <c r="G16206" s="7" t="n">
        <v>225</v>
      </c>
    </row>
    <row r="16207" spans="1:8">
      <c r="A16207" t="s">
        <v>4</v>
      </c>
      <c r="B16207" s="4" t="s">
        <v>5</v>
      </c>
      <c r="C16207" s="4" t="s">
        <v>7</v>
      </c>
      <c r="D16207" s="4" t="s">
        <v>13</v>
      </c>
      <c r="E16207" s="4" t="s">
        <v>13</v>
      </c>
      <c r="F16207" s="4" t="s">
        <v>13</v>
      </c>
      <c r="G16207" s="4" t="s">
        <v>13</v>
      </c>
    </row>
    <row r="16208" spans="1:8">
      <c r="A16208" t="n">
        <v>135995</v>
      </c>
      <c r="B16208" s="46" t="n">
        <v>46</v>
      </c>
      <c r="C16208" s="7" t="n">
        <v>2</v>
      </c>
      <c r="D16208" s="7" t="n">
        <v>-4.19999980926514</v>
      </c>
      <c r="E16208" s="7" t="n">
        <v>2</v>
      </c>
      <c r="F16208" s="7" t="n">
        <v>33.4000015258789</v>
      </c>
      <c r="G16208" s="7" t="n">
        <v>225</v>
      </c>
    </row>
    <row r="16209" spans="1:8">
      <c r="A16209" t="s">
        <v>4</v>
      </c>
      <c r="B16209" s="4" t="s">
        <v>5</v>
      </c>
      <c r="C16209" s="4" t="s">
        <v>7</v>
      </c>
      <c r="D16209" s="4" t="s">
        <v>13</v>
      </c>
      <c r="E16209" s="4" t="s">
        <v>13</v>
      </c>
      <c r="F16209" s="4" t="s">
        <v>13</v>
      </c>
      <c r="G16209" s="4" t="s">
        <v>13</v>
      </c>
    </row>
    <row r="16210" spans="1:8">
      <c r="A16210" t="n">
        <v>136014</v>
      </c>
      <c r="B16210" s="46" t="n">
        <v>46</v>
      </c>
      <c r="C16210" s="7" t="n">
        <v>3</v>
      </c>
      <c r="D16210" s="7" t="n">
        <v>-6.25</v>
      </c>
      <c r="E16210" s="7" t="n">
        <v>2</v>
      </c>
      <c r="F16210" s="7" t="n">
        <v>33.8499984741211</v>
      </c>
      <c r="G16210" s="7" t="n">
        <v>225</v>
      </c>
    </row>
    <row r="16211" spans="1:8">
      <c r="A16211" t="s">
        <v>4</v>
      </c>
      <c r="B16211" s="4" t="s">
        <v>5</v>
      </c>
      <c r="C16211" s="4" t="s">
        <v>7</v>
      </c>
      <c r="D16211" s="4" t="s">
        <v>13</v>
      </c>
      <c r="E16211" s="4" t="s">
        <v>13</v>
      </c>
      <c r="F16211" s="4" t="s">
        <v>13</v>
      </c>
      <c r="G16211" s="4" t="s">
        <v>13</v>
      </c>
    </row>
    <row r="16212" spans="1:8">
      <c r="A16212" t="n">
        <v>136033</v>
      </c>
      <c r="B16212" s="46" t="n">
        <v>46</v>
      </c>
      <c r="C16212" s="7" t="n">
        <v>4</v>
      </c>
      <c r="D16212" s="7" t="n">
        <v>-4.40000009536743</v>
      </c>
      <c r="E16212" s="7" t="n">
        <v>2</v>
      </c>
      <c r="F16212" s="7" t="n">
        <v>31.75</v>
      </c>
      <c r="G16212" s="7" t="n">
        <v>225</v>
      </c>
    </row>
    <row r="16213" spans="1:8">
      <c r="A16213" t="s">
        <v>4</v>
      </c>
      <c r="B16213" s="4" t="s">
        <v>5</v>
      </c>
      <c r="C16213" s="4" t="s">
        <v>7</v>
      </c>
      <c r="D16213" s="4" t="s">
        <v>13</v>
      </c>
      <c r="E16213" s="4" t="s">
        <v>13</v>
      </c>
      <c r="F16213" s="4" t="s">
        <v>13</v>
      </c>
      <c r="G16213" s="4" t="s">
        <v>13</v>
      </c>
    </row>
    <row r="16214" spans="1:8">
      <c r="A16214" t="n">
        <v>136052</v>
      </c>
      <c r="B16214" s="46" t="n">
        <v>46</v>
      </c>
      <c r="C16214" s="7" t="n">
        <v>5</v>
      </c>
      <c r="D16214" s="7" t="n">
        <v>-4.59999990463257</v>
      </c>
      <c r="E16214" s="7" t="n">
        <v>2</v>
      </c>
      <c r="F16214" s="7" t="n">
        <v>34.5</v>
      </c>
      <c r="G16214" s="7" t="n">
        <v>225</v>
      </c>
    </row>
    <row r="16215" spans="1:8">
      <c r="A16215" t="s">
        <v>4</v>
      </c>
      <c r="B16215" s="4" t="s">
        <v>5</v>
      </c>
      <c r="C16215" s="4" t="s">
        <v>7</v>
      </c>
      <c r="D16215" s="4" t="s">
        <v>13</v>
      </c>
      <c r="E16215" s="4" t="s">
        <v>13</v>
      </c>
      <c r="F16215" s="4" t="s">
        <v>13</v>
      </c>
      <c r="G16215" s="4" t="s">
        <v>13</v>
      </c>
    </row>
    <row r="16216" spans="1:8">
      <c r="A16216" t="n">
        <v>136071</v>
      </c>
      <c r="B16216" s="46" t="n">
        <v>46</v>
      </c>
      <c r="C16216" s="7" t="n">
        <v>6</v>
      </c>
      <c r="D16216" s="7" t="n">
        <v>-3.25</v>
      </c>
      <c r="E16216" s="7" t="n">
        <v>2</v>
      </c>
      <c r="F16216" s="7" t="n">
        <v>32.1500015258789</v>
      </c>
      <c r="G16216" s="7" t="n">
        <v>225</v>
      </c>
    </row>
    <row r="16217" spans="1:8">
      <c r="A16217" t="s">
        <v>4</v>
      </c>
      <c r="B16217" s="4" t="s">
        <v>5</v>
      </c>
      <c r="C16217" s="4" t="s">
        <v>7</v>
      </c>
      <c r="D16217" s="4" t="s">
        <v>13</v>
      </c>
      <c r="E16217" s="4" t="s">
        <v>13</v>
      </c>
      <c r="F16217" s="4" t="s">
        <v>13</v>
      </c>
      <c r="G16217" s="4" t="s">
        <v>13</v>
      </c>
    </row>
    <row r="16218" spans="1:8">
      <c r="A16218" t="n">
        <v>136090</v>
      </c>
      <c r="B16218" s="46" t="n">
        <v>46</v>
      </c>
      <c r="C16218" s="7" t="n">
        <v>7</v>
      </c>
      <c r="D16218" s="7" t="n">
        <v>-5.80000019073486</v>
      </c>
      <c r="E16218" s="7" t="n">
        <v>2</v>
      </c>
      <c r="F16218" s="7" t="n">
        <v>34.6500015258789</v>
      </c>
      <c r="G16218" s="7" t="n">
        <v>225</v>
      </c>
    </row>
    <row r="16219" spans="1:8">
      <c r="A16219" t="s">
        <v>4</v>
      </c>
      <c r="B16219" s="4" t="s">
        <v>5</v>
      </c>
      <c r="C16219" s="4" t="s">
        <v>7</v>
      </c>
      <c r="D16219" s="4" t="s">
        <v>13</v>
      </c>
      <c r="E16219" s="4" t="s">
        <v>13</v>
      </c>
      <c r="F16219" s="4" t="s">
        <v>13</v>
      </c>
      <c r="G16219" s="4" t="s">
        <v>13</v>
      </c>
    </row>
    <row r="16220" spans="1:8">
      <c r="A16220" t="n">
        <v>136109</v>
      </c>
      <c r="B16220" s="46" t="n">
        <v>46</v>
      </c>
      <c r="C16220" s="7" t="n">
        <v>8</v>
      </c>
      <c r="D16220" s="7" t="n">
        <v>-3.29999995231628</v>
      </c>
      <c r="E16220" s="7" t="n">
        <v>2</v>
      </c>
      <c r="F16220" s="7" t="n">
        <v>33.3499984741211</v>
      </c>
      <c r="G16220" s="7" t="n">
        <v>225</v>
      </c>
    </row>
    <row r="16221" spans="1:8">
      <c r="A16221" t="s">
        <v>4</v>
      </c>
      <c r="B16221" s="4" t="s">
        <v>5</v>
      </c>
      <c r="C16221" s="4" t="s">
        <v>7</v>
      </c>
      <c r="D16221" s="4" t="s">
        <v>13</v>
      </c>
      <c r="E16221" s="4" t="s">
        <v>13</v>
      </c>
      <c r="F16221" s="4" t="s">
        <v>13</v>
      </c>
      <c r="G16221" s="4" t="s">
        <v>13</v>
      </c>
    </row>
    <row r="16222" spans="1:8">
      <c r="A16222" t="n">
        <v>136128</v>
      </c>
      <c r="B16222" s="46" t="n">
        <v>46</v>
      </c>
      <c r="C16222" s="7" t="n">
        <v>9</v>
      </c>
      <c r="D16222" s="7" t="n">
        <v>-4.19999980926514</v>
      </c>
      <c r="E16222" s="7" t="n">
        <v>2</v>
      </c>
      <c r="F16222" s="7" t="n">
        <v>32.6500015258789</v>
      </c>
      <c r="G16222" s="7" t="n">
        <v>225</v>
      </c>
    </row>
    <row r="16223" spans="1:8">
      <c r="A16223" t="s">
        <v>4</v>
      </c>
      <c r="B16223" s="4" t="s">
        <v>5</v>
      </c>
      <c r="C16223" s="4" t="s">
        <v>7</v>
      </c>
      <c r="D16223" s="4" t="s">
        <v>13</v>
      </c>
      <c r="E16223" s="4" t="s">
        <v>13</v>
      </c>
      <c r="F16223" s="4" t="s">
        <v>13</v>
      </c>
      <c r="G16223" s="4" t="s">
        <v>13</v>
      </c>
    </row>
    <row r="16224" spans="1:8">
      <c r="A16224" t="n">
        <v>136147</v>
      </c>
      <c r="B16224" s="46" t="n">
        <v>46</v>
      </c>
      <c r="C16224" s="7" t="n">
        <v>7032</v>
      </c>
      <c r="D16224" s="7" t="n">
        <v>-4.84999990463257</v>
      </c>
      <c r="E16224" s="7" t="n">
        <v>2</v>
      </c>
      <c r="F16224" s="7" t="n">
        <v>33.4000015258789</v>
      </c>
      <c r="G16224" s="7" t="n">
        <v>225</v>
      </c>
    </row>
    <row r="16225" spans="1:7">
      <c r="A16225" t="s">
        <v>4</v>
      </c>
      <c r="B16225" s="4" t="s">
        <v>5</v>
      </c>
      <c r="C16225" s="4" t="s">
        <v>7</v>
      </c>
      <c r="D16225" s="4" t="s">
        <v>13</v>
      </c>
      <c r="E16225" s="4" t="s">
        <v>13</v>
      </c>
      <c r="F16225" s="4" t="s">
        <v>13</v>
      </c>
      <c r="G16225" s="4" t="s">
        <v>13</v>
      </c>
    </row>
    <row r="16226" spans="1:7">
      <c r="A16226" t="n">
        <v>136166</v>
      </c>
      <c r="B16226" s="46" t="n">
        <v>46</v>
      </c>
      <c r="C16226" s="7" t="n">
        <v>11</v>
      </c>
      <c r="D16226" s="7" t="n">
        <v>-3.01999998092651</v>
      </c>
      <c r="E16226" s="7" t="n">
        <v>2</v>
      </c>
      <c r="F16226" s="7" t="n">
        <v>35.0499992370605</v>
      </c>
      <c r="G16226" s="7" t="n">
        <v>225</v>
      </c>
    </row>
    <row r="16227" spans="1:7">
      <c r="A16227" t="s">
        <v>4</v>
      </c>
      <c r="B16227" s="4" t="s">
        <v>5</v>
      </c>
      <c r="C16227" s="4" t="s">
        <v>7</v>
      </c>
      <c r="D16227" s="4" t="s">
        <v>13</v>
      </c>
      <c r="E16227" s="4" t="s">
        <v>13</v>
      </c>
      <c r="F16227" s="4" t="s">
        <v>13</v>
      </c>
      <c r="G16227" s="4" t="s">
        <v>13</v>
      </c>
    </row>
    <row r="16228" spans="1:7">
      <c r="A16228" t="n">
        <v>136185</v>
      </c>
      <c r="B16228" s="46" t="n">
        <v>46</v>
      </c>
      <c r="C16228" s="7" t="n">
        <v>13</v>
      </c>
      <c r="D16228" s="7" t="n">
        <v>-2.21000003814697</v>
      </c>
      <c r="E16228" s="7" t="n">
        <v>2</v>
      </c>
      <c r="F16228" s="7" t="n">
        <v>34.8499984741211</v>
      </c>
      <c r="G16228" s="7" t="n">
        <v>225</v>
      </c>
    </row>
    <row r="16229" spans="1:7">
      <c r="A16229" t="s">
        <v>4</v>
      </c>
      <c r="B16229" s="4" t="s">
        <v>5</v>
      </c>
      <c r="C16229" s="4" t="s">
        <v>7</v>
      </c>
      <c r="D16229" s="4" t="s">
        <v>13</v>
      </c>
      <c r="E16229" s="4" t="s">
        <v>13</v>
      </c>
      <c r="F16229" s="4" t="s">
        <v>13</v>
      </c>
      <c r="G16229" s="4" t="s">
        <v>13</v>
      </c>
    </row>
    <row r="16230" spans="1:7">
      <c r="A16230" t="n">
        <v>136204</v>
      </c>
      <c r="B16230" s="46" t="n">
        <v>46</v>
      </c>
      <c r="C16230" s="7" t="n">
        <v>80</v>
      </c>
      <c r="D16230" s="7" t="n">
        <v>-1.63999998569489</v>
      </c>
      <c r="E16230" s="7" t="n">
        <v>2</v>
      </c>
      <c r="F16230" s="7" t="n">
        <v>33.9000015258789</v>
      </c>
      <c r="G16230" s="7" t="n">
        <v>225</v>
      </c>
    </row>
    <row r="16231" spans="1:7">
      <c r="A16231" t="s">
        <v>4</v>
      </c>
      <c r="B16231" s="4" t="s">
        <v>5</v>
      </c>
      <c r="C16231" s="4" t="s">
        <v>7</v>
      </c>
      <c r="D16231" s="4" t="s">
        <v>13</v>
      </c>
      <c r="E16231" s="4" t="s">
        <v>13</v>
      </c>
      <c r="F16231" s="4" t="s">
        <v>13</v>
      </c>
      <c r="G16231" s="4" t="s">
        <v>13</v>
      </c>
    </row>
    <row r="16232" spans="1:7">
      <c r="A16232" t="n">
        <v>136223</v>
      </c>
      <c r="B16232" s="46" t="n">
        <v>46</v>
      </c>
      <c r="C16232" s="7" t="n">
        <v>83</v>
      </c>
      <c r="D16232" s="7" t="n">
        <v>-1.48000001907349</v>
      </c>
      <c r="E16232" s="7" t="n">
        <v>2</v>
      </c>
      <c r="F16232" s="7" t="n">
        <v>32.8600006103516</v>
      </c>
      <c r="G16232" s="7" t="n">
        <v>225</v>
      </c>
    </row>
    <row r="16233" spans="1:7">
      <c r="A16233" t="s">
        <v>4</v>
      </c>
      <c r="B16233" s="4" t="s">
        <v>5</v>
      </c>
      <c r="C16233" s="4" t="s">
        <v>7</v>
      </c>
      <c r="D16233" s="4" t="s">
        <v>13</v>
      </c>
      <c r="E16233" s="4" t="s">
        <v>13</v>
      </c>
      <c r="F16233" s="4" t="s">
        <v>13</v>
      </c>
      <c r="G16233" s="4" t="s">
        <v>13</v>
      </c>
    </row>
    <row r="16234" spans="1:7">
      <c r="A16234" t="n">
        <v>136242</v>
      </c>
      <c r="B16234" s="46" t="n">
        <v>46</v>
      </c>
      <c r="C16234" s="7" t="n">
        <v>18</v>
      </c>
      <c r="D16234" s="7" t="n">
        <v>-3.27999997138977</v>
      </c>
      <c r="E16234" s="7" t="n">
        <v>2.10999989509583</v>
      </c>
      <c r="F16234" s="7" t="n">
        <v>35.7099990844727</v>
      </c>
      <c r="G16234" s="7" t="n">
        <v>225</v>
      </c>
    </row>
    <row r="16235" spans="1:7">
      <c r="A16235" t="s">
        <v>4</v>
      </c>
      <c r="B16235" s="4" t="s">
        <v>5</v>
      </c>
      <c r="C16235" s="4" t="s">
        <v>7</v>
      </c>
      <c r="D16235" s="4" t="s">
        <v>13</v>
      </c>
      <c r="E16235" s="4" t="s">
        <v>14</v>
      </c>
      <c r="F16235" s="4" t="s">
        <v>13</v>
      </c>
      <c r="G16235" s="4" t="s">
        <v>13</v>
      </c>
      <c r="H16235" s="4" t="s">
        <v>8</v>
      </c>
    </row>
    <row r="16236" spans="1:7">
      <c r="A16236" t="n">
        <v>136261</v>
      </c>
      <c r="B16236" s="87" t="n">
        <v>100</v>
      </c>
      <c r="C16236" s="7" t="n">
        <v>0</v>
      </c>
      <c r="D16236" s="7" t="n">
        <v>-5.69999980926514</v>
      </c>
      <c r="E16236" s="7" t="n">
        <v>1078774989</v>
      </c>
      <c r="F16236" s="7" t="n">
        <v>32.2999992370605</v>
      </c>
      <c r="G16236" s="7" t="n">
        <v>0</v>
      </c>
      <c r="H16236" s="7" t="n">
        <v>0</v>
      </c>
    </row>
    <row r="16237" spans="1:7">
      <c r="A16237" t="s">
        <v>4</v>
      </c>
      <c r="B16237" s="4" t="s">
        <v>5</v>
      </c>
      <c r="C16237" s="4" t="s">
        <v>7</v>
      </c>
      <c r="D16237" s="4" t="s">
        <v>13</v>
      </c>
      <c r="E16237" s="4" t="s">
        <v>14</v>
      </c>
      <c r="F16237" s="4" t="s">
        <v>13</v>
      </c>
      <c r="G16237" s="4" t="s">
        <v>13</v>
      </c>
      <c r="H16237" s="4" t="s">
        <v>8</v>
      </c>
    </row>
    <row r="16238" spans="1:7">
      <c r="A16238" t="n">
        <v>136281</v>
      </c>
      <c r="B16238" s="87" t="n">
        <v>100</v>
      </c>
      <c r="C16238" s="7" t="n">
        <v>1</v>
      </c>
      <c r="D16238" s="7" t="n">
        <v>-5.69999980926514</v>
      </c>
      <c r="E16238" s="7" t="n">
        <v>1078774989</v>
      </c>
      <c r="F16238" s="7" t="n">
        <v>32.2999992370605</v>
      </c>
      <c r="G16238" s="7" t="n">
        <v>0</v>
      </c>
      <c r="H16238" s="7" t="n">
        <v>0</v>
      </c>
    </row>
    <row r="16239" spans="1:7">
      <c r="A16239" t="s">
        <v>4</v>
      </c>
      <c r="B16239" s="4" t="s">
        <v>5</v>
      </c>
      <c r="C16239" s="4" t="s">
        <v>7</v>
      </c>
      <c r="D16239" s="4" t="s">
        <v>13</v>
      </c>
      <c r="E16239" s="4" t="s">
        <v>14</v>
      </c>
      <c r="F16239" s="4" t="s">
        <v>13</v>
      </c>
      <c r="G16239" s="4" t="s">
        <v>13</v>
      </c>
      <c r="H16239" s="4" t="s">
        <v>8</v>
      </c>
    </row>
    <row r="16240" spans="1:7">
      <c r="A16240" t="n">
        <v>136301</v>
      </c>
      <c r="B16240" s="87" t="n">
        <v>100</v>
      </c>
      <c r="C16240" s="7" t="n">
        <v>2</v>
      </c>
      <c r="D16240" s="7" t="n">
        <v>-5.69999980926514</v>
      </c>
      <c r="E16240" s="7" t="n">
        <v>1078774989</v>
      </c>
      <c r="F16240" s="7" t="n">
        <v>32.2999992370605</v>
      </c>
      <c r="G16240" s="7" t="n">
        <v>0</v>
      </c>
      <c r="H16240" s="7" t="n">
        <v>0</v>
      </c>
    </row>
    <row r="16241" spans="1:8">
      <c r="A16241" t="s">
        <v>4</v>
      </c>
      <c r="B16241" s="4" t="s">
        <v>5</v>
      </c>
      <c r="C16241" s="4" t="s">
        <v>7</v>
      </c>
      <c r="D16241" s="4" t="s">
        <v>13</v>
      </c>
      <c r="E16241" s="4" t="s">
        <v>14</v>
      </c>
      <c r="F16241" s="4" t="s">
        <v>13</v>
      </c>
      <c r="G16241" s="4" t="s">
        <v>13</v>
      </c>
      <c r="H16241" s="4" t="s">
        <v>8</v>
      </c>
    </row>
    <row r="16242" spans="1:8">
      <c r="A16242" t="n">
        <v>136321</v>
      </c>
      <c r="B16242" s="87" t="n">
        <v>100</v>
      </c>
      <c r="C16242" s="7" t="n">
        <v>3</v>
      </c>
      <c r="D16242" s="7" t="n">
        <v>-5.69999980926514</v>
      </c>
      <c r="E16242" s="7" t="n">
        <v>1078774989</v>
      </c>
      <c r="F16242" s="7" t="n">
        <v>32.2999992370605</v>
      </c>
      <c r="G16242" s="7" t="n">
        <v>0</v>
      </c>
      <c r="H16242" s="7" t="n">
        <v>0</v>
      </c>
    </row>
    <row r="16243" spans="1:8">
      <c r="A16243" t="s">
        <v>4</v>
      </c>
      <c r="B16243" s="4" t="s">
        <v>5</v>
      </c>
      <c r="C16243" s="4" t="s">
        <v>7</v>
      </c>
      <c r="D16243" s="4" t="s">
        <v>13</v>
      </c>
      <c r="E16243" s="4" t="s">
        <v>14</v>
      </c>
      <c r="F16243" s="4" t="s">
        <v>13</v>
      </c>
      <c r="G16243" s="4" t="s">
        <v>13</v>
      </c>
      <c r="H16243" s="4" t="s">
        <v>8</v>
      </c>
    </row>
    <row r="16244" spans="1:8">
      <c r="A16244" t="n">
        <v>136341</v>
      </c>
      <c r="B16244" s="87" t="n">
        <v>100</v>
      </c>
      <c r="C16244" s="7" t="n">
        <v>4</v>
      </c>
      <c r="D16244" s="7" t="n">
        <v>-5.69999980926514</v>
      </c>
      <c r="E16244" s="7" t="n">
        <v>1078774989</v>
      </c>
      <c r="F16244" s="7" t="n">
        <v>32.2999992370605</v>
      </c>
      <c r="G16244" s="7" t="n">
        <v>0</v>
      </c>
      <c r="H16244" s="7" t="n">
        <v>0</v>
      </c>
    </row>
    <row r="16245" spans="1:8">
      <c r="A16245" t="s">
        <v>4</v>
      </c>
      <c r="B16245" s="4" t="s">
        <v>5</v>
      </c>
      <c r="C16245" s="4" t="s">
        <v>7</v>
      </c>
      <c r="D16245" s="4" t="s">
        <v>13</v>
      </c>
      <c r="E16245" s="4" t="s">
        <v>14</v>
      </c>
      <c r="F16245" s="4" t="s">
        <v>13</v>
      </c>
      <c r="G16245" s="4" t="s">
        <v>13</v>
      </c>
      <c r="H16245" s="4" t="s">
        <v>8</v>
      </c>
    </row>
    <row r="16246" spans="1:8">
      <c r="A16246" t="n">
        <v>136361</v>
      </c>
      <c r="B16246" s="87" t="n">
        <v>100</v>
      </c>
      <c r="C16246" s="7" t="n">
        <v>5</v>
      </c>
      <c r="D16246" s="7" t="n">
        <v>-5.69999980926514</v>
      </c>
      <c r="E16246" s="7" t="n">
        <v>1078774989</v>
      </c>
      <c r="F16246" s="7" t="n">
        <v>32.2999992370605</v>
      </c>
      <c r="G16246" s="7" t="n">
        <v>0</v>
      </c>
      <c r="H16246" s="7" t="n">
        <v>0</v>
      </c>
    </row>
    <row r="16247" spans="1:8">
      <c r="A16247" t="s">
        <v>4</v>
      </c>
      <c r="B16247" s="4" t="s">
        <v>5</v>
      </c>
      <c r="C16247" s="4" t="s">
        <v>7</v>
      </c>
      <c r="D16247" s="4" t="s">
        <v>13</v>
      </c>
      <c r="E16247" s="4" t="s">
        <v>14</v>
      </c>
      <c r="F16247" s="4" t="s">
        <v>13</v>
      </c>
      <c r="G16247" s="4" t="s">
        <v>13</v>
      </c>
      <c r="H16247" s="4" t="s">
        <v>8</v>
      </c>
    </row>
    <row r="16248" spans="1:8">
      <c r="A16248" t="n">
        <v>136381</v>
      </c>
      <c r="B16248" s="87" t="n">
        <v>100</v>
      </c>
      <c r="C16248" s="7" t="n">
        <v>6</v>
      </c>
      <c r="D16248" s="7" t="n">
        <v>-5.69999980926514</v>
      </c>
      <c r="E16248" s="7" t="n">
        <v>1078774989</v>
      </c>
      <c r="F16248" s="7" t="n">
        <v>32.2999992370605</v>
      </c>
      <c r="G16248" s="7" t="n">
        <v>0</v>
      </c>
      <c r="H16248" s="7" t="n">
        <v>0</v>
      </c>
    </row>
    <row r="16249" spans="1:8">
      <c r="A16249" t="s">
        <v>4</v>
      </c>
      <c r="B16249" s="4" t="s">
        <v>5</v>
      </c>
      <c r="C16249" s="4" t="s">
        <v>7</v>
      </c>
      <c r="D16249" s="4" t="s">
        <v>13</v>
      </c>
      <c r="E16249" s="4" t="s">
        <v>14</v>
      </c>
      <c r="F16249" s="4" t="s">
        <v>13</v>
      </c>
      <c r="G16249" s="4" t="s">
        <v>13</v>
      </c>
      <c r="H16249" s="4" t="s">
        <v>8</v>
      </c>
    </row>
    <row r="16250" spans="1:8">
      <c r="A16250" t="n">
        <v>136401</v>
      </c>
      <c r="B16250" s="87" t="n">
        <v>100</v>
      </c>
      <c r="C16250" s="7" t="n">
        <v>7</v>
      </c>
      <c r="D16250" s="7" t="n">
        <v>-5.69999980926514</v>
      </c>
      <c r="E16250" s="7" t="n">
        <v>1078774989</v>
      </c>
      <c r="F16250" s="7" t="n">
        <v>32.2999992370605</v>
      </c>
      <c r="G16250" s="7" t="n">
        <v>0</v>
      </c>
      <c r="H16250" s="7" t="n">
        <v>0</v>
      </c>
    </row>
    <row r="16251" spans="1:8">
      <c r="A16251" t="s">
        <v>4</v>
      </c>
      <c r="B16251" s="4" t="s">
        <v>5</v>
      </c>
      <c r="C16251" s="4" t="s">
        <v>7</v>
      </c>
      <c r="D16251" s="4" t="s">
        <v>13</v>
      </c>
      <c r="E16251" s="4" t="s">
        <v>14</v>
      </c>
      <c r="F16251" s="4" t="s">
        <v>13</v>
      </c>
      <c r="G16251" s="4" t="s">
        <v>13</v>
      </c>
      <c r="H16251" s="4" t="s">
        <v>8</v>
      </c>
    </row>
    <row r="16252" spans="1:8">
      <c r="A16252" t="n">
        <v>136421</v>
      </c>
      <c r="B16252" s="87" t="n">
        <v>100</v>
      </c>
      <c r="C16252" s="7" t="n">
        <v>8</v>
      </c>
      <c r="D16252" s="7" t="n">
        <v>-5.69999980926514</v>
      </c>
      <c r="E16252" s="7" t="n">
        <v>1078774989</v>
      </c>
      <c r="F16252" s="7" t="n">
        <v>32.2999992370605</v>
      </c>
      <c r="G16252" s="7" t="n">
        <v>0</v>
      </c>
      <c r="H16252" s="7" t="n">
        <v>0</v>
      </c>
    </row>
    <row r="16253" spans="1:8">
      <c r="A16253" t="s">
        <v>4</v>
      </c>
      <c r="B16253" s="4" t="s">
        <v>5</v>
      </c>
      <c r="C16253" s="4" t="s">
        <v>7</v>
      </c>
      <c r="D16253" s="4" t="s">
        <v>13</v>
      </c>
      <c r="E16253" s="4" t="s">
        <v>14</v>
      </c>
      <c r="F16253" s="4" t="s">
        <v>13</v>
      </c>
      <c r="G16253" s="4" t="s">
        <v>13</v>
      </c>
      <c r="H16253" s="4" t="s">
        <v>8</v>
      </c>
    </row>
    <row r="16254" spans="1:8">
      <c r="A16254" t="n">
        <v>136441</v>
      </c>
      <c r="B16254" s="87" t="n">
        <v>100</v>
      </c>
      <c r="C16254" s="7" t="n">
        <v>9</v>
      </c>
      <c r="D16254" s="7" t="n">
        <v>-5.69999980926514</v>
      </c>
      <c r="E16254" s="7" t="n">
        <v>1078774989</v>
      </c>
      <c r="F16254" s="7" t="n">
        <v>32.2999992370605</v>
      </c>
      <c r="G16254" s="7" t="n">
        <v>0</v>
      </c>
      <c r="H16254" s="7" t="n">
        <v>0</v>
      </c>
    </row>
    <row r="16255" spans="1:8">
      <c r="A16255" t="s">
        <v>4</v>
      </c>
      <c r="B16255" s="4" t="s">
        <v>5</v>
      </c>
      <c r="C16255" s="4" t="s">
        <v>7</v>
      </c>
      <c r="D16255" s="4" t="s">
        <v>13</v>
      </c>
      <c r="E16255" s="4" t="s">
        <v>14</v>
      </c>
      <c r="F16255" s="4" t="s">
        <v>13</v>
      </c>
      <c r="G16255" s="4" t="s">
        <v>13</v>
      </c>
      <c r="H16255" s="4" t="s">
        <v>8</v>
      </c>
    </row>
    <row r="16256" spans="1:8">
      <c r="A16256" t="n">
        <v>136461</v>
      </c>
      <c r="B16256" s="87" t="n">
        <v>100</v>
      </c>
      <c r="C16256" s="7" t="n">
        <v>7032</v>
      </c>
      <c r="D16256" s="7" t="n">
        <v>-5.69999980926514</v>
      </c>
      <c r="E16256" s="7" t="n">
        <v>1078774989</v>
      </c>
      <c r="F16256" s="7" t="n">
        <v>32.2999992370605</v>
      </c>
      <c r="G16256" s="7" t="n">
        <v>0</v>
      </c>
      <c r="H16256" s="7" t="n">
        <v>0</v>
      </c>
    </row>
    <row r="16257" spans="1:8">
      <c r="A16257" t="s">
        <v>4</v>
      </c>
      <c r="B16257" s="4" t="s">
        <v>5</v>
      </c>
      <c r="C16257" s="4" t="s">
        <v>7</v>
      </c>
      <c r="D16257" s="4" t="s">
        <v>13</v>
      </c>
      <c r="E16257" s="4" t="s">
        <v>14</v>
      </c>
      <c r="F16257" s="4" t="s">
        <v>13</v>
      </c>
      <c r="G16257" s="4" t="s">
        <v>13</v>
      </c>
      <c r="H16257" s="4" t="s">
        <v>8</v>
      </c>
    </row>
    <row r="16258" spans="1:8">
      <c r="A16258" t="n">
        <v>136481</v>
      </c>
      <c r="B16258" s="87" t="n">
        <v>100</v>
      </c>
      <c r="C16258" s="7" t="n">
        <v>11</v>
      </c>
      <c r="D16258" s="7" t="n">
        <v>-5.69999980926514</v>
      </c>
      <c r="E16258" s="7" t="n">
        <v>1078774989</v>
      </c>
      <c r="F16258" s="7" t="n">
        <v>32.2999992370605</v>
      </c>
      <c r="G16258" s="7" t="n">
        <v>0</v>
      </c>
      <c r="H16258" s="7" t="n">
        <v>0</v>
      </c>
    </row>
    <row r="16259" spans="1:8">
      <c r="A16259" t="s">
        <v>4</v>
      </c>
      <c r="B16259" s="4" t="s">
        <v>5</v>
      </c>
      <c r="C16259" s="4" t="s">
        <v>7</v>
      </c>
      <c r="D16259" s="4" t="s">
        <v>13</v>
      </c>
      <c r="E16259" s="4" t="s">
        <v>14</v>
      </c>
      <c r="F16259" s="4" t="s">
        <v>13</v>
      </c>
      <c r="G16259" s="4" t="s">
        <v>13</v>
      </c>
      <c r="H16259" s="4" t="s">
        <v>8</v>
      </c>
    </row>
    <row r="16260" spans="1:8">
      <c r="A16260" t="n">
        <v>136501</v>
      </c>
      <c r="B16260" s="87" t="n">
        <v>100</v>
      </c>
      <c r="C16260" s="7" t="n">
        <v>13</v>
      </c>
      <c r="D16260" s="7" t="n">
        <v>-5.69999980926514</v>
      </c>
      <c r="E16260" s="7" t="n">
        <v>1078774989</v>
      </c>
      <c r="F16260" s="7" t="n">
        <v>32.2999992370605</v>
      </c>
      <c r="G16260" s="7" t="n">
        <v>0</v>
      </c>
      <c r="H16260" s="7" t="n">
        <v>0</v>
      </c>
    </row>
    <row r="16261" spans="1:8">
      <c r="A16261" t="s">
        <v>4</v>
      </c>
      <c r="B16261" s="4" t="s">
        <v>5</v>
      </c>
      <c r="C16261" s="4" t="s">
        <v>7</v>
      </c>
      <c r="D16261" s="4" t="s">
        <v>13</v>
      </c>
      <c r="E16261" s="4" t="s">
        <v>14</v>
      </c>
      <c r="F16261" s="4" t="s">
        <v>13</v>
      </c>
      <c r="G16261" s="4" t="s">
        <v>13</v>
      </c>
      <c r="H16261" s="4" t="s">
        <v>8</v>
      </c>
    </row>
    <row r="16262" spans="1:8">
      <c r="A16262" t="n">
        <v>136521</v>
      </c>
      <c r="B16262" s="87" t="n">
        <v>100</v>
      </c>
      <c r="C16262" s="7" t="n">
        <v>80</v>
      </c>
      <c r="D16262" s="7" t="n">
        <v>-5.69999980926514</v>
      </c>
      <c r="E16262" s="7" t="n">
        <v>1078774989</v>
      </c>
      <c r="F16262" s="7" t="n">
        <v>32.2999992370605</v>
      </c>
      <c r="G16262" s="7" t="n">
        <v>0</v>
      </c>
      <c r="H16262" s="7" t="n">
        <v>0</v>
      </c>
    </row>
    <row r="16263" spans="1:8">
      <c r="A16263" t="s">
        <v>4</v>
      </c>
      <c r="B16263" s="4" t="s">
        <v>5</v>
      </c>
      <c r="C16263" s="4" t="s">
        <v>7</v>
      </c>
      <c r="D16263" s="4" t="s">
        <v>13</v>
      </c>
      <c r="E16263" s="4" t="s">
        <v>14</v>
      </c>
      <c r="F16263" s="4" t="s">
        <v>13</v>
      </c>
      <c r="G16263" s="4" t="s">
        <v>13</v>
      </c>
      <c r="H16263" s="4" t="s">
        <v>8</v>
      </c>
    </row>
    <row r="16264" spans="1:8">
      <c r="A16264" t="n">
        <v>136541</v>
      </c>
      <c r="B16264" s="87" t="n">
        <v>100</v>
      </c>
      <c r="C16264" s="7" t="n">
        <v>83</v>
      </c>
      <c r="D16264" s="7" t="n">
        <v>-5.69999980926514</v>
      </c>
      <c r="E16264" s="7" t="n">
        <v>1078774989</v>
      </c>
      <c r="F16264" s="7" t="n">
        <v>32.2999992370605</v>
      </c>
      <c r="G16264" s="7" t="n">
        <v>0</v>
      </c>
      <c r="H16264" s="7" t="n">
        <v>0</v>
      </c>
    </row>
    <row r="16265" spans="1:8">
      <c r="A16265" t="s">
        <v>4</v>
      </c>
      <c r="B16265" s="4" t="s">
        <v>5</v>
      </c>
      <c r="C16265" s="4" t="s">
        <v>7</v>
      </c>
      <c r="D16265" s="4" t="s">
        <v>13</v>
      </c>
      <c r="E16265" s="4" t="s">
        <v>14</v>
      </c>
      <c r="F16265" s="4" t="s">
        <v>13</v>
      </c>
      <c r="G16265" s="4" t="s">
        <v>13</v>
      </c>
      <c r="H16265" s="4" t="s">
        <v>8</v>
      </c>
    </row>
    <row r="16266" spans="1:8">
      <c r="A16266" t="n">
        <v>136561</v>
      </c>
      <c r="B16266" s="87" t="n">
        <v>100</v>
      </c>
      <c r="C16266" s="7" t="n">
        <v>18</v>
      </c>
      <c r="D16266" s="7" t="n">
        <v>-5.69999980926514</v>
      </c>
      <c r="E16266" s="7" t="n">
        <v>1078774989</v>
      </c>
      <c r="F16266" s="7" t="n">
        <v>32.2999992370605</v>
      </c>
      <c r="G16266" s="7" t="n">
        <v>0</v>
      </c>
      <c r="H16266" s="7" t="n">
        <v>0</v>
      </c>
    </row>
    <row r="16267" spans="1:8">
      <c r="A16267" t="s">
        <v>4</v>
      </c>
      <c r="B16267" s="4" t="s">
        <v>5</v>
      </c>
      <c r="C16267" s="4" t="s">
        <v>7</v>
      </c>
    </row>
    <row r="16268" spans="1:8">
      <c r="A16268" t="n">
        <v>136581</v>
      </c>
      <c r="B16268" s="25" t="n">
        <v>16</v>
      </c>
      <c r="C16268" s="7" t="n">
        <v>0</v>
      </c>
    </row>
    <row r="16269" spans="1:8">
      <c r="A16269" t="s">
        <v>4</v>
      </c>
      <c r="B16269" s="4" t="s">
        <v>5</v>
      </c>
      <c r="C16269" s="4" t="s">
        <v>7</v>
      </c>
      <c r="D16269" s="4" t="s">
        <v>7</v>
      </c>
      <c r="E16269" s="4" t="s">
        <v>7</v>
      </c>
      <c r="F16269" s="4" t="s">
        <v>14</v>
      </c>
      <c r="G16269" s="4" t="s">
        <v>14</v>
      </c>
      <c r="H16269" s="4" t="s">
        <v>14</v>
      </c>
    </row>
    <row r="16270" spans="1:8">
      <c r="A16270" t="n">
        <v>136584</v>
      </c>
      <c r="B16270" s="56" t="n">
        <v>61</v>
      </c>
      <c r="C16270" s="7" t="n">
        <v>0</v>
      </c>
      <c r="D16270" s="7" t="n">
        <v>65535</v>
      </c>
      <c r="E16270" s="7" t="n">
        <v>0</v>
      </c>
      <c r="F16270" s="7" t="n">
        <v>-1061788058</v>
      </c>
      <c r="G16270" s="7" t="n">
        <v>1079613850</v>
      </c>
      <c r="H16270" s="7" t="n">
        <v>1107374899</v>
      </c>
    </row>
    <row r="16271" spans="1:8">
      <c r="A16271" t="s">
        <v>4</v>
      </c>
      <c r="B16271" s="4" t="s">
        <v>5</v>
      </c>
      <c r="C16271" s="4" t="s">
        <v>7</v>
      </c>
      <c r="D16271" s="4" t="s">
        <v>7</v>
      </c>
      <c r="E16271" s="4" t="s">
        <v>7</v>
      </c>
      <c r="F16271" s="4" t="s">
        <v>14</v>
      </c>
      <c r="G16271" s="4" t="s">
        <v>14</v>
      </c>
      <c r="H16271" s="4" t="s">
        <v>14</v>
      </c>
    </row>
    <row r="16272" spans="1:8">
      <c r="A16272" t="n">
        <v>136603</v>
      </c>
      <c r="B16272" s="56" t="n">
        <v>61</v>
      </c>
      <c r="C16272" s="7" t="n">
        <v>1</v>
      </c>
      <c r="D16272" s="7" t="n">
        <v>65535</v>
      </c>
      <c r="E16272" s="7" t="n">
        <v>0</v>
      </c>
      <c r="F16272" s="7" t="n">
        <v>-1061788058</v>
      </c>
      <c r="G16272" s="7" t="n">
        <v>1079613850</v>
      </c>
      <c r="H16272" s="7" t="n">
        <v>1107374899</v>
      </c>
    </row>
    <row r="16273" spans="1:8">
      <c r="A16273" t="s">
        <v>4</v>
      </c>
      <c r="B16273" s="4" t="s">
        <v>5</v>
      </c>
      <c r="C16273" s="4" t="s">
        <v>7</v>
      </c>
      <c r="D16273" s="4" t="s">
        <v>7</v>
      </c>
      <c r="E16273" s="4" t="s">
        <v>7</v>
      </c>
      <c r="F16273" s="4" t="s">
        <v>14</v>
      </c>
      <c r="G16273" s="4" t="s">
        <v>14</v>
      </c>
      <c r="H16273" s="4" t="s">
        <v>14</v>
      </c>
    </row>
    <row r="16274" spans="1:8">
      <c r="A16274" t="n">
        <v>136622</v>
      </c>
      <c r="B16274" s="56" t="n">
        <v>61</v>
      </c>
      <c r="C16274" s="7" t="n">
        <v>2</v>
      </c>
      <c r="D16274" s="7" t="n">
        <v>65535</v>
      </c>
      <c r="E16274" s="7" t="n">
        <v>0</v>
      </c>
      <c r="F16274" s="7" t="n">
        <v>-1061788058</v>
      </c>
      <c r="G16274" s="7" t="n">
        <v>1079613850</v>
      </c>
      <c r="H16274" s="7" t="n">
        <v>1107374899</v>
      </c>
    </row>
    <row r="16275" spans="1:8">
      <c r="A16275" t="s">
        <v>4</v>
      </c>
      <c r="B16275" s="4" t="s">
        <v>5</v>
      </c>
      <c r="C16275" s="4" t="s">
        <v>7</v>
      </c>
      <c r="D16275" s="4" t="s">
        <v>7</v>
      </c>
      <c r="E16275" s="4" t="s">
        <v>7</v>
      </c>
      <c r="F16275" s="4" t="s">
        <v>14</v>
      </c>
      <c r="G16275" s="4" t="s">
        <v>14</v>
      </c>
      <c r="H16275" s="4" t="s">
        <v>14</v>
      </c>
    </row>
    <row r="16276" spans="1:8">
      <c r="A16276" t="n">
        <v>136641</v>
      </c>
      <c r="B16276" s="56" t="n">
        <v>61</v>
      </c>
      <c r="C16276" s="7" t="n">
        <v>3</v>
      </c>
      <c r="D16276" s="7" t="n">
        <v>65535</v>
      </c>
      <c r="E16276" s="7" t="n">
        <v>0</v>
      </c>
      <c r="F16276" s="7" t="n">
        <v>-1061788058</v>
      </c>
      <c r="G16276" s="7" t="n">
        <v>1079613850</v>
      </c>
      <c r="H16276" s="7" t="n">
        <v>1107374899</v>
      </c>
    </row>
    <row r="16277" spans="1:8">
      <c r="A16277" t="s">
        <v>4</v>
      </c>
      <c r="B16277" s="4" t="s">
        <v>5</v>
      </c>
      <c r="C16277" s="4" t="s">
        <v>7</v>
      </c>
      <c r="D16277" s="4" t="s">
        <v>7</v>
      </c>
      <c r="E16277" s="4" t="s">
        <v>7</v>
      </c>
      <c r="F16277" s="4" t="s">
        <v>14</v>
      </c>
      <c r="G16277" s="4" t="s">
        <v>14</v>
      </c>
      <c r="H16277" s="4" t="s">
        <v>14</v>
      </c>
    </row>
    <row r="16278" spans="1:8">
      <c r="A16278" t="n">
        <v>136660</v>
      </c>
      <c r="B16278" s="56" t="n">
        <v>61</v>
      </c>
      <c r="C16278" s="7" t="n">
        <v>4</v>
      </c>
      <c r="D16278" s="7" t="n">
        <v>65535</v>
      </c>
      <c r="E16278" s="7" t="n">
        <v>0</v>
      </c>
      <c r="F16278" s="7" t="n">
        <v>-1061788058</v>
      </c>
      <c r="G16278" s="7" t="n">
        <v>1079613850</v>
      </c>
      <c r="H16278" s="7" t="n">
        <v>1107374899</v>
      </c>
    </row>
    <row r="16279" spans="1:8">
      <c r="A16279" t="s">
        <v>4</v>
      </c>
      <c r="B16279" s="4" t="s">
        <v>5</v>
      </c>
      <c r="C16279" s="4" t="s">
        <v>7</v>
      </c>
      <c r="D16279" s="4" t="s">
        <v>7</v>
      </c>
      <c r="E16279" s="4" t="s">
        <v>7</v>
      </c>
      <c r="F16279" s="4" t="s">
        <v>14</v>
      </c>
      <c r="G16279" s="4" t="s">
        <v>14</v>
      </c>
      <c r="H16279" s="4" t="s">
        <v>14</v>
      </c>
    </row>
    <row r="16280" spans="1:8">
      <c r="A16280" t="n">
        <v>136679</v>
      </c>
      <c r="B16280" s="56" t="n">
        <v>61</v>
      </c>
      <c r="C16280" s="7" t="n">
        <v>5</v>
      </c>
      <c r="D16280" s="7" t="n">
        <v>65535</v>
      </c>
      <c r="E16280" s="7" t="n">
        <v>0</v>
      </c>
      <c r="F16280" s="7" t="n">
        <v>-1061788058</v>
      </c>
      <c r="G16280" s="7" t="n">
        <v>1079613850</v>
      </c>
      <c r="H16280" s="7" t="n">
        <v>1107374899</v>
      </c>
    </row>
    <row r="16281" spans="1:8">
      <c r="A16281" t="s">
        <v>4</v>
      </c>
      <c r="B16281" s="4" t="s">
        <v>5</v>
      </c>
      <c r="C16281" s="4" t="s">
        <v>7</v>
      </c>
      <c r="D16281" s="4" t="s">
        <v>7</v>
      </c>
      <c r="E16281" s="4" t="s">
        <v>7</v>
      </c>
      <c r="F16281" s="4" t="s">
        <v>14</v>
      </c>
      <c r="G16281" s="4" t="s">
        <v>14</v>
      </c>
      <c r="H16281" s="4" t="s">
        <v>14</v>
      </c>
    </row>
    <row r="16282" spans="1:8">
      <c r="A16282" t="n">
        <v>136698</v>
      </c>
      <c r="B16282" s="56" t="n">
        <v>61</v>
      </c>
      <c r="C16282" s="7" t="n">
        <v>6</v>
      </c>
      <c r="D16282" s="7" t="n">
        <v>65535</v>
      </c>
      <c r="E16282" s="7" t="n">
        <v>0</v>
      </c>
      <c r="F16282" s="7" t="n">
        <v>-1061788058</v>
      </c>
      <c r="G16282" s="7" t="n">
        <v>1079613850</v>
      </c>
      <c r="H16282" s="7" t="n">
        <v>1107374899</v>
      </c>
    </row>
    <row r="16283" spans="1:8">
      <c r="A16283" t="s">
        <v>4</v>
      </c>
      <c r="B16283" s="4" t="s">
        <v>5</v>
      </c>
      <c r="C16283" s="4" t="s">
        <v>7</v>
      </c>
      <c r="D16283" s="4" t="s">
        <v>7</v>
      </c>
      <c r="E16283" s="4" t="s">
        <v>7</v>
      </c>
      <c r="F16283" s="4" t="s">
        <v>14</v>
      </c>
      <c r="G16283" s="4" t="s">
        <v>14</v>
      </c>
      <c r="H16283" s="4" t="s">
        <v>14</v>
      </c>
    </row>
    <row r="16284" spans="1:8">
      <c r="A16284" t="n">
        <v>136717</v>
      </c>
      <c r="B16284" s="56" t="n">
        <v>61</v>
      </c>
      <c r="C16284" s="7" t="n">
        <v>7</v>
      </c>
      <c r="D16284" s="7" t="n">
        <v>65535</v>
      </c>
      <c r="E16284" s="7" t="n">
        <v>0</v>
      </c>
      <c r="F16284" s="7" t="n">
        <v>-1061788058</v>
      </c>
      <c r="G16284" s="7" t="n">
        <v>1079613850</v>
      </c>
      <c r="H16284" s="7" t="n">
        <v>1107374899</v>
      </c>
    </row>
    <row r="16285" spans="1:8">
      <c r="A16285" t="s">
        <v>4</v>
      </c>
      <c r="B16285" s="4" t="s">
        <v>5</v>
      </c>
      <c r="C16285" s="4" t="s">
        <v>7</v>
      </c>
      <c r="D16285" s="4" t="s">
        <v>7</v>
      </c>
      <c r="E16285" s="4" t="s">
        <v>7</v>
      </c>
      <c r="F16285" s="4" t="s">
        <v>14</v>
      </c>
      <c r="G16285" s="4" t="s">
        <v>14</v>
      </c>
      <c r="H16285" s="4" t="s">
        <v>14</v>
      </c>
    </row>
    <row r="16286" spans="1:8">
      <c r="A16286" t="n">
        <v>136736</v>
      </c>
      <c r="B16286" s="56" t="n">
        <v>61</v>
      </c>
      <c r="C16286" s="7" t="n">
        <v>8</v>
      </c>
      <c r="D16286" s="7" t="n">
        <v>65535</v>
      </c>
      <c r="E16286" s="7" t="n">
        <v>0</v>
      </c>
      <c r="F16286" s="7" t="n">
        <v>-1061788058</v>
      </c>
      <c r="G16286" s="7" t="n">
        <v>1079613850</v>
      </c>
      <c r="H16286" s="7" t="n">
        <v>1107374899</v>
      </c>
    </row>
    <row r="16287" spans="1:8">
      <c r="A16287" t="s">
        <v>4</v>
      </c>
      <c r="B16287" s="4" t="s">
        <v>5</v>
      </c>
      <c r="C16287" s="4" t="s">
        <v>7</v>
      </c>
      <c r="D16287" s="4" t="s">
        <v>7</v>
      </c>
      <c r="E16287" s="4" t="s">
        <v>7</v>
      </c>
      <c r="F16287" s="4" t="s">
        <v>14</v>
      </c>
      <c r="G16287" s="4" t="s">
        <v>14</v>
      </c>
      <c r="H16287" s="4" t="s">
        <v>14</v>
      </c>
    </row>
    <row r="16288" spans="1:8">
      <c r="A16288" t="n">
        <v>136755</v>
      </c>
      <c r="B16288" s="56" t="n">
        <v>61</v>
      </c>
      <c r="C16288" s="7" t="n">
        <v>9</v>
      </c>
      <c r="D16288" s="7" t="n">
        <v>65535</v>
      </c>
      <c r="E16288" s="7" t="n">
        <v>0</v>
      </c>
      <c r="F16288" s="7" t="n">
        <v>-1061788058</v>
      </c>
      <c r="G16288" s="7" t="n">
        <v>1079613850</v>
      </c>
      <c r="H16288" s="7" t="n">
        <v>1107374899</v>
      </c>
    </row>
    <row r="16289" spans="1:8">
      <c r="A16289" t="s">
        <v>4</v>
      </c>
      <c r="B16289" s="4" t="s">
        <v>5</v>
      </c>
      <c r="C16289" s="4" t="s">
        <v>7</v>
      </c>
      <c r="D16289" s="4" t="s">
        <v>7</v>
      </c>
      <c r="E16289" s="4" t="s">
        <v>7</v>
      </c>
      <c r="F16289" s="4" t="s">
        <v>14</v>
      </c>
      <c r="G16289" s="4" t="s">
        <v>14</v>
      </c>
      <c r="H16289" s="4" t="s">
        <v>14</v>
      </c>
    </row>
    <row r="16290" spans="1:8">
      <c r="A16290" t="n">
        <v>136774</v>
      </c>
      <c r="B16290" s="56" t="n">
        <v>61</v>
      </c>
      <c r="C16290" s="7" t="n">
        <v>7032</v>
      </c>
      <c r="D16290" s="7" t="n">
        <v>65535</v>
      </c>
      <c r="E16290" s="7" t="n">
        <v>0</v>
      </c>
      <c r="F16290" s="7" t="n">
        <v>-1061788058</v>
      </c>
      <c r="G16290" s="7" t="n">
        <v>1079613850</v>
      </c>
      <c r="H16290" s="7" t="n">
        <v>1107374899</v>
      </c>
    </row>
    <row r="16291" spans="1:8">
      <c r="A16291" t="s">
        <v>4</v>
      </c>
      <c r="B16291" s="4" t="s">
        <v>5</v>
      </c>
      <c r="C16291" s="4" t="s">
        <v>7</v>
      </c>
      <c r="D16291" s="4" t="s">
        <v>7</v>
      </c>
      <c r="E16291" s="4" t="s">
        <v>7</v>
      </c>
      <c r="F16291" s="4" t="s">
        <v>14</v>
      </c>
      <c r="G16291" s="4" t="s">
        <v>14</v>
      </c>
      <c r="H16291" s="4" t="s">
        <v>14</v>
      </c>
    </row>
    <row r="16292" spans="1:8">
      <c r="A16292" t="n">
        <v>136793</v>
      </c>
      <c r="B16292" s="56" t="n">
        <v>61</v>
      </c>
      <c r="C16292" s="7" t="n">
        <v>11</v>
      </c>
      <c r="D16292" s="7" t="n">
        <v>65535</v>
      </c>
      <c r="E16292" s="7" t="n">
        <v>0</v>
      </c>
      <c r="F16292" s="7" t="n">
        <v>-1061788058</v>
      </c>
      <c r="G16292" s="7" t="n">
        <v>1079613850</v>
      </c>
      <c r="H16292" s="7" t="n">
        <v>1107374899</v>
      </c>
    </row>
    <row r="16293" spans="1:8">
      <c r="A16293" t="s">
        <v>4</v>
      </c>
      <c r="B16293" s="4" t="s">
        <v>5</v>
      </c>
      <c r="C16293" s="4" t="s">
        <v>7</v>
      </c>
      <c r="D16293" s="4" t="s">
        <v>7</v>
      </c>
      <c r="E16293" s="4" t="s">
        <v>7</v>
      </c>
      <c r="F16293" s="4" t="s">
        <v>14</v>
      </c>
      <c r="G16293" s="4" t="s">
        <v>14</v>
      </c>
      <c r="H16293" s="4" t="s">
        <v>14</v>
      </c>
    </row>
    <row r="16294" spans="1:8">
      <c r="A16294" t="n">
        <v>136812</v>
      </c>
      <c r="B16294" s="56" t="n">
        <v>61</v>
      </c>
      <c r="C16294" s="7" t="n">
        <v>13</v>
      </c>
      <c r="D16294" s="7" t="n">
        <v>65535</v>
      </c>
      <c r="E16294" s="7" t="n">
        <v>0</v>
      </c>
      <c r="F16294" s="7" t="n">
        <v>-1061788058</v>
      </c>
      <c r="G16294" s="7" t="n">
        <v>1079613850</v>
      </c>
      <c r="H16294" s="7" t="n">
        <v>1107374899</v>
      </c>
    </row>
    <row r="16295" spans="1:8">
      <c r="A16295" t="s">
        <v>4</v>
      </c>
      <c r="B16295" s="4" t="s">
        <v>5</v>
      </c>
      <c r="C16295" s="4" t="s">
        <v>7</v>
      </c>
      <c r="D16295" s="4" t="s">
        <v>7</v>
      </c>
      <c r="E16295" s="4" t="s">
        <v>7</v>
      </c>
      <c r="F16295" s="4" t="s">
        <v>14</v>
      </c>
      <c r="G16295" s="4" t="s">
        <v>14</v>
      </c>
      <c r="H16295" s="4" t="s">
        <v>14</v>
      </c>
    </row>
    <row r="16296" spans="1:8">
      <c r="A16296" t="n">
        <v>136831</v>
      </c>
      <c r="B16296" s="56" t="n">
        <v>61</v>
      </c>
      <c r="C16296" s="7" t="n">
        <v>80</v>
      </c>
      <c r="D16296" s="7" t="n">
        <v>65535</v>
      </c>
      <c r="E16296" s="7" t="n">
        <v>0</v>
      </c>
      <c r="F16296" s="7" t="n">
        <v>-1061788058</v>
      </c>
      <c r="G16296" s="7" t="n">
        <v>1079613850</v>
      </c>
      <c r="H16296" s="7" t="n">
        <v>1107374899</v>
      </c>
    </row>
    <row r="16297" spans="1:8">
      <c r="A16297" t="s">
        <v>4</v>
      </c>
      <c r="B16297" s="4" t="s">
        <v>5</v>
      </c>
      <c r="C16297" s="4" t="s">
        <v>7</v>
      </c>
      <c r="D16297" s="4" t="s">
        <v>7</v>
      </c>
      <c r="E16297" s="4" t="s">
        <v>7</v>
      </c>
      <c r="F16297" s="4" t="s">
        <v>14</v>
      </c>
      <c r="G16297" s="4" t="s">
        <v>14</v>
      </c>
      <c r="H16297" s="4" t="s">
        <v>14</v>
      </c>
    </row>
    <row r="16298" spans="1:8">
      <c r="A16298" t="n">
        <v>136850</v>
      </c>
      <c r="B16298" s="56" t="n">
        <v>61</v>
      </c>
      <c r="C16298" s="7" t="n">
        <v>83</v>
      </c>
      <c r="D16298" s="7" t="n">
        <v>65535</v>
      </c>
      <c r="E16298" s="7" t="n">
        <v>0</v>
      </c>
      <c r="F16298" s="7" t="n">
        <v>-1061788058</v>
      </c>
      <c r="G16298" s="7" t="n">
        <v>1079613850</v>
      </c>
      <c r="H16298" s="7" t="n">
        <v>1107374899</v>
      </c>
    </row>
    <row r="16299" spans="1:8">
      <c r="A16299" t="s">
        <v>4</v>
      </c>
      <c r="B16299" s="4" t="s">
        <v>5</v>
      </c>
      <c r="C16299" s="4" t="s">
        <v>7</v>
      </c>
      <c r="D16299" s="4" t="s">
        <v>7</v>
      </c>
      <c r="E16299" s="4" t="s">
        <v>7</v>
      </c>
      <c r="F16299" s="4" t="s">
        <v>14</v>
      </c>
      <c r="G16299" s="4" t="s">
        <v>14</v>
      </c>
      <c r="H16299" s="4" t="s">
        <v>14</v>
      </c>
    </row>
    <row r="16300" spans="1:8">
      <c r="A16300" t="n">
        <v>136869</v>
      </c>
      <c r="B16300" s="56" t="n">
        <v>61</v>
      </c>
      <c r="C16300" s="7" t="n">
        <v>18</v>
      </c>
      <c r="D16300" s="7" t="n">
        <v>65535</v>
      </c>
      <c r="E16300" s="7" t="n">
        <v>0</v>
      </c>
      <c r="F16300" s="7" t="n">
        <v>-1061788058</v>
      </c>
      <c r="G16300" s="7" t="n">
        <v>1079613850</v>
      </c>
      <c r="H16300" s="7" t="n">
        <v>1107374899</v>
      </c>
    </row>
    <row r="16301" spans="1:8">
      <c r="A16301" t="s">
        <v>4</v>
      </c>
      <c r="B16301" s="4" t="s">
        <v>5</v>
      </c>
      <c r="C16301" s="4" t="s">
        <v>8</v>
      </c>
      <c r="D16301" s="4" t="s">
        <v>8</v>
      </c>
      <c r="E16301" s="4" t="s">
        <v>13</v>
      </c>
      <c r="F16301" s="4" t="s">
        <v>13</v>
      </c>
      <c r="G16301" s="4" t="s">
        <v>13</v>
      </c>
      <c r="H16301" s="4" t="s">
        <v>7</v>
      </c>
    </row>
    <row r="16302" spans="1:8">
      <c r="A16302" t="n">
        <v>136888</v>
      </c>
      <c r="B16302" s="31" t="n">
        <v>45</v>
      </c>
      <c r="C16302" s="7" t="n">
        <v>2</v>
      </c>
      <c r="D16302" s="7" t="n">
        <v>3</v>
      </c>
      <c r="E16302" s="7" t="n">
        <v>-5.55000019073486</v>
      </c>
      <c r="F16302" s="7" t="n">
        <v>3.20000004768372</v>
      </c>
      <c r="G16302" s="7" t="n">
        <v>32.4500007629395</v>
      </c>
      <c r="H16302" s="7" t="n">
        <v>0</v>
      </c>
    </row>
    <row r="16303" spans="1:8">
      <c r="A16303" t="s">
        <v>4</v>
      </c>
      <c r="B16303" s="4" t="s">
        <v>5</v>
      </c>
      <c r="C16303" s="4" t="s">
        <v>8</v>
      </c>
      <c r="D16303" s="4" t="s">
        <v>8</v>
      </c>
      <c r="E16303" s="4" t="s">
        <v>13</v>
      </c>
      <c r="F16303" s="4" t="s">
        <v>13</v>
      </c>
      <c r="G16303" s="4" t="s">
        <v>13</v>
      </c>
      <c r="H16303" s="4" t="s">
        <v>7</v>
      </c>
      <c r="I16303" s="4" t="s">
        <v>8</v>
      </c>
    </row>
    <row r="16304" spans="1:8">
      <c r="A16304" t="n">
        <v>136905</v>
      </c>
      <c r="B16304" s="31" t="n">
        <v>45</v>
      </c>
      <c r="C16304" s="7" t="n">
        <v>4</v>
      </c>
      <c r="D16304" s="7" t="n">
        <v>3</v>
      </c>
      <c r="E16304" s="7" t="n">
        <v>20</v>
      </c>
      <c r="F16304" s="7" t="n">
        <v>75.25</v>
      </c>
      <c r="G16304" s="7" t="n">
        <v>0</v>
      </c>
      <c r="H16304" s="7" t="n">
        <v>0</v>
      </c>
      <c r="I16304" s="7" t="n">
        <v>0</v>
      </c>
    </row>
    <row r="16305" spans="1:9">
      <c r="A16305" t="s">
        <v>4</v>
      </c>
      <c r="B16305" s="4" t="s">
        <v>5</v>
      </c>
      <c r="C16305" s="4" t="s">
        <v>8</v>
      </c>
      <c r="D16305" s="4" t="s">
        <v>8</v>
      </c>
      <c r="E16305" s="4" t="s">
        <v>13</v>
      </c>
      <c r="F16305" s="4" t="s">
        <v>7</v>
      </c>
    </row>
    <row r="16306" spans="1:9">
      <c r="A16306" t="n">
        <v>136923</v>
      </c>
      <c r="B16306" s="31" t="n">
        <v>45</v>
      </c>
      <c r="C16306" s="7" t="n">
        <v>5</v>
      </c>
      <c r="D16306" s="7" t="n">
        <v>3</v>
      </c>
      <c r="E16306" s="7" t="n">
        <v>4.5</v>
      </c>
      <c r="F16306" s="7" t="n">
        <v>0</v>
      </c>
    </row>
    <row r="16307" spans="1:9">
      <c r="A16307" t="s">
        <v>4</v>
      </c>
      <c r="B16307" s="4" t="s">
        <v>5</v>
      </c>
      <c r="C16307" s="4" t="s">
        <v>8</v>
      </c>
      <c r="D16307" s="4" t="s">
        <v>8</v>
      </c>
      <c r="E16307" s="4" t="s">
        <v>13</v>
      </c>
      <c r="F16307" s="4" t="s">
        <v>7</v>
      </c>
    </row>
    <row r="16308" spans="1:9">
      <c r="A16308" t="n">
        <v>136932</v>
      </c>
      <c r="B16308" s="31" t="n">
        <v>45</v>
      </c>
      <c r="C16308" s="7" t="n">
        <v>11</v>
      </c>
      <c r="D16308" s="7" t="n">
        <v>3</v>
      </c>
      <c r="E16308" s="7" t="n">
        <v>23.1000003814697</v>
      </c>
      <c r="F16308" s="7" t="n">
        <v>0</v>
      </c>
    </row>
    <row r="16309" spans="1:9">
      <c r="A16309" t="s">
        <v>4</v>
      </c>
      <c r="B16309" s="4" t="s">
        <v>5</v>
      </c>
      <c r="C16309" s="4" t="s">
        <v>8</v>
      </c>
      <c r="D16309" s="4" t="s">
        <v>8</v>
      </c>
      <c r="E16309" s="4" t="s">
        <v>13</v>
      </c>
      <c r="F16309" s="4" t="s">
        <v>7</v>
      </c>
    </row>
    <row r="16310" spans="1:9">
      <c r="A16310" t="n">
        <v>136941</v>
      </c>
      <c r="B16310" s="31" t="n">
        <v>45</v>
      </c>
      <c r="C16310" s="7" t="n">
        <v>5</v>
      </c>
      <c r="D16310" s="7" t="n">
        <v>3</v>
      </c>
      <c r="E16310" s="7" t="n">
        <v>4</v>
      </c>
      <c r="F16310" s="7" t="n">
        <v>2000</v>
      </c>
    </row>
    <row r="16311" spans="1:9">
      <c r="A16311" t="s">
        <v>4</v>
      </c>
      <c r="B16311" s="4" t="s">
        <v>5</v>
      </c>
      <c r="C16311" s="4" t="s">
        <v>8</v>
      </c>
      <c r="D16311" s="4" t="s">
        <v>7</v>
      </c>
      <c r="E16311" s="4" t="s">
        <v>14</v>
      </c>
      <c r="F16311" s="4" t="s">
        <v>7</v>
      </c>
      <c r="G16311" s="4" t="s">
        <v>14</v>
      </c>
      <c r="H16311" s="4" t="s">
        <v>8</v>
      </c>
    </row>
    <row r="16312" spans="1:9">
      <c r="A16312" t="n">
        <v>136950</v>
      </c>
      <c r="B16312" s="14" t="n">
        <v>49</v>
      </c>
      <c r="C16312" s="7" t="n">
        <v>0</v>
      </c>
      <c r="D16312" s="7" t="n">
        <v>125</v>
      </c>
      <c r="E16312" s="7" t="n">
        <v>1065353216</v>
      </c>
      <c r="F16312" s="7" t="n">
        <v>0</v>
      </c>
      <c r="G16312" s="7" t="n">
        <v>0</v>
      </c>
      <c r="H16312" s="7" t="n">
        <v>0</v>
      </c>
    </row>
    <row r="16313" spans="1:9">
      <c r="A16313" t="s">
        <v>4</v>
      </c>
      <c r="B16313" s="4" t="s">
        <v>5</v>
      </c>
      <c r="C16313" s="4" t="s">
        <v>8</v>
      </c>
      <c r="D16313" s="4" t="s">
        <v>7</v>
      </c>
      <c r="E16313" s="4" t="s">
        <v>14</v>
      </c>
      <c r="F16313" s="4" t="s">
        <v>7</v>
      </c>
    </row>
    <row r="16314" spans="1:9">
      <c r="A16314" t="n">
        <v>136965</v>
      </c>
      <c r="B16314" s="16" t="n">
        <v>50</v>
      </c>
      <c r="C16314" s="7" t="n">
        <v>3</v>
      </c>
      <c r="D16314" s="7" t="n">
        <v>8150</v>
      </c>
      <c r="E16314" s="7" t="n">
        <v>1056964608</v>
      </c>
      <c r="F16314" s="7" t="n">
        <v>1000</v>
      </c>
    </row>
    <row r="16315" spans="1:9">
      <c r="A16315" t="s">
        <v>4</v>
      </c>
      <c r="B16315" s="4" t="s">
        <v>5</v>
      </c>
      <c r="C16315" s="4" t="s">
        <v>9</v>
      </c>
      <c r="D16315" s="4" t="s">
        <v>9</v>
      </c>
    </row>
    <row r="16316" spans="1:9">
      <c r="A16316" t="n">
        <v>136975</v>
      </c>
      <c r="B16316" s="26" t="n">
        <v>70</v>
      </c>
      <c r="C16316" s="7" t="s">
        <v>58</v>
      </c>
      <c r="D16316" s="7" t="s">
        <v>59</v>
      </c>
    </row>
    <row r="16317" spans="1:9">
      <c r="A16317" t="s">
        <v>4</v>
      </c>
      <c r="B16317" s="4" t="s">
        <v>5</v>
      </c>
      <c r="C16317" s="4" t="s">
        <v>9</v>
      </c>
      <c r="D16317" s="4" t="s">
        <v>9</v>
      </c>
    </row>
    <row r="16318" spans="1:9">
      <c r="A16318" t="n">
        <v>136996</v>
      </c>
      <c r="B16318" s="26" t="n">
        <v>70</v>
      </c>
      <c r="C16318" s="7" t="s">
        <v>376</v>
      </c>
      <c r="D16318" s="7" t="s">
        <v>59</v>
      </c>
    </row>
    <row r="16319" spans="1:9">
      <c r="A16319" t="s">
        <v>4</v>
      </c>
      <c r="B16319" s="4" t="s">
        <v>5</v>
      </c>
      <c r="C16319" s="4" t="s">
        <v>8</v>
      </c>
      <c r="D16319" s="4" t="s">
        <v>7</v>
      </c>
      <c r="E16319" s="4" t="s">
        <v>13</v>
      </c>
      <c r="F16319" s="4" t="s">
        <v>7</v>
      </c>
      <c r="G16319" s="4" t="s">
        <v>14</v>
      </c>
      <c r="H16319" s="4" t="s">
        <v>14</v>
      </c>
      <c r="I16319" s="4" t="s">
        <v>7</v>
      </c>
      <c r="J16319" s="4" t="s">
        <v>7</v>
      </c>
      <c r="K16319" s="4" t="s">
        <v>14</v>
      </c>
      <c r="L16319" s="4" t="s">
        <v>14</v>
      </c>
      <c r="M16319" s="4" t="s">
        <v>14</v>
      </c>
      <c r="N16319" s="4" t="s">
        <v>14</v>
      </c>
      <c r="O16319" s="4" t="s">
        <v>9</v>
      </c>
    </row>
    <row r="16320" spans="1:9">
      <c r="A16320" t="n">
        <v>137017</v>
      </c>
      <c r="B16320" s="16" t="n">
        <v>50</v>
      </c>
      <c r="C16320" s="7" t="n">
        <v>0</v>
      </c>
      <c r="D16320" s="7" t="n">
        <v>4537</v>
      </c>
      <c r="E16320" s="7" t="n">
        <v>0.600000023841858</v>
      </c>
      <c r="F16320" s="7" t="n">
        <v>0</v>
      </c>
      <c r="G16320" s="7" t="n">
        <v>0</v>
      </c>
      <c r="H16320" s="7" t="n">
        <v>0</v>
      </c>
      <c r="I16320" s="7" t="n">
        <v>0</v>
      </c>
      <c r="J16320" s="7" t="n">
        <v>65533</v>
      </c>
      <c r="K16320" s="7" t="n">
        <v>0</v>
      </c>
      <c r="L16320" s="7" t="n">
        <v>0</v>
      </c>
      <c r="M16320" s="7" t="n">
        <v>0</v>
      </c>
      <c r="N16320" s="7" t="n">
        <v>0</v>
      </c>
      <c r="O16320" s="7" t="s">
        <v>15</v>
      </c>
    </row>
    <row r="16321" spans="1:15">
      <c r="A16321" t="s">
        <v>4</v>
      </c>
      <c r="B16321" s="4" t="s">
        <v>5</v>
      </c>
      <c r="C16321" s="4" t="s">
        <v>7</v>
      </c>
      <c r="D16321" s="4" t="s">
        <v>8</v>
      </c>
      <c r="E16321" s="4" t="s">
        <v>9</v>
      </c>
      <c r="F16321" s="4" t="s">
        <v>13</v>
      </c>
      <c r="G16321" s="4" t="s">
        <v>13</v>
      </c>
      <c r="H16321" s="4" t="s">
        <v>13</v>
      </c>
    </row>
    <row r="16322" spans="1:15">
      <c r="A16322" t="n">
        <v>137056</v>
      </c>
      <c r="B16322" s="52" t="n">
        <v>48</v>
      </c>
      <c r="C16322" s="7" t="n">
        <v>13</v>
      </c>
      <c r="D16322" s="7" t="n">
        <v>0</v>
      </c>
      <c r="E16322" s="7" t="s">
        <v>355</v>
      </c>
      <c r="F16322" s="7" t="n">
        <v>0</v>
      </c>
      <c r="G16322" s="7" t="n">
        <v>1</v>
      </c>
      <c r="H16322" s="7" t="n">
        <v>0</v>
      </c>
    </row>
    <row r="16323" spans="1:15">
      <c r="A16323" t="s">
        <v>4</v>
      </c>
      <c r="B16323" s="4" t="s">
        <v>5</v>
      </c>
      <c r="C16323" s="4" t="s">
        <v>8</v>
      </c>
      <c r="D16323" s="4" t="s">
        <v>7</v>
      </c>
      <c r="E16323" s="4" t="s">
        <v>13</v>
      </c>
    </row>
    <row r="16324" spans="1:15">
      <c r="A16324" t="n">
        <v>137080</v>
      </c>
      <c r="B16324" s="27" t="n">
        <v>58</v>
      </c>
      <c r="C16324" s="7" t="n">
        <v>100</v>
      </c>
      <c r="D16324" s="7" t="n">
        <v>1000</v>
      </c>
      <c r="E16324" s="7" t="n">
        <v>1</v>
      </c>
    </row>
    <row r="16325" spans="1:15">
      <c r="A16325" t="s">
        <v>4</v>
      </c>
      <c r="B16325" s="4" t="s">
        <v>5</v>
      </c>
      <c r="C16325" s="4" t="s">
        <v>8</v>
      </c>
      <c r="D16325" s="4" t="s">
        <v>7</v>
      </c>
    </row>
    <row r="16326" spans="1:15">
      <c r="A16326" t="n">
        <v>137088</v>
      </c>
      <c r="B16326" s="27" t="n">
        <v>58</v>
      </c>
      <c r="C16326" s="7" t="n">
        <v>255</v>
      </c>
      <c r="D16326" s="7" t="n">
        <v>0</v>
      </c>
    </row>
    <row r="16327" spans="1:15">
      <c r="A16327" t="s">
        <v>4</v>
      </c>
      <c r="B16327" s="4" t="s">
        <v>5</v>
      </c>
      <c r="C16327" s="4" t="s">
        <v>8</v>
      </c>
      <c r="D16327" s="4" t="s">
        <v>7</v>
      </c>
    </row>
    <row r="16328" spans="1:15">
      <c r="A16328" t="n">
        <v>137092</v>
      </c>
      <c r="B16328" s="31" t="n">
        <v>45</v>
      </c>
      <c r="C16328" s="7" t="n">
        <v>7</v>
      </c>
      <c r="D16328" s="7" t="n">
        <v>255</v>
      </c>
    </row>
    <row r="16329" spans="1:15">
      <c r="A16329" t="s">
        <v>4</v>
      </c>
      <c r="B16329" s="4" t="s">
        <v>5</v>
      </c>
      <c r="C16329" s="4" t="s">
        <v>8</v>
      </c>
      <c r="D16329" s="4" t="s">
        <v>7</v>
      </c>
      <c r="E16329" s="4" t="s">
        <v>13</v>
      </c>
    </row>
    <row r="16330" spans="1:15">
      <c r="A16330" t="n">
        <v>137096</v>
      </c>
      <c r="B16330" s="27" t="n">
        <v>58</v>
      </c>
      <c r="C16330" s="7" t="n">
        <v>0</v>
      </c>
      <c r="D16330" s="7" t="n">
        <v>300</v>
      </c>
      <c r="E16330" s="7" t="n">
        <v>0.300000011920929</v>
      </c>
    </row>
    <row r="16331" spans="1:15">
      <c r="A16331" t="s">
        <v>4</v>
      </c>
      <c r="B16331" s="4" t="s">
        <v>5</v>
      </c>
      <c r="C16331" s="4" t="s">
        <v>8</v>
      </c>
      <c r="D16331" s="4" t="s">
        <v>7</v>
      </c>
    </row>
    <row r="16332" spans="1:15">
      <c r="A16332" t="n">
        <v>137104</v>
      </c>
      <c r="B16332" s="27" t="n">
        <v>58</v>
      </c>
      <c r="C16332" s="7" t="n">
        <v>255</v>
      </c>
      <c r="D16332" s="7" t="n">
        <v>0</v>
      </c>
    </row>
    <row r="16333" spans="1:15">
      <c r="A16333" t="s">
        <v>4</v>
      </c>
      <c r="B16333" s="4" t="s">
        <v>5</v>
      </c>
      <c r="C16333" s="4" t="s">
        <v>8</v>
      </c>
      <c r="D16333" s="4" t="s">
        <v>8</v>
      </c>
      <c r="E16333" s="4" t="s">
        <v>7</v>
      </c>
      <c r="F16333" s="4" t="s">
        <v>7</v>
      </c>
      <c r="G16333" s="4" t="s">
        <v>7</v>
      </c>
      <c r="H16333" s="4" t="s">
        <v>7</v>
      </c>
      <c r="I16333" s="4" t="s">
        <v>7</v>
      </c>
      <c r="J16333" s="4" t="s">
        <v>7</v>
      </c>
      <c r="K16333" s="4" t="s">
        <v>7</v>
      </c>
    </row>
    <row r="16334" spans="1:15">
      <c r="A16334" t="n">
        <v>137108</v>
      </c>
      <c r="B16334" s="35" t="n">
        <v>114</v>
      </c>
      <c r="C16334" s="7" t="n">
        <v>0</v>
      </c>
      <c r="D16334" s="7" t="n">
        <v>1</v>
      </c>
      <c r="E16334" s="7" t="n">
        <v>20</v>
      </c>
      <c r="F16334" s="7" t="n">
        <v>21</v>
      </c>
      <c r="G16334" s="7" t="n">
        <v>22</v>
      </c>
      <c r="H16334" s="7" t="n">
        <v>9999</v>
      </c>
      <c r="I16334" s="7" t="n">
        <v>9999</v>
      </c>
      <c r="J16334" s="7" t="n">
        <v>9999</v>
      </c>
      <c r="K16334" s="7" t="n">
        <v>9999</v>
      </c>
    </row>
    <row r="16335" spans="1:15">
      <c r="A16335" t="s">
        <v>4</v>
      </c>
      <c r="B16335" s="4" t="s">
        <v>5</v>
      </c>
      <c r="C16335" s="4" t="s">
        <v>8</v>
      </c>
    </row>
    <row r="16336" spans="1:15">
      <c r="A16336" t="n">
        <v>137125</v>
      </c>
      <c r="B16336" s="35" t="n">
        <v>114</v>
      </c>
      <c r="C16336" s="7" t="n">
        <v>1</v>
      </c>
    </row>
    <row r="16337" spans="1:11">
      <c r="A16337" t="s">
        <v>4</v>
      </c>
      <c r="B16337" s="4" t="s">
        <v>5</v>
      </c>
      <c r="C16337" s="4" t="s">
        <v>7</v>
      </c>
    </row>
    <row r="16338" spans="1:11">
      <c r="A16338" t="n">
        <v>137127</v>
      </c>
      <c r="B16338" s="25" t="n">
        <v>16</v>
      </c>
      <c r="C16338" s="7" t="n">
        <v>500</v>
      </c>
    </row>
    <row r="16339" spans="1:11">
      <c r="A16339" t="s">
        <v>4</v>
      </c>
      <c r="B16339" s="4" t="s">
        <v>5</v>
      </c>
      <c r="C16339" s="4" t="s">
        <v>8</v>
      </c>
      <c r="D16339" s="4" t="s">
        <v>7</v>
      </c>
      <c r="E16339" s="4" t="s">
        <v>13</v>
      </c>
    </row>
    <row r="16340" spans="1:11">
      <c r="A16340" t="n">
        <v>137130</v>
      </c>
      <c r="B16340" s="27" t="n">
        <v>58</v>
      </c>
      <c r="C16340" s="7" t="n">
        <v>100</v>
      </c>
      <c r="D16340" s="7" t="n">
        <v>300</v>
      </c>
      <c r="E16340" s="7" t="n">
        <v>0.300000011920929</v>
      </c>
    </row>
    <row r="16341" spans="1:11">
      <c r="A16341" t="s">
        <v>4</v>
      </c>
      <c r="B16341" s="4" t="s">
        <v>5</v>
      </c>
      <c r="C16341" s="4" t="s">
        <v>8</v>
      </c>
      <c r="D16341" s="4" t="s">
        <v>7</v>
      </c>
    </row>
    <row r="16342" spans="1:11">
      <c r="A16342" t="n">
        <v>137138</v>
      </c>
      <c r="B16342" s="27" t="n">
        <v>58</v>
      </c>
      <c r="C16342" s="7" t="n">
        <v>255</v>
      </c>
      <c r="D16342" s="7" t="n">
        <v>0</v>
      </c>
    </row>
    <row r="16343" spans="1:11">
      <c r="A16343" t="s">
        <v>4</v>
      </c>
      <c r="B16343" s="4" t="s">
        <v>5</v>
      </c>
      <c r="C16343" s="4" t="s">
        <v>8</v>
      </c>
      <c r="D16343" s="4" t="s">
        <v>7</v>
      </c>
      <c r="E16343" s="4" t="s">
        <v>13</v>
      </c>
    </row>
    <row r="16344" spans="1:11">
      <c r="A16344" t="n">
        <v>137142</v>
      </c>
      <c r="B16344" s="27" t="n">
        <v>58</v>
      </c>
      <c r="C16344" s="7" t="n">
        <v>101</v>
      </c>
      <c r="D16344" s="7" t="n">
        <v>300</v>
      </c>
      <c r="E16344" s="7" t="n">
        <v>1</v>
      </c>
    </row>
    <row r="16345" spans="1:11">
      <c r="A16345" t="s">
        <v>4</v>
      </c>
      <c r="B16345" s="4" t="s">
        <v>5</v>
      </c>
      <c r="C16345" s="4" t="s">
        <v>8</v>
      </c>
      <c r="D16345" s="4" t="s">
        <v>7</v>
      </c>
    </row>
    <row r="16346" spans="1:11">
      <c r="A16346" t="n">
        <v>137150</v>
      </c>
      <c r="B16346" s="27" t="n">
        <v>58</v>
      </c>
      <c r="C16346" s="7" t="n">
        <v>254</v>
      </c>
      <c r="D16346" s="7" t="n">
        <v>0</v>
      </c>
    </row>
    <row r="16347" spans="1:11">
      <c r="A16347" t="s">
        <v>4</v>
      </c>
      <c r="B16347" s="4" t="s">
        <v>5</v>
      </c>
      <c r="C16347" s="4" t="s">
        <v>7</v>
      </c>
      <c r="D16347" s="4" t="s">
        <v>13</v>
      </c>
      <c r="E16347" s="4" t="s">
        <v>13</v>
      </c>
      <c r="F16347" s="4" t="s">
        <v>13</v>
      </c>
      <c r="G16347" s="4" t="s">
        <v>13</v>
      </c>
    </row>
    <row r="16348" spans="1:11">
      <c r="A16348" t="n">
        <v>137154</v>
      </c>
      <c r="B16348" s="46" t="n">
        <v>46</v>
      </c>
      <c r="C16348" s="7" t="n">
        <v>0</v>
      </c>
      <c r="D16348" s="7" t="n">
        <v>-5.15999984741211</v>
      </c>
      <c r="E16348" s="7" t="n">
        <v>2</v>
      </c>
      <c r="F16348" s="7" t="n">
        <v>34.0200004577637</v>
      </c>
      <c r="G16348" s="7" t="n">
        <v>0</v>
      </c>
    </row>
    <row r="16349" spans="1:11">
      <c r="A16349" t="s">
        <v>4</v>
      </c>
      <c r="B16349" s="4" t="s">
        <v>5</v>
      </c>
      <c r="C16349" s="4" t="s">
        <v>7</v>
      </c>
      <c r="D16349" s="4" t="s">
        <v>13</v>
      </c>
      <c r="E16349" s="4" t="s">
        <v>13</v>
      </c>
      <c r="F16349" s="4" t="s">
        <v>13</v>
      </c>
      <c r="G16349" s="4" t="s">
        <v>13</v>
      </c>
    </row>
    <row r="16350" spans="1:11">
      <c r="A16350" t="n">
        <v>137173</v>
      </c>
      <c r="B16350" s="46" t="n">
        <v>46</v>
      </c>
      <c r="C16350" s="7" t="n">
        <v>1</v>
      </c>
      <c r="D16350" s="7" t="n">
        <v>-4.90000009536743</v>
      </c>
      <c r="E16350" s="7" t="n">
        <v>2</v>
      </c>
      <c r="F16350" s="7" t="n">
        <v>32.7999992370605</v>
      </c>
      <c r="G16350" s="7" t="n">
        <v>0</v>
      </c>
    </row>
    <row r="16351" spans="1:11">
      <c r="A16351" t="s">
        <v>4</v>
      </c>
      <c r="B16351" s="4" t="s">
        <v>5</v>
      </c>
      <c r="C16351" s="4" t="s">
        <v>7</v>
      </c>
      <c r="D16351" s="4" t="s">
        <v>13</v>
      </c>
      <c r="E16351" s="4" t="s">
        <v>13</v>
      </c>
      <c r="F16351" s="4" t="s">
        <v>13</v>
      </c>
      <c r="G16351" s="4" t="s">
        <v>13</v>
      </c>
    </row>
    <row r="16352" spans="1:11">
      <c r="A16352" t="n">
        <v>137192</v>
      </c>
      <c r="B16352" s="46" t="n">
        <v>46</v>
      </c>
      <c r="C16352" s="7" t="n">
        <v>2</v>
      </c>
      <c r="D16352" s="7" t="n">
        <v>-4.26999998092651</v>
      </c>
      <c r="E16352" s="7" t="n">
        <v>2</v>
      </c>
      <c r="F16352" s="7" t="n">
        <v>33.9300003051758</v>
      </c>
      <c r="G16352" s="7" t="n">
        <v>0</v>
      </c>
    </row>
    <row r="16353" spans="1:7">
      <c r="A16353" t="s">
        <v>4</v>
      </c>
      <c r="B16353" s="4" t="s">
        <v>5</v>
      </c>
      <c r="C16353" s="4" t="s">
        <v>7</v>
      </c>
      <c r="D16353" s="4" t="s">
        <v>13</v>
      </c>
      <c r="E16353" s="4" t="s">
        <v>13</v>
      </c>
      <c r="F16353" s="4" t="s">
        <v>13</v>
      </c>
      <c r="G16353" s="4" t="s">
        <v>13</v>
      </c>
    </row>
    <row r="16354" spans="1:7">
      <c r="A16354" t="n">
        <v>137211</v>
      </c>
      <c r="B16354" s="46" t="n">
        <v>46</v>
      </c>
      <c r="C16354" s="7" t="n">
        <v>3</v>
      </c>
      <c r="D16354" s="7" t="n">
        <v>-6.17000007629395</v>
      </c>
      <c r="E16354" s="7" t="n">
        <v>2</v>
      </c>
      <c r="F16354" s="7" t="n">
        <v>34.4199981689453</v>
      </c>
      <c r="G16354" s="7" t="n">
        <v>0</v>
      </c>
    </row>
    <row r="16355" spans="1:7">
      <c r="A16355" t="s">
        <v>4</v>
      </c>
      <c r="B16355" s="4" t="s">
        <v>5</v>
      </c>
      <c r="C16355" s="4" t="s">
        <v>7</v>
      </c>
      <c r="D16355" s="4" t="s">
        <v>13</v>
      </c>
      <c r="E16355" s="4" t="s">
        <v>13</v>
      </c>
      <c r="F16355" s="4" t="s">
        <v>13</v>
      </c>
      <c r="G16355" s="4" t="s">
        <v>13</v>
      </c>
    </row>
    <row r="16356" spans="1:7">
      <c r="A16356" t="n">
        <v>137230</v>
      </c>
      <c r="B16356" s="46" t="n">
        <v>46</v>
      </c>
      <c r="C16356" s="7" t="n">
        <v>4</v>
      </c>
      <c r="D16356" s="7" t="n">
        <v>-3.42000007629395</v>
      </c>
      <c r="E16356" s="7" t="n">
        <v>2</v>
      </c>
      <c r="F16356" s="7" t="n">
        <v>32.4300003051758</v>
      </c>
      <c r="G16356" s="7" t="n">
        <v>0</v>
      </c>
    </row>
    <row r="16357" spans="1:7">
      <c r="A16357" t="s">
        <v>4</v>
      </c>
      <c r="B16357" s="4" t="s">
        <v>5</v>
      </c>
      <c r="C16357" s="4" t="s">
        <v>7</v>
      </c>
      <c r="D16357" s="4" t="s">
        <v>13</v>
      </c>
      <c r="E16357" s="4" t="s">
        <v>13</v>
      </c>
      <c r="F16357" s="4" t="s">
        <v>13</v>
      </c>
      <c r="G16357" s="4" t="s">
        <v>13</v>
      </c>
    </row>
    <row r="16358" spans="1:7">
      <c r="A16358" t="n">
        <v>137249</v>
      </c>
      <c r="B16358" s="46" t="n">
        <v>46</v>
      </c>
      <c r="C16358" s="7" t="n">
        <v>5</v>
      </c>
      <c r="D16358" s="7" t="n">
        <v>-4.38000011444092</v>
      </c>
      <c r="E16358" s="7" t="n">
        <v>2</v>
      </c>
      <c r="F16358" s="7" t="n">
        <v>35.2099990844727</v>
      </c>
      <c r="G16358" s="7" t="n">
        <v>0</v>
      </c>
    </row>
    <row r="16359" spans="1:7">
      <c r="A16359" t="s">
        <v>4</v>
      </c>
      <c r="B16359" s="4" t="s">
        <v>5</v>
      </c>
      <c r="C16359" s="4" t="s">
        <v>7</v>
      </c>
      <c r="D16359" s="4" t="s">
        <v>13</v>
      </c>
      <c r="E16359" s="4" t="s">
        <v>13</v>
      </c>
      <c r="F16359" s="4" t="s">
        <v>13</v>
      </c>
      <c r="G16359" s="4" t="s">
        <v>13</v>
      </c>
    </row>
    <row r="16360" spans="1:7">
      <c r="A16360" t="n">
        <v>137268</v>
      </c>
      <c r="B16360" s="46" t="n">
        <v>46</v>
      </c>
      <c r="C16360" s="7" t="n">
        <v>6</v>
      </c>
      <c r="D16360" s="7" t="n">
        <v>-2.76999998092651</v>
      </c>
      <c r="E16360" s="7" t="n">
        <v>2</v>
      </c>
      <c r="F16360" s="7" t="n">
        <v>33.1199989318848</v>
      </c>
      <c r="G16360" s="7" t="n">
        <v>0</v>
      </c>
    </row>
    <row r="16361" spans="1:7">
      <c r="A16361" t="s">
        <v>4</v>
      </c>
      <c r="B16361" s="4" t="s">
        <v>5</v>
      </c>
      <c r="C16361" s="4" t="s">
        <v>7</v>
      </c>
      <c r="D16361" s="4" t="s">
        <v>13</v>
      </c>
      <c r="E16361" s="4" t="s">
        <v>13</v>
      </c>
      <c r="F16361" s="4" t="s">
        <v>13</v>
      </c>
      <c r="G16361" s="4" t="s">
        <v>13</v>
      </c>
    </row>
    <row r="16362" spans="1:7">
      <c r="A16362" t="n">
        <v>137287</v>
      </c>
      <c r="B16362" s="46" t="n">
        <v>46</v>
      </c>
      <c r="C16362" s="7" t="n">
        <v>7</v>
      </c>
      <c r="D16362" s="7" t="n">
        <v>-5.05000019073486</v>
      </c>
      <c r="E16362" s="7" t="n">
        <v>2</v>
      </c>
      <c r="F16362" s="7" t="n">
        <v>35.4500007629395</v>
      </c>
      <c r="G16362" s="7" t="n">
        <v>0</v>
      </c>
    </row>
    <row r="16363" spans="1:7">
      <c r="A16363" t="s">
        <v>4</v>
      </c>
      <c r="B16363" s="4" t="s">
        <v>5</v>
      </c>
      <c r="C16363" s="4" t="s">
        <v>7</v>
      </c>
      <c r="D16363" s="4" t="s">
        <v>13</v>
      </c>
      <c r="E16363" s="4" t="s">
        <v>13</v>
      </c>
      <c r="F16363" s="4" t="s">
        <v>13</v>
      </c>
      <c r="G16363" s="4" t="s">
        <v>13</v>
      </c>
    </row>
    <row r="16364" spans="1:7">
      <c r="A16364" t="n">
        <v>137306</v>
      </c>
      <c r="B16364" s="46" t="n">
        <v>46</v>
      </c>
      <c r="C16364" s="7" t="n">
        <v>8</v>
      </c>
      <c r="D16364" s="7" t="n">
        <v>-3.46000003814697</v>
      </c>
      <c r="E16364" s="7" t="n">
        <v>2</v>
      </c>
      <c r="F16364" s="7" t="n">
        <v>33.75</v>
      </c>
      <c r="G16364" s="7" t="n">
        <v>0</v>
      </c>
    </row>
    <row r="16365" spans="1:7">
      <c r="A16365" t="s">
        <v>4</v>
      </c>
      <c r="B16365" s="4" t="s">
        <v>5</v>
      </c>
      <c r="C16365" s="4" t="s">
        <v>7</v>
      </c>
      <c r="D16365" s="4" t="s">
        <v>13</v>
      </c>
      <c r="E16365" s="4" t="s">
        <v>13</v>
      </c>
      <c r="F16365" s="4" t="s">
        <v>13</v>
      </c>
      <c r="G16365" s="4" t="s">
        <v>13</v>
      </c>
    </row>
    <row r="16366" spans="1:7">
      <c r="A16366" t="n">
        <v>137325</v>
      </c>
      <c r="B16366" s="46" t="n">
        <v>46</v>
      </c>
      <c r="C16366" s="7" t="n">
        <v>9</v>
      </c>
      <c r="D16366" s="7" t="n">
        <v>-3.75999999046326</v>
      </c>
      <c r="E16366" s="7" t="n">
        <v>2</v>
      </c>
      <c r="F16366" s="7" t="n">
        <v>33.2400016784668</v>
      </c>
      <c r="G16366" s="7" t="n">
        <v>0</v>
      </c>
    </row>
    <row r="16367" spans="1:7">
      <c r="A16367" t="s">
        <v>4</v>
      </c>
      <c r="B16367" s="4" t="s">
        <v>5</v>
      </c>
      <c r="C16367" s="4" t="s">
        <v>7</v>
      </c>
      <c r="D16367" s="4" t="s">
        <v>13</v>
      </c>
      <c r="E16367" s="4" t="s">
        <v>13</v>
      </c>
      <c r="F16367" s="4" t="s">
        <v>13</v>
      </c>
      <c r="G16367" s="4" t="s">
        <v>13</v>
      </c>
    </row>
    <row r="16368" spans="1:7">
      <c r="A16368" t="n">
        <v>137344</v>
      </c>
      <c r="B16368" s="46" t="n">
        <v>46</v>
      </c>
      <c r="C16368" s="7" t="n">
        <v>7032</v>
      </c>
      <c r="D16368" s="7" t="n">
        <v>-4.63000011444092</v>
      </c>
      <c r="E16368" s="7" t="n">
        <v>2</v>
      </c>
      <c r="F16368" s="7" t="n">
        <v>35.3899993896484</v>
      </c>
      <c r="G16368" s="7" t="n">
        <v>0</v>
      </c>
    </row>
    <row r="16369" spans="1:7">
      <c r="A16369" t="s">
        <v>4</v>
      </c>
      <c r="B16369" s="4" t="s">
        <v>5</v>
      </c>
      <c r="C16369" s="4" t="s">
        <v>7</v>
      </c>
      <c r="D16369" s="4" t="s">
        <v>13</v>
      </c>
      <c r="E16369" s="4" t="s">
        <v>14</v>
      </c>
      <c r="F16369" s="4" t="s">
        <v>13</v>
      </c>
      <c r="G16369" s="4" t="s">
        <v>13</v>
      </c>
      <c r="H16369" s="4" t="s">
        <v>8</v>
      </c>
    </row>
    <row r="16370" spans="1:7">
      <c r="A16370" t="n">
        <v>137363</v>
      </c>
      <c r="B16370" s="87" t="n">
        <v>100</v>
      </c>
      <c r="C16370" s="7" t="n">
        <v>0</v>
      </c>
      <c r="D16370" s="7" t="n">
        <v>-5.69999980926514</v>
      </c>
      <c r="E16370" s="7" t="n">
        <v>1078774989</v>
      </c>
      <c r="F16370" s="7" t="n">
        <v>32.2999992370605</v>
      </c>
      <c r="G16370" s="7" t="n">
        <v>0</v>
      </c>
      <c r="H16370" s="7" t="n">
        <v>0</v>
      </c>
    </row>
    <row r="16371" spans="1:7">
      <c r="A16371" t="s">
        <v>4</v>
      </c>
      <c r="B16371" s="4" t="s">
        <v>5</v>
      </c>
      <c r="C16371" s="4" t="s">
        <v>7</v>
      </c>
      <c r="D16371" s="4" t="s">
        <v>13</v>
      </c>
      <c r="E16371" s="4" t="s">
        <v>14</v>
      </c>
      <c r="F16371" s="4" t="s">
        <v>13</v>
      </c>
      <c r="G16371" s="4" t="s">
        <v>13</v>
      </c>
      <c r="H16371" s="4" t="s">
        <v>8</v>
      </c>
    </row>
    <row r="16372" spans="1:7">
      <c r="A16372" t="n">
        <v>137383</v>
      </c>
      <c r="B16372" s="87" t="n">
        <v>100</v>
      </c>
      <c r="C16372" s="7" t="n">
        <v>1</v>
      </c>
      <c r="D16372" s="7" t="n">
        <v>-5.69999980926514</v>
      </c>
      <c r="E16372" s="7" t="n">
        <v>1078774989</v>
      </c>
      <c r="F16372" s="7" t="n">
        <v>32.2999992370605</v>
      </c>
      <c r="G16372" s="7" t="n">
        <v>0</v>
      </c>
      <c r="H16372" s="7" t="n">
        <v>0</v>
      </c>
    </row>
    <row r="16373" spans="1:7">
      <c r="A16373" t="s">
        <v>4</v>
      </c>
      <c r="B16373" s="4" t="s">
        <v>5</v>
      </c>
      <c r="C16373" s="4" t="s">
        <v>7</v>
      </c>
      <c r="D16373" s="4" t="s">
        <v>13</v>
      </c>
      <c r="E16373" s="4" t="s">
        <v>14</v>
      </c>
      <c r="F16373" s="4" t="s">
        <v>13</v>
      </c>
      <c r="G16373" s="4" t="s">
        <v>13</v>
      </c>
      <c r="H16373" s="4" t="s">
        <v>8</v>
      </c>
    </row>
    <row r="16374" spans="1:7">
      <c r="A16374" t="n">
        <v>137403</v>
      </c>
      <c r="B16374" s="87" t="n">
        <v>100</v>
      </c>
      <c r="C16374" s="7" t="n">
        <v>2</v>
      </c>
      <c r="D16374" s="7" t="n">
        <v>-5.69999980926514</v>
      </c>
      <c r="E16374" s="7" t="n">
        <v>1078774989</v>
      </c>
      <c r="F16374" s="7" t="n">
        <v>32.2999992370605</v>
      </c>
      <c r="G16374" s="7" t="n">
        <v>0</v>
      </c>
      <c r="H16374" s="7" t="n">
        <v>0</v>
      </c>
    </row>
    <row r="16375" spans="1:7">
      <c r="A16375" t="s">
        <v>4</v>
      </c>
      <c r="B16375" s="4" t="s">
        <v>5</v>
      </c>
      <c r="C16375" s="4" t="s">
        <v>7</v>
      </c>
      <c r="D16375" s="4" t="s">
        <v>13</v>
      </c>
      <c r="E16375" s="4" t="s">
        <v>14</v>
      </c>
      <c r="F16375" s="4" t="s">
        <v>13</v>
      </c>
      <c r="G16375" s="4" t="s">
        <v>13</v>
      </c>
      <c r="H16375" s="4" t="s">
        <v>8</v>
      </c>
    </row>
    <row r="16376" spans="1:7">
      <c r="A16376" t="n">
        <v>137423</v>
      </c>
      <c r="B16376" s="87" t="n">
        <v>100</v>
      </c>
      <c r="C16376" s="7" t="n">
        <v>3</v>
      </c>
      <c r="D16376" s="7" t="n">
        <v>-5.69999980926514</v>
      </c>
      <c r="E16376" s="7" t="n">
        <v>1078774989</v>
      </c>
      <c r="F16376" s="7" t="n">
        <v>32.2999992370605</v>
      </c>
      <c r="G16376" s="7" t="n">
        <v>0</v>
      </c>
      <c r="H16376" s="7" t="n">
        <v>0</v>
      </c>
    </row>
    <row r="16377" spans="1:7">
      <c r="A16377" t="s">
        <v>4</v>
      </c>
      <c r="B16377" s="4" t="s">
        <v>5</v>
      </c>
      <c r="C16377" s="4" t="s">
        <v>7</v>
      </c>
      <c r="D16377" s="4" t="s">
        <v>13</v>
      </c>
      <c r="E16377" s="4" t="s">
        <v>14</v>
      </c>
      <c r="F16377" s="4" t="s">
        <v>13</v>
      </c>
      <c r="G16377" s="4" t="s">
        <v>13</v>
      </c>
      <c r="H16377" s="4" t="s">
        <v>8</v>
      </c>
    </row>
    <row r="16378" spans="1:7">
      <c r="A16378" t="n">
        <v>137443</v>
      </c>
      <c r="B16378" s="87" t="n">
        <v>100</v>
      </c>
      <c r="C16378" s="7" t="n">
        <v>4</v>
      </c>
      <c r="D16378" s="7" t="n">
        <v>-5.69999980926514</v>
      </c>
      <c r="E16378" s="7" t="n">
        <v>1078774989</v>
      </c>
      <c r="F16378" s="7" t="n">
        <v>32.2999992370605</v>
      </c>
      <c r="G16378" s="7" t="n">
        <v>0</v>
      </c>
      <c r="H16378" s="7" t="n">
        <v>0</v>
      </c>
    </row>
    <row r="16379" spans="1:7">
      <c r="A16379" t="s">
        <v>4</v>
      </c>
      <c r="B16379" s="4" t="s">
        <v>5</v>
      </c>
      <c r="C16379" s="4" t="s">
        <v>7</v>
      </c>
      <c r="D16379" s="4" t="s">
        <v>13</v>
      </c>
      <c r="E16379" s="4" t="s">
        <v>14</v>
      </c>
      <c r="F16379" s="4" t="s">
        <v>13</v>
      </c>
      <c r="G16379" s="4" t="s">
        <v>13</v>
      </c>
      <c r="H16379" s="4" t="s">
        <v>8</v>
      </c>
    </row>
    <row r="16380" spans="1:7">
      <c r="A16380" t="n">
        <v>137463</v>
      </c>
      <c r="B16380" s="87" t="n">
        <v>100</v>
      </c>
      <c r="C16380" s="7" t="n">
        <v>5</v>
      </c>
      <c r="D16380" s="7" t="n">
        <v>-5.69999980926514</v>
      </c>
      <c r="E16380" s="7" t="n">
        <v>1078774989</v>
      </c>
      <c r="F16380" s="7" t="n">
        <v>32.2999992370605</v>
      </c>
      <c r="G16380" s="7" t="n">
        <v>0</v>
      </c>
      <c r="H16380" s="7" t="n">
        <v>0</v>
      </c>
    </row>
    <row r="16381" spans="1:7">
      <c r="A16381" t="s">
        <v>4</v>
      </c>
      <c r="B16381" s="4" t="s">
        <v>5</v>
      </c>
      <c r="C16381" s="4" t="s">
        <v>7</v>
      </c>
      <c r="D16381" s="4" t="s">
        <v>13</v>
      </c>
      <c r="E16381" s="4" t="s">
        <v>14</v>
      </c>
      <c r="F16381" s="4" t="s">
        <v>13</v>
      </c>
      <c r="G16381" s="4" t="s">
        <v>13</v>
      </c>
      <c r="H16381" s="4" t="s">
        <v>8</v>
      </c>
    </row>
    <row r="16382" spans="1:7">
      <c r="A16382" t="n">
        <v>137483</v>
      </c>
      <c r="B16382" s="87" t="n">
        <v>100</v>
      </c>
      <c r="C16382" s="7" t="n">
        <v>6</v>
      </c>
      <c r="D16382" s="7" t="n">
        <v>-5.69999980926514</v>
      </c>
      <c r="E16382" s="7" t="n">
        <v>1078774989</v>
      </c>
      <c r="F16382" s="7" t="n">
        <v>32.2999992370605</v>
      </c>
      <c r="G16382" s="7" t="n">
        <v>0</v>
      </c>
      <c r="H16382" s="7" t="n">
        <v>0</v>
      </c>
    </row>
    <row r="16383" spans="1:7">
      <c r="A16383" t="s">
        <v>4</v>
      </c>
      <c r="B16383" s="4" t="s">
        <v>5</v>
      </c>
      <c r="C16383" s="4" t="s">
        <v>7</v>
      </c>
      <c r="D16383" s="4" t="s">
        <v>13</v>
      </c>
      <c r="E16383" s="4" t="s">
        <v>14</v>
      </c>
      <c r="F16383" s="4" t="s">
        <v>13</v>
      </c>
      <c r="G16383" s="4" t="s">
        <v>13</v>
      </c>
      <c r="H16383" s="4" t="s">
        <v>8</v>
      </c>
    </row>
    <row r="16384" spans="1:7">
      <c r="A16384" t="n">
        <v>137503</v>
      </c>
      <c r="B16384" s="87" t="n">
        <v>100</v>
      </c>
      <c r="C16384" s="7" t="n">
        <v>7</v>
      </c>
      <c r="D16384" s="7" t="n">
        <v>-5.69999980926514</v>
      </c>
      <c r="E16384" s="7" t="n">
        <v>1078774989</v>
      </c>
      <c r="F16384" s="7" t="n">
        <v>32.2999992370605</v>
      </c>
      <c r="G16384" s="7" t="n">
        <v>0</v>
      </c>
      <c r="H16384" s="7" t="n">
        <v>0</v>
      </c>
    </row>
    <row r="16385" spans="1:8">
      <c r="A16385" t="s">
        <v>4</v>
      </c>
      <c r="B16385" s="4" t="s">
        <v>5</v>
      </c>
      <c r="C16385" s="4" t="s">
        <v>7</v>
      </c>
      <c r="D16385" s="4" t="s">
        <v>13</v>
      </c>
      <c r="E16385" s="4" t="s">
        <v>14</v>
      </c>
      <c r="F16385" s="4" t="s">
        <v>13</v>
      </c>
      <c r="G16385" s="4" t="s">
        <v>13</v>
      </c>
      <c r="H16385" s="4" t="s">
        <v>8</v>
      </c>
    </row>
    <row r="16386" spans="1:8">
      <c r="A16386" t="n">
        <v>137523</v>
      </c>
      <c r="B16386" s="87" t="n">
        <v>100</v>
      </c>
      <c r="C16386" s="7" t="n">
        <v>8</v>
      </c>
      <c r="D16386" s="7" t="n">
        <v>-5.69999980926514</v>
      </c>
      <c r="E16386" s="7" t="n">
        <v>1078774989</v>
      </c>
      <c r="F16386" s="7" t="n">
        <v>32.2999992370605</v>
      </c>
      <c r="G16386" s="7" t="n">
        <v>0</v>
      </c>
      <c r="H16386" s="7" t="n">
        <v>0</v>
      </c>
    </row>
    <row r="16387" spans="1:8">
      <c r="A16387" t="s">
        <v>4</v>
      </c>
      <c r="B16387" s="4" t="s">
        <v>5</v>
      </c>
      <c r="C16387" s="4" t="s">
        <v>7</v>
      </c>
      <c r="D16387" s="4" t="s">
        <v>13</v>
      </c>
      <c r="E16387" s="4" t="s">
        <v>14</v>
      </c>
      <c r="F16387" s="4" t="s">
        <v>13</v>
      </c>
      <c r="G16387" s="4" t="s">
        <v>13</v>
      </c>
      <c r="H16387" s="4" t="s">
        <v>8</v>
      </c>
    </row>
    <row r="16388" spans="1:8">
      <c r="A16388" t="n">
        <v>137543</v>
      </c>
      <c r="B16388" s="87" t="n">
        <v>100</v>
      </c>
      <c r="C16388" s="7" t="n">
        <v>9</v>
      </c>
      <c r="D16388" s="7" t="n">
        <v>-5.69999980926514</v>
      </c>
      <c r="E16388" s="7" t="n">
        <v>1078774989</v>
      </c>
      <c r="F16388" s="7" t="n">
        <v>32.2999992370605</v>
      </c>
      <c r="G16388" s="7" t="n">
        <v>0</v>
      </c>
      <c r="H16388" s="7" t="n">
        <v>0</v>
      </c>
    </row>
    <row r="16389" spans="1:8">
      <c r="A16389" t="s">
        <v>4</v>
      </c>
      <c r="B16389" s="4" t="s">
        <v>5</v>
      </c>
      <c r="C16389" s="4" t="s">
        <v>7</v>
      </c>
      <c r="D16389" s="4" t="s">
        <v>13</v>
      </c>
      <c r="E16389" s="4" t="s">
        <v>14</v>
      </c>
      <c r="F16389" s="4" t="s">
        <v>13</v>
      </c>
      <c r="G16389" s="4" t="s">
        <v>13</v>
      </c>
      <c r="H16389" s="4" t="s">
        <v>8</v>
      </c>
    </row>
    <row r="16390" spans="1:8">
      <c r="A16390" t="n">
        <v>137563</v>
      </c>
      <c r="B16390" s="87" t="n">
        <v>100</v>
      </c>
      <c r="C16390" s="7" t="n">
        <v>7032</v>
      </c>
      <c r="D16390" s="7" t="n">
        <v>-5.69999980926514</v>
      </c>
      <c r="E16390" s="7" t="n">
        <v>1078774989</v>
      </c>
      <c r="F16390" s="7" t="n">
        <v>32.2999992370605</v>
      </c>
      <c r="G16390" s="7" t="n">
        <v>0</v>
      </c>
      <c r="H16390" s="7" t="n">
        <v>0</v>
      </c>
    </row>
    <row r="16391" spans="1:8">
      <c r="A16391" t="s">
        <v>4</v>
      </c>
      <c r="B16391" s="4" t="s">
        <v>5</v>
      </c>
      <c r="C16391" s="4" t="s">
        <v>8</v>
      </c>
      <c r="D16391" s="4" t="s">
        <v>8</v>
      </c>
      <c r="E16391" s="4" t="s">
        <v>13</v>
      </c>
      <c r="F16391" s="4" t="s">
        <v>13</v>
      </c>
      <c r="G16391" s="4" t="s">
        <v>13</v>
      </c>
      <c r="H16391" s="4" t="s">
        <v>7</v>
      </c>
    </row>
    <row r="16392" spans="1:8">
      <c r="A16392" t="n">
        <v>137583</v>
      </c>
      <c r="B16392" s="31" t="n">
        <v>45</v>
      </c>
      <c r="C16392" s="7" t="n">
        <v>2</v>
      </c>
      <c r="D16392" s="7" t="n">
        <v>3</v>
      </c>
      <c r="E16392" s="7" t="n">
        <v>-4.44999980926514</v>
      </c>
      <c r="F16392" s="7" t="n">
        <v>3.27999997138977</v>
      </c>
      <c r="G16392" s="7" t="n">
        <v>33.9900016784668</v>
      </c>
      <c r="H16392" s="7" t="n">
        <v>0</v>
      </c>
    </row>
    <row r="16393" spans="1:8">
      <c r="A16393" t="s">
        <v>4</v>
      </c>
      <c r="B16393" s="4" t="s">
        <v>5</v>
      </c>
      <c r="C16393" s="4" t="s">
        <v>8</v>
      </c>
      <c r="D16393" s="4" t="s">
        <v>8</v>
      </c>
      <c r="E16393" s="4" t="s">
        <v>13</v>
      </c>
      <c r="F16393" s="4" t="s">
        <v>13</v>
      </c>
      <c r="G16393" s="4" t="s">
        <v>13</v>
      </c>
      <c r="H16393" s="4" t="s">
        <v>7</v>
      </c>
      <c r="I16393" s="4" t="s">
        <v>8</v>
      </c>
    </row>
    <row r="16394" spans="1:8">
      <c r="A16394" t="n">
        <v>137600</v>
      </c>
      <c r="B16394" s="31" t="n">
        <v>45</v>
      </c>
      <c r="C16394" s="7" t="n">
        <v>4</v>
      </c>
      <c r="D16394" s="7" t="n">
        <v>3</v>
      </c>
      <c r="E16394" s="7" t="n">
        <v>17.5499992370605</v>
      </c>
      <c r="F16394" s="7" t="n">
        <v>243.429992675781</v>
      </c>
      <c r="G16394" s="7" t="n">
        <v>0</v>
      </c>
      <c r="H16394" s="7" t="n">
        <v>0</v>
      </c>
      <c r="I16394" s="7" t="n">
        <v>0</v>
      </c>
    </row>
    <row r="16395" spans="1:8">
      <c r="A16395" t="s">
        <v>4</v>
      </c>
      <c r="B16395" s="4" t="s">
        <v>5</v>
      </c>
      <c r="C16395" s="4" t="s">
        <v>8</v>
      </c>
      <c r="D16395" s="4" t="s">
        <v>8</v>
      </c>
      <c r="E16395" s="4" t="s">
        <v>13</v>
      </c>
      <c r="F16395" s="4" t="s">
        <v>7</v>
      </c>
    </row>
    <row r="16396" spans="1:8">
      <c r="A16396" t="n">
        <v>137618</v>
      </c>
      <c r="B16396" s="31" t="n">
        <v>45</v>
      </c>
      <c r="C16396" s="7" t="n">
        <v>5</v>
      </c>
      <c r="D16396" s="7" t="n">
        <v>3</v>
      </c>
      <c r="E16396" s="7" t="n">
        <v>3.70000004768372</v>
      </c>
      <c r="F16396" s="7" t="n">
        <v>0</v>
      </c>
    </row>
    <row r="16397" spans="1:8">
      <c r="A16397" t="s">
        <v>4</v>
      </c>
      <c r="B16397" s="4" t="s">
        <v>5</v>
      </c>
      <c r="C16397" s="4" t="s">
        <v>8</v>
      </c>
      <c r="D16397" s="4" t="s">
        <v>8</v>
      </c>
      <c r="E16397" s="4" t="s">
        <v>13</v>
      </c>
      <c r="F16397" s="4" t="s">
        <v>7</v>
      </c>
    </row>
    <row r="16398" spans="1:8">
      <c r="A16398" t="n">
        <v>137627</v>
      </c>
      <c r="B16398" s="31" t="n">
        <v>45</v>
      </c>
      <c r="C16398" s="7" t="n">
        <v>11</v>
      </c>
      <c r="D16398" s="7" t="n">
        <v>3</v>
      </c>
      <c r="E16398" s="7" t="n">
        <v>34</v>
      </c>
      <c r="F16398" s="7" t="n">
        <v>0</v>
      </c>
    </row>
    <row r="16399" spans="1:8">
      <c r="A16399" t="s">
        <v>4</v>
      </c>
      <c r="B16399" s="4" t="s">
        <v>5</v>
      </c>
      <c r="C16399" s="4" t="s">
        <v>8</v>
      </c>
      <c r="D16399" s="4" t="s">
        <v>8</v>
      </c>
      <c r="E16399" s="4" t="s">
        <v>13</v>
      </c>
      <c r="F16399" s="4" t="s">
        <v>7</v>
      </c>
    </row>
    <row r="16400" spans="1:8">
      <c r="A16400" t="n">
        <v>137636</v>
      </c>
      <c r="B16400" s="31" t="n">
        <v>45</v>
      </c>
      <c r="C16400" s="7" t="n">
        <v>5</v>
      </c>
      <c r="D16400" s="7" t="n">
        <v>3</v>
      </c>
      <c r="E16400" s="7" t="n">
        <v>4</v>
      </c>
      <c r="F16400" s="7" t="n">
        <v>30000</v>
      </c>
    </row>
    <row r="16401" spans="1:9">
      <c r="A16401" t="s">
        <v>4</v>
      </c>
      <c r="B16401" s="4" t="s">
        <v>5</v>
      </c>
      <c r="C16401" s="4" t="s">
        <v>8</v>
      </c>
      <c r="D16401" s="4" t="s">
        <v>7</v>
      </c>
    </row>
    <row r="16402" spans="1:9">
      <c r="A16402" t="n">
        <v>137645</v>
      </c>
      <c r="B16402" s="27" t="n">
        <v>58</v>
      </c>
      <c r="C16402" s="7" t="n">
        <v>255</v>
      </c>
      <c r="D16402" s="7" t="n">
        <v>0</v>
      </c>
    </row>
    <row r="16403" spans="1:9">
      <c r="A16403" t="s">
        <v>4</v>
      </c>
      <c r="B16403" s="4" t="s">
        <v>5</v>
      </c>
      <c r="C16403" s="4" t="s">
        <v>8</v>
      </c>
      <c r="D16403" s="4" t="s">
        <v>7</v>
      </c>
      <c r="E16403" s="4" t="s">
        <v>9</v>
      </c>
    </row>
    <row r="16404" spans="1:9">
      <c r="A16404" t="n">
        <v>137649</v>
      </c>
      <c r="B16404" s="39" t="n">
        <v>51</v>
      </c>
      <c r="C16404" s="7" t="n">
        <v>4</v>
      </c>
      <c r="D16404" s="7" t="n">
        <v>3</v>
      </c>
      <c r="E16404" s="7" t="s">
        <v>76</v>
      </c>
    </row>
    <row r="16405" spans="1:9">
      <c r="A16405" t="s">
        <v>4</v>
      </c>
      <c r="B16405" s="4" t="s">
        <v>5</v>
      </c>
      <c r="C16405" s="4" t="s">
        <v>7</v>
      </c>
    </row>
    <row r="16406" spans="1:9">
      <c r="A16406" t="n">
        <v>137663</v>
      </c>
      <c r="B16406" s="25" t="n">
        <v>16</v>
      </c>
      <c r="C16406" s="7" t="n">
        <v>0</v>
      </c>
    </row>
    <row r="16407" spans="1:9">
      <c r="A16407" t="s">
        <v>4</v>
      </c>
      <c r="B16407" s="4" t="s">
        <v>5</v>
      </c>
      <c r="C16407" s="4" t="s">
        <v>7</v>
      </c>
      <c r="D16407" s="4" t="s">
        <v>74</v>
      </c>
      <c r="E16407" s="4" t="s">
        <v>8</v>
      </c>
      <c r="F16407" s="4" t="s">
        <v>8</v>
      </c>
    </row>
    <row r="16408" spans="1:9">
      <c r="A16408" t="n">
        <v>137666</v>
      </c>
      <c r="B16408" s="40" t="n">
        <v>26</v>
      </c>
      <c r="C16408" s="7" t="n">
        <v>3</v>
      </c>
      <c r="D16408" s="7" t="s">
        <v>923</v>
      </c>
      <c r="E16408" s="7" t="n">
        <v>2</v>
      </c>
      <c r="F16408" s="7" t="n">
        <v>0</v>
      </c>
    </row>
    <row r="16409" spans="1:9">
      <c r="A16409" t="s">
        <v>4</v>
      </c>
      <c r="B16409" s="4" t="s">
        <v>5</v>
      </c>
    </row>
    <row r="16410" spans="1:9">
      <c r="A16410" t="n">
        <v>137696</v>
      </c>
      <c r="B16410" s="41" t="n">
        <v>28</v>
      </c>
    </row>
    <row r="16411" spans="1:9">
      <c r="A16411" t="s">
        <v>4</v>
      </c>
      <c r="B16411" s="4" t="s">
        <v>5</v>
      </c>
      <c r="C16411" s="4" t="s">
        <v>8</v>
      </c>
      <c r="D16411" s="4" t="s">
        <v>7</v>
      </c>
      <c r="E16411" s="4" t="s">
        <v>9</v>
      </c>
    </row>
    <row r="16412" spans="1:9">
      <c r="A16412" t="n">
        <v>137697</v>
      </c>
      <c r="B16412" s="39" t="n">
        <v>51</v>
      </c>
      <c r="C16412" s="7" t="n">
        <v>4</v>
      </c>
      <c r="D16412" s="7" t="n">
        <v>2</v>
      </c>
      <c r="E16412" s="7" t="s">
        <v>85</v>
      </c>
    </row>
    <row r="16413" spans="1:9">
      <c r="A16413" t="s">
        <v>4</v>
      </c>
      <c r="B16413" s="4" t="s">
        <v>5</v>
      </c>
      <c r="C16413" s="4" t="s">
        <v>7</v>
      </c>
    </row>
    <row r="16414" spans="1:9">
      <c r="A16414" t="n">
        <v>137711</v>
      </c>
      <c r="B16414" s="25" t="n">
        <v>16</v>
      </c>
      <c r="C16414" s="7" t="n">
        <v>0</v>
      </c>
    </row>
    <row r="16415" spans="1:9">
      <c r="A16415" t="s">
        <v>4</v>
      </c>
      <c r="B16415" s="4" t="s">
        <v>5</v>
      </c>
      <c r="C16415" s="4" t="s">
        <v>7</v>
      </c>
      <c r="D16415" s="4" t="s">
        <v>74</v>
      </c>
      <c r="E16415" s="4" t="s">
        <v>8</v>
      </c>
      <c r="F16415" s="4" t="s">
        <v>8</v>
      </c>
      <c r="G16415" s="4" t="s">
        <v>74</v>
      </c>
      <c r="H16415" s="4" t="s">
        <v>8</v>
      </c>
      <c r="I16415" s="4" t="s">
        <v>8</v>
      </c>
    </row>
    <row r="16416" spans="1:9">
      <c r="A16416" t="n">
        <v>137714</v>
      </c>
      <c r="B16416" s="40" t="n">
        <v>26</v>
      </c>
      <c r="C16416" s="7" t="n">
        <v>2</v>
      </c>
      <c r="D16416" s="7" t="s">
        <v>924</v>
      </c>
      <c r="E16416" s="7" t="n">
        <v>2</v>
      </c>
      <c r="F16416" s="7" t="n">
        <v>3</v>
      </c>
      <c r="G16416" s="7" t="s">
        <v>925</v>
      </c>
      <c r="H16416" s="7" t="n">
        <v>2</v>
      </c>
      <c r="I16416" s="7" t="n">
        <v>0</v>
      </c>
    </row>
    <row r="16417" spans="1:9">
      <c r="A16417" t="s">
        <v>4</v>
      </c>
      <c r="B16417" s="4" t="s">
        <v>5</v>
      </c>
    </row>
    <row r="16418" spans="1:9">
      <c r="A16418" t="n">
        <v>137834</v>
      </c>
      <c r="B16418" s="41" t="n">
        <v>28</v>
      </c>
    </row>
    <row r="16419" spans="1:9">
      <c r="A16419" t="s">
        <v>4</v>
      </c>
      <c r="B16419" s="4" t="s">
        <v>5</v>
      </c>
      <c r="C16419" s="4" t="s">
        <v>8</v>
      </c>
      <c r="D16419" s="4" t="s">
        <v>7</v>
      </c>
      <c r="E16419" s="4" t="s">
        <v>9</v>
      </c>
    </row>
    <row r="16420" spans="1:9">
      <c r="A16420" t="n">
        <v>137835</v>
      </c>
      <c r="B16420" s="39" t="n">
        <v>51</v>
      </c>
      <c r="C16420" s="7" t="n">
        <v>4</v>
      </c>
      <c r="D16420" s="7" t="n">
        <v>0</v>
      </c>
      <c r="E16420" s="7" t="s">
        <v>85</v>
      </c>
    </row>
    <row r="16421" spans="1:9">
      <c r="A16421" t="s">
        <v>4</v>
      </c>
      <c r="B16421" s="4" t="s">
        <v>5</v>
      </c>
      <c r="C16421" s="4" t="s">
        <v>7</v>
      </c>
    </row>
    <row r="16422" spans="1:9">
      <c r="A16422" t="n">
        <v>137849</v>
      </c>
      <c r="B16422" s="25" t="n">
        <v>16</v>
      </c>
      <c r="C16422" s="7" t="n">
        <v>0</v>
      </c>
    </row>
    <row r="16423" spans="1:9">
      <c r="A16423" t="s">
        <v>4</v>
      </c>
      <c r="B16423" s="4" t="s">
        <v>5</v>
      </c>
      <c r="C16423" s="4" t="s">
        <v>7</v>
      </c>
      <c r="D16423" s="4" t="s">
        <v>74</v>
      </c>
      <c r="E16423" s="4" t="s">
        <v>8</v>
      </c>
      <c r="F16423" s="4" t="s">
        <v>8</v>
      </c>
      <c r="G16423" s="4" t="s">
        <v>74</v>
      </c>
      <c r="H16423" s="4" t="s">
        <v>8</v>
      </c>
      <c r="I16423" s="4" t="s">
        <v>8</v>
      </c>
    </row>
    <row r="16424" spans="1:9">
      <c r="A16424" t="n">
        <v>137852</v>
      </c>
      <c r="B16424" s="40" t="n">
        <v>26</v>
      </c>
      <c r="C16424" s="7" t="n">
        <v>0</v>
      </c>
      <c r="D16424" s="7" t="s">
        <v>926</v>
      </c>
      <c r="E16424" s="7" t="n">
        <v>2</v>
      </c>
      <c r="F16424" s="7" t="n">
        <v>3</v>
      </c>
      <c r="G16424" s="7" t="s">
        <v>927</v>
      </c>
      <c r="H16424" s="7" t="n">
        <v>2</v>
      </c>
      <c r="I16424" s="7" t="n">
        <v>0</v>
      </c>
    </row>
    <row r="16425" spans="1:9">
      <c r="A16425" t="s">
        <v>4</v>
      </c>
      <c r="B16425" s="4" t="s">
        <v>5</v>
      </c>
    </row>
    <row r="16426" spans="1:9">
      <c r="A16426" t="n">
        <v>137968</v>
      </c>
      <c r="B16426" s="41" t="n">
        <v>28</v>
      </c>
    </row>
    <row r="16427" spans="1:9">
      <c r="A16427" t="s">
        <v>4</v>
      </c>
      <c r="B16427" s="4" t="s">
        <v>5</v>
      </c>
      <c r="C16427" s="4" t="s">
        <v>8</v>
      </c>
      <c r="D16427" s="4" t="s">
        <v>7</v>
      </c>
      <c r="E16427" s="4" t="s">
        <v>9</v>
      </c>
    </row>
    <row r="16428" spans="1:9">
      <c r="A16428" t="n">
        <v>137969</v>
      </c>
      <c r="B16428" s="39" t="n">
        <v>51</v>
      </c>
      <c r="C16428" s="7" t="n">
        <v>4</v>
      </c>
      <c r="D16428" s="7" t="n">
        <v>4</v>
      </c>
      <c r="E16428" s="7" t="s">
        <v>76</v>
      </c>
    </row>
    <row r="16429" spans="1:9">
      <c r="A16429" t="s">
        <v>4</v>
      </c>
      <c r="B16429" s="4" t="s">
        <v>5</v>
      </c>
      <c r="C16429" s="4" t="s">
        <v>7</v>
      </c>
    </row>
    <row r="16430" spans="1:9">
      <c r="A16430" t="n">
        <v>137983</v>
      </c>
      <c r="B16430" s="25" t="n">
        <v>16</v>
      </c>
      <c r="C16430" s="7" t="n">
        <v>0</v>
      </c>
    </row>
    <row r="16431" spans="1:9">
      <c r="A16431" t="s">
        <v>4</v>
      </c>
      <c r="B16431" s="4" t="s">
        <v>5</v>
      </c>
      <c r="C16431" s="4" t="s">
        <v>7</v>
      </c>
      <c r="D16431" s="4" t="s">
        <v>74</v>
      </c>
      <c r="E16431" s="4" t="s">
        <v>8</v>
      </c>
      <c r="F16431" s="4" t="s">
        <v>8</v>
      </c>
      <c r="G16431" s="4" t="s">
        <v>74</v>
      </c>
      <c r="H16431" s="4" t="s">
        <v>8</v>
      </c>
      <c r="I16431" s="4" t="s">
        <v>8</v>
      </c>
    </row>
    <row r="16432" spans="1:9">
      <c r="A16432" t="n">
        <v>137986</v>
      </c>
      <c r="B16432" s="40" t="n">
        <v>26</v>
      </c>
      <c r="C16432" s="7" t="n">
        <v>4</v>
      </c>
      <c r="D16432" s="7" t="s">
        <v>928</v>
      </c>
      <c r="E16432" s="7" t="n">
        <v>2</v>
      </c>
      <c r="F16432" s="7" t="n">
        <v>3</v>
      </c>
      <c r="G16432" s="7" t="s">
        <v>929</v>
      </c>
      <c r="H16432" s="7" t="n">
        <v>2</v>
      </c>
      <c r="I16432" s="7" t="n">
        <v>0</v>
      </c>
    </row>
    <row r="16433" spans="1:9">
      <c r="A16433" t="s">
        <v>4</v>
      </c>
      <c r="B16433" s="4" t="s">
        <v>5</v>
      </c>
    </row>
    <row r="16434" spans="1:9">
      <c r="A16434" t="n">
        <v>138060</v>
      </c>
      <c r="B16434" s="41" t="n">
        <v>28</v>
      </c>
    </row>
    <row r="16435" spans="1:9">
      <c r="A16435" t="s">
        <v>4</v>
      </c>
      <c r="B16435" s="4" t="s">
        <v>5</v>
      </c>
      <c r="C16435" s="4" t="s">
        <v>8</v>
      </c>
      <c r="D16435" s="4" t="s">
        <v>7</v>
      </c>
      <c r="E16435" s="4" t="s">
        <v>9</v>
      </c>
    </row>
    <row r="16436" spans="1:9">
      <c r="A16436" t="n">
        <v>138061</v>
      </c>
      <c r="B16436" s="39" t="n">
        <v>51</v>
      </c>
      <c r="C16436" s="7" t="n">
        <v>4</v>
      </c>
      <c r="D16436" s="7" t="n">
        <v>6</v>
      </c>
      <c r="E16436" s="7" t="s">
        <v>502</v>
      </c>
    </row>
    <row r="16437" spans="1:9">
      <c r="A16437" t="s">
        <v>4</v>
      </c>
      <c r="B16437" s="4" t="s">
        <v>5</v>
      </c>
      <c r="C16437" s="4" t="s">
        <v>7</v>
      </c>
    </row>
    <row r="16438" spans="1:9">
      <c r="A16438" t="n">
        <v>138074</v>
      </c>
      <c r="B16438" s="25" t="n">
        <v>16</v>
      </c>
      <c r="C16438" s="7" t="n">
        <v>0</v>
      </c>
    </row>
    <row r="16439" spans="1:9">
      <c r="A16439" t="s">
        <v>4</v>
      </c>
      <c r="B16439" s="4" t="s">
        <v>5</v>
      </c>
      <c r="C16439" s="4" t="s">
        <v>7</v>
      </c>
      <c r="D16439" s="4" t="s">
        <v>74</v>
      </c>
      <c r="E16439" s="4" t="s">
        <v>8</v>
      </c>
      <c r="F16439" s="4" t="s">
        <v>8</v>
      </c>
    </row>
    <row r="16440" spans="1:9">
      <c r="A16440" t="n">
        <v>138077</v>
      </c>
      <c r="B16440" s="40" t="n">
        <v>26</v>
      </c>
      <c r="C16440" s="7" t="n">
        <v>6</v>
      </c>
      <c r="D16440" s="7" t="s">
        <v>930</v>
      </c>
      <c r="E16440" s="7" t="n">
        <v>2</v>
      </c>
      <c r="F16440" s="7" t="n">
        <v>0</v>
      </c>
    </row>
    <row r="16441" spans="1:9">
      <c r="A16441" t="s">
        <v>4</v>
      </c>
      <c r="B16441" s="4" t="s">
        <v>5</v>
      </c>
    </row>
    <row r="16442" spans="1:9">
      <c r="A16442" t="n">
        <v>138162</v>
      </c>
      <c r="B16442" s="41" t="n">
        <v>28</v>
      </c>
    </row>
    <row r="16443" spans="1:9">
      <c r="A16443" t="s">
        <v>4</v>
      </c>
      <c r="B16443" s="4" t="s">
        <v>5</v>
      </c>
      <c r="C16443" s="4" t="s">
        <v>8</v>
      </c>
      <c r="D16443" s="4" t="s">
        <v>7</v>
      </c>
      <c r="E16443" s="4" t="s">
        <v>9</v>
      </c>
    </row>
    <row r="16444" spans="1:9">
      <c r="A16444" t="n">
        <v>138163</v>
      </c>
      <c r="B16444" s="39" t="n">
        <v>51</v>
      </c>
      <c r="C16444" s="7" t="n">
        <v>4</v>
      </c>
      <c r="D16444" s="7" t="n">
        <v>11</v>
      </c>
      <c r="E16444" s="7" t="s">
        <v>468</v>
      </c>
    </row>
    <row r="16445" spans="1:9">
      <c r="A16445" t="s">
        <v>4</v>
      </c>
      <c r="B16445" s="4" t="s">
        <v>5</v>
      </c>
      <c r="C16445" s="4" t="s">
        <v>7</v>
      </c>
    </row>
    <row r="16446" spans="1:9">
      <c r="A16446" t="n">
        <v>138177</v>
      </c>
      <c r="B16446" s="25" t="n">
        <v>16</v>
      </c>
      <c r="C16446" s="7" t="n">
        <v>0</v>
      </c>
    </row>
    <row r="16447" spans="1:9">
      <c r="A16447" t="s">
        <v>4</v>
      </c>
      <c r="B16447" s="4" t="s">
        <v>5</v>
      </c>
      <c r="C16447" s="4" t="s">
        <v>7</v>
      </c>
      <c r="D16447" s="4" t="s">
        <v>74</v>
      </c>
      <c r="E16447" s="4" t="s">
        <v>8</v>
      </c>
      <c r="F16447" s="4" t="s">
        <v>8</v>
      </c>
    </row>
    <row r="16448" spans="1:9">
      <c r="A16448" t="n">
        <v>138180</v>
      </c>
      <c r="B16448" s="40" t="n">
        <v>26</v>
      </c>
      <c r="C16448" s="7" t="n">
        <v>11</v>
      </c>
      <c r="D16448" s="7" t="s">
        <v>931</v>
      </c>
      <c r="E16448" s="7" t="n">
        <v>2</v>
      </c>
      <c r="F16448" s="7" t="n">
        <v>0</v>
      </c>
    </row>
    <row r="16449" spans="1:6">
      <c r="A16449" t="s">
        <v>4</v>
      </c>
      <c r="B16449" s="4" t="s">
        <v>5</v>
      </c>
    </row>
    <row r="16450" spans="1:6">
      <c r="A16450" t="n">
        <v>138260</v>
      </c>
      <c r="B16450" s="41" t="n">
        <v>28</v>
      </c>
    </row>
    <row r="16451" spans="1:6">
      <c r="A16451" t="s">
        <v>4</v>
      </c>
      <c r="B16451" s="4" t="s">
        <v>5</v>
      </c>
      <c r="C16451" s="4" t="s">
        <v>8</v>
      </c>
      <c r="D16451" s="4" t="s">
        <v>7</v>
      </c>
      <c r="E16451" s="4" t="s">
        <v>9</v>
      </c>
    </row>
    <row r="16452" spans="1:6">
      <c r="A16452" t="n">
        <v>138261</v>
      </c>
      <c r="B16452" s="39" t="n">
        <v>51</v>
      </c>
      <c r="C16452" s="7" t="n">
        <v>4</v>
      </c>
      <c r="D16452" s="7" t="n">
        <v>7</v>
      </c>
      <c r="E16452" s="7" t="s">
        <v>85</v>
      </c>
    </row>
    <row r="16453" spans="1:6">
      <c r="A16453" t="s">
        <v>4</v>
      </c>
      <c r="B16453" s="4" t="s">
        <v>5</v>
      </c>
      <c r="C16453" s="4" t="s">
        <v>7</v>
      </c>
    </row>
    <row r="16454" spans="1:6">
      <c r="A16454" t="n">
        <v>138275</v>
      </c>
      <c r="B16454" s="25" t="n">
        <v>16</v>
      </c>
      <c r="C16454" s="7" t="n">
        <v>0</v>
      </c>
    </row>
    <row r="16455" spans="1:6">
      <c r="A16455" t="s">
        <v>4</v>
      </c>
      <c r="B16455" s="4" t="s">
        <v>5</v>
      </c>
      <c r="C16455" s="4" t="s">
        <v>7</v>
      </c>
      <c r="D16455" s="4" t="s">
        <v>74</v>
      </c>
      <c r="E16455" s="4" t="s">
        <v>8</v>
      </c>
      <c r="F16455" s="4" t="s">
        <v>8</v>
      </c>
      <c r="G16455" s="4" t="s">
        <v>74</v>
      </c>
      <c r="H16455" s="4" t="s">
        <v>8</v>
      </c>
      <c r="I16455" s="4" t="s">
        <v>8</v>
      </c>
      <c r="J16455" s="4" t="s">
        <v>74</v>
      </c>
      <c r="K16455" s="4" t="s">
        <v>8</v>
      </c>
      <c r="L16455" s="4" t="s">
        <v>8</v>
      </c>
    </row>
    <row r="16456" spans="1:6">
      <c r="A16456" t="n">
        <v>138278</v>
      </c>
      <c r="B16456" s="40" t="n">
        <v>26</v>
      </c>
      <c r="C16456" s="7" t="n">
        <v>7</v>
      </c>
      <c r="D16456" s="7" t="s">
        <v>932</v>
      </c>
      <c r="E16456" s="7" t="n">
        <v>2</v>
      </c>
      <c r="F16456" s="7" t="n">
        <v>3</v>
      </c>
      <c r="G16456" s="7" t="s">
        <v>933</v>
      </c>
      <c r="H16456" s="7" t="n">
        <v>2</v>
      </c>
      <c r="I16456" s="7" t="n">
        <v>3</v>
      </c>
      <c r="J16456" s="7" t="s">
        <v>934</v>
      </c>
      <c r="K16456" s="7" t="n">
        <v>2</v>
      </c>
      <c r="L16456" s="7" t="n">
        <v>0</v>
      </c>
    </row>
    <row r="16457" spans="1:6">
      <c r="A16457" t="s">
        <v>4</v>
      </c>
      <c r="B16457" s="4" t="s">
        <v>5</v>
      </c>
    </row>
    <row r="16458" spans="1:6">
      <c r="A16458" t="n">
        <v>138420</v>
      </c>
      <c r="B16458" s="41" t="n">
        <v>28</v>
      </c>
    </row>
    <row r="16459" spans="1:6">
      <c r="A16459" t="s">
        <v>4</v>
      </c>
      <c r="B16459" s="4" t="s">
        <v>5</v>
      </c>
      <c r="C16459" s="4" t="s">
        <v>7</v>
      </c>
      <c r="D16459" s="4" t="s">
        <v>7</v>
      </c>
      <c r="E16459" s="4" t="s">
        <v>7</v>
      </c>
    </row>
    <row r="16460" spans="1:6">
      <c r="A16460" t="n">
        <v>138421</v>
      </c>
      <c r="B16460" s="56" t="n">
        <v>61</v>
      </c>
      <c r="C16460" s="7" t="n">
        <v>0</v>
      </c>
      <c r="D16460" s="7" t="n">
        <v>7</v>
      </c>
      <c r="E16460" s="7" t="n">
        <v>1000</v>
      </c>
    </row>
    <row r="16461" spans="1:6">
      <c r="A16461" t="s">
        <v>4</v>
      </c>
      <c r="B16461" s="4" t="s">
        <v>5</v>
      </c>
      <c r="C16461" s="4" t="s">
        <v>7</v>
      </c>
    </row>
    <row r="16462" spans="1:6">
      <c r="A16462" t="n">
        <v>138428</v>
      </c>
      <c r="B16462" s="25" t="n">
        <v>16</v>
      </c>
      <c r="C16462" s="7" t="n">
        <v>300</v>
      </c>
    </row>
    <row r="16463" spans="1:6">
      <c r="A16463" t="s">
        <v>4</v>
      </c>
      <c r="B16463" s="4" t="s">
        <v>5</v>
      </c>
      <c r="C16463" s="4" t="s">
        <v>8</v>
      </c>
      <c r="D16463" s="4" t="s">
        <v>7</v>
      </c>
      <c r="E16463" s="4" t="s">
        <v>9</v>
      </c>
    </row>
    <row r="16464" spans="1:6">
      <c r="A16464" t="n">
        <v>138431</v>
      </c>
      <c r="B16464" s="39" t="n">
        <v>51</v>
      </c>
      <c r="C16464" s="7" t="n">
        <v>4</v>
      </c>
      <c r="D16464" s="7" t="n">
        <v>0</v>
      </c>
      <c r="E16464" s="7" t="s">
        <v>935</v>
      </c>
    </row>
    <row r="16465" spans="1:12">
      <c r="A16465" t="s">
        <v>4</v>
      </c>
      <c r="B16465" s="4" t="s">
        <v>5</v>
      </c>
      <c r="C16465" s="4" t="s">
        <v>7</v>
      </c>
    </row>
    <row r="16466" spans="1:12">
      <c r="A16466" t="n">
        <v>138444</v>
      </c>
      <c r="B16466" s="25" t="n">
        <v>16</v>
      </c>
      <c r="C16466" s="7" t="n">
        <v>0</v>
      </c>
    </row>
    <row r="16467" spans="1:12">
      <c r="A16467" t="s">
        <v>4</v>
      </c>
      <c r="B16467" s="4" t="s">
        <v>5</v>
      </c>
      <c r="C16467" s="4" t="s">
        <v>7</v>
      </c>
      <c r="D16467" s="4" t="s">
        <v>74</v>
      </c>
      <c r="E16467" s="4" t="s">
        <v>8</v>
      </c>
      <c r="F16467" s="4" t="s">
        <v>8</v>
      </c>
    </row>
    <row r="16468" spans="1:12">
      <c r="A16468" t="n">
        <v>138447</v>
      </c>
      <c r="B16468" s="40" t="n">
        <v>26</v>
      </c>
      <c r="C16468" s="7" t="n">
        <v>0</v>
      </c>
      <c r="D16468" s="7" t="s">
        <v>936</v>
      </c>
      <c r="E16468" s="7" t="n">
        <v>2</v>
      </c>
      <c r="F16468" s="7" t="n">
        <v>0</v>
      </c>
    </row>
    <row r="16469" spans="1:12">
      <c r="A16469" t="s">
        <v>4</v>
      </c>
      <c r="B16469" s="4" t="s">
        <v>5</v>
      </c>
    </row>
    <row r="16470" spans="1:12">
      <c r="A16470" t="n">
        <v>138494</v>
      </c>
      <c r="B16470" s="41" t="n">
        <v>28</v>
      </c>
    </row>
    <row r="16471" spans="1:12">
      <c r="A16471" t="s">
        <v>4</v>
      </c>
      <c r="B16471" s="4" t="s">
        <v>5</v>
      </c>
      <c r="C16471" s="4" t="s">
        <v>8</v>
      </c>
      <c r="D16471" s="4" t="s">
        <v>7</v>
      </c>
      <c r="E16471" s="4" t="s">
        <v>9</v>
      </c>
    </row>
    <row r="16472" spans="1:12">
      <c r="A16472" t="n">
        <v>138495</v>
      </c>
      <c r="B16472" s="39" t="n">
        <v>51</v>
      </c>
      <c r="C16472" s="7" t="n">
        <v>4</v>
      </c>
      <c r="D16472" s="7" t="n">
        <v>5</v>
      </c>
      <c r="E16472" s="7" t="s">
        <v>73</v>
      </c>
    </row>
    <row r="16473" spans="1:12">
      <c r="A16473" t="s">
        <v>4</v>
      </c>
      <c r="B16473" s="4" t="s">
        <v>5</v>
      </c>
      <c r="C16473" s="4" t="s">
        <v>7</v>
      </c>
    </row>
    <row r="16474" spans="1:12">
      <c r="A16474" t="n">
        <v>138508</v>
      </c>
      <c r="B16474" s="25" t="n">
        <v>16</v>
      </c>
      <c r="C16474" s="7" t="n">
        <v>0</v>
      </c>
    </row>
    <row r="16475" spans="1:12">
      <c r="A16475" t="s">
        <v>4</v>
      </c>
      <c r="B16475" s="4" t="s">
        <v>5</v>
      </c>
      <c r="C16475" s="4" t="s">
        <v>7</v>
      </c>
      <c r="D16475" s="4" t="s">
        <v>74</v>
      </c>
      <c r="E16475" s="4" t="s">
        <v>8</v>
      </c>
      <c r="F16475" s="4" t="s">
        <v>8</v>
      </c>
    </row>
    <row r="16476" spans="1:12">
      <c r="A16476" t="n">
        <v>138511</v>
      </c>
      <c r="B16476" s="40" t="n">
        <v>26</v>
      </c>
      <c r="C16476" s="7" t="n">
        <v>5</v>
      </c>
      <c r="D16476" s="7" t="s">
        <v>937</v>
      </c>
      <c r="E16476" s="7" t="n">
        <v>2</v>
      </c>
      <c r="F16476" s="7" t="n">
        <v>0</v>
      </c>
    </row>
    <row r="16477" spans="1:12">
      <c r="A16477" t="s">
        <v>4</v>
      </c>
      <c r="B16477" s="4" t="s">
        <v>5</v>
      </c>
    </row>
    <row r="16478" spans="1:12">
      <c r="A16478" t="n">
        <v>138598</v>
      </c>
      <c r="B16478" s="41" t="n">
        <v>28</v>
      </c>
    </row>
    <row r="16479" spans="1:12">
      <c r="A16479" t="s">
        <v>4</v>
      </c>
      <c r="B16479" s="4" t="s">
        <v>5</v>
      </c>
      <c r="C16479" s="4" t="s">
        <v>8</v>
      </c>
      <c r="D16479" s="4" t="s">
        <v>7</v>
      </c>
      <c r="E16479" s="4" t="s">
        <v>9</v>
      </c>
    </row>
    <row r="16480" spans="1:12">
      <c r="A16480" t="n">
        <v>138599</v>
      </c>
      <c r="B16480" s="39" t="n">
        <v>51</v>
      </c>
      <c r="C16480" s="7" t="n">
        <v>4</v>
      </c>
      <c r="D16480" s="7" t="n">
        <v>7032</v>
      </c>
      <c r="E16480" s="7" t="s">
        <v>85</v>
      </c>
    </row>
    <row r="16481" spans="1:6">
      <c r="A16481" t="s">
        <v>4</v>
      </c>
      <c r="B16481" s="4" t="s">
        <v>5</v>
      </c>
      <c r="C16481" s="4" t="s">
        <v>7</v>
      </c>
    </row>
    <row r="16482" spans="1:6">
      <c r="A16482" t="n">
        <v>138613</v>
      </c>
      <c r="B16482" s="25" t="n">
        <v>16</v>
      </c>
      <c r="C16482" s="7" t="n">
        <v>0</v>
      </c>
    </row>
    <row r="16483" spans="1:6">
      <c r="A16483" t="s">
        <v>4</v>
      </c>
      <c r="B16483" s="4" t="s">
        <v>5</v>
      </c>
      <c r="C16483" s="4" t="s">
        <v>7</v>
      </c>
      <c r="D16483" s="4" t="s">
        <v>74</v>
      </c>
      <c r="E16483" s="4" t="s">
        <v>8</v>
      </c>
      <c r="F16483" s="4" t="s">
        <v>8</v>
      </c>
      <c r="G16483" s="4" t="s">
        <v>74</v>
      </c>
      <c r="H16483" s="4" t="s">
        <v>8</v>
      </c>
      <c r="I16483" s="4" t="s">
        <v>8</v>
      </c>
    </row>
    <row r="16484" spans="1:6">
      <c r="A16484" t="n">
        <v>138616</v>
      </c>
      <c r="B16484" s="40" t="n">
        <v>26</v>
      </c>
      <c r="C16484" s="7" t="n">
        <v>7032</v>
      </c>
      <c r="D16484" s="7" t="s">
        <v>938</v>
      </c>
      <c r="E16484" s="7" t="n">
        <v>2</v>
      </c>
      <c r="F16484" s="7" t="n">
        <v>3</v>
      </c>
      <c r="G16484" s="7" t="s">
        <v>939</v>
      </c>
      <c r="H16484" s="7" t="n">
        <v>2</v>
      </c>
      <c r="I16484" s="7" t="n">
        <v>0</v>
      </c>
    </row>
    <row r="16485" spans="1:6">
      <c r="A16485" t="s">
        <v>4</v>
      </c>
      <c r="B16485" s="4" t="s">
        <v>5</v>
      </c>
    </row>
    <row r="16486" spans="1:6">
      <c r="A16486" t="n">
        <v>138764</v>
      </c>
      <c r="B16486" s="41" t="n">
        <v>28</v>
      </c>
    </row>
    <row r="16487" spans="1:6">
      <c r="A16487" t="s">
        <v>4</v>
      </c>
      <c r="B16487" s="4" t="s">
        <v>5</v>
      </c>
      <c r="C16487" s="4" t="s">
        <v>8</v>
      </c>
      <c r="D16487" s="4" t="s">
        <v>7</v>
      </c>
      <c r="E16487" s="4" t="s">
        <v>14</v>
      </c>
      <c r="F16487" s="4" t="s">
        <v>7</v>
      </c>
    </row>
    <row r="16488" spans="1:6">
      <c r="A16488" t="n">
        <v>138765</v>
      </c>
      <c r="B16488" s="16" t="n">
        <v>50</v>
      </c>
      <c r="C16488" s="7" t="n">
        <v>3</v>
      </c>
      <c r="D16488" s="7" t="n">
        <v>8150</v>
      </c>
      <c r="E16488" s="7" t="n">
        <v>0</v>
      </c>
      <c r="F16488" s="7" t="n">
        <v>1000</v>
      </c>
    </row>
    <row r="16489" spans="1:6">
      <c r="A16489" t="s">
        <v>4</v>
      </c>
      <c r="B16489" s="4" t="s">
        <v>5</v>
      </c>
      <c r="C16489" s="4" t="s">
        <v>8</v>
      </c>
      <c r="D16489" s="4" t="s">
        <v>7</v>
      </c>
      <c r="E16489" s="4" t="s">
        <v>13</v>
      </c>
    </row>
    <row r="16490" spans="1:6">
      <c r="A16490" t="n">
        <v>138775</v>
      </c>
      <c r="B16490" s="27" t="n">
        <v>58</v>
      </c>
      <c r="C16490" s="7" t="n">
        <v>0</v>
      </c>
      <c r="D16490" s="7" t="n">
        <v>1000</v>
      </c>
      <c r="E16490" s="7" t="n">
        <v>1</v>
      </c>
    </row>
    <row r="16491" spans="1:6">
      <c r="A16491" t="s">
        <v>4</v>
      </c>
      <c r="B16491" s="4" t="s">
        <v>5</v>
      </c>
      <c r="C16491" s="4" t="s">
        <v>8</v>
      </c>
      <c r="D16491" s="4" t="s">
        <v>7</v>
      </c>
    </row>
    <row r="16492" spans="1:6">
      <c r="A16492" t="n">
        <v>138783</v>
      </c>
      <c r="B16492" s="27" t="n">
        <v>58</v>
      </c>
      <c r="C16492" s="7" t="n">
        <v>255</v>
      </c>
      <c r="D16492" s="7" t="n">
        <v>0</v>
      </c>
    </row>
    <row r="16493" spans="1:6">
      <c r="A16493" t="s">
        <v>4</v>
      </c>
      <c r="B16493" s="4" t="s">
        <v>5</v>
      </c>
      <c r="C16493" s="4" t="s">
        <v>8</v>
      </c>
      <c r="D16493" s="4" t="s">
        <v>7</v>
      </c>
      <c r="E16493" s="4" t="s">
        <v>13</v>
      </c>
      <c r="F16493" s="4" t="s">
        <v>7</v>
      </c>
      <c r="G16493" s="4" t="s">
        <v>14</v>
      </c>
      <c r="H16493" s="4" t="s">
        <v>14</v>
      </c>
      <c r="I16493" s="4" t="s">
        <v>7</v>
      </c>
      <c r="J16493" s="4" t="s">
        <v>7</v>
      </c>
      <c r="K16493" s="4" t="s">
        <v>14</v>
      </c>
      <c r="L16493" s="4" t="s">
        <v>14</v>
      </c>
      <c r="M16493" s="4" t="s">
        <v>14</v>
      </c>
      <c r="N16493" s="4" t="s">
        <v>14</v>
      </c>
      <c r="O16493" s="4" t="s">
        <v>9</v>
      </c>
    </row>
    <row r="16494" spans="1:6">
      <c r="A16494" t="n">
        <v>138787</v>
      </c>
      <c r="B16494" s="16" t="n">
        <v>50</v>
      </c>
      <c r="C16494" s="7" t="n">
        <v>0</v>
      </c>
      <c r="D16494" s="7" t="n">
        <v>12105</v>
      </c>
      <c r="E16494" s="7" t="n">
        <v>1</v>
      </c>
      <c r="F16494" s="7" t="n">
        <v>0</v>
      </c>
      <c r="G16494" s="7" t="n">
        <v>0</v>
      </c>
      <c r="H16494" s="7" t="n">
        <v>0</v>
      </c>
      <c r="I16494" s="7" t="n">
        <v>0</v>
      </c>
      <c r="J16494" s="7" t="n">
        <v>65533</v>
      </c>
      <c r="K16494" s="7" t="n">
        <v>0</v>
      </c>
      <c r="L16494" s="7" t="n">
        <v>0</v>
      </c>
      <c r="M16494" s="7" t="n">
        <v>0</v>
      </c>
      <c r="N16494" s="7" t="n">
        <v>0</v>
      </c>
      <c r="O16494" s="7" t="s">
        <v>15</v>
      </c>
    </row>
    <row r="16495" spans="1:6">
      <c r="A16495" t="s">
        <v>4</v>
      </c>
      <c r="B16495" s="4" t="s">
        <v>5</v>
      </c>
      <c r="C16495" s="4" t="s">
        <v>8</v>
      </c>
      <c r="D16495" s="4" t="s">
        <v>7</v>
      </c>
      <c r="E16495" s="4" t="s">
        <v>7</v>
      </c>
      <c r="F16495" s="4" t="s">
        <v>7</v>
      </c>
      <c r="G16495" s="4" t="s">
        <v>7</v>
      </c>
      <c r="H16495" s="4" t="s">
        <v>8</v>
      </c>
    </row>
    <row r="16496" spans="1:6">
      <c r="A16496" t="n">
        <v>138826</v>
      </c>
      <c r="B16496" s="37" t="n">
        <v>25</v>
      </c>
      <c r="C16496" s="7" t="n">
        <v>5</v>
      </c>
      <c r="D16496" s="7" t="n">
        <v>65535</v>
      </c>
      <c r="E16496" s="7" t="n">
        <v>500</v>
      </c>
      <c r="F16496" s="7" t="n">
        <v>800</v>
      </c>
      <c r="G16496" s="7" t="n">
        <v>140</v>
      </c>
      <c r="H16496" s="7" t="n">
        <v>0</v>
      </c>
    </row>
    <row r="16497" spans="1:15">
      <c r="A16497" t="s">
        <v>4</v>
      </c>
      <c r="B16497" s="4" t="s">
        <v>5</v>
      </c>
      <c r="C16497" s="4" t="s">
        <v>7</v>
      </c>
      <c r="D16497" s="4" t="s">
        <v>8</v>
      </c>
      <c r="E16497" s="4" t="s">
        <v>74</v>
      </c>
      <c r="F16497" s="4" t="s">
        <v>8</v>
      </c>
      <c r="G16497" s="4" t="s">
        <v>8</v>
      </c>
    </row>
    <row r="16498" spans="1:15">
      <c r="A16498" t="n">
        <v>138837</v>
      </c>
      <c r="B16498" s="44" t="n">
        <v>24</v>
      </c>
      <c r="C16498" s="7" t="n">
        <v>65533</v>
      </c>
      <c r="D16498" s="7" t="n">
        <v>11</v>
      </c>
      <c r="E16498" s="7" t="s">
        <v>940</v>
      </c>
      <c r="F16498" s="7" t="n">
        <v>2</v>
      </c>
      <c r="G16498" s="7" t="n">
        <v>0</v>
      </c>
    </row>
    <row r="16499" spans="1:15">
      <c r="A16499" t="s">
        <v>4</v>
      </c>
      <c r="B16499" s="4" t="s">
        <v>5</v>
      </c>
    </row>
    <row r="16500" spans="1:15">
      <c r="A16500" t="n">
        <v>138903</v>
      </c>
      <c r="B16500" s="41" t="n">
        <v>28</v>
      </c>
    </row>
    <row r="16501" spans="1:15">
      <c r="A16501" t="s">
        <v>4</v>
      </c>
      <c r="B16501" s="4" t="s">
        <v>5</v>
      </c>
      <c r="C16501" s="4" t="s">
        <v>8</v>
      </c>
    </row>
    <row r="16502" spans="1:15">
      <c r="A16502" t="n">
        <v>138904</v>
      </c>
      <c r="B16502" s="45" t="n">
        <v>27</v>
      </c>
      <c r="C16502" s="7" t="n">
        <v>0</v>
      </c>
    </row>
    <row r="16503" spans="1:15">
      <c r="A16503" t="s">
        <v>4</v>
      </c>
      <c r="B16503" s="4" t="s">
        <v>5</v>
      </c>
      <c r="C16503" s="4" t="s">
        <v>8</v>
      </c>
    </row>
    <row r="16504" spans="1:15">
      <c r="A16504" t="n">
        <v>138906</v>
      </c>
      <c r="B16504" s="45" t="n">
        <v>27</v>
      </c>
      <c r="C16504" s="7" t="n">
        <v>1</v>
      </c>
    </row>
    <row r="16505" spans="1:15">
      <c r="A16505" t="s">
        <v>4</v>
      </c>
      <c r="B16505" s="4" t="s">
        <v>5</v>
      </c>
      <c r="C16505" s="4" t="s">
        <v>8</v>
      </c>
      <c r="D16505" s="4" t="s">
        <v>7</v>
      </c>
      <c r="E16505" s="4" t="s">
        <v>7</v>
      </c>
      <c r="F16505" s="4" t="s">
        <v>7</v>
      </c>
      <c r="G16505" s="4" t="s">
        <v>7</v>
      </c>
      <c r="H16505" s="4" t="s">
        <v>8</v>
      </c>
    </row>
    <row r="16506" spans="1:15">
      <c r="A16506" t="n">
        <v>138908</v>
      </c>
      <c r="B16506" s="37" t="n">
        <v>25</v>
      </c>
      <c r="C16506" s="7" t="n">
        <v>5</v>
      </c>
      <c r="D16506" s="7" t="n">
        <v>65535</v>
      </c>
      <c r="E16506" s="7" t="n">
        <v>65535</v>
      </c>
      <c r="F16506" s="7" t="n">
        <v>65535</v>
      </c>
      <c r="G16506" s="7" t="n">
        <v>65535</v>
      </c>
      <c r="H16506" s="7" t="n">
        <v>0</v>
      </c>
    </row>
    <row r="16507" spans="1:15">
      <c r="A16507" t="s">
        <v>4</v>
      </c>
      <c r="B16507" s="4" t="s">
        <v>5</v>
      </c>
      <c r="C16507" s="4" t="s">
        <v>7</v>
      </c>
    </row>
    <row r="16508" spans="1:15">
      <c r="A16508" t="n">
        <v>138919</v>
      </c>
      <c r="B16508" s="25" t="n">
        <v>16</v>
      </c>
      <c r="C16508" s="7" t="n">
        <v>300</v>
      </c>
    </row>
    <row r="16509" spans="1:15">
      <c r="A16509" t="s">
        <v>4</v>
      </c>
      <c r="B16509" s="4" t="s">
        <v>5</v>
      </c>
      <c r="C16509" s="4" t="s">
        <v>8</v>
      </c>
      <c r="D16509" s="4" t="s">
        <v>8</v>
      </c>
      <c r="E16509" s="4" t="s">
        <v>14</v>
      </c>
      <c r="F16509" s="4" t="s">
        <v>8</v>
      </c>
      <c r="G16509" s="4" t="s">
        <v>8</v>
      </c>
    </row>
    <row r="16510" spans="1:15">
      <c r="A16510" t="n">
        <v>138922</v>
      </c>
      <c r="B16510" s="32" t="n">
        <v>18</v>
      </c>
      <c r="C16510" s="7" t="n">
        <v>6</v>
      </c>
      <c r="D16510" s="7" t="n">
        <v>0</v>
      </c>
      <c r="E16510" s="7" t="n">
        <v>6</v>
      </c>
      <c r="F16510" s="7" t="n">
        <v>19</v>
      </c>
      <c r="G16510" s="7" t="n">
        <v>1</v>
      </c>
    </row>
    <row r="16511" spans="1:15">
      <c r="A16511" t="s">
        <v>4</v>
      </c>
      <c r="B16511" s="4" t="s">
        <v>5</v>
      </c>
      <c r="C16511" s="4" t="s">
        <v>8</v>
      </c>
      <c r="D16511" s="4" t="s">
        <v>9</v>
      </c>
    </row>
    <row r="16512" spans="1:15">
      <c r="A16512" t="n">
        <v>138931</v>
      </c>
      <c r="B16512" s="9" t="n">
        <v>2</v>
      </c>
      <c r="C16512" s="7" t="n">
        <v>10</v>
      </c>
      <c r="D16512" s="7" t="s">
        <v>381</v>
      </c>
    </row>
    <row r="16513" spans="1:8">
      <c r="A16513" t="s">
        <v>4</v>
      </c>
      <c r="B16513" s="4" t="s">
        <v>5</v>
      </c>
      <c r="C16513" s="4" t="s">
        <v>7</v>
      </c>
    </row>
    <row r="16514" spans="1:8">
      <c r="A16514" t="n">
        <v>138949</v>
      </c>
      <c r="B16514" s="25" t="n">
        <v>16</v>
      </c>
      <c r="C16514" s="7" t="n">
        <v>0</v>
      </c>
    </row>
    <row r="16515" spans="1:8">
      <c r="A16515" t="s">
        <v>4</v>
      </c>
      <c r="B16515" s="4" t="s">
        <v>5</v>
      </c>
      <c r="C16515" s="4" t="s">
        <v>8</v>
      </c>
      <c r="D16515" s="4" t="s">
        <v>7</v>
      </c>
      <c r="E16515" s="4" t="s">
        <v>14</v>
      </c>
    </row>
    <row r="16516" spans="1:8">
      <c r="A16516" t="n">
        <v>138952</v>
      </c>
      <c r="B16516" s="74" t="n">
        <v>167</v>
      </c>
      <c r="C16516" s="7" t="n">
        <v>0</v>
      </c>
      <c r="D16516" s="7" t="n">
        <v>0</v>
      </c>
      <c r="E16516" s="7" t="n">
        <v>48</v>
      </c>
    </row>
    <row r="16517" spans="1:8">
      <c r="A16517" t="s">
        <v>4</v>
      </c>
      <c r="B16517" s="4" t="s">
        <v>5</v>
      </c>
      <c r="C16517" s="4" t="s">
        <v>8</v>
      </c>
      <c r="D16517" s="4" t="s">
        <v>7</v>
      </c>
      <c r="E16517" s="4" t="s">
        <v>14</v>
      </c>
    </row>
    <row r="16518" spans="1:8">
      <c r="A16518" t="n">
        <v>138960</v>
      </c>
      <c r="B16518" s="74" t="n">
        <v>167</v>
      </c>
      <c r="C16518" s="7" t="n">
        <v>0</v>
      </c>
      <c r="D16518" s="7" t="n">
        <v>1</v>
      </c>
      <c r="E16518" s="7" t="n">
        <v>16</v>
      </c>
    </row>
    <row r="16519" spans="1:8">
      <c r="A16519" t="s">
        <v>4</v>
      </c>
      <c r="B16519" s="4" t="s">
        <v>5</v>
      </c>
      <c r="C16519" s="4" t="s">
        <v>8</v>
      </c>
      <c r="D16519" s="4" t="s">
        <v>7</v>
      </c>
      <c r="E16519" s="4" t="s">
        <v>14</v>
      </c>
    </row>
    <row r="16520" spans="1:8">
      <c r="A16520" t="n">
        <v>138968</v>
      </c>
      <c r="B16520" s="74" t="n">
        <v>167</v>
      </c>
      <c r="C16520" s="7" t="n">
        <v>0</v>
      </c>
      <c r="D16520" s="7" t="n">
        <v>2</v>
      </c>
      <c r="E16520" s="7" t="n">
        <v>16</v>
      </c>
    </row>
    <row r="16521" spans="1:8">
      <c r="A16521" t="s">
        <v>4</v>
      </c>
      <c r="B16521" s="4" t="s">
        <v>5</v>
      </c>
      <c r="C16521" s="4" t="s">
        <v>8</v>
      </c>
      <c r="D16521" s="4" t="s">
        <v>7</v>
      </c>
      <c r="E16521" s="4" t="s">
        <v>14</v>
      </c>
    </row>
    <row r="16522" spans="1:8">
      <c r="A16522" t="n">
        <v>138976</v>
      </c>
      <c r="B16522" s="74" t="n">
        <v>167</v>
      </c>
      <c r="C16522" s="7" t="n">
        <v>0</v>
      </c>
      <c r="D16522" s="7" t="n">
        <v>3</v>
      </c>
      <c r="E16522" s="7" t="n">
        <v>16</v>
      </c>
    </row>
    <row r="16523" spans="1:8">
      <c r="A16523" t="s">
        <v>4</v>
      </c>
      <c r="B16523" s="4" t="s">
        <v>5</v>
      </c>
      <c r="C16523" s="4" t="s">
        <v>8</v>
      </c>
      <c r="D16523" s="4" t="s">
        <v>7</v>
      </c>
      <c r="E16523" s="4" t="s">
        <v>14</v>
      </c>
    </row>
    <row r="16524" spans="1:8">
      <c r="A16524" t="n">
        <v>138984</v>
      </c>
      <c r="B16524" s="74" t="n">
        <v>167</v>
      </c>
      <c r="C16524" s="7" t="n">
        <v>0</v>
      </c>
      <c r="D16524" s="7" t="n">
        <v>4</v>
      </c>
      <c r="E16524" s="7" t="n">
        <v>16</v>
      </c>
    </row>
    <row r="16525" spans="1:8">
      <c r="A16525" t="s">
        <v>4</v>
      </c>
      <c r="B16525" s="4" t="s">
        <v>5</v>
      </c>
      <c r="C16525" s="4" t="s">
        <v>8</v>
      </c>
      <c r="D16525" s="4" t="s">
        <v>7</v>
      </c>
      <c r="E16525" s="4" t="s">
        <v>14</v>
      </c>
    </row>
    <row r="16526" spans="1:8">
      <c r="A16526" t="n">
        <v>138992</v>
      </c>
      <c r="B16526" s="74" t="n">
        <v>167</v>
      </c>
      <c r="C16526" s="7" t="n">
        <v>0</v>
      </c>
      <c r="D16526" s="7" t="n">
        <v>5</v>
      </c>
      <c r="E16526" s="7" t="n">
        <v>16</v>
      </c>
    </row>
    <row r="16527" spans="1:8">
      <c r="A16527" t="s">
        <v>4</v>
      </c>
      <c r="B16527" s="4" t="s">
        <v>5</v>
      </c>
      <c r="C16527" s="4" t="s">
        <v>8</v>
      </c>
      <c r="D16527" s="4" t="s">
        <v>7</v>
      </c>
      <c r="E16527" s="4" t="s">
        <v>14</v>
      </c>
    </row>
    <row r="16528" spans="1:8">
      <c r="A16528" t="n">
        <v>139000</v>
      </c>
      <c r="B16528" s="74" t="n">
        <v>167</v>
      </c>
      <c r="C16528" s="7" t="n">
        <v>0</v>
      </c>
      <c r="D16528" s="7" t="n">
        <v>6</v>
      </c>
      <c r="E16528" s="7" t="n">
        <v>16</v>
      </c>
    </row>
    <row r="16529" spans="1:5">
      <c r="A16529" t="s">
        <v>4</v>
      </c>
      <c r="B16529" s="4" t="s">
        <v>5</v>
      </c>
      <c r="C16529" s="4" t="s">
        <v>8</v>
      </c>
      <c r="D16529" s="4" t="s">
        <v>7</v>
      </c>
      <c r="E16529" s="4" t="s">
        <v>14</v>
      </c>
    </row>
    <row r="16530" spans="1:5">
      <c r="A16530" t="n">
        <v>139008</v>
      </c>
      <c r="B16530" s="74" t="n">
        <v>167</v>
      </c>
      <c r="C16530" s="7" t="n">
        <v>0</v>
      </c>
      <c r="D16530" s="7" t="n">
        <v>7</v>
      </c>
      <c r="E16530" s="7" t="n">
        <v>48</v>
      </c>
    </row>
    <row r="16531" spans="1:5">
      <c r="A16531" t="s">
        <v>4</v>
      </c>
      <c r="B16531" s="4" t="s">
        <v>5</v>
      </c>
      <c r="C16531" s="4" t="s">
        <v>8</v>
      </c>
      <c r="D16531" s="4" t="s">
        <v>7</v>
      </c>
      <c r="E16531" s="4" t="s">
        <v>14</v>
      </c>
    </row>
    <row r="16532" spans="1:5">
      <c r="A16532" t="n">
        <v>139016</v>
      </c>
      <c r="B16532" s="74" t="n">
        <v>167</v>
      </c>
      <c r="C16532" s="7" t="n">
        <v>0</v>
      </c>
      <c r="D16532" s="7" t="n">
        <v>8</v>
      </c>
      <c r="E16532" s="7" t="n">
        <v>16</v>
      </c>
    </row>
    <row r="16533" spans="1:5">
      <c r="A16533" t="s">
        <v>4</v>
      </c>
      <c r="B16533" s="4" t="s">
        <v>5</v>
      </c>
      <c r="C16533" s="4" t="s">
        <v>8</v>
      </c>
      <c r="D16533" s="4" t="s">
        <v>7</v>
      </c>
      <c r="E16533" s="4" t="s">
        <v>14</v>
      </c>
    </row>
    <row r="16534" spans="1:5">
      <c r="A16534" t="n">
        <v>139024</v>
      </c>
      <c r="B16534" s="74" t="n">
        <v>167</v>
      </c>
      <c r="C16534" s="7" t="n">
        <v>0</v>
      </c>
      <c r="D16534" s="7" t="n">
        <v>9</v>
      </c>
      <c r="E16534" s="7" t="n">
        <v>16</v>
      </c>
    </row>
    <row r="16535" spans="1:5">
      <c r="A16535" t="s">
        <v>4</v>
      </c>
      <c r="B16535" s="4" t="s">
        <v>5</v>
      </c>
      <c r="C16535" s="4" t="s">
        <v>8</v>
      </c>
      <c r="D16535" s="4" t="s">
        <v>7</v>
      </c>
      <c r="E16535" s="4" t="s">
        <v>14</v>
      </c>
    </row>
    <row r="16536" spans="1:5">
      <c r="A16536" t="n">
        <v>139032</v>
      </c>
      <c r="B16536" s="74" t="n">
        <v>167</v>
      </c>
      <c r="C16536" s="7" t="n">
        <v>0</v>
      </c>
      <c r="D16536" s="7" t="n">
        <v>11</v>
      </c>
      <c r="E16536" s="7" t="n">
        <v>16</v>
      </c>
    </row>
    <row r="16537" spans="1:5">
      <c r="A16537" t="s">
        <v>4</v>
      </c>
      <c r="B16537" s="4" t="s">
        <v>5</v>
      </c>
      <c r="C16537" s="4" t="s">
        <v>8</v>
      </c>
    </row>
    <row r="16538" spans="1:5">
      <c r="A16538" t="n">
        <v>139040</v>
      </c>
      <c r="B16538" s="75" t="n">
        <v>117</v>
      </c>
      <c r="C16538" s="7" t="n">
        <v>2</v>
      </c>
    </row>
    <row r="16539" spans="1:5">
      <c r="A16539" t="s">
        <v>4</v>
      </c>
      <c r="B16539" s="4" t="s">
        <v>5</v>
      </c>
      <c r="C16539" s="4" t="s">
        <v>8</v>
      </c>
      <c r="D16539" s="4" t="s">
        <v>8</v>
      </c>
    </row>
    <row r="16540" spans="1:5">
      <c r="A16540" t="n">
        <v>139042</v>
      </c>
      <c r="B16540" s="75" t="n">
        <v>117</v>
      </c>
      <c r="C16540" s="7" t="n">
        <v>0</v>
      </c>
      <c r="D16540" s="7" t="n">
        <v>0</v>
      </c>
    </row>
    <row r="16541" spans="1:5">
      <c r="A16541" t="s">
        <v>4</v>
      </c>
      <c r="B16541" s="4" t="s">
        <v>5</v>
      </c>
      <c r="C16541" s="4" t="s">
        <v>8</v>
      </c>
    </row>
    <row r="16542" spans="1:5">
      <c r="A16542" t="n">
        <v>139045</v>
      </c>
      <c r="B16542" s="75" t="n">
        <v>117</v>
      </c>
      <c r="C16542" s="7" t="n">
        <v>1</v>
      </c>
    </row>
    <row r="16543" spans="1:5">
      <c r="A16543" t="s">
        <v>4</v>
      </c>
      <c r="B16543" s="4" t="s">
        <v>5</v>
      </c>
      <c r="C16543" s="4" t="s">
        <v>8</v>
      </c>
      <c r="D16543" s="4" t="s">
        <v>7</v>
      </c>
      <c r="E16543" s="4" t="s">
        <v>14</v>
      </c>
      <c r="F16543" s="4" t="s">
        <v>7</v>
      </c>
    </row>
    <row r="16544" spans="1:5">
      <c r="A16544" t="n">
        <v>139047</v>
      </c>
      <c r="B16544" s="16" t="n">
        <v>50</v>
      </c>
      <c r="C16544" s="7" t="n">
        <v>3</v>
      </c>
      <c r="D16544" s="7" t="n">
        <v>8150</v>
      </c>
      <c r="E16544" s="7" t="n">
        <v>1056964608</v>
      </c>
      <c r="F16544" s="7" t="n">
        <v>1000</v>
      </c>
    </row>
    <row r="16545" spans="1:6">
      <c r="A16545" t="s">
        <v>4</v>
      </c>
      <c r="B16545" s="4" t="s">
        <v>5</v>
      </c>
      <c r="C16545" s="4" t="s">
        <v>8</v>
      </c>
      <c r="D16545" s="4" t="s">
        <v>7</v>
      </c>
      <c r="E16545" s="4" t="s">
        <v>8</v>
      </c>
      <c r="F16545" s="4" t="s">
        <v>7</v>
      </c>
      <c r="G16545" s="4" t="s">
        <v>8</v>
      </c>
      <c r="H16545" s="4" t="s">
        <v>8</v>
      </c>
      <c r="I16545" s="4" t="s">
        <v>7</v>
      </c>
      <c r="J16545" s="4" t="s">
        <v>8</v>
      </c>
      <c r="K16545" s="4" t="s">
        <v>8</v>
      </c>
      <c r="L16545" s="4" t="s">
        <v>12</v>
      </c>
    </row>
    <row r="16546" spans="1:6">
      <c r="A16546" t="n">
        <v>139057</v>
      </c>
      <c r="B16546" s="12" t="n">
        <v>5</v>
      </c>
      <c r="C16546" s="7" t="n">
        <v>30</v>
      </c>
      <c r="D16546" s="7" t="n">
        <v>8470</v>
      </c>
      <c r="E16546" s="7" t="n">
        <v>30</v>
      </c>
      <c r="F16546" s="7" t="n">
        <v>8482</v>
      </c>
      <c r="G16546" s="7" t="n">
        <v>11</v>
      </c>
      <c r="H16546" s="7" t="n">
        <v>30</v>
      </c>
      <c r="I16546" s="7" t="n">
        <v>8500</v>
      </c>
      <c r="J16546" s="7" t="n">
        <v>11</v>
      </c>
      <c r="K16546" s="7" t="n">
        <v>1</v>
      </c>
      <c r="L16546" s="13" t="n">
        <f t="normal" ca="1">A16550</f>
        <v>0</v>
      </c>
    </row>
    <row r="16547" spans="1:6">
      <c r="A16547" t="s">
        <v>4</v>
      </c>
      <c r="B16547" s="4" t="s">
        <v>5</v>
      </c>
      <c r="C16547" s="4" t="s">
        <v>8</v>
      </c>
    </row>
    <row r="16548" spans="1:6">
      <c r="A16548" t="n">
        <v>139074</v>
      </c>
      <c r="B16548" s="82" t="n">
        <v>78</v>
      </c>
      <c r="C16548" s="7" t="n">
        <v>255</v>
      </c>
    </row>
    <row r="16549" spans="1:6">
      <c r="A16549" t="s">
        <v>4</v>
      </c>
      <c r="B16549" s="4" t="s">
        <v>5</v>
      </c>
      <c r="C16549" s="4" t="s">
        <v>7</v>
      </c>
    </row>
    <row r="16550" spans="1:6">
      <c r="A16550" t="n">
        <v>139076</v>
      </c>
      <c r="B16550" s="6" t="n">
        <v>12</v>
      </c>
      <c r="C16550" s="7" t="n">
        <v>9233</v>
      </c>
    </row>
    <row r="16551" spans="1:6">
      <c r="A16551" t="s">
        <v>4</v>
      </c>
      <c r="B16551" s="4" t="s">
        <v>5</v>
      </c>
      <c r="C16551" s="4" t="s">
        <v>7</v>
      </c>
    </row>
    <row r="16552" spans="1:6">
      <c r="A16552" t="n">
        <v>139079</v>
      </c>
      <c r="B16552" s="6" t="n">
        <v>12</v>
      </c>
      <c r="C16552" s="7" t="n">
        <v>9721</v>
      </c>
    </row>
    <row r="16553" spans="1:6">
      <c r="A16553" t="s">
        <v>4</v>
      </c>
      <c r="B16553" s="4" t="s">
        <v>5</v>
      </c>
      <c r="C16553" s="4" t="s">
        <v>7</v>
      </c>
      <c r="D16553" s="4" t="s">
        <v>8</v>
      </c>
      <c r="E16553" s="4" t="s">
        <v>7</v>
      </c>
    </row>
    <row r="16554" spans="1:6">
      <c r="A16554" t="n">
        <v>139082</v>
      </c>
      <c r="B16554" s="48" t="n">
        <v>104</v>
      </c>
      <c r="C16554" s="7" t="n">
        <v>120</v>
      </c>
      <c r="D16554" s="7" t="n">
        <v>1</v>
      </c>
      <c r="E16554" s="7" t="n">
        <v>15</v>
      </c>
    </row>
    <row r="16555" spans="1:6">
      <c r="A16555" t="s">
        <v>4</v>
      </c>
      <c r="B16555" s="4" t="s">
        <v>5</v>
      </c>
    </row>
    <row r="16556" spans="1:6">
      <c r="A16556" t="n">
        <v>139088</v>
      </c>
      <c r="B16556" s="5" t="n">
        <v>1</v>
      </c>
    </row>
    <row r="16557" spans="1:6">
      <c r="A16557" t="s">
        <v>4</v>
      </c>
      <c r="B16557" s="4" t="s">
        <v>5</v>
      </c>
      <c r="C16557" s="4" t="s">
        <v>7</v>
      </c>
      <c r="D16557" s="4" t="s">
        <v>8</v>
      </c>
      <c r="E16557" s="4" t="s">
        <v>8</v>
      </c>
    </row>
    <row r="16558" spans="1:6">
      <c r="A16558" t="n">
        <v>139089</v>
      </c>
      <c r="B16558" s="48" t="n">
        <v>104</v>
      </c>
      <c r="C16558" s="7" t="n">
        <v>120</v>
      </c>
      <c r="D16558" s="7" t="n">
        <v>3</v>
      </c>
      <c r="E16558" s="7" t="n">
        <v>2</v>
      </c>
    </row>
    <row r="16559" spans="1:6">
      <c r="A16559" t="s">
        <v>4</v>
      </c>
      <c r="B16559" s="4" t="s">
        <v>5</v>
      </c>
    </row>
    <row r="16560" spans="1:6">
      <c r="A16560" t="n">
        <v>139094</v>
      </c>
      <c r="B16560" s="5" t="n">
        <v>1</v>
      </c>
    </row>
    <row r="16561" spans="1:12">
      <c r="A16561" t="s">
        <v>4</v>
      </c>
      <c r="B16561" s="4" t="s">
        <v>5</v>
      </c>
      <c r="C16561" s="4" t="s">
        <v>7</v>
      </c>
      <c r="D16561" s="4" t="s">
        <v>8</v>
      </c>
      <c r="E16561" s="4" t="s">
        <v>8</v>
      </c>
    </row>
    <row r="16562" spans="1:12">
      <c r="A16562" t="n">
        <v>139095</v>
      </c>
      <c r="B16562" s="48" t="n">
        <v>104</v>
      </c>
      <c r="C16562" s="7" t="n">
        <v>121</v>
      </c>
      <c r="D16562" s="7" t="n">
        <v>3</v>
      </c>
      <c r="E16562" s="7" t="n">
        <v>1</v>
      </c>
    </row>
    <row r="16563" spans="1:12">
      <c r="A16563" t="s">
        <v>4</v>
      </c>
      <c r="B16563" s="4" t="s">
        <v>5</v>
      </c>
    </row>
    <row r="16564" spans="1:12">
      <c r="A16564" t="n">
        <v>139100</v>
      </c>
      <c r="B16564" s="5" t="n">
        <v>1</v>
      </c>
    </row>
    <row r="16565" spans="1:12">
      <c r="A16565" t="s">
        <v>4</v>
      </c>
      <c r="B16565" s="4" t="s">
        <v>5</v>
      </c>
      <c r="C16565" s="4" t="s">
        <v>7</v>
      </c>
      <c r="D16565" s="4" t="s">
        <v>8</v>
      </c>
      <c r="E16565" s="4" t="s">
        <v>7</v>
      </c>
    </row>
    <row r="16566" spans="1:12">
      <c r="A16566" t="n">
        <v>139101</v>
      </c>
      <c r="B16566" s="48" t="n">
        <v>104</v>
      </c>
      <c r="C16566" s="7" t="n">
        <v>121</v>
      </c>
      <c r="D16566" s="7" t="n">
        <v>1</v>
      </c>
      <c r="E16566" s="7" t="n">
        <v>0</v>
      </c>
    </row>
    <row r="16567" spans="1:12">
      <c r="A16567" t="s">
        <v>4</v>
      </c>
      <c r="B16567" s="4" t="s">
        <v>5</v>
      </c>
    </row>
    <row r="16568" spans="1:12">
      <c r="A16568" t="n">
        <v>139107</v>
      </c>
      <c r="B16568" s="5" t="n">
        <v>1</v>
      </c>
    </row>
    <row r="16569" spans="1:12">
      <c r="A16569" t="s">
        <v>4</v>
      </c>
      <c r="B16569" s="4" t="s">
        <v>5</v>
      </c>
      <c r="C16569" s="4" t="s">
        <v>8</v>
      </c>
      <c r="D16569" s="4" t="s">
        <v>7</v>
      </c>
      <c r="E16569" s="4" t="s">
        <v>7</v>
      </c>
    </row>
    <row r="16570" spans="1:12">
      <c r="A16570" t="n">
        <v>139108</v>
      </c>
      <c r="B16570" s="95" t="n">
        <v>135</v>
      </c>
      <c r="C16570" s="7" t="n">
        <v>0</v>
      </c>
      <c r="D16570" s="7" t="n">
        <v>107</v>
      </c>
      <c r="E16570" s="7" t="n">
        <v>16</v>
      </c>
    </row>
    <row r="16571" spans="1:12">
      <c r="A16571" t="s">
        <v>4</v>
      </c>
      <c r="B16571" s="4" t="s">
        <v>5</v>
      </c>
      <c r="C16571" s="4" t="s">
        <v>8</v>
      </c>
      <c r="D16571" s="4" t="s">
        <v>7</v>
      </c>
      <c r="E16571" s="4" t="s">
        <v>7</v>
      </c>
    </row>
    <row r="16572" spans="1:12">
      <c r="A16572" t="n">
        <v>139114</v>
      </c>
      <c r="B16572" s="95" t="n">
        <v>135</v>
      </c>
      <c r="C16572" s="7" t="n">
        <v>0</v>
      </c>
      <c r="D16572" s="7" t="n">
        <v>108</v>
      </c>
      <c r="E16572" s="7" t="n">
        <v>1</v>
      </c>
    </row>
    <row r="16573" spans="1:12">
      <c r="A16573" t="s">
        <v>4</v>
      </c>
      <c r="B16573" s="4" t="s">
        <v>5</v>
      </c>
      <c r="C16573" s="4" t="s">
        <v>8</v>
      </c>
      <c r="D16573" s="4" t="s">
        <v>7</v>
      </c>
      <c r="E16573" s="4" t="s">
        <v>7</v>
      </c>
    </row>
    <row r="16574" spans="1:12">
      <c r="A16574" t="n">
        <v>139120</v>
      </c>
      <c r="B16574" s="95" t="n">
        <v>135</v>
      </c>
      <c r="C16574" s="7" t="n">
        <v>0</v>
      </c>
      <c r="D16574" s="7" t="n">
        <v>108</v>
      </c>
      <c r="E16574" s="7" t="n">
        <v>32</v>
      </c>
    </row>
    <row r="16575" spans="1:12">
      <c r="A16575" t="s">
        <v>4</v>
      </c>
      <c r="B16575" s="4" t="s">
        <v>5</v>
      </c>
      <c r="C16575" s="4" t="s">
        <v>8</v>
      </c>
      <c r="D16575" s="4" t="s">
        <v>7</v>
      </c>
      <c r="E16575" s="4" t="s">
        <v>7</v>
      </c>
    </row>
    <row r="16576" spans="1:12">
      <c r="A16576" t="n">
        <v>139126</v>
      </c>
      <c r="B16576" s="95" t="n">
        <v>135</v>
      </c>
      <c r="C16576" s="7" t="n">
        <v>0</v>
      </c>
      <c r="D16576" s="7" t="n">
        <v>12</v>
      </c>
      <c r="E16576" s="7" t="n">
        <v>16</v>
      </c>
    </row>
    <row r="16577" spans="1:5">
      <c r="A16577" t="s">
        <v>4</v>
      </c>
      <c r="B16577" s="4" t="s">
        <v>5</v>
      </c>
      <c r="C16577" s="4" t="s">
        <v>8</v>
      </c>
      <c r="D16577" s="4" t="s">
        <v>7</v>
      </c>
      <c r="E16577" s="4" t="s">
        <v>7</v>
      </c>
    </row>
    <row r="16578" spans="1:5">
      <c r="A16578" t="n">
        <v>139132</v>
      </c>
      <c r="B16578" s="95" t="n">
        <v>135</v>
      </c>
      <c r="C16578" s="7" t="n">
        <v>0</v>
      </c>
      <c r="D16578" s="7" t="n">
        <v>80</v>
      </c>
      <c r="E16578" s="7" t="n">
        <v>16</v>
      </c>
    </row>
    <row r="16579" spans="1:5">
      <c r="A16579" t="s">
        <v>4</v>
      </c>
      <c r="B16579" s="4" t="s">
        <v>5</v>
      </c>
      <c r="C16579" s="4" t="s">
        <v>7</v>
      </c>
    </row>
    <row r="16580" spans="1:5">
      <c r="A16580" t="n">
        <v>139138</v>
      </c>
      <c r="B16580" s="8" t="n">
        <v>13</v>
      </c>
      <c r="C16580" s="7" t="n">
        <v>10349</v>
      </c>
    </row>
    <row r="16581" spans="1:5">
      <c r="A16581" t="s">
        <v>4</v>
      </c>
      <c r="B16581" s="4" t="s">
        <v>5</v>
      </c>
      <c r="C16581" s="4" t="s">
        <v>7</v>
      </c>
    </row>
    <row r="16582" spans="1:5">
      <c r="A16582" t="n">
        <v>139141</v>
      </c>
      <c r="B16582" s="8" t="n">
        <v>13</v>
      </c>
      <c r="C16582" s="7" t="n">
        <v>10350</v>
      </c>
    </row>
    <row r="16583" spans="1:5">
      <c r="A16583" t="s">
        <v>4</v>
      </c>
      <c r="B16583" s="4" t="s">
        <v>5</v>
      </c>
      <c r="C16583" s="4" t="s">
        <v>7</v>
      </c>
    </row>
    <row r="16584" spans="1:5">
      <c r="A16584" t="n">
        <v>139144</v>
      </c>
      <c r="B16584" s="8" t="n">
        <v>13</v>
      </c>
      <c r="C16584" s="7" t="n">
        <v>10351</v>
      </c>
    </row>
    <row r="16585" spans="1:5">
      <c r="A16585" t="s">
        <v>4</v>
      </c>
      <c r="B16585" s="4" t="s">
        <v>5</v>
      </c>
      <c r="C16585" s="4" t="s">
        <v>7</v>
      </c>
    </row>
    <row r="16586" spans="1:5">
      <c r="A16586" t="n">
        <v>139147</v>
      </c>
      <c r="B16586" s="8" t="n">
        <v>13</v>
      </c>
      <c r="C16586" s="7" t="n">
        <v>10352</v>
      </c>
    </row>
    <row r="16587" spans="1:5">
      <c r="A16587" t="s">
        <v>4</v>
      </c>
      <c r="B16587" s="4" t="s">
        <v>5</v>
      </c>
      <c r="C16587" s="4" t="s">
        <v>7</v>
      </c>
    </row>
    <row r="16588" spans="1:5">
      <c r="A16588" t="n">
        <v>139150</v>
      </c>
      <c r="B16588" s="8" t="n">
        <v>13</v>
      </c>
      <c r="C16588" s="7" t="n">
        <v>10353</v>
      </c>
    </row>
    <row r="16589" spans="1:5">
      <c r="A16589" t="s">
        <v>4</v>
      </c>
      <c r="B16589" s="4" t="s">
        <v>5</v>
      </c>
      <c r="C16589" s="4" t="s">
        <v>7</v>
      </c>
    </row>
    <row r="16590" spans="1:5">
      <c r="A16590" t="n">
        <v>139153</v>
      </c>
      <c r="B16590" s="8" t="n">
        <v>13</v>
      </c>
      <c r="C16590" s="7" t="n">
        <v>10339</v>
      </c>
    </row>
    <row r="16591" spans="1:5">
      <c r="A16591" t="s">
        <v>4</v>
      </c>
      <c r="B16591" s="4" t="s">
        <v>5</v>
      </c>
      <c r="C16591" s="4" t="s">
        <v>7</v>
      </c>
    </row>
    <row r="16592" spans="1:5">
      <c r="A16592" t="n">
        <v>139156</v>
      </c>
      <c r="B16592" s="8" t="n">
        <v>13</v>
      </c>
      <c r="C16592" s="7" t="n">
        <v>10340</v>
      </c>
    </row>
    <row r="16593" spans="1:5">
      <c r="A16593" t="s">
        <v>4</v>
      </c>
      <c r="B16593" s="4" t="s">
        <v>5</v>
      </c>
      <c r="C16593" s="4" t="s">
        <v>7</v>
      </c>
    </row>
    <row r="16594" spans="1:5">
      <c r="A16594" t="n">
        <v>139159</v>
      </c>
      <c r="B16594" s="8" t="n">
        <v>13</v>
      </c>
      <c r="C16594" s="7" t="n">
        <v>10341</v>
      </c>
    </row>
    <row r="16595" spans="1:5">
      <c r="A16595" t="s">
        <v>4</v>
      </c>
      <c r="B16595" s="4" t="s">
        <v>5</v>
      </c>
      <c r="C16595" s="4" t="s">
        <v>7</v>
      </c>
    </row>
    <row r="16596" spans="1:5">
      <c r="A16596" t="n">
        <v>139162</v>
      </c>
      <c r="B16596" s="8" t="n">
        <v>13</v>
      </c>
      <c r="C16596" s="7" t="n">
        <v>10342</v>
      </c>
    </row>
    <row r="16597" spans="1:5">
      <c r="A16597" t="s">
        <v>4</v>
      </c>
      <c r="B16597" s="4" t="s">
        <v>5</v>
      </c>
      <c r="C16597" s="4" t="s">
        <v>7</v>
      </c>
    </row>
    <row r="16598" spans="1:5">
      <c r="A16598" t="n">
        <v>139165</v>
      </c>
      <c r="B16598" s="8" t="n">
        <v>13</v>
      </c>
      <c r="C16598" s="7" t="n">
        <v>10343</v>
      </c>
    </row>
    <row r="16599" spans="1:5">
      <c r="A16599" t="s">
        <v>4</v>
      </c>
      <c r="B16599" s="4" t="s">
        <v>5</v>
      </c>
      <c r="C16599" s="4" t="s">
        <v>7</v>
      </c>
    </row>
    <row r="16600" spans="1:5">
      <c r="A16600" t="n">
        <v>139168</v>
      </c>
      <c r="B16600" s="8" t="n">
        <v>13</v>
      </c>
      <c r="C16600" s="7" t="n">
        <v>10344</v>
      </c>
    </row>
    <row r="16601" spans="1:5">
      <c r="A16601" t="s">
        <v>4</v>
      </c>
      <c r="B16601" s="4" t="s">
        <v>5</v>
      </c>
      <c r="C16601" s="4" t="s">
        <v>7</v>
      </c>
    </row>
    <row r="16602" spans="1:5">
      <c r="A16602" t="n">
        <v>139171</v>
      </c>
      <c r="B16602" s="8" t="n">
        <v>13</v>
      </c>
      <c r="C16602" s="7" t="n">
        <v>10345</v>
      </c>
    </row>
    <row r="16603" spans="1:5">
      <c r="A16603" t="s">
        <v>4</v>
      </c>
      <c r="B16603" s="4" t="s">
        <v>5</v>
      </c>
      <c r="C16603" s="4" t="s">
        <v>7</v>
      </c>
    </row>
    <row r="16604" spans="1:5">
      <c r="A16604" t="n">
        <v>139174</v>
      </c>
      <c r="B16604" s="8" t="n">
        <v>13</v>
      </c>
      <c r="C16604" s="7" t="n">
        <v>10346</v>
      </c>
    </row>
    <row r="16605" spans="1:5">
      <c r="A16605" t="s">
        <v>4</v>
      </c>
      <c r="B16605" s="4" t="s">
        <v>5</v>
      </c>
      <c r="C16605" s="4" t="s">
        <v>7</v>
      </c>
    </row>
    <row r="16606" spans="1:5">
      <c r="A16606" t="n">
        <v>139177</v>
      </c>
      <c r="B16606" s="8" t="n">
        <v>13</v>
      </c>
      <c r="C16606" s="7" t="n">
        <v>10347</v>
      </c>
    </row>
    <row r="16607" spans="1:5">
      <c r="A16607" t="s">
        <v>4</v>
      </c>
      <c r="B16607" s="4" t="s">
        <v>5</v>
      </c>
      <c r="C16607" s="4" t="s">
        <v>7</v>
      </c>
    </row>
    <row r="16608" spans="1:5">
      <c r="A16608" t="n">
        <v>139180</v>
      </c>
      <c r="B16608" s="8" t="n">
        <v>13</v>
      </c>
      <c r="C16608" s="7" t="n">
        <v>10348</v>
      </c>
    </row>
    <row r="16609" spans="1:3">
      <c r="A16609" t="s">
        <v>4</v>
      </c>
      <c r="B16609" s="4" t="s">
        <v>5</v>
      </c>
      <c r="C16609" s="4" t="s">
        <v>7</v>
      </c>
    </row>
    <row r="16610" spans="1:3">
      <c r="A16610" t="n">
        <v>139183</v>
      </c>
      <c r="B16610" s="6" t="n">
        <v>12</v>
      </c>
      <c r="C16610" s="7" t="n">
        <v>6911</v>
      </c>
    </row>
    <row r="16611" spans="1:3">
      <c r="A16611" t="s">
        <v>4</v>
      </c>
      <c r="B16611" s="4" t="s">
        <v>5</v>
      </c>
      <c r="C16611" s="4" t="s">
        <v>7</v>
      </c>
      <c r="D16611" s="4" t="s">
        <v>8</v>
      </c>
      <c r="E16611" s="4" t="s">
        <v>8</v>
      </c>
      <c r="F16611" s="4" t="s">
        <v>9</v>
      </c>
    </row>
    <row r="16612" spans="1:3">
      <c r="A16612" t="n">
        <v>139186</v>
      </c>
      <c r="B16612" s="59" t="n">
        <v>47</v>
      </c>
      <c r="C16612" s="7" t="n">
        <v>13</v>
      </c>
      <c r="D16612" s="7" t="n">
        <v>0</v>
      </c>
      <c r="E16612" s="7" t="n">
        <v>1</v>
      </c>
      <c r="F16612" s="7" t="s">
        <v>546</v>
      </c>
    </row>
    <row r="16613" spans="1:3">
      <c r="A16613" t="s">
        <v>4</v>
      </c>
      <c r="B16613" s="4" t="s">
        <v>5</v>
      </c>
      <c r="C16613" s="4" t="s">
        <v>8</v>
      </c>
      <c r="D16613" s="4" t="s">
        <v>7</v>
      </c>
      <c r="E16613" s="4" t="s">
        <v>8</v>
      </c>
    </row>
    <row r="16614" spans="1:3">
      <c r="A16614" t="n">
        <v>139207</v>
      </c>
      <c r="B16614" s="51" t="n">
        <v>36</v>
      </c>
      <c r="C16614" s="7" t="n">
        <v>9</v>
      </c>
      <c r="D16614" s="7" t="n">
        <v>12</v>
      </c>
      <c r="E16614" s="7" t="n">
        <v>0</v>
      </c>
    </row>
    <row r="16615" spans="1:3">
      <c r="A16615" t="s">
        <v>4</v>
      </c>
      <c r="B16615" s="4" t="s">
        <v>5</v>
      </c>
      <c r="C16615" s="4" t="s">
        <v>8</v>
      </c>
      <c r="D16615" s="4" t="s">
        <v>7</v>
      </c>
      <c r="E16615" s="4" t="s">
        <v>8</v>
      </c>
    </row>
    <row r="16616" spans="1:3">
      <c r="A16616" t="n">
        <v>139212</v>
      </c>
      <c r="B16616" s="51" t="n">
        <v>36</v>
      </c>
      <c r="C16616" s="7" t="n">
        <v>9</v>
      </c>
      <c r="D16616" s="7" t="n">
        <v>107</v>
      </c>
      <c r="E16616" s="7" t="n">
        <v>0</v>
      </c>
    </row>
    <row r="16617" spans="1:3">
      <c r="A16617" t="s">
        <v>4</v>
      </c>
      <c r="B16617" s="4" t="s">
        <v>5</v>
      </c>
      <c r="C16617" s="4" t="s">
        <v>8</v>
      </c>
      <c r="D16617" s="4" t="s">
        <v>7</v>
      </c>
      <c r="E16617" s="4" t="s">
        <v>8</v>
      </c>
    </row>
    <row r="16618" spans="1:3">
      <c r="A16618" t="n">
        <v>139217</v>
      </c>
      <c r="B16618" s="51" t="n">
        <v>36</v>
      </c>
      <c r="C16618" s="7" t="n">
        <v>9</v>
      </c>
      <c r="D16618" s="7" t="n">
        <v>108</v>
      </c>
      <c r="E16618" s="7" t="n">
        <v>0</v>
      </c>
    </row>
    <row r="16619" spans="1:3">
      <c r="A16619" t="s">
        <v>4</v>
      </c>
      <c r="B16619" s="4" t="s">
        <v>5</v>
      </c>
      <c r="C16619" s="4" t="s">
        <v>8</v>
      </c>
      <c r="D16619" s="4" t="s">
        <v>7</v>
      </c>
      <c r="E16619" s="4" t="s">
        <v>8</v>
      </c>
      <c r="F16619" s="4" t="s">
        <v>12</v>
      </c>
    </row>
    <row r="16620" spans="1:3">
      <c r="A16620" t="n">
        <v>139222</v>
      </c>
      <c r="B16620" s="12" t="n">
        <v>5</v>
      </c>
      <c r="C16620" s="7" t="n">
        <v>30</v>
      </c>
      <c r="D16620" s="7" t="n">
        <v>10637</v>
      </c>
      <c r="E16620" s="7" t="n">
        <v>1</v>
      </c>
      <c r="F16620" s="13" t="n">
        <f t="normal" ca="1">A16626</f>
        <v>0</v>
      </c>
    </row>
    <row r="16621" spans="1:3">
      <c r="A16621" t="s">
        <v>4</v>
      </c>
      <c r="B16621" s="4" t="s">
        <v>5</v>
      </c>
      <c r="C16621" s="4" t="s">
        <v>8</v>
      </c>
      <c r="D16621" s="4" t="s">
        <v>7</v>
      </c>
      <c r="E16621" s="4" t="s">
        <v>8</v>
      </c>
    </row>
    <row r="16622" spans="1:3">
      <c r="A16622" t="n">
        <v>139231</v>
      </c>
      <c r="B16622" s="51" t="n">
        <v>36</v>
      </c>
      <c r="C16622" s="7" t="n">
        <v>9</v>
      </c>
      <c r="D16622" s="7" t="n">
        <v>106</v>
      </c>
      <c r="E16622" s="7" t="n">
        <v>0</v>
      </c>
    </row>
    <row r="16623" spans="1:3">
      <c r="A16623" t="s">
        <v>4</v>
      </c>
      <c r="B16623" s="4" t="s">
        <v>5</v>
      </c>
      <c r="C16623" s="4" t="s">
        <v>12</v>
      </c>
    </row>
    <row r="16624" spans="1:3">
      <c r="A16624" t="n">
        <v>139236</v>
      </c>
      <c r="B16624" s="15" t="n">
        <v>3</v>
      </c>
      <c r="C16624" s="13" t="n">
        <f t="normal" ca="1">A16628</f>
        <v>0</v>
      </c>
    </row>
    <row r="16625" spans="1:6">
      <c r="A16625" t="s">
        <v>4</v>
      </c>
      <c r="B16625" s="4" t="s">
        <v>5</v>
      </c>
      <c r="C16625" s="4" t="s">
        <v>8</v>
      </c>
      <c r="D16625" s="4" t="s">
        <v>7</v>
      </c>
      <c r="E16625" s="4" t="s">
        <v>8</v>
      </c>
    </row>
    <row r="16626" spans="1:6">
      <c r="A16626" t="n">
        <v>139241</v>
      </c>
      <c r="B16626" s="51" t="n">
        <v>36</v>
      </c>
      <c r="C16626" s="7" t="n">
        <v>9</v>
      </c>
      <c r="D16626" s="7" t="n">
        <v>6473</v>
      </c>
      <c r="E16626" s="7" t="n">
        <v>0</v>
      </c>
    </row>
    <row r="16627" spans="1:6">
      <c r="A16627" t="s">
        <v>4</v>
      </c>
      <c r="B16627" s="4" t="s">
        <v>5</v>
      </c>
      <c r="C16627" s="4" t="s">
        <v>8</v>
      </c>
      <c r="D16627" s="4" t="s">
        <v>7</v>
      </c>
      <c r="E16627" s="4" t="s">
        <v>8</v>
      </c>
      <c r="F16627" s="4" t="s">
        <v>8</v>
      </c>
      <c r="G16627" s="4" t="s">
        <v>7</v>
      </c>
    </row>
    <row r="16628" spans="1:6">
      <c r="A16628" t="n">
        <v>139246</v>
      </c>
      <c r="B16628" s="61" t="n">
        <v>64</v>
      </c>
      <c r="C16628" s="7" t="n">
        <v>8</v>
      </c>
      <c r="D16628" s="7" t="n">
        <v>7</v>
      </c>
      <c r="E16628" s="7" t="n">
        <v>0</v>
      </c>
      <c r="F16628" s="7" t="n">
        <v>0</v>
      </c>
      <c r="G16628" s="7" t="n">
        <v>1</v>
      </c>
    </row>
    <row r="16629" spans="1:6">
      <c r="A16629" t="s">
        <v>4</v>
      </c>
      <c r="B16629" s="4" t="s">
        <v>5</v>
      </c>
      <c r="C16629" s="4" t="s">
        <v>8</v>
      </c>
      <c r="D16629" s="4" t="s">
        <v>7</v>
      </c>
      <c r="E16629" s="4" t="s">
        <v>8</v>
      </c>
      <c r="F16629" s="4" t="s">
        <v>8</v>
      </c>
      <c r="G16629" s="4" t="s">
        <v>7</v>
      </c>
    </row>
    <row r="16630" spans="1:6">
      <c r="A16630" t="n">
        <v>139254</v>
      </c>
      <c r="B16630" s="61" t="n">
        <v>64</v>
      </c>
      <c r="C16630" s="7" t="n">
        <v>8</v>
      </c>
      <c r="D16630" s="7" t="n">
        <v>0</v>
      </c>
      <c r="E16630" s="7" t="n">
        <v>2</v>
      </c>
      <c r="F16630" s="7" t="n">
        <v>0</v>
      </c>
      <c r="G16630" s="7" t="n">
        <v>1</v>
      </c>
    </row>
    <row r="16631" spans="1:6">
      <c r="A16631" t="s">
        <v>4</v>
      </c>
      <c r="B16631" s="4" t="s">
        <v>5</v>
      </c>
      <c r="C16631" s="4" t="s">
        <v>8</v>
      </c>
      <c r="D16631" s="4" t="s">
        <v>7</v>
      </c>
      <c r="E16631" s="4" t="s">
        <v>8</v>
      </c>
      <c r="F16631" s="4" t="s">
        <v>8</v>
      </c>
      <c r="G16631" s="4" t="s">
        <v>7</v>
      </c>
    </row>
    <row r="16632" spans="1:6">
      <c r="A16632" t="n">
        <v>139262</v>
      </c>
      <c r="B16632" s="61" t="n">
        <v>64</v>
      </c>
      <c r="C16632" s="7" t="n">
        <v>8</v>
      </c>
      <c r="D16632" s="7" t="n">
        <v>3</v>
      </c>
      <c r="E16632" s="7" t="n">
        <v>4</v>
      </c>
      <c r="F16632" s="7" t="n">
        <v>0</v>
      </c>
      <c r="G16632" s="7" t="n">
        <v>1</v>
      </c>
    </row>
    <row r="16633" spans="1:6">
      <c r="A16633" t="s">
        <v>4</v>
      </c>
      <c r="B16633" s="4" t="s">
        <v>5</v>
      </c>
      <c r="C16633" s="4" t="s">
        <v>8</v>
      </c>
      <c r="D16633" s="4" t="s">
        <v>7</v>
      </c>
      <c r="E16633" s="4" t="s">
        <v>8</v>
      </c>
      <c r="F16633" s="4" t="s">
        <v>8</v>
      </c>
      <c r="G16633" s="4" t="s">
        <v>7</v>
      </c>
    </row>
    <row r="16634" spans="1:6">
      <c r="A16634" t="n">
        <v>139270</v>
      </c>
      <c r="B16634" s="61" t="n">
        <v>64</v>
      </c>
      <c r="C16634" s="7" t="n">
        <v>8</v>
      </c>
      <c r="D16634" s="7" t="n">
        <v>8</v>
      </c>
      <c r="E16634" s="7" t="n">
        <v>0</v>
      </c>
      <c r="F16634" s="7" t="n">
        <v>1</v>
      </c>
      <c r="G16634" s="7" t="n">
        <v>1</v>
      </c>
    </row>
    <row r="16635" spans="1:6">
      <c r="A16635" t="s">
        <v>4</v>
      </c>
      <c r="B16635" s="4" t="s">
        <v>5</v>
      </c>
      <c r="C16635" s="4" t="s">
        <v>8</v>
      </c>
      <c r="D16635" s="4" t="s">
        <v>7</v>
      </c>
      <c r="E16635" s="4" t="s">
        <v>8</v>
      </c>
      <c r="F16635" s="4" t="s">
        <v>8</v>
      </c>
      <c r="G16635" s="4" t="s">
        <v>7</v>
      </c>
    </row>
    <row r="16636" spans="1:6">
      <c r="A16636" t="n">
        <v>139278</v>
      </c>
      <c r="B16636" s="61" t="n">
        <v>64</v>
      </c>
      <c r="C16636" s="7" t="n">
        <v>8</v>
      </c>
      <c r="D16636" s="7" t="n">
        <v>6</v>
      </c>
      <c r="E16636" s="7" t="n">
        <v>1</v>
      </c>
      <c r="F16636" s="7" t="n">
        <v>1</v>
      </c>
      <c r="G16636" s="7" t="n">
        <v>1</v>
      </c>
    </row>
    <row r="16637" spans="1:6">
      <c r="A16637" t="s">
        <v>4</v>
      </c>
      <c r="B16637" s="4" t="s">
        <v>5</v>
      </c>
      <c r="C16637" s="4" t="s">
        <v>8</v>
      </c>
      <c r="D16637" s="4" t="s">
        <v>7</v>
      </c>
      <c r="E16637" s="4" t="s">
        <v>8</v>
      </c>
      <c r="F16637" s="4" t="s">
        <v>8</v>
      </c>
      <c r="G16637" s="4" t="s">
        <v>7</v>
      </c>
    </row>
    <row r="16638" spans="1:6">
      <c r="A16638" t="n">
        <v>139286</v>
      </c>
      <c r="B16638" s="61" t="n">
        <v>64</v>
      </c>
      <c r="C16638" s="7" t="n">
        <v>8</v>
      </c>
      <c r="D16638" s="7" t="n">
        <v>9</v>
      </c>
      <c r="E16638" s="7" t="n">
        <v>3</v>
      </c>
      <c r="F16638" s="7" t="n">
        <v>1</v>
      </c>
      <c r="G16638" s="7" t="n">
        <v>1</v>
      </c>
    </row>
    <row r="16639" spans="1:6">
      <c r="A16639" t="s">
        <v>4</v>
      </c>
      <c r="B16639" s="4" t="s">
        <v>5</v>
      </c>
      <c r="C16639" s="4" t="s">
        <v>8</v>
      </c>
      <c r="D16639" s="4" t="s">
        <v>7</v>
      </c>
      <c r="E16639" s="4" t="s">
        <v>8</v>
      </c>
      <c r="F16639" s="4" t="s">
        <v>8</v>
      </c>
      <c r="G16639" s="4" t="s">
        <v>7</v>
      </c>
    </row>
    <row r="16640" spans="1:6">
      <c r="A16640" t="n">
        <v>139294</v>
      </c>
      <c r="B16640" s="61" t="n">
        <v>64</v>
      </c>
      <c r="C16640" s="7" t="n">
        <v>8</v>
      </c>
      <c r="D16640" s="7" t="n">
        <v>11</v>
      </c>
      <c r="E16640" s="7" t="n">
        <v>4</v>
      </c>
      <c r="F16640" s="7" t="n">
        <v>1</v>
      </c>
      <c r="G16640" s="7" t="n">
        <v>1</v>
      </c>
    </row>
    <row r="16641" spans="1:7">
      <c r="A16641" t="s">
        <v>4</v>
      </c>
      <c r="B16641" s="4" t="s">
        <v>5</v>
      </c>
      <c r="C16641" s="4" t="s">
        <v>8</v>
      </c>
      <c r="D16641" s="4" t="s">
        <v>7</v>
      </c>
      <c r="E16641" s="4" t="s">
        <v>8</v>
      </c>
      <c r="F16641" s="4" t="s">
        <v>8</v>
      </c>
      <c r="G16641" s="4" t="s">
        <v>7</v>
      </c>
    </row>
    <row r="16642" spans="1:7">
      <c r="A16642" t="n">
        <v>139302</v>
      </c>
      <c r="B16642" s="61" t="n">
        <v>64</v>
      </c>
      <c r="C16642" s="7" t="n">
        <v>8</v>
      </c>
      <c r="D16642" s="7" t="n">
        <v>4</v>
      </c>
      <c r="E16642" s="7" t="n">
        <v>1</v>
      </c>
      <c r="F16642" s="7" t="n">
        <v>2</v>
      </c>
      <c r="G16642" s="7" t="n">
        <v>1</v>
      </c>
    </row>
    <row r="16643" spans="1:7">
      <c r="A16643" t="s">
        <v>4</v>
      </c>
      <c r="B16643" s="4" t="s">
        <v>5</v>
      </c>
      <c r="C16643" s="4" t="s">
        <v>8</v>
      </c>
      <c r="D16643" s="4" t="s">
        <v>7</v>
      </c>
      <c r="E16643" s="4" t="s">
        <v>8</v>
      </c>
      <c r="F16643" s="4" t="s">
        <v>8</v>
      </c>
      <c r="G16643" s="4" t="s">
        <v>7</v>
      </c>
    </row>
    <row r="16644" spans="1:7">
      <c r="A16644" t="n">
        <v>139310</v>
      </c>
      <c r="B16644" s="61" t="n">
        <v>64</v>
      </c>
      <c r="C16644" s="7" t="n">
        <v>8</v>
      </c>
      <c r="D16644" s="7" t="n">
        <v>2</v>
      </c>
      <c r="E16644" s="7" t="n">
        <v>3</v>
      </c>
      <c r="F16644" s="7" t="n">
        <v>2</v>
      </c>
      <c r="G16644" s="7" t="n">
        <v>1</v>
      </c>
    </row>
    <row r="16645" spans="1:7">
      <c r="A16645" t="s">
        <v>4</v>
      </c>
      <c r="B16645" s="4" t="s">
        <v>5</v>
      </c>
      <c r="C16645" s="4" t="s">
        <v>8</v>
      </c>
      <c r="D16645" s="4" t="s">
        <v>7</v>
      </c>
      <c r="E16645" s="4" t="s">
        <v>8</v>
      </c>
      <c r="F16645" s="4" t="s">
        <v>8</v>
      </c>
      <c r="G16645" s="4" t="s">
        <v>7</v>
      </c>
    </row>
    <row r="16646" spans="1:7">
      <c r="A16646" t="n">
        <v>139318</v>
      </c>
      <c r="B16646" s="61" t="n">
        <v>64</v>
      </c>
      <c r="C16646" s="7" t="n">
        <v>8</v>
      </c>
      <c r="D16646" s="7" t="n">
        <v>1</v>
      </c>
      <c r="E16646" s="7" t="n">
        <v>1</v>
      </c>
      <c r="F16646" s="7" t="n">
        <v>3</v>
      </c>
      <c r="G16646" s="7" t="n">
        <v>1</v>
      </c>
    </row>
    <row r="16647" spans="1:7">
      <c r="A16647" t="s">
        <v>4</v>
      </c>
      <c r="B16647" s="4" t="s">
        <v>5</v>
      </c>
      <c r="C16647" s="4" t="s">
        <v>8</v>
      </c>
      <c r="D16647" s="4" t="s">
        <v>7</v>
      </c>
      <c r="E16647" s="4" t="s">
        <v>8</v>
      </c>
      <c r="F16647" s="4" t="s">
        <v>8</v>
      </c>
      <c r="G16647" s="4" t="s">
        <v>7</v>
      </c>
    </row>
    <row r="16648" spans="1:7">
      <c r="A16648" t="n">
        <v>139326</v>
      </c>
      <c r="B16648" s="61" t="n">
        <v>64</v>
      </c>
      <c r="C16648" s="7" t="n">
        <v>8</v>
      </c>
      <c r="D16648" s="7" t="n">
        <v>5</v>
      </c>
      <c r="E16648" s="7" t="n">
        <v>3</v>
      </c>
      <c r="F16648" s="7" t="n">
        <v>3</v>
      </c>
      <c r="G16648" s="7" t="n">
        <v>1</v>
      </c>
    </row>
    <row r="16649" spans="1:7">
      <c r="A16649" t="s">
        <v>4</v>
      </c>
      <c r="B16649" s="4" t="s">
        <v>5</v>
      </c>
      <c r="C16649" s="4" t="s">
        <v>7</v>
      </c>
    </row>
    <row r="16650" spans="1:7">
      <c r="A16650" t="n">
        <v>139334</v>
      </c>
      <c r="B16650" s="6" t="n">
        <v>12</v>
      </c>
      <c r="C16650" s="7" t="n">
        <v>6485</v>
      </c>
    </row>
    <row r="16651" spans="1:7">
      <c r="A16651" t="s">
        <v>4</v>
      </c>
      <c r="B16651" s="4" t="s">
        <v>5</v>
      </c>
      <c r="C16651" s="4" t="s">
        <v>8</v>
      </c>
      <c r="D16651" s="4" t="s">
        <v>7</v>
      </c>
      <c r="E16651" s="4" t="s">
        <v>14</v>
      </c>
    </row>
    <row r="16652" spans="1:7">
      <c r="A16652" t="n">
        <v>139337</v>
      </c>
      <c r="B16652" s="74" t="n">
        <v>167</v>
      </c>
      <c r="C16652" s="7" t="n">
        <v>1</v>
      </c>
      <c r="D16652" s="7" t="n">
        <v>0</v>
      </c>
      <c r="E16652" s="7" t="n">
        <v>2</v>
      </c>
    </row>
    <row r="16653" spans="1:7">
      <c r="A16653" t="s">
        <v>4</v>
      </c>
      <c r="B16653" s="4" t="s">
        <v>5</v>
      </c>
      <c r="C16653" s="4" t="s">
        <v>8</v>
      </c>
      <c r="D16653" s="4" t="s">
        <v>7</v>
      </c>
      <c r="E16653" s="4" t="s">
        <v>14</v>
      </c>
    </row>
    <row r="16654" spans="1:7">
      <c r="A16654" t="n">
        <v>139345</v>
      </c>
      <c r="B16654" s="74" t="n">
        <v>167</v>
      </c>
      <c r="C16654" s="7" t="n">
        <v>1</v>
      </c>
      <c r="D16654" s="7" t="n">
        <v>2</v>
      </c>
      <c r="E16654" s="7" t="n">
        <v>2</v>
      </c>
    </row>
    <row r="16655" spans="1:7">
      <c r="A16655" t="s">
        <v>4</v>
      </c>
      <c r="B16655" s="4" t="s">
        <v>5</v>
      </c>
      <c r="C16655" s="4" t="s">
        <v>8</v>
      </c>
      <c r="D16655" s="4" t="s">
        <v>7</v>
      </c>
      <c r="E16655" s="4" t="s">
        <v>14</v>
      </c>
    </row>
    <row r="16656" spans="1:7">
      <c r="A16656" t="n">
        <v>139353</v>
      </c>
      <c r="B16656" s="74" t="n">
        <v>167</v>
      </c>
      <c r="C16656" s="7" t="n">
        <v>1</v>
      </c>
      <c r="D16656" s="7" t="n">
        <v>3</v>
      </c>
      <c r="E16656" s="7" t="n">
        <v>2</v>
      </c>
    </row>
    <row r="16657" spans="1:7">
      <c r="A16657" t="s">
        <v>4</v>
      </c>
      <c r="B16657" s="4" t="s">
        <v>5</v>
      </c>
      <c r="C16657" s="4" t="s">
        <v>8</v>
      </c>
      <c r="D16657" s="4" t="s">
        <v>7</v>
      </c>
      <c r="E16657" s="4" t="s">
        <v>14</v>
      </c>
    </row>
    <row r="16658" spans="1:7">
      <c r="A16658" t="n">
        <v>139361</v>
      </c>
      <c r="B16658" s="74" t="n">
        <v>167</v>
      </c>
      <c r="C16658" s="7" t="n">
        <v>1</v>
      </c>
      <c r="D16658" s="7" t="n">
        <v>4</v>
      </c>
      <c r="E16658" s="7" t="n">
        <v>2</v>
      </c>
    </row>
    <row r="16659" spans="1:7">
      <c r="A16659" t="s">
        <v>4</v>
      </c>
      <c r="B16659" s="4" t="s">
        <v>5</v>
      </c>
      <c r="C16659" s="4" t="s">
        <v>8</v>
      </c>
      <c r="D16659" s="4" t="s">
        <v>7</v>
      </c>
      <c r="E16659" s="4" t="s">
        <v>14</v>
      </c>
    </row>
    <row r="16660" spans="1:7">
      <c r="A16660" t="n">
        <v>139369</v>
      </c>
      <c r="B16660" s="74" t="n">
        <v>167</v>
      </c>
      <c r="C16660" s="7" t="n">
        <v>1</v>
      </c>
      <c r="D16660" s="7" t="n">
        <v>5</v>
      </c>
      <c r="E16660" s="7" t="n">
        <v>2</v>
      </c>
    </row>
    <row r="16661" spans="1:7">
      <c r="A16661" t="s">
        <v>4</v>
      </c>
      <c r="B16661" s="4" t="s">
        <v>5</v>
      </c>
      <c r="C16661" s="4" t="s">
        <v>8</v>
      </c>
      <c r="D16661" s="4" t="s">
        <v>7</v>
      </c>
      <c r="E16661" s="4" t="s">
        <v>14</v>
      </c>
    </row>
    <row r="16662" spans="1:7">
      <c r="A16662" t="n">
        <v>139377</v>
      </c>
      <c r="B16662" s="74" t="n">
        <v>167</v>
      </c>
      <c r="C16662" s="7" t="n">
        <v>1</v>
      </c>
      <c r="D16662" s="7" t="n">
        <v>7</v>
      </c>
      <c r="E16662" s="7" t="n">
        <v>2</v>
      </c>
    </row>
    <row r="16663" spans="1:7">
      <c r="A16663" t="s">
        <v>4</v>
      </c>
      <c r="B16663" s="4" t="s">
        <v>5</v>
      </c>
      <c r="C16663" s="4" t="s">
        <v>8</v>
      </c>
      <c r="D16663" s="4" t="s">
        <v>7</v>
      </c>
      <c r="E16663" s="4" t="s">
        <v>14</v>
      </c>
    </row>
    <row r="16664" spans="1:7">
      <c r="A16664" t="n">
        <v>139385</v>
      </c>
      <c r="B16664" s="74" t="n">
        <v>167</v>
      </c>
      <c r="C16664" s="7" t="n">
        <v>1</v>
      </c>
      <c r="D16664" s="7" t="n">
        <v>8</v>
      </c>
      <c r="E16664" s="7" t="n">
        <v>2</v>
      </c>
    </row>
    <row r="16665" spans="1:7">
      <c r="A16665" t="s">
        <v>4</v>
      </c>
      <c r="B16665" s="4" t="s">
        <v>5</v>
      </c>
      <c r="C16665" s="4" t="s">
        <v>8</v>
      </c>
      <c r="D16665" s="4" t="s">
        <v>7</v>
      </c>
      <c r="E16665" s="4" t="s">
        <v>14</v>
      </c>
    </row>
    <row r="16666" spans="1:7">
      <c r="A16666" t="n">
        <v>139393</v>
      </c>
      <c r="B16666" s="74" t="n">
        <v>167</v>
      </c>
      <c r="C16666" s="7" t="n">
        <v>1</v>
      </c>
      <c r="D16666" s="7" t="n">
        <v>9</v>
      </c>
      <c r="E16666" s="7" t="n">
        <v>2</v>
      </c>
    </row>
    <row r="16667" spans="1:7">
      <c r="A16667" t="s">
        <v>4</v>
      </c>
      <c r="B16667" s="4" t="s">
        <v>5</v>
      </c>
      <c r="C16667" s="4" t="s">
        <v>8</v>
      </c>
      <c r="D16667" s="4" t="s">
        <v>7</v>
      </c>
      <c r="E16667" s="4" t="s">
        <v>14</v>
      </c>
    </row>
    <row r="16668" spans="1:7">
      <c r="A16668" t="n">
        <v>139401</v>
      </c>
      <c r="B16668" s="74" t="n">
        <v>167</v>
      </c>
      <c r="C16668" s="7" t="n">
        <v>1</v>
      </c>
      <c r="D16668" s="7" t="n">
        <v>11</v>
      </c>
      <c r="E16668" s="7" t="n">
        <v>4</v>
      </c>
    </row>
    <row r="16669" spans="1:7">
      <c r="A16669" t="s">
        <v>4</v>
      </c>
      <c r="B16669" s="4" t="s">
        <v>5</v>
      </c>
      <c r="C16669" s="4" t="s">
        <v>8</v>
      </c>
      <c r="D16669" s="4" t="s">
        <v>7</v>
      </c>
      <c r="E16669" s="4" t="s">
        <v>14</v>
      </c>
    </row>
    <row r="16670" spans="1:7">
      <c r="A16670" t="n">
        <v>139409</v>
      </c>
      <c r="B16670" s="74" t="n">
        <v>167</v>
      </c>
      <c r="C16670" s="7" t="n">
        <v>1</v>
      </c>
      <c r="D16670" s="7" t="n">
        <v>12</v>
      </c>
      <c r="E16670" s="7" t="n">
        <v>4</v>
      </c>
    </row>
    <row r="16671" spans="1:7">
      <c r="A16671" t="s">
        <v>4</v>
      </c>
      <c r="B16671" s="4" t="s">
        <v>5</v>
      </c>
      <c r="C16671" s="4" t="s">
        <v>8</v>
      </c>
      <c r="D16671" s="4" t="s">
        <v>7</v>
      </c>
      <c r="E16671" s="4" t="s">
        <v>14</v>
      </c>
    </row>
    <row r="16672" spans="1:7">
      <c r="A16672" t="n">
        <v>139417</v>
      </c>
      <c r="B16672" s="74" t="n">
        <v>167</v>
      </c>
      <c r="C16672" s="7" t="n">
        <v>0</v>
      </c>
      <c r="D16672" s="7" t="n">
        <v>0</v>
      </c>
      <c r="E16672" s="7" t="n">
        <v>2</v>
      </c>
    </row>
    <row r="16673" spans="1:5">
      <c r="A16673" t="s">
        <v>4</v>
      </c>
      <c r="B16673" s="4" t="s">
        <v>5</v>
      </c>
      <c r="C16673" s="4" t="s">
        <v>8</v>
      </c>
      <c r="D16673" s="4" t="s">
        <v>7</v>
      </c>
      <c r="E16673" s="4" t="s">
        <v>14</v>
      </c>
    </row>
    <row r="16674" spans="1:5">
      <c r="A16674" t="n">
        <v>139425</v>
      </c>
      <c r="B16674" s="74" t="n">
        <v>167</v>
      </c>
      <c r="C16674" s="7" t="n">
        <v>0</v>
      </c>
      <c r="D16674" s="7" t="n">
        <v>1</v>
      </c>
      <c r="E16674" s="7" t="n">
        <v>2</v>
      </c>
    </row>
    <row r="16675" spans="1:5">
      <c r="A16675" t="s">
        <v>4</v>
      </c>
      <c r="B16675" s="4" t="s">
        <v>5</v>
      </c>
      <c r="C16675" s="4" t="s">
        <v>8</v>
      </c>
      <c r="D16675" s="4" t="s">
        <v>7</v>
      </c>
      <c r="E16675" s="4" t="s">
        <v>14</v>
      </c>
    </row>
    <row r="16676" spans="1:5">
      <c r="A16676" t="n">
        <v>139433</v>
      </c>
      <c r="B16676" s="74" t="n">
        <v>167</v>
      </c>
      <c r="C16676" s="7" t="n">
        <v>0</v>
      </c>
      <c r="D16676" s="7" t="n">
        <v>2</v>
      </c>
      <c r="E16676" s="7" t="n">
        <v>2</v>
      </c>
    </row>
    <row r="16677" spans="1:5">
      <c r="A16677" t="s">
        <v>4</v>
      </c>
      <c r="B16677" s="4" t="s">
        <v>5</v>
      </c>
      <c r="C16677" s="4" t="s">
        <v>8</v>
      </c>
      <c r="D16677" s="4" t="s">
        <v>7</v>
      </c>
      <c r="E16677" s="4" t="s">
        <v>14</v>
      </c>
    </row>
    <row r="16678" spans="1:5">
      <c r="A16678" t="n">
        <v>139441</v>
      </c>
      <c r="B16678" s="74" t="n">
        <v>167</v>
      </c>
      <c r="C16678" s="7" t="n">
        <v>0</v>
      </c>
      <c r="D16678" s="7" t="n">
        <v>3</v>
      </c>
      <c r="E16678" s="7" t="n">
        <v>2</v>
      </c>
    </row>
    <row r="16679" spans="1:5">
      <c r="A16679" t="s">
        <v>4</v>
      </c>
      <c r="B16679" s="4" t="s">
        <v>5</v>
      </c>
      <c r="C16679" s="4" t="s">
        <v>8</v>
      </c>
      <c r="D16679" s="4" t="s">
        <v>7</v>
      </c>
      <c r="E16679" s="4" t="s">
        <v>14</v>
      </c>
    </row>
    <row r="16680" spans="1:5">
      <c r="A16680" t="n">
        <v>139449</v>
      </c>
      <c r="B16680" s="74" t="n">
        <v>167</v>
      </c>
      <c r="C16680" s="7" t="n">
        <v>0</v>
      </c>
      <c r="D16680" s="7" t="n">
        <v>4</v>
      </c>
      <c r="E16680" s="7" t="n">
        <v>2</v>
      </c>
    </row>
    <row r="16681" spans="1:5">
      <c r="A16681" t="s">
        <v>4</v>
      </c>
      <c r="B16681" s="4" t="s">
        <v>5</v>
      </c>
      <c r="C16681" s="4" t="s">
        <v>8</v>
      </c>
      <c r="D16681" s="4" t="s">
        <v>7</v>
      </c>
      <c r="E16681" s="4" t="s">
        <v>14</v>
      </c>
    </row>
    <row r="16682" spans="1:5">
      <c r="A16682" t="n">
        <v>139457</v>
      </c>
      <c r="B16682" s="74" t="n">
        <v>167</v>
      </c>
      <c r="C16682" s="7" t="n">
        <v>0</v>
      </c>
      <c r="D16682" s="7" t="n">
        <v>5</v>
      </c>
      <c r="E16682" s="7" t="n">
        <v>2</v>
      </c>
    </row>
    <row r="16683" spans="1:5">
      <c r="A16683" t="s">
        <v>4</v>
      </c>
      <c r="B16683" s="4" t="s">
        <v>5</v>
      </c>
      <c r="C16683" s="4" t="s">
        <v>8</v>
      </c>
      <c r="D16683" s="4" t="s">
        <v>7</v>
      </c>
      <c r="E16683" s="4" t="s">
        <v>14</v>
      </c>
    </row>
    <row r="16684" spans="1:5">
      <c r="A16684" t="n">
        <v>139465</v>
      </c>
      <c r="B16684" s="74" t="n">
        <v>167</v>
      </c>
      <c r="C16684" s="7" t="n">
        <v>0</v>
      </c>
      <c r="D16684" s="7" t="n">
        <v>6</v>
      </c>
      <c r="E16684" s="7" t="n">
        <v>2</v>
      </c>
    </row>
    <row r="16685" spans="1:5">
      <c r="A16685" t="s">
        <v>4</v>
      </c>
      <c r="B16685" s="4" t="s">
        <v>5</v>
      </c>
      <c r="C16685" s="4" t="s">
        <v>8</v>
      </c>
      <c r="D16685" s="4" t="s">
        <v>7</v>
      </c>
      <c r="E16685" s="4" t="s">
        <v>14</v>
      </c>
    </row>
    <row r="16686" spans="1:5">
      <c r="A16686" t="n">
        <v>139473</v>
      </c>
      <c r="B16686" s="74" t="n">
        <v>167</v>
      </c>
      <c r="C16686" s="7" t="n">
        <v>0</v>
      </c>
      <c r="D16686" s="7" t="n">
        <v>7</v>
      </c>
      <c r="E16686" s="7" t="n">
        <v>2</v>
      </c>
    </row>
    <row r="16687" spans="1:5">
      <c r="A16687" t="s">
        <v>4</v>
      </c>
      <c r="B16687" s="4" t="s">
        <v>5</v>
      </c>
      <c r="C16687" s="4" t="s">
        <v>8</v>
      </c>
      <c r="D16687" s="4" t="s">
        <v>7</v>
      </c>
      <c r="E16687" s="4" t="s">
        <v>14</v>
      </c>
    </row>
    <row r="16688" spans="1:5">
      <c r="A16688" t="n">
        <v>139481</v>
      </c>
      <c r="B16688" s="74" t="n">
        <v>167</v>
      </c>
      <c r="C16688" s="7" t="n">
        <v>0</v>
      </c>
      <c r="D16688" s="7" t="n">
        <v>8</v>
      </c>
      <c r="E16688" s="7" t="n">
        <v>2</v>
      </c>
    </row>
    <row r="16689" spans="1:5">
      <c r="A16689" t="s">
        <v>4</v>
      </c>
      <c r="B16689" s="4" t="s">
        <v>5</v>
      </c>
      <c r="C16689" s="4" t="s">
        <v>8</v>
      </c>
      <c r="D16689" s="4" t="s">
        <v>7</v>
      </c>
      <c r="E16689" s="4" t="s">
        <v>14</v>
      </c>
    </row>
    <row r="16690" spans="1:5">
      <c r="A16690" t="n">
        <v>139489</v>
      </c>
      <c r="B16690" s="74" t="n">
        <v>167</v>
      </c>
      <c r="C16690" s="7" t="n">
        <v>0</v>
      </c>
      <c r="D16690" s="7" t="n">
        <v>9</v>
      </c>
      <c r="E16690" s="7" t="n">
        <v>2</v>
      </c>
    </row>
    <row r="16691" spans="1:5">
      <c r="A16691" t="s">
        <v>4</v>
      </c>
      <c r="B16691" s="4" t="s">
        <v>5</v>
      </c>
      <c r="C16691" s="4" t="s">
        <v>8</v>
      </c>
      <c r="D16691" s="4" t="s">
        <v>7</v>
      </c>
      <c r="E16691" s="4" t="s">
        <v>14</v>
      </c>
    </row>
    <row r="16692" spans="1:5">
      <c r="A16692" t="n">
        <v>139497</v>
      </c>
      <c r="B16692" s="74" t="n">
        <v>167</v>
      </c>
      <c r="C16692" s="7" t="n">
        <v>0</v>
      </c>
      <c r="D16692" s="7" t="n">
        <v>11</v>
      </c>
      <c r="E16692" s="7" t="n">
        <v>2</v>
      </c>
    </row>
    <row r="16693" spans="1:5">
      <c r="A16693" t="s">
        <v>4</v>
      </c>
      <c r="B16693" s="4" t="s">
        <v>5</v>
      </c>
      <c r="C16693" s="4" t="s">
        <v>9</v>
      </c>
      <c r="D16693" s="4" t="s">
        <v>9</v>
      </c>
    </row>
    <row r="16694" spans="1:5">
      <c r="A16694" t="n">
        <v>139505</v>
      </c>
      <c r="B16694" s="26" t="n">
        <v>70</v>
      </c>
      <c r="C16694" s="7" t="s">
        <v>58</v>
      </c>
      <c r="D16694" s="7" t="s">
        <v>121</v>
      </c>
    </row>
    <row r="16695" spans="1:5">
      <c r="A16695" t="s">
        <v>4</v>
      </c>
      <c r="B16695" s="4" t="s">
        <v>5</v>
      </c>
      <c r="C16695" s="4" t="s">
        <v>9</v>
      </c>
      <c r="D16695" s="4" t="s">
        <v>9</v>
      </c>
    </row>
    <row r="16696" spans="1:5">
      <c r="A16696" t="n">
        <v>139524</v>
      </c>
      <c r="B16696" s="26" t="n">
        <v>70</v>
      </c>
      <c r="C16696" s="7" t="s">
        <v>376</v>
      </c>
      <c r="D16696" s="7" t="s">
        <v>121</v>
      </c>
    </row>
    <row r="16697" spans="1:5">
      <c r="A16697" t="s">
        <v>4</v>
      </c>
      <c r="B16697" s="4" t="s">
        <v>5</v>
      </c>
      <c r="C16697" s="4" t="s">
        <v>8</v>
      </c>
      <c r="D16697" s="4" t="s">
        <v>7</v>
      </c>
      <c r="E16697" s="4" t="s">
        <v>7</v>
      </c>
      <c r="F16697" s="4" t="s">
        <v>7</v>
      </c>
    </row>
    <row r="16698" spans="1:5">
      <c r="A16698" t="n">
        <v>139543</v>
      </c>
      <c r="B16698" s="91" t="n">
        <v>63</v>
      </c>
      <c r="C16698" s="7" t="n">
        <v>0</v>
      </c>
      <c r="D16698" s="7" t="n">
        <v>65535</v>
      </c>
      <c r="E16698" s="7" t="n">
        <v>45</v>
      </c>
      <c r="F16698" s="7" t="n">
        <v>0</v>
      </c>
    </row>
    <row r="16699" spans="1:5">
      <c r="A16699" t="s">
        <v>4</v>
      </c>
      <c r="B16699" s="4" t="s">
        <v>5</v>
      </c>
      <c r="C16699" s="4" t="s">
        <v>8</v>
      </c>
      <c r="D16699" s="4" t="s">
        <v>7</v>
      </c>
      <c r="E16699" s="4" t="s">
        <v>7</v>
      </c>
      <c r="F16699" s="4" t="s">
        <v>7</v>
      </c>
    </row>
    <row r="16700" spans="1:5">
      <c r="A16700" t="n">
        <v>139551</v>
      </c>
      <c r="B16700" s="91" t="n">
        <v>63</v>
      </c>
      <c r="C16700" s="7" t="n">
        <v>0</v>
      </c>
      <c r="D16700" s="7" t="n">
        <v>65535</v>
      </c>
      <c r="E16700" s="7" t="n">
        <v>32</v>
      </c>
      <c r="F16700" s="7" t="n">
        <v>100</v>
      </c>
    </row>
    <row r="16701" spans="1:5">
      <c r="A16701" t="s">
        <v>4</v>
      </c>
      <c r="B16701" s="4" t="s">
        <v>5</v>
      </c>
      <c r="C16701" s="4" t="s">
        <v>7</v>
      </c>
      <c r="D16701" s="4" t="s">
        <v>13</v>
      </c>
      <c r="E16701" s="4" t="s">
        <v>13</v>
      </c>
      <c r="F16701" s="4" t="s">
        <v>13</v>
      </c>
      <c r="G16701" s="4" t="s">
        <v>13</v>
      </c>
    </row>
    <row r="16702" spans="1:5">
      <c r="A16702" t="n">
        <v>139559</v>
      </c>
      <c r="B16702" s="46" t="n">
        <v>46</v>
      </c>
      <c r="C16702" s="7" t="n">
        <v>61456</v>
      </c>
      <c r="D16702" s="7" t="n">
        <v>-0.00999999977648258</v>
      </c>
      <c r="E16702" s="7" t="n">
        <v>2</v>
      </c>
      <c r="F16702" s="7" t="n">
        <v>35.9599990844727</v>
      </c>
      <c r="G16702" s="7" t="n">
        <v>0.5</v>
      </c>
    </row>
    <row r="16703" spans="1:5">
      <c r="A16703" t="s">
        <v>4</v>
      </c>
      <c r="B16703" s="4" t="s">
        <v>5</v>
      </c>
      <c r="C16703" s="4" t="s">
        <v>8</v>
      </c>
      <c r="D16703" s="4" t="s">
        <v>8</v>
      </c>
      <c r="E16703" s="4" t="s">
        <v>13</v>
      </c>
      <c r="F16703" s="4" t="s">
        <v>13</v>
      </c>
      <c r="G16703" s="4" t="s">
        <v>13</v>
      </c>
      <c r="H16703" s="4" t="s">
        <v>7</v>
      </c>
      <c r="I16703" s="4" t="s">
        <v>8</v>
      </c>
    </row>
    <row r="16704" spans="1:5">
      <c r="A16704" t="n">
        <v>139578</v>
      </c>
      <c r="B16704" s="31" t="n">
        <v>45</v>
      </c>
      <c r="C16704" s="7" t="n">
        <v>4</v>
      </c>
      <c r="D16704" s="7" t="n">
        <v>3</v>
      </c>
      <c r="E16704" s="7" t="n">
        <v>7</v>
      </c>
      <c r="F16704" s="7" t="n">
        <v>168.199996948242</v>
      </c>
      <c r="G16704" s="7" t="n">
        <v>0</v>
      </c>
      <c r="H16704" s="7" t="n">
        <v>0</v>
      </c>
      <c r="I16704" s="7" t="n">
        <v>0</v>
      </c>
    </row>
    <row r="16705" spans="1:9">
      <c r="A16705" t="s">
        <v>4</v>
      </c>
      <c r="B16705" s="4" t="s">
        <v>5</v>
      </c>
      <c r="C16705" s="4" t="s">
        <v>8</v>
      </c>
      <c r="D16705" s="4" t="s">
        <v>9</v>
      </c>
    </row>
    <row r="16706" spans="1:9">
      <c r="A16706" t="n">
        <v>139596</v>
      </c>
      <c r="B16706" s="9" t="n">
        <v>2</v>
      </c>
      <c r="C16706" s="7" t="n">
        <v>10</v>
      </c>
      <c r="D16706" s="7" t="s">
        <v>548</v>
      </c>
    </row>
    <row r="16707" spans="1:9">
      <c r="A16707" t="s">
        <v>4</v>
      </c>
      <c r="B16707" s="4" t="s">
        <v>5</v>
      </c>
      <c r="C16707" s="4" t="s">
        <v>7</v>
      </c>
    </row>
    <row r="16708" spans="1:9">
      <c r="A16708" t="n">
        <v>139611</v>
      </c>
      <c r="B16708" s="25" t="n">
        <v>16</v>
      </c>
      <c r="C16708" s="7" t="n">
        <v>0</v>
      </c>
    </row>
    <row r="16709" spans="1:9">
      <c r="A16709" t="s">
        <v>4</v>
      </c>
      <c r="B16709" s="4" t="s">
        <v>5</v>
      </c>
      <c r="C16709" s="4" t="s">
        <v>8</v>
      </c>
      <c r="D16709" s="4" t="s">
        <v>7</v>
      </c>
    </row>
    <row r="16710" spans="1:9">
      <c r="A16710" t="n">
        <v>139614</v>
      </c>
      <c r="B16710" s="27" t="n">
        <v>58</v>
      </c>
      <c r="C16710" s="7" t="n">
        <v>105</v>
      </c>
      <c r="D16710" s="7" t="n">
        <v>300</v>
      </c>
    </row>
    <row r="16711" spans="1:9">
      <c r="A16711" t="s">
        <v>4</v>
      </c>
      <c r="B16711" s="4" t="s">
        <v>5</v>
      </c>
      <c r="C16711" s="4" t="s">
        <v>13</v>
      </c>
      <c r="D16711" s="4" t="s">
        <v>7</v>
      </c>
    </row>
    <row r="16712" spans="1:9">
      <c r="A16712" t="n">
        <v>139618</v>
      </c>
      <c r="B16712" s="60" t="n">
        <v>103</v>
      </c>
      <c r="C16712" s="7" t="n">
        <v>1</v>
      </c>
      <c r="D16712" s="7" t="n">
        <v>300</v>
      </c>
    </row>
    <row r="16713" spans="1:9">
      <c r="A16713" t="s">
        <v>4</v>
      </c>
      <c r="B16713" s="4" t="s">
        <v>5</v>
      </c>
      <c r="C16713" s="4" t="s">
        <v>8</v>
      </c>
      <c r="D16713" s="4" t="s">
        <v>7</v>
      </c>
    </row>
    <row r="16714" spans="1:9">
      <c r="A16714" t="n">
        <v>139625</v>
      </c>
      <c r="B16714" s="64" t="n">
        <v>72</v>
      </c>
      <c r="C16714" s="7" t="n">
        <v>4</v>
      </c>
      <c r="D16714" s="7" t="n">
        <v>0</v>
      </c>
    </row>
    <row r="16715" spans="1:9">
      <c r="A16715" t="s">
        <v>4</v>
      </c>
      <c r="B16715" s="4" t="s">
        <v>5</v>
      </c>
      <c r="C16715" s="4" t="s">
        <v>14</v>
      </c>
    </row>
    <row r="16716" spans="1:9">
      <c r="A16716" t="n">
        <v>139629</v>
      </c>
      <c r="B16716" s="62" t="n">
        <v>15</v>
      </c>
      <c r="C16716" s="7" t="n">
        <v>1073741824</v>
      </c>
    </row>
    <row r="16717" spans="1:9">
      <c r="A16717" t="s">
        <v>4</v>
      </c>
      <c r="B16717" s="4" t="s">
        <v>5</v>
      </c>
      <c r="C16717" s="4" t="s">
        <v>8</v>
      </c>
    </row>
    <row r="16718" spans="1:9">
      <c r="A16718" t="n">
        <v>139634</v>
      </c>
      <c r="B16718" s="61" t="n">
        <v>64</v>
      </c>
      <c r="C16718" s="7" t="n">
        <v>3</v>
      </c>
    </row>
    <row r="16719" spans="1:9">
      <c r="A16719" t="s">
        <v>4</v>
      </c>
      <c r="B16719" s="4" t="s">
        <v>5</v>
      </c>
      <c r="C16719" s="4" t="s">
        <v>8</v>
      </c>
    </row>
    <row r="16720" spans="1:9">
      <c r="A16720" t="n">
        <v>139636</v>
      </c>
      <c r="B16720" s="53" t="n">
        <v>74</v>
      </c>
      <c r="C16720" s="7" t="n">
        <v>67</v>
      </c>
    </row>
    <row r="16721" spans="1:4">
      <c r="A16721" t="s">
        <v>4</v>
      </c>
      <c r="B16721" s="4" t="s">
        <v>5</v>
      </c>
      <c r="C16721" s="4" t="s">
        <v>8</v>
      </c>
      <c r="D16721" s="4" t="s">
        <v>8</v>
      </c>
      <c r="E16721" s="4" t="s">
        <v>7</v>
      </c>
    </row>
    <row r="16722" spans="1:4">
      <c r="A16722" t="n">
        <v>139638</v>
      </c>
      <c r="B16722" s="31" t="n">
        <v>45</v>
      </c>
      <c r="C16722" s="7" t="n">
        <v>8</v>
      </c>
      <c r="D16722" s="7" t="n">
        <v>1</v>
      </c>
      <c r="E16722" s="7" t="n">
        <v>0</v>
      </c>
    </row>
    <row r="16723" spans="1:4">
      <c r="A16723" t="s">
        <v>4</v>
      </c>
      <c r="B16723" s="4" t="s">
        <v>5</v>
      </c>
      <c r="C16723" s="4" t="s">
        <v>7</v>
      </c>
    </row>
    <row r="16724" spans="1:4">
      <c r="A16724" t="n">
        <v>139643</v>
      </c>
      <c r="B16724" s="8" t="n">
        <v>13</v>
      </c>
      <c r="C16724" s="7" t="n">
        <v>6409</v>
      </c>
    </row>
    <row r="16725" spans="1:4">
      <c r="A16725" t="s">
        <v>4</v>
      </c>
      <c r="B16725" s="4" t="s">
        <v>5</v>
      </c>
      <c r="C16725" s="4" t="s">
        <v>7</v>
      </c>
    </row>
    <row r="16726" spans="1:4">
      <c r="A16726" t="n">
        <v>139646</v>
      </c>
      <c r="B16726" s="8" t="n">
        <v>13</v>
      </c>
      <c r="C16726" s="7" t="n">
        <v>6408</v>
      </c>
    </row>
    <row r="16727" spans="1:4">
      <c r="A16727" t="s">
        <v>4</v>
      </c>
      <c r="B16727" s="4" t="s">
        <v>5</v>
      </c>
      <c r="C16727" s="4" t="s">
        <v>7</v>
      </c>
    </row>
    <row r="16728" spans="1:4">
      <c r="A16728" t="n">
        <v>139649</v>
      </c>
      <c r="B16728" s="6" t="n">
        <v>12</v>
      </c>
      <c r="C16728" s="7" t="n">
        <v>6464</v>
      </c>
    </row>
    <row r="16729" spans="1:4">
      <c r="A16729" t="s">
        <v>4</v>
      </c>
      <c r="B16729" s="4" t="s">
        <v>5</v>
      </c>
      <c r="C16729" s="4" t="s">
        <v>7</v>
      </c>
    </row>
    <row r="16730" spans="1:4">
      <c r="A16730" t="n">
        <v>139652</v>
      </c>
      <c r="B16730" s="8" t="n">
        <v>13</v>
      </c>
      <c r="C16730" s="7" t="n">
        <v>6465</v>
      </c>
    </row>
    <row r="16731" spans="1:4">
      <c r="A16731" t="s">
        <v>4</v>
      </c>
      <c r="B16731" s="4" t="s">
        <v>5</v>
      </c>
      <c r="C16731" s="4" t="s">
        <v>7</v>
      </c>
    </row>
    <row r="16732" spans="1:4">
      <c r="A16732" t="n">
        <v>139655</v>
      </c>
      <c r="B16732" s="8" t="n">
        <v>13</v>
      </c>
      <c r="C16732" s="7" t="n">
        <v>6466</v>
      </c>
    </row>
    <row r="16733" spans="1:4">
      <c r="A16733" t="s">
        <v>4</v>
      </c>
      <c r="B16733" s="4" t="s">
        <v>5</v>
      </c>
      <c r="C16733" s="4" t="s">
        <v>7</v>
      </c>
    </row>
    <row r="16734" spans="1:4">
      <c r="A16734" t="n">
        <v>139658</v>
      </c>
      <c r="B16734" s="8" t="n">
        <v>13</v>
      </c>
      <c r="C16734" s="7" t="n">
        <v>6467</v>
      </c>
    </row>
    <row r="16735" spans="1:4">
      <c r="A16735" t="s">
        <v>4</v>
      </c>
      <c r="B16735" s="4" t="s">
        <v>5</v>
      </c>
      <c r="C16735" s="4" t="s">
        <v>7</v>
      </c>
    </row>
    <row r="16736" spans="1:4">
      <c r="A16736" t="n">
        <v>139661</v>
      </c>
      <c r="B16736" s="8" t="n">
        <v>13</v>
      </c>
      <c r="C16736" s="7" t="n">
        <v>6468</v>
      </c>
    </row>
    <row r="16737" spans="1:5">
      <c r="A16737" t="s">
        <v>4</v>
      </c>
      <c r="B16737" s="4" t="s">
        <v>5</v>
      </c>
      <c r="C16737" s="4" t="s">
        <v>7</v>
      </c>
    </row>
    <row r="16738" spans="1:5">
      <c r="A16738" t="n">
        <v>139664</v>
      </c>
      <c r="B16738" s="8" t="n">
        <v>13</v>
      </c>
      <c r="C16738" s="7" t="n">
        <v>6469</v>
      </c>
    </row>
    <row r="16739" spans="1:5">
      <c r="A16739" t="s">
        <v>4</v>
      </c>
      <c r="B16739" s="4" t="s">
        <v>5</v>
      </c>
      <c r="C16739" s="4" t="s">
        <v>7</v>
      </c>
    </row>
    <row r="16740" spans="1:5">
      <c r="A16740" t="n">
        <v>139667</v>
      </c>
      <c r="B16740" s="8" t="n">
        <v>13</v>
      </c>
      <c r="C16740" s="7" t="n">
        <v>6470</v>
      </c>
    </row>
    <row r="16741" spans="1:5">
      <c r="A16741" t="s">
        <v>4</v>
      </c>
      <c r="B16741" s="4" t="s">
        <v>5</v>
      </c>
      <c r="C16741" s="4" t="s">
        <v>7</v>
      </c>
    </row>
    <row r="16742" spans="1:5">
      <c r="A16742" t="n">
        <v>139670</v>
      </c>
      <c r="B16742" s="8" t="n">
        <v>13</v>
      </c>
      <c r="C16742" s="7" t="n">
        <v>6471</v>
      </c>
    </row>
    <row r="16743" spans="1:5">
      <c r="A16743" t="s">
        <v>4</v>
      </c>
      <c r="B16743" s="4" t="s">
        <v>5</v>
      </c>
      <c r="C16743" s="4" t="s">
        <v>8</v>
      </c>
    </row>
    <row r="16744" spans="1:5">
      <c r="A16744" t="n">
        <v>139673</v>
      </c>
      <c r="B16744" s="53" t="n">
        <v>74</v>
      </c>
      <c r="C16744" s="7" t="n">
        <v>18</v>
      </c>
    </row>
    <row r="16745" spans="1:5">
      <c r="A16745" t="s">
        <v>4</v>
      </c>
      <c r="B16745" s="4" t="s">
        <v>5</v>
      </c>
      <c r="C16745" s="4" t="s">
        <v>8</v>
      </c>
    </row>
    <row r="16746" spans="1:5">
      <c r="A16746" t="n">
        <v>139675</v>
      </c>
      <c r="B16746" s="53" t="n">
        <v>74</v>
      </c>
      <c r="C16746" s="7" t="n">
        <v>45</v>
      </c>
    </row>
    <row r="16747" spans="1:5">
      <c r="A16747" t="s">
        <v>4</v>
      </c>
      <c r="B16747" s="4" t="s">
        <v>5</v>
      </c>
      <c r="C16747" s="4" t="s">
        <v>7</v>
      </c>
    </row>
    <row r="16748" spans="1:5">
      <c r="A16748" t="n">
        <v>139677</v>
      </c>
      <c r="B16748" s="25" t="n">
        <v>16</v>
      </c>
      <c r="C16748" s="7" t="n">
        <v>0</v>
      </c>
    </row>
    <row r="16749" spans="1:5">
      <c r="A16749" t="s">
        <v>4</v>
      </c>
      <c r="B16749" s="4" t="s">
        <v>5</v>
      </c>
      <c r="C16749" s="4" t="s">
        <v>8</v>
      </c>
      <c r="D16749" s="4" t="s">
        <v>8</v>
      </c>
      <c r="E16749" s="4" t="s">
        <v>8</v>
      </c>
      <c r="F16749" s="4" t="s">
        <v>8</v>
      </c>
    </row>
    <row r="16750" spans="1:5">
      <c r="A16750" t="n">
        <v>139680</v>
      </c>
      <c r="B16750" s="11" t="n">
        <v>14</v>
      </c>
      <c r="C16750" s="7" t="n">
        <v>0</v>
      </c>
      <c r="D16750" s="7" t="n">
        <v>8</v>
      </c>
      <c r="E16750" s="7" t="n">
        <v>0</v>
      </c>
      <c r="F16750" s="7" t="n">
        <v>0</v>
      </c>
    </row>
    <row r="16751" spans="1:5">
      <c r="A16751" t="s">
        <v>4</v>
      </c>
      <c r="B16751" s="4" t="s">
        <v>5</v>
      </c>
      <c r="C16751" s="4" t="s">
        <v>8</v>
      </c>
      <c r="D16751" s="4" t="s">
        <v>9</v>
      </c>
    </row>
    <row r="16752" spans="1:5">
      <c r="A16752" t="n">
        <v>139685</v>
      </c>
      <c r="B16752" s="9" t="n">
        <v>2</v>
      </c>
      <c r="C16752" s="7" t="n">
        <v>11</v>
      </c>
      <c r="D16752" s="7" t="s">
        <v>16</v>
      </c>
    </row>
    <row r="16753" spans="1:6">
      <c r="A16753" t="s">
        <v>4</v>
      </c>
      <c r="B16753" s="4" t="s">
        <v>5</v>
      </c>
      <c r="C16753" s="4" t="s">
        <v>7</v>
      </c>
    </row>
    <row r="16754" spans="1:6">
      <c r="A16754" t="n">
        <v>139699</v>
      </c>
      <c r="B16754" s="25" t="n">
        <v>16</v>
      </c>
      <c r="C16754" s="7" t="n">
        <v>0</v>
      </c>
    </row>
    <row r="16755" spans="1:6">
      <c r="A16755" t="s">
        <v>4</v>
      </c>
      <c r="B16755" s="4" t="s">
        <v>5</v>
      </c>
      <c r="C16755" s="4" t="s">
        <v>8</v>
      </c>
      <c r="D16755" s="4" t="s">
        <v>9</v>
      </c>
    </row>
    <row r="16756" spans="1:6">
      <c r="A16756" t="n">
        <v>139702</v>
      </c>
      <c r="B16756" s="9" t="n">
        <v>2</v>
      </c>
      <c r="C16756" s="7" t="n">
        <v>11</v>
      </c>
      <c r="D16756" s="7" t="s">
        <v>549</v>
      </c>
    </row>
    <row r="16757" spans="1:6">
      <c r="A16757" t="s">
        <v>4</v>
      </c>
      <c r="B16757" s="4" t="s">
        <v>5</v>
      </c>
      <c r="C16757" s="4" t="s">
        <v>7</v>
      </c>
    </row>
    <row r="16758" spans="1:6">
      <c r="A16758" t="n">
        <v>139711</v>
      </c>
      <c r="B16758" s="25" t="n">
        <v>16</v>
      </c>
      <c r="C16758" s="7" t="n">
        <v>0</v>
      </c>
    </row>
    <row r="16759" spans="1:6">
      <c r="A16759" t="s">
        <v>4</v>
      </c>
      <c r="B16759" s="4" t="s">
        <v>5</v>
      </c>
      <c r="C16759" s="4" t="s">
        <v>14</v>
      </c>
    </row>
    <row r="16760" spans="1:6">
      <c r="A16760" t="n">
        <v>139714</v>
      </c>
      <c r="B16760" s="62" t="n">
        <v>15</v>
      </c>
      <c r="C16760" s="7" t="n">
        <v>2048</v>
      </c>
    </row>
    <row r="16761" spans="1:6">
      <c r="A16761" t="s">
        <v>4</v>
      </c>
      <c r="B16761" s="4" t="s">
        <v>5</v>
      </c>
      <c r="C16761" s="4" t="s">
        <v>8</v>
      </c>
      <c r="D16761" s="4" t="s">
        <v>9</v>
      </c>
    </row>
    <row r="16762" spans="1:6">
      <c r="A16762" t="n">
        <v>139719</v>
      </c>
      <c r="B16762" s="9" t="n">
        <v>2</v>
      </c>
      <c r="C16762" s="7" t="n">
        <v>10</v>
      </c>
      <c r="D16762" s="7" t="s">
        <v>49</v>
      </c>
    </row>
    <row r="16763" spans="1:6">
      <c r="A16763" t="s">
        <v>4</v>
      </c>
      <c r="B16763" s="4" t="s">
        <v>5</v>
      </c>
      <c r="C16763" s="4" t="s">
        <v>7</v>
      </c>
    </row>
    <row r="16764" spans="1:6">
      <c r="A16764" t="n">
        <v>139737</v>
      </c>
      <c r="B16764" s="25" t="n">
        <v>16</v>
      </c>
      <c r="C16764" s="7" t="n">
        <v>0</v>
      </c>
    </row>
    <row r="16765" spans="1:6">
      <c r="A16765" t="s">
        <v>4</v>
      </c>
      <c r="B16765" s="4" t="s">
        <v>5</v>
      </c>
      <c r="C16765" s="4" t="s">
        <v>8</v>
      </c>
      <c r="D16765" s="4" t="s">
        <v>9</v>
      </c>
    </row>
    <row r="16766" spans="1:6">
      <c r="A16766" t="n">
        <v>139740</v>
      </c>
      <c r="B16766" s="9" t="n">
        <v>2</v>
      </c>
      <c r="C16766" s="7" t="n">
        <v>10</v>
      </c>
      <c r="D16766" s="7" t="s">
        <v>50</v>
      </c>
    </row>
    <row r="16767" spans="1:6">
      <c r="A16767" t="s">
        <v>4</v>
      </c>
      <c r="B16767" s="4" t="s">
        <v>5</v>
      </c>
      <c r="C16767" s="4" t="s">
        <v>7</v>
      </c>
    </row>
    <row r="16768" spans="1:6">
      <c r="A16768" t="n">
        <v>139759</v>
      </c>
      <c r="B16768" s="25" t="n">
        <v>16</v>
      </c>
      <c r="C16768" s="7" t="n">
        <v>0</v>
      </c>
    </row>
    <row r="16769" spans="1:4">
      <c r="A16769" t="s">
        <v>4</v>
      </c>
      <c r="B16769" s="4" t="s">
        <v>5</v>
      </c>
      <c r="C16769" s="4" t="s">
        <v>8</v>
      </c>
      <c r="D16769" s="4" t="s">
        <v>7</v>
      </c>
      <c r="E16769" s="4" t="s">
        <v>13</v>
      </c>
    </row>
    <row r="16770" spans="1:4">
      <c r="A16770" t="n">
        <v>139762</v>
      </c>
      <c r="B16770" s="27" t="n">
        <v>58</v>
      </c>
      <c r="C16770" s="7" t="n">
        <v>100</v>
      </c>
      <c r="D16770" s="7" t="n">
        <v>300</v>
      </c>
      <c r="E16770" s="7" t="n">
        <v>1</v>
      </c>
    </row>
    <row r="16771" spans="1:4">
      <c r="A16771" t="s">
        <v>4</v>
      </c>
      <c r="B16771" s="4" t="s">
        <v>5</v>
      </c>
      <c r="C16771" s="4" t="s">
        <v>8</v>
      </c>
      <c r="D16771" s="4" t="s">
        <v>7</v>
      </c>
    </row>
    <row r="16772" spans="1:4">
      <c r="A16772" t="n">
        <v>139770</v>
      </c>
      <c r="B16772" s="27" t="n">
        <v>58</v>
      </c>
      <c r="C16772" s="7" t="n">
        <v>255</v>
      </c>
      <c r="D16772" s="7" t="n">
        <v>0</v>
      </c>
    </row>
    <row r="16773" spans="1:4">
      <c r="A16773" t="s">
        <v>4</v>
      </c>
      <c r="B16773" s="4" t="s">
        <v>5</v>
      </c>
      <c r="C16773" s="4" t="s">
        <v>8</v>
      </c>
    </row>
    <row r="16774" spans="1:4">
      <c r="A16774" t="n">
        <v>139774</v>
      </c>
      <c r="B16774" s="29" t="n">
        <v>23</v>
      </c>
      <c r="C16774" s="7" t="n">
        <v>0</v>
      </c>
    </row>
    <row r="16775" spans="1:4">
      <c r="A16775" t="s">
        <v>4</v>
      </c>
      <c r="B16775" s="4" t="s">
        <v>5</v>
      </c>
    </row>
    <row r="16776" spans="1:4">
      <c r="A16776" t="n">
        <v>139776</v>
      </c>
      <c r="B16776" s="5" t="n">
        <v>1</v>
      </c>
    </row>
    <row r="16777" spans="1:4" s="3" customFormat="1" customHeight="0">
      <c r="A16777" s="3" t="s">
        <v>2</v>
      </c>
      <c r="B16777" s="3" t="s">
        <v>941</v>
      </c>
    </row>
    <row r="16778" spans="1:4">
      <c r="A16778" t="s">
        <v>4</v>
      </c>
      <c r="B16778" s="4" t="s">
        <v>5</v>
      </c>
      <c r="C16778" s="4" t="s">
        <v>7</v>
      </c>
      <c r="D16778" s="4" t="s">
        <v>7</v>
      </c>
    </row>
    <row r="16779" spans="1:4">
      <c r="A16779" t="n">
        <v>139780</v>
      </c>
      <c r="B16779" s="94" t="n">
        <v>17</v>
      </c>
      <c r="C16779" s="7" t="n">
        <v>0</v>
      </c>
      <c r="D16779" s="7" t="n">
        <v>500</v>
      </c>
    </row>
    <row r="16780" spans="1:4">
      <c r="A16780" t="s">
        <v>4</v>
      </c>
      <c r="B16780" s="4" t="s">
        <v>5</v>
      </c>
      <c r="C16780" s="4" t="s">
        <v>7</v>
      </c>
      <c r="D16780" s="4" t="s">
        <v>7</v>
      </c>
      <c r="E16780" s="4" t="s">
        <v>7</v>
      </c>
    </row>
    <row r="16781" spans="1:4">
      <c r="A16781" t="n">
        <v>139785</v>
      </c>
      <c r="B16781" s="56" t="n">
        <v>61</v>
      </c>
      <c r="C16781" s="7" t="n">
        <v>65534</v>
      </c>
      <c r="D16781" s="7" t="n">
        <v>0</v>
      </c>
      <c r="E16781" s="7" t="n">
        <v>1000</v>
      </c>
    </row>
    <row r="16782" spans="1:4">
      <c r="A16782" t="s">
        <v>4</v>
      </c>
      <c r="B16782" s="4" t="s">
        <v>5</v>
      </c>
      <c r="C16782" s="4" t="s">
        <v>7</v>
      </c>
    </row>
    <row r="16783" spans="1:4">
      <c r="A16783" t="n">
        <v>139792</v>
      </c>
      <c r="B16783" s="25" t="n">
        <v>16</v>
      </c>
      <c r="C16783" s="7" t="n">
        <v>300</v>
      </c>
    </row>
    <row r="16784" spans="1:4">
      <c r="A16784" t="s">
        <v>4</v>
      </c>
      <c r="B16784" s="4" t="s">
        <v>5</v>
      </c>
      <c r="C16784" s="4" t="s">
        <v>7</v>
      </c>
      <c r="D16784" s="4" t="s">
        <v>7</v>
      </c>
      <c r="E16784" s="4" t="s">
        <v>13</v>
      </c>
      <c r="F16784" s="4" t="s">
        <v>8</v>
      </c>
    </row>
    <row r="16785" spans="1:6">
      <c r="A16785" t="n">
        <v>139795</v>
      </c>
      <c r="B16785" s="90" t="n">
        <v>53</v>
      </c>
      <c r="C16785" s="7" t="n">
        <v>65534</v>
      </c>
      <c r="D16785" s="7" t="n">
        <v>0</v>
      </c>
      <c r="E16785" s="7" t="n">
        <v>10</v>
      </c>
      <c r="F16785" s="7" t="n">
        <v>0</v>
      </c>
    </row>
    <row r="16786" spans="1:6">
      <c r="A16786" t="s">
        <v>4</v>
      </c>
      <c r="B16786" s="4" t="s">
        <v>5</v>
      </c>
      <c r="C16786" s="4" t="s">
        <v>7</v>
      </c>
    </row>
    <row r="16787" spans="1:6">
      <c r="A16787" t="n">
        <v>139805</v>
      </c>
      <c r="B16787" s="88" t="n">
        <v>54</v>
      </c>
      <c r="C16787" s="7" t="n">
        <v>65534</v>
      </c>
    </row>
    <row r="16788" spans="1:6">
      <c r="A16788" t="s">
        <v>4</v>
      </c>
      <c r="B16788" s="4" t="s">
        <v>5</v>
      </c>
    </row>
    <row r="16789" spans="1:6">
      <c r="A16789" t="n">
        <v>139808</v>
      </c>
      <c r="B16789" s="5" t="n">
        <v>1</v>
      </c>
    </row>
    <row r="16790" spans="1:6" s="3" customFormat="1" customHeight="0">
      <c r="A16790" s="3" t="s">
        <v>2</v>
      </c>
      <c r="B16790" s="3" t="s">
        <v>942</v>
      </c>
    </row>
    <row r="16791" spans="1:6">
      <c r="A16791" t="s">
        <v>4</v>
      </c>
      <c r="B16791" s="4" t="s">
        <v>5</v>
      </c>
      <c r="C16791" s="4" t="s">
        <v>7</v>
      </c>
      <c r="D16791" s="4" t="s">
        <v>8</v>
      </c>
      <c r="E16791" s="4" t="s">
        <v>13</v>
      </c>
      <c r="F16791" s="4" t="s">
        <v>7</v>
      </c>
    </row>
    <row r="16792" spans="1:6">
      <c r="A16792" t="n">
        <v>139812</v>
      </c>
      <c r="B16792" s="63" t="n">
        <v>59</v>
      </c>
      <c r="C16792" s="7" t="n">
        <v>65534</v>
      </c>
      <c r="D16792" s="7" t="n">
        <v>1</v>
      </c>
      <c r="E16792" s="7" t="n">
        <v>0.150000005960464</v>
      </c>
      <c r="F16792" s="7" t="n">
        <v>0</v>
      </c>
    </row>
    <row r="16793" spans="1:6">
      <c r="A16793" t="s">
        <v>4</v>
      </c>
      <c r="B16793" s="4" t="s">
        <v>5</v>
      </c>
      <c r="C16793" s="4" t="s">
        <v>7</v>
      </c>
      <c r="D16793" s="4" t="s">
        <v>7</v>
      </c>
      <c r="E16793" s="4" t="s">
        <v>7</v>
      </c>
    </row>
    <row r="16794" spans="1:6">
      <c r="A16794" t="n">
        <v>139822</v>
      </c>
      <c r="B16794" s="56" t="n">
        <v>61</v>
      </c>
      <c r="C16794" s="7" t="n">
        <v>65534</v>
      </c>
      <c r="D16794" s="7" t="n">
        <v>7032</v>
      </c>
      <c r="E16794" s="7" t="n">
        <v>1000</v>
      </c>
    </row>
    <row r="16795" spans="1:6">
      <c r="A16795" t="s">
        <v>4</v>
      </c>
      <c r="B16795" s="4" t="s">
        <v>5</v>
      </c>
      <c r="C16795" s="4" t="s">
        <v>7</v>
      </c>
    </row>
    <row r="16796" spans="1:6">
      <c r="A16796" t="n">
        <v>139829</v>
      </c>
      <c r="B16796" s="25" t="n">
        <v>16</v>
      </c>
      <c r="C16796" s="7" t="n">
        <v>300</v>
      </c>
    </row>
    <row r="16797" spans="1:6">
      <c r="A16797" t="s">
        <v>4</v>
      </c>
      <c r="B16797" s="4" t="s">
        <v>5</v>
      </c>
      <c r="C16797" s="4" t="s">
        <v>7</v>
      </c>
      <c r="D16797" s="4" t="s">
        <v>7</v>
      </c>
    </row>
    <row r="16798" spans="1:6">
      <c r="A16798" t="n">
        <v>139832</v>
      </c>
      <c r="B16798" s="94" t="n">
        <v>17</v>
      </c>
      <c r="C16798" s="7" t="n">
        <v>0</v>
      </c>
      <c r="D16798" s="7" t="n">
        <v>500</v>
      </c>
    </row>
    <row r="16799" spans="1:6">
      <c r="A16799" t="s">
        <v>4</v>
      </c>
      <c r="B16799" s="4" t="s">
        <v>5</v>
      </c>
      <c r="C16799" s="4" t="s">
        <v>7</v>
      </c>
      <c r="D16799" s="4" t="s">
        <v>7</v>
      </c>
      <c r="E16799" s="4" t="s">
        <v>13</v>
      </c>
      <c r="F16799" s="4" t="s">
        <v>8</v>
      </c>
    </row>
    <row r="16800" spans="1:6">
      <c r="A16800" t="n">
        <v>139837</v>
      </c>
      <c r="B16800" s="90" t="n">
        <v>53</v>
      </c>
      <c r="C16800" s="7" t="n">
        <v>65534</v>
      </c>
      <c r="D16800" s="7" t="n">
        <v>7032</v>
      </c>
      <c r="E16800" s="7" t="n">
        <v>10</v>
      </c>
      <c r="F16800" s="7" t="n">
        <v>0</v>
      </c>
    </row>
    <row r="16801" spans="1:6">
      <c r="A16801" t="s">
        <v>4</v>
      </c>
      <c r="B16801" s="4" t="s">
        <v>5</v>
      </c>
      <c r="C16801" s="4" t="s">
        <v>7</v>
      </c>
    </row>
    <row r="16802" spans="1:6">
      <c r="A16802" t="n">
        <v>139847</v>
      </c>
      <c r="B16802" s="88" t="n">
        <v>54</v>
      </c>
      <c r="C16802" s="7" t="n">
        <v>65534</v>
      </c>
    </row>
    <row r="16803" spans="1:6">
      <c r="A16803" t="s">
        <v>4</v>
      </c>
      <c r="B16803" s="4" t="s">
        <v>5</v>
      </c>
    </row>
    <row r="16804" spans="1:6">
      <c r="A16804" t="n">
        <v>139850</v>
      </c>
      <c r="B16804" s="5" t="n">
        <v>1</v>
      </c>
    </row>
    <row r="16805" spans="1:6" s="3" customFormat="1" customHeight="0">
      <c r="A16805" s="3" t="s">
        <v>2</v>
      </c>
      <c r="B16805" s="3" t="s">
        <v>943</v>
      </c>
    </row>
    <row r="16806" spans="1:6">
      <c r="A16806" t="s">
        <v>4</v>
      </c>
      <c r="B16806" s="4" t="s">
        <v>5</v>
      </c>
      <c r="C16806" s="4" t="s">
        <v>8</v>
      </c>
      <c r="D16806" s="4" t="s">
        <v>8</v>
      </c>
      <c r="E16806" s="4" t="s">
        <v>8</v>
      </c>
      <c r="F16806" s="4" t="s">
        <v>8</v>
      </c>
    </row>
    <row r="16807" spans="1:6">
      <c r="A16807" t="n">
        <v>139852</v>
      </c>
      <c r="B16807" s="11" t="n">
        <v>14</v>
      </c>
      <c r="C16807" s="7" t="n">
        <v>2</v>
      </c>
      <c r="D16807" s="7" t="n">
        <v>0</v>
      </c>
      <c r="E16807" s="7" t="n">
        <v>0</v>
      </c>
      <c r="F16807" s="7" t="n">
        <v>0</v>
      </c>
    </row>
    <row r="16808" spans="1:6">
      <c r="A16808" t="s">
        <v>4</v>
      </c>
      <c r="B16808" s="4" t="s">
        <v>5</v>
      </c>
      <c r="C16808" s="4" t="s">
        <v>8</v>
      </c>
      <c r="D16808" s="20" t="s">
        <v>30</v>
      </c>
      <c r="E16808" s="4" t="s">
        <v>5</v>
      </c>
      <c r="F16808" s="4" t="s">
        <v>8</v>
      </c>
      <c r="G16808" s="4" t="s">
        <v>7</v>
      </c>
      <c r="H16808" s="20" t="s">
        <v>32</v>
      </c>
      <c r="I16808" s="4" t="s">
        <v>8</v>
      </c>
      <c r="J16808" s="4" t="s">
        <v>14</v>
      </c>
      <c r="K16808" s="4" t="s">
        <v>8</v>
      </c>
      <c r="L16808" s="4" t="s">
        <v>8</v>
      </c>
      <c r="M16808" s="20" t="s">
        <v>30</v>
      </c>
      <c r="N16808" s="4" t="s">
        <v>5</v>
      </c>
      <c r="O16808" s="4" t="s">
        <v>8</v>
      </c>
      <c r="P16808" s="4" t="s">
        <v>7</v>
      </c>
      <c r="Q16808" s="20" t="s">
        <v>32</v>
      </c>
      <c r="R16808" s="4" t="s">
        <v>8</v>
      </c>
      <c r="S16808" s="4" t="s">
        <v>14</v>
      </c>
      <c r="T16808" s="4" t="s">
        <v>8</v>
      </c>
      <c r="U16808" s="4" t="s">
        <v>8</v>
      </c>
      <c r="V16808" s="4" t="s">
        <v>8</v>
      </c>
      <c r="W16808" s="4" t="s">
        <v>12</v>
      </c>
    </row>
    <row r="16809" spans="1:6">
      <c r="A16809" t="n">
        <v>139857</v>
      </c>
      <c r="B16809" s="12" t="n">
        <v>5</v>
      </c>
      <c r="C16809" s="7" t="n">
        <v>28</v>
      </c>
      <c r="D16809" s="20" t="s">
        <v>3</v>
      </c>
      <c r="E16809" s="10" t="n">
        <v>162</v>
      </c>
      <c r="F16809" s="7" t="n">
        <v>3</v>
      </c>
      <c r="G16809" s="7" t="n">
        <v>12472</v>
      </c>
      <c r="H16809" s="20" t="s">
        <v>3</v>
      </c>
      <c r="I16809" s="7" t="n">
        <v>0</v>
      </c>
      <c r="J16809" s="7" t="n">
        <v>1</v>
      </c>
      <c r="K16809" s="7" t="n">
        <v>2</v>
      </c>
      <c r="L16809" s="7" t="n">
        <v>28</v>
      </c>
      <c r="M16809" s="20" t="s">
        <v>3</v>
      </c>
      <c r="N16809" s="10" t="n">
        <v>162</v>
      </c>
      <c r="O16809" s="7" t="n">
        <v>3</v>
      </c>
      <c r="P16809" s="7" t="n">
        <v>12472</v>
      </c>
      <c r="Q16809" s="20" t="s">
        <v>3</v>
      </c>
      <c r="R16809" s="7" t="n">
        <v>0</v>
      </c>
      <c r="S16809" s="7" t="n">
        <v>2</v>
      </c>
      <c r="T16809" s="7" t="n">
        <v>2</v>
      </c>
      <c r="U16809" s="7" t="n">
        <v>11</v>
      </c>
      <c r="V16809" s="7" t="n">
        <v>1</v>
      </c>
      <c r="W16809" s="13" t="n">
        <f t="normal" ca="1">A16813</f>
        <v>0</v>
      </c>
    </row>
    <row r="16810" spans="1:6">
      <c r="A16810" t="s">
        <v>4</v>
      </c>
      <c r="B16810" s="4" t="s">
        <v>5</v>
      </c>
      <c r="C16810" s="4" t="s">
        <v>8</v>
      </c>
      <c r="D16810" s="4" t="s">
        <v>7</v>
      </c>
      <c r="E16810" s="4" t="s">
        <v>13</v>
      </c>
    </row>
    <row r="16811" spans="1:6">
      <c r="A16811" t="n">
        <v>139886</v>
      </c>
      <c r="B16811" s="27" t="n">
        <v>58</v>
      </c>
      <c r="C16811" s="7" t="n">
        <v>0</v>
      </c>
      <c r="D16811" s="7" t="n">
        <v>0</v>
      </c>
      <c r="E16811" s="7" t="n">
        <v>1</v>
      </c>
    </row>
    <row r="16812" spans="1:6">
      <c r="A16812" t="s">
        <v>4</v>
      </c>
      <c r="B16812" s="4" t="s">
        <v>5</v>
      </c>
      <c r="C16812" s="4" t="s">
        <v>8</v>
      </c>
      <c r="D16812" s="20" t="s">
        <v>30</v>
      </c>
      <c r="E16812" s="4" t="s">
        <v>5</v>
      </c>
      <c r="F16812" s="4" t="s">
        <v>8</v>
      </c>
      <c r="G16812" s="4" t="s">
        <v>7</v>
      </c>
      <c r="H16812" s="20" t="s">
        <v>32</v>
      </c>
      <c r="I16812" s="4" t="s">
        <v>8</v>
      </c>
      <c r="J16812" s="4" t="s">
        <v>14</v>
      </c>
      <c r="K16812" s="4" t="s">
        <v>8</v>
      </c>
      <c r="L16812" s="4" t="s">
        <v>8</v>
      </c>
      <c r="M16812" s="20" t="s">
        <v>30</v>
      </c>
      <c r="N16812" s="4" t="s">
        <v>5</v>
      </c>
      <c r="O16812" s="4" t="s">
        <v>8</v>
      </c>
      <c r="P16812" s="4" t="s">
        <v>7</v>
      </c>
      <c r="Q16812" s="20" t="s">
        <v>32</v>
      </c>
      <c r="R16812" s="4" t="s">
        <v>8</v>
      </c>
      <c r="S16812" s="4" t="s">
        <v>14</v>
      </c>
      <c r="T16812" s="4" t="s">
        <v>8</v>
      </c>
      <c r="U16812" s="4" t="s">
        <v>8</v>
      </c>
      <c r="V16812" s="4" t="s">
        <v>8</v>
      </c>
      <c r="W16812" s="4" t="s">
        <v>12</v>
      </c>
    </row>
    <row r="16813" spans="1:6">
      <c r="A16813" t="n">
        <v>139894</v>
      </c>
      <c r="B16813" s="12" t="n">
        <v>5</v>
      </c>
      <c r="C16813" s="7" t="n">
        <v>28</v>
      </c>
      <c r="D16813" s="20" t="s">
        <v>3</v>
      </c>
      <c r="E16813" s="10" t="n">
        <v>162</v>
      </c>
      <c r="F16813" s="7" t="n">
        <v>3</v>
      </c>
      <c r="G16813" s="7" t="n">
        <v>12472</v>
      </c>
      <c r="H16813" s="20" t="s">
        <v>3</v>
      </c>
      <c r="I16813" s="7" t="n">
        <v>0</v>
      </c>
      <c r="J16813" s="7" t="n">
        <v>1</v>
      </c>
      <c r="K16813" s="7" t="n">
        <v>3</v>
      </c>
      <c r="L16813" s="7" t="n">
        <v>28</v>
      </c>
      <c r="M16813" s="20" t="s">
        <v>3</v>
      </c>
      <c r="N16813" s="10" t="n">
        <v>162</v>
      </c>
      <c r="O16813" s="7" t="n">
        <v>3</v>
      </c>
      <c r="P16813" s="7" t="n">
        <v>12472</v>
      </c>
      <c r="Q16813" s="20" t="s">
        <v>3</v>
      </c>
      <c r="R16813" s="7" t="n">
        <v>0</v>
      </c>
      <c r="S16813" s="7" t="n">
        <v>2</v>
      </c>
      <c r="T16813" s="7" t="n">
        <v>3</v>
      </c>
      <c r="U16813" s="7" t="n">
        <v>9</v>
      </c>
      <c r="V16813" s="7" t="n">
        <v>1</v>
      </c>
      <c r="W16813" s="13" t="n">
        <f t="normal" ca="1">A16823</f>
        <v>0</v>
      </c>
    </row>
    <row r="16814" spans="1:6">
      <c r="A16814" t="s">
        <v>4</v>
      </c>
      <c r="B16814" s="4" t="s">
        <v>5</v>
      </c>
      <c r="C16814" s="4" t="s">
        <v>8</v>
      </c>
      <c r="D16814" s="20" t="s">
        <v>30</v>
      </c>
      <c r="E16814" s="4" t="s">
        <v>5</v>
      </c>
      <c r="F16814" s="4" t="s">
        <v>7</v>
      </c>
      <c r="G16814" s="4" t="s">
        <v>8</v>
      </c>
      <c r="H16814" s="4" t="s">
        <v>8</v>
      </c>
      <c r="I16814" s="4" t="s">
        <v>9</v>
      </c>
      <c r="J16814" s="20" t="s">
        <v>32</v>
      </c>
      <c r="K16814" s="4" t="s">
        <v>8</v>
      </c>
      <c r="L16814" s="4" t="s">
        <v>8</v>
      </c>
      <c r="M16814" s="20" t="s">
        <v>30</v>
      </c>
      <c r="N16814" s="4" t="s">
        <v>5</v>
      </c>
      <c r="O16814" s="4" t="s">
        <v>8</v>
      </c>
      <c r="P16814" s="20" t="s">
        <v>32</v>
      </c>
      <c r="Q16814" s="4" t="s">
        <v>8</v>
      </c>
      <c r="R16814" s="4" t="s">
        <v>14</v>
      </c>
      <c r="S16814" s="4" t="s">
        <v>8</v>
      </c>
      <c r="T16814" s="4" t="s">
        <v>8</v>
      </c>
      <c r="U16814" s="4" t="s">
        <v>8</v>
      </c>
      <c r="V16814" s="20" t="s">
        <v>30</v>
      </c>
      <c r="W16814" s="4" t="s">
        <v>5</v>
      </c>
      <c r="X16814" s="4" t="s">
        <v>8</v>
      </c>
      <c r="Y16814" s="20" t="s">
        <v>32</v>
      </c>
      <c r="Z16814" s="4" t="s">
        <v>8</v>
      </c>
      <c r="AA16814" s="4" t="s">
        <v>14</v>
      </c>
      <c r="AB16814" s="4" t="s">
        <v>8</v>
      </c>
      <c r="AC16814" s="4" t="s">
        <v>8</v>
      </c>
      <c r="AD16814" s="4" t="s">
        <v>8</v>
      </c>
      <c r="AE16814" s="4" t="s">
        <v>12</v>
      </c>
    </row>
    <row r="16815" spans="1:6">
      <c r="A16815" t="n">
        <v>139923</v>
      </c>
      <c r="B16815" s="12" t="n">
        <v>5</v>
      </c>
      <c r="C16815" s="7" t="n">
        <v>28</v>
      </c>
      <c r="D16815" s="20" t="s">
        <v>3</v>
      </c>
      <c r="E16815" s="59" t="n">
        <v>47</v>
      </c>
      <c r="F16815" s="7" t="n">
        <v>61456</v>
      </c>
      <c r="G16815" s="7" t="n">
        <v>2</v>
      </c>
      <c r="H16815" s="7" t="n">
        <v>0</v>
      </c>
      <c r="I16815" s="7" t="s">
        <v>354</v>
      </c>
      <c r="J16815" s="20" t="s">
        <v>3</v>
      </c>
      <c r="K16815" s="7" t="n">
        <v>8</v>
      </c>
      <c r="L16815" s="7" t="n">
        <v>28</v>
      </c>
      <c r="M16815" s="20" t="s">
        <v>3</v>
      </c>
      <c r="N16815" s="53" t="n">
        <v>74</v>
      </c>
      <c r="O16815" s="7" t="n">
        <v>65</v>
      </c>
      <c r="P16815" s="20" t="s">
        <v>3</v>
      </c>
      <c r="Q16815" s="7" t="n">
        <v>0</v>
      </c>
      <c r="R16815" s="7" t="n">
        <v>1</v>
      </c>
      <c r="S16815" s="7" t="n">
        <v>3</v>
      </c>
      <c r="T16815" s="7" t="n">
        <v>9</v>
      </c>
      <c r="U16815" s="7" t="n">
        <v>28</v>
      </c>
      <c r="V16815" s="20" t="s">
        <v>3</v>
      </c>
      <c r="W16815" s="53" t="n">
        <v>74</v>
      </c>
      <c r="X16815" s="7" t="n">
        <v>65</v>
      </c>
      <c r="Y16815" s="20" t="s">
        <v>3</v>
      </c>
      <c r="Z16815" s="7" t="n">
        <v>0</v>
      </c>
      <c r="AA16815" s="7" t="n">
        <v>2</v>
      </c>
      <c r="AB16815" s="7" t="n">
        <v>3</v>
      </c>
      <c r="AC16815" s="7" t="n">
        <v>9</v>
      </c>
      <c r="AD16815" s="7" t="n">
        <v>1</v>
      </c>
      <c r="AE16815" s="13" t="n">
        <f t="normal" ca="1">A16819</f>
        <v>0</v>
      </c>
    </row>
    <row r="16816" spans="1:6">
      <c r="A16816" t="s">
        <v>4</v>
      </c>
      <c r="B16816" s="4" t="s">
        <v>5</v>
      </c>
      <c r="C16816" s="4" t="s">
        <v>7</v>
      </c>
      <c r="D16816" s="4" t="s">
        <v>8</v>
      </c>
      <c r="E16816" s="4" t="s">
        <v>8</v>
      </c>
      <c r="F16816" s="4" t="s">
        <v>9</v>
      </c>
    </row>
    <row r="16817" spans="1:31">
      <c r="A16817" t="n">
        <v>139971</v>
      </c>
      <c r="B16817" s="59" t="n">
        <v>47</v>
      </c>
      <c r="C16817" s="7" t="n">
        <v>61456</v>
      </c>
      <c r="D16817" s="7" t="n">
        <v>0</v>
      </c>
      <c r="E16817" s="7" t="n">
        <v>0</v>
      </c>
      <c r="F16817" s="7" t="s">
        <v>355</v>
      </c>
    </row>
    <row r="16818" spans="1:31">
      <c r="A16818" t="s">
        <v>4</v>
      </c>
      <c r="B16818" s="4" t="s">
        <v>5</v>
      </c>
      <c r="C16818" s="4" t="s">
        <v>8</v>
      </c>
      <c r="D16818" s="4" t="s">
        <v>7</v>
      </c>
      <c r="E16818" s="4" t="s">
        <v>13</v>
      </c>
    </row>
    <row r="16819" spans="1:31">
      <c r="A16819" t="n">
        <v>139984</v>
      </c>
      <c r="B16819" s="27" t="n">
        <v>58</v>
      </c>
      <c r="C16819" s="7" t="n">
        <v>0</v>
      </c>
      <c r="D16819" s="7" t="n">
        <v>300</v>
      </c>
      <c r="E16819" s="7" t="n">
        <v>1</v>
      </c>
    </row>
    <row r="16820" spans="1:31">
      <c r="A16820" t="s">
        <v>4</v>
      </c>
      <c r="B16820" s="4" t="s">
        <v>5</v>
      </c>
      <c r="C16820" s="4" t="s">
        <v>8</v>
      </c>
      <c r="D16820" s="4" t="s">
        <v>7</v>
      </c>
    </row>
    <row r="16821" spans="1:31">
      <c r="A16821" t="n">
        <v>139992</v>
      </c>
      <c r="B16821" s="27" t="n">
        <v>58</v>
      </c>
      <c r="C16821" s="7" t="n">
        <v>255</v>
      </c>
      <c r="D16821" s="7" t="n">
        <v>0</v>
      </c>
    </row>
    <row r="16822" spans="1:31">
      <c r="A16822" t="s">
        <v>4</v>
      </c>
      <c r="B16822" s="4" t="s">
        <v>5</v>
      </c>
      <c r="C16822" s="4" t="s">
        <v>8</v>
      </c>
      <c r="D16822" s="4" t="s">
        <v>8</v>
      </c>
      <c r="E16822" s="4" t="s">
        <v>8</v>
      </c>
      <c r="F16822" s="4" t="s">
        <v>8</v>
      </c>
    </row>
    <row r="16823" spans="1:31">
      <c r="A16823" t="n">
        <v>139996</v>
      </c>
      <c r="B16823" s="11" t="n">
        <v>14</v>
      </c>
      <c r="C16823" s="7" t="n">
        <v>0</v>
      </c>
      <c r="D16823" s="7" t="n">
        <v>0</v>
      </c>
      <c r="E16823" s="7" t="n">
        <v>0</v>
      </c>
      <c r="F16823" s="7" t="n">
        <v>64</v>
      </c>
    </row>
    <row r="16824" spans="1:31">
      <c r="A16824" t="s">
        <v>4</v>
      </c>
      <c r="B16824" s="4" t="s">
        <v>5</v>
      </c>
      <c r="C16824" s="4" t="s">
        <v>8</v>
      </c>
      <c r="D16824" s="4" t="s">
        <v>7</v>
      </c>
    </row>
    <row r="16825" spans="1:31">
      <c r="A16825" t="n">
        <v>140001</v>
      </c>
      <c r="B16825" s="23" t="n">
        <v>22</v>
      </c>
      <c r="C16825" s="7" t="n">
        <v>0</v>
      </c>
      <c r="D16825" s="7" t="n">
        <v>12472</v>
      </c>
    </row>
    <row r="16826" spans="1:31">
      <c r="A16826" t="s">
        <v>4</v>
      </c>
      <c r="B16826" s="4" t="s">
        <v>5</v>
      </c>
      <c r="C16826" s="4" t="s">
        <v>8</v>
      </c>
      <c r="D16826" s="4" t="s">
        <v>7</v>
      </c>
    </row>
    <row r="16827" spans="1:31">
      <c r="A16827" t="n">
        <v>140005</v>
      </c>
      <c r="B16827" s="27" t="n">
        <v>58</v>
      </c>
      <c r="C16827" s="7" t="n">
        <v>5</v>
      </c>
      <c r="D16827" s="7" t="n">
        <v>300</v>
      </c>
    </row>
    <row r="16828" spans="1:31">
      <c r="A16828" t="s">
        <v>4</v>
      </c>
      <c r="B16828" s="4" t="s">
        <v>5</v>
      </c>
      <c r="C16828" s="4" t="s">
        <v>13</v>
      </c>
      <c r="D16828" s="4" t="s">
        <v>7</v>
      </c>
    </row>
    <row r="16829" spans="1:31">
      <c r="A16829" t="n">
        <v>140009</v>
      </c>
      <c r="B16829" s="60" t="n">
        <v>103</v>
      </c>
      <c r="C16829" s="7" t="n">
        <v>0</v>
      </c>
      <c r="D16829" s="7" t="n">
        <v>300</v>
      </c>
    </row>
    <row r="16830" spans="1:31">
      <c r="A16830" t="s">
        <v>4</v>
      </c>
      <c r="B16830" s="4" t="s">
        <v>5</v>
      </c>
      <c r="C16830" s="4" t="s">
        <v>8</v>
      </c>
    </row>
    <row r="16831" spans="1:31">
      <c r="A16831" t="n">
        <v>140016</v>
      </c>
      <c r="B16831" s="61" t="n">
        <v>64</v>
      </c>
      <c r="C16831" s="7" t="n">
        <v>7</v>
      </c>
    </row>
    <row r="16832" spans="1:31">
      <c r="A16832" t="s">
        <v>4</v>
      </c>
      <c r="B16832" s="4" t="s">
        <v>5</v>
      </c>
      <c r="C16832" s="4" t="s">
        <v>8</v>
      </c>
      <c r="D16832" s="4" t="s">
        <v>7</v>
      </c>
    </row>
    <row r="16833" spans="1:6">
      <c r="A16833" t="n">
        <v>140018</v>
      </c>
      <c r="B16833" s="64" t="n">
        <v>72</v>
      </c>
      <c r="C16833" s="7" t="n">
        <v>5</v>
      </c>
      <c r="D16833" s="7" t="n">
        <v>0</v>
      </c>
    </row>
    <row r="16834" spans="1:6">
      <c r="A16834" t="s">
        <v>4</v>
      </c>
      <c r="B16834" s="4" t="s">
        <v>5</v>
      </c>
      <c r="C16834" s="4" t="s">
        <v>8</v>
      </c>
      <c r="D16834" s="20" t="s">
        <v>30</v>
      </c>
      <c r="E16834" s="4" t="s">
        <v>5</v>
      </c>
      <c r="F16834" s="4" t="s">
        <v>8</v>
      </c>
      <c r="G16834" s="4" t="s">
        <v>7</v>
      </c>
      <c r="H16834" s="20" t="s">
        <v>32</v>
      </c>
      <c r="I16834" s="4" t="s">
        <v>8</v>
      </c>
      <c r="J16834" s="4" t="s">
        <v>14</v>
      </c>
      <c r="K16834" s="4" t="s">
        <v>8</v>
      </c>
      <c r="L16834" s="4" t="s">
        <v>8</v>
      </c>
      <c r="M16834" s="4" t="s">
        <v>12</v>
      </c>
    </row>
    <row r="16835" spans="1:6">
      <c r="A16835" t="n">
        <v>140022</v>
      </c>
      <c r="B16835" s="12" t="n">
        <v>5</v>
      </c>
      <c r="C16835" s="7" t="n">
        <v>28</v>
      </c>
      <c r="D16835" s="20" t="s">
        <v>3</v>
      </c>
      <c r="E16835" s="10" t="n">
        <v>162</v>
      </c>
      <c r="F16835" s="7" t="n">
        <v>4</v>
      </c>
      <c r="G16835" s="7" t="n">
        <v>12472</v>
      </c>
      <c r="H16835" s="20" t="s">
        <v>3</v>
      </c>
      <c r="I16835" s="7" t="n">
        <v>0</v>
      </c>
      <c r="J16835" s="7" t="n">
        <v>1</v>
      </c>
      <c r="K16835" s="7" t="n">
        <v>2</v>
      </c>
      <c r="L16835" s="7" t="n">
        <v>1</v>
      </c>
      <c r="M16835" s="13" t="n">
        <f t="normal" ca="1">A16841</f>
        <v>0</v>
      </c>
    </row>
    <row r="16836" spans="1:6">
      <c r="A16836" t="s">
        <v>4</v>
      </c>
      <c r="B16836" s="4" t="s">
        <v>5</v>
      </c>
      <c r="C16836" s="4" t="s">
        <v>8</v>
      </c>
      <c r="D16836" s="4" t="s">
        <v>9</v>
      </c>
    </row>
    <row r="16837" spans="1:6">
      <c r="A16837" t="n">
        <v>140039</v>
      </c>
      <c r="B16837" s="9" t="n">
        <v>2</v>
      </c>
      <c r="C16837" s="7" t="n">
        <v>10</v>
      </c>
      <c r="D16837" s="7" t="s">
        <v>356</v>
      </c>
    </row>
    <row r="16838" spans="1:6">
      <c r="A16838" t="s">
        <v>4</v>
      </c>
      <c r="B16838" s="4" t="s">
        <v>5</v>
      </c>
      <c r="C16838" s="4" t="s">
        <v>7</v>
      </c>
    </row>
    <row r="16839" spans="1:6">
      <c r="A16839" t="n">
        <v>140056</v>
      </c>
      <c r="B16839" s="25" t="n">
        <v>16</v>
      </c>
      <c r="C16839" s="7" t="n">
        <v>0</v>
      </c>
    </row>
    <row r="16840" spans="1:6">
      <c r="A16840" t="s">
        <v>4</v>
      </c>
      <c r="B16840" s="4" t="s">
        <v>5</v>
      </c>
      <c r="C16840" s="4" t="s">
        <v>7</v>
      </c>
      <c r="D16840" s="4" t="s">
        <v>9</v>
      </c>
      <c r="E16840" s="4" t="s">
        <v>9</v>
      </c>
      <c r="F16840" s="4" t="s">
        <v>9</v>
      </c>
      <c r="G16840" s="4" t="s">
        <v>8</v>
      </c>
      <c r="H16840" s="4" t="s">
        <v>14</v>
      </c>
      <c r="I16840" s="4" t="s">
        <v>13</v>
      </c>
      <c r="J16840" s="4" t="s">
        <v>13</v>
      </c>
      <c r="K16840" s="4" t="s">
        <v>13</v>
      </c>
      <c r="L16840" s="4" t="s">
        <v>13</v>
      </c>
      <c r="M16840" s="4" t="s">
        <v>13</v>
      </c>
      <c r="N16840" s="4" t="s">
        <v>13</v>
      </c>
      <c r="O16840" s="4" t="s">
        <v>13</v>
      </c>
      <c r="P16840" s="4" t="s">
        <v>9</v>
      </c>
      <c r="Q16840" s="4" t="s">
        <v>9</v>
      </c>
      <c r="R16840" s="4" t="s">
        <v>14</v>
      </c>
      <c r="S16840" s="4" t="s">
        <v>8</v>
      </c>
      <c r="T16840" s="4" t="s">
        <v>14</v>
      </c>
      <c r="U16840" s="4" t="s">
        <v>14</v>
      </c>
      <c r="V16840" s="4" t="s">
        <v>7</v>
      </c>
    </row>
    <row r="16841" spans="1:6">
      <c r="A16841" t="n">
        <v>140059</v>
      </c>
      <c r="B16841" s="66" t="n">
        <v>19</v>
      </c>
      <c r="C16841" s="7" t="n">
        <v>1</v>
      </c>
      <c r="D16841" s="7" t="s">
        <v>427</v>
      </c>
      <c r="E16841" s="7" t="s">
        <v>414</v>
      </c>
      <c r="F16841" s="7" t="s">
        <v>15</v>
      </c>
      <c r="G16841" s="7" t="n">
        <v>0</v>
      </c>
      <c r="H16841" s="7" t="n">
        <v>1</v>
      </c>
      <c r="I16841" s="7" t="n">
        <v>0</v>
      </c>
      <c r="J16841" s="7" t="n">
        <v>0</v>
      </c>
      <c r="K16841" s="7" t="n">
        <v>0</v>
      </c>
      <c r="L16841" s="7" t="n">
        <v>0</v>
      </c>
      <c r="M16841" s="7" t="n">
        <v>1</v>
      </c>
      <c r="N16841" s="7" t="n">
        <v>1.60000002384186</v>
      </c>
      <c r="O16841" s="7" t="n">
        <v>0.0900000035762787</v>
      </c>
      <c r="P16841" s="7" t="s">
        <v>15</v>
      </c>
      <c r="Q16841" s="7" t="s">
        <v>15</v>
      </c>
      <c r="R16841" s="7" t="n">
        <v>-1</v>
      </c>
      <c r="S16841" s="7" t="n">
        <v>0</v>
      </c>
      <c r="T16841" s="7" t="n">
        <v>0</v>
      </c>
      <c r="U16841" s="7" t="n">
        <v>0</v>
      </c>
      <c r="V16841" s="7" t="n">
        <v>0</v>
      </c>
    </row>
    <row r="16842" spans="1:6">
      <c r="A16842" t="s">
        <v>4</v>
      </c>
      <c r="B16842" s="4" t="s">
        <v>5</v>
      </c>
      <c r="C16842" s="4" t="s">
        <v>7</v>
      </c>
      <c r="D16842" s="4" t="s">
        <v>9</v>
      </c>
      <c r="E16842" s="4" t="s">
        <v>9</v>
      </c>
      <c r="F16842" s="4" t="s">
        <v>9</v>
      </c>
      <c r="G16842" s="4" t="s">
        <v>8</v>
      </c>
      <c r="H16842" s="4" t="s">
        <v>14</v>
      </c>
      <c r="I16842" s="4" t="s">
        <v>13</v>
      </c>
      <c r="J16842" s="4" t="s">
        <v>13</v>
      </c>
      <c r="K16842" s="4" t="s">
        <v>13</v>
      </c>
      <c r="L16842" s="4" t="s">
        <v>13</v>
      </c>
      <c r="M16842" s="4" t="s">
        <v>13</v>
      </c>
      <c r="N16842" s="4" t="s">
        <v>13</v>
      </c>
      <c r="O16842" s="4" t="s">
        <v>13</v>
      </c>
      <c r="P16842" s="4" t="s">
        <v>9</v>
      </c>
      <c r="Q16842" s="4" t="s">
        <v>9</v>
      </c>
      <c r="R16842" s="4" t="s">
        <v>14</v>
      </c>
      <c r="S16842" s="4" t="s">
        <v>8</v>
      </c>
      <c r="T16842" s="4" t="s">
        <v>14</v>
      </c>
      <c r="U16842" s="4" t="s">
        <v>14</v>
      </c>
      <c r="V16842" s="4" t="s">
        <v>7</v>
      </c>
    </row>
    <row r="16843" spans="1:6">
      <c r="A16843" t="n">
        <v>140132</v>
      </c>
      <c r="B16843" s="66" t="n">
        <v>19</v>
      </c>
      <c r="C16843" s="7" t="n">
        <v>2</v>
      </c>
      <c r="D16843" s="7" t="s">
        <v>428</v>
      </c>
      <c r="E16843" s="7" t="s">
        <v>419</v>
      </c>
      <c r="F16843" s="7" t="s">
        <v>15</v>
      </c>
      <c r="G16843" s="7" t="n">
        <v>0</v>
      </c>
      <c r="H16843" s="7" t="n">
        <v>1</v>
      </c>
      <c r="I16843" s="7" t="n">
        <v>0</v>
      </c>
      <c r="J16843" s="7" t="n">
        <v>0</v>
      </c>
      <c r="K16843" s="7" t="n">
        <v>0</v>
      </c>
      <c r="L16843" s="7" t="n">
        <v>0</v>
      </c>
      <c r="M16843" s="7" t="n">
        <v>1</v>
      </c>
      <c r="N16843" s="7" t="n">
        <v>1.60000002384186</v>
      </c>
      <c r="O16843" s="7" t="n">
        <v>0.0900000035762787</v>
      </c>
      <c r="P16843" s="7" t="s">
        <v>15</v>
      </c>
      <c r="Q16843" s="7" t="s">
        <v>15</v>
      </c>
      <c r="R16843" s="7" t="n">
        <v>-1</v>
      </c>
      <c r="S16843" s="7" t="n">
        <v>0</v>
      </c>
      <c r="T16843" s="7" t="n">
        <v>0</v>
      </c>
      <c r="U16843" s="7" t="n">
        <v>0</v>
      </c>
      <c r="V16843" s="7" t="n">
        <v>0</v>
      </c>
    </row>
    <row r="16844" spans="1:6">
      <c r="A16844" t="s">
        <v>4</v>
      </c>
      <c r="B16844" s="4" t="s">
        <v>5</v>
      </c>
      <c r="C16844" s="4" t="s">
        <v>7</v>
      </c>
      <c r="D16844" s="4" t="s">
        <v>9</v>
      </c>
      <c r="E16844" s="4" t="s">
        <v>9</v>
      </c>
      <c r="F16844" s="4" t="s">
        <v>9</v>
      </c>
      <c r="G16844" s="4" t="s">
        <v>8</v>
      </c>
      <c r="H16844" s="4" t="s">
        <v>14</v>
      </c>
      <c r="I16844" s="4" t="s">
        <v>13</v>
      </c>
      <c r="J16844" s="4" t="s">
        <v>13</v>
      </c>
      <c r="K16844" s="4" t="s">
        <v>13</v>
      </c>
      <c r="L16844" s="4" t="s">
        <v>13</v>
      </c>
      <c r="M16844" s="4" t="s">
        <v>13</v>
      </c>
      <c r="N16844" s="4" t="s">
        <v>13</v>
      </c>
      <c r="O16844" s="4" t="s">
        <v>13</v>
      </c>
      <c r="P16844" s="4" t="s">
        <v>9</v>
      </c>
      <c r="Q16844" s="4" t="s">
        <v>9</v>
      </c>
      <c r="R16844" s="4" t="s">
        <v>14</v>
      </c>
      <c r="S16844" s="4" t="s">
        <v>8</v>
      </c>
      <c r="T16844" s="4" t="s">
        <v>14</v>
      </c>
      <c r="U16844" s="4" t="s">
        <v>14</v>
      </c>
      <c r="V16844" s="4" t="s">
        <v>7</v>
      </c>
    </row>
    <row r="16845" spans="1:6">
      <c r="A16845" t="n">
        <v>140206</v>
      </c>
      <c r="B16845" s="66" t="n">
        <v>19</v>
      </c>
      <c r="C16845" s="7" t="n">
        <v>3</v>
      </c>
      <c r="D16845" s="7" t="s">
        <v>429</v>
      </c>
      <c r="E16845" s="7" t="s">
        <v>415</v>
      </c>
      <c r="F16845" s="7" t="s">
        <v>15</v>
      </c>
      <c r="G16845" s="7" t="n">
        <v>0</v>
      </c>
      <c r="H16845" s="7" t="n">
        <v>1</v>
      </c>
      <c r="I16845" s="7" t="n">
        <v>0</v>
      </c>
      <c r="J16845" s="7" t="n">
        <v>0</v>
      </c>
      <c r="K16845" s="7" t="n">
        <v>0</v>
      </c>
      <c r="L16845" s="7" t="n">
        <v>0</v>
      </c>
      <c r="M16845" s="7" t="n">
        <v>1</v>
      </c>
      <c r="N16845" s="7" t="n">
        <v>1.60000002384186</v>
      </c>
      <c r="O16845" s="7" t="n">
        <v>0.0900000035762787</v>
      </c>
      <c r="P16845" s="7" t="s">
        <v>15</v>
      </c>
      <c r="Q16845" s="7" t="s">
        <v>15</v>
      </c>
      <c r="R16845" s="7" t="n">
        <v>-1</v>
      </c>
      <c r="S16845" s="7" t="n">
        <v>0</v>
      </c>
      <c r="T16845" s="7" t="n">
        <v>0</v>
      </c>
      <c r="U16845" s="7" t="n">
        <v>0</v>
      </c>
      <c r="V16845" s="7" t="n">
        <v>0</v>
      </c>
    </row>
    <row r="16846" spans="1:6">
      <c r="A16846" t="s">
        <v>4</v>
      </c>
      <c r="B16846" s="4" t="s">
        <v>5</v>
      </c>
      <c r="C16846" s="4" t="s">
        <v>7</v>
      </c>
      <c r="D16846" s="4" t="s">
        <v>9</v>
      </c>
      <c r="E16846" s="4" t="s">
        <v>9</v>
      </c>
      <c r="F16846" s="4" t="s">
        <v>9</v>
      </c>
      <c r="G16846" s="4" t="s">
        <v>8</v>
      </c>
      <c r="H16846" s="4" t="s">
        <v>14</v>
      </c>
      <c r="I16846" s="4" t="s">
        <v>13</v>
      </c>
      <c r="J16846" s="4" t="s">
        <v>13</v>
      </c>
      <c r="K16846" s="4" t="s">
        <v>13</v>
      </c>
      <c r="L16846" s="4" t="s">
        <v>13</v>
      </c>
      <c r="M16846" s="4" t="s">
        <v>13</v>
      </c>
      <c r="N16846" s="4" t="s">
        <v>13</v>
      </c>
      <c r="O16846" s="4" t="s">
        <v>13</v>
      </c>
      <c r="P16846" s="4" t="s">
        <v>9</v>
      </c>
      <c r="Q16846" s="4" t="s">
        <v>9</v>
      </c>
      <c r="R16846" s="4" t="s">
        <v>14</v>
      </c>
      <c r="S16846" s="4" t="s">
        <v>8</v>
      </c>
      <c r="T16846" s="4" t="s">
        <v>14</v>
      </c>
      <c r="U16846" s="4" t="s">
        <v>14</v>
      </c>
      <c r="V16846" s="4" t="s">
        <v>7</v>
      </c>
    </row>
    <row r="16847" spans="1:6">
      <c r="A16847" t="n">
        <v>140279</v>
      </c>
      <c r="B16847" s="66" t="n">
        <v>19</v>
      </c>
      <c r="C16847" s="7" t="n">
        <v>4</v>
      </c>
      <c r="D16847" s="7" t="s">
        <v>430</v>
      </c>
      <c r="E16847" s="7" t="s">
        <v>420</v>
      </c>
      <c r="F16847" s="7" t="s">
        <v>15</v>
      </c>
      <c r="G16847" s="7" t="n">
        <v>0</v>
      </c>
      <c r="H16847" s="7" t="n">
        <v>1</v>
      </c>
      <c r="I16847" s="7" t="n">
        <v>0</v>
      </c>
      <c r="J16847" s="7" t="n">
        <v>0</v>
      </c>
      <c r="K16847" s="7" t="n">
        <v>0</v>
      </c>
      <c r="L16847" s="7" t="n">
        <v>0</v>
      </c>
      <c r="M16847" s="7" t="n">
        <v>1</v>
      </c>
      <c r="N16847" s="7" t="n">
        <v>1.60000002384186</v>
      </c>
      <c r="O16847" s="7" t="n">
        <v>0.0900000035762787</v>
      </c>
      <c r="P16847" s="7" t="s">
        <v>15</v>
      </c>
      <c r="Q16847" s="7" t="s">
        <v>15</v>
      </c>
      <c r="R16847" s="7" t="n">
        <v>-1</v>
      </c>
      <c r="S16847" s="7" t="n">
        <v>0</v>
      </c>
      <c r="T16847" s="7" t="n">
        <v>0</v>
      </c>
      <c r="U16847" s="7" t="n">
        <v>0</v>
      </c>
      <c r="V16847" s="7" t="n">
        <v>0</v>
      </c>
    </row>
    <row r="16848" spans="1:6">
      <c r="A16848" t="s">
        <v>4</v>
      </c>
      <c r="B16848" s="4" t="s">
        <v>5</v>
      </c>
      <c r="C16848" s="4" t="s">
        <v>7</v>
      </c>
      <c r="D16848" s="4" t="s">
        <v>9</v>
      </c>
      <c r="E16848" s="4" t="s">
        <v>9</v>
      </c>
      <c r="F16848" s="4" t="s">
        <v>9</v>
      </c>
      <c r="G16848" s="4" t="s">
        <v>8</v>
      </c>
      <c r="H16848" s="4" t="s">
        <v>14</v>
      </c>
      <c r="I16848" s="4" t="s">
        <v>13</v>
      </c>
      <c r="J16848" s="4" t="s">
        <v>13</v>
      </c>
      <c r="K16848" s="4" t="s">
        <v>13</v>
      </c>
      <c r="L16848" s="4" t="s">
        <v>13</v>
      </c>
      <c r="M16848" s="4" t="s">
        <v>13</v>
      </c>
      <c r="N16848" s="4" t="s">
        <v>13</v>
      </c>
      <c r="O16848" s="4" t="s">
        <v>13</v>
      </c>
      <c r="P16848" s="4" t="s">
        <v>9</v>
      </c>
      <c r="Q16848" s="4" t="s">
        <v>9</v>
      </c>
      <c r="R16848" s="4" t="s">
        <v>14</v>
      </c>
      <c r="S16848" s="4" t="s">
        <v>8</v>
      </c>
      <c r="T16848" s="4" t="s">
        <v>14</v>
      </c>
      <c r="U16848" s="4" t="s">
        <v>14</v>
      </c>
      <c r="V16848" s="4" t="s">
        <v>7</v>
      </c>
    </row>
    <row r="16849" spans="1:22">
      <c r="A16849" t="n">
        <v>140354</v>
      </c>
      <c r="B16849" s="66" t="n">
        <v>19</v>
      </c>
      <c r="C16849" s="7" t="n">
        <v>5</v>
      </c>
      <c r="D16849" s="7" t="s">
        <v>431</v>
      </c>
      <c r="E16849" s="7" t="s">
        <v>416</v>
      </c>
      <c r="F16849" s="7" t="s">
        <v>15</v>
      </c>
      <c r="G16849" s="7" t="n">
        <v>0</v>
      </c>
      <c r="H16849" s="7" t="n">
        <v>1</v>
      </c>
      <c r="I16849" s="7" t="n">
        <v>0</v>
      </c>
      <c r="J16849" s="7" t="n">
        <v>0</v>
      </c>
      <c r="K16849" s="7" t="n">
        <v>0</v>
      </c>
      <c r="L16849" s="7" t="n">
        <v>0</v>
      </c>
      <c r="M16849" s="7" t="n">
        <v>1</v>
      </c>
      <c r="N16849" s="7" t="n">
        <v>1.60000002384186</v>
      </c>
      <c r="O16849" s="7" t="n">
        <v>0.0900000035762787</v>
      </c>
      <c r="P16849" s="7" t="s">
        <v>15</v>
      </c>
      <c r="Q16849" s="7" t="s">
        <v>15</v>
      </c>
      <c r="R16849" s="7" t="n">
        <v>-1</v>
      </c>
      <c r="S16849" s="7" t="n">
        <v>0</v>
      </c>
      <c r="T16849" s="7" t="n">
        <v>0</v>
      </c>
      <c r="U16849" s="7" t="n">
        <v>0</v>
      </c>
      <c r="V16849" s="7" t="n">
        <v>0</v>
      </c>
    </row>
    <row r="16850" spans="1:22">
      <c r="A16850" t="s">
        <v>4</v>
      </c>
      <c r="B16850" s="4" t="s">
        <v>5</v>
      </c>
      <c r="C16850" s="4" t="s">
        <v>7</v>
      </c>
      <c r="D16850" s="4" t="s">
        <v>9</v>
      </c>
      <c r="E16850" s="4" t="s">
        <v>9</v>
      </c>
      <c r="F16850" s="4" t="s">
        <v>9</v>
      </c>
      <c r="G16850" s="4" t="s">
        <v>8</v>
      </c>
      <c r="H16850" s="4" t="s">
        <v>14</v>
      </c>
      <c r="I16850" s="4" t="s">
        <v>13</v>
      </c>
      <c r="J16850" s="4" t="s">
        <v>13</v>
      </c>
      <c r="K16850" s="4" t="s">
        <v>13</v>
      </c>
      <c r="L16850" s="4" t="s">
        <v>13</v>
      </c>
      <c r="M16850" s="4" t="s">
        <v>13</v>
      </c>
      <c r="N16850" s="4" t="s">
        <v>13</v>
      </c>
      <c r="O16850" s="4" t="s">
        <v>13</v>
      </c>
      <c r="P16850" s="4" t="s">
        <v>9</v>
      </c>
      <c r="Q16850" s="4" t="s">
        <v>9</v>
      </c>
      <c r="R16850" s="4" t="s">
        <v>14</v>
      </c>
      <c r="S16850" s="4" t="s">
        <v>8</v>
      </c>
      <c r="T16850" s="4" t="s">
        <v>14</v>
      </c>
      <c r="U16850" s="4" t="s">
        <v>14</v>
      </c>
      <c r="V16850" s="4" t="s">
        <v>7</v>
      </c>
    </row>
    <row r="16851" spans="1:22">
      <c r="A16851" t="n">
        <v>140426</v>
      </c>
      <c r="B16851" s="66" t="n">
        <v>19</v>
      </c>
      <c r="C16851" s="7" t="n">
        <v>6</v>
      </c>
      <c r="D16851" s="7" t="s">
        <v>432</v>
      </c>
      <c r="E16851" s="7" t="s">
        <v>421</v>
      </c>
      <c r="F16851" s="7" t="s">
        <v>15</v>
      </c>
      <c r="G16851" s="7" t="n">
        <v>0</v>
      </c>
      <c r="H16851" s="7" t="n">
        <v>1</v>
      </c>
      <c r="I16851" s="7" t="n">
        <v>0</v>
      </c>
      <c r="J16851" s="7" t="n">
        <v>0</v>
      </c>
      <c r="K16851" s="7" t="n">
        <v>0</v>
      </c>
      <c r="L16851" s="7" t="n">
        <v>0</v>
      </c>
      <c r="M16851" s="7" t="n">
        <v>1</v>
      </c>
      <c r="N16851" s="7" t="n">
        <v>1.60000002384186</v>
      </c>
      <c r="O16851" s="7" t="n">
        <v>0.0900000035762787</v>
      </c>
      <c r="P16851" s="7" t="s">
        <v>15</v>
      </c>
      <c r="Q16851" s="7" t="s">
        <v>15</v>
      </c>
      <c r="R16851" s="7" t="n">
        <v>-1</v>
      </c>
      <c r="S16851" s="7" t="n">
        <v>0</v>
      </c>
      <c r="T16851" s="7" t="n">
        <v>0</v>
      </c>
      <c r="U16851" s="7" t="n">
        <v>0</v>
      </c>
      <c r="V16851" s="7" t="n">
        <v>0</v>
      </c>
    </row>
    <row r="16852" spans="1:22">
      <c r="A16852" t="s">
        <v>4</v>
      </c>
      <c r="B16852" s="4" t="s">
        <v>5</v>
      </c>
      <c r="C16852" s="4" t="s">
        <v>7</v>
      </c>
      <c r="D16852" s="4" t="s">
        <v>9</v>
      </c>
      <c r="E16852" s="4" t="s">
        <v>9</v>
      </c>
      <c r="F16852" s="4" t="s">
        <v>9</v>
      </c>
      <c r="G16852" s="4" t="s">
        <v>8</v>
      </c>
      <c r="H16852" s="4" t="s">
        <v>14</v>
      </c>
      <c r="I16852" s="4" t="s">
        <v>13</v>
      </c>
      <c r="J16852" s="4" t="s">
        <v>13</v>
      </c>
      <c r="K16852" s="4" t="s">
        <v>13</v>
      </c>
      <c r="L16852" s="4" t="s">
        <v>13</v>
      </c>
      <c r="M16852" s="4" t="s">
        <v>13</v>
      </c>
      <c r="N16852" s="4" t="s">
        <v>13</v>
      </c>
      <c r="O16852" s="4" t="s">
        <v>13</v>
      </c>
      <c r="P16852" s="4" t="s">
        <v>9</v>
      </c>
      <c r="Q16852" s="4" t="s">
        <v>9</v>
      </c>
      <c r="R16852" s="4" t="s">
        <v>14</v>
      </c>
      <c r="S16852" s="4" t="s">
        <v>8</v>
      </c>
      <c r="T16852" s="4" t="s">
        <v>14</v>
      </c>
      <c r="U16852" s="4" t="s">
        <v>14</v>
      </c>
      <c r="V16852" s="4" t="s">
        <v>7</v>
      </c>
    </row>
    <row r="16853" spans="1:22">
      <c r="A16853" t="n">
        <v>140499</v>
      </c>
      <c r="B16853" s="66" t="n">
        <v>19</v>
      </c>
      <c r="C16853" s="7" t="n">
        <v>7</v>
      </c>
      <c r="D16853" s="7" t="s">
        <v>433</v>
      </c>
      <c r="E16853" s="7" t="s">
        <v>417</v>
      </c>
      <c r="F16853" s="7" t="s">
        <v>15</v>
      </c>
      <c r="G16853" s="7" t="n">
        <v>0</v>
      </c>
      <c r="H16853" s="7" t="n">
        <v>1</v>
      </c>
      <c r="I16853" s="7" t="n">
        <v>0</v>
      </c>
      <c r="J16853" s="7" t="n">
        <v>0</v>
      </c>
      <c r="K16853" s="7" t="n">
        <v>0</v>
      </c>
      <c r="L16853" s="7" t="n">
        <v>0</v>
      </c>
      <c r="M16853" s="7" t="n">
        <v>1</v>
      </c>
      <c r="N16853" s="7" t="n">
        <v>1.60000002384186</v>
      </c>
      <c r="O16853" s="7" t="n">
        <v>0.0900000035762787</v>
      </c>
      <c r="P16853" s="7" t="s">
        <v>15</v>
      </c>
      <c r="Q16853" s="7" t="s">
        <v>15</v>
      </c>
      <c r="R16853" s="7" t="n">
        <v>-1</v>
      </c>
      <c r="S16853" s="7" t="n">
        <v>0</v>
      </c>
      <c r="T16853" s="7" t="n">
        <v>0</v>
      </c>
      <c r="U16853" s="7" t="n">
        <v>0</v>
      </c>
      <c r="V16853" s="7" t="n">
        <v>0</v>
      </c>
    </row>
    <row r="16854" spans="1:22">
      <c r="A16854" t="s">
        <v>4</v>
      </c>
      <c r="B16854" s="4" t="s">
        <v>5</v>
      </c>
      <c r="C16854" s="4" t="s">
        <v>7</v>
      </c>
      <c r="D16854" s="4" t="s">
        <v>9</v>
      </c>
      <c r="E16854" s="4" t="s">
        <v>9</v>
      </c>
      <c r="F16854" s="4" t="s">
        <v>9</v>
      </c>
      <c r="G16854" s="4" t="s">
        <v>8</v>
      </c>
      <c r="H16854" s="4" t="s">
        <v>14</v>
      </c>
      <c r="I16854" s="4" t="s">
        <v>13</v>
      </c>
      <c r="J16854" s="4" t="s">
        <v>13</v>
      </c>
      <c r="K16854" s="4" t="s">
        <v>13</v>
      </c>
      <c r="L16854" s="4" t="s">
        <v>13</v>
      </c>
      <c r="M16854" s="4" t="s">
        <v>13</v>
      </c>
      <c r="N16854" s="4" t="s">
        <v>13</v>
      </c>
      <c r="O16854" s="4" t="s">
        <v>13</v>
      </c>
      <c r="P16854" s="4" t="s">
        <v>9</v>
      </c>
      <c r="Q16854" s="4" t="s">
        <v>9</v>
      </c>
      <c r="R16854" s="4" t="s">
        <v>14</v>
      </c>
      <c r="S16854" s="4" t="s">
        <v>8</v>
      </c>
      <c r="T16854" s="4" t="s">
        <v>14</v>
      </c>
      <c r="U16854" s="4" t="s">
        <v>14</v>
      </c>
      <c r="V16854" s="4" t="s">
        <v>7</v>
      </c>
    </row>
    <row r="16855" spans="1:22">
      <c r="A16855" t="n">
        <v>140570</v>
      </c>
      <c r="B16855" s="66" t="n">
        <v>19</v>
      </c>
      <c r="C16855" s="7" t="n">
        <v>8</v>
      </c>
      <c r="D16855" s="7" t="s">
        <v>434</v>
      </c>
      <c r="E16855" s="7" t="s">
        <v>422</v>
      </c>
      <c r="F16855" s="7" t="s">
        <v>15</v>
      </c>
      <c r="G16855" s="7" t="n">
        <v>0</v>
      </c>
      <c r="H16855" s="7" t="n">
        <v>1</v>
      </c>
      <c r="I16855" s="7" t="n">
        <v>0</v>
      </c>
      <c r="J16855" s="7" t="n">
        <v>0</v>
      </c>
      <c r="K16855" s="7" t="n">
        <v>0</v>
      </c>
      <c r="L16855" s="7" t="n">
        <v>0</v>
      </c>
      <c r="M16855" s="7" t="n">
        <v>1</v>
      </c>
      <c r="N16855" s="7" t="n">
        <v>1.60000002384186</v>
      </c>
      <c r="O16855" s="7" t="n">
        <v>0.0900000035762787</v>
      </c>
      <c r="P16855" s="7" t="s">
        <v>15</v>
      </c>
      <c r="Q16855" s="7" t="s">
        <v>15</v>
      </c>
      <c r="R16855" s="7" t="n">
        <v>-1</v>
      </c>
      <c r="S16855" s="7" t="n">
        <v>0</v>
      </c>
      <c r="T16855" s="7" t="n">
        <v>0</v>
      </c>
      <c r="U16855" s="7" t="n">
        <v>0</v>
      </c>
      <c r="V16855" s="7" t="n">
        <v>0</v>
      </c>
    </row>
    <row r="16856" spans="1:22">
      <c r="A16856" t="s">
        <v>4</v>
      </c>
      <c r="B16856" s="4" t="s">
        <v>5</v>
      </c>
      <c r="C16856" s="4" t="s">
        <v>7</v>
      </c>
      <c r="D16856" s="4" t="s">
        <v>9</v>
      </c>
      <c r="E16856" s="4" t="s">
        <v>9</v>
      </c>
      <c r="F16856" s="4" t="s">
        <v>9</v>
      </c>
      <c r="G16856" s="4" t="s">
        <v>8</v>
      </c>
      <c r="H16856" s="4" t="s">
        <v>14</v>
      </c>
      <c r="I16856" s="4" t="s">
        <v>13</v>
      </c>
      <c r="J16856" s="4" t="s">
        <v>13</v>
      </c>
      <c r="K16856" s="4" t="s">
        <v>13</v>
      </c>
      <c r="L16856" s="4" t="s">
        <v>13</v>
      </c>
      <c r="M16856" s="4" t="s">
        <v>13</v>
      </c>
      <c r="N16856" s="4" t="s">
        <v>13</v>
      </c>
      <c r="O16856" s="4" t="s">
        <v>13</v>
      </c>
      <c r="P16856" s="4" t="s">
        <v>9</v>
      </c>
      <c r="Q16856" s="4" t="s">
        <v>9</v>
      </c>
      <c r="R16856" s="4" t="s">
        <v>14</v>
      </c>
      <c r="S16856" s="4" t="s">
        <v>8</v>
      </c>
      <c r="T16856" s="4" t="s">
        <v>14</v>
      </c>
      <c r="U16856" s="4" t="s">
        <v>14</v>
      </c>
      <c r="V16856" s="4" t="s">
        <v>7</v>
      </c>
    </row>
    <row r="16857" spans="1:22">
      <c r="A16857" t="n">
        <v>140643</v>
      </c>
      <c r="B16857" s="66" t="n">
        <v>19</v>
      </c>
      <c r="C16857" s="7" t="n">
        <v>9</v>
      </c>
      <c r="D16857" s="7" t="s">
        <v>435</v>
      </c>
      <c r="E16857" s="7" t="s">
        <v>418</v>
      </c>
      <c r="F16857" s="7" t="s">
        <v>15</v>
      </c>
      <c r="G16857" s="7" t="n">
        <v>0</v>
      </c>
      <c r="H16857" s="7" t="n">
        <v>1</v>
      </c>
      <c r="I16857" s="7" t="n">
        <v>0</v>
      </c>
      <c r="J16857" s="7" t="n">
        <v>0</v>
      </c>
      <c r="K16857" s="7" t="n">
        <v>0</v>
      </c>
      <c r="L16857" s="7" t="n">
        <v>0</v>
      </c>
      <c r="M16857" s="7" t="n">
        <v>1</v>
      </c>
      <c r="N16857" s="7" t="n">
        <v>1.60000002384186</v>
      </c>
      <c r="O16857" s="7" t="n">
        <v>0.0900000035762787</v>
      </c>
      <c r="P16857" s="7" t="s">
        <v>15</v>
      </c>
      <c r="Q16857" s="7" t="s">
        <v>15</v>
      </c>
      <c r="R16857" s="7" t="n">
        <v>-1</v>
      </c>
      <c r="S16857" s="7" t="n">
        <v>0</v>
      </c>
      <c r="T16857" s="7" t="n">
        <v>0</v>
      </c>
      <c r="U16857" s="7" t="n">
        <v>0</v>
      </c>
      <c r="V16857" s="7" t="n">
        <v>0</v>
      </c>
    </row>
    <row r="16858" spans="1:22">
      <c r="A16858" t="s">
        <v>4</v>
      </c>
      <c r="B16858" s="4" t="s">
        <v>5</v>
      </c>
      <c r="C16858" s="4" t="s">
        <v>7</v>
      </c>
      <c r="D16858" s="4" t="s">
        <v>9</v>
      </c>
      <c r="E16858" s="4" t="s">
        <v>9</v>
      </c>
      <c r="F16858" s="4" t="s">
        <v>9</v>
      </c>
      <c r="G16858" s="4" t="s">
        <v>8</v>
      </c>
      <c r="H16858" s="4" t="s">
        <v>14</v>
      </c>
      <c r="I16858" s="4" t="s">
        <v>13</v>
      </c>
      <c r="J16858" s="4" t="s">
        <v>13</v>
      </c>
      <c r="K16858" s="4" t="s">
        <v>13</v>
      </c>
      <c r="L16858" s="4" t="s">
        <v>13</v>
      </c>
      <c r="M16858" s="4" t="s">
        <v>13</v>
      </c>
      <c r="N16858" s="4" t="s">
        <v>13</v>
      </c>
      <c r="O16858" s="4" t="s">
        <v>13</v>
      </c>
      <c r="P16858" s="4" t="s">
        <v>9</v>
      </c>
      <c r="Q16858" s="4" t="s">
        <v>9</v>
      </c>
      <c r="R16858" s="4" t="s">
        <v>14</v>
      </c>
      <c r="S16858" s="4" t="s">
        <v>8</v>
      </c>
      <c r="T16858" s="4" t="s">
        <v>14</v>
      </c>
      <c r="U16858" s="4" t="s">
        <v>14</v>
      </c>
      <c r="V16858" s="4" t="s">
        <v>7</v>
      </c>
    </row>
    <row r="16859" spans="1:22">
      <c r="A16859" t="n">
        <v>140718</v>
      </c>
      <c r="B16859" s="66" t="n">
        <v>19</v>
      </c>
      <c r="C16859" s="7" t="n">
        <v>11</v>
      </c>
      <c r="D16859" s="7" t="s">
        <v>436</v>
      </c>
      <c r="E16859" s="7" t="s">
        <v>423</v>
      </c>
      <c r="F16859" s="7" t="s">
        <v>15</v>
      </c>
      <c r="G16859" s="7" t="n">
        <v>0</v>
      </c>
      <c r="H16859" s="7" t="n">
        <v>1</v>
      </c>
      <c r="I16859" s="7" t="n">
        <v>0</v>
      </c>
      <c r="J16859" s="7" t="n">
        <v>0</v>
      </c>
      <c r="K16859" s="7" t="n">
        <v>0</v>
      </c>
      <c r="L16859" s="7" t="n">
        <v>0</v>
      </c>
      <c r="M16859" s="7" t="n">
        <v>1</v>
      </c>
      <c r="N16859" s="7" t="n">
        <v>1.60000002384186</v>
      </c>
      <c r="O16859" s="7" t="n">
        <v>0.0900000035762787</v>
      </c>
      <c r="P16859" s="7" t="s">
        <v>15</v>
      </c>
      <c r="Q16859" s="7" t="s">
        <v>15</v>
      </c>
      <c r="R16859" s="7" t="n">
        <v>-1</v>
      </c>
      <c r="S16859" s="7" t="n">
        <v>0</v>
      </c>
      <c r="T16859" s="7" t="n">
        <v>0</v>
      </c>
      <c r="U16859" s="7" t="n">
        <v>0</v>
      </c>
      <c r="V16859" s="7" t="n">
        <v>0</v>
      </c>
    </row>
    <row r="16860" spans="1:22">
      <c r="A16860" t="s">
        <v>4</v>
      </c>
      <c r="B16860" s="4" t="s">
        <v>5</v>
      </c>
      <c r="C16860" s="4" t="s">
        <v>7</v>
      </c>
      <c r="D16860" s="4" t="s">
        <v>9</v>
      </c>
      <c r="E16860" s="4" t="s">
        <v>9</v>
      </c>
      <c r="F16860" s="4" t="s">
        <v>9</v>
      </c>
      <c r="G16860" s="4" t="s">
        <v>8</v>
      </c>
      <c r="H16860" s="4" t="s">
        <v>14</v>
      </c>
      <c r="I16860" s="4" t="s">
        <v>13</v>
      </c>
      <c r="J16860" s="4" t="s">
        <v>13</v>
      </c>
      <c r="K16860" s="4" t="s">
        <v>13</v>
      </c>
      <c r="L16860" s="4" t="s">
        <v>13</v>
      </c>
      <c r="M16860" s="4" t="s">
        <v>13</v>
      </c>
      <c r="N16860" s="4" t="s">
        <v>13</v>
      </c>
      <c r="O16860" s="4" t="s">
        <v>13</v>
      </c>
      <c r="P16860" s="4" t="s">
        <v>9</v>
      </c>
      <c r="Q16860" s="4" t="s">
        <v>9</v>
      </c>
      <c r="R16860" s="4" t="s">
        <v>14</v>
      </c>
      <c r="S16860" s="4" t="s">
        <v>8</v>
      </c>
      <c r="T16860" s="4" t="s">
        <v>14</v>
      </c>
      <c r="U16860" s="4" t="s">
        <v>14</v>
      </c>
      <c r="V16860" s="4" t="s">
        <v>7</v>
      </c>
    </row>
    <row r="16861" spans="1:22">
      <c r="A16861" t="n">
        <v>140797</v>
      </c>
      <c r="B16861" s="66" t="n">
        <v>19</v>
      </c>
      <c r="C16861" s="7" t="n">
        <v>13</v>
      </c>
      <c r="D16861" s="7" t="s">
        <v>449</v>
      </c>
      <c r="E16861" s="7" t="s">
        <v>241</v>
      </c>
      <c r="F16861" s="7" t="s">
        <v>15</v>
      </c>
      <c r="G16861" s="7" t="n">
        <v>0</v>
      </c>
      <c r="H16861" s="7" t="n">
        <v>1</v>
      </c>
      <c r="I16861" s="7" t="n">
        <v>0</v>
      </c>
      <c r="J16861" s="7" t="n">
        <v>0</v>
      </c>
      <c r="K16861" s="7" t="n">
        <v>0</v>
      </c>
      <c r="L16861" s="7" t="n">
        <v>0</v>
      </c>
      <c r="M16861" s="7" t="n">
        <v>1</v>
      </c>
      <c r="N16861" s="7" t="n">
        <v>1.60000002384186</v>
      </c>
      <c r="O16861" s="7" t="n">
        <v>0.0900000035762787</v>
      </c>
      <c r="P16861" s="7" t="s">
        <v>15</v>
      </c>
      <c r="Q16861" s="7" t="s">
        <v>15</v>
      </c>
      <c r="R16861" s="7" t="n">
        <v>-1</v>
      </c>
      <c r="S16861" s="7" t="n">
        <v>0</v>
      </c>
      <c r="T16861" s="7" t="n">
        <v>0</v>
      </c>
      <c r="U16861" s="7" t="n">
        <v>0</v>
      </c>
      <c r="V16861" s="7" t="n">
        <v>0</v>
      </c>
    </row>
    <row r="16862" spans="1:22">
      <c r="A16862" t="s">
        <v>4</v>
      </c>
      <c r="B16862" s="4" t="s">
        <v>5</v>
      </c>
      <c r="C16862" s="4" t="s">
        <v>7</v>
      </c>
      <c r="D16862" s="4" t="s">
        <v>9</v>
      </c>
      <c r="E16862" s="4" t="s">
        <v>9</v>
      </c>
      <c r="F16862" s="4" t="s">
        <v>9</v>
      </c>
      <c r="G16862" s="4" t="s">
        <v>8</v>
      </c>
      <c r="H16862" s="4" t="s">
        <v>14</v>
      </c>
      <c r="I16862" s="4" t="s">
        <v>13</v>
      </c>
      <c r="J16862" s="4" t="s">
        <v>13</v>
      </c>
      <c r="K16862" s="4" t="s">
        <v>13</v>
      </c>
      <c r="L16862" s="4" t="s">
        <v>13</v>
      </c>
      <c r="M16862" s="4" t="s">
        <v>13</v>
      </c>
      <c r="N16862" s="4" t="s">
        <v>13</v>
      </c>
      <c r="O16862" s="4" t="s">
        <v>13</v>
      </c>
      <c r="P16862" s="4" t="s">
        <v>9</v>
      </c>
      <c r="Q16862" s="4" t="s">
        <v>9</v>
      </c>
      <c r="R16862" s="4" t="s">
        <v>14</v>
      </c>
      <c r="S16862" s="4" t="s">
        <v>8</v>
      </c>
      <c r="T16862" s="4" t="s">
        <v>14</v>
      </c>
      <c r="U16862" s="4" t="s">
        <v>14</v>
      </c>
      <c r="V16862" s="4" t="s">
        <v>7</v>
      </c>
    </row>
    <row r="16863" spans="1:22">
      <c r="A16863" t="n">
        <v>140880</v>
      </c>
      <c r="B16863" s="66" t="n">
        <v>19</v>
      </c>
      <c r="C16863" s="7" t="n">
        <v>80</v>
      </c>
      <c r="D16863" s="7" t="s">
        <v>450</v>
      </c>
      <c r="E16863" s="7" t="s">
        <v>451</v>
      </c>
      <c r="F16863" s="7" t="s">
        <v>15</v>
      </c>
      <c r="G16863" s="7" t="n">
        <v>0</v>
      </c>
      <c r="H16863" s="7" t="n">
        <v>1</v>
      </c>
      <c r="I16863" s="7" t="n">
        <v>0</v>
      </c>
      <c r="J16863" s="7" t="n">
        <v>0</v>
      </c>
      <c r="K16863" s="7" t="n">
        <v>0</v>
      </c>
      <c r="L16863" s="7" t="n">
        <v>0</v>
      </c>
      <c r="M16863" s="7" t="n">
        <v>1</v>
      </c>
      <c r="N16863" s="7" t="n">
        <v>1.60000002384186</v>
      </c>
      <c r="O16863" s="7" t="n">
        <v>0.0900000035762787</v>
      </c>
      <c r="P16863" s="7" t="s">
        <v>15</v>
      </c>
      <c r="Q16863" s="7" t="s">
        <v>15</v>
      </c>
      <c r="R16863" s="7" t="n">
        <v>-1</v>
      </c>
      <c r="S16863" s="7" t="n">
        <v>0</v>
      </c>
      <c r="T16863" s="7" t="n">
        <v>0</v>
      </c>
      <c r="U16863" s="7" t="n">
        <v>0</v>
      </c>
      <c r="V16863" s="7" t="n">
        <v>0</v>
      </c>
    </row>
    <row r="16864" spans="1:22">
      <c r="A16864" t="s">
        <v>4</v>
      </c>
      <c r="B16864" s="4" t="s">
        <v>5</v>
      </c>
      <c r="C16864" s="4" t="s">
        <v>7</v>
      </c>
      <c r="D16864" s="4" t="s">
        <v>9</v>
      </c>
      <c r="E16864" s="4" t="s">
        <v>9</v>
      </c>
      <c r="F16864" s="4" t="s">
        <v>9</v>
      </c>
      <c r="G16864" s="4" t="s">
        <v>8</v>
      </c>
      <c r="H16864" s="4" t="s">
        <v>14</v>
      </c>
      <c r="I16864" s="4" t="s">
        <v>13</v>
      </c>
      <c r="J16864" s="4" t="s">
        <v>13</v>
      </c>
      <c r="K16864" s="4" t="s">
        <v>13</v>
      </c>
      <c r="L16864" s="4" t="s">
        <v>13</v>
      </c>
      <c r="M16864" s="4" t="s">
        <v>13</v>
      </c>
      <c r="N16864" s="4" t="s">
        <v>13</v>
      </c>
      <c r="O16864" s="4" t="s">
        <v>13</v>
      </c>
      <c r="P16864" s="4" t="s">
        <v>9</v>
      </c>
      <c r="Q16864" s="4" t="s">
        <v>9</v>
      </c>
      <c r="R16864" s="4" t="s">
        <v>14</v>
      </c>
      <c r="S16864" s="4" t="s">
        <v>8</v>
      </c>
      <c r="T16864" s="4" t="s">
        <v>14</v>
      </c>
      <c r="U16864" s="4" t="s">
        <v>14</v>
      </c>
      <c r="V16864" s="4" t="s">
        <v>7</v>
      </c>
    </row>
    <row r="16865" spans="1:22">
      <c r="A16865" t="n">
        <v>140950</v>
      </c>
      <c r="B16865" s="66" t="n">
        <v>19</v>
      </c>
      <c r="C16865" s="7" t="n">
        <v>7032</v>
      </c>
      <c r="D16865" s="7" t="s">
        <v>439</v>
      </c>
      <c r="E16865" s="7" t="s">
        <v>440</v>
      </c>
      <c r="F16865" s="7" t="s">
        <v>15</v>
      </c>
      <c r="G16865" s="7" t="n">
        <v>0</v>
      </c>
      <c r="H16865" s="7" t="n">
        <v>1</v>
      </c>
      <c r="I16865" s="7" t="n">
        <v>0</v>
      </c>
      <c r="J16865" s="7" t="n">
        <v>0</v>
      </c>
      <c r="K16865" s="7" t="n">
        <v>0</v>
      </c>
      <c r="L16865" s="7" t="n">
        <v>0</v>
      </c>
      <c r="M16865" s="7" t="n">
        <v>1</v>
      </c>
      <c r="N16865" s="7" t="n">
        <v>1.60000002384186</v>
      </c>
      <c r="O16865" s="7" t="n">
        <v>0.0900000035762787</v>
      </c>
      <c r="P16865" s="7" t="s">
        <v>15</v>
      </c>
      <c r="Q16865" s="7" t="s">
        <v>15</v>
      </c>
      <c r="R16865" s="7" t="n">
        <v>-1</v>
      </c>
      <c r="S16865" s="7" t="n">
        <v>0</v>
      </c>
      <c r="T16865" s="7" t="n">
        <v>0</v>
      </c>
      <c r="U16865" s="7" t="n">
        <v>0</v>
      </c>
      <c r="V16865" s="7" t="n">
        <v>0</v>
      </c>
    </row>
    <row r="16866" spans="1:22">
      <c r="A16866" t="s">
        <v>4</v>
      </c>
      <c r="B16866" s="4" t="s">
        <v>5</v>
      </c>
      <c r="C16866" s="4" t="s">
        <v>7</v>
      </c>
      <c r="D16866" s="4" t="s">
        <v>8</v>
      </c>
      <c r="E16866" s="4" t="s">
        <v>8</v>
      </c>
      <c r="F16866" s="4" t="s">
        <v>9</v>
      </c>
    </row>
    <row r="16867" spans="1:22">
      <c r="A16867" t="n">
        <v>141020</v>
      </c>
      <c r="B16867" s="22" t="n">
        <v>20</v>
      </c>
      <c r="C16867" s="7" t="n">
        <v>0</v>
      </c>
      <c r="D16867" s="7" t="n">
        <v>3</v>
      </c>
      <c r="E16867" s="7" t="n">
        <v>10</v>
      </c>
      <c r="F16867" s="7" t="s">
        <v>96</v>
      </c>
    </row>
    <row r="16868" spans="1:22">
      <c r="A16868" t="s">
        <v>4</v>
      </c>
      <c r="B16868" s="4" t="s">
        <v>5</v>
      </c>
      <c r="C16868" s="4" t="s">
        <v>7</v>
      </c>
    </row>
    <row r="16869" spans="1:22">
      <c r="A16869" t="n">
        <v>141038</v>
      </c>
      <c r="B16869" s="25" t="n">
        <v>16</v>
      </c>
      <c r="C16869" s="7" t="n">
        <v>0</v>
      </c>
    </row>
    <row r="16870" spans="1:22">
      <c r="A16870" t="s">
        <v>4</v>
      </c>
      <c r="B16870" s="4" t="s">
        <v>5</v>
      </c>
      <c r="C16870" s="4" t="s">
        <v>7</v>
      </c>
      <c r="D16870" s="4" t="s">
        <v>8</v>
      </c>
      <c r="E16870" s="4" t="s">
        <v>8</v>
      </c>
      <c r="F16870" s="4" t="s">
        <v>9</v>
      </c>
    </row>
    <row r="16871" spans="1:22">
      <c r="A16871" t="n">
        <v>141041</v>
      </c>
      <c r="B16871" s="22" t="n">
        <v>20</v>
      </c>
      <c r="C16871" s="7" t="n">
        <v>1</v>
      </c>
      <c r="D16871" s="7" t="n">
        <v>3</v>
      </c>
      <c r="E16871" s="7" t="n">
        <v>10</v>
      </c>
      <c r="F16871" s="7" t="s">
        <v>96</v>
      </c>
    </row>
    <row r="16872" spans="1:22">
      <c r="A16872" t="s">
        <v>4</v>
      </c>
      <c r="B16872" s="4" t="s">
        <v>5</v>
      </c>
      <c r="C16872" s="4" t="s">
        <v>7</v>
      </c>
    </row>
    <row r="16873" spans="1:22">
      <c r="A16873" t="n">
        <v>141059</v>
      </c>
      <c r="B16873" s="25" t="n">
        <v>16</v>
      </c>
      <c r="C16873" s="7" t="n">
        <v>0</v>
      </c>
    </row>
    <row r="16874" spans="1:22">
      <c r="A16874" t="s">
        <v>4</v>
      </c>
      <c r="B16874" s="4" t="s">
        <v>5</v>
      </c>
      <c r="C16874" s="4" t="s">
        <v>7</v>
      </c>
      <c r="D16874" s="4" t="s">
        <v>8</v>
      </c>
      <c r="E16874" s="4" t="s">
        <v>8</v>
      </c>
      <c r="F16874" s="4" t="s">
        <v>9</v>
      </c>
    </row>
    <row r="16875" spans="1:22">
      <c r="A16875" t="n">
        <v>141062</v>
      </c>
      <c r="B16875" s="22" t="n">
        <v>20</v>
      </c>
      <c r="C16875" s="7" t="n">
        <v>2</v>
      </c>
      <c r="D16875" s="7" t="n">
        <v>3</v>
      </c>
      <c r="E16875" s="7" t="n">
        <v>10</v>
      </c>
      <c r="F16875" s="7" t="s">
        <v>96</v>
      </c>
    </row>
    <row r="16876" spans="1:22">
      <c r="A16876" t="s">
        <v>4</v>
      </c>
      <c r="B16876" s="4" t="s">
        <v>5</v>
      </c>
      <c r="C16876" s="4" t="s">
        <v>7</v>
      </c>
    </row>
    <row r="16877" spans="1:22">
      <c r="A16877" t="n">
        <v>141080</v>
      </c>
      <c r="B16877" s="25" t="n">
        <v>16</v>
      </c>
      <c r="C16877" s="7" t="n">
        <v>0</v>
      </c>
    </row>
    <row r="16878" spans="1:22">
      <c r="A16878" t="s">
        <v>4</v>
      </c>
      <c r="B16878" s="4" t="s">
        <v>5</v>
      </c>
      <c r="C16878" s="4" t="s">
        <v>7</v>
      </c>
      <c r="D16878" s="4" t="s">
        <v>8</v>
      </c>
      <c r="E16878" s="4" t="s">
        <v>8</v>
      </c>
      <c r="F16878" s="4" t="s">
        <v>9</v>
      </c>
    </row>
    <row r="16879" spans="1:22">
      <c r="A16879" t="n">
        <v>141083</v>
      </c>
      <c r="B16879" s="22" t="n">
        <v>20</v>
      </c>
      <c r="C16879" s="7" t="n">
        <v>3</v>
      </c>
      <c r="D16879" s="7" t="n">
        <v>3</v>
      </c>
      <c r="E16879" s="7" t="n">
        <v>10</v>
      </c>
      <c r="F16879" s="7" t="s">
        <v>96</v>
      </c>
    </row>
    <row r="16880" spans="1:22">
      <c r="A16880" t="s">
        <v>4</v>
      </c>
      <c r="B16880" s="4" t="s">
        <v>5</v>
      </c>
      <c r="C16880" s="4" t="s">
        <v>7</v>
      </c>
    </row>
    <row r="16881" spans="1:22">
      <c r="A16881" t="n">
        <v>141101</v>
      </c>
      <c r="B16881" s="25" t="n">
        <v>16</v>
      </c>
      <c r="C16881" s="7" t="n">
        <v>0</v>
      </c>
    </row>
    <row r="16882" spans="1:22">
      <c r="A16882" t="s">
        <v>4</v>
      </c>
      <c r="B16882" s="4" t="s">
        <v>5</v>
      </c>
      <c r="C16882" s="4" t="s">
        <v>7</v>
      </c>
      <c r="D16882" s="4" t="s">
        <v>8</v>
      </c>
      <c r="E16882" s="4" t="s">
        <v>8</v>
      </c>
      <c r="F16882" s="4" t="s">
        <v>9</v>
      </c>
    </row>
    <row r="16883" spans="1:22">
      <c r="A16883" t="n">
        <v>141104</v>
      </c>
      <c r="B16883" s="22" t="n">
        <v>20</v>
      </c>
      <c r="C16883" s="7" t="n">
        <v>4</v>
      </c>
      <c r="D16883" s="7" t="n">
        <v>3</v>
      </c>
      <c r="E16883" s="7" t="n">
        <v>10</v>
      </c>
      <c r="F16883" s="7" t="s">
        <v>96</v>
      </c>
    </row>
    <row r="16884" spans="1:22">
      <c r="A16884" t="s">
        <v>4</v>
      </c>
      <c r="B16884" s="4" t="s">
        <v>5</v>
      </c>
      <c r="C16884" s="4" t="s">
        <v>7</v>
      </c>
    </row>
    <row r="16885" spans="1:22">
      <c r="A16885" t="n">
        <v>141122</v>
      </c>
      <c r="B16885" s="25" t="n">
        <v>16</v>
      </c>
      <c r="C16885" s="7" t="n">
        <v>0</v>
      </c>
    </row>
    <row r="16886" spans="1:22">
      <c r="A16886" t="s">
        <v>4</v>
      </c>
      <c r="B16886" s="4" t="s">
        <v>5</v>
      </c>
      <c r="C16886" s="4" t="s">
        <v>7</v>
      </c>
      <c r="D16886" s="4" t="s">
        <v>8</v>
      </c>
      <c r="E16886" s="4" t="s">
        <v>8</v>
      </c>
      <c r="F16886" s="4" t="s">
        <v>9</v>
      </c>
    </row>
    <row r="16887" spans="1:22">
      <c r="A16887" t="n">
        <v>141125</v>
      </c>
      <c r="B16887" s="22" t="n">
        <v>20</v>
      </c>
      <c r="C16887" s="7" t="n">
        <v>5</v>
      </c>
      <c r="D16887" s="7" t="n">
        <v>3</v>
      </c>
      <c r="E16887" s="7" t="n">
        <v>10</v>
      </c>
      <c r="F16887" s="7" t="s">
        <v>96</v>
      </c>
    </row>
    <row r="16888" spans="1:22">
      <c r="A16888" t="s">
        <v>4</v>
      </c>
      <c r="B16888" s="4" t="s">
        <v>5</v>
      </c>
      <c r="C16888" s="4" t="s">
        <v>7</v>
      </c>
    </row>
    <row r="16889" spans="1:22">
      <c r="A16889" t="n">
        <v>141143</v>
      </c>
      <c r="B16889" s="25" t="n">
        <v>16</v>
      </c>
      <c r="C16889" s="7" t="n">
        <v>0</v>
      </c>
    </row>
    <row r="16890" spans="1:22">
      <c r="A16890" t="s">
        <v>4</v>
      </c>
      <c r="B16890" s="4" t="s">
        <v>5</v>
      </c>
      <c r="C16890" s="4" t="s">
        <v>7</v>
      </c>
      <c r="D16890" s="4" t="s">
        <v>8</v>
      </c>
      <c r="E16890" s="4" t="s">
        <v>8</v>
      </c>
      <c r="F16890" s="4" t="s">
        <v>9</v>
      </c>
    </row>
    <row r="16891" spans="1:22">
      <c r="A16891" t="n">
        <v>141146</v>
      </c>
      <c r="B16891" s="22" t="n">
        <v>20</v>
      </c>
      <c r="C16891" s="7" t="n">
        <v>6</v>
      </c>
      <c r="D16891" s="7" t="n">
        <v>3</v>
      </c>
      <c r="E16891" s="7" t="n">
        <v>10</v>
      </c>
      <c r="F16891" s="7" t="s">
        <v>96</v>
      </c>
    </row>
    <row r="16892" spans="1:22">
      <c r="A16892" t="s">
        <v>4</v>
      </c>
      <c r="B16892" s="4" t="s">
        <v>5</v>
      </c>
      <c r="C16892" s="4" t="s">
        <v>7</v>
      </c>
    </row>
    <row r="16893" spans="1:22">
      <c r="A16893" t="n">
        <v>141164</v>
      </c>
      <c r="B16893" s="25" t="n">
        <v>16</v>
      </c>
      <c r="C16893" s="7" t="n">
        <v>0</v>
      </c>
    </row>
    <row r="16894" spans="1:22">
      <c r="A16894" t="s">
        <v>4</v>
      </c>
      <c r="B16894" s="4" t="s">
        <v>5</v>
      </c>
      <c r="C16894" s="4" t="s">
        <v>7</v>
      </c>
      <c r="D16894" s="4" t="s">
        <v>8</v>
      </c>
      <c r="E16894" s="4" t="s">
        <v>8</v>
      </c>
      <c r="F16894" s="4" t="s">
        <v>9</v>
      </c>
    </row>
    <row r="16895" spans="1:22">
      <c r="A16895" t="n">
        <v>141167</v>
      </c>
      <c r="B16895" s="22" t="n">
        <v>20</v>
      </c>
      <c r="C16895" s="7" t="n">
        <v>7</v>
      </c>
      <c r="D16895" s="7" t="n">
        <v>3</v>
      </c>
      <c r="E16895" s="7" t="n">
        <v>10</v>
      </c>
      <c r="F16895" s="7" t="s">
        <v>96</v>
      </c>
    </row>
    <row r="16896" spans="1:22">
      <c r="A16896" t="s">
        <v>4</v>
      </c>
      <c r="B16896" s="4" t="s">
        <v>5</v>
      </c>
      <c r="C16896" s="4" t="s">
        <v>7</v>
      </c>
    </row>
    <row r="16897" spans="1:6">
      <c r="A16897" t="n">
        <v>141185</v>
      </c>
      <c r="B16897" s="25" t="n">
        <v>16</v>
      </c>
      <c r="C16897" s="7" t="n">
        <v>0</v>
      </c>
    </row>
    <row r="16898" spans="1:6">
      <c r="A16898" t="s">
        <v>4</v>
      </c>
      <c r="B16898" s="4" t="s">
        <v>5</v>
      </c>
      <c r="C16898" s="4" t="s">
        <v>7</v>
      </c>
      <c r="D16898" s="4" t="s">
        <v>8</v>
      </c>
      <c r="E16898" s="4" t="s">
        <v>8</v>
      </c>
      <c r="F16898" s="4" t="s">
        <v>9</v>
      </c>
    </row>
    <row r="16899" spans="1:6">
      <c r="A16899" t="n">
        <v>141188</v>
      </c>
      <c r="B16899" s="22" t="n">
        <v>20</v>
      </c>
      <c r="C16899" s="7" t="n">
        <v>8</v>
      </c>
      <c r="D16899" s="7" t="n">
        <v>3</v>
      </c>
      <c r="E16899" s="7" t="n">
        <v>10</v>
      </c>
      <c r="F16899" s="7" t="s">
        <v>96</v>
      </c>
    </row>
    <row r="16900" spans="1:6">
      <c r="A16900" t="s">
        <v>4</v>
      </c>
      <c r="B16900" s="4" t="s">
        <v>5</v>
      </c>
      <c r="C16900" s="4" t="s">
        <v>7</v>
      </c>
    </row>
    <row r="16901" spans="1:6">
      <c r="A16901" t="n">
        <v>141206</v>
      </c>
      <c r="B16901" s="25" t="n">
        <v>16</v>
      </c>
      <c r="C16901" s="7" t="n">
        <v>0</v>
      </c>
    </row>
    <row r="16902" spans="1:6">
      <c r="A16902" t="s">
        <v>4</v>
      </c>
      <c r="B16902" s="4" t="s">
        <v>5</v>
      </c>
      <c r="C16902" s="4" t="s">
        <v>7</v>
      </c>
      <c r="D16902" s="4" t="s">
        <v>8</v>
      </c>
      <c r="E16902" s="4" t="s">
        <v>8</v>
      </c>
      <c r="F16902" s="4" t="s">
        <v>9</v>
      </c>
    </row>
    <row r="16903" spans="1:6">
      <c r="A16903" t="n">
        <v>141209</v>
      </c>
      <c r="B16903" s="22" t="n">
        <v>20</v>
      </c>
      <c r="C16903" s="7" t="n">
        <v>9</v>
      </c>
      <c r="D16903" s="7" t="n">
        <v>3</v>
      </c>
      <c r="E16903" s="7" t="n">
        <v>10</v>
      </c>
      <c r="F16903" s="7" t="s">
        <v>96</v>
      </c>
    </row>
    <row r="16904" spans="1:6">
      <c r="A16904" t="s">
        <v>4</v>
      </c>
      <c r="B16904" s="4" t="s">
        <v>5</v>
      </c>
      <c r="C16904" s="4" t="s">
        <v>7</v>
      </c>
    </row>
    <row r="16905" spans="1:6">
      <c r="A16905" t="n">
        <v>141227</v>
      </c>
      <c r="B16905" s="25" t="n">
        <v>16</v>
      </c>
      <c r="C16905" s="7" t="n">
        <v>0</v>
      </c>
    </row>
    <row r="16906" spans="1:6">
      <c r="A16906" t="s">
        <v>4</v>
      </c>
      <c r="B16906" s="4" t="s">
        <v>5</v>
      </c>
      <c r="C16906" s="4" t="s">
        <v>7</v>
      </c>
      <c r="D16906" s="4" t="s">
        <v>8</v>
      </c>
      <c r="E16906" s="4" t="s">
        <v>8</v>
      </c>
      <c r="F16906" s="4" t="s">
        <v>9</v>
      </c>
    </row>
    <row r="16907" spans="1:6">
      <c r="A16907" t="n">
        <v>141230</v>
      </c>
      <c r="B16907" s="22" t="n">
        <v>20</v>
      </c>
      <c r="C16907" s="7" t="n">
        <v>11</v>
      </c>
      <c r="D16907" s="7" t="n">
        <v>3</v>
      </c>
      <c r="E16907" s="7" t="n">
        <v>10</v>
      </c>
      <c r="F16907" s="7" t="s">
        <v>96</v>
      </c>
    </row>
    <row r="16908" spans="1:6">
      <c r="A16908" t="s">
        <v>4</v>
      </c>
      <c r="B16908" s="4" t="s">
        <v>5</v>
      </c>
      <c r="C16908" s="4" t="s">
        <v>7</v>
      </c>
    </row>
    <row r="16909" spans="1:6">
      <c r="A16909" t="n">
        <v>141248</v>
      </c>
      <c r="B16909" s="25" t="n">
        <v>16</v>
      </c>
      <c r="C16909" s="7" t="n">
        <v>0</v>
      </c>
    </row>
    <row r="16910" spans="1:6">
      <c r="A16910" t="s">
        <v>4</v>
      </c>
      <c r="B16910" s="4" t="s">
        <v>5</v>
      </c>
      <c r="C16910" s="4" t="s">
        <v>7</v>
      </c>
      <c r="D16910" s="4" t="s">
        <v>8</v>
      </c>
      <c r="E16910" s="4" t="s">
        <v>8</v>
      </c>
      <c r="F16910" s="4" t="s">
        <v>9</v>
      </c>
    </row>
    <row r="16911" spans="1:6">
      <c r="A16911" t="n">
        <v>141251</v>
      </c>
      <c r="B16911" s="22" t="n">
        <v>20</v>
      </c>
      <c r="C16911" s="7" t="n">
        <v>13</v>
      </c>
      <c r="D16911" s="7" t="n">
        <v>3</v>
      </c>
      <c r="E16911" s="7" t="n">
        <v>10</v>
      </c>
      <c r="F16911" s="7" t="s">
        <v>96</v>
      </c>
    </row>
    <row r="16912" spans="1:6">
      <c r="A16912" t="s">
        <v>4</v>
      </c>
      <c r="B16912" s="4" t="s">
        <v>5</v>
      </c>
      <c r="C16912" s="4" t="s">
        <v>7</v>
      </c>
    </row>
    <row r="16913" spans="1:6">
      <c r="A16913" t="n">
        <v>141269</v>
      </c>
      <c r="B16913" s="25" t="n">
        <v>16</v>
      </c>
      <c r="C16913" s="7" t="n">
        <v>0</v>
      </c>
    </row>
    <row r="16914" spans="1:6">
      <c r="A16914" t="s">
        <v>4</v>
      </c>
      <c r="B16914" s="4" t="s">
        <v>5</v>
      </c>
      <c r="C16914" s="4" t="s">
        <v>7</v>
      </c>
      <c r="D16914" s="4" t="s">
        <v>8</v>
      </c>
      <c r="E16914" s="4" t="s">
        <v>8</v>
      </c>
      <c r="F16914" s="4" t="s">
        <v>9</v>
      </c>
    </row>
    <row r="16915" spans="1:6">
      <c r="A16915" t="n">
        <v>141272</v>
      </c>
      <c r="B16915" s="22" t="n">
        <v>20</v>
      </c>
      <c r="C16915" s="7" t="n">
        <v>80</v>
      </c>
      <c r="D16915" s="7" t="n">
        <v>3</v>
      </c>
      <c r="E16915" s="7" t="n">
        <v>10</v>
      </c>
      <c r="F16915" s="7" t="s">
        <v>96</v>
      </c>
    </row>
    <row r="16916" spans="1:6">
      <c r="A16916" t="s">
        <v>4</v>
      </c>
      <c r="B16916" s="4" t="s">
        <v>5</v>
      </c>
      <c r="C16916" s="4" t="s">
        <v>7</v>
      </c>
    </row>
    <row r="16917" spans="1:6">
      <c r="A16917" t="n">
        <v>141290</v>
      </c>
      <c r="B16917" s="25" t="n">
        <v>16</v>
      </c>
      <c r="C16917" s="7" t="n">
        <v>0</v>
      </c>
    </row>
    <row r="16918" spans="1:6">
      <c r="A16918" t="s">
        <v>4</v>
      </c>
      <c r="B16918" s="4" t="s">
        <v>5</v>
      </c>
      <c r="C16918" s="4" t="s">
        <v>7</v>
      </c>
      <c r="D16918" s="4" t="s">
        <v>8</v>
      </c>
      <c r="E16918" s="4" t="s">
        <v>8</v>
      </c>
      <c r="F16918" s="4" t="s">
        <v>9</v>
      </c>
    </row>
    <row r="16919" spans="1:6">
      <c r="A16919" t="n">
        <v>141293</v>
      </c>
      <c r="B16919" s="22" t="n">
        <v>20</v>
      </c>
      <c r="C16919" s="7" t="n">
        <v>7032</v>
      </c>
      <c r="D16919" s="7" t="n">
        <v>3</v>
      </c>
      <c r="E16919" s="7" t="n">
        <v>10</v>
      </c>
      <c r="F16919" s="7" t="s">
        <v>96</v>
      </c>
    </row>
    <row r="16920" spans="1:6">
      <c r="A16920" t="s">
        <v>4</v>
      </c>
      <c r="B16920" s="4" t="s">
        <v>5</v>
      </c>
      <c r="C16920" s="4" t="s">
        <v>7</v>
      </c>
    </row>
    <row r="16921" spans="1:6">
      <c r="A16921" t="n">
        <v>141311</v>
      </c>
      <c r="B16921" s="25" t="n">
        <v>16</v>
      </c>
      <c r="C16921" s="7" t="n">
        <v>0</v>
      </c>
    </row>
    <row r="16922" spans="1:6">
      <c r="A16922" t="s">
        <v>4</v>
      </c>
      <c r="B16922" s="4" t="s">
        <v>5</v>
      </c>
      <c r="C16922" s="4" t="s">
        <v>8</v>
      </c>
      <c r="D16922" s="4" t="s">
        <v>9</v>
      </c>
    </row>
    <row r="16923" spans="1:6">
      <c r="A16923" t="n">
        <v>141314</v>
      </c>
      <c r="B16923" s="9" t="n">
        <v>2</v>
      </c>
      <c r="C16923" s="7" t="n">
        <v>10</v>
      </c>
      <c r="D16923" s="7" t="s">
        <v>191</v>
      </c>
    </row>
    <row r="16924" spans="1:6">
      <c r="A16924" t="s">
        <v>4</v>
      </c>
      <c r="B16924" s="4" t="s">
        <v>5</v>
      </c>
      <c r="C16924" s="4" t="s">
        <v>7</v>
      </c>
      <c r="D16924" s="4" t="s">
        <v>13</v>
      </c>
      <c r="E16924" s="4" t="s">
        <v>13</v>
      </c>
      <c r="F16924" s="4" t="s">
        <v>13</v>
      </c>
      <c r="G16924" s="4" t="s">
        <v>13</v>
      </c>
    </row>
    <row r="16925" spans="1:6">
      <c r="A16925" t="n">
        <v>141340</v>
      </c>
      <c r="B16925" s="46" t="n">
        <v>46</v>
      </c>
      <c r="C16925" s="7" t="n">
        <v>0</v>
      </c>
      <c r="D16925" s="7" t="n">
        <v>0</v>
      </c>
      <c r="E16925" s="7" t="n">
        <v>2</v>
      </c>
      <c r="F16925" s="7" t="n">
        <v>42.7999992370605</v>
      </c>
      <c r="G16925" s="7" t="n">
        <v>180</v>
      </c>
    </row>
    <row r="16926" spans="1:6">
      <c r="A16926" t="s">
        <v>4</v>
      </c>
      <c r="B16926" s="4" t="s">
        <v>5</v>
      </c>
      <c r="C16926" s="4" t="s">
        <v>7</v>
      </c>
      <c r="D16926" s="4" t="s">
        <v>13</v>
      </c>
      <c r="E16926" s="4" t="s">
        <v>13</v>
      </c>
      <c r="F16926" s="4" t="s">
        <v>13</v>
      </c>
      <c r="G16926" s="4" t="s">
        <v>13</v>
      </c>
    </row>
    <row r="16927" spans="1:6">
      <c r="A16927" t="n">
        <v>141359</v>
      </c>
      <c r="B16927" s="46" t="n">
        <v>46</v>
      </c>
      <c r="C16927" s="7" t="n">
        <v>1</v>
      </c>
      <c r="D16927" s="7" t="n">
        <v>-1.35000002384186</v>
      </c>
      <c r="E16927" s="7" t="n">
        <v>2</v>
      </c>
      <c r="F16927" s="7" t="n">
        <v>41.7999992370605</v>
      </c>
      <c r="G16927" s="7" t="n">
        <v>0</v>
      </c>
    </row>
    <row r="16928" spans="1:6">
      <c r="A16928" t="s">
        <v>4</v>
      </c>
      <c r="B16928" s="4" t="s">
        <v>5</v>
      </c>
      <c r="C16928" s="4" t="s">
        <v>7</v>
      </c>
      <c r="D16928" s="4" t="s">
        <v>13</v>
      </c>
      <c r="E16928" s="4" t="s">
        <v>13</v>
      </c>
      <c r="F16928" s="4" t="s">
        <v>13</v>
      </c>
      <c r="G16928" s="4" t="s">
        <v>13</v>
      </c>
    </row>
    <row r="16929" spans="1:7">
      <c r="A16929" t="n">
        <v>141378</v>
      </c>
      <c r="B16929" s="46" t="n">
        <v>46</v>
      </c>
      <c r="C16929" s="7" t="n">
        <v>2</v>
      </c>
      <c r="D16929" s="7" t="n">
        <v>1.20000004768372</v>
      </c>
      <c r="E16929" s="7" t="n">
        <v>2</v>
      </c>
      <c r="F16929" s="7" t="n">
        <v>41.5800018310547</v>
      </c>
      <c r="G16929" s="7" t="n">
        <v>0</v>
      </c>
    </row>
    <row r="16930" spans="1:7">
      <c r="A16930" t="s">
        <v>4</v>
      </c>
      <c r="B16930" s="4" t="s">
        <v>5</v>
      </c>
      <c r="C16930" s="4" t="s">
        <v>7</v>
      </c>
      <c r="D16930" s="4" t="s">
        <v>13</v>
      </c>
      <c r="E16930" s="4" t="s">
        <v>13</v>
      </c>
      <c r="F16930" s="4" t="s">
        <v>13</v>
      </c>
      <c r="G16930" s="4" t="s">
        <v>13</v>
      </c>
    </row>
    <row r="16931" spans="1:7">
      <c r="A16931" t="n">
        <v>141397</v>
      </c>
      <c r="B16931" s="46" t="n">
        <v>46</v>
      </c>
      <c r="C16931" s="7" t="n">
        <v>3</v>
      </c>
      <c r="D16931" s="7" t="n">
        <v>0.200000002980232</v>
      </c>
      <c r="E16931" s="7" t="n">
        <v>2</v>
      </c>
      <c r="F16931" s="7" t="n">
        <v>41.25</v>
      </c>
      <c r="G16931" s="7" t="n">
        <v>0</v>
      </c>
    </row>
    <row r="16932" spans="1:7">
      <c r="A16932" t="s">
        <v>4</v>
      </c>
      <c r="B16932" s="4" t="s">
        <v>5</v>
      </c>
      <c r="C16932" s="4" t="s">
        <v>7</v>
      </c>
      <c r="D16932" s="4" t="s">
        <v>13</v>
      </c>
      <c r="E16932" s="4" t="s">
        <v>13</v>
      </c>
      <c r="F16932" s="4" t="s">
        <v>13</v>
      </c>
      <c r="G16932" s="4" t="s">
        <v>13</v>
      </c>
    </row>
    <row r="16933" spans="1:7">
      <c r="A16933" t="n">
        <v>141416</v>
      </c>
      <c r="B16933" s="46" t="n">
        <v>46</v>
      </c>
      <c r="C16933" s="7" t="n">
        <v>4</v>
      </c>
      <c r="D16933" s="7" t="n">
        <v>-0.949999988079071</v>
      </c>
      <c r="E16933" s="7" t="n">
        <v>2</v>
      </c>
      <c r="F16933" s="7" t="n">
        <v>40.939998626709</v>
      </c>
      <c r="G16933" s="7" t="n">
        <v>0</v>
      </c>
    </row>
    <row r="16934" spans="1:7">
      <c r="A16934" t="s">
        <v>4</v>
      </c>
      <c r="B16934" s="4" t="s">
        <v>5</v>
      </c>
      <c r="C16934" s="4" t="s">
        <v>7</v>
      </c>
      <c r="D16934" s="4" t="s">
        <v>13</v>
      </c>
      <c r="E16934" s="4" t="s">
        <v>13</v>
      </c>
      <c r="F16934" s="4" t="s">
        <v>13</v>
      </c>
      <c r="G16934" s="4" t="s">
        <v>13</v>
      </c>
    </row>
    <row r="16935" spans="1:7">
      <c r="A16935" t="n">
        <v>141435</v>
      </c>
      <c r="B16935" s="46" t="n">
        <v>46</v>
      </c>
      <c r="C16935" s="7" t="n">
        <v>5</v>
      </c>
      <c r="D16935" s="7" t="n">
        <v>-0.449999988079071</v>
      </c>
      <c r="E16935" s="7" t="n">
        <v>2</v>
      </c>
      <c r="F16935" s="7" t="n">
        <v>40.2999992370605</v>
      </c>
      <c r="G16935" s="7" t="n">
        <v>0</v>
      </c>
    </row>
    <row r="16936" spans="1:7">
      <c r="A16936" t="s">
        <v>4</v>
      </c>
      <c r="B16936" s="4" t="s">
        <v>5</v>
      </c>
      <c r="C16936" s="4" t="s">
        <v>7</v>
      </c>
      <c r="D16936" s="4" t="s">
        <v>13</v>
      </c>
      <c r="E16936" s="4" t="s">
        <v>13</v>
      </c>
      <c r="F16936" s="4" t="s">
        <v>13</v>
      </c>
      <c r="G16936" s="4" t="s">
        <v>13</v>
      </c>
    </row>
    <row r="16937" spans="1:7">
      <c r="A16937" t="n">
        <v>141454</v>
      </c>
      <c r="B16937" s="46" t="n">
        <v>46</v>
      </c>
      <c r="C16937" s="7" t="n">
        <v>7032</v>
      </c>
      <c r="D16937" s="7" t="n">
        <v>-0.100000001490116</v>
      </c>
      <c r="E16937" s="7" t="n">
        <v>2</v>
      </c>
      <c r="F16937" s="7" t="n">
        <v>40.0499992370605</v>
      </c>
      <c r="G16937" s="7" t="n">
        <v>0</v>
      </c>
    </row>
    <row r="16938" spans="1:7">
      <c r="A16938" t="s">
        <v>4</v>
      </c>
      <c r="B16938" s="4" t="s">
        <v>5</v>
      </c>
      <c r="C16938" s="4" t="s">
        <v>7</v>
      </c>
      <c r="D16938" s="4" t="s">
        <v>13</v>
      </c>
      <c r="E16938" s="4" t="s">
        <v>13</v>
      </c>
      <c r="F16938" s="4" t="s">
        <v>13</v>
      </c>
      <c r="G16938" s="4" t="s">
        <v>13</v>
      </c>
    </row>
    <row r="16939" spans="1:7">
      <c r="A16939" t="n">
        <v>141473</v>
      </c>
      <c r="B16939" s="46" t="n">
        <v>46</v>
      </c>
      <c r="C16939" s="7" t="n">
        <v>6</v>
      </c>
      <c r="D16939" s="7" t="n">
        <v>0.800000011920929</v>
      </c>
      <c r="E16939" s="7" t="n">
        <v>2</v>
      </c>
      <c r="F16939" s="7" t="n">
        <v>40.7000007629395</v>
      </c>
      <c r="G16939" s="7" t="n">
        <v>0</v>
      </c>
    </row>
    <row r="16940" spans="1:7">
      <c r="A16940" t="s">
        <v>4</v>
      </c>
      <c r="B16940" s="4" t="s">
        <v>5</v>
      </c>
      <c r="C16940" s="4" t="s">
        <v>7</v>
      </c>
      <c r="D16940" s="4" t="s">
        <v>13</v>
      </c>
      <c r="E16940" s="4" t="s">
        <v>13</v>
      </c>
      <c r="F16940" s="4" t="s">
        <v>13</v>
      </c>
      <c r="G16940" s="4" t="s">
        <v>13</v>
      </c>
    </row>
    <row r="16941" spans="1:7">
      <c r="A16941" t="n">
        <v>141492</v>
      </c>
      <c r="B16941" s="46" t="n">
        <v>46</v>
      </c>
      <c r="C16941" s="7" t="n">
        <v>7</v>
      </c>
      <c r="D16941" s="7" t="n">
        <v>1.45000004768372</v>
      </c>
      <c r="E16941" s="7" t="n">
        <v>2</v>
      </c>
      <c r="F16941" s="7" t="n">
        <v>40.0099983215332</v>
      </c>
      <c r="G16941" s="7" t="n">
        <v>0</v>
      </c>
    </row>
    <row r="16942" spans="1:7">
      <c r="A16942" t="s">
        <v>4</v>
      </c>
      <c r="B16942" s="4" t="s">
        <v>5</v>
      </c>
      <c r="C16942" s="4" t="s">
        <v>7</v>
      </c>
      <c r="D16942" s="4" t="s">
        <v>13</v>
      </c>
      <c r="E16942" s="4" t="s">
        <v>13</v>
      </c>
      <c r="F16942" s="4" t="s">
        <v>13</v>
      </c>
      <c r="G16942" s="4" t="s">
        <v>13</v>
      </c>
    </row>
    <row r="16943" spans="1:7">
      <c r="A16943" t="n">
        <v>141511</v>
      </c>
      <c r="B16943" s="46" t="n">
        <v>46</v>
      </c>
      <c r="C16943" s="7" t="n">
        <v>8</v>
      </c>
      <c r="D16943" s="7" t="n">
        <v>0.449999988079071</v>
      </c>
      <c r="E16943" s="7" t="n">
        <v>2</v>
      </c>
      <c r="F16943" s="7" t="n">
        <v>39.4000015258789</v>
      </c>
      <c r="G16943" s="7" t="n">
        <v>0</v>
      </c>
    </row>
    <row r="16944" spans="1:7">
      <c r="A16944" t="s">
        <v>4</v>
      </c>
      <c r="B16944" s="4" t="s">
        <v>5</v>
      </c>
      <c r="C16944" s="4" t="s">
        <v>7</v>
      </c>
      <c r="D16944" s="4" t="s">
        <v>13</v>
      </c>
      <c r="E16944" s="4" t="s">
        <v>13</v>
      </c>
      <c r="F16944" s="4" t="s">
        <v>13</v>
      </c>
      <c r="G16944" s="4" t="s">
        <v>13</v>
      </c>
    </row>
    <row r="16945" spans="1:7">
      <c r="A16945" t="n">
        <v>141530</v>
      </c>
      <c r="B16945" s="46" t="n">
        <v>46</v>
      </c>
      <c r="C16945" s="7" t="n">
        <v>9</v>
      </c>
      <c r="D16945" s="7" t="n">
        <v>-1.45000004768372</v>
      </c>
      <c r="E16945" s="7" t="n">
        <v>2</v>
      </c>
      <c r="F16945" s="7" t="n">
        <v>40.0499992370605</v>
      </c>
      <c r="G16945" s="7" t="n">
        <v>0</v>
      </c>
    </row>
    <row r="16946" spans="1:7">
      <c r="A16946" t="s">
        <v>4</v>
      </c>
      <c r="B16946" s="4" t="s">
        <v>5</v>
      </c>
      <c r="C16946" s="4" t="s">
        <v>7</v>
      </c>
      <c r="D16946" s="4" t="s">
        <v>13</v>
      </c>
      <c r="E16946" s="4" t="s">
        <v>13</v>
      </c>
      <c r="F16946" s="4" t="s">
        <v>13</v>
      </c>
      <c r="G16946" s="4" t="s">
        <v>13</v>
      </c>
    </row>
    <row r="16947" spans="1:7">
      <c r="A16947" t="n">
        <v>141549</v>
      </c>
      <c r="B16947" s="46" t="n">
        <v>46</v>
      </c>
      <c r="C16947" s="7" t="n">
        <v>11</v>
      </c>
      <c r="D16947" s="7" t="n">
        <v>-0.949999988079071</v>
      </c>
      <c r="E16947" s="7" t="n">
        <v>2</v>
      </c>
      <c r="F16947" s="7" t="n">
        <v>39.3199996948242</v>
      </c>
      <c r="G16947" s="7" t="n">
        <v>0</v>
      </c>
    </row>
    <row r="16948" spans="1:7">
      <c r="A16948" t="s">
        <v>4</v>
      </c>
      <c r="B16948" s="4" t="s">
        <v>5</v>
      </c>
      <c r="C16948" s="4" t="s">
        <v>7</v>
      </c>
      <c r="D16948" s="4" t="s">
        <v>13</v>
      </c>
      <c r="E16948" s="4" t="s">
        <v>13</v>
      </c>
      <c r="F16948" s="4" t="s">
        <v>13</v>
      </c>
      <c r="G16948" s="4" t="s">
        <v>13</v>
      </c>
    </row>
    <row r="16949" spans="1:7">
      <c r="A16949" t="n">
        <v>141568</v>
      </c>
      <c r="B16949" s="46" t="n">
        <v>46</v>
      </c>
      <c r="C16949" s="7" t="n">
        <v>13</v>
      </c>
      <c r="D16949" s="7" t="n">
        <v>-0.0500000007450581</v>
      </c>
      <c r="E16949" s="7" t="n">
        <v>2.10999989509583</v>
      </c>
      <c r="F16949" s="7" t="n">
        <v>45.0999984741211</v>
      </c>
      <c r="G16949" s="7" t="n">
        <v>330</v>
      </c>
    </row>
    <row r="16950" spans="1:7">
      <c r="A16950" t="s">
        <v>4</v>
      </c>
      <c r="B16950" s="4" t="s">
        <v>5</v>
      </c>
      <c r="C16950" s="4" t="s">
        <v>7</v>
      </c>
      <c r="D16950" s="4" t="s">
        <v>13</v>
      </c>
      <c r="E16950" s="4" t="s">
        <v>13</v>
      </c>
      <c r="F16950" s="4" t="s">
        <v>13</v>
      </c>
      <c r="G16950" s="4" t="s">
        <v>13</v>
      </c>
    </row>
    <row r="16951" spans="1:7">
      <c r="A16951" t="n">
        <v>141587</v>
      </c>
      <c r="B16951" s="46" t="n">
        <v>46</v>
      </c>
      <c r="C16951" s="7" t="n">
        <v>80</v>
      </c>
      <c r="D16951" s="7" t="n">
        <v>-1.14999997615814</v>
      </c>
      <c r="E16951" s="7" t="n">
        <v>2.10999989509583</v>
      </c>
      <c r="F16951" s="7" t="n">
        <v>45</v>
      </c>
      <c r="G16951" s="7" t="n">
        <v>0</v>
      </c>
    </row>
    <row r="16952" spans="1:7">
      <c r="A16952" t="s">
        <v>4</v>
      </c>
      <c r="B16952" s="4" t="s">
        <v>5</v>
      </c>
      <c r="C16952" s="4" t="s">
        <v>7</v>
      </c>
      <c r="D16952" s="4" t="s">
        <v>7</v>
      </c>
      <c r="E16952" s="4" t="s">
        <v>13</v>
      </c>
      <c r="F16952" s="4" t="s">
        <v>8</v>
      </c>
    </row>
    <row r="16953" spans="1:7">
      <c r="A16953" t="n">
        <v>141606</v>
      </c>
      <c r="B16953" s="90" t="n">
        <v>53</v>
      </c>
      <c r="C16953" s="7" t="n">
        <v>1</v>
      </c>
      <c r="D16953" s="7" t="n">
        <v>0</v>
      </c>
      <c r="E16953" s="7" t="n">
        <v>0</v>
      </c>
      <c r="F16953" s="7" t="n">
        <v>0</v>
      </c>
    </row>
    <row r="16954" spans="1:7">
      <c r="A16954" t="s">
        <v>4</v>
      </c>
      <c r="B16954" s="4" t="s">
        <v>5</v>
      </c>
      <c r="C16954" s="4" t="s">
        <v>7</v>
      </c>
      <c r="D16954" s="4" t="s">
        <v>7</v>
      </c>
      <c r="E16954" s="4" t="s">
        <v>13</v>
      </c>
      <c r="F16954" s="4" t="s">
        <v>8</v>
      </c>
    </row>
    <row r="16955" spans="1:7">
      <c r="A16955" t="n">
        <v>141616</v>
      </c>
      <c r="B16955" s="90" t="n">
        <v>53</v>
      </c>
      <c r="C16955" s="7" t="n">
        <v>2</v>
      </c>
      <c r="D16955" s="7" t="n">
        <v>0</v>
      </c>
      <c r="E16955" s="7" t="n">
        <v>0</v>
      </c>
      <c r="F16955" s="7" t="n">
        <v>0</v>
      </c>
    </row>
    <row r="16956" spans="1:7">
      <c r="A16956" t="s">
        <v>4</v>
      </c>
      <c r="B16956" s="4" t="s">
        <v>5</v>
      </c>
      <c r="C16956" s="4" t="s">
        <v>7</v>
      </c>
      <c r="D16956" s="4" t="s">
        <v>7</v>
      </c>
      <c r="E16956" s="4" t="s">
        <v>13</v>
      </c>
      <c r="F16956" s="4" t="s">
        <v>8</v>
      </c>
    </row>
    <row r="16957" spans="1:7">
      <c r="A16957" t="n">
        <v>141626</v>
      </c>
      <c r="B16957" s="90" t="n">
        <v>53</v>
      </c>
      <c r="C16957" s="7" t="n">
        <v>3</v>
      </c>
      <c r="D16957" s="7" t="n">
        <v>0</v>
      </c>
      <c r="E16957" s="7" t="n">
        <v>0</v>
      </c>
      <c r="F16957" s="7" t="n">
        <v>0</v>
      </c>
    </row>
    <row r="16958" spans="1:7">
      <c r="A16958" t="s">
        <v>4</v>
      </c>
      <c r="B16958" s="4" t="s">
        <v>5</v>
      </c>
      <c r="C16958" s="4" t="s">
        <v>7</v>
      </c>
      <c r="D16958" s="4" t="s">
        <v>7</v>
      </c>
      <c r="E16958" s="4" t="s">
        <v>13</v>
      </c>
      <c r="F16958" s="4" t="s">
        <v>8</v>
      </c>
    </row>
    <row r="16959" spans="1:7">
      <c r="A16959" t="n">
        <v>141636</v>
      </c>
      <c r="B16959" s="90" t="n">
        <v>53</v>
      </c>
      <c r="C16959" s="7" t="n">
        <v>4</v>
      </c>
      <c r="D16959" s="7" t="n">
        <v>0</v>
      </c>
      <c r="E16959" s="7" t="n">
        <v>0</v>
      </c>
      <c r="F16959" s="7" t="n">
        <v>0</v>
      </c>
    </row>
    <row r="16960" spans="1:7">
      <c r="A16960" t="s">
        <v>4</v>
      </c>
      <c r="B16960" s="4" t="s">
        <v>5</v>
      </c>
      <c r="C16960" s="4" t="s">
        <v>7</v>
      </c>
      <c r="D16960" s="4" t="s">
        <v>7</v>
      </c>
      <c r="E16960" s="4" t="s">
        <v>13</v>
      </c>
      <c r="F16960" s="4" t="s">
        <v>8</v>
      </c>
    </row>
    <row r="16961" spans="1:7">
      <c r="A16961" t="n">
        <v>141646</v>
      </c>
      <c r="B16961" s="90" t="n">
        <v>53</v>
      </c>
      <c r="C16961" s="7" t="n">
        <v>5</v>
      </c>
      <c r="D16961" s="7" t="n">
        <v>0</v>
      </c>
      <c r="E16961" s="7" t="n">
        <v>0</v>
      </c>
      <c r="F16961" s="7" t="n">
        <v>0</v>
      </c>
    </row>
    <row r="16962" spans="1:7">
      <c r="A16962" t="s">
        <v>4</v>
      </c>
      <c r="B16962" s="4" t="s">
        <v>5</v>
      </c>
      <c r="C16962" s="4" t="s">
        <v>7</v>
      </c>
      <c r="D16962" s="4" t="s">
        <v>7</v>
      </c>
      <c r="E16962" s="4" t="s">
        <v>13</v>
      </c>
      <c r="F16962" s="4" t="s">
        <v>8</v>
      </c>
    </row>
    <row r="16963" spans="1:7">
      <c r="A16963" t="n">
        <v>141656</v>
      </c>
      <c r="B16963" s="90" t="n">
        <v>53</v>
      </c>
      <c r="C16963" s="7" t="n">
        <v>6</v>
      </c>
      <c r="D16963" s="7" t="n">
        <v>0</v>
      </c>
      <c r="E16963" s="7" t="n">
        <v>0</v>
      </c>
      <c r="F16963" s="7" t="n">
        <v>0</v>
      </c>
    </row>
    <row r="16964" spans="1:7">
      <c r="A16964" t="s">
        <v>4</v>
      </c>
      <c r="B16964" s="4" t="s">
        <v>5</v>
      </c>
      <c r="C16964" s="4" t="s">
        <v>7</v>
      </c>
      <c r="D16964" s="4" t="s">
        <v>7</v>
      </c>
      <c r="E16964" s="4" t="s">
        <v>13</v>
      </c>
      <c r="F16964" s="4" t="s">
        <v>8</v>
      </c>
    </row>
    <row r="16965" spans="1:7">
      <c r="A16965" t="n">
        <v>141666</v>
      </c>
      <c r="B16965" s="90" t="n">
        <v>53</v>
      </c>
      <c r="C16965" s="7" t="n">
        <v>7</v>
      </c>
      <c r="D16965" s="7" t="n">
        <v>0</v>
      </c>
      <c r="E16965" s="7" t="n">
        <v>0</v>
      </c>
      <c r="F16965" s="7" t="n">
        <v>0</v>
      </c>
    </row>
    <row r="16966" spans="1:7">
      <c r="A16966" t="s">
        <v>4</v>
      </c>
      <c r="B16966" s="4" t="s">
        <v>5</v>
      </c>
      <c r="C16966" s="4" t="s">
        <v>7</v>
      </c>
      <c r="D16966" s="4" t="s">
        <v>7</v>
      </c>
      <c r="E16966" s="4" t="s">
        <v>13</v>
      </c>
      <c r="F16966" s="4" t="s">
        <v>8</v>
      </c>
    </row>
    <row r="16967" spans="1:7">
      <c r="A16967" t="n">
        <v>141676</v>
      </c>
      <c r="B16967" s="90" t="n">
        <v>53</v>
      </c>
      <c r="C16967" s="7" t="n">
        <v>8</v>
      </c>
      <c r="D16967" s="7" t="n">
        <v>0</v>
      </c>
      <c r="E16967" s="7" t="n">
        <v>0</v>
      </c>
      <c r="F16967" s="7" t="n">
        <v>0</v>
      </c>
    </row>
    <row r="16968" spans="1:7">
      <c r="A16968" t="s">
        <v>4</v>
      </c>
      <c r="B16968" s="4" t="s">
        <v>5</v>
      </c>
      <c r="C16968" s="4" t="s">
        <v>7</v>
      </c>
      <c r="D16968" s="4" t="s">
        <v>7</v>
      </c>
      <c r="E16968" s="4" t="s">
        <v>13</v>
      </c>
      <c r="F16968" s="4" t="s">
        <v>8</v>
      </c>
    </row>
    <row r="16969" spans="1:7">
      <c r="A16969" t="n">
        <v>141686</v>
      </c>
      <c r="B16969" s="90" t="n">
        <v>53</v>
      </c>
      <c r="C16969" s="7" t="n">
        <v>9</v>
      </c>
      <c r="D16969" s="7" t="n">
        <v>0</v>
      </c>
      <c r="E16969" s="7" t="n">
        <v>0</v>
      </c>
      <c r="F16969" s="7" t="n">
        <v>0</v>
      </c>
    </row>
    <row r="16970" spans="1:7">
      <c r="A16970" t="s">
        <v>4</v>
      </c>
      <c r="B16970" s="4" t="s">
        <v>5</v>
      </c>
      <c r="C16970" s="4" t="s">
        <v>7</v>
      </c>
      <c r="D16970" s="4" t="s">
        <v>7</v>
      </c>
      <c r="E16970" s="4" t="s">
        <v>13</v>
      </c>
      <c r="F16970" s="4" t="s">
        <v>8</v>
      </c>
    </row>
    <row r="16971" spans="1:7">
      <c r="A16971" t="n">
        <v>141696</v>
      </c>
      <c r="B16971" s="90" t="n">
        <v>53</v>
      </c>
      <c r="C16971" s="7" t="n">
        <v>11</v>
      </c>
      <c r="D16971" s="7" t="n">
        <v>0</v>
      </c>
      <c r="E16971" s="7" t="n">
        <v>0</v>
      </c>
      <c r="F16971" s="7" t="n">
        <v>0</v>
      </c>
    </row>
    <row r="16972" spans="1:7">
      <c r="A16972" t="s">
        <v>4</v>
      </c>
      <c r="B16972" s="4" t="s">
        <v>5</v>
      </c>
      <c r="C16972" s="4" t="s">
        <v>7</v>
      </c>
      <c r="D16972" s="4" t="s">
        <v>7</v>
      </c>
      <c r="E16972" s="4" t="s">
        <v>13</v>
      </c>
      <c r="F16972" s="4" t="s">
        <v>8</v>
      </c>
    </row>
    <row r="16973" spans="1:7">
      <c r="A16973" t="n">
        <v>141706</v>
      </c>
      <c r="B16973" s="90" t="n">
        <v>53</v>
      </c>
      <c r="C16973" s="7" t="n">
        <v>7032</v>
      </c>
      <c r="D16973" s="7" t="n">
        <v>0</v>
      </c>
      <c r="E16973" s="7" t="n">
        <v>0</v>
      </c>
      <c r="F16973" s="7" t="n">
        <v>0</v>
      </c>
    </row>
    <row r="16974" spans="1:7">
      <c r="A16974" t="s">
        <v>4</v>
      </c>
      <c r="B16974" s="4" t="s">
        <v>5</v>
      </c>
      <c r="C16974" s="4" t="s">
        <v>7</v>
      </c>
      <c r="D16974" s="4" t="s">
        <v>7</v>
      </c>
      <c r="E16974" s="4" t="s">
        <v>13</v>
      </c>
      <c r="F16974" s="4" t="s">
        <v>8</v>
      </c>
    </row>
    <row r="16975" spans="1:7">
      <c r="A16975" t="n">
        <v>141716</v>
      </c>
      <c r="B16975" s="90" t="n">
        <v>53</v>
      </c>
      <c r="C16975" s="7" t="n">
        <v>80</v>
      </c>
      <c r="D16975" s="7" t="n">
        <v>0</v>
      </c>
      <c r="E16975" s="7" t="n">
        <v>0</v>
      </c>
      <c r="F16975" s="7" t="n">
        <v>0</v>
      </c>
    </row>
    <row r="16976" spans="1:7">
      <c r="A16976" t="s">
        <v>4</v>
      </c>
      <c r="B16976" s="4" t="s">
        <v>5</v>
      </c>
      <c r="C16976" s="4" t="s">
        <v>7</v>
      </c>
      <c r="D16976" s="4" t="s">
        <v>7</v>
      </c>
      <c r="E16976" s="4" t="s">
        <v>7</v>
      </c>
      <c r="F16976" s="4" t="s">
        <v>7</v>
      </c>
      <c r="G16976" s="4" t="s">
        <v>7</v>
      </c>
      <c r="H16976" s="4" t="s">
        <v>7</v>
      </c>
      <c r="I16976" s="4" t="s">
        <v>7</v>
      </c>
    </row>
    <row r="16977" spans="1:9">
      <c r="A16977" t="n">
        <v>141726</v>
      </c>
      <c r="B16977" s="77" t="n">
        <v>132</v>
      </c>
      <c r="C16977" s="7" t="n">
        <v>12</v>
      </c>
      <c r="D16977" s="7" t="n">
        <v>24</v>
      </c>
      <c r="E16977" s="7" t="n">
        <v>65535</v>
      </c>
      <c r="F16977" s="7" t="n">
        <v>12</v>
      </c>
      <c r="G16977" s="7" t="n">
        <v>25</v>
      </c>
      <c r="H16977" s="7" t="n">
        <v>11</v>
      </c>
      <c r="I16977" s="7" t="n">
        <v>1204</v>
      </c>
    </row>
    <row r="16978" spans="1:9">
      <c r="A16978" t="s">
        <v>4</v>
      </c>
      <c r="B16978" s="4" t="s">
        <v>5</v>
      </c>
    </row>
    <row r="16979" spans="1:9">
      <c r="A16979" t="n">
        <v>141741</v>
      </c>
      <c r="B16979" s="78" t="n">
        <v>133</v>
      </c>
    </row>
    <row r="16980" spans="1:9">
      <c r="A16980" t="s">
        <v>4</v>
      </c>
      <c r="B16980" s="4" t="s">
        <v>5</v>
      </c>
      <c r="C16980" s="4" t="s">
        <v>8</v>
      </c>
      <c r="D16980" s="4" t="s">
        <v>7</v>
      </c>
      <c r="E16980" s="4" t="s">
        <v>14</v>
      </c>
      <c r="F16980" s="4" t="s">
        <v>7</v>
      </c>
      <c r="G16980" s="4" t="s">
        <v>14</v>
      </c>
      <c r="H16980" s="4" t="s">
        <v>8</v>
      </c>
    </row>
    <row r="16981" spans="1:9">
      <c r="A16981" t="n">
        <v>141742</v>
      </c>
      <c r="B16981" s="14" t="n">
        <v>49</v>
      </c>
      <c r="C16981" s="7" t="n">
        <v>0</v>
      </c>
      <c r="D16981" s="7" t="n">
        <v>126</v>
      </c>
      <c r="E16981" s="7" t="n">
        <v>1065353216</v>
      </c>
      <c r="F16981" s="7" t="n">
        <v>0</v>
      </c>
      <c r="G16981" s="7" t="n">
        <v>0</v>
      </c>
      <c r="H16981" s="7" t="n">
        <v>0</v>
      </c>
    </row>
    <row r="16982" spans="1:9">
      <c r="A16982" t="s">
        <v>4</v>
      </c>
      <c r="B16982" s="4" t="s">
        <v>5</v>
      </c>
      <c r="C16982" s="4" t="s">
        <v>8</v>
      </c>
      <c r="D16982" s="4" t="s">
        <v>7</v>
      </c>
      <c r="E16982" s="4" t="s">
        <v>14</v>
      </c>
      <c r="F16982" s="4" t="s">
        <v>7</v>
      </c>
    </row>
    <row r="16983" spans="1:9">
      <c r="A16983" t="n">
        <v>141757</v>
      </c>
      <c r="B16983" s="16" t="n">
        <v>50</v>
      </c>
      <c r="C16983" s="7" t="n">
        <v>3</v>
      </c>
      <c r="D16983" s="7" t="n">
        <v>8150</v>
      </c>
      <c r="E16983" s="7" t="n">
        <v>1056964608</v>
      </c>
      <c r="F16983" s="7" t="n">
        <v>1000</v>
      </c>
    </row>
    <row r="16984" spans="1:9">
      <c r="A16984" t="s">
        <v>4</v>
      </c>
      <c r="B16984" s="4" t="s">
        <v>5</v>
      </c>
      <c r="C16984" s="4" t="s">
        <v>8</v>
      </c>
    </row>
    <row r="16985" spans="1:9">
      <c r="A16985" t="n">
        <v>141767</v>
      </c>
      <c r="B16985" s="69" t="n">
        <v>116</v>
      </c>
      <c r="C16985" s="7" t="n">
        <v>0</v>
      </c>
    </row>
    <row r="16986" spans="1:9">
      <c r="A16986" t="s">
        <v>4</v>
      </c>
      <c r="B16986" s="4" t="s">
        <v>5</v>
      </c>
      <c r="C16986" s="4" t="s">
        <v>8</v>
      </c>
      <c r="D16986" s="4" t="s">
        <v>7</v>
      </c>
    </row>
    <row r="16987" spans="1:9">
      <c r="A16987" t="n">
        <v>141769</v>
      </c>
      <c r="B16987" s="69" t="n">
        <v>116</v>
      </c>
      <c r="C16987" s="7" t="n">
        <v>2</v>
      </c>
      <c r="D16987" s="7" t="n">
        <v>1</v>
      </c>
    </row>
    <row r="16988" spans="1:9">
      <c r="A16988" t="s">
        <v>4</v>
      </c>
      <c r="B16988" s="4" t="s">
        <v>5</v>
      </c>
      <c r="C16988" s="4" t="s">
        <v>8</v>
      </c>
      <c r="D16988" s="4" t="s">
        <v>14</v>
      </c>
    </row>
    <row r="16989" spans="1:9">
      <c r="A16989" t="n">
        <v>141773</v>
      </c>
      <c r="B16989" s="69" t="n">
        <v>116</v>
      </c>
      <c r="C16989" s="7" t="n">
        <v>5</v>
      </c>
      <c r="D16989" s="7" t="n">
        <v>1097859072</v>
      </c>
    </row>
    <row r="16990" spans="1:9">
      <c r="A16990" t="s">
        <v>4</v>
      </c>
      <c r="B16990" s="4" t="s">
        <v>5</v>
      </c>
      <c r="C16990" s="4" t="s">
        <v>8</v>
      </c>
      <c r="D16990" s="4" t="s">
        <v>7</v>
      </c>
    </row>
    <row r="16991" spans="1:9">
      <c r="A16991" t="n">
        <v>141779</v>
      </c>
      <c r="B16991" s="69" t="n">
        <v>116</v>
      </c>
      <c r="C16991" s="7" t="n">
        <v>6</v>
      </c>
      <c r="D16991" s="7" t="n">
        <v>1</v>
      </c>
    </row>
    <row r="16992" spans="1:9">
      <c r="A16992" t="s">
        <v>4</v>
      </c>
      <c r="B16992" s="4" t="s">
        <v>5</v>
      </c>
      <c r="C16992" s="4" t="s">
        <v>7</v>
      </c>
      <c r="D16992" s="4" t="s">
        <v>8</v>
      </c>
      <c r="E16992" s="4" t="s">
        <v>9</v>
      </c>
      <c r="F16992" s="4" t="s">
        <v>13</v>
      </c>
      <c r="G16992" s="4" t="s">
        <v>13</v>
      </c>
      <c r="H16992" s="4" t="s">
        <v>13</v>
      </c>
    </row>
    <row r="16993" spans="1:9">
      <c r="A16993" t="n">
        <v>141783</v>
      </c>
      <c r="B16993" s="52" t="n">
        <v>48</v>
      </c>
      <c r="C16993" s="7" t="n">
        <v>13</v>
      </c>
      <c r="D16993" s="7" t="n">
        <v>0</v>
      </c>
      <c r="E16993" s="7" t="s">
        <v>190</v>
      </c>
      <c r="F16993" s="7" t="n">
        <v>-1</v>
      </c>
      <c r="G16993" s="7" t="n">
        <v>1</v>
      </c>
      <c r="H16993" s="7" t="n">
        <v>0</v>
      </c>
    </row>
    <row r="16994" spans="1:9">
      <c r="A16994" t="s">
        <v>4</v>
      </c>
      <c r="B16994" s="4" t="s">
        <v>5</v>
      </c>
      <c r="C16994" s="4" t="s">
        <v>7</v>
      </c>
      <c r="D16994" s="4" t="s">
        <v>13</v>
      </c>
      <c r="E16994" s="4" t="s">
        <v>13</v>
      </c>
      <c r="F16994" s="4" t="s">
        <v>13</v>
      </c>
      <c r="G16994" s="4" t="s">
        <v>7</v>
      </c>
      <c r="H16994" s="4" t="s">
        <v>7</v>
      </c>
    </row>
    <row r="16995" spans="1:9">
      <c r="A16995" t="n">
        <v>141810</v>
      </c>
      <c r="B16995" s="55" t="n">
        <v>60</v>
      </c>
      <c r="C16995" s="7" t="n">
        <v>13</v>
      </c>
      <c r="D16995" s="7" t="n">
        <v>-80</v>
      </c>
      <c r="E16995" s="7" t="n">
        <v>0</v>
      </c>
      <c r="F16995" s="7" t="n">
        <v>0</v>
      </c>
      <c r="G16995" s="7" t="n">
        <v>0</v>
      </c>
      <c r="H16995" s="7" t="n">
        <v>0</v>
      </c>
    </row>
    <row r="16996" spans="1:9">
      <c r="A16996" t="s">
        <v>4</v>
      </c>
      <c r="B16996" s="4" t="s">
        <v>5</v>
      </c>
      <c r="C16996" s="4" t="s">
        <v>8</v>
      </c>
      <c r="D16996" s="4" t="s">
        <v>7</v>
      </c>
      <c r="E16996" s="4" t="s">
        <v>9</v>
      </c>
      <c r="F16996" s="4" t="s">
        <v>9</v>
      </c>
      <c r="G16996" s="4" t="s">
        <v>9</v>
      </c>
      <c r="H16996" s="4" t="s">
        <v>9</v>
      </c>
    </row>
    <row r="16997" spans="1:9">
      <c r="A16997" t="n">
        <v>141829</v>
      </c>
      <c r="B16997" s="39" t="n">
        <v>51</v>
      </c>
      <c r="C16997" s="7" t="n">
        <v>3</v>
      </c>
      <c r="D16997" s="7" t="n">
        <v>13</v>
      </c>
      <c r="E16997" s="7" t="s">
        <v>944</v>
      </c>
      <c r="F16997" s="7" t="s">
        <v>93</v>
      </c>
      <c r="G16997" s="7" t="s">
        <v>94</v>
      </c>
      <c r="H16997" s="7" t="s">
        <v>95</v>
      </c>
    </row>
    <row r="16998" spans="1:9">
      <c r="A16998" t="s">
        <v>4</v>
      </c>
      <c r="B16998" s="4" t="s">
        <v>5</v>
      </c>
      <c r="C16998" s="4" t="s">
        <v>8</v>
      </c>
      <c r="D16998" s="4" t="s">
        <v>8</v>
      </c>
      <c r="E16998" s="4" t="s">
        <v>13</v>
      </c>
      <c r="F16998" s="4" t="s">
        <v>13</v>
      </c>
      <c r="G16998" s="4" t="s">
        <v>13</v>
      </c>
      <c r="H16998" s="4" t="s">
        <v>7</v>
      </c>
    </row>
    <row r="16999" spans="1:9">
      <c r="A16999" t="n">
        <v>141858</v>
      </c>
      <c r="B16999" s="31" t="n">
        <v>45</v>
      </c>
      <c r="C16999" s="7" t="n">
        <v>2</v>
      </c>
      <c r="D16999" s="7" t="n">
        <v>3</v>
      </c>
      <c r="E16999" s="7" t="n">
        <v>-0.0900000035762787</v>
      </c>
      <c r="F16999" s="7" t="n">
        <v>3.24000000953674</v>
      </c>
      <c r="G16999" s="7" t="n">
        <v>37.5400009155273</v>
      </c>
      <c r="H16999" s="7" t="n">
        <v>0</v>
      </c>
    </row>
    <row r="17000" spans="1:9">
      <c r="A17000" t="s">
        <v>4</v>
      </c>
      <c r="B17000" s="4" t="s">
        <v>5</v>
      </c>
      <c r="C17000" s="4" t="s">
        <v>8</v>
      </c>
      <c r="D17000" s="4" t="s">
        <v>8</v>
      </c>
      <c r="E17000" s="4" t="s">
        <v>13</v>
      </c>
      <c r="F17000" s="4" t="s">
        <v>13</v>
      </c>
      <c r="G17000" s="4" t="s">
        <v>13</v>
      </c>
      <c r="H17000" s="4" t="s">
        <v>7</v>
      </c>
      <c r="I17000" s="4" t="s">
        <v>8</v>
      </c>
    </row>
    <row r="17001" spans="1:9">
      <c r="A17001" t="n">
        <v>141875</v>
      </c>
      <c r="B17001" s="31" t="n">
        <v>45</v>
      </c>
      <c r="C17001" s="7" t="n">
        <v>4</v>
      </c>
      <c r="D17001" s="7" t="n">
        <v>3</v>
      </c>
      <c r="E17001" s="7" t="n">
        <v>18.9899997711182</v>
      </c>
      <c r="F17001" s="7" t="n">
        <v>180.449996948242</v>
      </c>
      <c r="G17001" s="7" t="n">
        <v>0</v>
      </c>
      <c r="H17001" s="7" t="n">
        <v>0</v>
      </c>
      <c r="I17001" s="7" t="n">
        <v>0</v>
      </c>
    </row>
    <row r="17002" spans="1:9">
      <c r="A17002" t="s">
        <v>4</v>
      </c>
      <c r="B17002" s="4" t="s">
        <v>5</v>
      </c>
      <c r="C17002" s="4" t="s">
        <v>8</v>
      </c>
      <c r="D17002" s="4" t="s">
        <v>8</v>
      </c>
      <c r="E17002" s="4" t="s">
        <v>13</v>
      </c>
      <c r="F17002" s="4" t="s">
        <v>7</v>
      </c>
    </row>
    <row r="17003" spans="1:9">
      <c r="A17003" t="n">
        <v>141893</v>
      </c>
      <c r="B17003" s="31" t="n">
        <v>45</v>
      </c>
      <c r="C17003" s="7" t="n">
        <v>5</v>
      </c>
      <c r="D17003" s="7" t="n">
        <v>3</v>
      </c>
      <c r="E17003" s="7" t="n">
        <v>5.59999990463257</v>
      </c>
      <c r="F17003" s="7" t="n">
        <v>0</v>
      </c>
    </row>
    <row r="17004" spans="1:9">
      <c r="A17004" t="s">
        <v>4</v>
      </c>
      <c r="B17004" s="4" t="s">
        <v>5</v>
      </c>
      <c r="C17004" s="4" t="s">
        <v>8</v>
      </c>
      <c r="D17004" s="4" t="s">
        <v>8</v>
      </c>
      <c r="E17004" s="4" t="s">
        <v>13</v>
      </c>
      <c r="F17004" s="4" t="s">
        <v>7</v>
      </c>
    </row>
    <row r="17005" spans="1:9">
      <c r="A17005" t="n">
        <v>141902</v>
      </c>
      <c r="B17005" s="31" t="n">
        <v>45</v>
      </c>
      <c r="C17005" s="7" t="n">
        <v>11</v>
      </c>
      <c r="D17005" s="7" t="n">
        <v>3</v>
      </c>
      <c r="E17005" s="7" t="n">
        <v>34</v>
      </c>
      <c r="F17005" s="7" t="n">
        <v>0</v>
      </c>
    </row>
    <row r="17006" spans="1:9">
      <c r="A17006" t="s">
        <v>4</v>
      </c>
      <c r="B17006" s="4" t="s">
        <v>5</v>
      </c>
      <c r="C17006" s="4" t="s">
        <v>8</v>
      </c>
      <c r="D17006" s="4" t="s">
        <v>8</v>
      </c>
      <c r="E17006" s="4" t="s">
        <v>13</v>
      </c>
      <c r="F17006" s="4" t="s">
        <v>13</v>
      </c>
      <c r="G17006" s="4" t="s">
        <v>13</v>
      </c>
      <c r="H17006" s="4" t="s">
        <v>7</v>
      </c>
    </row>
    <row r="17007" spans="1:9">
      <c r="A17007" t="n">
        <v>141911</v>
      </c>
      <c r="B17007" s="31" t="n">
        <v>45</v>
      </c>
      <c r="C17007" s="7" t="n">
        <v>2</v>
      </c>
      <c r="D17007" s="7" t="n">
        <v>3</v>
      </c>
      <c r="E17007" s="7" t="n">
        <v>-0.0399999991059303</v>
      </c>
      <c r="F17007" s="7" t="n">
        <v>3.13000011444092</v>
      </c>
      <c r="G17007" s="7" t="n">
        <v>41.7200012207031</v>
      </c>
      <c r="H17007" s="7" t="n">
        <v>5000</v>
      </c>
    </row>
    <row r="17008" spans="1:9">
      <c r="A17008" t="s">
        <v>4</v>
      </c>
      <c r="B17008" s="4" t="s">
        <v>5</v>
      </c>
      <c r="C17008" s="4" t="s">
        <v>8</v>
      </c>
      <c r="D17008" s="4" t="s">
        <v>8</v>
      </c>
      <c r="E17008" s="4" t="s">
        <v>13</v>
      </c>
      <c r="F17008" s="4" t="s">
        <v>13</v>
      </c>
      <c r="G17008" s="4" t="s">
        <v>13</v>
      </c>
      <c r="H17008" s="4" t="s">
        <v>7</v>
      </c>
      <c r="I17008" s="4" t="s">
        <v>8</v>
      </c>
    </row>
    <row r="17009" spans="1:9">
      <c r="A17009" t="n">
        <v>141928</v>
      </c>
      <c r="B17009" s="31" t="n">
        <v>45</v>
      </c>
      <c r="C17009" s="7" t="n">
        <v>4</v>
      </c>
      <c r="D17009" s="7" t="n">
        <v>3</v>
      </c>
      <c r="E17009" s="7" t="n">
        <v>18.9899997711182</v>
      </c>
      <c r="F17009" s="7" t="n">
        <v>191.070007324219</v>
      </c>
      <c r="G17009" s="7" t="n">
        <v>0</v>
      </c>
      <c r="H17009" s="7" t="n">
        <v>5000</v>
      </c>
      <c r="I17009" s="7" t="n">
        <v>1</v>
      </c>
    </row>
    <row r="17010" spans="1:9">
      <c r="A17010" t="s">
        <v>4</v>
      </c>
      <c r="B17010" s="4" t="s">
        <v>5</v>
      </c>
      <c r="C17010" s="4" t="s">
        <v>8</v>
      </c>
      <c r="D17010" s="4" t="s">
        <v>8</v>
      </c>
      <c r="E17010" s="4" t="s">
        <v>13</v>
      </c>
      <c r="F17010" s="4" t="s">
        <v>7</v>
      </c>
    </row>
    <row r="17011" spans="1:9">
      <c r="A17011" t="n">
        <v>141946</v>
      </c>
      <c r="B17011" s="31" t="n">
        <v>45</v>
      </c>
      <c r="C17011" s="7" t="n">
        <v>5</v>
      </c>
      <c r="D17011" s="7" t="n">
        <v>3</v>
      </c>
      <c r="E17011" s="7" t="n">
        <v>4.90000009536743</v>
      </c>
      <c r="F17011" s="7" t="n">
        <v>5000</v>
      </c>
    </row>
    <row r="17012" spans="1:9">
      <c r="A17012" t="s">
        <v>4</v>
      </c>
      <c r="B17012" s="4" t="s">
        <v>5</v>
      </c>
      <c r="C17012" s="4" t="s">
        <v>8</v>
      </c>
      <c r="D17012" s="4" t="s">
        <v>7</v>
      </c>
      <c r="E17012" s="4" t="s">
        <v>13</v>
      </c>
    </row>
    <row r="17013" spans="1:9">
      <c r="A17013" t="n">
        <v>141955</v>
      </c>
      <c r="B17013" s="27" t="n">
        <v>58</v>
      </c>
      <c r="C17013" s="7" t="n">
        <v>100</v>
      </c>
      <c r="D17013" s="7" t="n">
        <v>1000</v>
      </c>
      <c r="E17013" s="7" t="n">
        <v>1</v>
      </c>
    </row>
    <row r="17014" spans="1:9">
      <c r="A17014" t="s">
        <v>4</v>
      </c>
      <c r="B17014" s="4" t="s">
        <v>5</v>
      </c>
      <c r="C17014" s="4" t="s">
        <v>8</v>
      </c>
      <c r="D17014" s="4" t="s">
        <v>7</v>
      </c>
    </row>
    <row r="17015" spans="1:9">
      <c r="A17015" t="n">
        <v>141963</v>
      </c>
      <c r="B17015" s="27" t="n">
        <v>58</v>
      </c>
      <c r="C17015" s="7" t="n">
        <v>255</v>
      </c>
      <c r="D17015" s="7" t="n">
        <v>0</v>
      </c>
    </row>
    <row r="17016" spans="1:9">
      <c r="A17016" t="s">
        <v>4</v>
      </c>
      <c r="B17016" s="4" t="s">
        <v>5</v>
      </c>
      <c r="C17016" s="4" t="s">
        <v>8</v>
      </c>
      <c r="D17016" s="4" t="s">
        <v>7</v>
      </c>
    </row>
    <row r="17017" spans="1:9">
      <c r="A17017" t="n">
        <v>141967</v>
      </c>
      <c r="B17017" s="31" t="n">
        <v>45</v>
      </c>
      <c r="C17017" s="7" t="n">
        <v>7</v>
      </c>
      <c r="D17017" s="7" t="n">
        <v>255</v>
      </c>
    </row>
    <row r="17018" spans="1:9">
      <c r="A17018" t="s">
        <v>4</v>
      </c>
      <c r="B17018" s="4" t="s">
        <v>5</v>
      </c>
      <c r="C17018" s="4" t="s">
        <v>8</v>
      </c>
      <c r="D17018" s="4" t="s">
        <v>7</v>
      </c>
      <c r="E17018" s="4" t="s">
        <v>13</v>
      </c>
    </row>
    <row r="17019" spans="1:9">
      <c r="A17019" t="n">
        <v>141971</v>
      </c>
      <c r="B17019" s="27" t="n">
        <v>58</v>
      </c>
      <c r="C17019" s="7" t="n">
        <v>101</v>
      </c>
      <c r="D17019" s="7" t="n">
        <v>300</v>
      </c>
      <c r="E17019" s="7" t="n">
        <v>1</v>
      </c>
    </row>
    <row r="17020" spans="1:9">
      <c r="A17020" t="s">
        <v>4</v>
      </c>
      <c r="B17020" s="4" t="s">
        <v>5</v>
      </c>
      <c r="C17020" s="4" t="s">
        <v>8</v>
      </c>
      <c r="D17020" s="4" t="s">
        <v>7</v>
      </c>
    </row>
    <row r="17021" spans="1:9">
      <c r="A17021" t="n">
        <v>141979</v>
      </c>
      <c r="B17021" s="27" t="n">
        <v>58</v>
      </c>
      <c r="C17021" s="7" t="n">
        <v>254</v>
      </c>
      <c r="D17021" s="7" t="n">
        <v>0</v>
      </c>
    </row>
    <row r="17022" spans="1:9">
      <c r="A17022" t="s">
        <v>4</v>
      </c>
      <c r="B17022" s="4" t="s">
        <v>5</v>
      </c>
      <c r="C17022" s="4" t="s">
        <v>8</v>
      </c>
      <c r="D17022" s="4" t="s">
        <v>8</v>
      </c>
      <c r="E17022" s="4" t="s">
        <v>13</v>
      </c>
      <c r="F17022" s="4" t="s">
        <v>13</v>
      </c>
      <c r="G17022" s="4" t="s">
        <v>13</v>
      </c>
      <c r="H17022" s="4" t="s">
        <v>7</v>
      </c>
    </row>
    <row r="17023" spans="1:9">
      <c r="A17023" t="n">
        <v>141983</v>
      </c>
      <c r="B17023" s="31" t="n">
        <v>45</v>
      </c>
      <c r="C17023" s="7" t="n">
        <v>2</v>
      </c>
      <c r="D17023" s="7" t="n">
        <v>3</v>
      </c>
      <c r="E17023" s="7" t="n">
        <v>-0.189999997615814</v>
      </c>
      <c r="F17023" s="7" t="n">
        <v>3.24000000953674</v>
      </c>
      <c r="G17023" s="7" t="n">
        <v>41.6300010681152</v>
      </c>
      <c r="H17023" s="7" t="n">
        <v>0</v>
      </c>
    </row>
    <row r="17024" spans="1:9">
      <c r="A17024" t="s">
        <v>4</v>
      </c>
      <c r="B17024" s="4" t="s">
        <v>5</v>
      </c>
      <c r="C17024" s="4" t="s">
        <v>8</v>
      </c>
      <c r="D17024" s="4" t="s">
        <v>8</v>
      </c>
      <c r="E17024" s="4" t="s">
        <v>13</v>
      </c>
      <c r="F17024" s="4" t="s">
        <v>13</v>
      </c>
      <c r="G17024" s="4" t="s">
        <v>13</v>
      </c>
      <c r="H17024" s="4" t="s">
        <v>7</v>
      </c>
      <c r="I17024" s="4" t="s">
        <v>8</v>
      </c>
    </row>
    <row r="17025" spans="1:9">
      <c r="A17025" t="n">
        <v>142000</v>
      </c>
      <c r="B17025" s="31" t="n">
        <v>45</v>
      </c>
      <c r="C17025" s="7" t="n">
        <v>4</v>
      </c>
      <c r="D17025" s="7" t="n">
        <v>3</v>
      </c>
      <c r="E17025" s="7" t="n">
        <v>13.8400001525879</v>
      </c>
      <c r="F17025" s="7" t="n">
        <v>341.940002441406</v>
      </c>
      <c r="G17025" s="7" t="n">
        <v>0</v>
      </c>
      <c r="H17025" s="7" t="n">
        <v>0</v>
      </c>
      <c r="I17025" s="7" t="n">
        <v>0</v>
      </c>
    </row>
    <row r="17026" spans="1:9">
      <c r="A17026" t="s">
        <v>4</v>
      </c>
      <c r="B17026" s="4" t="s">
        <v>5</v>
      </c>
      <c r="C17026" s="4" t="s">
        <v>8</v>
      </c>
      <c r="D17026" s="4" t="s">
        <v>8</v>
      </c>
      <c r="E17026" s="4" t="s">
        <v>13</v>
      </c>
      <c r="F17026" s="4" t="s">
        <v>7</v>
      </c>
    </row>
    <row r="17027" spans="1:9">
      <c r="A17027" t="n">
        <v>142018</v>
      </c>
      <c r="B17027" s="31" t="n">
        <v>45</v>
      </c>
      <c r="C17027" s="7" t="n">
        <v>5</v>
      </c>
      <c r="D17027" s="7" t="n">
        <v>3</v>
      </c>
      <c r="E17027" s="7" t="n">
        <v>3.40000009536743</v>
      </c>
      <c r="F17027" s="7" t="n">
        <v>0</v>
      </c>
    </row>
    <row r="17028" spans="1:9">
      <c r="A17028" t="s">
        <v>4</v>
      </c>
      <c r="B17028" s="4" t="s">
        <v>5</v>
      </c>
      <c r="C17028" s="4" t="s">
        <v>8</v>
      </c>
      <c r="D17028" s="4" t="s">
        <v>8</v>
      </c>
      <c r="E17028" s="4" t="s">
        <v>13</v>
      </c>
      <c r="F17028" s="4" t="s">
        <v>7</v>
      </c>
    </row>
    <row r="17029" spans="1:9">
      <c r="A17029" t="n">
        <v>142027</v>
      </c>
      <c r="B17029" s="31" t="n">
        <v>45</v>
      </c>
      <c r="C17029" s="7" t="n">
        <v>11</v>
      </c>
      <c r="D17029" s="7" t="n">
        <v>3</v>
      </c>
      <c r="E17029" s="7" t="n">
        <v>34</v>
      </c>
      <c r="F17029" s="7" t="n">
        <v>0</v>
      </c>
    </row>
    <row r="17030" spans="1:9">
      <c r="A17030" t="s">
        <v>4</v>
      </c>
      <c r="B17030" s="4" t="s">
        <v>5</v>
      </c>
      <c r="C17030" s="4" t="s">
        <v>8</v>
      </c>
      <c r="D17030" s="4" t="s">
        <v>8</v>
      </c>
      <c r="E17030" s="4" t="s">
        <v>13</v>
      </c>
      <c r="F17030" s="4" t="s">
        <v>13</v>
      </c>
      <c r="G17030" s="4" t="s">
        <v>13</v>
      </c>
      <c r="H17030" s="4" t="s">
        <v>7</v>
      </c>
      <c r="I17030" s="4" t="s">
        <v>8</v>
      </c>
    </row>
    <row r="17031" spans="1:9">
      <c r="A17031" t="n">
        <v>142036</v>
      </c>
      <c r="B17031" s="31" t="n">
        <v>45</v>
      </c>
      <c r="C17031" s="7" t="n">
        <v>4</v>
      </c>
      <c r="D17031" s="7" t="n">
        <v>3</v>
      </c>
      <c r="E17031" s="7" t="n">
        <v>5.90000009536743</v>
      </c>
      <c r="F17031" s="7" t="n">
        <v>341.480010986328</v>
      </c>
      <c r="G17031" s="7" t="n">
        <v>0</v>
      </c>
      <c r="H17031" s="7" t="n">
        <v>20000</v>
      </c>
      <c r="I17031" s="7" t="n">
        <v>1</v>
      </c>
    </row>
    <row r="17032" spans="1:9">
      <c r="A17032" t="s">
        <v>4</v>
      </c>
      <c r="B17032" s="4" t="s">
        <v>5</v>
      </c>
      <c r="C17032" s="4" t="s">
        <v>8</v>
      </c>
      <c r="D17032" s="4" t="s">
        <v>7</v>
      </c>
    </row>
    <row r="17033" spans="1:9">
      <c r="A17033" t="n">
        <v>142054</v>
      </c>
      <c r="B17033" s="27" t="n">
        <v>58</v>
      </c>
      <c r="C17033" s="7" t="n">
        <v>255</v>
      </c>
      <c r="D17033" s="7" t="n">
        <v>0</v>
      </c>
    </row>
    <row r="17034" spans="1:9">
      <c r="A17034" t="s">
        <v>4</v>
      </c>
      <c r="B17034" s="4" t="s">
        <v>5</v>
      </c>
      <c r="C17034" s="4" t="s">
        <v>8</v>
      </c>
      <c r="D17034" s="4" t="s">
        <v>7</v>
      </c>
      <c r="E17034" s="4" t="s">
        <v>9</v>
      </c>
    </row>
    <row r="17035" spans="1:9">
      <c r="A17035" t="n">
        <v>142058</v>
      </c>
      <c r="B17035" s="39" t="n">
        <v>51</v>
      </c>
      <c r="C17035" s="7" t="n">
        <v>4</v>
      </c>
      <c r="D17035" s="7" t="n">
        <v>0</v>
      </c>
      <c r="E17035" s="7" t="s">
        <v>605</v>
      </c>
    </row>
    <row r="17036" spans="1:9">
      <c r="A17036" t="s">
        <v>4</v>
      </c>
      <c r="B17036" s="4" t="s">
        <v>5</v>
      </c>
      <c r="C17036" s="4" t="s">
        <v>7</v>
      </c>
    </row>
    <row r="17037" spans="1:9">
      <c r="A17037" t="n">
        <v>142072</v>
      </c>
      <c r="B17037" s="25" t="n">
        <v>16</v>
      </c>
      <c r="C17037" s="7" t="n">
        <v>0</v>
      </c>
    </row>
    <row r="17038" spans="1:9">
      <c r="A17038" t="s">
        <v>4</v>
      </c>
      <c r="B17038" s="4" t="s">
        <v>5</v>
      </c>
      <c r="C17038" s="4" t="s">
        <v>7</v>
      </c>
      <c r="D17038" s="4" t="s">
        <v>74</v>
      </c>
      <c r="E17038" s="4" t="s">
        <v>8</v>
      </c>
      <c r="F17038" s="4" t="s">
        <v>8</v>
      </c>
      <c r="G17038" s="4" t="s">
        <v>74</v>
      </c>
      <c r="H17038" s="4" t="s">
        <v>8</v>
      </c>
      <c r="I17038" s="4" t="s">
        <v>8</v>
      </c>
    </row>
    <row r="17039" spans="1:9">
      <c r="A17039" t="n">
        <v>142075</v>
      </c>
      <c r="B17039" s="40" t="n">
        <v>26</v>
      </c>
      <c r="C17039" s="7" t="n">
        <v>0</v>
      </c>
      <c r="D17039" s="7" t="s">
        <v>945</v>
      </c>
      <c r="E17039" s="7" t="n">
        <v>2</v>
      </c>
      <c r="F17039" s="7" t="n">
        <v>3</v>
      </c>
      <c r="G17039" s="7" t="s">
        <v>946</v>
      </c>
      <c r="H17039" s="7" t="n">
        <v>2</v>
      </c>
      <c r="I17039" s="7" t="n">
        <v>0</v>
      </c>
    </row>
    <row r="17040" spans="1:9">
      <c r="A17040" t="s">
        <v>4</v>
      </c>
      <c r="B17040" s="4" t="s">
        <v>5</v>
      </c>
    </row>
    <row r="17041" spans="1:9">
      <c r="A17041" t="n">
        <v>142149</v>
      </c>
      <c r="B17041" s="41" t="n">
        <v>28</v>
      </c>
    </row>
    <row r="17042" spans="1:9">
      <c r="A17042" t="s">
        <v>4</v>
      </c>
      <c r="B17042" s="4" t="s">
        <v>5</v>
      </c>
      <c r="C17042" s="4" t="s">
        <v>7</v>
      </c>
      <c r="D17042" s="4" t="s">
        <v>8</v>
      </c>
    </row>
    <row r="17043" spans="1:9">
      <c r="A17043" t="n">
        <v>142150</v>
      </c>
      <c r="B17043" s="42" t="n">
        <v>89</v>
      </c>
      <c r="C17043" s="7" t="n">
        <v>65533</v>
      </c>
      <c r="D17043" s="7" t="n">
        <v>1</v>
      </c>
    </row>
    <row r="17044" spans="1:9">
      <c r="A17044" t="s">
        <v>4</v>
      </c>
      <c r="B17044" s="4" t="s">
        <v>5</v>
      </c>
      <c r="C17044" s="4" t="s">
        <v>8</v>
      </c>
      <c r="D17044" s="4" t="s">
        <v>7</v>
      </c>
      <c r="E17044" s="4" t="s">
        <v>9</v>
      </c>
    </row>
    <row r="17045" spans="1:9">
      <c r="A17045" t="n">
        <v>142154</v>
      </c>
      <c r="B17045" s="39" t="n">
        <v>51</v>
      </c>
      <c r="C17045" s="7" t="n">
        <v>4</v>
      </c>
      <c r="D17045" s="7" t="n">
        <v>1</v>
      </c>
      <c r="E17045" s="7" t="s">
        <v>947</v>
      </c>
    </row>
    <row r="17046" spans="1:9">
      <c r="A17046" t="s">
        <v>4</v>
      </c>
      <c r="B17046" s="4" t="s">
        <v>5</v>
      </c>
      <c r="C17046" s="4" t="s">
        <v>7</v>
      </c>
    </row>
    <row r="17047" spans="1:9">
      <c r="A17047" t="n">
        <v>142167</v>
      </c>
      <c r="B17047" s="25" t="n">
        <v>16</v>
      </c>
      <c r="C17047" s="7" t="n">
        <v>0</v>
      </c>
    </row>
    <row r="17048" spans="1:9">
      <c r="A17048" t="s">
        <v>4</v>
      </c>
      <c r="B17048" s="4" t="s">
        <v>5</v>
      </c>
      <c r="C17048" s="4" t="s">
        <v>7</v>
      </c>
      <c r="D17048" s="4" t="s">
        <v>74</v>
      </c>
      <c r="E17048" s="4" t="s">
        <v>8</v>
      </c>
      <c r="F17048" s="4" t="s">
        <v>8</v>
      </c>
    </row>
    <row r="17049" spans="1:9">
      <c r="A17049" t="n">
        <v>142170</v>
      </c>
      <c r="B17049" s="40" t="n">
        <v>26</v>
      </c>
      <c r="C17049" s="7" t="n">
        <v>1</v>
      </c>
      <c r="D17049" s="7" t="s">
        <v>948</v>
      </c>
      <c r="E17049" s="7" t="n">
        <v>2</v>
      </c>
      <c r="F17049" s="7" t="n">
        <v>0</v>
      </c>
    </row>
    <row r="17050" spans="1:9">
      <c r="A17050" t="s">
        <v>4</v>
      </c>
      <c r="B17050" s="4" t="s">
        <v>5</v>
      </c>
    </row>
    <row r="17051" spans="1:9">
      <c r="A17051" t="n">
        <v>142187</v>
      </c>
      <c r="B17051" s="41" t="n">
        <v>28</v>
      </c>
    </row>
    <row r="17052" spans="1:9">
      <c r="A17052" t="s">
        <v>4</v>
      </c>
      <c r="B17052" s="4" t="s">
        <v>5</v>
      </c>
      <c r="C17052" s="4" t="s">
        <v>8</v>
      </c>
      <c r="D17052" s="4" t="s">
        <v>7</v>
      </c>
      <c r="E17052" s="4" t="s">
        <v>9</v>
      </c>
    </row>
    <row r="17053" spans="1:9">
      <c r="A17053" t="n">
        <v>142188</v>
      </c>
      <c r="B17053" s="39" t="n">
        <v>51</v>
      </c>
      <c r="C17053" s="7" t="n">
        <v>4</v>
      </c>
      <c r="D17053" s="7" t="n">
        <v>2</v>
      </c>
      <c r="E17053" s="7" t="s">
        <v>502</v>
      </c>
    </row>
    <row r="17054" spans="1:9">
      <c r="A17054" t="s">
        <v>4</v>
      </c>
      <c r="B17054" s="4" t="s">
        <v>5</v>
      </c>
      <c r="C17054" s="4" t="s">
        <v>7</v>
      </c>
    </row>
    <row r="17055" spans="1:9">
      <c r="A17055" t="n">
        <v>142201</v>
      </c>
      <c r="B17055" s="25" t="n">
        <v>16</v>
      </c>
      <c r="C17055" s="7" t="n">
        <v>0</v>
      </c>
    </row>
    <row r="17056" spans="1:9">
      <c r="A17056" t="s">
        <v>4</v>
      </c>
      <c r="B17056" s="4" t="s">
        <v>5</v>
      </c>
      <c r="C17056" s="4" t="s">
        <v>7</v>
      </c>
      <c r="D17056" s="4" t="s">
        <v>74</v>
      </c>
      <c r="E17056" s="4" t="s">
        <v>8</v>
      </c>
      <c r="F17056" s="4" t="s">
        <v>8</v>
      </c>
    </row>
    <row r="17057" spans="1:6">
      <c r="A17057" t="n">
        <v>142204</v>
      </c>
      <c r="B17057" s="40" t="n">
        <v>26</v>
      </c>
      <c r="C17057" s="7" t="n">
        <v>2</v>
      </c>
      <c r="D17057" s="7" t="s">
        <v>949</v>
      </c>
      <c r="E17057" s="7" t="n">
        <v>2</v>
      </c>
      <c r="F17057" s="7" t="n">
        <v>0</v>
      </c>
    </row>
    <row r="17058" spans="1:6">
      <c r="A17058" t="s">
        <v>4</v>
      </c>
      <c r="B17058" s="4" t="s">
        <v>5</v>
      </c>
    </row>
    <row r="17059" spans="1:6">
      <c r="A17059" t="n">
        <v>142237</v>
      </c>
      <c r="B17059" s="41" t="n">
        <v>28</v>
      </c>
    </row>
    <row r="17060" spans="1:6">
      <c r="A17060" t="s">
        <v>4</v>
      </c>
      <c r="B17060" s="4" t="s">
        <v>5</v>
      </c>
      <c r="C17060" s="4" t="s">
        <v>8</v>
      </c>
      <c r="D17060" s="4" t="s">
        <v>7</v>
      </c>
      <c r="E17060" s="4" t="s">
        <v>9</v>
      </c>
    </row>
    <row r="17061" spans="1:6">
      <c r="A17061" t="n">
        <v>142238</v>
      </c>
      <c r="B17061" s="39" t="n">
        <v>51</v>
      </c>
      <c r="C17061" s="7" t="n">
        <v>4</v>
      </c>
      <c r="D17061" s="7" t="n">
        <v>7</v>
      </c>
      <c r="E17061" s="7" t="s">
        <v>502</v>
      </c>
    </row>
    <row r="17062" spans="1:6">
      <c r="A17062" t="s">
        <v>4</v>
      </c>
      <c r="B17062" s="4" t="s">
        <v>5</v>
      </c>
      <c r="C17062" s="4" t="s">
        <v>7</v>
      </c>
    </row>
    <row r="17063" spans="1:6">
      <c r="A17063" t="n">
        <v>142251</v>
      </c>
      <c r="B17063" s="25" t="n">
        <v>16</v>
      </c>
      <c r="C17063" s="7" t="n">
        <v>0</v>
      </c>
    </row>
    <row r="17064" spans="1:6">
      <c r="A17064" t="s">
        <v>4</v>
      </c>
      <c r="B17064" s="4" t="s">
        <v>5</v>
      </c>
      <c r="C17064" s="4" t="s">
        <v>7</v>
      </c>
      <c r="D17064" s="4" t="s">
        <v>74</v>
      </c>
      <c r="E17064" s="4" t="s">
        <v>8</v>
      </c>
      <c r="F17064" s="4" t="s">
        <v>8</v>
      </c>
    </row>
    <row r="17065" spans="1:6">
      <c r="A17065" t="n">
        <v>142254</v>
      </c>
      <c r="B17065" s="40" t="n">
        <v>26</v>
      </c>
      <c r="C17065" s="7" t="n">
        <v>7</v>
      </c>
      <c r="D17065" s="7" t="s">
        <v>950</v>
      </c>
      <c r="E17065" s="7" t="n">
        <v>2</v>
      </c>
      <c r="F17065" s="7" t="n">
        <v>0</v>
      </c>
    </row>
    <row r="17066" spans="1:6">
      <c r="A17066" t="s">
        <v>4</v>
      </c>
      <c r="B17066" s="4" t="s">
        <v>5</v>
      </c>
    </row>
    <row r="17067" spans="1:6">
      <c r="A17067" t="n">
        <v>142318</v>
      </c>
      <c r="B17067" s="41" t="n">
        <v>28</v>
      </c>
    </row>
    <row r="17068" spans="1:6">
      <c r="A17068" t="s">
        <v>4</v>
      </c>
      <c r="B17068" s="4" t="s">
        <v>5</v>
      </c>
      <c r="C17068" s="4" t="s">
        <v>8</v>
      </c>
      <c r="D17068" s="4" t="s">
        <v>7</v>
      </c>
      <c r="E17068" s="4" t="s">
        <v>9</v>
      </c>
    </row>
    <row r="17069" spans="1:6">
      <c r="A17069" t="n">
        <v>142319</v>
      </c>
      <c r="B17069" s="39" t="n">
        <v>51</v>
      </c>
      <c r="C17069" s="7" t="n">
        <v>4</v>
      </c>
      <c r="D17069" s="7" t="n">
        <v>6</v>
      </c>
      <c r="E17069" s="7" t="s">
        <v>85</v>
      </c>
    </row>
    <row r="17070" spans="1:6">
      <c r="A17070" t="s">
        <v>4</v>
      </c>
      <c r="B17070" s="4" t="s">
        <v>5</v>
      </c>
      <c r="C17070" s="4" t="s">
        <v>7</v>
      </c>
    </row>
    <row r="17071" spans="1:6">
      <c r="A17071" t="n">
        <v>142333</v>
      </c>
      <c r="B17071" s="25" t="n">
        <v>16</v>
      </c>
      <c r="C17071" s="7" t="n">
        <v>0</v>
      </c>
    </row>
    <row r="17072" spans="1:6">
      <c r="A17072" t="s">
        <v>4</v>
      </c>
      <c r="B17072" s="4" t="s">
        <v>5</v>
      </c>
      <c r="C17072" s="4" t="s">
        <v>7</v>
      </c>
      <c r="D17072" s="4" t="s">
        <v>74</v>
      </c>
      <c r="E17072" s="4" t="s">
        <v>8</v>
      </c>
      <c r="F17072" s="4" t="s">
        <v>8</v>
      </c>
    </row>
    <row r="17073" spans="1:6">
      <c r="A17073" t="n">
        <v>142336</v>
      </c>
      <c r="B17073" s="40" t="n">
        <v>26</v>
      </c>
      <c r="C17073" s="7" t="n">
        <v>6</v>
      </c>
      <c r="D17073" s="7" t="s">
        <v>951</v>
      </c>
      <c r="E17073" s="7" t="n">
        <v>2</v>
      </c>
      <c r="F17073" s="7" t="n">
        <v>0</v>
      </c>
    </row>
    <row r="17074" spans="1:6">
      <c r="A17074" t="s">
        <v>4</v>
      </c>
      <c r="B17074" s="4" t="s">
        <v>5</v>
      </c>
    </row>
    <row r="17075" spans="1:6">
      <c r="A17075" t="n">
        <v>142364</v>
      </c>
      <c r="B17075" s="41" t="n">
        <v>28</v>
      </c>
    </row>
    <row r="17076" spans="1:6">
      <c r="A17076" t="s">
        <v>4</v>
      </c>
      <c r="B17076" s="4" t="s">
        <v>5</v>
      </c>
      <c r="C17076" s="4" t="s">
        <v>7</v>
      </c>
      <c r="D17076" s="4" t="s">
        <v>7</v>
      </c>
      <c r="E17076" s="4" t="s">
        <v>7</v>
      </c>
    </row>
    <row r="17077" spans="1:6">
      <c r="A17077" t="n">
        <v>142365</v>
      </c>
      <c r="B17077" s="56" t="n">
        <v>61</v>
      </c>
      <c r="C17077" s="7" t="n">
        <v>4</v>
      </c>
      <c r="D17077" s="7" t="n">
        <v>6</v>
      </c>
      <c r="E17077" s="7" t="n">
        <v>1000</v>
      </c>
    </row>
    <row r="17078" spans="1:6">
      <c r="A17078" t="s">
        <v>4</v>
      </c>
      <c r="B17078" s="4" t="s">
        <v>5</v>
      </c>
      <c r="C17078" s="4" t="s">
        <v>7</v>
      </c>
    </row>
    <row r="17079" spans="1:6">
      <c r="A17079" t="n">
        <v>142372</v>
      </c>
      <c r="B17079" s="25" t="n">
        <v>16</v>
      </c>
      <c r="C17079" s="7" t="n">
        <v>300</v>
      </c>
    </row>
    <row r="17080" spans="1:6">
      <c r="A17080" t="s">
        <v>4</v>
      </c>
      <c r="B17080" s="4" t="s">
        <v>5</v>
      </c>
      <c r="C17080" s="4" t="s">
        <v>8</v>
      </c>
      <c r="D17080" s="4" t="s">
        <v>7</v>
      </c>
      <c r="E17080" s="4" t="s">
        <v>9</v>
      </c>
    </row>
    <row r="17081" spans="1:6">
      <c r="A17081" t="n">
        <v>142375</v>
      </c>
      <c r="B17081" s="39" t="n">
        <v>51</v>
      </c>
      <c r="C17081" s="7" t="n">
        <v>4</v>
      </c>
      <c r="D17081" s="7" t="n">
        <v>4</v>
      </c>
      <c r="E17081" s="7" t="s">
        <v>845</v>
      </c>
    </row>
    <row r="17082" spans="1:6">
      <c r="A17082" t="s">
        <v>4</v>
      </c>
      <c r="B17082" s="4" t="s">
        <v>5</v>
      </c>
      <c r="C17082" s="4" t="s">
        <v>7</v>
      </c>
    </row>
    <row r="17083" spans="1:6">
      <c r="A17083" t="n">
        <v>142388</v>
      </c>
      <c r="B17083" s="25" t="n">
        <v>16</v>
      </c>
      <c r="C17083" s="7" t="n">
        <v>0</v>
      </c>
    </row>
    <row r="17084" spans="1:6">
      <c r="A17084" t="s">
        <v>4</v>
      </c>
      <c r="B17084" s="4" t="s">
        <v>5</v>
      </c>
      <c r="C17084" s="4" t="s">
        <v>7</v>
      </c>
      <c r="D17084" s="4" t="s">
        <v>74</v>
      </c>
      <c r="E17084" s="4" t="s">
        <v>8</v>
      </c>
      <c r="F17084" s="4" t="s">
        <v>8</v>
      </c>
    </row>
    <row r="17085" spans="1:6">
      <c r="A17085" t="n">
        <v>142391</v>
      </c>
      <c r="B17085" s="40" t="n">
        <v>26</v>
      </c>
      <c r="C17085" s="7" t="n">
        <v>4</v>
      </c>
      <c r="D17085" s="7" t="s">
        <v>952</v>
      </c>
      <c r="E17085" s="7" t="n">
        <v>2</v>
      </c>
      <c r="F17085" s="7" t="n">
        <v>0</v>
      </c>
    </row>
    <row r="17086" spans="1:6">
      <c r="A17086" t="s">
        <v>4</v>
      </c>
      <c r="B17086" s="4" t="s">
        <v>5</v>
      </c>
    </row>
    <row r="17087" spans="1:6">
      <c r="A17087" t="n">
        <v>142496</v>
      </c>
      <c r="B17087" s="41" t="n">
        <v>28</v>
      </c>
    </row>
    <row r="17088" spans="1:6">
      <c r="A17088" t="s">
        <v>4</v>
      </c>
      <c r="B17088" s="4" t="s">
        <v>5</v>
      </c>
      <c r="C17088" s="4" t="s">
        <v>8</v>
      </c>
      <c r="D17088" s="4" t="s">
        <v>7</v>
      </c>
      <c r="E17088" s="4" t="s">
        <v>9</v>
      </c>
    </row>
    <row r="17089" spans="1:6">
      <c r="A17089" t="n">
        <v>142497</v>
      </c>
      <c r="B17089" s="39" t="n">
        <v>51</v>
      </c>
      <c r="C17089" s="7" t="n">
        <v>4</v>
      </c>
      <c r="D17089" s="7" t="n">
        <v>9</v>
      </c>
      <c r="E17089" s="7" t="s">
        <v>502</v>
      </c>
    </row>
    <row r="17090" spans="1:6">
      <c r="A17090" t="s">
        <v>4</v>
      </c>
      <c r="B17090" s="4" t="s">
        <v>5</v>
      </c>
      <c r="C17090" s="4" t="s">
        <v>7</v>
      </c>
    </row>
    <row r="17091" spans="1:6">
      <c r="A17091" t="n">
        <v>142510</v>
      </c>
      <c r="B17091" s="25" t="n">
        <v>16</v>
      </c>
      <c r="C17091" s="7" t="n">
        <v>0</v>
      </c>
    </row>
    <row r="17092" spans="1:6">
      <c r="A17092" t="s">
        <v>4</v>
      </c>
      <c r="B17092" s="4" t="s">
        <v>5</v>
      </c>
      <c r="C17092" s="4" t="s">
        <v>7</v>
      </c>
      <c r="D17092" s="4" t="s">
        <v>74</v>
      </c>
      <c r="E17092" s="4" t="s">
        <v>8</v>
      </c>
      <c r="F17092" s="4" t="s">
        <v>8</v>
      </c>
    </row>
    <row r="17093" spans="1:6">
      <c r="A17093" t="n">
        <v>142513</v>
      </c>
      <c r="B17093" s="40" t="n">
        <v>26</v>
      </c>
      <c r="C17093" s="7" t="n">
        <v>9</v>
      </c>
      <c r="D17093" s="7" t="s">
        <v>953</v>
      </c>
      <c r="E17093" s="7" t="n">
        <v>2</v>
      </c>
      <c r="F17093" s="7" t="n">
        <v>0</v>
      </c>
    </row>
    <row r="17094" spans="1:6">
      <c r="A17094" t="s">
        <v>4</v>
      </c>
      <c r="B17094" s="4" t="s">
        <v>5</v>
      </c>
    </row>
    <row r="17095" spans="1:6">
      <c r="A17095" t="n">
        <v>142558</v>
      </c>
      <c r="B17095" s="41" t="n">
        <v>28</v>
      </c>
    </row>
    <row r="17096" spans="1:6">
      <c r="A17096" t="s">
        <v>4</v>
      </c>
      <c r="B17096" s="4" t="s">
        <v>5</v>
      </c>
      <c r="C17096" s="4" t="s">
        <v>8</v>
      </c>
      <c r="D17096" s="4" t="s">
        <v>7</v>
      </c>
      <c r="E17096" s="4" t="s">
        <v>9</v>
      </c>
    </row>
    <row r="17097" spans="1:6">
      <c r="A17097" t="n">
        <v>142559</v>
      </c>
      <c r="B17097" s="39" t="n">
        <v>51</v>
      </c>
      <c r="C17097" s="7" t="n">
        <v>4</v>
      </c>
      <c r="D17097" s="7" t="n">
        <v>8</v>
      </c>
      <c r="E17097" s="7" t="s">
        <v>100</v>
      </c>
    </row>
    <row r="17098" spans="1:6">
      <c r="A17098" t="s">
        <v>4</v>
      </c>
      <c r="B17098" s="4" t="s">
        <v>5</v>
      </c>
      <c r="C17098" s="4" t="s">
        <v>7</v>
      </c>
    </row>
    <row r="17099" spans="1:6">
      <c r="A17099" t="n">
        <v>142572</v>
      </c>
      <c r="B17099" s="25" t="n">
        <v>16</v>
      </c>
      <c r="C17099" s="7" t="n">
        <v>0</v>
      </c>
    </row>
    <row r="17100" spans="1:6">
      <c r="A17100" t="s">
        <v>4</v>
      </c>
      <c r="B17100" s="4" t="s">
        <v>5</v>
      </c>
      <c r="C17100" s="4" t="s">
        <v>7</v>
      </c>
      <c r="D17100" s="4" t="s">
        <v>74</v>
      </c>
      <c r="E17100" s="4" t="s">
        <v>8</v>
      </c>
      <c r="F17100" s="4" t="s">
        <v>8</v>
      </c>
    </row>
    <row r="17101" spans="1:6">
      <c r="A17101" t="n">
        <v>142575</v>
      </c>
      <c r="B17101" s="40" t="n">
        <v>26</v>
      </c>
      <c r="C17101" s="7" t="n">
        <v>8</v>
      </c>
      <c r="D17101" s="7" t="s">
        <v>954</v>
      </c>
      <c r="E17101" s="7" t="n">
        <v>2</v>
      </c>
      <c r="F17101" s="7" t="n">
        <v>0</v>
      </c>
    </row>
    <row r="17102" spans="1:6">
      <c r="A17102" t="s">
        <v>4</v>
      </c>
      <c r="B17102" s="4" t="s">
        <v>5</v>
      </c>
    </row>
    <row r="17103" spans="1:6">
      <c r="A17103" t="n">
        <v>142634</v>
      </c>
      <c r="B17103" s="41" t="n">
        <v>28</v>
      </c>
    </row>
    <row r="17104" spans="1:6">
      <c r="A17104" t="s">
        <v>4</v>
      </c>
      <c r="B17104" s="4" t="s">
        <v>5</v>
      </c>
      <c r="C17104" s="4" t="s">
        <v>7</v>
      </c>
      <c r="D17104" s="4" t="s">
        <v>8</v>
      </c>
    </row>
    <row r="17105" spans="1:6">
      <c r="A17105" t="n">
        <v>142635</v>
      </c>
      <c r="B17105" s="42" t="n">
        <v>89</v>
      </c>
      <c r="C17105" s="7" t="n">
        <v>65533</v>
      </c>
      <c r="D17105" s="7" t="n">
        <v>1</v>
      </c>
    </row>
    <row r="17106" spans="1:6">
      <c r="A17106" t="s">
        <v>4</v>
      </c>
      <c r="B17106" s="4" t="s">
        <v>5</v>
      </c>
      <c r="C17106" s="4" t="s">
        <v>8</v>
      </c>
      <c r="D17106" s="4" t="s">
        <v>7</v>
      </c>
      <c r="E17106" s="4" t="s">
        <v>13</v>
      </c>
    </row>
    <row r="17107" spans="1:6">
      <c r="A17107" t="n">
        <v>142639</v>
      </c>
      <c r="B17107" s="27" t="n">
        <v>58</v>
      </c>
      <c r="C17107" s="7" t="n">
        <v>101</v>
      </c>
      <c r="D17107" s="7" t="n">
        <v>300</v>
      </c>
      <c r="E17107" s="7" t="n">
        <v>1</v>
      </c>
    </row>
    <row r="17108" spans="1:6">
      <c r="A17108" t="s">
        <v>4</v>
      </c>
      <c r="B17108" s="4" t="s">
        <v>5</v>
      </c>
      <c r="C17108" s="4" t="s">
        <v>8</v>
      </c>
      <c r="D17108" s="4" t="s">
        <v>7</v>
      </c>
    </row>
    <row r="17109" spans="1:6">
      <c r="A17109" t="n">
        <v>142647</v>
      </c>
      <c r="B17109" s="27" t="n">
        <v>58</v>
      </c>
      <c r="C17109" s="7" t="n">
        <v>254</v>
      </c>
      <c r="D17109" s="7" t="n">
        <v>0</v>
      </c>
    </row>
    <row r="17110" spans="1:6">
      <c r="A17110" t="s">
        <v>4</v>
      </c>
      <c r="B17110" s="4" t="s">
        <v>5</v>
      </c>
      <c r="C17110" s="4" t="s">
        <v>7</v>
      </c>
      <c r="D17110" s="4" t="s">
        <v>13</v>
      </c>
      <c r="E17110" s="4" t="s">
        <v>13</v>
      </c>
      <c r="F17110" s="4" t="s">
        <v>13</v>
      </c>
      <c r="G17110" s="4" t="s">
        <v>13</v>
      </c>
    </row>
    <row r="17111" spans="1:6">
      <c r="A17111" t="n">
        <v>142651</v>
      </c>
      <c r="B17111" s="46" t="n">
        <v>46</v>
      </c>
      <c r="C17111" s="7" t="n">
        <v>0</v>
      </c>
      <c r="D17111" s="7" t="n">
        <v>0</v>
      </c>
      <c r="E17111" s="7" t="n">
        <v>2</v>
      </c>
      <c r="F17111" s="7" t="n">
        <v>42.7999992370605</v>
      </c>
      <c r="G17111" s="7" t="n">
        <v>180</v>
      </c>
    </row>
    <row r="17112" spans="1:6">
      <c r="A17112" t="s">
        <v>4</v>
      </c>
      <c r="B17112" s="4" t="s">
        <v>5</v>
      </c>
      <c r="C17112" s="4" t="s">
        <v>7</v>
      </c>
      <c r="D17112" s="4" t="s">
        <v>13</v>
      </c>
      <c r="E17112" s="4" t="s">
        <v>13</v>
      </c>
      <c r="F17112" s="4" t="s">
        <v>13</v>
      </c>
      <c r="G17112" s="4" t="s">
        <v>13</v>
      </c>
    </row>
    <row r="17113" spans="1:6">
      <c r="A17113" t="n">
        <v>142670</v>
      </c>
      <c r="B17113" s="46" t="n">
        <v>46</v>
      </c>
      <c r="C17113" s="7" t="n">
        <v>1</v>
      </c>
      <c r="D17113" s="7" t="n">
        <v>-1.5</v>
      </c>
      <c r="E17113" s="7" t="n">
        <v>2</v>
      </c>
      <c r="F17113" s="7" t="n">
        <v>41.7000007629395</v>
      </c>
      <c r="G17113" s="7" t="n">
        <v>0</v>
      </c>
    </row>
    <row r="17114" spans="1:6">
      <c r="A17114" t="s">
        <v>4</v>
      </c>
      <c r="B17114" s="4" t="s">
        <v>5</v>
      </c>
      <c r="C17114" s="4" t="s">
        <v>7</v>
      </c>
      <c r="D17114" s="4" t="s">
        <v>13</v>
      </c>
      <c r="E17114" s="4" t="s">
        <v>13</v>
      </c>
      <c r="F17114" s="4" t="s">
        <v>13</v>
      </c>
      <c r="G17114" s="4" t="s">
        <v>13</v>
      </c>
    </row>
    <row r="17115" spans="1:6">
      <c r="A17115" t="n">
        <v>142689</v>
      </c>
      <c r="B17115" s="46" t="n">
        <v>46</v>
      </c>
      <c r="C17115" s="7" t="n">
        <v>2</v>
      </c>
      <c r="D17115" s="7" t="n">
        <v>1.45000004768372</v>
      </c>
      <c r="E17115" s="7" t="n">
        <v>2</v>
      </c>
      <c r="F17115" s="7" t="n">
        <v>41.3499984741211</v>
      </c>
      <c r="G17115" s="7" t="n">
        <v>0</v>
      </c>
    </row>
    <row r="17116" spans="1:6">
      <c r="A17116" t="s">
        <v>4</v>
      </c>
      <c r="B17116" s="4" t="s">
        <v>5</v>
      </c>
      <c r="C17116" s="4" t="s">
        <v>7</v>
      </c>
      <c r="D17116" s="4" t="s">
        <v>13</v>
      </c>
      <c r="E17116" s="4" t="s">
        <v>13</v>
      </c>
      <c r="F17116" s="4" t="s">
        <v>13</v>
      </c>
      <c r="G17116" s="4" t="s">
        <v>13</v>
      </c>
    </row>
    <row r="17117" spans="1:6">
      <c r="A17117" t="n">
        <v>142708</v>
      </c>
      <c r="B17117" s="46" t="n">
        <v>46</v>
      </c>
      <c r="C17117" s="7" t="n">
        <v>3</v>
      </c>
      <c r="D17117" s="7" t="n">
        <v>0.150000005960464</v>
      </c>
      <c r="E17117" s="7" t="n">
        <v>2</v>
      </c>
      <c r="F17117" s="7" t="n">
        <v>41.2999992370605</v>
      </c>
      <c r="G17117" s="7" t="n">
        <v>0</v>
      </c>
    </row>
    <row r="17118" spans="1:6">
      <c r="A17118" t="s">
        <v>4</v>
      </c>
      <c r="B17118" s="4" t="s">
        <v>5</v>
      </c>
      <c r="C17118" s="4" t="s">
        <v>7</v>
      </c>
      <c r="D17118" s="4" t="s">
        <v>13</v>
      </c>
      <c r="E17118" s="4" t="s">
        <v>13</v>
      </c>
      <c r="F17118" s="4" t="s">
        <v>13</v>
      </c>
      <c r="G17118" s="4" t="s">
        <v>13</v>
      </c>
    </row>
    <row r="17119" spans="1:6">
      <c r="A17119" t="n">
        <v>142727</v>
      </c>
      <c r="B17119" s="46" t="n">
        <v>46</v>
      </c>
      <c r="C17119" s="7" t="n">
        <v>4</v>
      </c>
      <c r="D17119" s="7" t="n">
        <v>-0.649999976158142</v>
      </c>
      <c r="E17119" s="7" t="n">
        <v>2</v>
      </c>
      <c r="F17119" s="7" t="n">
        <v>40.7000007629395</v>
      </c>
      <c r="G17119" s="7" t="n">
        <v>0</v>
      </c>
    </row>
    <row r="17120" spans="1:6">
      <c r="A17120" t="s">
        <v>4</v>
      </c>
      <c r="B17120" s="4" t="s">
        <v>5</v>
      </c>
      <c r="C17120" s="4" t="s">
        <v>7</v>
      </c>
      <c r="D17120" s="4" t="s">
        <v>13</v>
      </c>
      <c r="E17120" s="4" t="s">
        <v>13</v>
      </c>
      <c r="F17120" s="4" t="s">
        <v>13</v>
      </c>
      <c r="G17120" s="4" t="s">
        <v>13</v>
      </c>
    </row>
    <row r="17121" spans="1:7">
      <c r="A17121" t="n">
        <v>142746</v>
      </c>
      <c r="B17121" s="46" t="n">
        <v>46</v>
      </c>
      <c r="C17121" s="7" t="n">
        <v>5</v>
      </c>
      <c r="D17121" s="7" t="n">
        <v>-0.300000011920929</v>
      </c>
      <c r="E17121" s="7" t="n">
        <v>2</v>
      </c>
      <c r="F17121" s="7" t="n">
        <v>40.25</v>
      </c>
      <c r="G17121" s="7" t="n">
        <v>0</v>
      </c>
    </row>
    <row r="17122" spans="1:7">
      <c r="A17122" t="s">
        <v>4</v>
      </c>
      <c r="B17122" s="4" t="s">
        <v>5</v>
      </c>
      <c r="C17122" s="4" t="s">
        <v>7</v>
      </c>
      <c r="D17122" s="4" t="s">
        <v>13</v>
      </c>
      <c r="E17122" s="4" t="s">
        <v>13</v>
      </c>
      <c r="F17122" s="4" t="s">
        <v>13</v>
      </c>
      <c r="G17122" s="4" t="s">
        <v>13</v>
      </c>
    </row>
    <row r="17123" spans="1:7">
      <c r="A17123" t="n">
        <v>142765</v>
      </c>
      <c r="B17123" s="46" t="n">
        <v>46</v>
      </c>
      <c r="C17123" s="7" t="n">
        <v>7032</v>
      </c>
      <c r="D17123" s="7" t="n">
        <v>0.0500000007450581</v>
      </c>
      <c r="E17123" s="7" t="n">
        <v>2</v>
      </c>
      <c r="F17123" s="7" t="n">
        <v>40.0499992370605</v>
      </c>
      <c r="G17123" s="7" t="n">
        <v>0</v>
      </c>
    </row>
    <row r="17124" spans="1:7">
      <c r="A17124" t="s">
        <v>4</v>
      </c>
      <c r="B17124" s="4" t="s">
        <v>5</v>
      </c>
      <c r="C17124" s="4" t="s">
        <v>7</v>
      </c>
      <c r="D17124" s="4" t="s">
        <v>13</v>
      </c>
      <c r="E17124" s="4" t="s">
        <v>13</v>
      </c>
      <c r="F17124" s="4" t="s">
        <v>13</v>
      </c>
      <c r="G17124" s="4" t="s">
        <v>13</v>
      </c>
    </row>
    <row r="17125" spans="1:7">
      <c r="A17125" t="n">
        <v>142784</v>
      </c>
      <c r="B17125" s="46" t="n">
        <v>46</v>
      </c>
      <c r="C17125" s="7" t="n">
        <v>6</v>
      </c>
      <c r="D17125" s="7" t="n">
        <v>0.800000011920929</v>
      </c>
      <c r="E17125" s="7" t="n">
        <v>2</v>
      </c>
      <c r="F17125" s="7" t="n">
        <v>40.7000007629395</v>
      </c>
      <c r="G17125" s="7" t="n">
        <v>0</v>
      </c>
    </row>
    <row r="17126" spans="1:7">
      <c r="A17126" t="s">
        <v>4</v>
      </c>
      <c r="B17126" s="4" t="s">
        <v>5</v>
      </c>
      <c r="C17126" s="4" t="s">
        <v>7</v>
      </c>
      <c r="D17126" s="4" t="s">
        <v>13</v>
      </c>
      <c r="E17126" s="4" t="s">
        <v>13</v>
      </c>
      <c r="F17126" s="4" t="s">
        <v>13</v>
      </c>
      <c r="G17126" s="4" t="s">
        <v>13</v>
      </c>
    </row>
    <row r="17127" spans="1:7">
      <c r="A17127" t="n">
        <v>142803</v>
      </c>
      <c r="B17127" s="46" t="n">
        <v>46</v>
      </c>
      <c r="C17127" s="7" t="n">
        <v>7</v>
      </c>
      <c r="D17127" s="7" t="n">
        <v>1.60000002384186</v>
      </c>
      <c r="E17127" s="7" t="n">
        <v>2</v>
      </c>
      <c r="F17127" s="7" t="n">
        <v>40.0999984741211</v>
      </c>
      <c r="G17127" s="7" t="n">
        <v>0</v>
      </c>
    </row>
    <row r="17128" spans="1:7">
      <c r="A17128" t="s">
        <v>4</v>
      </c>
      <c r="B17128" s="4" t="s">
        <v>5</v>
      </c>
      <c r="C17128" s="4" t="s">
        <v>7</v>
      </c>
      <c r="D17128" s="4" t="s">
        <v>13</v>
      </c>
      <c r="E17128" s="4" t="s">
        <v>13</v>
      </c>
      <c r="F17128" s="4" t="s">
        <v>13</v>
      </c>
      <c r="G17128" s="4" t="s">
        <v>13</v>
      </c>
    </row>
    <row r="17129" spans="1:7">
      <c r="A17129" t="n">
        <v>142822</v>
      </c>
      <c r="B17129" s="46" t="n">
        <v>46</v>
      </c>
      <c r="C17129" s="7" t="n">
        <v>8</v>
      </c>
      <c r="D17129" s="7" t="n">
        <v>0.449999988079071</v>
      </c>
      <c r="E17129" s="7" t="n">
        <v>2</v>
      </c>
      <c r="F17129" s="7" t="n">
        <v>39.4000015258789</v>
      </c>
      <c r="G17129" s="7" t="n">
        <v>0</v>
      </c>
    </row>
    <row r="17130" spans="1:7">
      <c r="A17130" t="s">
        <v>4</v>
      </c>
      <c r="B17130" s="4" t="s">
        <v>5</v>
      </c>
      <c r="C17130" s="4" t="s">
        <v>7</v>
      </c>
      <c r="D17130" s="4" t="s">
        <v>13</v>
      </c>
      <c r="E17130" s="4" t="s">
        <v>13</v>
      </c>
      <c r="F17130" s="4" t="s">
        <v>13</v>
      </c>
      <c r="G17130" s="4" t="s">
        <v>13</v>
      </c>
    </row>
    <row r="17131" spans="1:7">
      <c r="A17131" t="n">
        <v>142841</v>
      </c>
      <c r="B17131" s="46" t="n">
        <v>46</v>
      </c>
      <c r="C17131" s="7" t="n">
        <v>9</v>
      </c>
      <c r="D17131" s="7" t="n">
        <v>-1.29999995231628</v>
      </c>
      <c r="E17131" s="7" t="n">
        <v>2</v>
      </c>
      <c r="F17131" s="7" t="n">
        <v>40.2000007629395</v>
      </c>
      <c r="G17131" s="7" t="n">
        <v>0</v>
      </c>
    </row>
    <row r="17132" spans="1:7">
      <c r="A17132" t="s">
        <v>4</v>
      </c>
      <c r="B17132" s="4" t="s">
        <v>5</v>
      </c>
      <c r="C17132" s="4" t="s">
        <v>7</v>
      </c>
      <c r="D17132" s="4" t="s">
        <v>13</v>
      </c>
      <c r="E17132" s="4" t="s">
        <v>13</v>
      </c>
      <c r="F17132" s="4" t="s">
        <v>13</v>
      </c>
      <c r="G17132" s="4" t="s">
        <v>13</v>
      </c>
    </row>
    <row r="17133" spans="1:7">
      <c r="A17133" t="n">
        <v>142860</v>
      </c>
      <c r="B17133" s="46" t="n">
        <v>46</v>
      </c>
      <c r="C17133" s="7" t="n">
        <v>11</v>
      </c>
      <c r="D17133" s="7" t="n">
        <v>-1.04999995231628</v>
      </c>
      <c r="E17133" s="7" t="n">
        <v>2</v>
      </c>
      <c r="F17133" s="7" t="n">
        <v>39.3499984741211</v>
      </c>
      <c r="G17133" s="7" t="n">
        <v>0</v>
      </c>
    </row>
    <row r="17134" spans="1:7">
      <c r="A17134" t="s">
        <v>4</v>
      </c>
      <c r="B17134" s="4" t="s">
        <v>5</v>
      </c>
      <c r="C17134" s="4" t="s">
        <v>7</v>
      </c>
      <c r="D17134" s="4" t="s">
        <v>7</v>
      </c>
      <c r="E17134" s="4" t="s">
        <v>13</v>
      </c>
      <c r="F17134" s="4" t="s">
        <v>8</v>
      </c>
    </row>
    <row r="17135" spans="1:7">
      <c r="A17135" t="n">
        <v>142879</v>
      </c>
      <c r="B17135" s="90" t="n">
        <v>53</v>
      </c>
      <c r="C17135" s="7" t="n">
        <v>1</v>
      </c>
      <c r="D17135" s="7" t="n">
        <v>0</v>
      </c>
      <c r="E17135" s="7" t="n">
        <v>0</v>
      </c>
      <c r="F17135" s="7" t="n">
        <v>0</v>
      </c>
    </row>
    <row r="17136" spans="1:7">
      <c r="A17136" t="s">
        <v>4</v>
      </c>
      <c r="B17136" s="4" t="s">
        <v>5</v>
      </c>
      <c r="C17136" s="4" t="s">
        <v>7</v>
      </c>
      <c r="D17136" s="4" t="s">
        <v>7</v>
      </c>
      <c r="E17136" s="4" t="s">
        <v>13</v>
      </c>
      <c r="F17136" s="4" t="s">
        <v>8</v>
      </c>
    </row>
    <row r="17137" spans="1:7">
      <c r="A17137" t="n">
        <v>142889</v>
      </c>
      <c r="B17137" s="90" t="n">
        <v>53</v>
      </c>
      <c r="C17137" s="7" t="n">
        <v>2</v>
      </c>
      <c r="D17137" s="7" t="n">
        <v>0</v>
      </c>
      <c r="E17137" s="7" t="n">
        <v>0</v>
      </c>
      <c r="F17137" s="7" t="n">
        <v>0</v>
      </c>
    </row>
    <row r="17138" spans="1:7">
      <c r="A17138" t="s">
        <v>4</v>
      </c>
      <c r="B17138" s="4" t="s">
        <v>5</v>
      </c>
      <c r="C17138" s="4" t="s">
        <v>7</v>
      </c>
      <c r="D17138" s="4" t="s">
        <v>7</v>
      </c>
      <c r="E17138" s="4" t="s">
        <v>13</v>
      </c>
      <c r="F17138" s="4" t="s">
        <v>8</v>
      </c>
    </row>
    <row r="17139" spans="1:7">
      <c r="A17139" t="n">
        <v>142899</v>
      </c>
      <c r="B17139" s="90" t="n">
        <v>53</v>
      </c>
      <c r="C17139" s="7" t="n">
        <v>3</v>
      </c>
      <c r="D17139" s="7" t="n">
        <v>0</v>
      </c>
      <c r="E17139" s="7" t="n">
        <v>0</v>
      </c>
      <c r="F17139" s="7" t="n">
        <v>0</v>
      </c>
    </row>
    <row r="17140" spans="1:7">
      <c r="A17140" t="s">
        <v>4</v>
      </c>
      <c r="B17140" s="4" t="s">
        <v>5</v>
      </c>
      <c r="C17140" s="4" t="s">
        <v>7</v>
      </c>
      <c r="D17140" s="4" t="s">
        <v>7</v>
      </c>
      <c r="E17140" s="4" t="s">
        <v>13</v>
      </c>
      <c r="F17140" s="4" t="s">
        <v>8</v>
      </c>
    </row>
    <row r="17141" spans="1:7">
      <c r="A17141" t="n">
        <v>142909</v>
      </c>
      <c r="B17141" s="90" t="n">
        <v>53</v>
      </c>
      <c r="C17141" s="7" t="n">
        <v>4</v>
      </c>
      <c r="D17141" s="7" t="n">
        <v>0</v>
      </c>
      <c r="E17141" s="7" t="n">
        <v>0</v>
      </c>
      <c r="F17141" s="7" t="n">
        <v>0</v>
      </c>
    </row>
    <row r="17142" spans="1:7">
      <c r="A17142" t="s">
        <v>4</v>
      </c>
      <c r="B17142" s="4" t="s">
        <v>5</v>
      </c>
      <c r="C17142" s="4" t="s">
        <v>7</v>
      </c>
      <c r="D17142" s="4" t="s">
        <v>7</v>
      </c>
      <c r="E17142" s="4" t="s">
        <v>13</v>
      </c>
      <c r="F17142" s="4" t="s">
        <v>8</v>
      </c>
    </row>
    <row r="17143" spans="1:7">
      <c r="A17143" t="n">
        <v>142919</v>
      </c>
      <c r="B17143" s="90" t="n">
        <v>53</v>
      </c>
      <c r="C17143" s="7" t="n">
        <v>5</v>
      </c>
      <c r="D17143" s="7" t="n">
        <v>0</v>
      </c>
      <c r="E17143" s="7" t="n">
        <v>0</v>
      </c>
      <c r="F17143" s="7" t="n">
        <v>0</v>
      </c>
    </row>
    <row r="17144" spans="1:7">
      <c r="A17144" t="s">
        <v>4</v>
      </c>
      <c r="B17144" s="4" t="s">
        <v>5</v>
      </c>
      <c r="C17144" s="4" t="s">
        <v>7</v>
      </c>
      <c r="D17144" s="4" t="s">
        <v>7</v>
      </c>
      <c r="E17144" s="4" t="s">
        <v>13</v>
      </c>
      <c r="F17144" s="4" t="s">
        <v>8</v>
      </c>
    </row>
    <row r="17145" spans="1:7">
      <c r="A17145" t="n">
        <v>142929</v>
      </c>
      <c r="B17145" s="90" t="n">
        <v>53</v>
      </c>
      <c r="C17145" s="7" t="n">
        <v>6</v>
      </c>
      <c r="D17145" s="7" t="n">
        <v>0</v>
      </c>
      <c r="E17145" s="7" t="n">
        <v>0</v>
      </c>
      <c r="F17145" s="7" t="n">
        <v>0</v>
      </c>
    </row>
    <row r="17146" spans="1:7">
      <c r="A17146" t="s">
        <v>4</v>
      </c>
      <c r="B17146" s="4" t="s">
        <v>5</v>
      </c>
      <c r="C17146" s="4" t="s">
        <v>7</v>
      </c>
      <c r="D17146" s="4" t="s">
        <v>7</v>
      </c>
      <c r="E17146" s="4" t="s">
        <v>13</v>
      </c>
      <c r="F17146" s="4" t="s">
        <v>8</v>
      </c>
    </row>
    <row r="17147" spans="1:7">
      <c r="A17147" t="n">
        <v>142939</v>
      </c>
      <c r="B17147" s="90" t="n">
        <v>53</v>
      </c>
      <c r="C17147" s="7" t="n">
        <v>7</v>
      </c>
      <c r="D17147" s="7" t="n">
        <v>0</v>
      </c>
      <c r="E17147" s="7" t="n">
        <v>0</v>
      </c>
      <c r="F17147" s="7" t="n">
        <v>0</v>
      </c>
    </row>
    <row r="17148" spans="1:7">
      <c r="A17148" t="s">
        <v>4</v>
      </c>
      <c r="B17148" s="4" t="s">
        <v>5</v>
      </c>
      <c r="C17148" s="4" t="s">
        <v>7</v>
      </c>
      <c r="D17148" s="4" t="s">
        <v>7</v>
      </c>
      <c r="E17148" s="4" t="s">
        <v>13</v>
      </c>
      <c r="F17148" s="4" t="s">
        <v>8</v>
      </c>
    </row>
    <row r="17149" spans="1:7">
      <c r="A17149" t="n">
        <v>142949</v>
      </c>
      <c r="B17149" s="90" t="n">
        <v>53</v>
      </c>
      <c r="C17149" s="7" t="n">
        <v>8</v>
      </c>
      <c r="D17149" s="7" t="n">
        <v>0</v>
      </c>
      <c r="E17149" s="7" t="n">
        <v>0</v>
      </c>
      <c r="F17149" s="7" t="n">
        <v>0</v>
      </c>
    </row>
    <row r="17150" spans="1:7">
      <c r="A17150" t="s">
        <v>4</v>
      </c>
      <c r="B17150" s="4" t="s">
        <v>5</v>
      </c>
      <c r="C17150" s="4" t="s">
        <v>7</v>
      </c>
      <c r="D17150" s="4" t="s">
        <v>7</v>
      </c>
      <c r="E17150" s="4" t="s">
        <v>13</v>
      </c>
      <c r="F17150" s="4" t="s">
        <v>8</v>
      </c>
    </row>
    <row r="17151" spans="1:7">
      <c r="A17151" t="n">
        <v>142959</v>
      </c>
      <c r="B17151" s="90" t="n">
        <v>53</v>
      </c>
      <c r="C17151" s="7" t="n">
        <v>9</v>
      </c>
      <c r="D17151" s="7" t="n">
        <v>0</v>
      </c>
      <c r="E17151" s="7" t="n">
        <v>0</v>
      </c>
      <c r="F17151" s="7" t="n">
        <v>0</v>
      </c>
    </row>
    <row r="17152" spans="1:7">
      <c r="A17152" t="s">
        <v>4</v>
      </c>
      <c r="B17152" s="4" t="s">
        <v>5</v>
      </c>
      <c r="C17152" s="4" t="s">
        <v>7</v>
      </c>
      <c r="D17152" s="4" t="s">
        <v>7</v>
      </c>
      <c r="E17152" s="4" t="s">
        <v>13</v>
      </c>
      <c r="F17152" s="4" t="s">
        <v>8</v>
      </c>
    </row>
    <row r="17153" spans="1:6">
      <c r="A17153" t="n">
        <v>142969</v>
      </c>
      <c r="B17153" s="90" t="n">
        <v>53</v>
      </c>
      <c r="C17153" s="7" t="n">
        <v>11</v>
      </c>
      <c r="D17153" s="7" t="n">
        <v>0</v>
      </c>
      <c r="E17153" s="7" t="n">
        <v>0</v>
      </c>
      <c r="F17153" s="7" t="n">
        <v>0</v>
      </c>
    </row>
    <row r="17154" spans="1:6">
      <c r="A17154" t="s">
        <v>4</v>
      </c>
      <c r="B17154" s="4" t="s">
        <v>5</v>
      </c>
      <c r="C17154" s="4" t="s">
        <v>7</v>
      </c>
      <c r="D17154" s="4" t="s">
        <v>7</v>
      </c>
      <c r="E17154" s="4" t="s">
        <v>13</v>
      </c>
      <c r="F17154" s="4" t="s">
        <v>8</v>
      </c>
    </row>
    <row r="17155" spans="1:6">
      <c r="A17155" t="n">
        <v>142979</v>
      </c>
      <c r="B17155" s="90" t="n">
        <v>53</v>
      </c>
      <c r="C17155" s="7" t="n">
        <v>7032</v>
      </c>
      <c r="D17155" s="7" t="n">
        <v>0</v>
      </c>
      <c r="E17155" s="7" t="n">
        <v>0</v>
      </c>
      <c r="F17155" s="7" t="n">
        <v>0</v>
      </c>
    </row>
    <row r="17156" spans="1:6">
      <c r="A17156" t="s">
        <v>4</v>
      </c>
      <c r="B17156" s="4" t="s">
        <v>5</v>
      </c>
      <c r="C17156" s="4" t="s">
        <v>8</v>
      </c>
      <c r="D17156" s="4" t="s">
        <v>8</v>
      </c>
      <c r="E17156" s="4" t="s">
        <v>13</v>
      </c>
      <c r="F17156" s="4" t="s">
        <v>13</v>
      </c>
      <c r="G17156" s="4" t="s">
        <v>13</v>
      </c>
      <c r="H17156" s="4" t="s">
        <v>7</v>
      </c>
    </row>
    <row r="17157" spans="1:6">
      <c r="A17157" t="n">
        <v>142989</v>
      </c>
      <c r="B17157" s="31" t="n">
        <v>45</v>
      </c>
      <c r="C17157" s="7" t="n">
        <v>2</v>
      </c>
      <c r="D17157" s="7" t="n">
        <v>3</v>
      </c>
      <c r="E17157" s="7" t="n">
        <v>0.509999990463257</v>
      </c>
      <c r="F17157" s="7" t="n">
        <v>3.40000009536743</v>
      </c>
      <c r="G17157" s="7" t="n">
        <v>41.6300010681152</v>
      </c>
      <c r="H17157" s="7" t="n">
        <v>0</v>
      </c>
    </row>
    <row r="17158" spans="1:6">
      <c r="A17158" t="s">
        <v>4</v>
      </c>
      <c r="B17158" s="4" t="s">
        <v>5</v>
      </c>
      <c r="C17158" s="4" t="s">
        <v>8</v>
      </c>
      <c r="D17158" s="4" t="s">
        <v>8</v>
      </c>
      <c r="E17158" s="4" t="s">
        <v>13</v>
      </c>
      <c r="F17158" s="4" t="s">
        <v>13</v>
      </c>
      <c r="G17158" s="4" t="s">
        <v>13</v>
      </c>
      <c r="H17158" s="4" t="s">
        <v>7</v>
      </c>
      <c r="I17158" s="4" t="s">
        <v>8</v>
      </c>
    </row>
    <row r="17159" spans="1:6">
      <c r="A17159" t="n">
        <v>143006</v>
      </c>
      <c r="B17159" s="31" t="n">
        <v>45</v>
      </c>
      <c r="C17159" s="7" t="n">
        <v>4</v>
      </c>
      <c r="D17159" s="7" t="n">
        <v>3</v>
      </c>
      <c r="E17159" s="7" t="n">
        <v>7.65999984741211</v>
      </c>
      <c r="F17159" s="7" t="n">
        <v>131.880004882813</v>
      </c>
      <c r="G17159" s="7" t="n">
        <v>0</v>
      </c>
      <c r="H17159" s="7" t="n">
        <v>0</v>
      </c>
      <c r="I17159" s="7" t="n">
        <v>0</v>
      </c>
    </row>
    <row r="17160" spans="1:6">
      <c r="A17160" t="s">
        <v>4</v>
      </c>
      <c r="B17160" s="4" t="s">
        <v>5</v>
      </c>
      <c r="C17160" s="4" t="s">
        <v>8</v>
      </c>
      <c r="D17160" s="4" t="s">
        <v>8</v>
      </c>
      <c r="E17160" s="4" t="s">
        <v>13</v>
      </c>
      <c r="F17160" s="4" t="s">
        <v>7</v>
      </c>
    </row>
    <row r="17161" spans="1:6">
      <c r="A17161" t="n">
        <v>143024</v>
      </c>
      <c r="B17161" s="31" t="n">
        <v>45</v>
      </c>
      <c r="C17161" s="7" t="n">
        <v>5</v>
      </c>
      <c r="D17161" s="7" t="n">
        <v>3</v>
      </c>
      <c r="E17161" s="7" t="n">
        <v>1.70000004768372</v>
      </c>
      <c r="F17161" s="7" t="n">
        <v>0</v>
      </c>
    </row>
    <row r="17162" spans="1:6">
      <c r="A17162" t="s">
        <v>4</v>
      </c>
      <c r="B17162" s="4" t="s">
        <v>5</v>
      </c>
      <c r="C17162" s="4" t="s">
        <v>8</v>
      </c>
      <c r="D17162" s="4" t="s">
        <v>8</v>
      </c>
      <c r="E17162" s="4" t="s">
        <v>13</v>
      </c>
      <c r="F17162" s="4" t="s">
        <v>7</v>
      </c>
    </row>
    <row r="17163" spans="1:6">
      <c r="A17163" t="n">
        <v>143033</v>
      </c>
      <c r="B17163" s="31" t="n">
        <v>45</v>
      </c>
      <c r="C17163" s="7" t="n">
        <v>11</v>
      </c>
      <c r="D17163" s="7" t="n">
        <v>3</v>
      </c>
      <c r="E17163" s="7" t="n">
        <v>38</v>
      </c>
      <c r="F17163" s="7" t="n">
        <v>0</v>
      </c>
    </row>
    <row r="17164" spans="1:6">
      <c r="A17164" t="s">
        <v>4</v>
      </c>
      <c r="B17164" s="4" t="s">
        <v>5</v>
      </c>
      <c r="C17164" s="4" t="s">
        <v>7</v>
      </c>
      <c r="D17164" s="4" t="s">
        <v>13</v>
      </c>
      <c r="E17164" s="4" t="s">
        <v>13</v>
      </c>
      <c r="F17164" s="4" t="s">
        <v>13</v>
      </c>
      <c r="G17164" s="4" t="s">
        <v>7</v>
      </c>
      <c r="H17164" s="4" t="s">
        <v>7</v>
      </c>
    </row>
    <row r="17165" spans="1:6">
      <c r="A17165" t="n">
        <v>143042</v>
      </c>
      <c r="B17165" s="55" t="n">
        <v>60</v>
      </c>
      <c r="C17165" s="7" t="n">
        <v>4</v>
      </c>
      <c r="D17165" s="7" t="n">
        <v>0</v>
      </c>
      <c r="E17165" s="7" t="n">
        <v>0</v>
      </c>
      <c r="F17165" s="7" t="n">
        <v>0</v>
      </c>
      <c r="G17165" s="7" t="n">
        <v>0</v>
      </c>
      <c r="H17165" s="7" t="n">
        <v>1</v>
      </c>
    </row>
    <row r="17166" spans="1:6">
      <c r="A17166" t="s">
        <v>4</v>
      </c>
      <c r="B17166" s="4" t="s">
        <v>5</v>
      </c>
      <c r="C17166" s="4" t="s">
        <v>7</v>
      </c>
      <c r="D17166" s="4" t="s">
        <v>13</v>
      </c>
      <c r="E17166" s="4" t="s">
        <v>13</v>
      </c>
      <c r="F17166" s="4" t="s">
        <v>13</v>
      </c>
      <c r="G17166" s="4" t="s">
        <v>7</v>
      </c>
      <c r="H17166" s="4" t="s">
        <v>7</v>
      </c>
    </row>
    <row r="17167" spans="1:6">
      <c r="A17167" t="n">
        <v>143061</v>
      </c>
      <c r="B17167" s="55" t="n">
        <v>60</v>
      </c>
      <c r="C17167" s="7" t="n">
        <v>4</v>
      </c>
      <c r="D17167" s="7" t="n">
        <v>0</v>
      </c>
      <c r="E17167" s="7" t="n">
        <v>0</v>
      </c>
      <c r="F17167" s="7" t="n">
        <v>0</v>
      </c>
      <c r="G17167" s="7" t="n">
        <v>0</v>
      </c>
      <c r="H17167" s="7" t="n">
        <v>0</v>
      </c>
    </row>
    <row r="17168" spans="1:6">
      <c r="A17168" t="s">
        <v>4</v>
      </c>
      <c r="B17168" s="4" t="s">
        <v>5</v>
      </c>
      <c r="C17168" s="4" t="s">
        <v>7</v>
      </c>
      <c r="D17168" s="4" t="s">
        <v>7</v>
      </c>
      <c r="E17168" s="4" t="s">
        <v>7</v>
      </c>
    </row>
    <row r="17169" spans="1:9">
      <c r="A17169" t="n">
        <v>143080</v>
      </c>
      <c r="B17169" s="56" t="n">
        <v>61</v>
      </c>
      <c r="C17169" s="7" t="n">
        <v>4</v>
      </c>
      <c r="D17169" s="7" t="n">
        <v>65533</v>
      </c>
      <c r="E17169" s="7" t="n">
        <v>0</v>
      </c>
    </row>
    <row r="17170" spans="1:9">
      <c r="A17170" t="s">
        <v>4</v>
      </c>
      <c r="B17170" s="4" t="s">
        <v>5</v>
      </c>
      <c r="C17170" s="4" t="s">
        <v>8</v>
      </c>
      <c r="D17170" s="4" t="s">
        <v>7</v>
      </c>
    </row>
    <row r="17171" spans="1:9">
      <c r="A17171" t="n">
        <v>143087</v>
      </c>
      <c r="B17171" s="27" t="n">
        <v>58</v>
      </c>
      <c r="C17171" s="7" t="n">
        <v>255</v>
      </c>
      <c r="D17171" s="7" t="n">
        <v>0</v>
      </c>
    </row>
    <row r="17172" spans="1:9">
      <c r="A17172" t="s">
        <v>4</v>
      </c>
      <c r="B17172" s="4" t="s">
        <v>5</v>
      </c>
      <c r="C17172" s="4" t="s">
        <v>8</v>
      </c>
      <c r="D17172" s="4" t="s">
        <v>7</v>
      </c>
      <c r="E17172" s="4" t="s">
        <v>9</v>
      </c>
    </row>
    <row r="17173" spans="1:9">
      <c r="A17173" t="n">
        <v>143091</v>
      </c>
      <c r="B17173" s="39" t="n">
        <v>51</v>
      </c>
      <c r="C17173" s="7" t="n">
        <v>4</v>
      </c>
      <c r="D17173" s="7" t="n">
        <v>3</v>
      </c>
      <c r="E17173" s="7" t="s">
        <v>73</v>
      </c>
    </row>
    <row r="17174" spans="1:9">
      <c r="A17174" t="s">
        <v>4</v>
      </c>
      <c r="B17174" s="4" t="s">
        <v>5</v>
      </c>
      <c r="C17174" s="4" t="s">
        <v>7</v>
      </c>
    </row>
    <row r="17175" spans="1:9">
      <c r="A17175" t="n">
        <v>143104</v>
      </c>
      <c r="B17175" s="25" t="n">
        <v>16</v>
      </c>
      <c r="C17175" s="7" t="n">
        <v>0</v>
      </c>
    </row>
    <row r="17176" spans="1:9">
      <c r="A17176" t="s">
        <v>4</v>
      </c>
      <c r="B17176" s="4" t="s">
        <v>5</v>
      </c>
      <c r="C17176" s="4" t="s">
        <v>7</v>
      </c>
      <c r="D17176" s="4" t="s">
        <v>74</v>
      </c>
      <c r="E17176" s="4" t="s">
        <v>8</v>
      </c>
      <c r="F17176" s="4" t="s">
        <v>8</v>
      </c>
    </row>
    <row r="17177" spans="1:9">
      <c r="A17177" t="n">
        <v>143107</v>
      </c>
      <c r="B17177" s="40" t="n">
        <v>26</v>
      </c>
      <c r="C17177" s="7" t="n">
        <v>3</v>
      </c>
      <c r="D17177" s="7" t="s">
        <v>955</v>
      </c>
      <c r="E17177" s="7" t="n">
        <v>2</v>
      </c>
      <c r="F17177" s="7" t="n">
        <v>0</v>
      </c>
    </row>
    <row r="17178" spans="1:9">
      <c r="A17178" t="s">
        <v>4</v>
      </c>
      <c r="B17178" s="4" t="s">
        <v>5</v>
      </c>
    </row>
    <row r="17179" spans="1:9">
      <c r="A17179" t="n">
        <v>143192</v>
      </c>
      <c r="B17179" s="41" t="n">
        <v>28</v>
      </c>
    </row>
    <row r="17180" spans="1:9">
      <c r="A17180" t="s">
        <v>4</v>
      </c>
      <c r="B17180" s="4" t="s">
        <v>5</v>
      </c>
      <c r="C17180" s="4" t="s">
        <v>8</v>
      </c>
      <c r="D17180" s="4" t="s">
        <v>7</v>
      </c>
      <c r="E17180" s="4" t="s">
        <v>9</v>
      </c>
    </row>
    <row r="17181" spans="1:9">
      <c r="A17181" t="n">
        <v>143193</v>
      </c>
      <c r="B17181" s="39" t="n">
        <v>51</v>
      </c>
      <c r="C17181" s="7" t="n">
        <v>4</v>
      </c>
      <c r="D17181" s="7" t="n">
        <v>5</v>
      </c>
      <c r="E17181" s="7" t="s">
        <v>635</v>
      </c>
    </row>
    <row r="17182" spans="1:9">
      <c r="A17182" t="s">
        <v>4</v>
      </c>
      <c r="B17182" s="4" t="s">
        <v>5</v>
      </c>
      <c r="C17182" s="4" t="s">
        <v>7</v>
      </c>
    </row>
    <row r="17183" spans="1:9">
      <c r="A17183" t="n">
        <v>143206</v>
      </c>
      <c r="B17183" s="25" t="n">
        <v>16</v>
      </c>
      <c r="C17183" s="7" t="n">
        <v>0</v>
      </c>
    </row>
    <row r="17184" spans="1:9">
      <c r="A17184" t="s">
        <v>4</v>
      </c>
      <c r="B17184" s="4" t="s">
        <v>5</v>
      </c>
      <c r="C17184" s="4" t="s">
        <v>7</v>
      </c>
      <c r="D17184" s="4" t="s">
        <v>74</v>
      </c>
      <c r="E17184" s="4" t="s">
        <v>8</v>
      </c>
      <c r="F17184" s="4" t="s">
        <v>8</v>
      </c>
    </row>
    <row r="17185" spans="1:6">
      <c r="A17185" t="n">
        <v>143209</v>
      </c>
      <c r="B17185" s="40" t="n">
        <v>26</v>
      </c>
      <c r="C17185" s="7" t="n">
        <v>5</v>
      </c>
      <c r="D17185" s="7" t="s">
        <v>956</v>
      </c>
      <c r="E17185" s="7" t="n">
        <v>2</v>
      </c>
      <c r="F17185" s="7" t="n">
        <v>0</v>
      </c>
    </row>
    <row r="17186" spans="1:6">
      <c r="A17186" t="s">
        <v>4</v>
      </c>
      <c r="B17186" s="4" t="s">
        <v>5</v>
      </c>
    </row>
    <row r="17187" spans="1:6">
      <c r="A17187" t="n">
        <v>143238</v>
      </c>
      <c r="B17187" s="41" t="n">
        <v>28</v>
      </c>
    </row>
    <row r="17188" spans="1:6">
      <c r="A17188" t="s">
        <v>4</v>
      </c>
      <c r="B17188" s="4" t="s">
        <v>5</v>
      </c>
      <c r="C17188" s="4" t="s">
        <v>8</v>
      </c>
      <c r="D17188" s="4" t="s">
        <v>7</v>
      </c>
      <c r="E17188" s="4" t="s">
        <v>9</v>
      </c>
    </row>
    <row r="17189" spans="1:6">
      <c r="A17189" t="n">
        <v>143239</v>
      </c>
      <c r="B17189" s="39" t="n">
        <v>51</v>
      </c>
      <c r="C17189" s="7" t="n">
        <v>4</v>
      </c>
      <c r="D17189" s="7" t="n">
        <v>0</v>
      </c>
      <c r="E17189" s="7" t="s">
        <v>82</v>
      </c>
    </row>
    <row r="17190" spans="1:6">
      <c r="A17190" t="s">
        <v>4</v>
      </c>
      <c r="B17190" s="4" t="s">
        <v>5</v>
      </c>
      <c r="C17190" s="4" t="s">
        <v>7</v>
      </c>
    </row>
    <row r="17191" spans="1:6">
      <c r="A17191" t="n">
        <v>143253</v>
      </c>
      <c r="B17191" s="25" t="n">
        <v>16</v>
      </c>
      <c r="C17191" s="7" t="n">
        <v>0</v>
      </c>
    </row>
    <row r="17192" spans="1:6">
      <c r="A17192" t="s">
        <v>4</v>
      </c>
      <c r="B17192" s="4" t="s">
        <v>5</v>
      </c>
      <c r="C17192" s="4" t="s">
        <v>7</v>
      </c>
      <c r="D17192" s="4" t="s">
        <v>74</v>
      </c>
      <c r="E17192" s="4" t="s">
        <v>8</v>
      </c>
      <c r="F17192" s="4" t="s">
        <v>8</v>
      </c>
      <c r="G17192" s="4" t="s">
        <v>74</v>
      </c>
      <c r="H17192" s="4" t="s">
        <v>8</v>
      </c>
      <c r="I17192" s="4" t="s">
        <v>8</v>
      </c>
    </row>
    <row r="17193" spans="1:6">
      <c r="A17193" t="n">
        <v>143256</v>
      </c>
      <c r="B17193" s="40" t="n">
        <v>26</v>
      </c>
      <c r="C17193" s="7" t="n">
        <v>0</v>
      </c>
      <c r="D17193" s="7" t="s">
        <v>957</v>
      </c>
      <c r="E17193" s="7" t="n">
        <v>2</v>
      </c>
      <c r="F17193" s="7" t="n">
        <v>3</v>
      </c>
      <c r="G17193" s="7" t="s">
        <v>958</v>
      </c>
      <c r="H17193" s="7" t="n">
        <v>2</v>
      </c>
      <c r="I17193" s="7" t="n">
        <v>0</v>
      </c>
    </row>
    <row r="17194" spans="1:6">
      <c r="A17194" t="s">
        <v>4</v>
      </c>
      <c r="B17194" s="4" t="s">
        <v>5</v>
      </c>
    </row>
    <row r="17195" spans="1:6">
      <c r="A17195" t="n">
        <v>143381</v>
      </c>
      <c r="B17195" s="41" t="n">
        <v>28</v>
      </c>
    </row>
    <row r="17196" spans="1:6">
      <c r="A17196" t="s">
        <v>4</v>
      </c>
      <c r="B17196" s="4" t="s">
        <v>5</v>
      </c>
      <c r="C17196" s="4" t="s">
        <v>7</v>
      </c>
      <c r="D17196" s="4" t="s">
        <v>8</v>
      </c>
    </row>
    <row r="17197" spans="1:6">
      <c r="A17197" t="n">
        <v>143382</v>
      </c>
      <c r="B17197" s="42" t="n">
        <v>89</v>
      </c>
      <c r="C17197" s="7" t="n">
        <v>65533</v>
      </c>
      <c r="D17197" s="7" t="n">
        <v>1</v>
      </c>
    </row>
    <row r="17198" spans="1:6">
      <c r="A17198" t="s">
        <v>4</v>
      </c>
      <c r="B17198" s="4" t="s">
        <v>5</v>
      </c>
      <c r="C17198" s="4" t="s">
        <v>8</v>
      </c>
      <c r="D17198" s="4" t="s">
        <v>7</v>
      </c>
      <c r="E17198" s="4" t="s">
        <v>13</v>
      </c>
    </row>
    <row r="17199" spans="1:6">
      <c r="A17199" t="n">
        <v>143386</v>
      </c>
      <c r="B17199" s="27" t="n">
        <v>58</v>
      </c>
      <c r="C17199" s="7" t="n">
        <v>101</v>
      </c>
      <c r="D17199" s="7" t="n">
        <v>300</v>
      </c>
      <c r="E17199" s="7" t="n">
        <v>1</v>
      </c>
    </row>
    <row r="17200" spans="1:6">
      <c r="A17200" t="s">
        <v>4</v>
      </c>
      <c r="B17200" s="4" t="s">
        <v>5</v>
      </c>
      <c r="C17200" s="4" t="s">
        <v>8</v>
      </c>
      <c r="D17200" s="4" t="s">
        <v>7</v>
      </c>
    </row>
    <row r="17201" spans="1:9">
      <c r="A17201" t="n">
        <v>143394</v>
      </c>
      <c r="B17201" s="27" t="n">
        <v>58</v>
      </c>
      <c r="C17201" s="7" t="n">
        <v>254</v>
      </c>
      <c r="D17201" s="7" t="n">
        <v>0</v>
      </c>
    </row>
    <row r="17202" spans="1:9">
      <c r="A17202" t="s">
        <v>4</v>
      </c>
      <c r="B17202" s="4" t="s">
        <v>5</v>
      </c>
      <c r="C17202" s="4" t="s">
        <v>8</v>
      </c>
      <c r="D17202" s="4" t="s">
        <v>8</v>
      </c>
      <c r="E17202" s="4" t="s">
        <v>13</v>
      </c>
      <c r="F17202" s="4" t="s">
        <v>13</v>
      </c>
      <c r="G17202" s="4" t="s">
        <v>13</v>
      </c>
      <c r="H17202" s="4" t="s">
        <v>7</v>
      </c>
    </row>
    <row r="17203" spans="1:9">
      <c r="A17203" t="n">
        <v>143398</v>
      </c>
      <c r="B17203" s="31" t="n">
        <v>45</v>
      </c>
      <c r="C17203" s="7" t="n">
        <v>2</v>
      </c>
      <c r="D17203" s="7" t="n">
        <v>3</v>
      </c>
      <c r="E17203" s="7" t="n">
        <v>-0.610000014305115</v>
      </c>
      <c r="F17203" s="7" t="n">
        <v>3.44000005722046</v>
      </c>
      <c r="G17203" s="7" t="n">
        <v>45.0299987792969</v>
      </c>
      <c r="H17203" s="7" t="n">
        <v>0</v>
      </c>
    </row>
    <row r="17204" spans="1:9">
      <c r="A17204" t="s">
        <v>4</v>
      </c>
      <c r="B17204" s="4" t="s">
        <v>5</v>
      </c>
      <c r="C17204" s="4" t="s">
        <v>8</v>
      </c>
      <c r="D17204" s="4" t="s">
        <v>8</v>
      </c>
      <c r="E17204" s="4" t="s">
        <v>13</v>
      </c>
      <c r="F17204" s="4" t="s">
        <v>13</v>
      </c>
      <c r="G17204" s="4" t="s">
        <v>13</v>
      </c>
      <c r="H17204" s="4" t="s">
        <v>7</v>
      </c>
      <c r="I17204" s="4" t="s">
        <v>8</v>
      </c>
    </row>
    <row r="17205" spans="1:9">
      <c r="A17205" t="n">
        <v>143415</v>
      </c>
      <c r="B17205" s="31" t="n">
        <v>45</v>
      </c>
      <c r="C17205" s="7" t="n">
        <v>4</v>
      </c>
      <c r="D17205" s="7" t="n">
        <v>3</v>
      </c>
      <c r="E17205" s="7" t="n">
        <v>14.4200000762939</v>
      </c>
      <c r="F17205" s="7" t="n">
        <v>194.800003051758</v>
      </c>
      <c r="G17205" s="7" t="n">
        <v>0</v>
      </c>
      <c r="H17205" s="7" t="n">
        <v>0</v>
      </c>
      <c r="I17205" s="7" t="n">
        <v>0</v>
      </c>
    </row>
    <row r="17206" spans="1:9">
      <c r="A17206" t="s">
        <v>4</v>
      </c>
      <c r="B17206" s="4" t="s">
        <v>5</v>
      </c>
      <c r="C17206" s="4" t="s">
        <v>8</v>
      </c>
      <c r="D17206" s="4" t="s">
        <v>8</v>
      </c>
      <c r="E17206" s="4" t="s">
        <v>13</v>
      </c>
      <c r="F17206" s="4" t="s">
        <v>7</v>
      </c>
    </row>
    <row r="17207" spans="1:9">
      <c r="A17207" t="n">
        <v>143433</v>
      </c>
      <c r="B17207" s="31" t="n">
        <v>45</v>
      </c>
      <c r="C17207" s="7" t="n">
        <v>5</v>
      </c>
      <c r="D17207" s="7" t="n">
        <v>3</v>
      </c>
      <c r="E17207" s="7" t="n">
        <v>2.5</v>
      </c>
      <c r="F17207" s="7" t="n">
        <v>0</v>
      </c>
    </row>
    <row r="17208" spans="1:9">
      <c r="A17208" t="s">
        <v>4</v>
      </c>
      <c r="B17208" s="4" t="s">
        <v>5</v>
      </c>
      <c r="C17208" s="4" t="s">
        <v>8</v>
      </c>
      <c r="D17208" s="4" t="s">
        <v>8</v>
      </c>
      <c r="E17208" s="4" t="s">
        <v>13</v>
      </c>
      <c r="F17208" s="4" t="s">
        <v>7</v>
      </c>
    </row>
    <row r="17209" spans="1:9">
      <c r="A17209" t="n">
        <v>143442</v>
      </c>
      <c r="B17209" s="31" t="n">
        <v>45</v>
      </c>
      <c r="C17209" s="7" t="n">
        <v>11</v>
      </c>
      <c r="D17209" s="7" t="n">
        <v>3</v>
      </c>
      <c r="E17209" s="7" t="n">
        <v>37.4000015258789</v>
      </c>
      <c r="F17209" s="7" t="n">
        <v>0</v>
      </c>
    </row>
    <row r="17210" spans="1:9">
      <c r="A17210" t="s">
        <v>4</v>
      </c>
      <c r="B17210" s="4" t="s">
        <v>5</v>
      </c>
      <c r="C17210" s="4" t="s">
        <v>8</v>
      </c>
      <c r="D17210" s="4" t="s">
        <v>8</v>
      </c>
      <c r="E17210" s="4" t="s">
        <v>13</v>
      </c>
      <c r="F17210" s="4" t="s">
        <v>7</v>
      </c>
    </row>
    <row r="17211" spans="1:9">
      <c r="A17211" t="n">
        <v>143451</v>
      </c>
      <c r="B17211" s="31" t="n">
        <v>45</v>
      </c>
      <c r="C17211" s="7" t="n">
        <v>5</v>
      </c>
      <c r="D17211" s="7" t="n">
        <v>3</v>
      </c>
      <c r="E17211" s="7" t="n">
        <v>2</v>
      </c>
      <c r="F17211" s="7" t="n">
        <v>10000</v>
      </c>
    </row>
    <row r="17212" spans="1:9">
      <c r="A17212" t="s">
        <v>4</v>
      </c>
      <c r="B17212" s="4" t="s">
        <v>5</v>
      </c>
      <c r="C17212" s="4" t="s">
        <v>8</v>
      </c>
      <c r="D17212" s="4" t="s">
        <v>7</v>
      </c>
    </row>
    <row r="17213" spans="1:9">
      <c r="A17213" t="n">
        <v>143460</v>
      </c>
      <c r="B17213" s="27" t="n">
        <v>58</v>
      </c>
      <c r="C17213" s="7" t="n">
        <v>255</v>
      </c>
      <c r="D17213" s="7" t="n">
        <v>0</v>
      </c>
    </row>
    <row r="17214" spans="1:9">
      <c r="A17214" t="s">
        <v>4</v>
      </c>
      <c r="B17214" s="4" t="s">
        <v>5</v>
      </c>
      <c r="C17214" s="4" t="s">
        <v>8</v>
      </c>
      <c r="D17214" s="4" t="s">
        <v>7</v>
      </c>
      <c r="E17214" s="4" t="s">
        <v>9</v>
      </c>
    </row>
    <row r="17215" spans="1:9">
      <c r="A17215" t="n">
        <v>143464</v>
      </c>
      <c r="B17215" s="39" t="n">
        <v>51</v>
      </c>
      <c r="C17215" s="7" t="n">
        <v>4</v>
      </c>
      <c r="D17215" s="7" t="n">
        <v>80</v>
      </c>
      <c r="E17215" s="7" t="s">
        <v>85</v>
      </c>
    </row>
    <row r="17216" spans="1:9">
      <c r="A17216" t="s">
        <v>4</v>
      </c>
      <c r="B17216" s="4" t="s">
        <v>5</v>
      </c>
      <c r="C17216" s="4" t="s">
        <v>7</v>
      </c>
    </row>
    <row r="17217" spans="1:9">
      <c r="A17217" t="n">
        <v>143478</v>
      </c>
      <c r="B17217" s="25" t="n">
        <v>16</v>
      </c>
      <c r="C17217" s="7" t="n">
        <v>0</v>
      </c>
    </row>
    <row r="17218" spans="1:9">
      <c r="A17218" t="s">
        <v>4</v>
      </c>
      <c r="B17218" s="4" t="s">
        <v>5</v>
      </c>
      <c r="C17218" s="4" t="s">
        <v>7</v>
      </c>
      <c r="D17218" s="4" t="s">
        <v>74</v>
      </c>
      <c r="E17218" s="4" t="s">
        <v>8</v>
      </c>
      <c r="F17218" s="4" t="s">
        <v>8</v>
      </c>
      <c r="G17218" s="4" t="s">
        <v>74</v>
      </c>
      <c r="H17218" s="4" t="s">
        <v>8</v>
      </c>
      <c r="I17218" s="4" t="s">
        <v>8</v>
      </c>
    </row>
    <row r="17219" spans="1:9">
      <c r="A17219" t="n">
        <v>143481</v>
      </c>
      <c r="B17219" s="40" t="n">
        <v>26</v>
      </c>
      <c r="C17219" s="7" t="n">
        <v>80</v>
      </c>
      <c r="D17219" s="7" t="s">
        <v>959</v>
      </c>
      <c r="E17219" s="7" t="n">
        <v>2</v>
      </c>
      <c r="F17219" s="7" t="n">
        <v>3</v>
      </c>
      <c r="G17219" s="7" t="s">
        <v>960</v>
      </c>
      <c r="H17219" s="7" t="n">
        <v>2</v>
      </c>
      <c r="I17219" s="7" t="n">
        <v>0</v>
      </c>
    </row>
    <row r="17220" spans="1:9">
      <c r="A17220" t="s">
        <v>4</v>
      </c>
      <c r="B17220" s="4" t="s">
        <v>5</v>
      </c>
    </row>
    <row r="17221" spans="1:9">
      <c r="A17221" t="n">
        <v>143638</v>
      </c>
      <c r="B17221" s="41" t="n">
        <v>28</v>
      </c>
    </row>
    <row r="17222" spans="1:9">
      <c r="A17222" t="s">
        <v>4</v>
      </c>
      <c r="B17222" s="4" t="s">
        <v>5</v>
      </c>
      <c r="C17222" s="4" t="s">
        <v>8</v>
      </c>
      <c r="D17222" s="4" t="s">
        <v>7</v>
      </c>
      <c r="E17222" s="4" t="s">
        <v>9</v>
      </c>
    </row>
    <row r="17223" spans="1:9">
      <c r="A17223" t="n">
        <v>143639</v>
      </c>
      <c r="B17223" s="39" t="n">
        <v>51</v>
      </c>
      <c r="C17223" s="7" t="n">
        <v>4</v>
      </c>
      <c r="D17223" s="7" t="n">
        <v>13</v>
      </c>
      <c r="E17223" s="7" t="s">
        <v>274</v>
      </c>
    </row>
    <row r="17224" spans="1:9">
      <c r="A17224" t="s">
        <v>4</v>
      </c>
      <c r="B17224" s="4" t="s">
        <v>5</v>
      </c>
      <c r="C17224" s="4" t="s">
        <v>7</v>
      </c>
    </row>
    <row r="17225" spans="1:9">
      <c r="A17225" t="n">
        <v>143653</v>
      </c>
      <c r="B17225" s="25" t="n">
        <v>16</v>
      </c>
      <c r="C17225" s="7" t="n">
        <v>0</v>
      </c>
    </row>
    <row r="17226" spans="1:9">
      <c r="A17226" t="s">
        <v>4</v>
      </c>
      <c r="B17226" s="4" t="s">
        <v>5</v>
      </c>
      <c r="C17226" s="4" t="s">
        <v>7</v>
      </c>
      <c r="D17226" s="4" t="s">
        <v>74</v>
      </c>
      <c r="E17226" s="4" t="s">
        <v>8</v>
      </c>
      <c r="F17226" s="4" t="s">
        <v>8</v>
      </c>
      <c r="G17226" s="4" t="s">
        <v>74</v>
      </c>
      <c r="H17226" s="4" t="s">
        <v>8</v>
      </c>
      <c r="I17226" s="4" t="s">
        <v>8</v>
      </c>
    </row>
    <row r="17227" spans="1:9">
      <c r="A17227" t="n">
        <v>143656</v>
      </c>
      <c r="B17227" s="40" t="n">
        <v>26</v>
      </c>
      <c r="C17227" s="7" t="n">
        <v>13</v>
      </c>
      <c r="D17227" s="7" t="s">
        <v>961</v>
      </c>
      <c r="E17227" s="7" t="n">
        <v>2</v>
      </c>
      <c r="F17227" s="7" t="n">
        <v>3</v>
      </c>
      <c r="G17227" s="7" t="s">
        <v>962</v>
      </c>
      <c r="H17227" s="7" t="n">
        <v>2</v>
      </c>
      <c r="I17227" s="7" t="n">
        <v>0</v>
      </c>
    </row>
    <row r="17228" spans="1:9">
      <c r="A17228" t="s">
        <v>4</v>
      </c>
      <c r="B17228" s="4" t="s">
        <v>5</v>
      </c>
    </row>
    <row r="17229" spans="1:9">
      <c r="A17229" t="n">
        <v>143832</v>
      </c>
      <c r="B17229" s="41" t="n">
        <v>28</v>
      </c>
    </row>
    <row r="17230" spans="1:9">
      <c r="A17230" t="s">
        <v>4</v>
      </c>
      <c r="B17230" s="4" t="s">
        <v>5</v>
      </c>
      <c r="C17230" s="4" t="s">
        <v>7</v>
      </c>
      <c r="D17230" s="4" t="s">
        <v>8</v>
      </c>
    </row>
    <row r="17231" spans="1:9">
      <c r="A17231" t="n">
        <v>143833</v>
      </c>
      <c r="B17231" s="42" t="n">
        <v>89</v>
      </c>
      <c r="C17231" s="7" t="n">
        <v>65533</v>
      </c>
      <c r="D17231" s="7" t="n">
        <v>1</v>
      </c>
    </row>
    <row r="17232" spans="1:9">
      <c r="A17232" t="s">
        <v>4</v>
      </c>
      <c r="B17232" s="4" t="s">
        <v>5</v>
      </c>
      <c r="C17232" s="4" t="s">
        <v>8</v>
      </c>
      <c r="D17232" s="4" t="s">
        <v>7</v>
      </c>
      <c r="E17232" s="4" t="s">
        <v>13</v>
      </c>
    </row>
    <row r="17233" spans="1:9">
      <c r="A17233" t="n">
        <v>143837</v>
      </c>
      <c r="B17233" s="27" t="n">
        <v>58</v>
      </c>
      <c r="C17233" s="7" t="n">
        <v>101</v>
      </c>
      <c r="D17233" s="7" t="n">
        <v>300</v>
      </c>
      <c r="E17233" s="7" t="n">
        <v>1</v>
      </c>
    </row>
    <row r="17234" spans="1:9">
      <c r="A17234" t="s">
        <v>4</v>
      </c>
      <c r="B17234" s="4" t="s">
        <v>5</v>
      </c>
      <c r="C17234" s="4" t="s">
        <v>8</v>
      </c>
      <c r="D17234" s="4" t="s">
        <v>7</v>
      </c>
    </row>
    <row r="17235" spans="1:9">
      <c r="A17235" t="n">
        <v>143845</v>
      </c>
      <c r="B17235" s="27" t="n">
        <v>58</v>
      </c>
      <c r="C17235" s="7" t="n">
        <v>254</v>
      </c>
      <c r="D17235" s="7" t="n">
        <v>0</v>
      </c>
    </row>
    <row r="17236" spans="1:9">
      <c r="A17236" t="s">
        <v>4</v>
      </c>
      <c r="B17236" s="4" t="s">
        <v>5</v>
      </c>
      <c r="C17236" s="4" t="s">
        <v>8</v>
      </c>
      <c r="D17236" s="4" t="s">
        <v>8</v>
      </c>
      <c r="E17236" s="4" t="s">
        <v>13</v>
      </c>
      <c r="F17236" s="4" t="s">
        <v>13</v>
      </c>
      <c r="G17236" s="4" t="s">
        <v>13</v>
      </c>
      <c r="H17236" s="4" t="s">
        <v>7</v>
      </c>
    </row>
    <row r="17237" spans="1:9">
      <c r="A17237" t="n">
        <v>143849</v>
      </c>
      <c r="B17237" s="31" t="n">
        <v>45</v>
      </c>
      <c r="C17237" s="7" t="n">
        <v>2</v>
      </c>
      <c r="D17237" s="7" t="n">
        <v>3</v>
      </c>
      <c r="E17237" s="7" t="n">
        <v>-0.970000028610229</v>
      </c>
      <c r="F17237" s="7" t="n">
        <v>3.6800000667572</v>
      </c>
      <c r="G17237" s="7" t="n">
        <v>40.5499992370605</v>
      </c>
      <c r="H17237" s="7" t="n">
        <v>0</v>
      </c>
    </row>
    <row r="17238" spans="1:9">
      <c r="A17238" t="s">
        <v>4</v>
      </c>
      <c r="B17238" s="4" t="s">
        <v>5</v>
      </c>
      <c r="C17238" s="4" t="s">
        <v>8</v>
      </c>
      <c r="D17238" s="4" t="s">
        <v>8</v>
      </c>
      <c r="E17238" s="4" t="s">
        <v>13</v>
      </c>
      <c r="F17238" s="4" t="s">
        <v>13</v>
      </c>
      <c r="G17238" s="4" t="s">
        <v>13</v>
      </c>
      <c r="H17238" s="4" t="s">
        <v>7</v>
      </c>
      <c r="I17238" s="4" t="s">
        <v>8</v>
      </c>
    </row>
    <row r="17239" spans="1:9">
      <c r="A17239" t="n">
        <v>143866</v>
      </c>
      <c r="B17239" s="31" t="n">
        <v>45</v>
      </c>
      <c r="C17239" s="7" t="n">
        <v>4</v>
      </c>
      <c r="D17239" s="7" t="n">
        <v>3</v>
      </c>
      <c r="E17239" s="7" t="n">
        <v>12.5699996948242</v>
      </c>
      <c r="F17239" s="7" t="n">
        <v>3.48000001907349</v>
      </c>
      <c r="G17239" s="7" t="n">
        <v>0</v>
      </c>
      <c r="H17239" s="7" t="n">
        <v>0</v>
      </c>
      <c r="I17239" s="7" t="n">
        <v>0</v>
      </c>
    </row>
    <row r="17240" spans="1:9">
      <c r="A17240" t="s">
        <v>4</v>
      </c>
      <c r="B17240" s="4" t="s">
        <v>5</v>
      </c>
      <c r="C17240" s="4" t="s">
        <v>8</v>
      </c>
      <c r="D17240" s="4" t="s">
        <v>8</v>
      </c>
      <c r="E17240" s="4" t="s">
        <v>13</v>
      </c>
      <c r="F17240" s="4" t="s">
        <v>7</v>
      </c>
    </row>
    <row r="17241" spans="1:9">
      <c r="A17241" t="n">
        <v>143884</v>
      </c>
      <c r="B17241" s="31" t="n">
        <v>45</v>
      </c>
      <c r="C17241" s="7" t="n">
        <v>5</v>
      </c>
      <c r="D17241" s="7" t="n">
        <v>3</v>
      </c>
      <c r="E17241" s="7" t="n">
        <v>0.5</v>
      </c>
      <c r="F17241" s="7" t="n">
        <v>0</v>
      </c>
    </row>
    <row r="17242" spans="1:9">
      <c r="A17242" t="s">
        <v>4</v>
      </c>
      <c r="B17242" s="4" t="s">
        <v>5</v>
      </c>
      <c r="C17242" s="4" t="s">
        <v>8</v>
      </c>
      <c r="D17242" s="4" t="s">
        <v>8</v>
      </c>
      <c r="E17242" s="4" t="s">
        <v>13</v>
      </c>
      <c r="F17242" s="4" t="s">
        <v>7</v>
      </c>
    </row>
    <row r="17243" spans="1:9">
      <c r="A17243" t="n">
        <v>143893</v>
      </c>
      <c r="B17243" s="31" t="n">
        <v>45</v>
      </c>
      <c r="C17243" s="7" t="n">
        <v>11</v>
      </c>
      <c r="D17243" s="7" t="n">
        <v>3</v>
      </c>
      <c r="E17243" s="7" t="n">
        <v>28.7999992370605</v>
      </c>
      <c r="F17243" s="7" t="n">
        <v>0</v>
      </c>
    </row>
    <row r="17244" spans="1:9">
      <c r="A17244" t="s">
        <v>4</v>
      </c>
      <c r="B17244" s="4" t="s">
        <v>5</v>
      </c>
      <c r="C17244" s="4" t="s">
        <v>8</v>
      </c>
      <c r="D17244" s="4" t="s">
        <v>7</v>
      </c>
    </row>
    <row r="17245" spans="1:9">
      <c r="A17245" t="n">
        <v>143902</v>
      </c>
      <c r="B17245" s="27" t="n">
        <v>58</v>
      </c>
      <c r="C17245" s="7" t="n">
        <v>255</v>
      </c>
      <c r="D17245" s="7" t="n">
        <v>0</v>
      </c>
    </row>
    <row r="17246" spans="1:9">
      <c r="A17246" t="s">
        <v>4</v>
      </c>
      <c r="B17246" s="4" t="s">
        <v>5</v>
      </c>
      <c r="C17246" s="4" t="s">
        <v>8</v>
      </c>
      <c r="D17246" s="4" t="s">
        <v>7</v>
      </c>
      <c r="E17246" s="4" t="s">
        <v>9</v>
      </c>
    </row>
    <row r="17247" spans="1:9">
      <c r="A17247" t="n">
        <v>143906</v>
      </c>
      <c r="B17247" s="39" t="n">
        <v>51</v>
      </c>
      <c r="C17247" s="7" t="n">
        <v>4</v>
      </c>
      <c r="D17247" s="7" t="n">
        <v>11</v>
      </c>
      <c r="E17247" s="7" t="s">
        <v>285</v>
      </c>
    </row>
    <row r="17248" spans="1:9">
      <c r="A17248" t="s">
        <v>4</v>
      </c>
      <c r="B17248" s="4" t="s">
        <v>5</v>
      </c>
      <c r="C17248" s="4" t="s">
        <v>7</v>
      </c>
    </row>
    <row r="17249" spans="1:9">
      <c r="A17249" t="n">
        <v>143920</v>
      </c>
      <c r="B17249" s="25" t="n">
        <v>16</v>
      </c>
      <c r="C17249" s="7" t="n">
        <v>0</v>
      </c>
    </row>
    <row r="17250" spans="1:9">
      <c r="A17250" t="s">
        <v>4</v>
      </c>
      <c r="B17250" s="4" t="s">
        <v>5</v>
      </c>
      <c r="C17250" s="4" t="s">
        <v>7</v>
      </c>
      <c r="D17250" s="4" t="s">
        <v>74</v>
      </c>
      <c r="E17250" s="4" t="s">
        <v>8</v>
      </c>
      <c r="F17250" s="4" t="s">
        <v>8</v>
      </c>
      <c r="G17250" s="4" t="s">
        <v>74</v>
      </c>
      <c r="H17250" s="4" t="s">
        <v>8</v>
      </c>
      <c r="I17250" s="4" t="s">
        <v>8</v>
      </c>
    </row>
    <row r="17251" spans="1:9">
      <c r="A17251" t="n">
        <v>143923</v>
      </c>
      <c r="B17251" s="40" t="n">
        <v>26</v>
      </c>
      <c r="C17251" s="7" t="n">
        <v>11</v>
      </c>
      <c r="D17251" s="7" t="s">
        <v>963</v>
      </c>
      <c r="E17251" s="7" t="n">
        <v>2</v>
      </c>
      <c r="F17251" s="7" t="n">
        <v>3</v>
      </c>
      <c r="G17251" s="7" t="s">
        <v>964</v>
      </c>
      <c r="H17251" s="7" t="n">
        <v>2</v>
      </c>
      <c r="I17251" s="7" t="n">
        <v>0</v>
      </c>
    </row>
    <row r="17252" spans="1:9">
      <c r="A17252" t="s">
        <v>4</v>
      </c>
      <c r="B17252" s="4" t="s">
        <v>5</v>
      </c>
    </row>
    <row r="17253" spans="1:9">
      <c r="A17253" t="n">
        <v>144132</v>
      </c>
      <c r="B17253" s="41" t="n">
        <v>28</v>
      </c>
    </row>
    <row r="17254" spans="1:9">
      <c r="A17254" t="s">
        <v>4</v>
      </c>
      <c r="B17254" s="4" t="s">
        <v>5</v>
      </c>
      <c r="C17254" s="4" t="s">
        <v>8</v>
      </c>
      <c r="D17254" s="4" t="s">
        <v>7</v>
      </c>
      <c r="E17254" s="4" t="s">
        <v>7</v>
      </c>
      <c r="F17254" s="4" t="s">
        <v>8</v>
      </c>
    </row>
    <row r="17255" spans="1:9">
      <c r="A17255" t="n">
        <v>144133</v>
      </c>
      <c r="B17255" s="37" t="n">
        <v>25</v>
      </c>
      <c r="C17255" s="7" t="n">
        <v>1</v>
      </c>
      <c r="D17255" s="7" t="n">
        <v>60</v>
      </c>
      <c r="E17255" s="7" t="n">
        <v>640</v>
      </c>
      <c r="F17255" s="7" t="n">
        <v>2</v>
      </c>
    </row>
    <row r="17256" spans="1:9">
      <c r="A17256" t="s">
        <v>4</v>
      </c>
      <c r="B17256" s="4" t="s">
        <v>5</v>
      </c>
      <c r="C17256" s="4" t="s">
        <v>8</v>
      </c>
      <c r="D17256" s="4" t="s">
        <v>7</v>
      </c>
      <c r="E17256" s="4" t="s">
        <v>9</v>
      </c>
    </row>
    <row r="17257" spans="1:9">
      <c r="A17257" t="n">
        <v>144140</v>
      </c>
      <c r="B17257" s="39" t="n">
        <v>51</v>
      </c>
      <c r="C17257" s="7" t="n">
        <v>4</v>
      </c>
      <c r="D17257" s="7" t="n">
        <v>0</v>
      </c>
      <c r="E17257" s="7" t="s">
        <v>502</v>
      </c>
    </row>
    <row r="17258" spans="1:9">
      <c r="A17258" t="s">
        <v>4</v>
      </c>
      <c r="B17258" s="4" t="s">
        <v>5</v>
      </c>
      <c r="C17258" s="4" t="s">
        <v>7</v>
      </c>
    </row>
    <row r="17259" spans="1:9">
      <c r="A17259" t="n">
        <v>144153</v>
      </c>
      <c r="B17259" s="25" t="n">
        <v>16</v>
      </c>
      <c r="C17259" s="7" t="n">
        <v>0</v>
      </c>
    </row>
    <row r="17260" spans="1:9">
      <c r="A17260" t="s">
        <v>4</v>
      </c>
      <c r="B17260" s="4" t="s">
        <v>5</v>
      </c>
      <c r="C17260" s="4" t="s">
        <v>7</v>
      </c>
      <c r="D17260" s="4" t="s">
        <v>74</v>
      </c>
      <c r="E17260" s="4" t="s">
        <v>8</v>
      </c>
      <c r="F17260" s="4" t="s">
        <v>8</v>
      </c>
    </row>
    <row r="17261" spans="1:9">
      <c r="A17261" t="n">
        <v>144156</v>
      </c>
      <c r="B17261" s="40" t="n">
        <v>26</v>
      </c>
      <c r="C17261" s="7" t="n">
        <v>0</v>
      </c>
      <c r="D17261" s="7" t="s">
        <v>965</v>
      </c>
      <c r="E17261" s="7" t="n">
        <v>2</v>
      </c>
      <c r="F17261" s="7" t="n">
        <v>0</v>
      </c>
    </row>
    <row r="17262" spans="1:9">
      <c r="A17262" t="s">
        <v>4</v>
      </c>
      <c r="B17262" s="4" t="s">
        <v>5</v>
      </c>
    </row>
    <row r="17263" spans="1:9">
      <c r="A17263" t="n">
        <v>144178</v>
      </c>
      <c r="B17263" s="41" t="n">
        <v>28</v>
      </c>
    </row>
    <row r="17264" spans="1:9">
      <c r="A17264" t="s">
        <v>4</v>
      </c>
      <c r="B17264" s="4" t="s">
        <v>5</v>
      </c>
      <c r="C17264" s="4" t="s">
        <v>8</v>
      </c>
      <c r="D17264" s="4" t="s">
        <v>7</v>
      </c>
      <c r="E17264" s="4" t="s">
        <v>7</v>
      </c>
      <c r="F17264" s="4" t="s">
        <v>8</v>
      </c>
    </row>
    <row r="17265" spans="1:9">
      <c r="A17265" t="n">
        <v>144179</v>
      </c>
      <c r="B17265" s="37" t="n">
        <v>25</v>
      </c>
      <c r="C17265" s="7" t="n">
        <v>1</v>
      </c>
      <c r="D17265" s="7" t="n">
        <v>65535</v>
      </c>
      <c r="E17265" s="7" t="n">
        <v>65535</v>
      </c>
      <c r="F17265" s="7" t="n">
        <v>0</v>
      </c>
    </row>
    <row r="17266" spans="1:9">
      <c r="A17266" t="s">
        <v>4</v>
      </c>
      <c r="B17266" s="4" t="s">
        <v>5</v>
      </c>
      <c r="C17266" s="4" t="s">
        <v>8</v>
      </c>
      <c r="D17266" s="4" t="s">
        <v>7</v>
      </c>
      <c r="E17266" s="4" t="s">
        <v>13</v>
      </c>
    </row>
    <row r="17267" spans="1:9">
      <c r="A17267" t="n">
        <v>144186</v>
      </c>
      <c r="B17267" s="27" t="n">
        <v>58</v>
      </c>
      <c r="C17267" s="7" t="n">
        <v>0</v>
      </c>
      <c r="D17267" s="7" t="n">
        <v>1000</v>
      </c>
      <c r="E17267" s="7" t="n">
        <v>1</v>
      </c>
    </row>
    <row r="17268" spans="1:9">
      <c r="A17268" t="s">
        <v>4</v>
      </c>
      <c r="B17268" s="4" t="s">
        <v>5</v>
      </c>
      <c r="C17268" s="4" t="s">
        <v>8</v>
      </c>
      <c r="D17268" s="4" t="s">
        <v>7</v>
      </c>
    </row>
    <row r="17269" spans="1:9">
      <c r="A17269" t="n">
        <v>144194</v>
      </c>
      <c r="B17269" s="27" t="n">
        <v>58</v>
      </c>
      <c r="C17269" s="7" t="n">
        <v>255</v>
      </c>
      <c r="D17269" s="7" t="n">
        <v>0</v>
      </c>
    </row>
    <row r="17270" spans="1:9">
      <c r="A17270" t="s">
        <v>4</v>
      </c>
      <c r="B17270" s="4" t="s">
        <v>5</v>
      </c>
      <c r="C17270" s="4" t="s">
        <v>8</v>
      </c>
      <c r="D17270" s="4" t="s">
        <v>7</v>
      </c>
      <c r="E17270" s="4" t="s">
        <v>13</v>
      </c>
      <c r="F17270" s="4" t="s">
        <v>7</v>
      </c>
      <c r="G17270" s="4" t="s">
        <v>14</v>
      </c>
      <c r="H17270" s="4" t="s">
        <v>14</v>
      </c>
      <c r="I17270" s="4" t="s">
        <v>7</v>
      </c>
      <c r="J17270" s="4" t="s">
        <v>7</v>
      </c>
      <c r="K17270" s="4" t="s">
        <v>14</v>
      </c>
      <c r="L17270" s="4" t="s">
        <v>14</v>
      </c>
      <c r="M17270" s="4" t="s">
        <v>14</v>
      </c>
      <c r="N17270" s="4" t="s">
        <v>14</v>
      </c>
      <c r="O17270" s="4" t="s">
        <v>9</v>
      </c>
    </row>
    <row r="17271" spans="1:9">
      <c r="A17271" t="n">
        <v>144198</v>
      </c>
      <c r="B17271" s="16" t="n">
        <v>50</v>
      </c>
      <c r="C17271" s="7" t="n">
        <v>0</v>
      </c>
      <c r="D17271" s="7" t="n">
        <v>12105</v>
      </c>
      <c r="E17271" s="7" t="n">
        <v>1</v>
      </c>
      <c r="F17271" s="7" t="n">
        <v>0</v>
      </c>
      <c r="G17271" s="7" t="n">
        <v>0</v>
      </c>
      <c r="H17271" s="7" t="n">
        <v>0</v>
      </c>
      <c r="I17271" s="7" t="n">
        <v>0</v>
      </c>
      <c r="J17271" s="7" t="n">
        <v>65533</v>
      </c>
      <c r="K17271" s="7" t="n">
        <v>0</v>
      </c>
      <c r="L17271" s="7" t="n">
        <v>0</v>
      </c>
      <c r="M17271" s="7" t="n">
        <v>0</v>
      </c>
      <c r="N17271" s="7" t="n">
        <v>0</v>
      </c>
      <c r="O17271" s="7" t="s">
        <v>15</v>
      </c>
    </row>
    <row r="17272" spans="1:9">
      <c r="A17272" t="s">
        <v>4</v>
      </c>
      <c r="B17272" s="4" t="s">
        <v>5</v>
      </c>
      <c r="C17272" s="4" t="s">
        <v>8</v>
      </c>
      <c r="D17272" s="4" t="s">
        <v>7</v>
      </c>
      <c r="E17272" s="4" t="s">
        <v>7</v>
      </c>
      <c r="F17272" s="4" t="s">
        <v>7</v>
      </c>
      <c r="G17272" s="4" t="s">
        <v>7</v>
      </c>
      <c r="H17272" s="4" t="s">
        <v>8</v>
      </c>
    </row>
    <row r="17273" spans="1:9">
      <c r="A17273" t="n">
        <v>144237</v>
      </c>
      <c r="B17273" s="37" t="n">
        <v>25</v>
      </c>
      <c r="C17273" s="7" t="n">
        <v>5</v>
      </c>
      <c r="D17273" s="7" t="n">
        <v>65535</v>
      </c>
      <c r="E17273" s="7" t="n">
        <v>65535</v>
      </c>
      <c r="F17273" s="7" t="n">
        <v>65535</v>
      </c>
      <c r="G17273" s="7" t="n">
        <v>65535</v>
      </c>
      <c r="H17273" s="7" t="n">
        <v>0</v>
      </c>
    </row>
    <row r="17274" spans="1:9">
      <c r="A17274" t="s">
        <v>4</v>
      </c>
      <c r="B17274" s="4" t="s">
        <v>5</v>
      </c>
      <c r="C17274" s="4" t="s">
        <v>7</v>
      </c>
      <c r="D17274" s="4" t="s">
        <v>8</v>
      </c>
      <c r="E17274" s="4" t="s">
        <v>74</v>
      </c>
      <c r="F17274" s="4" t="s">
        <v>8</v>
      </c>
      <c r="G17274" s="4" t="s">
        <v>8</v>
      </c>
    </row>
    <row r="17275" spans="1:9">
      <c r="A17275" t="n">
        <v>144248</v>
      </c>
      <c r="B17275" s="44" t="n">
        <v>24</v>
      </c>
      <c r="C17275" s="7" t="n">
        <v>65533</v>
      </c>
      <c r="D17275" s="7" t="n">
        <v>11</v>
      </c>
      <c r="E17275" s="7" t="s">
        <v>966</v>
      </c>
      <c r="F17275" s="7" t="n">
        <v>2</v>
      </c>
      <c r="G17275" s="7" t="n">
        <v>0</v>
      </c>
    </row>
    <row r="17276" spans="1:9">
      <c r="A17276" t="s">
        <v>4</v>
      </c>
      <c r="B17276" s="4" t="s">
        <v>5</v>
      </c>
    </row>
    <row r="17277" spans="1:9">
      <c r="A17277" t="n">
        <v>144324</v>
      </c>
      <c r="B17277" s="41" t="n">
        <v>28</v>
      </c>
    </row>
    <row r="17278" spans="1:9">
      <c r="A17278" t="s">
        <v>4</v>
      </c>
      <c r="B17278" s="4" t="s">
        <v>5</v>
      </c>
      <c r="C17278" s="4" t="s">
        <v>8</v>
      </c>
    </row>
    <row r="17279" spans="1:9">
      <c r="A17279" t="n">
        <v>144325</v>
      </c>
      <c r="B17279" s="45" t="n">
        <v>27</v>
      </c>
      <c r="C17279" s="7" t="n">
        <v>0</v>
      </c>
    </row>
    <row r="17280" spans="1:9">
      <c r="A17280" t="s">
        <v>4</v>
      </c>
      <c r="B17280" s="4" t="s">
        <v>5</v>
      </c>
      <c r="C17280" s="4" t="s">
        <v>8</v>
      </c>
    </row>
    <row r="17281" spans="1:15">
      <c r="A17281" t="n">
        <v>144327</v>
      </c>
      <c r="B17281" s="45" t="n">
        <v>27</v>
      </c>
      <c r="C17281" s="7" t="n">
        <v>1</v>
      </c>
    </row>
    <row r="17282" spans="1:15">
      <c r="A17282" t="s">
        <v>4</v>
      </c>
      <c r="B17282" s="4" t="s">
        <v>5</v>
      </c>
      <c r="C17282" s="4" t="s">
        <v>8</v>
      </c>
      <c r="D17282" s="4" t="s">
        <v>7</v>
      </c>
      <c r="E17282" s="4" t="s">
        <v>7</v>
      </c>
      <c r="F17282" s="4" t="s">
        <v>7</v>
      </c>
      <c r="G17282" s="4" t="s">
        <v>7</v>
      </c>
      <c r="H17282" s="4" t="s">
        <v>8</v>
      </c>
    </row>
    <row r="17283" spans="1:15">
      <c r="A17283" t="n">
        <v>144329</v>
      </c>
      <c r="B17283" s="37" t="n">
        <v>25</v>
      </c>
      <c r="C17283" s="7" t="n">
        <v>5</v>
      </c>
      <c r="D17283" s="7" t="n">
        <v>65535</v>
      </c>
      <c r="E17283" s="7" t="n">
        <v>65535</v>
      </c>
      <c r="F17283" s="7" t="n">
        <v>65535</v>
      </c>
      <c r="G17283" s="7" t="n">
        <v>65535</v>
      </c>
      <c r="H17283" s="7" t="n">
        <v>0</v>
      </c>
    </row>
    <row r="17284" spans="1:15">
      <c r="A17284" t="s">
        <v>4</v>
      </c>
      <c r="B17284" s="4" t="s">
        <v>5</v>
      </c>
      <c r="C17284" s="4" t="s">
        <v>8</v>
      </c>
      <c r="D17284" s="4" t="s">
        <v>8</v>
      </c>
      <c r="E17284" s="4" t="s">
        <v>14</v>
      </c>
      <c r="F17284" s="4" t="s">
        <v>8</v>
      </c>
      <c r="G17284" s="4" t="s">
        <v>8</v>
      </c>
    </row>
    <row r="17285" spans="1:15">
      <c r="A17285" t="n">
        <v>144340</v>
      </c>
      <c r="B17285" s="32" t="n">
        <v>18</v>
      </c>
      <c r="C17285" s="7" t="n">
        <v>6</v>
      </c>
      <c r="D17285" s="7" t="n">
        <v>0</v>
      </c>
      <c r="E17285" s="7" t="n">
        <v>7</v>
      </c>
      <c r="F17285" s="7" t="n">
        <v>19</v>
      </c>
      <c r="G17285" s="7" t="n">
        <v>1</v>
      </c>
    </row>
    <row r="17286" spans="1:15">
      <c r="A17286" t="s">
        <v>4</v>
      </c>
      <c r="B17286" s="4" t="s">
        <v>5</v>
      </c>
      <c r="C17286" s="4" t="s">
        <v>8</v>
      </c>
      <c r="D17286" s="4" t="s">
        <v>9</v>
      </c>
    </row>
    <row r="17287" spans="1:15">
      <c r="A17287" t="n">
        <v>144349</v>
      </c>
      <c r="B17287" s="9" t="n">
        <v>2</v>
      </c>
      <c r="C17287" s="7" t="n">
        <v>10</v>
      </c>
      <c r="D17287" s="7" t="s">
        <v>381</v>
      </c>
    </row>
    <row r="17288" spans="1:15">
      <c r="A17288" t="s">
        <v>4</v>
      </c>
      <c r="B17288" s="4" t="s">
        <v>5</v>
      </c>
      <c r="C17288" s="4" t="s">
        <v>7</v>
      </c>
    </row>
    <row r="17289" spans="1:15">
      <c r="A17289" t="n">
        <v>144367</v>
      </c>
      <c r="B17289" s="25" t="n">
        <v>16</v>
      </c>
      <c r="C17289" s="7" t="n">
        <v>0</v>
      </c>
    </row>
    <row r="17290" spans="1:15">
      <c r="A17290" t="s">
        <v>4</v>
      </c>
      <c r="B17290" s="4" t="s">
        <v>5</v>
      </c>
      <c r="C17290" s="4" t="s">
        <v>8</v>
      </c>
      <c r="D17290" s="4" t="s">
        <v>7</v>
      </c>
      <c r="E17290" s="4" t="s">
        <v>14</v>
      </c>
    </row>
    <row r="17291" spans="1:15">
      <c r="A17291" t="n">
        <v>144370</v>
      </c>
      <c r="B17291" s="74" t="n">
        <v>167</v>
      </c>
      <c r="C17291" s="7" t="n">
        <v>0</v>
      </c>
      <c r="D17291" s="7" t="n">
        <v>0</v>
      </c>
      <c r="E17291" s="7" t="n">
        <v>48</v>
      </c>
    </row>
    <row r="17292" spans="1:15">
      <c r="A17292" t="s">
        <v>4</v>
      </c>
      <c r="B17292" s="4" t="s">
        <v>5</v>
      </c>
      <c r="C17292" s="4" t="s">
        <v>8</v>
      </c>
      <c r="D17292" s="4" t="s">
        <v>7</v>
      </c>
      <c r="E17292" s="4" t="s">
        <v>14</v>
      </c>
    </row>
    <row r="17293" spans="1:15">
      <c r="A17293" t="n">
        <v>144378</v>
      </c>
      <c r="B17293" s="74" t="n">
        <v>167</v>
      </c>
      <c r="C17293" s="7" t="n">
        <v>0</v>
      </c>
      <c r="D17293" s="7" t="n">
        <v>1</v>
      </c>
      <c r="E17293" s="7" t="n">
        <v>16</v>
      </c>
    </row>
    <row r="17294" spans="1:15">
      <c r="A17294" t="s">
        <v>4</v>
      </c>
      <c r="B17294" s="4" t="s">
        <v>5</v>
      </c>
      <c r="C17294" s="4" t="s">
        <v>8</v>
      </c>
      <c r="D17294" s="4" t="s">
        <v>7</v>
      </c>
      <c r="E17294" s="4" t="s">
        <v>14</v>
      </c>
    </row>
    <row r="17295" spans="1:15">
      <c r="A17295" t="n">
        <v>144386</v>
      </c>
      <c r="B17295" s="74" t="n">
        <v>167</v>
      </c>
      <c r="C17295" s="7" t="n">
        <v>0</v>
      </c>
      <c r="D17295" s="7" t="n">
        <v>2</v>
      </c>
      <c r="E17295" s="7" t="n">
        <v>16</v>
      </c>
    </row>
    <row r="17296" spans="1:15">
      <c r="A17296" t="s">
        <v>4</v>
      </c>
      <c r="B17296" s="4" t="s">
        <v>5</v>
      </c>
      <c r="C17296" s="4" t="s">
        <v>8</v>
      </c>
      <c r="D17296" s="4" t="s">
        <v>7</v>
      </c>
      <c r="E17296" s="4" t="s">
        <v>14</v>
      </c>
    </row>
    <row r="17297" spans="1:8">
      <c r="A17297" t="n">
        <v>144394</v>
      </c>
      <c r="B17297" s="74" t="n">
        <v>167</v>
      </c>
      <c r="C17297" s="7" t="n">
        <v>0</v>
      </c>
      <c r="D17297" s="7" t="n">
        <v>3</v>
      </c>
      <c r="E17297" s="7" t="n">
        <v>16</v>
      </c>
    </row>
    <row r="17298" spans="1:8">
      <c r="A17298" t="s">
        <v>4</v>
      </c>
      <c r="B17298" s="4" t="s">
        <v>5</v>
      </c>
      <c r="C17298" s="4" t="s">
        <v>8</v>
      </c>
      <c r="D17298" s="4" t="s">
        <v>7</v>
      </c>
      <c r="E17298" s="4" t="s">
        <v>14</v>
      </c>
    </row>
    <row r="17299" spans="1:8">
      <c r="A17299" t="n">
        <v>144402</v>
      </c>
      <c r="B17299" s="74" t="n">
        <v>167</v>
      </c>
      <c r="C17299" s="7" t="n">
        <v>0</v>
      </c>
      <c r="D17299" s="7" t="n">
        <v>4</v>
      </c>
      <c r="E17299" s="7" t="n">
        <v>16</v>
      </c>
    </row>
    <row r="17300" spans="1:8">
      <c r="A17300" t="s">
        <v>4</v>
      </c>
      <c r="B17300" s="4" t="s">
        <v>5</v>
      </c>
      <c r="C17300" s="4" t="s">
        <v>8</v>
      </c>
      <c r="D17300" s="4" t="s">
        <v>7</v>
      </c>
      <c r="E17300" s="4" t="s">
        <v>14</v>
      </c>
    </row>
    <row r="17301" spans="1:8">
      <c r="A17301" t="n">
        <v>144410</v>
      </c>
      <c r="B17301" s="74" t="n">
        <v>167</v>
      </c>
      <c r="C17301" s="7" t="n">
        <v>0</v>
      </c>
      <c r="D17301" s="7" t="n">
        <v>5</v>
      </c>
      <c r="E17301" s="7" t="n">
        <v>16</v>
      </c>
    </row>
    <row r="17302" spans="1:8">
      <c r="A17302" t="s">
        <v>4</v>
      </c>
      <c r="B17302" s="4" t="s">
        <v>5</v>
      </c>
      <c r="C17302" s="4" t="s">
        <v>8</v>
      </c>
      <c r="D17302" s="4" t="s">
        <v>7</v>
      </c>
      <c r="E17302" s="4" t="s">
        <v>14</v>
      </c>
    </row>
    <row r="17303" spans="1:8">
      <c r="A17303" t="n">
        <v>144418</v>
      </c>
      <c r="B17303" s="74" t="n">
        <v>167</v>
      </c>
      <c r="C17303" s="7" t="n">
        <v>0</v>
      </c>
      <c r="D17303" s="7" t="n">
        <v>6</v>
      </c>
      <c r="E17303" s="7" t="n">
        <v>48</v>
      </c>
    </row>
    <row r="17304" spans="1:8">
      <c r="A17304" t="s">
        <v>4</v>
      </c>
      <c r="B17304" s="4" t="s">
        <v>5</v>
      </c>
      <c r="C17304" s="4" t="s">
        <v>8</v>
      </c>
      <c r="D17304" s="4" t="s">
        <v>7</v>
      </c>
      <c r="E17304" s="4" t="s">
        <v>14</v>
      </c>
    </row>
    <row r="17305" spans="1:8">
      <c r="A17305" t="n">
        <v>144426</v>
      </c>
      <c r="B17305" s="74" t="n">
        <v>167</v>
      </c>
      <c r="C17305" s="7" t="n">
        <v>0</v>
      </c>
      <c r="D17305" s="7" t="n">
        <v>7</v>
      </c>
      <c r="E17305" s="7" t="n">
        <v>16</v>
      </c>
    </row>
    <row r="17306" spans="1:8">
      <c r="A17306" t="s">
        <v>4</v>
      </c>
      <c r="B17306" s="4" t="s">
        <v>5</v>
      </c>
      <c r="C17306" s="4" t="s">
        <v>8</v>
      </c>
      <c r="D17306" s="4" t="s">
        <v>7</v>
      </c>
      <c r="E17306" s="4" t="s">
        <v>14</v>
      </c>
    </row>
    <row r="17307" spans="1:8">
      <c r="A17307" t="n">
        <v>144434</v>
      </c>
      <c r="B17307" s="74" t="n">
        <v>167</v>
      </c>
      <c r="C17307" s="7" t="n">
        <v>0</v>
      </c>
      <c r="D17307" s="7" t="n">
        <v>8</v>
      </c>
      <c r="E17307" s="7" t="n">
        <v>16</v>
      </c>
    </row>
    <row r="17308" spans="1:8">
      <c r="A17308" t="s">
        <v>4</v>
      </c>
      <c r="B17308" s="4" t="s">
        <v>5</v>
      </c>
      <c r="C17308" s="4" t="s">
        <v>8</v>
      </c>
      <c r="D17308" s="4" t="s">
        <v>7</v>
      </c>
      <c r="E17308" s="4" t="s">
        <v>14</v>
      </c>
    </row>
    <row r="17309" spans="1:8">
      <c r="A17309" t="n">
        <v>144442</v>
      </c>
      <c r="B17309" s="74" t="n">
        <v>167</v>
      </c>
      <c r="C17309" s="7" t="n">
        <v>0</v>
      </c>
      <c r="D17309" s="7" t="n">
        <v>9</v>
      </c>
      <c r="E17309" s="7" t="n">
        <v>16</v>
      </c>
    </row>
    <row r="17310" spans="1:8">
      <c r="A17310" t="s">
        <v>4</v>
      </c>
      <c r="B17310" s="4" t="s">
        <v>5</v>
      </c>
      <c r="C17310" s="4" t="s">
        <v>8</v>
      </c>
      <c r="D17310" s="4" t="s">
        <v>7</v>
      </c>
      <c r="E17310" s="4" t="s">
        <v>14</v>
      </c>
    </row>
    <row r="17311" spans="1:8">
      <c r="A17311" t="n">
        <v>144450</v>
      </c>
      <c r="B17311" s="74" t="n">
        <v>167</v>
      </c>
      <c r="C17311" s="7" t="n">
        <v>0</v>
      </c>
      <c r="D17311" s="7" t="n">
        <v>11</v>
      </c>
      <c r="E17311" s="7" t="n">
        <v>48</v>
      </c>
    </row>
    <row r="17312" spans="1:8">
      <c r="A17312" t="s">
        <v>4</v>
      </c>
      <c r="B17312" s="4" t="s">
        <v>5</v>
      </c>
      <c r="C17312" s="4" t="s">
        <v>8</v>
      </c>
    </row>
    <row r="17313" spans="1:5">
      <c r="A17313" t="n">
        <v>144458</v>
      </c>
      <c r="B17313" s="75" t="n">
        <v>117</v>
      </c>
      <c r="C17313" s="7" t="n">
        <v>2</v>
      </c>
    </row>
    <row r="17314" spans="1:5">
      <c r="A17314" t="s">
        <v>4</v>
      </c>
      <c r="B17314" s="4" t="s">
        <v>5</v>
      </c>
      <c r="C17314" s="4" t="s">
        <v>8</v>
      </c>
      <c r="D17314" s="4" t="s">
        <v>8</v>
      </c>
    </row>
    <row r="17315" spans="1:5">
      <c r="A17315" t="n">
        <v>144460</v>
      </c>
      <c r="B17315" s="75" t="n">
        <v>117</v>
      </c>
      <c r="C17315" s="7" t="n">
        <v>0</v>
      </c>
      <c r="D17315" s="7" t="n">
        <v>0</v>
      </c>
    </row>
    <row r="17316" spans="1:5">
      <c r="A17316" t="s">
        <v>4</v>
      </c>
      <c r="B17316" s="4" t="s">
        <v>5</v>
      </c>
      <c r="C17316" s="4" t="s">
        <v>8</v>
      </c>
    </row>
    <row r="17317" spans="1:5">
      <c r="A17317" t="n">
        <v>144463</v>
      </c>
      <c r="B17317" s="75" t="n">
        <v>117</v>
      </c>
      <c r="C17317" s="7" t="n">
        <v>1</v>
      </c>
    </row>
    <row r="17318" spans="1:5">
      <c r="A17318" t="s">
        <v>4</v>
      </c>
      <c r="B17318" s="4" t="s">
        <v>5</v>
      </c>
      <c r="C17318" s="4" t="s">
        <v>7</v>
      </c>
    </row>
    <row r="17319" spans="1:5">
      <c r="A17319" t="n">
        <v>144465</v>
      </c>
      <c r="B17319" s="25" t="n">
        <v>16</v>
      </c>
      <c r="C17319" s="7" t="n">
        <v>750</v>
      </c>
    </row>
    <row r="17320" spans="1:5">
      <c r="A17320" t="s">
        <v>4</v>
      </c>
      <c r="B17320" s="4" t="s">
        <v>5</v>
      </c>
      <c r="C17320" s="4" t="s">
        <v>8</v>
      </c>
      <c r="D17320" s="4" t="s">
        <v>7</v>
      </c>
      <c r="E17320" s="4" t="s">
        <v>13</v>
      </c>
      <c r="F17320" s="4" t="s">
        <v>7</v>
      </c>
      <c r="G17320" s="4" t="s">
        <v>14</v>
      </c>
      <c r="H17320" s="4" t="s">
        <v>14</v>
      </c>
      <c r="I17320" s="4" t="s">
        <v>7</v>
      </c>
      <c r="J17320" s="4" t="s">
        <v>7</v>
      </c>
      <c r="K17320" s="4" t="s">
        <v>14</v>
      </c>
      <c r="L17320" s="4" t="s">
        <v>14</v>
      </c>
      <c r="M17320" s="4" t="s">
        <v>14</v>
      </c>
      <c r="N17320" s="4" t="s">
        <v>14</v>
      </c>
      <c r="O17320" s="4" t="s">
        <v>9</v>
      </c>
    </row>
    <row r="17321" spans="1:5">
      <c r="A17321" t="n">
        <v>144468</v>
      </c>
      <c r="B17321" s="16" t="n">
        <v>50</v>
      </c>
      <c r="C17321" s="7" t="n">
        <v>0</v>
      </c>
      <c r="D17321" s="7" t="n">
        <v>12105</v>
      </c>
      <c r="E17321" s="7" t="n">
        <v>1</v>
      </c>
      <c r="F17321" s="7" t="n">
        <v>0</v>
      </c>
      <c r="G17321" s="7" t="n">
        <v>0</v>
      </c>
      <c r="H17321" s="7" t="n">
        <v>0</v>
      </c>
      <c r="I17321" s="7" t="n">
        <v>0</v>
      </c>
      <c r="J17321" s="7" t="n">
        <v>65533</v>
      </c>
      <c r="K17321" s="7" t="n">
        <v>0</v>
      </c>
      <c r="L17321" s="7" t="n">
        <v>0</v>
      </c>
      <c r="M17321" s="7" t="n">
        <v>0</v>
      </c>
      <c r="N17321" s="7" t="n">
        <v>0</v>
      </c>
      <c r="O17321" s="7" t="s">
        <v>15</v>
      </c>
    </row>
    <row r="17322" spans="1:5">
      <c r="A17322" t="s">
        <v>4</v>
      </c>
      <c r="B17322" s="4" t="s">
        <v>5</v>
      </c>
      <c r="C17322" s="4" t="s">
        <v>8</v>
      </c>
      <c r="D17322" s="4" t="s">
        <v>7</v>
      </c>
      <c r="E17322" s="4" t="s">
        <v>7</v>
      </c>
      <c r="F17322" s="4" t="s">
        <v>7</v>
      </c>
      <c r="G17322" s="4" t="s">
        <v>7</v>
      </c>
      <c r="H17322" s="4" t="s">
        <v>8</v>
      </c>
    </row>
    <row r="17323" spans="1:5">
      <c r="A17323" t="n">
        <v>144507</v>
      </c>
      <c r="B17323" s="37" t="n">
        <v>25</v>
      </c>
      <c r="C17323" s="7" t="n">
        <v>5</v>
      </c>
      <c r="D17323" s="7" t="n">
        <v>65535</v>
      </c>
      <c r="E17323" s="7" t="n">
        <v>500</v>
      </c>
      <c r="F17323" s="7" t="n">
        <v>800</v>
      </c>
      <c r="G17323" s="7" t="n">
        <v>140</v>
      </c>
      <c r="H17323" s="7" t="n">
        <v>0</v>
      </c>
    </row>
    <row r="17324" spans="1:5">
      <c r="A17324" t="s">
        <v>4</v>
      </c>
      <c r="B17324" s="4" t="s">
        <v>5</v>
      </c>
      <c r="C17324" s="4" t="s">
        <v>7</v>
      </c>
      <c r="D17324" s="4" t="s">
        <v>8</v>
      </c>
      <c r="E17324" s="4" t="s">
        <v>74</v>
      </c>
      <c r="F17324" s="4" t="s">
        <v>8</v>
      </c>
      <c r="G17324" s="4" t="s">
        <v>8</v>
      </c>
    </row>
    <row r="17325" spans="1:5">
      <c r="A17325" t="n">
        <v>144518</v>
      </c>
      <c r="B17325" s="44" t="n">
        <v>24</v>
      </c>
      <c r="C17325" s="7" t="n">
        <v>65533</v>
      </c>
      <c r="D17325" s="7" t="n">
        <v>11</v>
      </c>
      <c r="E17325" s="7" t="s">
        <v>543</v>
      </c>
      <c r="F17325" s="7" t="n">
        <v>2</v>
      </c>
      <c r="G17325" s="7" t="n">
        <v>0</v>
      </c>
    </row>
    <row r="17326" spans="1:5">
      <c r="A17326" t="s">
        <v>4</v>
      </c>
      <c r="B17326" s="4" t="s">
        <v>5</v>
      </c>
    </row>
    <row r="17327" spans="1:5">
      <c r="A17327" t="n">
        <v>144620</v>
      </c>
      <c r="B17327" s="41" t="n">
        <v>28</v>
      </c>
    </row>
    <row r="17328" spans="1:5">
      <c r="A17328" t="s">
        <v>4</v>
      </c>
      <c r="B17328" s="4" t="s">
        <v>5</v>
      </c>
      <c r="C17328" s="4" t="s">
        <v>8</v>
      </c>
    </row>
    <row r="17329" spans="1:15">
      <c r="A17329" t="n">
        <v>144621</v>
      </c>
      <c r="B17329" s="45" t="n">
        <v>27</v>
      </c>
      <c r="C17329" s="7" t="n">
        <v>0</v>
      </c>
    </row>
    <row r="17330" spans="1:15">
      <c r="A17330" t="s">
        <v>4</v>
      </c>
      <c r="B17330" s="4" t="s">
        <v>5</v>
      </c>
      <c r="C17330" s="4" t="s">
        <v>8</v>
      </c>
    </row>
    <row r="17331" spans="1:15">
      <c r="A17331" t="n">
        <v>144623</v>
      </c>
      <c r="B17331" s="45" t="n">
        <v>27</v>
      </c>
      <c r="C17331" s="7" t="n">
        <v>1</v>
      </c>
    </row>
    <row r="17332" spans="1:15">
      <c r="A17332" t="s">
        <v>4</v>
      </c>
      <c r="B17332" s="4" t="s">
        <v>5</v>
      </c>
      <c r="C17332" s="4" t="s">
        <v>8</v>
      </c>
      <c r="D17332" s="4" t="s">
        <v>7</v>
      </c>
      <c r="E17332" s="4" t="s">
        <v>7</v>
      </c>
      <c r="F17332" s="4" t="s">
        <v>7</v>
      </c>
      <c r="G17332" s="4" t="s">
        <v>7</v>
      </c>
      <c r="H17332" s="4" t="s">
        <v>8</v>
      </c>
    </row>
    <row r="17333" spans="1:15">
      <c r="A17333" t="n">
        <v>144625</v>
      </c>
      <c r="B17333" s="37" t="n">
        <v>25</v>
      </c>
      <c r="C17333" s="7" t="n">
        <v>5</v>
      </c>
      <c r="D17333" s="7" t="n">
        <v>65535</v>
      </c>
      <c r="E17333" s="7" t="n">
        <v>65535</v>
      </c>
      <c r="F17333" s="7" t="n">
        <v>65535</v>
      </c>
      <c r="G17333" s="7" t="n">
        <v>65535</v>
      </c>
      <c r="H17333" s="7" t="n">
        <v>0</v>
      </c>
    </row>
    <row r="17334" spans="1:15">
      <c r="A17334" t="s">
        <v>4</v>
      </c>
      <c r="B17334" s="4" t="s">
        <v>5</v>
      </c>
      <c r="C17334" s="4" t="s">
        <v>7</v>
      </c>
    </row>
    <row r="17335" spans="1:15">
      <c r="A17335" t="n">
        <v>144636</v>
      </c>
      <c r="B17335" s="6" t="n">
        <v>12</v>
      </c>
      <c r="C17335" s="7" t="n">
        <v>9237</v>
      </c>
    </row>
    <row r="17336" spans="1:15">
      <c r="A17336" t="s">
        <v>4</v>
      </c>
      <c r="B17336" s="4" t="s">
        <v>5</v>
      </c>
      <c r="C17336" s="4" t="s">
        <v>7</v>
      </c>
      <c r="D17336" s="4" t="s">
        <v>8</v>
      </c>
      <c r="E17336" s="4" t="s">
        <v>7</v>
      </c>
    </row>
    <row r="17337" spans="1:15">
      <c r="A17337" t="n">
        <v>144639</v>
      </c>
      <c r="B17337" s="48" t="n">
        <v>104</v>
      </c>
      <c r="C17337" s="7" t="n">
        <v>122</v>
      </c>
      <c r="D17337" s="7" t="n">
        <v>1</v>
      </c>
      <c r="E17337" s="7" t="n">
        <v>4</v>
      </c>
    </row>
    <row r="17338" spans="1:15">
      <c r="A17338" t="s">
        <v>4</v>
      </c>
      <c r="B17338" s="4" t="s">
        <v>5</v>
      </c>
    </row>
    <row r="17339" spans="1:15">
      <c r="A17339" t="n">
        <v>144645</v>
      </c>
      <c r="B17339" s="5" t="n">
        <v>1</v>
      </c>
    </row>
    <row r="17340" spans="1:15">
      <c r="A17340" t="s">
        <v>4</v>
      </c>
      <c r="B17340" s="4" t="s">
        <v>5</v>
      </c>
      <c r="C17340" s="4" t="s">
        <v>7</v>
      </c>
      <c r="D17340" s="4" t="s">
        <v>8</v>
      </c>
      <c r="E17340" s="4" t="s">
        <v>8</v>
      </c>
    </row>
    <row r="17341" spans="1:15">
      <c r="A17341" t="n">
        <v>144646</v>
      </c>
      <c r="B17341" s="48" t="n">
        <v>104</v>
      </c>
      <c r="C17341" s="7" t="n">
        <v>122</v>
      </c>
      <c r="D17341" s="7" t="n">
        <v>3</v>
      </c>
      <c r="E17341" s="7" t="n">
        <v>2</v>
      </c>
    </row>
    <row r="17342" spans="1:15">
      <c r="A17342" t="s">
        <v>4</v>
      </c>
      <c r="B17342" s="4" t="s">
        <v>5</v>
      </c>
    </row>
    <row r="17343" spans="1:15">
      <c r="A17343" t="n">
        <v>144651</v>
      </c>
      <c r="B17343" s="5" t="n">
        <v>1</v>
      </c>
    </row>
    <row r="17344" spans="1:15">
      <c r="A17344" t="s">
        <v>4</v>
      </c>
      <c r="B17344" s="4" t="s">
        <v>5</v>
      </c>
      <c r="C17344" s="4" t="s">
        <v>7</v>
      </c>
      <c r="D17344" s="4" t="s">
        <v>8</v>
      </c>
      <c r="E17344" s="4" t="s">
        <v>8</v>
      </c>
    </row>
    <row r="17345" spans="1:8">
      <c r="A17345" t="n">
        <v>144652</v>
      </c>
      <c r="B17345" s="48" t="n">
        <v>104</v>
      </c>
      <c r="C17345" s="7" t="n">
        <v>123</v>
      </c>
      <c r="D17345" s="7" t="n">
        <v>3</v>
      </c>
      <c r="E17345" s="7" t="n">
        <v>1</v>
      </c>
    </row>
    <row r="17346" spans="1:8">
      <c r="A17346" t="s">
        <v>4</v>
      </c>
      <c r="B17346" s="4" t="s">
        <v>5</v>
      </c>
    </row>
    <row r="17347" spans="1:8">
      <c r="A17347" t="n">
        <v>144657</v>
      </c>
      <c r="B17347" s="5" t="n">
        <v>1</v>
      </c>
    </row>
    <row r="17348" spans="1:8">
      <c r="A17348" t="s">
        <v>4</v>
      </c>
      <c r="B17348" s="4" t="s">
        <v>5</v>
      </c>
      <c r="C17348" s="4" t="s">
        <v>7</v>
      </c>
      <c r="D17348" s="4" t="s">
        <v>8</v>
      </c>
      <c r="E17348" s="4" t="s">
        <v>7</v>
      </c>
    </row>
    <row r="17349" spans="1:8">
      <c r="A17349" t="n">
        <v>144658</v>
      </c>
      <c r="B17349" s="48" t="n">
        <v>104</v>
      </c>
      <c r="C17349" s="7" t="n">
        <v>123</v>
      </c>
      <c r="D17349" s="7" t="n">
        <v>1</v>
      </c>
      <c r="E17349" s="7" t="n">
        <v>0</v>
      </c>
    </row>
    <row r="17350" spans="1:8">
      <c r="A17350" t="s">
        <v>4</v>
      </c>
      <c r="B17350" s="4" t="s">
        <v>5</v>
      </c>
    </row>
    <row r="17351" spans="1:8">
      <c r="A17351" t="n">
        <v>144664</v>
      </c>
      <c r="B17351" s="5" t="n">
        <v>1</v>
      </c>
    </row>
    <row r="17352" spans="1:8">
      <c r="A17352" t="s">
        <v>4</v>
      </c>
      <c r="B17352" s="4" t="s">
        <v>5</v>
      </c>
      <c r="C17352" s="4" t="s">
        <v>8</v>
      </c>
      <c r="D17352" s="4" t="s">
        <v>8</v>
      </c>
      <c r="E17352" s="4" t="s">
        <v>14</v>
      </c>
      <c r="F17352" s="4" t="s">
        <v>8</v>
      </c>
      <c r="G17352" s="4" t="s">
        <v>8</v>
      </c>
    </row>
    <row r="17353" spans="1:8">
      <c r="A17353" t="n">
        <v>144665</v>
      </c>
      <c r="B17353" s="32" t="n">
        <v>18</v>
      </c>
      <c r="C17353" s="7" t="n">
        <v>34</v>
      </c>
      <c r="D17353" s="7" t="n">
        <v>0</v>
      </c>
      <c r="E17353" s="7" t="n">
        <v>8</v>
      </c>
      <c r="F17353" s="7" t="n">
        <v>19</v>
      </c>
      <c r="G17353" s="7" t="n">
        <v>1</v>
      </c>
    </row>
    <row r="17354" spans="1:8">
      <c r="A17354" t="s">
        <v>4</v>
      </c>
      <c r="B17354" s="4" t="s">
        <v>5</v>
      </c>
      <c r="C17354" s="4" t="s">
        <v>7</v>
      </c>
      <c r="D17354" s="4" t="s">
        <v>8</v>
      </c>
      <c r="E17354" s="4" t="s">
        <v>8</v>
      </c>
      <c r="F17354" s="4" t="s">
        <v>9</v>
      </c>
    </row>
    <row r="17355" spans="1:8">
      <c r="A17355" t="n">
        <v>144674</v>
      </c>
      <c r="B17355" s="59" t="n">
        <v>47</v>
      </c>
      <c r="C17355" s="7" t="n">
        <v>13</v>
      </c>
      <c r="D17355" s="7" t="n">
        <v>0</v>
      </c>
      <c r="E17355" s="7" t="n">
        <v>1</v>
      </c>
      <c r="F17355" s="7" t="s">
        <v>546</v>
      </c>
    </row>
    <row r="17356" spans="1:8">
      <c r="A17356" t="s">
        <v>4</v>
      </c>
      <c r="B17356" s="4" t="s">
        <v>5</v>
      </c>
      <c r="C17356" s="4" t="s">
        <v>8</v>
      </c>
      <c r="D17356" s="4" t="s">
        <v>7</v>
      </c>
      <c r="E17356" s="4" t="s">
        <v>7</v>
      </c>
      <c r="F17356" s="4" t="s">
        <v>7</v>
      </c>
    </row>
    <row r="17357" spans="1:8">
      <c r="A17357" t="n">
        <v>144695</v>
      </c>
      <c r="B17357" s="91" t="n">
        <v>63</v>
      </c>
      <c r="C17357" s="7" t="n">
        <v>0</v>
      </c>
      <c r="D17357" s="7" t="n">
        <v>65535</v>
      </c>
      <c r="E17357" s="7" t="n">
        <v>45</v>
      </c>
      <c r="F17357" s="7" t="n">
        <v>0</v>
      </c>
    </row>
    <row r="17358" spans="1:8">
      <c r="A17358" t="s">
        <v>4</v>
      </c>
      <c r="B17358" s="4" t="s">
        <v>5</v>
      </c>
      <c r="C17358" s="4" t="s">
        <v>8</v>
      </c>
      <c r="D17358" s="4" t="s">
        <v>7</v>
      </c>
      <c r="E17358" s="4" t="s">
        <v>7</v>
      </c>
      <c r="F17358" s="4" t="s">
        <v>7</v>
      </c>
    </row>
    <row r="17359" spans="1:8">
      <c r="A17359" t="n">
        <v>144703</v>
      </c>
      <c r="B17359" s="91" t="n">
        <v>63</v>
      </c>
      <c r="C17359" s="7" t="n">
        <v>0</v>
      </c>
      <c r="D17359" s="7" t="n">
        <v>65535</v>
      </c>
      <c r="E17359" s="7" t="n">
        <v>32</v>
      </c>
      <c r="F17359" s="7" t="n">
        <v>100</v>
      </c>
    </row>
    <row r="17360" spans="1:8">
      <c r="A17360" t="s">
        <v>4</v>
      </c>
      <c r="B17360" s="4" t="s">
        <v>5</v>
      </c>
      <c r="C17360" s="4" t="s">
        <v>8</v>
      </c>
      <c r="D17360" s="4" t="s">
        <v>7</v>
      </c>
      <c r="E17360" s="4" t="s">
        <v>8</v>
      </c>
    </row>
    <row r="17361" spans="1:7">
      <c r="A17361" t="n">
        <v>144711</v>
      </c>
      <c r="B17361" s="50" t="n">
        <v>102</v>
      </c>
      <c r="C17361" s="7" t="n">
        <v>1</v>
      </c>
      <c r="D17361" s="7" t="n">
        <v>11</v>
      </c>
      <c r="E17361" s="7" t="n">
        <v>0</v>
      </c>
    </row>
    <row r="17362" spans="1:7">
      <c r="A17362" t="s">
        <v>4</v>
      </c>
      <c r="B17362" s="4" t="s">
        <v>5</v>
      </c>
      <c r="C17362" s="4" t="s">
        <v>8</v>
      </c>
      <c r="D17362" s="4" t="s">
        <v>7</v>
      </c>
      <c r="E17362" s="4" t="s">
        <v>8</v>
      </c>
    </row>
    <row r="17363" spans="1:7">
      <c r="A17363" t="n">
        <v>144716</v>
      </c>
      <c r="B17363" s="50" t="n">
        <v>102</v>
      </c>
      <c r="C17363" s="7" t="n">
        <v>1</v>
      </c>
      <c r="D17363" s="7" t="n">
        <v>11</v>
      </c>
      <c r="E17363" s="7" t="n">
        <v>1</v>
      </c>
    </row>
    <row r="17364" spans="1:7">
      <c r="A17364" t="s">
        <v>4</v>
      </c>
      <c r="B17364" s="4" t="s">
        <v>5</v>
      </c>
      <c r="C17364" s="4" t="s">
        <v>8</v>
      </c>
      <c r="D17364" s="4" t="s">
        <v>7</v>
      </c>
      <c r="E17364" s="4" t="s">
        <v>8</v>
      </c>
    </row>
    <row r="17365" spans="1:7">
      <c r="A17365" t="n">
        <v>144721</v>
      </c>
      <c r="B17365" s="50" t="n">
        <v>102</v>
      </c>
      <c r="C17365" s="7" t="n">
        <v>1</v>
      </c>
      <c r="D17365" s="7" t="n">
        <v>11</v>
      </c>
      <c r="E17365" s="7" t="n">
        <v>2</v>
      </c>
    </row>
    <row r="17366" spans="1:7">
      <c r="A17366" t="s">
        <v>4</v>
      </c>
      <c r="B17366" s="4" t="s">
        <v>5</v>
      </c>
      <c r="C17366" s="4" t="s">
        <v>8</v>
      </c>
      <c r="D17366" s="4" t="s">
        <v>7</v>
      </c>
      <c r="E17366" s="4" t="s">
        <v>14</v>
      </c>
    </row>
    <row r="17367" spans="1:7">
      <c r="A17367" t="n">
        <v>144726</v>
      </c>
      <c r="B17367" s="49" t="n">
        <v>101</v>
      </c>
      <c r="C17367" s="7" t="n">
        <v>0</v>
      </c>
      <c r="D17367" s="7" t="n">
        <v>1762</v>
      </c>
      <c r="E17367" s="7" t="n">
        <v>1</v>
      </c>
    </row>
    <row r="17368" spans="1:7">
      <c r="A17368" t="s">
        <v>4</v>
      </c>
      <c r="B17368" s="4" t="s">
        <v>5</v>
      </c>
      <c r="C17368" s="4" t="s">
        <v>8</v>
      </c>
      <c r="D17368" s="4" t="s">
        <v>7</v>
      </c>
      <c r="E17368" s="4" t="s">
        <v>14</v>
      </c>
    </row>
    <row r="17369" spans="1:7">
      <c r="A17369" t="n">
        <v>144734</v>
      </c>
      <c r="B17369" s="49" t="n">
        <v>101</v>
      </c>
      <c r="C17369" s="7" t="n">
        <v>0</v>
      </c>
      <c r="D17369" s="7" t="n">
        <v>414</v>
      </c>
      <c r="E17369" s="7" t="n">
        <v>1</v>
      </c>
    </row>
    <row r="17370" spans="1:7">
      <c r="A17370" t="s">
        <v>4</v>
      </c>
      <c r="B17370" s="4" t="s">
        <v>5</v>
      </c>
      <c r="C17370" s="4" t="s">
        <v>8</v>
      </c>
      <c r="D17370" s="4" t="s">
        <v>7</v>
      </c>
      <c r="E17370" s="4" t="s">
        <v>14</v>
      </c>
    </row>
    <row r="17371" spans="1:7">
      <c r="A17371" t="n">
        <v>144742</v>
      </c>
      <c r="B17371" s="49" t="n">
        <v>101</v>
      </c>
      <c r="C17371" s="7" t="n">
        <v>0</v>
      </c>
      <c r="D17371" s="7" t="n">
        <v>564</v>
      </c>
      <c r="E17371" s="7" t="n">
        <v>1</v>
      </c>
    </row>
    <row r="17372" spans="1:7">
      <c r="A17372" t="s">
        <v>4</v>
      </c>
      <c r="B17372" s="4" t="s">
        <v>5</v>
      </c>
      <c r="C17372" s="4" t="s">
        <v>8</v>
      </c>
      <c r="D17372" s="4" t="s">
        <v>7</v>
      </c>
      <c r="E17372" s="4" t="s">
        <v>7</v>
      </c>
      <c r="F17372" s="4" t="s">
        <v>8</v>
      </c>
    </row>
    <row r="17373" spans="1:7">
      <c r="A17373" t="n">
        <v>144750</v>
      </c>
      <c r="B17373" s="50" t="n">
        <v>102</v>
      </c>
      <c r="C17373" s="7" t="n">
        <v>0</v>
      </c>
      <c r="D17373" s="7" t="n">
        <v>11</v>
      </c>
      <c r="E17373" s="7" t="n">
        <v>1762</v>
      </c>
      <c r="F17373" s="7" t="n">
        <v>255</v>
      </c>
    </row>
    <row r="17374" spans="1:7">
      <c r="A17374" t="s">
        <v>4</v>
      </c>
      <c r="B17374" s="4" t="s">
        <v>5</v>
      </c>
      <c r="C17374" s="4" t="s">
        <v>8</v>
      </c>
      <c r="D17374" s="4" t="s">
        <v>7</v>
      </c>
      <c r="E17374" s="4" t="s">
        <v>7</v>
      </c>
      <c r="F17374" s="4" t="s">
        <v>8</v>
      </c>
    </row>
    <row r="17375" spans="1:7">
      <c r="A17375" t="n">
        <v>144757</v>
      </c>
      <c r="B17375" s="50" t="n">
        <v>102</v>
      </c>
      <c r="C17375" s="7" t="n">
        <v>0</v>
      </c>
      <c r="D17375" s="7" t="n">
        <v>11</v>
      </c>
      <c r="E17375" s="7" t="n">
        <v>414</v>
      </c>
      <c r="F17375" s="7" t="n">
        <v>255</v>
      </c>
    </row>
    <row r="17376" spans="1:7">
      <c r="A17376" t="s">
        <v>4</v>
      </c>
      <c r="B17376" s="4" t="s">
        <v>5</v>
      </c>
      <c r="C17376" s="4" t="s">
        <v>8</v>
      </c>
      <c r="D17376" s="4" t="s">
        <v>7</v>
      </c>
      <c r="E17376" s="4" t="s">
        <v>7</v>
      </c>
      <c r="F17376" s="4" t="s">
        <v>8</v>
      </c>
    </row>
    <row r="17377" spans="1:6">
      <c r="A17377" t="n">
        <v>144764</v>
      </c>
      <c r="B17377" s="50" t="n">
        <v>102</v>
      </c>
      <c r="C17377" s="7" t="n">
        <v>0</v>
      </c>
      <c r="D17377" s="7" t="n">
        <v>11</v>
      </c>
      <c r="E17377" s="7" t="n">
        <v>564</v>
      </c>
      <c r="F17377" s="7" t="n">
        <v>255</v>
      </c>
    </row>
    <row r="17378" spans="1:6">
      <c r="A17378" t="s">
        <v>4</v>
      </c>
      <c r="B17378" s="4" t="s">
        <v>5</v>
      </c>
      <c r="C17378" s="4" t="s">
        <v>8</v>
      </c>
      <c r="D17378" s="4" t="s">
        <v>7</v>
      </c>
      <c r="E17378" s="4" t="s">
        <v>14</v>
      </c>
    </row>
    <row r="17379" spans="1:6">
      <c r="A17379" t="n">
        <v>144771</v>
      </c>
      <c r="B17379" s="74" t="n">
        <v>167</v>
      </c>
      <c r="C17379" s="7" t="n">
        <v>0</v>
      </c>
      <c r="D17379" s="7" t="n">
        <v>11</v>
      </c>
      <c r="E17379" s="7" t="n">
        <v>2048</v>
      </c>
    </row>
    <row r="17380" spans="1:6">
      <c r="A17380" t="s">
        <v>4</v>
      </c>
      <c r="B17380" s="4" t="s">
        <v>5</v>
      </c>
      <c r="C17380" s="4" t="s">
        <v>8</v>
      </c>
      <c r="D17380" s="4" t="s">
        <v>7</v>
      </c>
      <c r="E17380" s="4" t="s">
        <v>14</v>
      </c>
    </row>
    <row r="17381" spans="1:6">
      <c r="A17381" t="n">
        <v>144779</v>
      </c>
      <c r="B17381" s="74" t="n">
        <v>167</v>
      </c>
      <c r="C17381" s="7" t="n">
        <v>0</v>
      </c>
      <c r="D17381" s="7" t="n">
        <v>11</v>
      </c>
      <c r="E17381" s="7" t="n">
        <v>4096</v>
      </c>
    </row>
    <row r="17382" spans="1:6">
      <c r="A17382" t="s">
        <v>4</v>
      </c>
      <c r="B17382" s="4" t="s">
        <v>5</v>
      </c>
      <c r="C17382" s="4" t="s">
        <v>8</v>
      </c>
      <c r="D17382" s="4" t="s">
        <v>7</v>
      </c>
      <c r="E17382" s="4" t="s">
        <v>14</v>
      </c>
    </row>
    <row r="17383" spans="1:6">
      <c r="A17383" t="n">
        <v>144787</v>
      </c>
      <c r="B17383" s="74" t="n">
        <v>167</v>
      </c>
      <c r="C17383" s="7" t="n">
        <v>0</v>
      </c>
      <c r="D17383" s="7" t="n">
        <v>11</v>
      </c>
      <c r="E17383" s="7" t="n">
        <v>8192</v>
      </c>
    </row>
    <row r="17384" spans="1:6">
      <c r="A17384" t="s">
        <v>4</v>
      </c>
      <c r="B17384" s="4" t="s">
        <v>5</v>
      </c>
      <c r="C17384" s="4" t="s">
        <v>7</v>
      </c>
      <c r="D17384" s="4" t="s">
        <v>13</v>
      </c>
      <c r="E17384" s="4" t="s">
        <v>13</v>
      </c>
      <c r="F17384" s="4" t="s">
        <v>13</v>
      </c>
      <c r="G17384" s="4" t="s">
        <v>13</v>
      </c>
    </row>
    <row r="17385" spans="1:6">
      <c r="A17385" t="n">
        <v>144795</v>
      </c>
      <c r="B17385" s="46" t="n">
        <v>46</v>
      </c>
      <c r="C17385" s="7" t="n">
        <v>61456</v>
      </c>
      <c r="D17385" s="7" t="n">
        <v>0</v>
      </c>
      <c r="E17385" s="7" t="n">
        <v>2</v>
      </c>
      <c r="F17385" s="7" t="n">
        <v>39</v>
      </c>
      <c r="G17385" s="7" t="n">
        <v>0</v>
      </c>
    </row>
    <row r="17386" spans="1:6">
      <c r="A17386" t="s">
        <v>4</v>
      </c>
      <c r="B17386" s="4" t="s">
        <v>5</v>
      </c>
      <c r="C17386" s="4" t="s">
        <v>8</v>
      </c>
      <c r="D17386" s="4" t="s">
        <v>8</v>
      </c>
      <c r="E17386" s="4" t="s">
        <v>13</v>
      </c>
      <c r="F17386" s="4" t="s">
        <v>13</v>
      </c>
      <c r="G17386" s="4" t="s">
        <v>13</v>
      </c>
      <c r="H17386" s="4" t="s">
        <v>7</v>
      </c>
      <c r="I17386" s="4" t="s">
        <v>8</v>
      </c>
    </row>
    <row r="17387" spans="1:6">
      <c r="A17387" t="n">
        <v>144814</v>
      </c>
      <c r="B17387" s="31" t="n">
        <v>45</v>
      </c>
      <c r="C17387" s="7" t="n">
        <v>4</v>
      </c>
      <c r="D17387" s="7" t="n">
        <v>3</v>
      </c>
      <c r="E17387" s="7" t="n">
        <v>7</v>
      </c>
      <c r="F17387" s="7" t="n">
        <v>191.630004882813</v>
      </c>
      <c r="G17387" s="7" t="n">
        <v>0</v>
      </c>
      <c r="H17387" s="7" t="n">
        <v>0</v>
      </c>
      <c r="I17387" s="7" t="n">
        <v>0</v>
      </c>
    </row>
    <row r="17388" spans="1:6">
      <c r="A17388" t="s">
        <v>4</v>
      </c>
      <c r="B17388" s="4" t="s">
        <v>5</v>
      </c>
      <c r="C17388" s="4" t="s">
        <v>8</v>
      </c>
      <c r="D17388" s="4" t="s">
        <v>9</v>
      </c>
    </row>
    <row r="17389" spans="1:6">
      <c r="A17389" t="n">
        <v>144832</v>
      </c>
      <c r="B17389" s="9" t="n">
        <v>2</v>
      </c>
      <c r="C17389" s="7" t="n">
        <v>10</v>
      </c>
      <c r="D17389" s="7" t="s">
        <v>548</v>
      </c>
    </row>
    <row r="17390" spans="1:6">
      <c r="A17390" t="s">
        <v>4</v>
      </c>
      <c r="B17390" s="4" t="s">
        <v>5</v>
      </c>
      <c r="C17390" s="4" t="s">
        <v>7</v>
      </c>
    </row>
    <row r="17391" spans="1:6">
      <c r="A17391" t="n">
        <v>144847</v>
      </c>
      <c r="B17391" s="25" t="n">
        <v>16</v>
      </c>
      <c r="C17391" s="7" t="n">
        <v>0</v>
      </c>
    </row>
    <row r="17392" spans="1:6">
      <c r="A17392" t="s">
        <v>4</v>
      </c>
      <c r="B17392" s="4" t="s">
        <v>5</v>
      </c>
      <c r="C17392" s="4" t="s">
        <v>8</v>
      </c>
      <c r="D17392" s="4" t="s">
        <v>7</v>
      </c>
    </row>
    <row r="17393" spans="1:9">
      <c r="A17393" t="n">
        <v>144850</v>
      </c>
      <c r="B17393" s="27" t="n">
        <v>58</v>
      </c>
      <c r="C17393" s="7" t="n">
        <v>105</v>
      </c>
      <c r="D17393" s="7" t="n">
        <v>300</v>
      </c>
    </row>
    <row r="17394" spans="1:9">
      <c r="A17394" t="s">
        <v>4</v>
      </c>
      <c r="B17394" s="4" t="s">
        <v>5</v>
      </c>
      <c r="C17394" s="4" t="s">
        <v>13</v>
      </c>
      <c r="D17394" s="4" t="s">
        <v>7</v>
      </c>
    </row>
    <row r="17395" spans="1:9">
      <c r="A17395" t="n">
        <v>144854</v>
      </c>
      <c r="B17395" s="60" t="n">
        <v>103</v>
      </c>
      <c r="C17395" s="7" t="n">
        <v>1</v>
      </c>
      <c r="D17395" s="7" t="n">
        <v>300</v>
      </c>
    </row>
    <row r="17396" spans="1:9">
      <c r="A17396" t="s">
        <v>4</v>
      </c>
      <c r="B17396" s="4" t="s">
        <v>5</v>
      </c>
      <c r="C17396" s="4" t="s">
        <v>8</v>
      </c>
      <c r="D17396" s="4" t="s">
        <v>7</v>
      </c>
    </row>
    <row r="17397" spans="1:9">
      <c r="A17397" t="n">
        <v>144861</v>
      </c>
      <c r="B17397" s="64" t="n">
        <v>72</v>
      </c>
      <c r="C17397" s="7" t="n">
        <v>4</v>
      </c>
      <c r="D17397" s="7" t="n">
        <v>0</v>
      </c>
    </row>
    <row r="17398" spans="1:9">
      <c r="A17398" t="s">
        <v>4</v>
      </c>
      <c r="B17398" s="4" t="s">
        <v>5</v>
      </c>
      <c r="C17398" s="4" t="s">
        <v>14</v>
      </c>
    </row>
    <row r="17399" spans="1:9">
      <c r="A17399" t="n">
        <v>144865</v>
      </c>
      <c r="B17399" s="62" t="n">
        <v>15</v>
      </c>
      <c r="C17399" s="7" t="n">
        <v>1073741824</v>
      </c>
    </row>
    <row r="17400" spans="1:9">
      <c r="A17400" t="s">
        <v>4</v>
      </c>
      <c r="B17400" s="4" t="s">
        <v>5</v>
      </c>
      <c r="C17400" s="4" t="s">
        <v>8</v>
      </c>
    </row>
    <row r="17401" spans="1:9">
      <c r="A17401" t="n">
        <v>144870</v>
      </c>
      <c r="B17401" s="61" t="n">
        <v>64</v>
      </c>
      <c r="C17401" s="7" t="n">
        <v>3</v>
      </c>
    </row>
    <row r="17402" spans="1:9">
      <c r="A17402" t="s">
        <v>4</v>
      </c>
      <c r="B17402" s="4" t="s">
        <v>5</v>
      </c>
      <c r="C17402" s="4" t="s">
        <v>8</v>
      </c>
    </row>
    <row r="17403" spans="1:9">
      <c r="A17403" t="n">
        <v>144872</v>
      </c>
      <c r="B17403" s="53" t="n">
        <v>74</v>
      </c>
      <c r="C17403" s="7" t="n">
        <v>67</v>
      </c>
    </row>
    <row r="17404" spans="1:9">
      <c r="A17404" t="s">
        <v>4</v>
      </c>
      <c r="B17404" s="4" t="s">
        <v>5</v>
      </c>
      <c r="C17404" s="4" t="s">
        <v>8</v>
      </c>
      <c r="D17404" s="4" t="s">
        <v>8</v>
      </c>
      <c r="E17404" s="4" t="s">
        <v>7</v>
      </c>
    </row>
    <row r="17405" spans="1:9">
      <c r="A17405" t="n">
        <v>144874</v>
      </c>
      <c r="B17405" s="31" t="n">
        <v>45</v>
      </c>
      <c r="C17405" s="7" t="n">
        <v>8</v>
      </c>
      <c r="D17405" s="7" t="n">
        <v>1</v>
      </c>
      <c r="E17405" s="7" t="n">
        <v>0</v>
      </c>
    </row>
    <row r="17406" spans="1:9">
      <c r="A17406" t="s">
        <v>4</v>
      </c>
      <c r="B17406" s="4" t="s">
        <v>5</v>
      </c>
      <c r="C17406" s="4" t="s">
        <v>7</v>
      </c>
    </row>
    <row r="17407" spans="1:9">
      <c r="A17407" t="n">
        <v>144879</v>
      </c>
      <c r="B17407" s="8" t="n">
        <v>13</v>
      </c>
      <c r="C17407" s="7" t="n">
        <v>6409</v>
      </c>
    </row>
    <row r="17408" spans="1:9">
      <c r="A17408" t="s">
        <v>4</v>
      </c>
      <c r="B17408" s="4" t="s">
        <v>5</v>
      </c>
      <c r="C17408" s="4" t="s">
        <v>7</v>
      </c>
    </row>
    <row r="17409" spans="1:5">
      <c r="A17409" t="n">
        <v>144882</v>
      </c>
      <c r="B17409" s="8" t="n">
        <v>13</v>
      </c>
      <c r="C17409" s="7" t="n">
        <v>6408</v>
      </c>
    </row>
    <row r="17410" spans="1:5">
      <c r="A17410" t="s">
        <v>4</v>
      </c>
      <c r="B17410" s="4" t="s">
        <v>5</v>
      </c>
      <c r="C17410" s="4" t="s">
        <v>7</v>
      </c>
    </row>
    <row r="17411" spans="1:5">
      <c r="A17411" t="n">
        <v>144885</v>
      </c>
      <c r="B17411" s="6" t="n">
        <v>12</v>
      </c>
      <c r="C17411" s="7" t="n">
        <v>6464</v>
      </c>
    </row>
    <row r="17412" spans="1:5">
      <c r="A17412" t="s">
        <v>4</v>
      </c>
      <c r="B17412" s="4" t="s">
        <v>5</v>
      </c>
      <c r="C17412" s="4" t="s">
        <v>7</v>
      </c>
    </row>
    <row r="17413" spans="1:5">
      <c r="A17413" t="n">
        <v>144888</v>
      </c>
      <c r="B17413" s="8" t="n">
        <v>13</v>
      </c>
      <c r="C17413" s="7" t="n">
        <v>6465</v>
      </c>
    </row>
    <row r="17414" spans="1:5">
      <c r="A17414" t="s">
        <v>4</v>
      </c>
      <c r="B17414" s="4" t="s">
        <v>5</v>
      </c>
      <c r="C17414" s="4" t="s">
        <v>7</v>
      </c>
    </row>
    <row r="17415" spans="1:5">
      <c r="A17415" t="n">
        <v>144891</v>
      </c>
      <c r="B17415" s="8" t="n">
        <v>13</v>
      </c>
      <c r="C17415" s="7" t="n">
        <v>6466</v>
      </c>
    </row>
    <row r="17416" spans="1:5">
      <c r="A17416" t="s">
        <v>4</v>
      </c>
      <c r="B17416" s="4" t="s">
        <v>5</v>
      </c>
      <c r="C17416" s="4" t="s">
        <v>7</v>
      </c>
    </row>
    <row r="17417" spans="1:5">
      <c r="A17417" t="n">
        <v>144894</v>
      </c>
      <c r="B17417" s="8" t="n">
        <v>13</v>
      </c>
      <c r="C17417" s="7" t="n">
        <v>6467</v>
      </c>
    </row>
    <row r="17418" spans="1:5">
      <c r="A17418" t="s">
        <v>4</v>
      </c>
      <c r="B17418" s="4" t="s">
        <v>5</v>
      </c>
      <c r="C17418" s="4" t="s">
        <v>7</v>
      </c>
    </row>
    <row r="17419" spans="1:5">
      <c r="A17419" t="n">
        <v>144897</v>
      </c>
      <c r="B17419" s="8" t="n">
        <v>13</v>
      </c>
      <c r="C17419" s="7" t="n">
        <v>6468</v>
      </c>
    </row>
    <row r="17420" spans="1:5">
      <c r="A17420" t="s">
        <v>4</v>
      </c>
      <c r="B17420" s="4" t="s">
        <v>5</v>
      </c>
      <c r="C17420" s="4" t="s">
        <v>7</v>
      </c>
    </row>
    <row r="17421" spans="1:5">
      <c r="A17421" t="n">
        <v>144900</v>
      </c>
      <c r="B17421" s="8" t="n">
        <v>13</v>
      </c>
      <c r="C17421" s="7" t="n">
        <v>6469</v>
      </c>
    </row>
    <row r="17422" spans="1:5">
      <c r="A17422" t="s">
        <v>4</v>
      </c>
      <c r="B17422" s="4" t="s">
        <v>5</v>
      </c>
      <c r="C17422" s="4" t="s">
        <v>7</v>
      </c>
    </row>
    <row r="17423" spans="1:5">
      <c r="A17423" t="n">
        <v>144903</v>
      </c>
      <c r="B17423" s="8" t="n">
        <v>13</v>
      </c>
      <c r="C17423" s="7" t="n">
        <v>6470</v>
      </c>
    </row>
    <row r="17424" spans="1:5">
      <c r="A17424" t="s">
        <v>4</v>
      </c>
      <c r="B17424" s="4" t="s">
        <v>5</v>
      </c>
      <c r="C17424" s="4" t="s">
        <v>7</v>
      </c>
    </row>
    <row r="17425" spans="1:3">
      <c r="A17425" t="n">
        <v>144906</v>
      </c>
      <c r="B17425" s="8" t="n">
        <v>13</v>
      </c>
      <c r="C17425" s="7" t="n">
        <v>6471</v>
      </c>
    </row>
    <row r="17426" spans="1:3">
      <c r="A17426" t="s">
        <v>4</v>
      </c>
      <c r="B17426" s="4" t="s">
        <v>5</v>
      </c>
      <c r="C17426" s="4" t="s">
        <v>8</v>
      </c>
    </row>
    <row r="17427" spans="1:3">
      <c r="A17427" t="n">
        <v>144909</v>
      </c>
      <c r="B17427" s="53" t="n">
        <v>74</v>
      </c>
      <c r="C17427" s="7" t="n">
        <v>18</v>
      </c>
    </row>
    <row r="17428" spans="1:3">
      <c r="A17428" t="s">
        <v>4</v>
      </c>
      <c r="B17428" s="4" t="s">
        <v>5</v>
      </c>
      <c r="C17428" s="4" t="s">
        <v>8</v>
      </c>
    </row>
    <row r="17429" spans="1:3">
      <c r="A17429" t="n">
        <v>144911</v>
      </c>
      <c r="B17429" s="53" t="n">
        <v>74</v>
      </c>
      <c r="C17429" s="7" t="n">
        <v>45</v>
      </c>
    </row>
    <row r="17430" spans="1:3">
      <c r="A17430" t="s">
        <v>4</v>
      </c>
      <c r="B17430" s="4" t="s">
        <v>5</v>
      </c>
      <c r="C17430" s="4" t="s">
        <v>7</v>
      </c>
    </row>
    <row r="17431" spans="1:3">
      <c r="A17431" t="n">
        <v>144913</v>
      </c>
      <c r="B17431" s="25" t="n">
        <v>16</v>
      </c>
      <c r="C17431" s="7" t="n">
        <v>0</v>
      </c>
    </row>
    <row r="17432" spans="1:3">
      <c r="A17432" t="s">
        <v>4</v>
      </c>
      <c r="B17432" s="4" t="s">
        <v>5</v>
      </c>
      <c r="C17432" s="4" t="s">
        <v>8</v>
      </c>
      <c r="D17432" s="4" t="s">
        <v>8</v>
      </c>
      <c r="E17432" s="4" t="s">
        <v>8</v>
      </c>
      <c r="F17432" s="4" t="s">
        <v>8</v>
      </c>
    </row>
    <row r="17433" spans="1:3">
      <c r="A17433" t="n">
        <v>144916</v>
      </c>
      <c r="B17433" s="11" t="n">
        <v>14</v>
      </c>
      <c r="C17433" s="7" t="n">
        <v>0</v>
      </c>
      <c r="D17433" s="7" t="n">
        <v>8</v>
      </c>
      <c r="E17433" s="7" t="n">
        <v>0</v>
      </c>
      <c r="F17433" s="7" t="n">
        <v>0</v>
      </c>
    </row>
    <row r="17434" spans="1:3">
      <c r="A17434" t="s">
        <v>4</v>
      </c>
      <c r="B17434" s="4" t="s">
        <v>5</v>
      </c>
      <c r="C17434" s="4" t="s">
        <v>8</v>
      </c>
      <c r="D17434" s="4" t="s">
        <v>9</v>
      </c>
    </row>
    <row r="17435" spans="1:3">
      <c r="A17435" t="n">
        <v>144921</v>
      </c>
      <c r="B17435" s="9" t="n">
        <v>2</v>
      </c>
      <c r="C17435" s="7" t="n">
        <v>11</v>
      </c>
      <c r="D17435" s="7" t="s">
        <v>16</v>
      </c>
    </row>
    <row r="17436" spans="1:3">
      <c r="A17436" t="s">
        <v>4</v>
      </c>
      <c r="B17436" s="4" t="s">
        <v>5</v>
      </c>
      <c r="C17436" s="4" t="s">
        <v>7</v>
      </c>
    </row>
    <row r="17437" spans="1:3">
      <c r="A17437" t="n">
        <v>144935</v>
      </c>
      <c r="B17437" s="25" t="n">
        <v>16</v>
      </c>
      <c r="C17437" s="7" t="n">
        <v>0</v>
      </c>
    </row>
    <row r="17438" spans="1:3">
      <c r="A17438" t="s">
        <v>4</v>
      </c>
      <c r="B17438" s="4" t="s">
        <v>5</v>
      </c>
      <c r="C17438" s="4" t="s">
        <v>8</v>
      </c>
      <c r="D17438" s="4" t="s">
        <v>9</v>
      </c>
    </row>
    <row r="17439" spans="1:3">
      <c r="A17439" t="n">
        <v>144938</v>
      </c>
      <c r="B17439" s="9" t="n">
        <v>2</v>
      </c>
      <c r="C17439" s="7" t="n">
        <v>11</v>
      </c>
      <c r="D17439" s="7" t="s">
        <v>549</v>
      </c>
    </row>
    <row r="17440" spans="1:3">
      <c r="A17440" t="s">
        <v>4</v>
      </c>
      <c r="B17440" s="4" t="s">
        <v>5</v>
      </c>
      <c r="C17440" s="4" t="s">
        <v>7</v>
      </c>
    </row>
    <row r="17441" spans="1:6">
      <c r="A17441" t="n">
        <v>144947</v>
      </c>
      <c r="B17441" s="25" t="n">
        <v>16</v>
      </c>
      <c r="C17441" s="7" t="n">
        <v>0</v>
      </c>
    </row>
    <row r="17442" spans="1:6">
      <c r="A17442" t="s">
        <v>4</v>
      </c>
      <c r="B17442" s="4" t="s">
        <v>5</v>
      </c>
      <c r="C17442" s="4" t="s">
        <v>14</v>
      </c>
    </row>
    <row r="17443" spans="1:6">
      <c r="A17443" t="n">
        <v>144950</v>
      </c>
      <c r="B17443" s="62" t="n">
        <v>15</v>
      </c>
      <c r="C17443" s="7" t="n">
        <v>2048</v>
      </c>
    </row>
    <row r="17444" spans="1:6">
      <c r="A17444" t="s">
        <v>4</v>
      </c>
      <c r="B17444" s="4" t="s">
        <v>5</v>
      </c>
      <c r="C17444" s="4" t="s">
        <v>8</v>
      </c>
      <c r="D17444" s="4" t="s">
        <v>9</v>
      </c>
    </row>
    <row r="17445" spans="1:6">
      <c r="A17445" t="n">
        <v>144955</v>
      </c>
      <c r="B17445" s="9" t="n">
        <v>2</v>
      </c>
      <c r="C17445" s="7" t="n">
        <v>10</v>
      </c>
      <c r="D17445" s="7" t="s">
        <v>49</v>
      </c>
    </row>
    <row r="17446" spans="1:6">
      <c r="A17446" t="s">
        <v>4</v>
      </c>
      <c r="B17446" s="4" t="s">
        <v>5</v>
      </c>
      <c r="C17446" s="4" t="s">
        <v>7</v>
      </c>
    </row>
    <row r="17447" spans="1:6">
      <c r="A17447" t="n">
        <v>144973</v>
      </c>
      <c r="B17447" s="25" t="n">
        <v>16</v>
      </c>
      <c r="C17447" s="7" t="n">
        <v>0</v>
      </c>
    </row>
    <row r="17448" spans="1:6">
      <c r="A17448" t="s">
        <v>4</v>
      </c>
      <c r="B17448" s="4" t="s">
        <v>5</v>
      </c>
      <c r="C17448" s="4" t="s">
        <v>8</v>
      </c>
      <c r="D17448" s="4" t="s">
        <v>9</v>
      </c>
    </row>
    <row r="17449" spans="1:6">
      <c r="A17449" t="n">
        <v>144976</v>
      </c>
      <c r="B17449" s="9" t="n">
        <v>2</v>
      </c>
      <c r="C17449" s="7" t="n">
        <v>10</v>
      </c>
      <c r="D17449" s="7" t="s">
        <v>50</v>
      </c>
    </row>
    <row r="17450" spans="1:6">
      <c r="A17450" t="s">
        <v>4</v>
      </c>
      <c r="B17450" s="4" t="s">
        <v>5</v>
      </c>
      <c r="C17450" s="4" t="s">
        <v>7</v>
      </c>
    </row>
    <row r="17451" spans="1:6">
      <c r="A17451" t="n">
        <v>144995</v>
      </c>
      <c r="B17451" s="25" t="n">
        <v>16</v>
      </c>
      <c r="C17451" s="7" t="n">
        <v>0</v>
      </c>
    </row>
    <row r="17452" spans="1:6">
      <c r="A17452" t="s">
        <v>4</v>
      </c>
      <c r="B17452" s="4" t="s">
        <v>5</v>
      </c>
      <c r="C17452" s="4" t="s">
        <v>8</v>
      </c>
      <c r="D17452" s="4" t="s">
        <v>7</v>
      </c>
      <c r="E17452" s="4" t="s">
        <v>13</v>
      </c>
    </row>
    <row r="17453" spans="1:6">
      <c r="A17453" t="n">
        <v>144998</v>
      </c>
      <c r="B17453" s="27" t="n">
        <v>58</v>
      </c>
      <c r="C17453" s="7" t="n">
        <v>100</v>
      </c>
      <c r="D17453" s="7" t="n">
        <v>300</v>
      </c>
      <c r="E17453" s="7" t="n">
        <v>1</v>
      </c>
    </row>
    <row r="17454" spans="1:6">
      <c r="A17454" t="s">
        <v>4</v>
      </c>
      <c r="B17454" s="4" t="s">
        <v>5</v>
      </c>
      <c r="C17454" s="4" t="s">
        <v>8</v>
      </c>
      <c r="D17454" s="4" t="s">
        <v>7</v>
      </c>
    </row>
    <row r="17455" spans="1:6">
      <c r="A17455" t="n">
        <v>145006</v>
      </c>
      <c r="B17455" s="27" t="n">
        <v>58</v>
      </c>
      <c r="C17455" s="7" t="n">
        <v>255</v>
      </c>
      <c r="D17455" s="7" t="n">
        <v>0</v>
      </c>
    </row>
    <row r="17456" spans="1:6">
      <c r="A17456" t="s">
        <v>4</v>
      </c>
      <c r="B17456" s="4" t="s">
        <v>5</v>
      </c>
      <c r="C17456" s="4" t="s">
        <v>8</v>
      </c>
    </row>
    <row r="17457" spans="1:5">
      <c r="A17457" t="n">
        <v>145010</v>
      </c>
      <c r="B17457" s="29" t="n">
        <v>23</v>
      </c>
      <c r="C17457" s="7" t="n">
        <v>0</v>
      </c>
    </row>
    <row r="17458" spans="1:5">
      <c r="A17458" t="s">
        <v>4</v>
      </c>
      <c r="B17458" s="4" t="s">
        <v>5</v>
      </c>
    </row>
    <row r="17459" spans="1:5">
      <c r="A17459" t="n">
        <v>145012</v>
      </c>
      <c r="B17459" s="5" t="n">
        <v>1</v>
      </c>
    </row>
    <row r="17460" spans="1:5" s="3" customFormat="1" customHeight="0">
      <c r="A17460" s="3" t="s">
        <v>2</v>
      </c>
      <c r="B17460" s="3" t="s">
        <v>967</v>
      </c>
    </row>
    <row r="17461" spans="1:5">
      <c r="A17461" t="s">
        <v>4</v>
      </c>
      <c r="B17461" s="4" t="s">
        <v>5</v>
      </c>
      <c r="C17461" s="4" t="s">
        <v>8</v>
      </c>
      <c r="D17461" s="4" t="s">
        <v>8</v>
      </c>
      <c r="E17461" s="4" t="s">
        <v>8</v>
      </c>
      <c r="F17461" s="4" t="s">
        <v>8</v>
      </c>
    </row>
    <row r="17462" spans="1:5">
      <c r="A17462" t="n">
        <v>145016</v>
      </c>
      <c r="B17462" s="11" t="n">
        <v>14</v>
      </c>
      <c r="C17462" s="7" t="n">
        <v>2</v>
      </c>
      <c r="D17462" s="7" t="n">
        <v>0</v>
      </c>
      <c r="E17462" s="7" t="n">
        <v>0</v>
      </c>
      <c r="F17462" s="7" t="n">
        <v>0</v>
      </c>
    </row>
    <row r="17463" spans="1:5">
      <c r="A17463" t="s">
        <v>4</v>
      </c>
      <c r="B17463" s="4" t="s">
        <v>5</v>
      </c>
      <c r="C17463" s="4" t="s">
        <v>8</v>
      </c>
      <c r="D17463" s="20" t="s">
        <v>30</v>
      </c>
      <c r="E17463" s="4" t="s">
        <v>5</v>
      </c>
      <c r="F17463" s="4" t="s">
        <v>8</v>
      </c>
      <c r="G17463" s="4" t="s">
        <v>7</v>
      </c>
      <c r="H17463" s="20" t="s">
        <v>32</v>
      </c>
      <c r="I17463" s="4" t="s">
        <v>8</v>
      </c>
      <c r="J17463" s="4" t="s">
        <v>14</v>
      </c>
      <c r="K17463" s="4" t="s">
        <v>8</v>
      </c>
      <c r="L17463" s="4" t="s">
        <v>8</v>
      </c>
      <c r="M17463" s="20" t="s">
        <v>30</v>
      </c>
      <c r="N17463" s="4" t="s">
        <v>5</v>
      </c>
      <c r="O17463" s="4" t="s">
        <v>8</v>
      </c>
      <c r="P17463" s="4" t="s">
        <v>7</v>
      </c>
      <c r="Q17463" s="20" t="s">
        <v>32</v>
      </c>
      <c r="R17463" s="4" t="s">
        <v>8</v>
      </c>
      <c r="S17463" s="4" t="s">
        <v>14</v>
      </c>
      <c r="T17463" s="4" t="s">
        <v>8</v>
      </c>
      <c r="U17463" s="4" t="s">
        <v>8</v>
      </c>
      <c r="V17463" s="4" t="s">
        <v>8</v>
      </c>
      <c r="W17463" s="4" t="s">
        <v>12</v>
      </c>
    </row>
    <row r="17464" spans="1:5">
      <c r="A17464" t="n">
        <v>145021</v>
      </c>
      <c r="B17464" s="12" t="n">
        <v>5</v>
      </c>
      <c r="C17464" s="7" t="n">
        <v>28</v>
      </c>
      <c r="D17464" s="20" t="s">
        <v>3</v>
      </c>
      <c r="E17464" s="10" t="n">
        <v>162</v>
      </c>
      <c r="F17464" s="7" t="n">
        <v>3</v>
      </c>
      <c r="G17464" s="7" t="n">
        <v>12370</v>
      </c>
      <c r="H17464" s="20" t="s">
        <v>3</v>
      </c>
      <c r="I17464" s="7" t="n">
        <v>0</v>
      </c>
      <c r="J17464" s="7" t="n">
        <v>1</v>
      </c>
      <c r="K17464" s="7" t="n">
        <v>2</v>
      </c>
      <c r="L17464" s="7" t="n">
        <v>28</v>
      </c>
      <c r="M17464" s="20" t="s">
        <v>3</v>
      </c>
      <c r="N17464" s="10" t="n">
        <v>162</v>
      </c>
      <c r="O17464" s="7" t="n">
        <v>3</v>
      </c>
      <c r="P17464" s="7" t="n">
        <v>12370</v>
      </c>
      <c r="Q17464" s="20" t="s">
        <v>3</v>
      </c>
      <c r="R17464" s="7" t="n">
        <v>0</v>
      </c>
      <c r="S17464" s="7" t="n">
        <v>2</v>
      </c>
      <c r="T17464" s="7" t="n">
        <v>2</v>
      </c>
      <c r="U17464" s="7" t="n">
        <v>11</v>
      </c>
      <c r="V17464" s="7" t="n">
        <v>1</v>
      </c>
      <c r="W17464" s="13" t="n">
        <f t="normal" ca="1">A17468</f>
        <v>0</v>
      </c>
    </row>
    <row r="17465" spans="1:5">
      <c r="A17465" t="s">
        <v>4</v>
      </c>
      <c r="B17465" s="4" t="s">
        <v>5</v>
      </c>
      <c r="C17465" s="4" t="s">
        <v>8</v>
      </c>
      <c r="D17465" s="4" t="s">
        <v>7</v>
      </c>
      <c r="E17465" s="4" t="s">
        <v>13</v>
      </c>
    </row>
    <row r="17466" spans="1:5">
      <c r="A17466" t="n">
        <v>145050</v>
      </c>
      <c r="B17466" s="27" t="n">
        <v>58</v>
      </c>
      <c r="C17466" s="7" t="n">
        <v>0</v>
      </c>
      <c r="D17466" s="7" t="n">
        <v>0</v>
      </c>
      <c r="E17466" s="7" t="n">
        <v>1</v>
      </c>
    </row>
    <row r="17467" spans="1:5">
      <c r="A17467" t="s">
        <v>4</v>
      </c>
      <c r="B17467" s="4" t="s">
        <v>5</v>
      </c>
      <c r="C17467" s="4" t="s">
        <v>8</v>
      </c>
      <c r="D17467" s="20" t="s">
        <v>30</v>
      </c>
      <c r="E17467" s="4" t="s">
        <v>5</v>
      </c>
      <c r="F17467" s="4" t="s">
        <v>8</v>
      </c>
      <c r="G17467" s="4" t="s">
        <v>7</v>
      </c>
      <c r="H17467" s="20" t="s">
        <v>32</v>
      </c>
      <c r="I17467" s="4" t="s">
        <v>8</v>
      </c>
      <c r="J17467" s="4" t="s">
        <v>14</v>
      </c>
      <c r="K17467" s="4" t="s">
        <v>8</v>
      </c>
      <c r="L17467" s="4" t="s">
        <v>8</v>
      </c>
      <c r="M17467" s="20" t="s">
        <v>30</v>
      </c>
      <c r="N17467" s="4" t="s">
        <v>5</v>
      </c>
      <c r="O17467" s="4" t="s">
        <v>8</v>
      </c>
      <c r="P17467" s="4" t="s">
        <v>7</v>
      </c>
      <c r="Q17467" s="20" t="s">
        <v>32</v>
      </c>
      <c r="R17467" s="4" t="s">
        <v>8</v>
      </c>
      <c r="S17467" s="4" t="s">
        <v>14</v>
      </c>
      <c r="T17467" s="4" t="s">
        <v>8</v>
      </c>
      <c r="U17467" s="4" t="s">
        <v>8</v>
      </c>
      <c r="V17467" s="4" t="s">
        <v>8</v>
      </c>
      <c r="W17467" s="4" t="s">
        <v>12</v>
      </c>
    </row>
    <row r="17468" spans="1:5">
      <c r="A17468" t="n">
        <v>145058</v>
      </c>
      <c r="B17468" s="12" t="n">
        <v>5</v>
      </c>
      <c r="C17468" s="7" t="n">
        <v>28</v>
      </c>
      <c r="D17468" s="20" t="s">
        <v>3</v>
      </c>
      <c r="E17468" s="10" t="n">
        <v>162</v>
      </c>
      <c r="F17468" s="7" t="n">
        <v>3</v>
      </c>
      <c r="G17468" s="7" t="n">
        <v>12370</v>
      </c>
      <c r="H17468" s="20" t="s">
        <v>3</v>
      </c>
      <c r="I17468" s="7" t="n">
        <v>0</v>
      </c>
      <c r="J17468" s="7" t="n">
        <v>1</v>
      </c>
      <c r="K17468" s="7" t="n">
        <v>3</v>
      </c>
      <c r="L17468" s="7" t="n">
        <v>28</v>
      </c>
      <c r="M17468" s="20" t="s">
        <v>3</v>
      </c>
      <c r="N17468" s="10" t="n">
        <v>162</v>
      </c>
      <c r="O17468" s="7" t="n">
        <v>3</v>
      </c>
      <c r="P17468" s="7" t="n">
        <v>12370</v>
      </c>
      <c r="Q17468" s="20" t="s">
        <v>3</v>
      </c>
      <c r="R17468" s="7" t="n">
        <v>0</v>
      </c>
      <c r="S17468" s="7" t="n">
        <v>2</v>
      </c>
      <c r="T17468" s="7" t="n">
        <v>3</v>
      </c>
      <c r="U17468" s="7" t="n">
        <v>9</v>
      </c>
      <c r="V17468" s="7" t="n">
        <v>1</v>
      </c>
      <c r="W17468" s="13" t="n">
        <f t="normal" ca="1">A17478</f>
        <v>0</v>
      </c>
    </row>
    <row r="17469" spans="1:5">
      <c r="A17469" t="s">
        <v>4</v>
      </c>
      <c r="B17469" s="4" t="s">
        <v>5</v>
      </c>
      <c r="C17469" s="4" t="s">
        <v>8</v>
      </c>
      <c r="D17469" s="20" t="s">
        <v>30</v>
      </c>
      <c r="E17469" s="4" t="s">
        <v>5</v>
      </c>
      <c r="F17469" s="4" t="s">
        <v>7</v>
      </c>
      <c r="G17469" s="4" t="s">
        <v>8</v>
      </c>
      <c r="H17469" s="4" t="s">
        <v>8</v>
      </c>
      <c r="I17469" s="4" t="s">
        <v>9</v>
      </c>
      <c r="J17469" s="20" t="s">
        <v>32</v>
      </c>
      <c r="K17469" s="4" t="s">
        <v>8</v>
      </c>
      <c r="L17469" s="4" t="s">
        <v>8</v>
      </c>
      <c r="M17469" s="20" t="s">
        <v>30</v>
      </c>
      <c r="N17469" s="4" t="s">
        <v>5</v>
      </c>
      <c r="O17469" s="4" t="s">
        <v>8</v>
      </c>
      <c r="P17469" s="20" t="s">
        <v>32</v>
      </c>
      <c r="Q17469" s="4" t="s">
        <v>8</v>
      </c>
      <c r="R17469" s="4" t="s">
        <v>14</v>
      </c>
      <c r="S17469" s="4" t="s">
        <v>8</v>
      </c>
      <c r="T17469" s="4" t="s">
        <v>8</v>
      </c>
      <c r="U17469" s="4" t="s">
        <v>8</v>
      </c>
      <c r="V17469" s="20" t="s">
        <v>30</v>
      </c>
      <c r="W17469" s="4" t="s">
        <v>5</v>
      </c>
      <c r="X17469" s="4" t="s">
        <v>8</v>
      </c>
      <c r="Y17469" s="20" t="s">
        <v>32</v>
      </c>
      <c r="Z17469" s="4" t="s">
        <v>8</v>
      </c>
      <c r="AA17469" s="4" t="s">
        <v>14</v>
      </c>
      <c r="AB17469" s="4" t="s">
        <v>8</v>
      </c>
      <c r="AC17469" s="4" t="s">
        <v>8</v>
      </c>
      <c r="AD17469" s="4" t="s">
        <v>8</v>
      </c>
      <c r="AE17469" s="4" t="s">
        <v>12</v>
      </c>
    </row>
    <row r="17470" spans="1:5">
      <c r="A17470" t="n">
        <v>145087</v>
      </c>
      <c r="B17470" s="12" t="n">
        <v>5</v>
      </c>
      <c r="C17470" s="7" t="n">
        <v>28</v>
      </c>
      <c r="D17470" s="20" t="s">
        <v>3</v>
      </c>
      <c r="E17470" s="59" t="n">
        <v>47</v>
      </c>
      <c r="F17470" s="7" t="n">
        <v>61456</v>
      </c>
      <c r="G17470" s="7" t="n">
        <v>2</v>
      </c>
      <c r="H17470" s="7" t="n">
        <v>0</v>
      </c>
      <c r="I17470" s="7" t="s">
        <v>354</v>
      </c>
      <c r="J17470" s="20" t="s">
        <v>3</v>
      </c>
      <c r="K17470" s="7" t="n">
        <v>8</v>
      </c>
      <c r="L17470" s="7" t="n">
        <v>28</v>
      </c>
      <c r="M17470" s="20" t="s">
        <v>3</v>
      </c>
      <c r="N17470" s="53" t="n">
        <v>74</v>
      </c>
      <c r="O17470" s="7" t="n">
        <v>65</v>
      </c>
      <c r="P17470" s="20" t="s">
        <v>3</v>
      </c>
      <c r="Q17470" s="7" t="n">
        <v>0</v>
      </c>
      <c r="R17470" s="7" t="n">
        <v>1</v>
      </c>
      <c r="S17470" s="7" t="n">
        <v>3</v>
      </c>
      <c r="T17470" s="7" t="n">
        <v>9</v>
      </c>
      <c r="U17470" s="7" t="n">
        <v>28</v>
      </c>
      <c r="V17470" s="20" t="s">
        <v>3</v>
      </c>
      <c r="W17470" s="53" t="n">
        <v>74</v>
      </c>
      <c r="X17470" s="7" t="n">
        <v>65</v>
      </c>
      <c r="Y17470" s="20" t="s">
        <v>3</v>
      </c>
      <c r="Z17470" s="7" t="n">
        <v>0</v>
      </c>
      <c r="AA17470" s="7" t="n">
        <v>2</v>
      </c>
      <c r="AB17470" s="7" t="n">
        <v>3</v>
      </c>
      <c r="AC17470" s="7" t="n">
        <v>9</v>
      </c>
      <c r="AD17470" s="7" t="n">
        <v>1</v>
      </c>
      <c r="AE17470" s="13" t="n">
        <f t="normal" ca="1">A17474</f>
        <v>0</v>
      </c>
    </row>
    <row r="17471" spans="1:5">
      <c r="A17471" t="s">
        <v>4</v>
      </c>
      <c r="B17471" s="4" t="s">
        <v>5</v>
      </c>
      <c r="C17471" s="4" t="s">
        <v>7</v>
      </c>
      <c r="D17471" s="4" t="s">
        <v>8</v>
      </c>
      <c r="E17471" s="4" t="s">
        <v>8</v>
      </c>
      <c r="F17471" s="4" t="s">
        <v>9</v>
      </c>
    </row>
    <row r="17472" spans="1:5">
      <c r="A17472" t="n">
        <v>145135</v>
      </c>
      <c r="B17472" s="59" t="n">
        <v>47</v>
      </c>
      <c r="C17472" s="7" t="n">
        <v>61456</v>
      </c>
      <c r="D17472" s="7" t="n">
        <v>0</v>
      </c>
      <c r="E17472" s="7" t="n">
        <v>0</v>
      </c>
      <c r="F17472" s="7" t="s">
        <v>355</v>
      </c>
    </row>
    <row r="17473" spans="1:31">
      <c r="A17473" t="s">
        <v>4</v>
      </c>
      <c r="B17473" s="4" t="s">
        <v>5</v>
      </c>
      <c r="C17473" s="4" t="s">
        <v>8</v>
      </c>
      <c r="D17473" s="4" t="s">
        <v>7</v>
      </c>
      <c r="E17473" s="4" t="s">
        <v>13</v>
      </c>
    </row>
    <row r="17474" spans="1:31">
      <c r="A17474" t="n">
        <v>145148</v>
      </c>
      <c r="B17474" s="27" t="n">
        <v>58</v>
      </c>
      <c r="C17474" s="7" t="n">
        <v>0</v>
      </c>
      <c r="D17474" s="7" t="n">
        <v>300</v>
      </c>
      <c r="E17474" s="7" t="n">
        <v>1</v>
      </c>
    </row>
    <row r="17475" spans="1:31">
      <c r="A17475" t="s">
        <v>4</v>
      </c>
      <c r="B17475" s="4" t="s">
        <v>5</v>
      </c>
      <c r="C17475" s="4" t="s">
        <v>8</v>
      </c>
      <c r="D17475" s="4" t="s">
        <v>7</v>
      </c>
    </row>
    <row r="17476" spans="1:31">
      <c r="A17476" t="n">
        <v>145156</v>
      </c>
      <c r="B17476" s="27" t="n">
        <v>58</v>
      </c>
      <c r="C17476" s="7" t="n">
        <v>255</v>
      </c>
      <c r="D17476" s="7" t="n">
        <v>0</v>
      </c>
    </row>
    <row r="17477" spans="1:31">
      <c r="A17477" t="s">
        <v>4</v>
      </c>
      <c r="B17477" s="4" t="s">
        <v>5</v>
      </c>
      <c r="C17477" s="4" t="s">
        <v>8</v>
      </c>
      <c r="D17477" s="4" t="s">
        <v>8</v>
      </c>
      <c r="E17477" s="4" t="s">
        <v>8</v>
      </c>
      <c r="F17477" s="4" t="s">
        <v>8</v>
      </c>
    </row>
    <row r="17478" spans="1:31">
      <c r="A17478" t="n">
        <v>145160</v>
      </c>
      <c r="B17478" s="11" t="n">
        <v>14</v>
      </c>
      <c r="C17478" s="7" t="n">
        <v>0</v>
      </c>
      <c r="D17478" s="7" t="n">
        <v>0</v>
      </c>
      <c r="E17478" s="7" t="n">
        <v>0</v>
      </c>
      <c r="F17478" s="7" t="n">
        <v>64</v>
      </c>
    </row>
    <row r="17479" spans="1:31">
      <c r="A17479" t="s">
        <v>4</v>
      </c>
      <c r="B17479" s="4" t="s">
        <v>5</v>
      </c>
      <c r="C17479" s="4" t="s">
        <v>8</v>
      </c>
      <c r="D17479" s="4" t="s">
        <v>7</v>
      </c>
    </row>
    <row r="17480" spans="1:31">
      <c r="A17480" t="n">
        <v>145165</v>
      </c>
      <c r="B17480" s="23" t="n">
        <v>22</v>
      </c>
      <c r="C17480" s="7" t="n">
        <v>0</v>
      </c>
      <c r="D17480" s="7" t="n">
        <v>12370</v>
      </c>
    </row>
    <row r="17481" spans="1:31">
      <c r="A17481" t="s">
        <v>4</v>
      </c>
      <c r="B17481" s="4" t="s">
        <v>5</v>
      </c>
      <c r="C17481" s="4" t="s">
        <v>8</v>
      </c>
      <c r="D17481" s="4" t="s">
        <v>7</v>
      </c>
    </row>
    <row r="17482" spans="1:31">
      <c r="A17482" t="n">
        <v>145169</v>
      </c>
      <c r="B17482" s="27" t="n">
        <v>58</v>
      </c>
      <c r="C17482" s="7" t="n">
        <v>5</v>
      </c>
      <c r="D17482" s="7" t="n">
        <v>300</v>
      </c>
    </row>
    <row r="17483" spans="1:31">
      <c r="A17483" t="s">
        <v>4</v>
      </c>
      <c r="B17483" s="4" t="s">
        <v>5</v>
      </c>
      <c r="C17483" s="4" t="s">
        <v>13</v>
      </c>
      <c r="D17483" s="4" t="s">
        <v>7</v>
      </c>
    </row>
    <row r="17484" spans="1:31">
      <c r="A17484" t="n">
        <v>145173</v>
      </c>
      <c r="B17484" s="60" t="n">
        <v>103</v>
      </c>
      <c r="C17484" s="7" t="n">
        <v>0</v>
      </c>
      <c r="D17484" s="7" t="n">
        <v>300</v>
      </c>
    </row>
    <row r="17485" spans="1:31">
      <c r="A17485" t="s">
        <v>4</v>
      </c>
      <c r="B17485" s="4" t="s">
        <v>5</v>
      </c>
      <c r="C17485" s="4" t="s">
        <v>8</v>
      </c>
    </row>
    <row r="17486" spans="1:31">
      <c r="A17486" t="n">
        <v>145180</v>
      </c>
      <c r="B17486" s="61" t="n">
        <v>64</v>
      </c>
      <c r="C17486" s="7" t="n">
        <v>7</v>
      </c>
    </row>
    <row r="17487" spans="1:31">
      <c r="A17487" t="s">
        <v>4</v>
      </c>
      <c r="B17487" s="4" t="s">
        <v>5</v>
      </c>
      <c r="C17487" s="4" t="s">
        <v>8</v>
      </c>
      <c r="D17487" s="4" t="s">
        <v>7</v>
      </c>
    </row>
    <row r="17488" spans="1:31">
      <c r="A17488" t="n">
        <v>145182</v>
      </c>
      <c r="B17488" s="64" t="n">
        <v>72</v>
      </c>
      <c r="C17488" s="7" t="n">
        <v>5</v>
      </c>
      <c r="D17488" s="7" t="n">
        <v>0</v>
      </c>
    </row>
    <row r="17489" spans="1:6">
      <c r="A17489" t="s">
        <v>4</v>
      </c>
      <c r="B17489" s="4" t="s">
        <v>5</v>
      </c>
      <c r="C17489" s="4" t="s">
        <v>8</v>
      </c>
      <c r="D17489" s="20" t="s">
        <v>30</v>
      </c>
      <c r="E17489" s="4" t="s">
        <v>5</v>
      </c>
      <c r="F17489" s="4" t="s">
        <v>8</v>
      </c>
      <c r="G17489" s="4" t="s">
        <v>7</v>
      </c>
      <c r="H17489" s="20" t="s">
        <v>32</v>
      </c>
      <c r="I17489" s="4" t="s">
        <v>8</v>
      </c>
      <c r="J17489" s="4" t="s">
        <v>14</v>
      </c>
      <c r="K17489" s="4" t="s">
        <v>8</v>
      </c>
      <c r="L17489" s="4" t="s">
        <v>8</v>
      </c>
      <c r="M17489" s="4" t="s">
        <v>12</v>
      </c>
    </row>
    <row r="17490" spans="1:6">
      <c r="A17490" t="n">
        <v>145186</v>
      </c>
      <c r="B17490" s="12" t="n">
        <v>5</v>
      </c>
      <c r="C17490" s="7" t="n">
        <v>28</v>
      </c>
      <c r="D17490" s="20" t="s">
        <v>3</v>
      </c>
      <c r="E17490" s="10" t="n">
        <v>162</v>
      </c>
      <c r="F17490" s="7" t="n">
        <v>4</v>
      </c>
      <c r="G17490" s="7" t="n">
        <v>12370</v>
      </c>
      <c r="H17490" s="20" t="s">
        <v>3</v>
      </c>
      <c r="I17490" s="7" t="n">
        <v>0</v>
      </c>
      <c r="J17490" s="7" t="n">
        <v>1</v>
      </c>
      <c r="K17490" s="7" t="n">
        <v>2</v>
      </c>
      <c r="L17490" s="7" t="n">
        <v>1</v>
      </c>
      <c r="M17490" s="13" t="n">
        <f t="normal" ca="1">A17496</f>
        <v>0</v>
      </c>
    </row>
    <row r="17491" spans="1:6">
      <c r="A17491" t="s">
        <v>4</v>
      </c>
      <c r="B17491" s="4" t="s">
        <v>5</v>
      </c>
      <c r="C17491" s="4" t="s">
        <v>8</v>
      </c>
      <c r="D17491" s="4" t="s">
        <v>9</v>
      </c>
    </row>
    <row r="17492" spans="1:6">
      <c r="A17492" t="n">
        <v>145203</v>
      </c>
      <c r="B17492" s="9" t="n">
        <v>2</v>
      </c>
      <c r="C17492" s="7" t="n">
        <v>10</v>
      </c>
      <c r="D17492" s="7" t="s">
        <v>356</v>
      </c>
    </row>
    <row r="17493" spans="1:6">
      <c r="A17493" t="s">
        <v>4</v>
      </c>
      <c r="B17493" s="4" t="s">
        <v>5</v>
      </c>
      <c r="C17493" s="4" t="s">
        <v>7</v>
      </c>
    </row>
    <row r="17494" spans="1:6">
      <c r="A17494" t="n">
        <v>145220</v>
      </c>
      <c r="B17494" s="25" t="n">
        <v>16</v>
      </c>
      <c r="C17494" s="7" t="n">
        <v>0</v>
      </c>
    </row>
    <row r="17495" spans="1:6">
      <c r="A17495" t="s">
        <v>4</v>
      </c>
      <c r="B17495" s="4" t="s">
        <v>5</v>
      </c>
      <c r="C17495" s="4" t="s">
        <v>7</v>
      </c>
      <c r="D17495" s="4" t="s">
        <v>9</v>
      </c>
      <c r="E17495" s="4" t="s">
        <v>9</v>
      </c>
      <c r="F17495" s="4" t="s">
        <v>9</v>
      </c>
      <c r="G17495" s="4" t="s">
        <v>8</v>
      </c>
      <c r="H17495" s="4" t="s">
        <v>14</v>
      </c>
      <c r="I17495" s="4" t="s">
        <v>13</v>
      </c>
      <c r="J17495" s="4" t="s">
        <v>13</v>
      </c>
      <c r="K17495" s="4" t="s">
        <v>13</v>
      </c>
      <c r="L17495" s="4" t="s">
        <v>13</v>
      </c>
      <c r="M17495" s="4" t="s">
        <v>13</v>
      </c>
      <c r="N17495" s="4" t="s">
        <v>13</v>
      </c>
      <c r="O17495" s="4" t="s">
        <v>13</v>
      </c>
      <c r="P17495" s="4" t="s">
        <v>9</v>
      </c>
      <c r="Q17495" s="4" t="s">
        <v>9</v>
      </c>
      <c r="R17495" s="4" t="s">
        <v>14</v>
      </c>
      <c r="S17495" s="4" t="s">
        <v>8</v>
      </c>
      <c r="T17495" s="4" t="s">
        <v>14</v>
      </c>
      <c r="U17495" s="4" t="s">
        <v>14</v>
      </c>
      <c r="V17495" s="4" t="s">
        <v>7</v>
      </c>
    </row>
    <row r="17496" spans="1:6">
      <c r="A17496" t="n">
        <v>145223</v>
      </c>
      <c r="B17496" s="66" t="n">
        <v>19</v>
      </c>
      <c r="C17496" s="7" t="n">
        <v>12</v>
      </c>
      <c r="D17496" s="7" t="s">
        <v>675</v>
      </c>
      <c r="E17496" s="7" t="s">
        <v>676</v>
      </c>
      <c r="F17496" s="7" t="s">
        <v>15</v>
      </c>
      <c r="G17496" s="7" t="n">
        <v>0</v>
      </c>
      <c r="H17496" s="7" t="n">
        <v>1</v>
      </c>
      <c r="I17496" s="7" t="n">
        <v>0</v>
      </c>
      <c r="J17496" s="7" t="n">
        <v>0</v>
      </c>
      <c r="K17496" s="7" t="n">
        <v>0</v>
      </c>
      <c r="L17496" s="7" t="n">
        <v>0</v>
      </c>
      <c r="M17496" s="7" t="n">
        <v>1</v>
      </c>
      <c r="N17496" s="7" t="n">
        <v>1.60000002384186</v>
      </c>
      <c r="O17496" s="7" t="n">
        <v>0.0900000035762787</v>
      </c>
      <c r="P17496" s="7" t="s">
        <v>15</v>
      </c>
      <c r="Q17496" s="7" t="s">
        <v>15</v>
      </c>
      <c r="R17496" s="7" t="n">
        <v>-1</v>
      </c>
      <c r="S17496" s="7" t="n">
        <v>0</v>
      </c>
      <c r="T17496" s="7" t="n">
        <v>0</v>
      </c>
      <c r="U17496" s="7" t="n">
        <v>0</v>
      </c>
      <c r="V17496" s="7" t="n">
        <v>0</v>
      </c>
    </row>
    <row r="17497" spans="1:6">
      <c r="A17497" t="s">
        <v>4</v>
      </c>
      <c r="B17497" s="4" t="s">
        <v>5</v>
      </c>
      <c r="C17497" s="4" t="s">
        <v>7</v>
      </c>
      <c r="D17497" s="4" t="s">
        <v>9</v>
      </c>
      <c r="E17497" s="4" t="s">
        <v>9</v>
      </c>
      <c r="F17497" s="4" t="s">
        <v>9</v>
      </c>
      <c r="G17497" s="4" t="s">
        <v>8</v>
      </c>
      <c r="H17497" s="4" t="s">
        <v>14</v>
      </c>
      <c r="I17497" s="4" t="s">
        <v>13</v>
      </c>
      <c r="J17497" s="4" t="s">
        <v>13</v>
      </c>
      <c r="K17497" s="4" t="s">
        <v>13</v>
      </c>
      <c r="L17497" s="4" t="s">
        <v>13</v>
      </c>
      <c r="M17497" s="4" t="s">
        <v>13</v>
      </c>
      <c r="N17497" s="4" t="s">
        <v>13</v>
      </c>
      <c r="O17497" s="4" t="s">
        <v>13</v>
      </c>
      <c r="P17497" s="4" t="s">
        <v>9</v>
      </c>
      <c r="Q17497" s="4" t="s">
        <v>9</v>
      </c>
      <c r="R17497" s="4" t="s">
        <v>14</v>
      </c>
      <c r="S17497" s="4" t="s">
        <v>8</v>
      </c>
      <c r="T17497" s="4" t="s">
        <v>14</v>
      </c>
      <c r="U17497" s="4" t="s">
        <v>14</v>
      </c>
      <c r="V17497" s="4" t="s">
        <v>7</v>
      </c>
    </row>
    <row r="17498" spans="1:6">
      <c r="A17498" t="n">
        <v>145295</v>
      </c>
      <c r="B17498" s="66" t="n">
        <v>19</v>
      </c>
      <c r="C17498" s="7" t="n">
        <v>13</v>
      </c>
      <c r="D17498" s="7" t="s">
        <v>449</v>
      </c>
      <c r="E17498" s="7" t="s">
        <v>241</v>
      </c>
      <c r="F17498" s="7" t="s">
        <v>15</v>
      </c>
      <c r="G17498" s="7" t="n">
        <v>0</v>
      </c>
      <c r="H17498" s="7" t="n">
        <v>1</v>
      </c>
      <c r="I17498" s="7" t="n">
        <v>0</v>
      </c>
      <c r="J17498" s="7" t="n">
        <v>0</v>
      </c>
      <c r="K17498" s="7" t="n">
        <v>0</v>
      </c>
      <c r="L17498" s="7" t="n">
        <v>0</v>
      </c>
      <c r="M17498" s="7" t="n">
        <v>1</v>
      </c>
      <c r="N17498" s="7" t="n">
        <v>1.60000002384186</v>
      </c>
      <c r="O17498" s="7" t="n">
        <v>0.0900000035762787</v>
      </c>
      <c r="P17498" s="7" t="s">
        <v>15</v>
      </c>
      <c r="Q17498" s="7" t="s">
        <v>15</v>
      </c>
      <c r="R17498" s="7" t="n">
        <v>-1</v>
      </c>
      <c r="S17498" s="7" t="n">
        <v>0</v>
      </c>
      <c r="T17498" s="7" t="n">
        <v>0</v>
      </c>
      <c r="U17498" s="7" t="n">
        <v>0</v>
      </c>
      <c r="V17498" s="7" t="n">
        <v>0</v>
      </c>
    </row>
    <row r="17499" spans="1:6">
      <c r="A17499" t="s">
        <v>4</v>
      </c>
      <c r="B17499" s="4" t="s">
        <v>5</v>
      </c>
      <c r="C17499" s="4" t="s">
        <v>7</v>
      </c>
      <c r="D17499" s="4" t="s">
        <v>9</v>
      </c>
      <c r="E17499" s="4" t="s">
        <v>9</v>
      </c>
      <c r="F17499" s="4" t="s">
        <v>9</v>
      </c>
      <c r="G17499" s="4" t="s">
        <v>8</v>
      </c>
      <c r="H17499" s="4" t="s">
        <v>14</v>
      </c>
      <c r="I17499" s="4" t="s">
        <v>13</v>
      </c>
      <c r="J17499" s="4" t="s">
        <v>13</v>
      </c>
      <c r="K17499" s="4" t="s">
        <v>13</v>
      </c>
      <c r="L17499" s="4" t="s">
        <v>13</v>
      </c>
      <c r="M17499" s="4" t="s">
        <v>13</v>
      </c>
      <c r="N17499" s="4" t="s">
        <v>13</v>
      </c>
      <c r="O17499" s="4" t="s">
        <v>13</v>
      </c>
      <c r="P17499" s="4" t="s">
        <v>9</v>
      </c>
      <c r="Q17499" s="4" t="s">
        <v>9</v>
      </c>
      <c r="R17499" s="4" t="s">
        <v>14</v>
      </c>
      <c r="S17499" s="4" t="s">
        <v>8</v>
      </c>
      <c r="T17499" s="4" t="s">
        <v>14</v>
      </c>
      <c r="U17499" s="4" t="s">
        <v>14</v>
      </c>
      <c r="V17499" s="4" t="s">
        <v>7</v>
      </c>
    </row>
    <row r="17500" spans="1:6">
      <c r="A17500" t="n">
        <v>145378</v>
      </c>
      <c r="B17500" s="66" t="n">
        <v>19</v>
      </c>
      <c r="C17500" s="7" t="n">
        <v>107</v>
      </c>
      <c r="D17500" s="7" t="s">
        <v>827</v>
      </c>
      <c r="E17500" s="7" t="s">
        <v>251</v>
      </c>
      <c r="F17500" s="7" t="s">
        <v>15</v>
      </c>
      <c r="G17500" s="7" t="n">
        <v>0</v>
      </c>
      <c r="H17500" s="7" t="n">
        <v>1</v>
      </c>
      <c r="I17500" s="7" t="n">
        <v>0</v>
      </c>
      <c r="J17500" s="7" t="n">
        <v>0</v>
      </c>
      <c r="K17500" s="7" t="n">
        <v>0</v>
      </c>
      <c r="L17500" s="7" t="n">
        <v>0</v>
      </c>
      <c r="M17500" s="7" t="n">
        <v>1</v>
      </c>
      <c r="N17500" s="7" t="n">
        <v>1.60000002384186</v>
      </c>
      <c r="O17500" s="7" t="n">
        <v>0.0900000035762787</v>
      </c>
      <c r="P17500" s="7" t="s">
        <v>15</v>
      </c>
      <c r="Q17500" s="7" t="s">
        <v>15</v>
      </c>
      <c r="R17500" s="7" t="n">
        <v>-1</v>
      </c>
      <c r="S17500" s="7" t="n">
        <v>0</v>
      </c>
      <c r="T17500" s="7" t="n">
        <v>0</v>
      </c>
      <c r="U17500" s="7" t="n">
        <v>0</v>
      </c>
      <c r="V17500" s="7" t="n">
        <v>0</v>
      </c>
    </row>
    <row r="17501" spans="1:6">
      <c r="A17501" t="s">
        <v>4</v>
      </c>
      <c r="B17501" s="4" t="s">
        <v>5</v>
      </c>
      <c r="C17501" s="4" t="s">
        <v>7</v>
      </c>
      <c r="D17501" s="4" t="s">
        <v>9</v>
      </c>
      <c r="E17501" s="4" t="s">
        <v>9</v>
      </c>
      <c r="F17501" s="4" t="s">
        <v>9</v>
      </c>
      <c r="G17501" s="4" t="s">
        <v>8</v>
      </c>
      <c r="H17501" s="4" t="s">
        <v>14</v>
      </c>
      <c r="I17501" s="4" t="s">
        <v>13</v>
      </c>
      <c r="J17501" s="4" t="s">
        <v>13</v>
      </c>
      <c r="K17501" s="4" t="s">
        <v>13</v>
      </c>
      <c r="L17501" s="4" t="s">
        <v>13</v>
      </c>
      <c r="M17501" s="4" t="s">
        <v>13</v>
      </c>
      <c r="N17501" s="4" t="s">
        <v>13</v>
      </c>
      <c r="O17501" s="4" t="s">
        <v>13</v>
      </c>
      <c r="P17501" s="4" t="s">
        <v>9</v>
      </c>
      <c r="Q17501" s="4" t="s">
        <v>9</v>
      </c>
      <c r="R17501" s="4" t="s">
        <v>14</v>
      </c>
      <c r="S17501" s="4" t="s">
        <v>8</v>
      </c>
      <c r="T17501" s="4" t="s">
        <v>14</v>
      </c>
      <c r="U17501" s="4" t="s">
        <v>14</v>
      </c>
      <c r="V17501" s="4" t="s">
        <v>7</v>
      </c>
    </row>
    <row r="17502" spans="1:6">
      <c r="A17502" t="n">
        <v>145461</v>
      </c>
      <c r="B17502" s="66" t="n">
        <v>19</v>
      </c>
      <c r="C17502" s="7" t="n">
        <v>108</v>
      </c>
      <c r="D17502" s="7" t="s">
        <v>577</v>
      </c>
      <c r="E17502" s="7" t="s">
        <v>261</v>
      </c>
      <c r="F17502" s="7" t="s">
        <v>15</v>
      </c>
      <c r="G17502" s="7" t="n">
        <v>0</v>
      </c>
      <c r="H17502" s="7" t="n">
        <v>1</v>
      </c>
      <c r="I17502" s="7" t="n">
        <v>0</v>
      </c>
      <c r="J17502" s="7" t="n">
        <v>0</v>
      </c>
      <c r="K17502" s="7" t="n">
        <v>0</v>
      </c>
      <c r="L17502" s="7" t="n">
        <v>0</v>
      </c>
      <c r="M17502" s="7" t="n">
        <v>1</v>
      </c>
      <c r="N17502" s="7" t="n">
        <v>1.60000002384186</v>
      </c>
      <c r="O17502" s="7" t="n">
        <v>0.0900000035762787</v>
      </c>
      <c r="P17502" s="7" t="s">
        <v>15</v>
      </c>
      <c r="Q17502" s="7" t="s">
        <v>15</v>
      </c>
      <c r="R17502" s="7" t="n">
        <v>-1</v>
      </c>
      <c r="S17502" s="7" t="n">
        <v>0</v>
      </c>
      <c r="T17502" s="7" t="n">
        <v>0</v>
      </c>
      <c r="U17502" s="7" t="n">
        <v>0</v>
      </c>
      <c r="V17502" s="7" t="n">
        <v>0</v>
      </c>
    </row>
    <row r="17503" spans="1:6">
      <c r="A17503" t="s">
        <v>4</v>
      </c>
      <c r="B17503" s="4" t="s">
        <v>5</v>
      </c>
      <c r="C17503" s="4" t="s">
        <v>7</v>
      </c>
      <c r="D17503" s="4" t="s">
        <v>8</v>
      </c>
      <c r="E17503" s="4" t="s">
        <v>8</v>
      </c>
      <c r="F17503" s="4" t="s">
        <v>9</v>
      </c>
    </row>
    <row r="17504" spans="1:6">
      <c r="A17504" t="n">
        <v>145538</v>
      </c>
      <c r="B17504" s="22" t="n">
        <v>20</v>
      </c>
      <c r="C17504" s="7" t="n">
        <v>0</v>
      </c>
      <c r="D17504" s="7" t="n">
        <v>3</v>
      </c>
      <c r="E17504" s="7" t="n">
        <v>10</v>
      </c>
      <c r="F17504" s="7" t="s">
        <v>96</v>
      </c>
    </row>
    <row r="17505" spans="1:22">
      <c r="A17505" t="s">
        <v>4</v>
      </c>
      <c r="B17505" s="4" t="s">
        <v>5</v>
      </c>
      <c r="C17505" s="4" t="s">
        <v>7</v>
      </c>
    </row>
    <row r="17506" spans="1:22">
      <c r="A17506" t="n">
        <v>145556</v>
      </c>
      <c r="B17506" s="25" t="n">
        <v>16</v>
      </c>
      <c r="C17506" s="7" t="n">
        <v>0</v>
      </c>
    </row>
    <row r="17507" spans="1:22">
      <c r="A17507" t="s">
        <v>4</v>
      </c>
      <c r="B17507" s="4" t="s">
        <v>5</v>
      </c>
      <c r="C17507" s="4" t="s">
        <v>7</v>
      </c>
      <c r="D17507" s="4" t="s">
        <v>8</v>
      </c>
      <c r="E17507" s="4" t="s">
        <v>8</v>
      </c>
      <c r="F17507" s="4" t="s">
        <v>9</v>
      </c>
    </row>
    <row r="17508" spans="1:22">
      <c r="A17508" t="n">
        <v>145559</v>
      </c>
      <c r="B17508" s="22" t="n">
        <v>20</v>
      </c>
      <c r="C17508" s="7" t="n">
        <v>12</v>
      </c>
      <c r="D17508" s="7" t="n">
        <v>3</v>
      </c>
      <c r="E17508" s="7" t="n">
        <v>10</v>
      </c>
      <c r="F17508" s="7" t="s">
        <v>96</v>
      </c>
    </row>
    <row r="17509" spans="1:22">
      <c r="A17509" t="s">
        <v>4</v>
      </c>
      <c r="B17509" s="4" t="s">
        <v>5</v>
      </c>
      <c r="C17509" s="4" t="s">
        <v>7</v>
      </c>
    </row>
    <row r="17510" spans="1:22">
      <c r="A17510" t="n">
        <v>145577</v>
      </c>
      <c r="B17510" s="25" t="n">
        <v>16</v>
      </c>
      <c r="C17510" s="7" t="n">
        <v>0</v>
      </c>
    </row>
    <row r="17511" spans="1:22">
      <c r="A17511" t="s">
        <v>4</v>
      </c>
      <c r="B17511" s="4" t="s">
        <v>5</v>
      </c>
      <c r="C17511" s="4" t="s">
        <v>7</v>
      </c>
      <c r="D17511" s="4" t="s">
        <v>8</v>
      </c>
      <c r="E17511" s="4" t="s">
        <v>8</v>
      </c>
      <c r="F17511" s="4" t="s">
        <v>9</v>
      </c>
    </row>
    <row r="17512" spans="1:22">
      <c r="A17512" t="n">
        <v>145580</v>
      </c>
      <c r="B17512" s="22" t="n">
        <v>20</v>
      </c>
      <c r="C17512" s="7" t="n">
        <v>13</v>
      </c>
      <c r="D17512" s="7" t="n">
        <v>3</v>
      </c>
      <c r="E17512" s="7" t="n">
        <v>10</v>
      </c>
      <c r="F17512" s="7" t="s">
        <v>96</v>
      </c>
    </row>
    <row r="17513" spans="1:22">
      <c r="A17513" t="s">
        <v>4</v>
      </c>
      <c r="B17513" s="4" t="s">
        <v>5</v>
      </c>
      <c r="C17513" s="4" t="s">
        <v>7</v>
      </c>
    </row>
    <row r="17514" spans="1:22">
      <c r="A17514" t="n">
        <v>145598</v>
      </c>
      <c r="B17514" s="25" t="n">
        <v>16</v>
      </c>
      <c r="C17514" s="7" t="n">
        <v>0</v>
      </c>
    </row>
    <row r="17515" spans="1:22">
      <c r="A17515" t="s">
        <v>4</v>
      </c>
      <c r="B17515" s="4" t="s">
        <v>5</v>
      </c>
      <c r="C17515" s="4" t="s">
        <v>7</v>
      </c>
      <c r="D17515" s="4" t="s">
        <v>8</v>
      </c>
      <c r="E17515" s="4" t="s">
        <v>8</v>
      </c>
      <c r="F17515" s="4" t="s">
        <v>9</v>
      </c>
    </row>
    <row r="17516" spans="1:22">
      <c r="A17516" t="n">
        <v>145601</v>
      </c>
      <c r="B17516" s="22" t="n">
        <v>20</v>
      </c>
      <c r="C17516" s="7" t="n">
        <v>107</v>
      </c>
      <c r="D17516" s="7" t="n">
        <v>3</v>
      </c>
      <c r="E17516" s="7" t="n">
        <v>10</v>
      </c>
      <c r="F17516" s="7" t="s">
        <v>96</v>
      </c>
    </row>
    <row r="17517" spans="1:22">
      <c r="A17517" t="s">
        <v>4</v>
      </c>
      <c r="B17517" s="4" t="s">
        <v>5</v>
      </c>
      <c r="C17517" s="4" t="s">
        <v>7</v>
      </c>
    </row>
    <row r="17518" spans="1:22">
      <c r="A17518" t="n">
        <v>145619</v>
      </c>
      <c r="B17518" s="25" t="n">
        <v>16</v>
      </c>
      <c r="C17518" s="7" t="n">
        <v>0</v>
      </c>
    </row>
    <row r="17519" spans="1:22">
      <c r="A17519" t="s">
        <v>4</v>
      </c>
      <c r="B17519" s="4" t="s">
        <v>5</v>
      </c>
      <c r="C17519" s="4" t="s">
        <v>7</v>
      </c>
      <c r="D17519" s="4" t="s">
        <v>8</v>
      </c>
      <c r="E17519" s="4" t="s">
        <v>8</v>
      </c>
      <c r="F17519" s="4" t="s">
        <v>9</v>
      </c>
    </row>
    <row r="17520" spans="1:22">
      <c r="A17520" t="n">
        <v>145622</v>
      </c>
      <c r="B17520" s="22" t="n">
        <v>20</v>
      </c>
      <c r="C17520" s="7" t="n">
        <v>108</v>
      </c>
      <c r="D17520" s="7" t="n">
        <v>3</v>
      </c>
      <c r="E17520" s="7" t="n">
        <v>10</v>
      </c>
      <c r="F17520" s="7" t="s">
        <v>96</v>
      </c>
    </row>
    <row r="17521" spans="1:6">
      <c r="A17521" t="s">
        <v>4</v>
      </c>
      <c r="B17521" s="4" t="s">
        <v>5</v>
      </c>
      <c r="C17521" s="4" t="s">
        <v>7</v>
      </c>
    </row>
    <row r="17522" spans="1:6">
      <c r="A17522" t="n">
        <v>145640</v>
      </c>
      <c r="B17522" s="25" t="n">
        <v>16</v>
      </c>
      <c r="C17522" s="7" t="n">
        <v>0</v>
      </c>
    </row>
    <row r="17523" spans="1:6">
      <c r="A17523" t="s">
        <v>4</v>
      </c>
      <c r="B17523" s="4" t="s">
        <v>5</v>
      </c>
      <c r="C17523" s="4" t="s">
        <v>8</v>
      </c>
      <c r="D17523" s="4" t="s">
        <v>7</v>
      </c>
      <c r="E17523" s="4" t="s">
        <v>8</v>
      </c>
      <c r="F17523" s="4" t="s">
        <v>12</v>
      </c>
    </row>
    <row r="17524" spans="1:6">
      <c r="A17524" t="n">
        <v>145643</v>
      </c>
      <c r="B17524" s="12" t="n">
        <v>5</v>
      </c>
      <c r="C17524" s="7" t="n">
        <v>30</v>
      </c>
      <c r="D17524" s="7" t="n">
        <v>10671</v>
      </c>
      <c r="E17524" s="7" t="n">
        <v>1</v>
      </c>
      <c r="F17524" s="13" t="n">
        <f t="normal" ca="1">A17532</f>
        <v>0</v>
      </c>
    </row>
    <row r="17525" spans="1:6">
      <c r="A17525" t="s">
        <v>4</v>
      </c>
      <c r="B17525" s="4" t="s">
        <v>5</v>
      </c>
      <c r="C17525" s="4" t="s">
        <v>7</v>
      </c>
      <c r="D17525" s="4" t="s">
        <v>9</v>
      </c>
      <c r="E17525" s="4" t="s">
        <v>9</v>
      </c>
      <c r="F17525" s="4" t="s">
        <v>9</v>
      </c>
      <c r="G17525" s="4" t="s">
        <v>8</v>
      </c>
      <c r="H17525" s="4" t="s">
        <v>14</v>
      </c>
      <c r="I17525" s="4" t="s">
        <v>13</v>
      </c>
      <c r="J17525" s="4" t="s">
        <v>13</v>
      </c>
      <c r="K17525" s="4" t="s">
        <v>13</v>
      </c>
      <c r="L17525" s="4" t="s">
        <v>13</v>
      </c>
      <c r="M17525" s="4" t="s">
        <v>13</v>
      </c>
      <c r="N17525" s="4" t="s">
        <v>13</v>
      </c>
      <c r="O17525" s="4" t="s">
        <v>13</v>
      </c>
      <c r="P17525" s="4" t="s">
        <v>9</v>
      </c>
      <c r="Q17525" s="4" t="s">
        <v>9</v>
      </c>
      <c r="R17525" s="4" t="s">
        <v>14</v>
      </c>
      <c r="S17525" s="4" t="s">
        <v>8</v>
      </c>
      <c r="T17525" s="4" t="s">
        <v>14</v>
      </c>
      <c r="U17525" s="4" t="s">
        <v>14</v>
      </c>
      <c r="V17525" s="4" t="s">
        <v>7</v>
      </c>
    </row>
    <row r="17526" spans="1:6">
      <c r="A17526" t="n">
        <v>145652</v>
      </c>
      <c r="B17526" s="66" t="n">
        <v>19</v>
      </c>
      <c r="C17526" s="7" t="n">
        <v>90</v>
      </c>
      <c r="D17526" s="7" t="s">
        <v>785</v>
      </c>
      <c r="E17526" s="7" t="s">
        <v>255</v>
      </c>
      <c r="F17526" s="7" t="s">
        <v>15</v>
      </c>
      <c r="G17526" s="7" t="n">
        <v>0</v>
      </c>
      <c r="H17526" s="7" t="n">
        <v>1</v>
      </c>
      <c r="I17526" s="7" t="n">
        <v>0</v>
      </c>
      <c r="J17526" s="7" t="n">
        <v>0</v>
      </c>
      <c r="K17526" s="7" t="n">
        <v>0</v>
      </c>
      <c r="L17526" s="7" t="n">
        <v>0</v>
      </c>
      <c r="M17526" s="7" t="n">
        <v>1</v>
      </c>
      <c r="N17526" s="7" t="n">
        <v>1.60000002384186</v>
      </c>
      <c r="O17526" s="7" t="n">
        <v>0.0900000035762787</v>
      </c>
      <c r="P17526" s="7" t="s">
        <v>15</v>
      </c>
      <c r="Q17526" s="7" t="s">
        <v>15</v>
      </c>
      <c r="R17526" s="7" t="n">
        <v>-1</v>
      </c>
      <c r="S17526" s="7" t="n">
        <v>0</v>
      </c>
      <c r="T17526" s="7" t="n">
        <v>0</v>
      </c>
      <c r="U17526" s="7" t="n">
        <v>0</v>
      </c>
      <c r="V17526" s="7" t="n">
        <v>0</v>
      </c>
    </row>
    <row r="17527" spans="1:6">
      <c r="A17527" t="s">
        <v>4</v>
      </c>
      <c r="B17527" s="4" t="s">
        <v>5</v>
      </c>
      <c r="C17527" s="4" t="s">
        <v>7</v>
      </c>
      <c r="D17527" s="4" t="s">
        <v>8</v>
      </c>
      <c r="E17527" s="4" t="s">
        <v>8</v>
      </c>
      <c r="F17527" s="4" t="s">
        <v>9</v>
      </c>
    </row>
    <row r="17528" spans="1:6">
      <c r="A17528" t="n">
        <v>145736</v>
      </c>
      <c r="B17528" s="22" t="n">
        <v>20</v>
      </c>
      <c r="C17528" s="7" t="n">
        <v>90</v>
      </c>
      <c r="D17528" s="7" t="n">
        <v>3</v>
      </c>
      <c r="E17528" s="7" t="n">
        <v>10</v>
      </c>
      <c r="F17528" s="7" t="s">
        <v>96</v>
      </c>
    </row>
    <row r="17529" spans="1:6">
      <c r="A17529" t="s">
        <v>4</v>
      </c>
      <c r="B17529" s="4" t="s">
        <v>5</v>
      </c>
      <c r="C17529" s="4" t="s">
        <v>7</v>
      </c>
    </row>
    <row r="17530" spans="1:6">
      <c r="A17530" t="n">
        <v>145754</v>
      </c>
      <c r="B17530" s="25" t="n">
        <v>16</v>
      </c>
      <c r="C17530" s="7" t="n">
        <v>0</v>
      </c>
    </row>
    <row r="17531" spans="1:6">
      <c r="A17531" t="s">
        <v>4</v>
      </c>
      <c r="B17531" s="4" t="s">
        <v>5</v>
      </c>
      <c r="C17531" s="4" t="s">
        <v>8</v>
      </c>
      <c r="D17531" s="4" t="s">
        <v>7</v>
      </c>
      <c r="E17531" s="4" t="s">
        <v>8</v>
      </c>
      <c r="F17531" s="4" t="s">
        <v>12</v>
      </c>
    </row>
    <row r="17532" spans="1:6">
      <c r="A17532" t="n">
        <v>145757</v>
      </c>
      <c r="B17532" s="12" t="n">
        <v>5</v>
      </c>
      <c r="C17532" s="7" t="n">
        <v>30</v>
      </c>
      <c r="D17532" s="7" t="n">
        <v>10692</v>
      </c>
      <c r="E17532" s="7" t="n">
        <v>1</v>
      </c>
      <c r="F17532" s="13" t="n">
        <f t="normal" ca="1">A17540</f>
        <v>0</v>
      </c>
    </row>
    <row r="17533" spans="1:6">
      <c r="A17533" t="s">
        <v>4</v>
      </c>
      <c r="B17533" s="4" t="s">
        <v>5</v>
      </c>
      <c r="C17533" s="4" t="s">
        <v>7</v>
      </c>
      <c r="D17533" s="4" t="s">
        <v>9</v>
      </c>
      <c r="E17533" s="4" t="s">
        <v>9</v>
      </c>
      <c r="F17533" s="4" t="s">
        <v>9</v>
      </c>
      <c r="G17533" s="4" t="s">
        <v>8</v>
      </c>
      <c r="H17533" s="4" t="s">
        <v>14</v>
      </c>
      <c r="I17533" s="4" t="s">
        <v>13</v>
      </c>
      <c r="J17533" s="4" t="s">
        <v>13</v>
      </c>
      <c r="K17533" s="4" t="s">
        <v>13</v>
      </c>
      <c r="L17533" s="4" t="s">
        <v>13</v>
      </c>
      <c r="M17533" s="4" t="s">
        <v>13</v>
      </c>
      <c r="N17533" s="4" t="s">
        <v>13</v>
      </c>
      <c r="O17533" s="4" t="s">
        <v>13</v>
      </c>
      <c r="P17533" s="4" t="s">
        <v>9</v>
      </c>
      <c r="Q17533" s="4" t="s">
        <v>9</v>
      </c>
      <c r="R17533" s="4" t="s">
        <v>14</v>
      </c>
      <c r="S17533" s="4" t="s">
        <v>8</v>
      </c>
      <c r="T17533" s="4" t="s">
        <v>14</v>
      </c>
      <c r="U17533" s="4" t="s">
        <v>14</v>
      </c>
      <c r="V17533" s="4" t="s">
        <v>7</v>
      </c>
    </row>
    <row r="17534" spans="1:6">
      <c r="A17534" t="n">
        <v>145766</v>
      </c>
      <c r="B17534" s="66" t="n">
        <v>19</v>
      </c>
      <c r="C17534" s="7" t="n">
        <v>94</v>
      </c>
      <c r="D17534" s="7" t="s">
        <v>968</v>
      </c>
      <c r="E17534" s="7" t="s">
        <v>257</v>
      </c>
      <c r="F17534" s="7" t="s">
        <v>15</v>
      </c>
      <c r="G17534" s="7" t="n">
        <v>0</v>
      </c>
      <c r="H17534" s="7" t="n">
        <v>1</v>
      </c>
      <c r="I17534" s="7" t="n">
        <v>0</v>
      </c>
      <c r="J17534" s="7" t="n">
        <v>0</v>
      </c>
      <c r="K17534" s="7" t="n">
        <v>0</v>
      </c>
      <c r="L17534" s="7" t="n">
        <v>0</v>
      </c>
      <c r="M17534" s="7" t="n">
        <v>1</v>
      </c>
      <c r="N17534" s="7" t="n">
        <v>1.60000002384186</v>
      </c>
      <c r="O17534" s="7" t="n">
        <v>0.0900000035762787</v>
      </c>
      <c r="P17534" s="7" t="s">
        <v>15</v>
      </c>
      <c r="Q17534" s="7" t="s">
        <v>15</v>
      </c>
      <c r="R17534" s="7" t="n">
        <v>-1</v>
      </c>
      <c r="S17534" s="7" t="n">
        <v>0</v>
      </c>
      <c r="T17534" s="7" t="n">
        <v>0</v>
      </c>
      <c r="U17534" s="7" t="n">
        <v>0</v>
      </c>
      <c r="V17534" s="7" t="n">
        <v>0</v>
      </c>
    </row>
    <row r="17535" spans="1:6">
      <c r="A17535" t="s">
        <v>4</v>
      </c>
      <c r="B17535" s="4" t="s">
        <v>5</v>
      </c>
      <c r="C17535" s="4" t="s">
        <v>7</v>
      </c>
      <c r="D17535" s="4" t="s">
        <v>8</v>
      </c>
      <c r="E17535" s="4" t="s">
        <v>8</v>
      </c>
      <c r="F17535" s="4" t="s">
        <v>9</v>
      </c>
    </row>
    <row r="17536" spans="1:6">
      <c r="A17536" t="n">
        <v>145854</v>
      </c>
      <c r="B17536" s="22" t="n">
        <v>20</v>
      </c>
      <c r="C17536" s="7" t="n">
        <v>94</v>
      </c>
      <c r="D17536" s="7" t="n">
        <v>3</v>
      </c>
      <c r="E17536" s="7" t="n">
        <v>10</v>
      </c>
      <c r="F17536" s="7" t="s">
        <v>96</v>
      </c>
    </row>
    <row r="17537" spans="1:22">
      <c r="A17537" t="s">
        <v>4</v>
      </c>
      <c r="B17537" s="4" t="s">
        <v>5</v>
      </c>
      <c r="C17537" s="4" t="s">
        <v>7</v>
      </c>
    </row>
    <row r="17538" spans="1:22">
      <c r="A17538" t="n">
        <v>145872</v>
      </c>
      <c r="B17538" s="25" t="n">
        <v>16</v>
      </c>
      <c r="C17538" s="7" t="n">
        <v>0</v>
      </c>
    </row>
    <row r="17539" spans="1:22">
      <c r="A17539" t="s">
        <v>4</v>
      </c>
      <c r="B17539" s="4" t="s">
        <v>5</v>
      </c>
      <c r="C17539" s="4" t="s">
        <v>8</v>
      </c>
      <c r="D17539" s="4" t="s">
        <v>7</v>
      </c>
      <c r="E17539" s="4" t="s">
        <v>8</v>
      </c>
      <c r="F17539" s="4" t="s">
        <v>12</v>
      </c>
    </row>
    <row r="17540" spans="1:22">
      <c r="A17540" t="n">
        <v>145875</v>
      </c>
      <c r="B17540" s="12" t="n">
        <v>5</v>
      </c>
      <c r="C17540" s="7" t="n">
        <v>30</v>
      </c>
      <c r="D17540" s="7" t="n">
        <v>10637</v>
      </c>
      <c r="E17540" s="7" t="n">
        <v>1</v>
      </c>
      <c r="F17540" s="13" t="n">
        <f t="normal" ca="1">A17550</f>
        <v>0</v>
      </c>
    </row>
    <row r="17541" spans="1:22">
      <c r="A17541" t="s">
        <v>4</v>
      </c>
      <c r="B17541" s="4" t="s">
        <v>5</v>
      </c>
      <c r="C17541" s="4" t="s">
        <v>7</v>
      </c>
      <c r="D17541" s="4" t="s">
        <v>9</v>
      </c>
      <c r="E17541" s="4" t="s">
        <v>9</v>
      </c>
      <c r="F17541" s="4" t="s">
        <v>9</v>
      </c>
      <c r="G17541" s="4" t="s">
        <v>8</v>
      </c>
      <c r="H17541" s="4" t="s">
        <v>14</v>
      </c>
      <c r="I17541" s="4" t="s">
        <v>13</v>
      </c>
      <c r="J17541" s="4" t="s">
        <v>13</v>
      </c>
      <c r="K17541" s="4" t="s">
        <v>13</v>
      </c>
      <c r="L17541" s="4" t="s">
        <v>13</v>
      </c>
      <c r="M17541" s="4" t="s">
        <v>13</v>
      </c>
      <c r="N17541" s="4" t="s">
        <v>13</v>
      </c>
      <c r="O17541" s="4" t="s">
        <v>13</v>
      </c>
      <c r="P17541" s="4" t="s">
        <v>9</v>
      </c>
      <c r="Q17541" s="4" t="s">
        <v>9</v>
      </c>
      <c r="R17541" s="4" t="s">
        <v>14</v>
      </c>
      <c r="S17541" s="4" t="s">
        <v>8</v>
      </c>
      <c r="T17541" s="4" t="s">
        <v>14</v>
      </c>
      <c r="U17541" s="4" t="s">
        <v>14</v>
      </c>
      <c r="V17541" s="4" t="s">
        <v>7</v>
      </c>
    </row>
    <row r="17542" spans="1:22">
      <c r="A17542" t="n">
        <v>145884</v>
      </c>
      <c r="B17542" s="66" t="n">
        <v>19</v>
      </c>
      <c r="C17542" s="7" t="n">
        <v>106</v>
      </c>
      <c r="D17542" s="7" t="s">
        <v>574</v>
      </c>
      <c r="E17542" s="7" t="s">
        <v>247</v>
      </c>
      <c r="F17542" s="7" t="s">
        <v>15</v>
      </c>
      <c r="G17542" s="7" t="n">
        <v>0</v>
      </c>
      <c r="H17542" s="7" t="n">
        <v>1</v>
      </c>
      <c r="I17542" s="7" t="n">
        <v>0</v>
      </c>
      <c r="J17542" s="7" t="n">
        <v>0</v>
      </c>
      <c r="K17542" s="7" t="n">
        <v>0</v>
      </c>
      <c r="L17542" s="7" t="n">
        <v>0</v>
      </c>
      <c r="M17542" s="7" t="n">
        <v>1</v>
      </c>
      <c r="N17542" s="7" t="n">
        <v>1.60000002384186</v>
      </c>
      <c r="O17542" s="7" t="n">
        <v>0.0900000035762787</v>
      </c>
      <c r="P17542" s="7" t="s">
        <v>15</v>
      </c>
      <c r="Q17542" s="7" t="s">
        <v>15</v>
      </c>
      <c r="R17542" s="7" t="n">
        <v>-1</v>
      </c>
      <c r="S17542" s="7" t="n">
        <v>0</v>
      </c>
      <c r="T17542" s="7" t="n">
        <v>0</v>
      </c>
      <c r="U17542" s="7" t="n">
        <v>0</v>
      </c>
      <c r="V17542" s="7" t="n">
        <v>0</v>
      </c>
    </row>
    <row r="17543" spans="1:22">
      <c r="A17543" t="s">
        <v>4</v>
      </c>
      <c r="B17543" s="4" t="s">
        <v>5</v>
      </c>
      <c r="C17543" s="4" t="s">
        <v>7</v>
      </c>
      <c r="D17543" s="4" t="s">
        <v>8</v>
      </c>
      <c r="E17543" s="4" t="s">
        <v>8</v>
      </c>
      <c r="F17543" s="4" t="s">
        <v>9</v>
      </c>
    </row>
    <row r="17544" spans="1:22">
      <c r="A17544" t="n">
        <v>145961</v>
      </c>
      <c r="B17544" s="22" t="n">
        <v>20</v>
      </c>
      <c r="C17544" s="7" t="n">
        <v>106</v>
      </c>
      <c r="D17544" s="7" t="n">
        <v>3</v>
      </c>
      <c r="E17544" s="7" t="n">
        <v>10</v>
      </c>
      <c r="F17544" s="7" t="s">
        <v>96</v>
      </c>
    </row>
    <row r="17545" spans="1:22">
      <c r="A17545" t="s">
        <v>4</v>
      </c>
      <c r="B17545" s="4" t="s">
        <v>5</v>
      </c>
      <c r="C17545" s="4" t="s">
        <v>7</v>
      </c>
    </row>
    <row r="17546" spans="1:22">
      <c r="A17546" t="n">
        <v>145979</v>
      </c>
      <c r="B17546" s="25" t="n">
        <v>16</v>
      </c>
      <c r="C17546" s="7" t="n">
        <v>0</v>
      </c>
    </row>
    <row r="17547" spans="1:22">
      <c r="A17547" t="s">
        <v>4</v>
      </c>
      <c r="B17547" s="4" t="s">
        <v>5</v>
      </c>
      <c r="C17547" s="4" t="s">
        <v>12</v>
      </c>
    </row>
    <row r="17548" spans="1:22">
      <c r="A17548" t="n">
        <v>145982</v>
      </c>
      <c r="B17548" s="15" t="n">
        <v>3</v>
      </c>
      <c r="C17548" s="13" t="n">
        <f t="normal" ca="1">A17556</f>
        <v>0</v>
      </c>
    </row>
    <row r="17549" spans="1:22">
      <c r="A17549" t="s">
        <v>4</v>
      </c>
      <c r="B17549" s="4" t="s">
        <v>5</v>
      </c>
      <c r="C17549" s="4" t="s">
        <v>7</v>
      </c>
      <c r="D17549" s="4" t="s">
        <v>9</v>
      </c>
      <c r="E17549" s="4" t="s">
        <v>9</v>
      </c>
      <c r="F17549" s="4" t="s">
        <v>9</v>
      </c>
      <c r="G17549" s="4" t="s">
        <v>8</v>
      </c>
      <c r="H17549" s="4" t="s">
        <v>14</v>
      </c>
      <c r="I17549" s="4" t="s">
        <v>13</v>
      </c>
      <c r="J17549" s="4" t="s">
        <v>13</v>
      </c>
      <c r="K17549" s="4" t="s">
        <v>13</v>
      </c>
      <c r="L17549" s="4" t="s">
        <v>13</v>
      </c>
      <c r="M17549" s="4" t="s">
        <v>13</v>
      </c>
      <c r="N17549" s="4" t="s">
        <v>13</v>
      </c>
      <c r="O17549" s="4" t="s">
        <v>13</v>
      </c>
      <c r="P17549" s="4" t="s">
        <v>9</v>
      </c>
      <c r="Q17549" s="4" t="s">
        <v>9</v>
      </c>
      <c r="R17549" s="4" t="s">
        <v>14</v>
      </c>
      <c r="S17549" s="4" t="s">
        <v>8</v>
      </c>
      <c r="T17549" s="4" t="s">
        <v>14</v>
      </c>
      <c r="U17549" s="4" t="s">
        <v>14</v>
      </c>
      <c r="V17549" s="4" t="s">
        <v>7</v>
      </c>
    </row>
    <row r="17550" spans="1:22">
      <c r="A17550" t="n">
        <v>145987</v>
      </c>
      <c r="B17550" s="66" t="n">
        <v>19</v>
      </c>
      <c r="C17550" s="7" t="n">
        <v>7044</v>
      </c>
      <c r="D17550" s="7" t="s">
        <v>575</v>
      </c>
      <c r="E17550" s="7" t="s">
        <v>576</v>
      </c>
      <c r="F17550" s="7" t="s">
        <v>15</v>
      </c>
      <c r="G17550" s="7" t="n">
        <v>0</v>
      </c>
      <c r="H17550" s="7" t="n">
        <v>1</v>
      </c>
      <c r="I17550" s="7" t="n">
        <v>0</v>
      </c>
      <c r="J17550" s="7" t="n">
        <v>0</v>
      </c>
      <c r="K17550" s="7" t="n">
        <v>0</v>
      </c>
      <c r="L17550" s="7" t="n">
        <v>0</v>
      </c>
      <c r="M17550" s="7" t="n">
        <v>1</v>
      </c>
      <c r="N17550" s="7" t="n">
        <v>1.60000002384186</v>
      </c>
      <c r="O17550" s="7" t="n">
        <v>0.0900000035762787</v>
      </c>
      <c r="P17550" s="7" t="s">
        <v>15</v>
      </c>
      <c r="Q17550" s="7" t="s">
        <v>15</v>
      </c>
      <c r="R17550" s="7" t="n">
        <v>-1</v>
      </c>
      <c r="S17550" s="7" t="n">
        <v>0</v>
      </c>
      <c r="T17550" s="7" t="n">
        <v>0</v>
      </c>
      <c r="U17550" s="7" t="n">
        <v>0</v>
      </c>
      <c r="V17550" s="7" t="n">
        <v>0</v>
      </c>
    </row>
    <row r="17551" spans="1:22">
      <c r="A17551" t="s">
        <v>4</v>
      </c>
      <c r="B17551" s="4" t="s">
        <v>5</v>
      </c>
      <c r="C17551" s="4" t="s">
        <v>7</v>
      </c>
      <c r="D17551" s="4" t="s">
        <v>8</v>
      </c>
      <c r="E17551" s="4" t="s">
        <v>8</v>
      </c>
      <c r="F17551" s="4" t="s">
        <v>9</v>
      </c>
    </row>
    <row r="17552" spans="1:22">
      <c r="A17552" t="n">
        <v>146066</v>
      </c>
      <c r="B17552" s="22" t="n">
        <v>20</v>
      </c>
      <c r="C17552" s="7" t="n">
        <v>7044</v>
      </c>
      <c r="D17552" s="7" t="n">
        <v>3</v>
      </c>
      <c r="E17552" s="7" t="n">
        <v>10</v>
      </c>
      <c r="F17552" s="7" t="s">
        <v>96</v>
      </c>
    </row>
    <row r="17553" spans="1:22">
      <c r="A17553" t="s">
        <v>4</v>
      </c>
      <c r="B17553" s="4" t="s">
        <v>5</v>
      </c>
      <c r="C17553" s="4" t="s">
        <v>7</v>
      </c>
    </row>
    <row r="17554" spans="1:22">
      <c r="A17554" t="n">
        <v>146084</v>
      </c>
      <c r="B17554" s="25" t="n">
        <v>16</v>
      </c>
      <c r="C17554" s="7" t="n">
        <v>0</v>
      </c>
    </row>
    <row r="17555" spans="1:22">
      <c r="A17555" t="s">
        <v>4</v>
      </c>
      <c r="B17555" s="4" t="s">
        <v>5</v>
      </c>
      <c r="C17555" s="4" t="s">
        <v>8</v>
      </c>
      <c r="D17555" s="4" t="s">
        <v>7</v>
      </c>
      <c r="E17555" s="4" t="s">
        <v>8</v>
      </c>
      <c r="F17555" s="4" t="s">
        <v>9</v>
      </c>
      <c r="G17555" s="4" t="s">
        <v>9</v>
      </c>
      <c r="H17555" s="4" t="s">
        <v>9</v>
      </c>
      <c r="I17555" s="4" t="s">
        <v>9</v>
      </c>
      <c r="J17555" s="4" t="s">
        <v>9</v>
      </c>
      <c r="K17555" s="4" t="s">
        <v>9</v>
      </c>
      <c r="L17555" s="4" t="s">
        <v>9</v>
      </c>
      <c r="M17555" s="4" t="s">
        <v>9</v>
      </c>
      <c r="N17555" s="4" t="s">
        <v>9</v>
      </c>
      <c r="O17555" s="4" t="s">
        <v>9</v>
      </c>
      <c r="P17555" s="4" t="s">
        <v>9</v>
      </c>
      <c r="Q17555" s="4" t="s">
        <v>9</v>
      </c>
      <c r="R17555" s="4" t="s">
        <v>9</v>
      </c>
      <c r="S17555" s="4" t="s">
        <v>9</v>
      </c>
      <c r="T17555" s="4" t="s">
        <v>9</v>
      </c>
      <c r="U17555" s="4" t="s">
        <v>9</v>
      </c>
    </row>
    <row r="17556" spans="1:22">
      <c r="A17556" t="n">
        <v>146087</v>
      </c>
      <c r="B17556" s="51" t="n">
        <v>36</v>
      </c>
      <c r="C17556" s="7" t="n">
        <v>8</v>
      </c>
      <c r="D17556" s="7" t="n">
        <v>12</v>
      </c>
      <c r="E17556" s="7" t="n">
        <v>0</v>
      </c>
      <c r="F17556" s="7" t="s">
        <v>245</v>
      </c>
      <c r="G17556" s="7" t="s">
        <v>15</v>
      </c>
      <c r="H17556" s="7" t="s">
        <v>15</v>
      </c>
      <c r="I17556" s="7" t="s">
        <v>15</v>
      </c>
      <c r="J17556" s="7" t="s">
        <v>15</v>
      </c>
      <c r="K17556" s="7" t="s">
        <v>15</v>
      </c>
      <c r="L17556" s="7" t="s">
        <v>15</v>
      </c>
      <c r="M17556" s="7" t="s">
        <v>15</v>
      </c>
      <c r="N17556" s="7" t="s">
        <v>15</v>
      </c>
      <c r="O17556" s="7" t="s">
        <v>15</v>
      </c>
      <c r="P17556" s="7" t="s">
        <v>15</v>
      </c>
      <c r="Q17556" s="7" t="s">
        <v>15</v>
      </c>
      <c r="R17556" s="7" t="s">
        <v>15</v>
      </c>
      <c r="S17556" s="7" t="s">
        <v>15</v>
      </c>
      <c r="T17556" s="7" t="s">
        <v>15</v>
      </c>
      <c r="U17556" s="7" t="s">
        <v>15</v>
      </c>
    </row>
    <row r="17557" spans="1:22">
      <c r="A17557" t="s">
        <v>4</v>
      </c>
      <c r="B17557" s="4" t="s">
        <v>5</v>
      </c>
      <c r="C17557" s="4" t="s">
        <v>8</v>
      </c>
      <c r="D17557" s="4" t="s">
        <v>7</v>
      </c>
      <c r="E17557" s="4" t="s">
        <v>8</v>
      </c>
      <c r="F17557" s="4" t="s">
        <v>9</v>
      </c>
      <c r="G17557" s="4" t="s">
        <v>9</v>
      </c>
      <c r="H17557" s="4" t="s">
        <v>9</v>
      </c>
      <c r="I17557" s="4" t="s">
        <v>9</v>
      </c>
      <c r="J17557" s="4" t="s">
        <v>9</v>
      </c>
      <c r="K17557" s="4" t="s">
        <v>9</v>
      </c>
      <c r="L17557" s="4" t="s">
        <v>9</v>
      </c>
      <c r="M17557" s="4" t="s">
        <v>9</v>
      </c>
      <c r="N17557" s="4" t="s">
        <v>9</v>
      </c>
      <c r="O17557" s="4" t="s">
        <v>9</v>
      </c>
      <c r="P17557" s="4" t="s">
        <v>9</v>
      </c>
      <c r="Q17557" s="4" t="s">
        <v>9</v>
      </c>
      <c r="R17557" s="4" t="s">
        <v>9</v>
      </c>
      <c r="S17557" s="4" t="s">
        <v>9</v>
      </c>
      <c r="T17557" s="4" t="s">
        <v>9</v>
      </c>
      <c r="U17557" s="4" t="s">
        <v>9</v>
      </c>
    </row>
    <row r="17558" spans="1:22">
      <c r="A17558" t="n">
        <v>146117</v>
      </c>
      <c r="B17558" s="51" t="n">
        <v>36</v>
      </c>
      <c r="C17558" s="7" t="n">
        <v>8</v>
      </c>
      <c r="D17558" s="7" t="n">
        <v>13</v>
      </c>
      <c r="E17558" s="7" t="n">
        <v>0</v>
      </c>
      <c r="F17558" s="7" t="s">
        <v>579</v>
      </c>
      <c r="G17558" s="7" t="s">
        <v>15</v>
      </c>
      <c r="H17558" s="7" t="s">
        <v>15</v>
      </c>
      <c r="I17558" s="7" t="s">
        <v>15</v>
      </c>
      <c r="J17558" s="7" t="s">
        <v>15</v>
      </c>
      <c r="K17558" s="7" t="s">
        <v>15</v>
      </c>
      <c r="L17558" s="7" t="s">
        <v>15</v>
      </c>
      <c r="M17558" s="7" t="s">
        <v>15</v>
      </c>
      <c r="N17558" s="7" t="s">
        <v>15</v>
      </c>
      <c r="O17558" s="7" t="s">
        <v>15</v>
      </c>
      <c r="P17558" s="7" t="s">
        <v>15</v>
      </c>
      <c r="Q17558" s="7" t="s">
        <v>15</v>
      </c>
      <c r="R17558" s="7" t="s">
        <v>15</v>
      </c>
      <c r="S17558" s="7" t="s">
        <v>15</v>
      </c>
      <c r="T17558" s="7" t="s">
        <v>15</v>
      </c>
      <c r="U17558" s="7" t="s">
        <v>15</v>
      </c>
    </row>
    <row r="17559" spans="1:22">
      <c r="A17559" t="s">
        <v>4</v>
      </c>
      <c r="B17559" s="4" t="s">
        <v>5</v>
      </c>
      <c r="C17559" s="4" t="s">
        <v>8</v>
      </c>
      <c r="D17559" s="4" t="s">
        <v>7</v>
      </c>
      <c r="E17559" s="4" t="s">
        <v>8</v>
      </c>
      <c r="F17559" s="4" t="s">
        <v>9</v>
      </c>
      <c r="G17559" s="4" t="s">
        <v>9</v>
      </c>
      <c r="H17559" s="4" t="s">
        <v>9</v>
      </c>
      <c r="I17559" s="4" t="s">
        <v>9</v>
      </c>
      <c r="J17559" s="4" t="s">
        <v>9</v>
      </c>
      <c r="K17559" s="4" t="s">
        <v>9</v>
      </c>
      <c r="L17559" s="4" t="s">
        <v>9</v>
      </c>
      <c r="M17559" s="4" t="s">
        <v>9</v>
      </c>
      <c r="N17559" s="4" t="s">
        <v>9</v>
      </c>
      <c r="O17559" s="4" t="s">
        <v>9</v>
      </c>
      <c r="P17559" s="4" t="s">
        <v>9</v>
      </c>
      <c r="Q17559" s="4" t="s">
        <v>9</v>
      </c>
      <c r="R17559" s="4" t="s">
        <v>9</v>
      </c>
      <c r="S17559" s="4" t="s">
        <v>9</v>
      </c>
      <c r="T17559" s="4" t="s">
        <v>9</v>
      </c>
      <c r="U17559" s="4" t="s">
        <v>9</v>
      </c>
    </row>
    <row r="17560" spans="1:22">
      <c r="A17560" t="n">
        <v>146147</v>
      </c>
      <c r="B17560" s="51" t="n">
        <v>36</v>
      </c>
      <c r="C17560" s="7" t="n">
        <v>8</v>
      </c>
      <c r="D17560" s="7" t="n">
        <v>107</v>
      </c>
      <c r="E17560" s="7" t="n">
        <v>0</v>
      </c>
      <c r="F17560" s="7" t="s">
        <v>248</v>
      </c>
      <c r="G17560" s="7" t="s">
        <v>15</v>
      </c>
      <c r="H17560" s="7" t="s">
        <v>15</v>
      </c>
      <c r="I17560" s="7" t="s">
        <v>15</v>
      </c>
      <c r="J17560" s="7" t="s">
        <v>15</v>
      </c>
      <c r="K17560" s="7" t="s">
        <v>15</v>
      </c>
      <c r="L17560" s="7" t="s">
        <v>15</v>
      </c>
      <c r="M17560" s="7" t="s">
        <v>15</v>
      </c>
      <c r="N17560" s="7" t="s">
        <v>15</v>
      </c>
      <c r="O17560" s="7" t="s">
        <v>15</v>
      </c>
      <c r="P17560" s="7" t="s">
        <v>15</v>
      </c>
      <c r="Q17560" s="7" t="s">
        <v>15</v>
      </c>
      <c r="R17560" s="7" t="s">
        <v>15</v>
      </c>
      <c r="S17560" s="7" t="s">
        <v>15</v>
      </c>
      <c r="T17560" s="7" t="s">
        <v>15</v>
      </c>
      <c r="U17560" s="7" t="s">
        <v>15</v>
      </c>
    </row>
    <row r="17561" spans="1:22">
      <c r="A17561" t="s">
        <v>4</v>
      </c>
      <c r="B17561" s="4" t="s">
        <v>5</v>
      </c>
      <c r="C17561" s="4" t="s">
        <v>8</v>
      </c>
      <c r="D17561" s="4" t="s">
        <v>7</v>
      </c>
      <c r="E17561" s="4" t="s">
        <v>8</v>
      </c>
      <c r="F17561" s="4" t="s">
        <v>9</v>
      </c>
      <c r="G17561" s="4" t="s">
        <v>9</v>
      </c>
      <c r="H17561" s="4" t="s">
        <v>9</v>
      </c>
      <c r="I17561" s="4" t="s">
        <v>9</v>
      </c>
      <c r="J17561" s="4" t="s">
        <v>9</v>
      </c>
      <c r="K17561" s="4" t="s">
        <v>9</v>
      </c>
      <c r="L17561" s="4" t="s">
        <v>9</v>
      </c>
      <c r="M17561" s="4" t="s">
        <v>9</v>
      </c>
      <c r="N17561" s="4" t="s">
        <v>9</v>
      </c>
      <c r="O17561" s="4" t="s">
        <v>9</v>
      </c>
      <c r="P17561" s="4" t="s">
        <v>9</v>
      </c>
      <c r="Q17561" s="4" t="s">
        <v>9</v>
      </c>
      <c r="R17561" s="4" t="s">
        <v>9</v>
      </c>
      <c r="S17561" s="4" t="s">
        <v>9</v>
      </c>
      <c r="T17561" s="4" t="s">
        <v>9</v>
      </c>
      <c r="U17561" s="4" t="s">
        <v>9</v>
      </c>
    </row>
    <row r="17562" spans="1:22">
      <c r="A17562" t="n">
        <v>146180</v>
      </c>
      <c r="B17562" s="51" t="n">
        <v>36</v>
      </c>
      <c r="C17562" s="7" t="n">
        <v>8</v>
      </c>
      <c r="D17562" s="7" t="n">
        <v>108</v>
      </c>
      <c r="E17562" s="7" t="n">
        <v>0</v>
      </c>
      <c r="F17562" s="7" t="s">
        <v>248</v>
      </c>
      <c r="G17562" s="7" t="s">
        <v>15</v>
      </c>
      <c r="H17562" s="7" t="s">
        <v>15</v>
      </c>
      <c r="I17562" s="7" t="s">
        <v>15</v>
      </c>
      <c r="J17562" s="7" t="s">
        <v>15</v>
      </c>
      <c r="K17562" s="7" t="s">
        <v>15</v>
      </c>
      <c r="L17562" s="7" t="s">
        <v>15</v>
      </c>
      <c r="M17562" s="7" t="s">
        <v>15</v>
      </c>
      <c r="N17562" s="7" t="s">
        <v>15</v>
      </c>
      <c r="O17562" s="7" t="s">
        <v>15</v>
      </c>
      <c r="P17562" s="7" t="s">
        <v>15</v>
      </c>
      <c r="Q17562" s="7" t="s">
        <v>15</v>
      </c>
      <c r="R17562" s="7" t="s">
        <v>15</v>
      </c>
      <c r="S17562" s="7" t="s">
        <v>15</v>
      </c>
      <c r="T17562" s="7" t="s">
        <v>15</v>
      </c>
      <c r="U17562" s="7" t="s">
        <v>15</v>
      </c>
    </row>
    <row r="17563" spans="1:22">
      <c r="A17563" t="s">
        <v>4</v>
      </c>
      <c r="B17563" s="4" t="s">
        <v>5</v>
      </c>
      <c r="C17563" s="4" t="s">
        <v>8</v>
      </c>
      <c r="D17563" s="4" t="s">
        <v>7</v>
      </c>
      <c r="E17563" s="4" t="s">
        <v>8</v>
      </c>
      <c r="F17563" s="4" t="s">
        <v>12</v>
      </c>
    </row>
    <row r="17564" spans="1:22">
      <c r="A17564" t="n">
        <v>146213</v>
      </c>
      <c r="B17564" s="12" t="n">
        <v>5</v>
      </c>
      <c r="C17564" s="7" t="n">
        <v>30</v>
      </c>
      <c r="D17564" s="7" t="n">
        <v>10671</v>
      </c>
      <c r="E17564" s="7" t="n">
        <v>1</v>
      </c>
      <c r="F17564" s="13" t="n">
        <f t="normal" ca="1">A17568</f>
        <v>0</v>
      </c>
    </row>
    <row r="17565" spans="1:22">
      <c r="A17565" t="s">
        <v>4</v>
      </c>
      <c r="B17565" s="4" t="s">
        <v>5</v>
      </c>
      <c r="C17565" s="4" t="s">
        <v>8</v>
      </c>
      <c r="D17565" s="4" t="s">
        <v>7</v>
      </c>
      <c r="E17565" s="4" t="s">
        <v>8</v>
      </c>
      <c r="F17565" s="4" t="s">
        <v>9</v>
      </c>
      <c r="G17565" s="4" t="s">
        <v>9</v>
      </c>
      <c r="H17565" s="4" t="s">
        <v>9</v>
      </c>
      <c r="I17565" s="4" t="s">
        <v>9</v>
      </c>
      <c r="J17565" s="4" t="s">
        <v>9</v>
      </c>
      <c r="K17565" s="4" t="s">
        <v>9</v>
      </c>
      <c r="L17565" s="4" t="s">
        <v>9</v>
      </c>
      <c r="M17565" s="4" t="s">
        <v>9</v>
      </c>
      <c r="N17565" s="4" t="s">
        <v>9</v>
      </c>
      <c r="O17565" s="4" t="s">
        <v>9</v>
      </c>
      <c r="P17565" s="4" t="s">
        <v>9</v>
      </c>
      <c r="Q17565" s="4" t="s">
        <v>9</v>
      </c>
      <c r="R17565" s="4" t="s">
        <v>9</v>
      </c>
      <c r="S17565" s="4" t="s">
        <v>9</v>
      </c>
      <c r="T17565" s="4" t="s">
        <v>9</v>
      </c>
      <c r="U17565" s="4" t="s">
        <v>9</v>
      </c>
    </row>
    <row r="17566" spans="1:22">
      <c r="A17566" t="n">
        <v>146222</v>
      </c>
      <c r="B17566" s="51" t="n">
        <v>36</v>
      </c>
      <c r="C17566" s="7" t="n">
        <v>8</v>
      </c>
      <c r="D17566" s="7" t="n">
        <v>90</v>
      </c>
      <c r="E17566" s="7" t="n">
        <v>0</v>
      </c>
      <c r="F17566" s="7" t="s">
        <v>248</v>
      </c>
      <c r="G17566" s="7" t="s">
        <v>15</v>
      </c>
      <c r="H17566" s="7" t="s">
        <v>15</v>
      </c>
      <c r="I17566" s="7" t="s">
        <v>15</v>
      </c>
      <c r="J17566" s="7" t="s">
        <v>15</v>
      </c>
      <c r="K17566" s="7" t="s">
        <v>15</v>
      </c>
      <c r="L17566" s="7" t="s">
        <v>15</v>
      </c>
      <c r="M17566" s="7" t="s">
        <v>15</v>
      </c>
      <c r="N17566" s="7" t="s">
        <v>15</v>
      </c>
      <c r="O17566" s="7" t="s">
        <v>15</v>
      </c>
      <c r="P17566" s="7" t="s">
        <v>15</v>
      </c>
      <c r="Q17566" s="7" t="s">
        <v>15</v>
      </c>
      <c r="R17566" s="7" t="s">
        <v>15</v>
      </c>
      <c r="S17566" s="7" t="s">
        <v>15</v>
      </c>
      <c r="T17566" s="7" t="s">
        <v>15</v>
      </c>
      <c r="U17566" s="7" t="s">
        <v>15</v>
      </c>
    </row>
    <row r="17567" spans="1:22">
      <c r="A17567" t="s">
        <v>4</v>
      </c>
      <c r="B17567" s="4" t="s">
        <v>5</v>
      </c>
      <c r="C17567" s="4" t="s">
        <v>8</v>
      </c>
      <c r="D17567" s="4" t="s">
        <v>7</v>
      </c>
      <c r="E17567" s="4" t="s">
        <v>8</v>
      </c>
      <c r="F17567" s="4" t="s">
        <v>12</v>
      </c>
    </row>
    <row r="17568" spans="1:22">
      <c r="A17568" t="n">
        <v>146255</v>
      </c>
      <c r="B17568" s="12" t="n">
        <v>5</v>
      </c>
      <c r="C17568" s="7" t="n">
        <v>30</v>
      </c>
      <c r="D17568" s="7" t="n">
        <v>10692</v>
      </c>
      <c r="E17568" s="7" t="n">
        <v>1</v>
      </c>
      <c r="F17568" s="13" t="n">
        <f t="normal" ca="1">A17572</f>
        <v>0</v>
      </c>
    </row>
    <row r="17569" spans="1:21">
      <c r="A17569" t="s">
        <v>4</v>
      </c>
      <c r="B17569" s="4" t="s">
        <v>5</v>
      </c>
      <c r="C17569" s="4" t="s">
        <v>8</v>
      </c>
      <c r="D17569" s="4" t="s">
        <v>7</v>
      </c>
      <c r="E17569" s="4" t="s">
        <v>8</v>
      </c>
      <c r="F17569" s="4" t="s">
        <v>9</v>
      </c>
      <c r="G17569" s="4" t="s">
        <v>9</v>
      </c>
      <c r="H17569" s="4" t="s">
        <v>9</v>
      </c>
      <c r="I17569" s="4" t="s">
        <v>9</v>
      </c>
      <c r="J17569" s="4" t="s">
        <v>9</v>
      </c>
      <c r="K17569" s="4" t="s">
        <v>9</v>
      </c>
      <c r="L17569" s="4" t="s">
        <v>9</v>
      </c>
      <c r="M17569" s="4" t="s">
        <v>9</v>
      </c>
      <c r="N17569" s="4" t="s">
        <v>9</v>
      </c>
      <c r="O17569" s="4" t="s">
        <v>9</v>
      </c>
      <c r="P17569" s="4" t="s">
        <v>9</v>
      </c>
      <c r="Q17569" s="4" t="s">
        <v>9</v>
      </c>
      <c r="R17569" s="4" t="s">
        <v>9</v>
      </c>
      <c r="S17569" s="4" t="s">
        <v>9</v>
      </c>
      <c r="T17569" s="4" t="s">
        <v>9</v>
      </c>
      <c r="U17569" s="4" t="s">
        <v>9</v>
      </c>
    </row>
    <row r="17570" spans="1:21">
      <c r="A17570" t="n">
        <v>146264</v>
      </c>
      <c r="B17570" s="51" t="n">
        <v>36</v>
      </c>
      <c r="C17570" s="7" t="n">
        <v>8</v>
      </c>
      <c r="D17570" s="7" t="n">
        <v>94</v>
      </c>
      <c r="E17570" s="7" t="n">
        <v>0</v>
      </c>
      <c r="F17570" s="7" t="s">
        <v>248</v>
      </c>
      <c r="G17570" s="7" t="s">
        <v>15</v>
      </c>
      <c r="H17570" s="7" t="s">
        <v>15</v>
      </c>
      <c r="I17570" s="7" t="s">
        <v>15</v>
      </c>
      <c r="J17570" s="7" t="s">
        <v>15</v>
      </c>
      <c r="K17570" s="7" t="s">
        <v>15</v>
      </c>
      <c r="L17570" s="7" t="s">
        <v>15</v>
      </c>
      <c r="M17570" s="7" t="s">
        <v>15</v>
      </c>
      <c r="N17570" s="7" t="s">
        <v>15</v>
      </c>
      <c r="O17570" s="7" t="s">
        <v>15</v>
      </c>
      <c r="P17570" s="7" t="s">
        <v>15</v>
      </c>
      <c r="Q17570" s="7" t="s">
        <v>15</v>
      </c>
      <c r="R17570" s="7" t="s">
        <v>15</v>
      </c>
      <c r="S17570" s="7" t="s">
        <v>15</v>
      </c>
      <c r="T17570" s="7" t="s">
        <v>15</v>
      </c>
      <c r="U17570" s="7" t="s">
        <v>15</v>
      </c>
    </row>
    <row r="17571" spans="1:21">
      <c r="A17571" t="s">
        <v>4</v>
      </c>
      <c r="B17571" s="4" t="s">
        <v>5</v>
      </c>
      <c r="C17571" s="4" t="s">
        <v>8</v>
      </c>
      <c r="D17571" s="4" t="s">
        <v>7</v>
      </c>
      <c r="E17571" s="4" t="s">
        <v>8</v>
      </c>
      <c r="F17571" s="4" t="s">
        <v>12</v>
      </c>
    </row>
    <row r="17572" spans="1:21">
      <c r="A17572" t="n">
        <v>146297</v>
      </c>
      <c r="B17572" s="12" t="n">
        <v>5</v>
      </c>
      <c r="C17572" s="7" t="n">
        <v>30</v>
      </c>
      <c r="D17572" s="7" t="n">
        <v>10637</v>
      </c>
      <c r="E17572" s="7" t="n">
        <v>1</v>
      </c>
      <c r="F17572" s="13" t="n">
        <f t="normal" ca="1">A17578</f>
        <v>0</v>
      </c>
    </row>
    <row r="17573" spans="1:21">
      <c r="A17573" t="s">
        <v>4</v>
      </c>
      <c r="B17573" s="4" t="s">
        <v>5</v>
      </c>
      <c r="C17573" s="4" t="s">
        <v>8</v>
      </c>
      <c r="D17573" s="4" t="s">
        <v>7</v>
      </c>
      <c r="E17573" s="4" t="s">
        <v>8</v>
      </c>
      <c r="F17573" s="4" t="s">
        <v>9</v>
      </c>
      <c r="G17573" s="4" t="s">
        <v>9</v>
      </c>
      <c r="H17573" s="4" t="s">
        <v>9</v>
      </c>
      <c r="I17573" s="4" t="s">
        <v>9</v>
      </c>
      <c r="J17573" s="4" t="s">
        <v>9</v>
      </c>
      <c r="K17573" s="4" t="s">
        <v>9</v>
      </c>
      <c r="L17573" s="4" t="s">
        <v>9</v>
      </c>
      <c r="M17573" s="4" t="s">
        <v>9</v>
      </c>
      <c r="N17573" s="4" t="s">
        <v>9</v>
      </c>
      <c r="O17573" s="4" t="s">
        <v>9</v>
      </c>
      <c r="P17573" s="4" t="s">
        <v>9</v>
      </c>
      <c r="Q17573" s="4" t="s">
        <v>9</v>
      </c>
      <c r="R17573" s="4" t="s">
        <v>9</v>
      </c>
      <c r="S17573" s="4" t="s">
        <v>9</v>
      </c>
      <c r="T17573" s="4" t="s">
        <v>9</v>
      </c>
      <c r="U17573" s="4" t="s">
        <v>9</v>
      </c>
    </row>
    <row r="17574" spans="1:21">
      <c r="A17574" t="n">
        <v>146306</v>
      </c>
      <c r="B17574" s="51" t="n">
        <v>36</v>
      </c>
      <c r="C17574" s="7" t="n">
        <v>8</v>
      </c>
      <c r="D17574" s="7" t="n">
        <v>106</v>
      </c>
      <c r="E17574" s="7" t="n">
        <v>0</v>
      </c>
      <c r="F17574" s="7" t="s">
        <v>248</v>
      </c>
      <c r="G17574" s="7" t="s">
        <v>15</v>
      </c>
      <c r="H17574" s="7" t="s">
        <v>15</v>
      </c>
      <c r="I17574" s="7" t="s">
        <v>15</v>
      </c>
      <c r="J17574" s="7" t="s">
        <v>15</v>
      </c>
      <c r="K17574" s="7" t="s">
        <v>15</v>
      </c>
      <c r="L17574" s="7" t="s">
        <v>15</v>
      </c>
      <c r="M17574" s="7" t="s">
        <v>15</v>
      </c>
      <c r="N17574" s="7" t="s">
        <v>15</v>
      </c>
      <c r="O17574" s="7" t="s">
        <v>15</v>
      </c>
      <c r="P17574" s="7" t="s">
        <v>15</v>
      </c>
      <c r="Q17574" s="7" t="s">
        <v>15</v>
      </c>
      <c r="R17574" s="7" t="s">
        <v>15</v>
      </c>
      <c r="S17574" s="7" t="s">
        <v>15</v>
      </c>
      <c r="T17574" s="7" t="s">
        <v>15</v>
      </c>
      <c r="U17574" s="7" t="s">
        <v>15</v>
      </c>
    </row>
    <row r="17575" spans="1:21">
      <c r="A17575" t="s">
        <v>4</v>
      </c>
      <c r="B17575" s="4" t="s">
        <v>5</v>
      </c>
      <c r="C17575" s="4" t="s">
        <v>12</v>
      </c>
    </row>
    <row r="17576" spans="1:21">
      <c r="A17576" t="n">
        <v>146339</v>
      </c>
      <c r="B17576" s="15" t="n">
        <v>3</v>
      </c>
      <c r="C17576" s="13" t="n">
        <f t="normal" ca="1">A17580</f>
        <v>0</v>
      </c>
    </row>
    <row r="17577" spans="1:21">
      <c r="A17577" t="s">
        <v>4</v>
      </c>
      <c r="B17577" s="4" t="s">
        <v>5</v>
      </c>
      <c r="C17577" s="4" t="s">
        <v>8</v>
      </c>
      <c r="D17577" s="4" t="s">
        <v>7</v>
      </c>
      <c r="E17577" s="4" t="s">
        <v>8</v>
      </c>
      <c r="F17577" s="4" t="s">
        <v>9</v>
      </c>
      <c r="G17577" s="4" t="s">
        <v>9</v>
      </c>
      <c r="H17577" s="4" t="s">
        <v>9</v>
      </c>
      <c r="I17577" s="4" t="s">
        <v>9</v>
      </c>
      <c r="J17577" s="4" t="s">
        <v>9</v>
      </c>
      <c r="K17577" s="4" t="s">
        <v>9</v>
      </c>
      <c r="L17577" s="4" t="s">
        <v>9</v>
      </c>
      <c r="M17577" s="4" t="s">
        <v>9</v>
      </c>
      <c r="N17577" s="4" t="s">
        <v>9</v>
      </c>
      <c r="O17577" s="4" t="s">
        <v>9</v>
      </c>
      <c r="P17577" s="4" t="s">
        <v>9</v>
      </c>
      <c r="Q17577" s="4" t="s">
        <v>9</v>
      </c>
      <c r="R17577" s="4" t="s">
        <v>9</v>
      </c>
      <c r="S17577" s="4" t="s">
        <v>9</v>
      </c>
      <c r="T17577" s="4" t="s">
        <v>9</v>
      </c>
      <c r="U17577" s="4" t="s">
        <v>9</v>
      </c>
    </row>
    <row r="17578" spans="1:21">
      <c r="A17578" t="n">
        <v>146344</v>
      </c>
      <c r="B17578" s="51" t="n">
        <v>36</v>
      </c>
      <c r="C17578" s="7" t="n">
        <v>8</v>
      </c>
      <c r="D17578" s="7" t="n">
        <v>7044</v>
      </c>
      <c r="E17578" s="7" t="n">
        <v>0</v>
      </c>
      <c r="F17578" s="7" t="s">
        <v>248</v>
      </c>
      <c r="G17578" s="7" t="s">
        <v>15</v>
      </c>
      <c r="H17578" s="7" t="s">
        <v>15</v>
      </c>
      <c r="I17578" s="7" t="s">
        <v>15</v>
      </c>
      <c r="J17578" s="7" t="s">
        <v>15</v>
      </c>
      <c r="K17578" s="7" t="s">
        <v>15</v>
      </c>
      <c r="L17578" s="7" t="s">
        <v>15</v>
      </c>
      <c r="M17578" s="7" t="s">
        <v>15</v>
      </c>
      <c r="N17578" s="7" t="s">
        <v>15</v>
      </c>
      <c r="O17578" s="7" t="s">
        <v>15</v>
      </c>
      <c r="P17578" s="7" t="s">
        <v>15</v>
      </c>
      <c r="Q17578" s="7" t="s">
        <v>15</v>
      </c>
      <c r="R17578" s="7" t="s">
        <v>15</v>
      </c>
      <c r="S17578" s="7" t="s">
        <v>15</v>
      </c>
      <c r="T17578" s="7" t="s">
        <v>15</v>
      </c>
      <c r="U17578" s="7" t="s">
        <v>15</v>
      </c>
    </row>
    <row r="17579" spans="1:21">
      <c r="A17579" t="s">
        <v>4</v>
      </c>
      <c r="B17579" s="4" t="s">
        <v>5</v>
      </c>
      <c r="C17579" s="4" t="s">
        <v>8</v>
      </c>
      <c r="D17579" s="4" t="s">
        <v>9</v>
      </c>
    </row>
    <row r="17580" spans="1:21">
      <c r="A17580" t="n">
        <v>146377</v>
      </c>
      <c r="B17580" s="9" t="n">
        <v>2</v>
      </c>
      <c r="C17580" s="7" t="n">
        <v>10</v>
      </c>
      <c r="D17580" s="7" t="s">
        <v>191</v>
      </c>
    </row>
    <row r="17581" spans="1:21">
      <c r="A17581" t="s">
        <v>4</v>
      </c>
      <c r="B17581" s="4" t="s">
        <v>5</v>
      </c>
      <c r="C17581" s="4" t="s">
        <v>7</v>
      </c>
      <c r="D17581" s="4" t="s">
        <v>13</v>
      </c>
      <c r="E17581" s="4" t="s">
        <v>13</v>
      </c>
      <c r="F17581" s="4" t="s">
        <v>13</v>
      </c>
      <c r="G17581" s="4" t="s">
        <v>13</v>
      </c>
    </row>
    <row r="17582" spans="1:21">
      <c r="A17582" t="n">
        <v>146403</v>
      </c>
      <c r="B17582" s="46" t="n">
        <v>46</v>
      </c>
      <c r="C17582" s="7" t="n">
        <v>0</v>
      </c>
      <c r="D17582" s="7" t="n">
        <v>-1.04999995231628</v>
      </c>
      <c r="E17582" s="7" t="n">
        <v>2.10999989509583</v>
      </c>
      <c r="F17582" s="7" t="n">
        <v>45.2000007629395</v>
      </c>
      <c r="G17582" s="7" t="n">
        <v>95</v>
      </c>
    </row>
    <row r="17583" spans="1:21">
      <c r="A17583" t="s">
        <v>4</v>
      </c>
      <c r="B17583" s="4" t="s">
        <v>5</v>
      </c>
      <c r="C17583" s="4" t="s">
        <v>7</v>
      </c>
      <c r="D17583" s="4" t="s">
        <v>13</v>
      </c>
      <c r="E17583" s="4" t="s">
        <v>13</v>
      </c>
      <c r="F17583" s="4" t="s">
        <v>13</v>
      </c>
      <c r="G17583" s="4" t="s">
        <v>13</v>
      </c>
    </row>
    <row r="17584" spans="1:21">
      <c r="A17584" t="n">
        <v>146422</v>
      </c>
      <c r="B17584" s="46" t="n">
        <v>46</v>
      </c>
      <c r="C17584" s="7" t="n">
        <v>13</v>
      </c>
      <c r="D17584" s="7" t="n">
        <v>0</v>
      </c>
      <c r="E17584" s="7" t="n">
        <v>2.10999989509583</v>
      </c>
      <c r="F17584" s="7" t="n">
        <v>45</v>
      </c>
      <c r="G17584" s="7" t="n">
        <v>330</v>
      </c>
    </row>
    <row r="17585" spans="1:21">
      <c r="A17585" t="s">
        <v>4</v>
      </c>
      <c r="B17585" s="4" t="s">
        <v>5</v>
      </c>
      <c r="C17585" s="4" t="s">
        <v>7</v>
      </c>
      <c r="D17585" s="4" t="s">
        <v>13</v>
      </c>
      <c r="E17585" s="4" t="s">
        <v>13</v>
      </c>
      <c r="F17585" s="4" t="s">
        <v>13</v>
      </c>
      <c r="G17585" s="4" t="s">
        <v>13</v>
      </c>
    </row>
    <row r="17586" spans="1:21">
      <c r="A17586" t="n">
        <v>146441</v>
      </c>
      <c r="B17586" s="46" t="n">
        <v>46</v>
      </c>
      <c r="C17586" s="7" t="n">
        <v>12</v>
      </c>
      <c r="D17586" s="7" t="n">
        <v>0</v>
      </c>
      <c r="E17586" s="7" t="n">
        <v>0</v>
      </c>
      <c r="F17586" s="7" t="n">
        <v>50.9199981689453</v>
      </c>
      <c r="G17586" s="7" t="n">
        <v>0</v>
      </c>
    </row>
    <row r="17587" spans="1:21">
      <c r="A17587" t="s">
        <v>4</v>
      </c>
      <c r="B17587" s="4" t="s">
        <v>5</v>
      </c>
      <c r="C17587" s="4" t="s">
        <v>7</v>
      </c>
      <c r="D17587" s="4" t="s">
        <v>13</v>
      </c>
      <c r="E17587" s="4" t="s">
        <v>13</v>
      </c>
      <c r="F17587" s="4" t="s">
        <v>13</v>
      </c>
      <c r="G17587" s="4" t="s">
        <v>13</v>
      </c>
    </row>
    <row r="17588" spans="1:21">
      <c r="A17588" t="n">
        <v>146460</v>
      </c>
      <c r="B17588" s="46" t="n">
        <v>46</v>
      </c>
      <c r="C17588" s="7" t="n">
        <v>107</v>
      </c>
      <c r="D17588" s="7" t="n">
        <v>-6.69999980926514</v>
      </c>
      <c r="E17588" s="7" t="n">
        <v>0</v>
      </c>
      <c r="F17588" s="7" t="n">
        <v>48.7000007629395</v>
      </c>
      <c r="G17588" s="7" t="n">
        <v>315</v>
      </c>
    </row>
    <row r="17589" spans="1:21">
      <c r="A17589" t="s">
        <v>4</v>
      </c>
      <c r="B17589" s="4" t="s">
        <v>5</v>
      </c>
      <c r="C17589" s="4" t="s">
        <v>7</v>
      </c>
      <c r="D17589" s="4" t="s">
        <v>13</v>
      </c>
      <c r="E17589" s="4" t="s">
        <v>13</v>
      </c>
      <c r="F17589" s="4" t="s">
        <v>13</v>
      </c>
      <c r="G17589" s="4" t="s">
        <v>13</v>
      </c>
    </row>
    <row r="17590" spans="1:21">
      <c r="A17590" t="n">
        <v>146479</v>
      </c>
      <c r="B17590" s="46" t="n">
        <v>46</v>
      </c>
      <c r="C17590" s="7" t="n">
        <v>108</v>
      </c>
      <c r="D17590" s="7" t="n">
        <v>6.69999980926514</v>
      </c>
      <c r="E17590" s="7" t="n">
        <v>0</v>
      </c>
      <c r="F17590" s="7" t="n">
        <v>48.7000007629395</v>
      </c>
      <c r="G17590" s="7" t="n">
        <v>45</v>
      </c>
    </row>
    <row r="17591" spans="1:21">
      <c r="A17591" t="s">
        <v>4</v>
      </c>
      <c r="B17591" s="4" t="s">
        <v>5</v>
      </c>
      <c r="C17591" s="4" t="s">
        <v>8</v>
      </c>
      <c r="D17591" s="4" t="s">
        <v>7</v>
      </c>
      <c r="E17591" s="4" t="s">
        <v>8</v>
      </c>
      <c r="F17591" s="4" t="s">
        <v>12</v>
      </c>
    </row>
    <row r="17592" spans="1:21">
      <c r="A17592" t="n">
        <v>146498</v>
      </c>
      <c r="B17592" s="12" t="n">
        <v>5</v>
      </c>
      <c r="C17592" s="7" t="n">
        <v>30</v>
      </c>
      <c r="D17592" s="7" t="n">
        <v>10671</v>
      </c>
      <c r="E17592" s="7" t="n">
        <v>1</v>
      </c>
      <c r="F17592" s="13" t="n">
        <f t="normal" ca="1">A17596</f>
        <v>0</v>
      </c>
    </row>
    <row r="17593" spans="1:21">
      <c r="A17593" t="s">
        <v>4</v>
      </c>
      <c r="B17593" s="4" t="s">
        <v>5</v>
      </c>
      <c r="C17593" s="4" t="s">
        <v>7</v>
      </c>
      <c r="D17593" s="4" t="s">
        <v>13</v>
      </c>
      <c r="E17593" s="4" t="s">
        <v>13</v>
      </c>
      <c r="F17593" s="4" t="s">
        <v>13</v>
      </c>
      <c r="G17593" s="4" t="s">
        <v>13</v>
      </c>
    </row>
    <row r="17594" spans="1:21">
      <c r="A17594" t="n">
        <v>146507</v>
      </c>
      <c r="B17594" s="46" t="n">
        <v>46</v>
      </c>
      <c r="C17594" s="7" t="n">
        <v>90</v>
      </c>
      <c r="D17594" s="7" t="n">
        <v>-8.05000019073486</v>
      </c>
      <c r="E17594" s="7" t="n">
        <v>0</v>
      </c>
      <c r="F17594" s="7" t="n">
        <v>46</v>
      </c>
      <c r="G17594" s="7" t="n">
        <v>270</v>
      </c>
    </row>
    <row r="17595" spans="1:21">
      <c r="A17595" t="s">
        <v>4</v>
      </c>
      <c r="B17595" s="4" t="s">
        <v>5</v>
      </c>
      <c r="C17595" s="4" t="s">
        <v>8</v>
      </c>
      <c r="D17595" s="4" t="s">
        <v>7</v>
      </c>
      <c r="E17595" s="4" t="s">
        <v>8</v>
      </c>
      <c r="F17595" s="4" t="s">
        <v>12</v>
      </c>
    </row>
    <row r="17596" spans="1:21">
      <c r="A17596" t="n">
        <v>146526</v>
      </c>
      <c r="B17596" s="12" t="n">
        <v>5</v>
      </c>
      <c r="C17596" s="7" t="n">
        <v>30</v>
      </c>
      <c r="D17596" s="7" t="n">
        <v>10692</v>
      </c>
      <c r="E17596" s="7" t="n">
        <v>1</v>
      </c>
      <c r="F17596" s="13" t="n">
        <f t="normal" ca="1">A17600</f>
        <v>0</v>
      </c>
    </row>
    <row r="17597" spans="1:21">
      <c r="A17597" t="s">
        <v>4</v>
      </c>
      <c r="B17597" s="4" t="s">
        <v>5</v>
      </c>
      <c r="C17597" s="4" t="s">
        <v>7</v>
      </c>
      <c r="D17597" s="4" t="s">
        <v>13</v>
      </c>
      <c r="E17597" s="4" t="s">
        <v>13</v>
      </c>
      <c r="F17597" s="4" t="s">
        <v>13</v>
      </c>
      <c r="G17597" s="4" t="s">
        <v>13</v>
      </c>
    </row>
    <row r="17598" spans="1:21">
      <c r="A17598" t="n">
        <v>146535</v>
      </c>
      <c r="B17598" s="46" t="n">
        <v>46</v>
      </c>
      <c r="C17598" s="7" t="n">
        <v>94</v>
      </c>
      <c r="D17598" s="7" t="n">
        <v>3.70000004768372</v>
      </c>
      <c r="E17598" s="7" t="n">
        <v>0</v>
      </c>
      <c r="F17598" s="7" t="n">
        <v>50.0999984741211</v>
      </c>
      <c r="G17598" s="7" t="n">
        <v>0</v>
      </c>
    </row>
    <row r="17599" spans="1:21">
      <c r="A17599" t="s">
        <v>4</v>
      </c>
      <c r="B17599" s="4" t="s">
        <v>5</v>
      </c>
      <c r="C17599" s="4" t="s">
        <v>8</v>
      </c>
      <c r="D17599" s="4" t="s">
        <v>7</v>
      </c>
      <c r="E17599" s="4" t="s">
        <v>8</v>
      </c>
      <c r="F17599" s="4" t="s">
        <v>12</v>
      </c>
    </row>
    <row r="17600" spans="1:21">
      <c r="A17600" t="n">
        <v>146554</v>
      </c>
      <c r="B17600" s="12" t="n">
        <v>5</v>
      </c>
      <c r="C17600" s="7" t="n">
        <v>30</v>
      </c>
      <c r="D17600" s="7" t="n">
        <v>10637</v>
      </c>
      <c r="E17600" s="7" t="n">
        <v>1</v>
      </c>
      <c r="F17600" s="13" t="n">
        <f t="normal" ca="1">A17606</f>
        <v>0</v>
      </c>
    </row>
    <row r="17601" spans="1:7">
      <c r="A17601" t="s">
        <v>4</v>
      </c>
      <c r="B17601" s="4" t="s">
        <v>5</v>
      </c>
      <c r="C17601" s="4" t="s">
        <v>7</v>
      </c>
      <c r="D17601" s="4" t="s">
        <v>13</v>
      </c>
      <c r="E17601" s="4" t="s">
        <v>13</v>
      </c>
      <c r="F17601" s="4" t="s">
        <v>13</v>
      </c>
      <c r="G17601" s="4" t="s">
        <v>13</v>
      </c>
    </row>
    <row r="17602" spans="1:7">
      <c r="A17602" t="n">
        <v>146563</v>
      </c>
      <c r="B17602" s="46" t="n">
        <v>46</v>
      </c>
      <c r="C17602" s="7" t="n">
        <v>106</v>
      </c>
      <c r="D17602" s="7" t="n">
        <v>-3.70000004768372</v>
      </c>
      <c r="E17602" s="7" t="n">
        <v>0</v>
      </c>
      <c r="F17602" s="7" t="n">
        <v>50.0999984741211</v>
      </c>
      <c r="G17602" s="7" t="n">
        <v>0</v>
      </c>
    </row>
    <row r="17603" spans="1:7">
      <c r="A17603" t="s">
        <v>4</v>
      </c>
      <c r="B17603" s="4" t="s">
        <v>5</v>
      </c>
      <c r="C17603" s="4" t="s">
        <v>12</v>
      </c>
    </row>
    <row r="17604" spans="1:7">
      <c r="A17604" t="n">
        <v>146582</v>
      </c>
      <c r="B17604" s="15" t="n">
        <v>3</v>
      </c>
      <c r="C17604" s="13" t="n">
        <f t="normal" ca="1">A17608</f>
        <v>0</v>
      </c>
    </row>
    <row r="17605" spans="1:7">
      <c r="A17605" t="s">
        <v>4</v>
      </c>
      <c r="B17605" s="4" t="s">
        <v>5</v>
      </c>
      <c r="C17605" s="4" t="s">
        <v>7</v>
      </c>
      <c r="D17605" s="4" t="s">
        <v>13</v>
      </c>
      <c r="E17605" s="4" t="s">
        <v>13</v>
      </c>
      <c r="F17605" s="4" t="s">
        <v>13</v>
      </c>
      <c r="G17605" s="4" t="s">
        <v>13</v>
      </c>
    </row>
    <row r="17606" spans="1:7">
      <c r="A17606" t="n">
        <v>146587</v>
      </c>
      <c r="B17606" s="46" t="n">
        <v>46</v>
      </c>
      <c r="C17606" s="7" t="n">
        <v>7044</v>
      </c>
      <c r="D17606" s="7" t="n">
        <v>-3.70000004768372</v>
      </c>
      <c r="E17606" s="7" t="n">
        <v>0</v>
      </c>
      <c r="F17606" s="7" t="n">
        <v>50.0999984741211</v>
      </c>
      <c r="G17606" s="7" t="n">
        <v>0</v>
      </c>
    </row>
    <row r="17607" spans="1:7">
      <c r="A17607" t="s">
        <v>4</v>
      </c>
      <c r="B17607" s="4" t="s">
        <v>5</v>
      </c>
      <c r="C17607" s="4" t="s">
        <v>7</v>
      </c>
      <c r="D17607" s="4" t="s">
        <v>7</v>
      </c>
      <c r="E17607" s="4" t="s">
        <v>13</v>
      </c>
      <c r="F17607" s="4" t="s">
        <v>8</v>
      </c>
    </row>
    <row r="17608" spans="1:7">
      <c r="A17608" t="n">
        <v>146606</v>
      </c>
      <c r="B17608" s="90" t="n">
        <v>53</v>
      </c>
      <c r="C17608" s="7" t="n">
        <v>0</v>
      </c>
      <c r="D17608" s="7" t="n">
        <v>13</v>
      </c>
      <c r="E17608" s="7" t="n">
        <v>0</v>
      </c>
      <c r="F17608" s="7" t="n">
        <v>0</v>
      </c>
    </row>
    <row r="17609" spans="1:7">
      <c r="A17609" t="s">
        <v>4</v>
      </c>
      <c r="B17609" s="4" t="s">
        <v>5</v>
      </c>
      <c r="C17609" s="4" t="s">
        <v>8</v>
      </c>
      <c r="D17609" s="4" t="s">
        <v>8</v>
      </c>
      <c r="E17609" s="4" t="s">
        <v>13</v>
      </c>
      <c r="F17609" s="4" t="s">
        <v>13</v>
      </c>
      <c r="G17609" s="4" t="s">
        <v>13</v>
      </c>
      <c r="H17609" s="4" t="s">
        <v>7</v>
      </c>
    </row>
    <row r="17610" spans="1:7">
      <c r="A17610" t="n">
        <v>146616</v>
      </c>
      <c r="B17610" s="31" t="n">
        <v>45</v>
      </c>
      <c r="C17610" s="7" t="n">
        <v>2</v>
      </c>
      <c r="D17610" s="7" t="n">
        <v>3</v>
      </c>
      <c r="E17610" s="7" t="n">
        <v>-0.449999988079071</v>
      </c>
      <c r="F17610" s="7" t="n">
        <v>3.34999990463257</v>
      </c>
      <c r="G17610" s="7" t="n">
        <v>45.25</v>
      </c>
      <c r="H17610" s="7" t="n">
        <v>0</v>
      </c>
    </row>
    <row r="17611" spans="1:7">
      <c r="A17611" t="s">
        <v>4</v>
      </c>
      <c r="B17611" s="4" t="s">
        <v>5</v>
      </c>
      <c r="C17611" s="4" t="s">
        <v>8</v>
      </c>
      <c r="D17611" s="4" t="s">
        <v>8</v>
      </c>
      <c r="E17611" s="4" t="s">
        <v>13</v>
      </c>
      <c r="F17611" s="4" t="s">
        <v>13</v>
      </c>
      <c r="G17611" s="4" t="s">
        <v>13</v>
      </c>
      <c r="H17611" s="4" t="s">
        <v>7</v>
      </c>
      <c r="I17611" s="4" t="s">
        <v>8</v>
      </c>
    </row>
    <row r="17612" spans="1:7">
      <c r="A17612" t="n">
        <v>146633</v>
      </c>
      <c r="B17612" s="31" t="n">
        <v>45</v>
      </c>
      <c r="C17612" s="7" t="n">
        <v>4</v>
      </c>
      <c r="D17612" s="7" t="n">
        <v>3</v>
      </c>
      <c r="E17612" s="7" t="n">
        <v>10.0500001907349</v>
      </c>
      <c r="F17612" s="7" t="n">
        <v>227.050003051758</v>
      </c>
      <c r="G17612" s="7" t="n">
        <v>0</v>
      </c>
      <c r="H17612" s="7" t="n">
        <v>0</v>
      </c>
      <c r="I17612" s="7" t="n">
        <v>0</v>
      </c>
    </row>
    <row r="17613" spans="1:7">
      <c r="A17613" t="s">
        <v>4</v>
      </c>
      <c r="B17613" s="4" t="s">
        <v>5</v>
      </c>
      <c r="C17613" s="4" t="s">
        <v>8</v>
      </c>
      <c r="D17613" s="4" t="s">
        <v>8</v>
      </c>
      <c r="E17613" s="4" t="s">
        <v>13</v>
      </c>
      <c r="F17613" s="4" t="s">
        <v>7</v>
      </c>
    </row>
    <row r="17614" spans="1:7">
      <c r="A17614" t="n">
        <v>146651</v>
      </c>
      <c r="B17614" s="31" t="n">
        <v>45</v>
      </c>
      <c r="C17614" s="7" t="n">
        <v>5</v>
      </c>
      <c r="D17614" s="7" t="n">
        <v>3</v>
      </c>
      <c r="E17614" s="7" t="n">
        <v>2.5</v>
      </c>
      <c r="F17614" s="7" t="n">
        <v>0</v>
      </c>
    </row>
    <row r="17615" spans="1:7">
      <c r="A17615" t="s">
        <v>4</v>
      </c>
      <c r="B17615" s="4" t="s">
        <v>5</v>
      </c>
      <c r="C17615" s="4" t="s">
        <v>8</v>
      </c>
      <c r="D17615" s="4" t="s">
        <v>8</v>
      </c>
      <c r="E17615" s="4" t="s">
        <v>13</v>
      </c>
      <c r="F17615" s="4" t="s">
        <v>7</v>
      </c>
    </row>
    <row r="17616" spans="1:7">
      <c r="A17616" t="n">
        <v>146660</v>
      </c>
      <c r="B17616" s="31" t="n">
        <v>45</v>
      </c>
      <c r="C17616" s="7" t="n">
        <v>11</v>
      </c>
      <c r="D17616" s="7" t="n">
        <v>3</v>
      </c>
      <c r="E17616" s="7" t="n">
        <v>34</v>
      </c>
      <c r="F17616" s="7" t="n">
        <v>0</v>
      </c>
    </row>
    <row r="17617" spans="1:9">
      <c r="A17617" t="s">
        <v>4</v>
      </c>
      <c r="B17617" s="4" t="s">
        <v>5</v>
      </c>
      <c r="C17617" s="4" t="s">
        <v>7</v>
      </c>
      <c r="D17617" s="4" t="s">
        <v>8</v>
      </c>
      <c r="E17617" s="4" t="s">
        <v>9</v>
      </c>
      <c r="F17617" s="4" t="s">
        <v>13</v>
      </c>
      <c r="G17617" s="4" t="s">
        <v>13</v>
      </c>
      <c r="H17617" s="4" t="s">
        <v>13</v>
      </c>
    </row>
    <row r="17618" spans="1:9">
      <c r="A17618" t="n">
        <v>146669</v>
      </c>
      <c r="B17618" s="52" t="n">
        <v>48</v>
      </c>
      <c r="C17618" s="7" t="n">
        <v>12</v>
      </c>
      <c r="D17618" s="7" t="n">
        <v>0</v>
      </c>
      <c r="E17618" s="7" t="s">
        <v>245</v>
      </c>
      <c r="F17618" s="7" t="n">
        <v>-1</v>
      </c>
      <c r="G17618" s="7" t="n">
        <v>1</v>
      </c>
      <c r="H17618" s="7" t="n">
        <v>0</v>
      </c>
    </row>
    <row r="17619" spans="1:9">
      <c r="A17619" t="s">
        <v>4</v>
      </c>
      <c r="B17619" s="4" t="s">
        <v>5</v>
      </c>
      <c r="C17619" s="4" t="s">
        <v>7</v>
      </c>
      <c r="D17619" s="4" t="s">
        <v>8</v>
      </c>
      <c r="E17619" s="4" t="s">
        <v>9</v>
      </c>
      <c r="F17619" s="4" t="s">
        <v>13</v>
      </c>
      <c r="G17619" s="4" t="s">
        <v>13</v>
      </c>
      <c r="H17619" s="4" t="s">
        <v>13</v>
      </c>
    </row>
    <row r="17620" spans="1:9">
      <c r="A17620" t="n">
        <v>146695</v>
      </c>
      <c r="B17620" s="52" t="n">
        <v>48</v>
      </c>
      <c r="C17620" s="7" t="n">
        <v>13</v>
      </c>
      <c r="D17620" s="7" t="n">
        <v>0</v>
      </c>
      <c r="E17620" s="7" t="s">
        <v>190</v>
      </c>
      <c r="F17620" s="7" t="n">
        <v>-1</v>
      </c>
      <c r="G17620" s="7" t="n">
        <v>1</v>
      </c>
      <c r="H17620" s="7" t="n">
        <v>0</v>
      </c>
    </row>
    <row r="17621" spans="1:9">
      <c r="A17621" t="s">
        <v>4</v>
      </c>
      <c r="B17621" s="4" t="s">
        <v>5</v>
      </c>
      <c r="C17621" s="4" t="s">
        <v>7</v>
      </c>
      <c r="D17621" s="4" t="s">
        <v>8</v>
      </c>
      <c r="E17621" s="4" t="s">
        <v>9</v>
      </c>
      <c r="F17621" s="4" t="s">
        <v>13</v>
      </c>
      <c r="G17621" s="4" t="s">
        <v>13</v>
      </c>
      <c r="H17621" s="4" t="s">
        <v>13</v>
      </c>
    </row>
    <row r="17622" spans="1:9">
      <c r="A17622" t="n">
        <v>146722</v>
      </c>
      <c r="B17622" s="52" t="n">
        <v>48</v>
      </c>
      <c r="C17622" s="7" t="n">
        <v>107</v>
      </c>
      <c r="D17622" s="7" t="n">
        <v>0</v>
      </c>
      <c r="E17622" s="7" t="s">
        <v>248</v>
      </c>
      <c r="F17622" s="7" t="n">
        <v>-1</v>
      </c>
      <c r="G17622" s="7" t="n">
        <v>1</v>
      </c>
      <c r="H17622" s="7" t="n">
        <v>0</v>
      </c>
    </row>
    <row r="17623" spans="1:9">
      <c r="A17623" t="s">
        <v>4</v>
      </c>
      <c r="B17623" s="4" t="s">
        <v>5</v>
      </c>
      <c r="C17623" s="4" t="s">
        <v>7</v>
      </c>
      <c r="D17623" s="4" t="s">
        <v>8</v>
      </c>
      <c r="E17623" s="4" t="s">
        <v>9</v>
      </c>
      <c r="F17623" s="4" t="s">
        <v>13</v>
      </c>
      <c r="G17623" s="4" t="s">
        <v>13</v>
      </c>
      <c r="H17623" s="4" t="s">
        <v>13</v>
      </c>
    </row>
    <row r="17624" spans="1:9">
      <c r="A17624" t="n">
        <v>146751</v>
      </c>
      <c r="B17624" s="52" t="n">
        <v>48</v>
      </c>
      <c r="C17624" s="7" t="n">
        <v>108</v>
      </c>
      <c r="D17624" s="7" t="n">
        <v>0</v>
      </c>
      <c r="E17624" s="7" t="s">
        <v>248</v>
      </c>
      <c r="F17624" s="7" t="n">
        <v>-1</v>
      </c>
      <c r="G17624" s="7" t="n">
        <v>1</v>
      </c>
      <c r="H17624" s="7" t="n">
        <v>0</v>
      </c>
    </row>
    <row r="17625" spans="1:9">
      <c r="A17625" t="s">
        <v>4</v>
      </c>
      <c r="B17625" s="4" t="s">
        <v>5</v>
      </c>
      <c r="C17625" s="4" t="s">
        <v>8</v>
      </c>
      <c r="D17625" s="4" t="s">
        <v>7</v>
      </c>
      <c r="E17625" s="4" t="s">
        <v>8</v>
      </c>
      <c r="F17625" s="4" t="s">
        <v>12</v>
      </c>
    </row>
    <row r="17626" spans="1:9">
      <c r="A17626" t="n">
        <v>146780</v>
      </c>
      <c r="B17626" s="12" t="n">
        <v>5</v>
      </c>
      <c r="C17626" s="7" t="n">
        <v>30</v>
      </c>
      <c r="D17626" s="7" t="n">
        <v>10671</v>
      </c>
      <c r="E17626" s="7" t="n">
        <v>1</v>
      </c>
      <c r="F17626" s="13" t="n">
        <f t="normal" ca="1">A17630</f>
        <v>0</v>
      </c>
    </row>
    <row r="17627" spans="1:9">
      <c r="A17627" t="s">
        <v>4</v>
      </c>
      <c r="B17627" s="4" t="s">
        <v>5</v>
      </c>
      <c r="C17627" s="4" t="s">
        <v>7</v>
      </c>
      <c r="D17627" s="4" t="s">
        <v>8</v>
      </c>
      <c r="E17627" s="4" t="s">
        <v>9</v>
      </c>
      <c r="F17627" s="4" t="s">
        <v>13</v>
      </c>
      <c r="G17627" s="4" t="s">
        <v>13</v>
      </c>
      <c r="H17627" s="4" t="s">
        <v>13</v>
      </c>
    </row>
    <row r="17628" spans="1:9">
      <c r="A17628" t="n">
        <v>146789</v>
      </c>
      <c r="B17628" s="52" t="n">
        <v>48</v>
      </c>
      <c r="C17628" s="7" t="n">
        <v>90</v>
      </c>
      <c r="D17628" s="7" t="n">
        <v>0</v>
      </c>
      <c r="E17628" s="7" t="s">
        <v>248</v>
      </c>
      <c r="F17628" s="7" t="n">
        <v>-1</v>
      </c>
      <c r="G17628" s="7" t="n">
        <v>1</v>
      </c>
      <c r="H17628" s="7" t="n">
        <v>0</v>
      </c>
    </row>
    <row r="17629" spans="1:9">
      <c r="A17629" t="s">
        <v>4</v>
      </c>
      <c r="B17629" s="4" t="s">
        <v>5</v>
      </c>
      <c r="C17629" s="4" t="s">
        <v>8</v>
      </c>
      <c r="D17629" s="4" t="s">
        <v>7</v>
      </c>
      <c r="E17629" s="4" t="s">
        <v>8</v>
      </c>
      <c r="F17629" s="4" t="s">
        <v>12</v>
      </c>
    </row>
    <row r="17630" spans="1:9">
      <c r="A17630" t="n">
        <v>146818</v>
      </c>
      <c r="B17630" s="12" t="n">
        <v>5</v>
      </c>
      <c r="C17630" s="7" t="n">
        <v>30</v>
      </c>
      <c r="D17630" s="7" t="n">
        <v>10692</v>
      </c>
      <c r="E17630" s="7" t="n">
        <v>1</v>
      </c>
      <c r="F17630" s="13" t="n">
        <f t="normal" ca="1">A17634</f>
        <v>0</v>
      </c>
    </row>
    <row r="17631" spans="1:9">
      <c r="A17631" t="s">
        <v>4</v>
      </c>
      <c r="B17631" s="4" t="s">
        <v>5</v>
      </c>
      <c r="C17631" s="4" t="s">
        <v>7</v>
      </c>
      <c r="D17631" s="4" t="s">
        <v>8</v>
      </c>
      <c r="E17631" s="4" t="s">
        <v>9</v>
      </c>
      <c r="F17631" s="4" t="s">
        <v>13</v>
      </c>
      <c r="G17631" s="4" t="s">
        <v>13</v>
      </c>
      <c r="H17631" s="4" t="s">
        <v>13</v>
      </c>
    </row>
    <row r="17632" spans="1:9">
      <c r="A17632" t="n">
        <v>146827</v>
      </c>
      <c r="B17632" s="52" t="n">
        <v>48</v>
      </c>
      <c r="C17632" s="7" t="n">
        <v>94</v>
      </c>
      <c r="D17632" s="7" t="n">
        <v>0</v>
      </c>
      <c r="E17632" s="7" t="s">
        <v>248</v>
      </c>
      <c r="F17632" s="7" t="n">
        <v>-1</v>
      </c>
      <c r="G17632" s="7" t="n">
        <v>1</v>
      </c>
      <c r="H17632" s="7" t="n">
        <v>0</v>
      </c>
    </row>
    <row r="17633" spans="1:8">
      <c r="A17633" t="s">
        <v>4</v>
      </c>
      <c r="B17633" s="4" t="s">
        <v>5</v>
      </c>
      <c r="C17633" s="4" t="s">
        <v>8</v>
      </c>
      <c r="D17633" s="4" t="s">
        <v>7</v>
      </c>
      <c r="E17633" s="4" t="s">
        <v>8</v>
      </c>
      <c r="F17633" s="4" t="s">
        <v>12</v>
      </c>
    </row>
    <row r="17634" spans="1:8">
      <c r="A17634" t="n">
        <v>146856</v>
      </c>
      <c r="B17634" s="12" t="n">
        <v>5</v>
      </c>
      <c r="C17634" s="7" t="n">
        <v>30</v>
      </c>
      <c r="D17634" s="7" t="n">
        <v>10637</v>
      </c>
      <c r="E17634" s="7" t="n">
        <v>1</v>
      </c>
      <c r="F17634" s="13" t="n">
        <f t="normal" ca="1">A17640</f>
        <v>0</v>
      </c>
    </row>
    <row r="17635" spans="1:8">
      <c r="A17635" t="s">
        <v>4</v>
      </c>
      <c r="B17635" s="4" t="s">
        <v>5</v>
      </c>
      <c r="C17635" s="4" t="s">
        <v>7</v>
      </c>
      <c r="D17635" s="4" t="s">
        <v>8</v>
      </c>
      <c r="E17635" s="4" t="s">
        <v>9</v>
      </c>
      <c r="F17635" s="4" t="s">
        <v>13</v>
      </c>
      <c r="G17635" s="4" t="s">
        <v>13</v>
      </c>
      <c r="H17635" s="4" t="s">
        <v>13</v>
      </c>
    </row>
    <row r="17636" spans="1:8">
      <c r="A17636" t="n">
        <v>146865</v>
      </c>
      <c r="B17636" s="52" t="n">
        <v>48</v>
      </c>
      <c r="C17636" s="7" t="n">
        <v>106</v>
      </c>
      <c r="D17636" s="7" t="n">
        <v>0</v>
      </c>
      <c r="E17636" s="7" t="s">
        <v>248</v>
      </c>
      <c r="F17636" s="7" t="n">
        <v>-1</v>
      </c>
      <c r="G17636" s="7" t="n">
        <v>1</v>
      </c>
      <c r="H17636" s="7" t="n">
        <v>0</v>
      </c>
    </row>
    <row r="17637" spans="1:8">
      <c r="A17637" t="s">
        <v>4</v>
      </c>
      <c r="B17637" s="4" t="s">
        <v>5</v>
      </c>
      <c r="C17637" s="4" t="s">
        <v>12</v>
      </c>
    </row>
    <row r="17638" spans="1:8">
      <c r="A17638" t="n">
        <v>146894</v>
      </c>
      <c r="B17638" s="15" t="n">
        <v>3</v>
      </c>
      <c r="C17638" s="13" t="n">
        <f t="normal" ca="1">A17642</f>
        <v>0</v>
      </c>
    </row>
    <row r="17639" spans="1:8">
      <c r="A17639" t="s">
        <v>4</v>
      </c>
      <c r="B17639" s="4" t="s">
        <v>5</v>
      </c>
      <c r="C17639" s="4" t="s">
        <v>7</v>
      </c>
      <c r="D17639" s="4" t="s">
        <v>8</v>
      </c>
      <c r="E17639" s="4" t="s">
        <v>9</v>
      </c>
      <c r="F17639" s="4" t="s">
        <v>13</v>
      </c>
      <c r="G17639" s="4" t="s">
        <v>13</v>
      </c>
      <c r="H17639" s="4" t="s">
        <v>13</v>
      </c>
    </row>
    <row r="17640" spans="1:8">
      <c r="A17640" t="n">
        <v>146899</v>
      </c>
      <c r="B17640" s="52" t="n">
        <v>48</v>
      </c>
      <c r="C17640" s="7" t="n">
        <v>7044</v>
      </c>
      <c r="D17640" s="7" t="n">
        <v>0</v>
      </c>
      <c r="E17640" s="7" t="s">
        <v>248</v>
      </c>
      <c r="F17640" s="7" t="n">
        <v>-1</v>
      </c>
      <c r="G17640" s="7" t="n">
        <v>1</v>
      </c>
      <c r="H17640" s="7" t="n">
        <v>0</v>
      </c>
    </row>
    <row r="17641" spans="1:8">
      <c r="A17641" t="s">
        <v>4</v>
      </c>
      <c r="B17641" s="4" t="s">
        <v>5</v>
      </c>
      <c r="C17641" s="4" t="s">
        <v>7</v>
      </c>
    </row>
    <row r="17642" spans="1:8">
      <c r="A17642" t="n">
        <v>146928</v>
      </c>
      <c r="B17642" s="25" t="n">
        <v>16</v>
      </c>
      <c r="C17642" s="7" t="n">
        <v>0</v>
      </c>
    </row>
    <row r="17643" spans="1:8">
      <c r="A17643" t="s">
        <v>4</v>
      </c>
      <c r="B17643" s="4" t="s">
        <v>5</v>
      </c>
      <c r="C17643" s="4" t="s">
        <v>7</v>
      </c>
      <c r="D17643" s="4" t="s">
        <v>7</v>
      </c>
      <c r="E17643" s="4" t="s">
        <v>7</v>
      </c>
    </row>
    <row r="17644" spans="1:8">
      <c r="A17644" t="n">
        <v>146931</v>
      </c>
      <c r="B17644" s="56" t="n">
        <v>61</v>
      </c>
      <c r="C17644" s="7" t="n">
        <v>0</v>
      </c>
      <c r="D17644" s="7" t="n">
        <v>13</v>
      </c>
      <c r="E17644" s="7" t="n">
        <v>0</v>
      </c>
    </row>
    <row r="17645" spans="1:8">
      <c r="A17645" t="s">
        <v>4</v>
      </c>
      <c r="B17645" s="4" t="s">
        <v>5</v>
      </c>
      <c r="C17645" s="4" t="s">
        <v>7</v>
      </c>
      <c r="D17645" s="4" t="s">
        <v>7</v>
      </c>
      <c r="E17645" s="4" t="s">
        <v>7</v>
      </c>
    </row>
    <row r="17646" spans="1:8">
      <c r="A17646" t="n">
        <v>146938</v>
      </c>
      <c r="B17646" s="56" t="n">
        <v>61</v>
      </c>
      <c r="C17646" s="7" t="n">
        <v>13</v>
      </c>
      <c r="D17646" s="7" t="n">
        <v>0</v>
      </c>
      <c r="E17646" s="7" t="n">
        <v>0</v>
      </c>
    </row>
    <row r="17647" spans="1:8">
      <c r="A17647" t="s">
        <v>4</v>
      </c>
      <c r="B17647" s="4" t="s">
        <v>5</v>
      </c>
      <c r="C17647" s="4" t="s">
        <v>8</v>
      </c>
      <c r="D17647" s="4" t="s">
        <v>7</v>
      </c>
      <c r="E17647" s="4" t="s">
        <v>13</v>
      </c>
    </row>
    <row r="17648" spans="1:8">
      <c r="A17648" t="n">
        <v>146945</v>
      </c>
      <c r="B17648" s="27" t="n">
        <v>58</v>
      </c>
      <c r="C17648" s="7" t="n">
        <v>100</v>
      </c>
      <c r="D17648" s="7" t="n">
        <v>1000</v>
      </c>
      <c r="E17648" s="7" t="n">
        <v>1</v>
      </c>
    </row>
    <row r="17649" spans="1:8">
      <c r="A17649" t="s">
        <v>4</v>
      </c>
      <c r="B17649" s="4" t="s">
        <v>5</v>
      </c>
      <c r="C17649" s="4" t="s">
        <v>8</v>
      </c>
      <c r="D17649" s="4" t="s">
        <v>7</v>
      </c>
    </row>
    <row r="17650" spans="1:8">
      <c r="A17650" t="n">
        <v>146953</v>
      </c>
      <c r="B17650" s="27" t="n">
        <v>58</v>
      </c>
      <c r="C17650" s="7" t="n">
        <v>255</v>
      </c>
      <c r="D17650" s="7" t="n">
        <v>0</v>
      </c>
    </row>
    <row r="17651" spans="1:8">
      <c r="A17651" t="s">
        <v>4</v>
      </c>
      <c r="B17651" s="4" t="s">
        <v>5</v>
      </c>
      <c r="C17651" s="4" t="s">
        <v>8</v>
      </c>
      <c r="D17651" s="4" t="s">
        <v>7</v>
      </c>
      <c r="E17651" s="4" t="s">
        <v>9</v>
      </c>
    </row>
    <row r="17652" spans="1:8">
      <c r="A17652" t="n">
        <v>146957</v>
      </c>
      <c r="B17652" s="39" t="n">
        <v>51</v>
      </c>
      <c r="C17652" s="7" t="n">
        <v>4</v>
      </c>
      <c r="D17652" s="7" t="n">
        <v>13</v>
      </c>
      <c r="E17652" s="7" t="s">
        <v>285</v>
      </c>
    </row>
    <row r="17653" spans="1:8">
      <c r="A17653" t="s">
        <v>4</v>
      </c>
      <c r="B17653" s="4" t="s">
        <v>5</v>
      </c>
      <c r="C17653" s="4" t="s">
        <v>7</v>
      </c>
    </row>
    <row r="17654" spans="1:8">
      <c r="A17654" t="n">
        <v>146971</v>
      </c>
      <c r="B17654" s="25" t="n">
        <v>16</v>
      </c>
      <c r="C17654" s="7" t="n">
        <v>0</v>
      </c>
    </row>
    <row r="17655" spans="1:8">
      <c r="A17655" t="s">
        <v>4</v>
      </c>
      <c r="B17655" s="4" t="s">
        <v>5</v>
      </c>
      <c r="C17655" s="4" t="s">
        <v>7</v>
      </c>
      <c r="D17655" s="4" t="s">
        <v>74</v>
      </c>
      <c r="E17655" s="4" t="s">
        <v>8</v>
      </c>
      <c r="F17655" s="4" t="s">
        <v>8</v>
      </c>
      <c r="G17655" s="4" t="s">
        <v>74</v>
      </c>
      <c r="H17655" s="4" t="s">
        <v>8</v>
      </c>
      <c r="I17655" s="4" t="s">
        <v>8</v>
      </c>
    </row>
    <row r="17656" spans="1:8">
      <c r="A17656" t="n">
        <v>146974</v>
      </c>
      <c r="B17656" s="40" t="n">
        <v>26</v>
      </c>
      <c r="C17656" s="7" t="n">
        <v>13</v>
      </c>
      <c r="D17656" s="7" t="s">
        <v>969</v>
      </c>
      <c r="E17656" s="7" t="n">
        <v>2</v>
      </c>
      <c r="F17656" s="7" t="n">
        <v>3</v>
      </c>
      <c r="G17656" s="7" t="s">
        <v>970</v>
      </c>
      <c r="H17656" s="7" t="n">
        <v>2</v>
      </c>
      <c r="I17656" s="7" t="n">
        <v>0</v>
      </c>
    </row>
    <row r="17657" spans="1:8">
      <c r="A17657" t="s">
        <v>4</v>
      </c>
      <c r="B17657" s="4" t="s">
        <v>5</v>
      </c>
    </row>
    <row r="17658" spans="1:8">
      <c r="A17658" t="n">
        <v>147083</v>
      </c>
      <c r="B17658" s="41" t="n">
        <v>28</v>
      </c>
    </row>
    <row r="17659" spans="1:8">
      <c r="A17659" t="s">
        <v>4</v>
      </c>
      <c r="B17659" s="4" t="s">
        <v>5</v>
      </c>
      <c r="C17659" s="4" t="s">
        <v>8</v>
      </c>
      <c r="D17659" s="4" t="s">
        <v>7</v>
      </c>
      <c r="E17659" s="4" t="s">
        <v>13</v>
      </c>
    </row>
    <row r="17660" spans="1:8">
      <c r="A17660" t="n">
        <v>147084</v>
      </c>
      <c r="B17660" s="27" t="n">
        <v>58</v>
      </c>
      <c r="C17660" s="7" t="n">
        <v>0</v>
      </c>
      <c r="D17660" s="7" t="n">
        <v>300</v>
      </c>
      <c r="E17660" s="7" t="n">
        <v>0.300000011920929</v>
      </c>
    </row>
    <row r="17661" spans="1:8">
      <c r="A17661" t="s">
        <v>4</v>
      </c>
      <c r="B17661" s="4" t="s">
        <v>5</v>
      </c>
      <c r="C17661" s="4" t="s">
        <v>8</v>
      </c>
      <c r="D17661" s="4" t="s">
        <v>7</v>
      </c>
    </row>
    <row r="17662" spans="1:8">
      <c r="A17662" t="n">
        <v>147092</v>
      </c>
      <c r="B17662" s="27" t="n">
        <v>58</v>
      </c>
      <c r="C17662" s="7" t="n">
        <v>255</v>
      </c>
      <c r="D17662" s="7" t="n">
        <v>0</v>
      </c>
    </row>
    <row r="17663" spans="1:8">
      <c r="A17663" t="s">
        <v>4</v>
      </c>
      <c r="B17663" s="4" t="s">
        <v>5</v>
      </c>
      <c r="C17663" s="4" t="s">
        <v>8</v>
      </c>
      <c r="D17663" s="4" t="s">
        <v>7</v>
      </c>
      <c r="E17663" s="4" t="s">
        <v>13</v>
      </c>
      <c r="F17663" s="4" t="s">
        <v>7</v>
      </c>
      <c r="G17663" s="4" t="s">
        <v>14</v>
      </c>
      <c r="H17663" s="4" t="s">
        <v>14</v>
      </c>
      <c r="I17663" s="4" t="s">
        <v>7</v>
      </c>
      <c r="J17663" s="4" t="s">
        <v>7</v>
      </c>
      <c r="K17663" s="4" t="s">
        <v>14</v>
      </c>
      <c r="L17663" s="4" t="s">
        <v>14</v>
      </c>
      <c r="M17663" s="4" t="s">
        <v>14</v>
      </c>
      <c r="N17663" s="4" t="s">
        <v>14</v>
      </c>
      <c r="O17663" s="4" t="s">
        <v>9</v>
      </c>
    </row>
    <row r="17664" spans="1:8">
      <c r="A17664" t="n">
        <v>147096</v>
      </c>
      <c r="B17664" s="16" t="n">
        <v>50</v>
      </c>
      <c r="C17664" s="7" t="n">
        <v>0</v>
      </c>
      <c r="D17664" s="7" t="n">
        <v>12105</v>
      </c>
      <c r="E17664" s="7" t="n">
        <v>1</v>
      </c>
      <c r="F17664" s="7" t="n">
        <v>0</v>
      </c>
      <c r="G17664" s="7" t="n">
        <v>0</v>
      </c>
      <c r="H17664" s="7" t="n">
        <v>0</v>
      </c>
      <c r="I17664" s="7" t="n">
        <v>0</v>
      </c>
      <c r="J17664" s="7" t="n">
        <v>65533</v>
      </c>
      <c r="K17664" s="7" t="n">
        <v>0</v>
      </c>
      <c r="L17664" s="7" t="n">
        <v>0</v>
      </c>
      <c r="M17664" s="7" t="n">
        <v>0</v>
      </c>
      <c r="N17664" s="7" t="n">
        <v>0</v>
      </c>
      <c r="O17664" s="7" t="s">
        <v>15</v>
      </c>
    </row>
    <row r="17665" spans="1:15">
      <c r="A17665" t="s">
        <v>4</v>
      </c>
      <c r="B17665" s="4" t="s">
        <v>5</v>
      </c>
      <c r="C17665" s="4" t="s">
        <v>8</v>
      </c>
      <c r="D17665" s="4" t="s">
        <v>7</v>
      </c>
      <c r="E17665" s="4" t="s">
        <v>7</v>
      </c>
      <c r="F17665" s="4" t="s">
        <v>7</v>
      </c>
      <c r="G17665" s="4" t="s">
        <v>7</v>
      </c>
      <c r="H17665" s="4" t="s">
        <v>8</v>
      </c>
    </row>
    <row r="17666" spans="1:15">
      <c r="A17666" t="n">
        <v>147135</v>
      </c>
      <c r="B17666" s="37" t="n">
        <v>25</v>
      </c>
      <c r="C17666" s="7" t="n">
        <v>5</v>
      </c>
      <c r="D17666" s="7" t="n">
        <v>65535</v>
      </c>
      <c r="E17666" s="7" t="n">
        <v>500</v>
      </c>
      <c r="F17666" s="7" t="n">
        <v>800</v>
      </c>
      <c r="G17666" s="7" t="n">
        <v>140</v>
      </c>
      <c r="H17666" s="7" t="n">
        <v>0</v>
      </c>
    </row>
    <row r="17667" spans="1:15">
      <c r="A17667" t="s">
        <v>4</v>
      </c>
      <c r="B17667" s="4" t="s">
        <v>5</v>
      </c>
      <c r="C17667" s="4" t="s">
        <v>7</v>
      </c>
      <c r="D17667" s="4" t="s">
        <v>8</v>
      </c>
      <c r="E17667" s="4" t="s">
        <v>74</v>
      </c>
      <c r="F17667" s="4" t="s">
        <v>8</v>
      </c>
      <c r="G17667" s="4" t="s">
        <v>8</v>
      </c>
    </row>
    <row r="17668" spans="1:15">
      <c r="A17668" t="n">
        <v>147146</v>
      </c>
      <c r="B17668" s="44" t="n">
        <v>24</v>
      </c>
      <c r="C17668" s="7" t="n">
        <v>65533</v>
      </c>
      <c r="D17668" s="7" t="n">
        <v>11</v>
      </c>
      <c r="E17668" s="7" t="s">
        <v>971</v>
      </c>
      <c r="F17668" s="7" t="n">
        <v>2</v>
      </c>
      <c r="G17668" s="7" t="n">
        <v>0</v>
      </c>
    </row>
    <row r="17669" spans="1:15">
      <c r="A17669" t="s">
        <v>4</v>
      </c>
      <c r="B17669" s="4" t="s">
        <v>5</v>
      </c>
    </row>
    <row r="17670" spans="1:15">
      <c r="A17670" t="n">
        <v>147241</v>
      </c>
      <c r="B17670" s="41" t="n">
        <v>28</v>
      </c>
    </row>
    <row r="17671" spans="1:15">
      <c r="A17671" t="s">
        <v>4</v>
      </c>
      <c r="B17671" s="4" t="s">
        <v>5</v>
      </c>
      <c r="C17671" s="4" t="s">
        <v>8</v>
      </c>
    </row>
    <row r="17672" spans="1:15">
      <c r="A17672" t="n">
        <v>147242</v>
      </c>
      <c r="B17672" s="45" t="n">
        <v>27</v>
      </c>
      <c r="C17672" s="7" t="n">
        <v>0</v>
      </c>
    </row>
    <row r="17673" spans="1:15">
      <c r="A17673" t="s">
        <v>4</v>
      </c>
      <c r="B17673" s="4" t="s">
        <v>5</v>
      </c>
      <c r="C17673" s="4" t="s">
        <v>8</v>
      </c>
    </row>
    <row r="17674" spans="1:15">
      <c r="A17674" t="n">
        <v>147244</v>
      </c>
      <c r="B17674" s="45" t="n">
        <v>27</v>
      </c>
      <c r="C17674" s="7" t="n">
        <v>1</v>
      </c>
    </row>
    <row r="17675" spans="1:15">
      <c r="A17675" t="s">
        <v>4</v>
      </c>
      <c r="B17675" s="4" t="s">
        <v>5</v>
      </c>
      <c r="C17675" s="4" t="s">
        <v>8</v>
      </c>
      <c r="D17675" s="4" t="s">
        <v>7</v>
      </c>
      <c r="E17675" s="4" t="s">
        <v>7</v>
      </c>
      <c r="F17675" s="4" t="s">
        <v>7</v>
      </c>
      <c r="G17675" s="4" t="s">
        <v>7</v>
      </c>
      <c r="H17675" s="4" t="s">
        <v>8</v>
      </c>
    </row>
    <row r="17676" spans="1:15">
      <c r="A17676" t="n">
        <v>147246</v>
      </c>
      <c r="B17676" s="37" t="n">
        <v>25</v>
      </c>
      <c r="C17676" s="7" t="n">
        <v>5</v>
      </c>
      <c r="D17676" s="7" t="n">
        <v>65535</v>
      </c>
      <c r="E17676" s="7" t="n">
        <v>65535</v>
      </c>
      <c r="F17676" s="7" t="n">
        <v>65535</v>
      </c>
      <c r="G17676" s="7" t="n">
        <v>65535</v>
      </c>
      <c r="H17676" s="7" t="n">
        <v>0</v>
      </c>
    </row>
    <row r="17677" spans="1:15">
      <c r="A17677" t="s">
        <v>4</v>
      </c>
      <c r="B17677" s="4" t="s">
        <v>5</v>
      </c>
      <c r="C17677" s="4" t="s">
        <v>8</v>
      </c>
      <c r="D17677" s="4" t="s">
        <v>8</v>
      </c>
      <c r="E17677" s="4" t="s">
        <v>14</v>
      </c>
      <c r="F17677" s="4" t="s">
        <v>8</v>
      </c>
      <c r="G17677" s="4" t="s">
        <v>8</v>
      </c>
    </row>
    <row r="17678" spans="1:15">
      <c r="A17678" t="n">
        <v>147257</v>
      </c>
      <c r="B17678" s="32" t="n">
        <v>18</v>
      </c>
      <c r="C17678" s="7" t="n">
        <v>0</v>
      </c>
      <c r="D17678" s="7" t="n">
        <v>0</v>
      </c>
      <c r="E17678" s="7" t="n">
        <v>0</v>
      </c>
      <c r="F17678" s="7" t="n">
        <v>19</v>
      </c>
      <c r="G17678" s="7" t="n">
        <v>1</v>
      </c>
    </row>
    <row r="17679" spans="1:15">
      <c r="A17679" t="s">
        <v>4</v>
      </c>
      <c r="B17679" s="4" t="s">
        <v>5</v>
      </c>
      <c r="C17679" s="4" t="s">
        <v>8</v>
      </c>
      <c r="D17679" s="4" t="s">
        <v>8</v>
      </c>
      <c r="E17679" s="4" t="s">
        <v>7</v>
      </c>
      <c r="F17679" s="4" t="s">
        <v>13</v>
      </c>
    </row>
    <row r="17680" spans="1:15">
      <c r="A17680" t="n">
        <v>147266</v>
      </c>
      <c r="B17680" s="24" t="n">
        <v>107</v>
      </c>
      <c r="C17680" s="7" t="n">
        <v>0</v>
      </c>
      <c r="D17680" s="7" t="n">
        <v>0</v>
      </c>
      <c r="E17680" s="7" t="n">
        <v>0</v>
      </c>
      <c r="F17680" s="7" t="n">
        <v>32</v>
      </c>
    </row>
    <row r="17681" spans="1:8">
      <c r="A17681" t="s">
        <v>4</v>
      </c>
      <c r="B17681" s="4" t="s">
        <v>5</v>
      </c>
      <c r="C17681" s="4" t="s">
        <v>8</v>
      </c>
      <c r="D17681" s="4" t="s">
        <v>8</v>
      </c>
      <c r="E17681" s="4" t="s">
        <v>9</v>
      </c>
      <c r="F17681" s="4" t="s">
        <v>7</v>
      </c>
    </row>
    <row r="17682" spans="1:8">
      <c r="A17682" t="n">
        <v>147275</v>
      </c>
      <c r="B17682" s="24" t="n">
        <v>107</v>
      </c>
      <c r="C17682" s="7" t="n">
        <v>1</v>
      </c>
      <c r="D17682" s="7" t="n">
        <v>0</v>
      </c>
      <c r="E17682" s="7" t="s">
        <v>561</v>
      </c>
      <c r="F17682" s="7" t="n">
        <v>1</v>
      </c>
    </row>
    <row r="17683" spans="1:8">
      <c r="A17683" t="s">
        <v>4</v>
      </c>
      <c r="B17683" s="4" t="s">
        <v>5</v>
      </c>
      <c r="C17683" s="4" t="s">
        <v>8</v>
      </c>
      <c r="D17683" s="4" t="s">
        <v>8</v>
      </c>
      <c r="E17683" s="4" t="s">
        <v>9</v>
      </c>
      <c r="F17683" s="4" t="s">
        <v>7</v>
      </c>
    </row>
    <row r="17684" spans="1:8">
      <c r="A17684" t="n">
        <v>147299</v>
      </c>
      <c r="B17684" s="24" t="n">
        <v>107</v>
      </c>
      <c r="C17684" s="7" t="n">
        <v>1</v>
      </c>
      <c r="D17684" s="7" t="n">
        <v>0</v>
      </c>
      <c r="E17684" s="7" t="s">
        <v>562</v>
      </c>
      <c r="F17684" s="7" t="n">
        <v>2</v>
      </c>
    </row>
    <row r="17685" spans="1:8">
      <c r="A17685" t="s">
        <v>4</v>
      </c>
      <c r="B17685" s="4" t="s">
        <v>5</v>
      </c>
      <c r="C17685" s="4" t="s">
        <v>8</v>
      </c>
      <c r="D17685" s="4" t="s">
        <v>8</v>
      </c>
      <c r="E17685" s="4" t="s">
        <v>8</v>
      </c>
      <c r="F17685" s="4" t="s">
        <v>7</v>
      </c>
      <c r="G17685" s="4" t="s">
        <v>7</v>
      </c>
      <c r="H17685" s="4" t="s">
        <v>8</v>
      </c>
    </row>
    <row r="17686" spans="1:8">
      <c r="A17686" t="n">
        <v>147323</v>
      </c>
      <c r="B17686" s="24" t="n">
        <v>107</v>
      </c>
      <c r="C17686" s="7" t="n">
        <v>2</v>
      </c>
      <c r="D17686" s="7" t="n">
        <v>0</v>
      </c>
      <c r="E17686" s="7" t="n">
        <v>1</v>
      </c>
      <c r="F17686" s="7" t="n">
        <v>65535</v>
      </c>
      <c r="G17686" s="7" t="n">
        <v>65535</v>
      </c>
      <c r="H17686" s="7" t="n">
        <v>0</v>
      </c>
    </row>
    <row r="17687" spans="1:8">
      <c r="A17687" t="s">
        <v>4</v>
      </c>
      <c r="B17687" s="4" t="s">
        <v>5</v>
      </c>
      <c r="C17687" s="4" t="s">
        <v>8</v>
      </c>
      <c r="D17687" s="4" t="s">
        <v>8</v>
      </c>
      <c r="E17687" s="4" t="s">
        <v>8</v>
      </c>
    </row>
    <row r="17688" spans="1:8">
      <c r="A17688" t="n">
        <v>147332</v>
      </c>
      <c r="B17688" s="24" t="n">
        <v>107</v>
      </c>
      <c r="C17688" s="7" t="n">
        <v>4</v>
      </c>
      <c r="D17688" s="7" t="n">
        <v>0</v>
      </c>
      <c r="E17688" s="7" t="n">
        <v>0</v>
      </c>
    </row>
    <row r="17689" spans="1:8">
      <c r="A17689" t="s">
        <v>4</v>
      </c>
      <c r="B17689" s="4" t="s">
        <v>5</v>
      </c>
      <c r="C17689" s="4" t="s">
        <v>8</v>
      </c>
      <c r="D17689" s="4" t="s">
        <v>8</v>
      </c>
    </row>
    <row r="17690" spans="1:8">
      <c r="A17690" t="n">
        <v>147336</v>
      </c>
      <c r="B17690" s="24" t="n">
        <v>107</v>
      </c>
      <c r="C17690" s="7" t="n">
        <v>3</v>
      </c>
      <c r="D17690" s="7" t="n">
        <v>0</v>
      </c>
    </row>
    <row r="17691" spans="1:8">
      <c r="A17691" t="s">
        <v>4</v>
      </c>
      <c r="B17691" s="4" t="s">
        <v>5</v>
      </c>
      <c r="C17691" s="4" t="s">
        <v>8</v>
      </c>
      <c r="D17691" s="4" t="s">
        <v>7</v>
      </c>
      <c r="E17691" s="4" t="s">
        <v>13</v>
      </c>
    </row>
    <row r="17692" spans="1:8">
      <c r="A17692" t="n">
        <v>147339</v>
      </c>
      <c r="B17692" s="27" t="n">
        <v>58</v>
      </c>
      <c r="C17692" s="7" t="n">
        <v>0</v>
      </c>
      <c r="D17692" s="7" t="n">
        <v>1000</v>
      </c>
      <c r="E17692" s="7" t="n">
        <v>1</v>
      </c>
    </row>
    <row r="17693" spans="1:8">
      <c r="A17693" t="s">
        <v>4</v>
      </c>
      <c r="B17693" s="4" t="s">
        <v>5</v>
      </c>
      <c r="C17693" s="4" t="s">
        <v>8</v>
      </c>
      <c r="D17693" s="4" t="s">
        <v>7</v>
      </c>
    </row>
    <row r="17694" spans="1:8">
      <c r="A17694" t="n">
        <v>147347</v>
      </c>
      <c r="B17694" s="27" t="n">
        <v>58</v>
      </c>
      <c r="C17694" s="7" t="n">
        <v>255</v>
      </c>
      <c r="D17694" s="7" t="n">
        <v>0</v>
      </c>
    </row>
    <row r="17695" spans="1:8">
      <c r="A17695" t="s">
        <v>4</v>
      </c>
      <c r="B17695" s="4" t="s">
        <v>5</v>
      </c>
      <c r="C17695" s="4" t="s">
        <v>8</v>
      </c>
      <c r="D17695" s="4" t="s">
        <v>8</v>
      </c>
      <c r="E17695" s="4" t="s">
        <v>8</v>
      </c>
      <c r="F17695" s="4" t="s">
        <v>14</v>
      </c>
      <c r="G17695" s="4" t="s">
        <v>8</v>
      </c>
      <c r="H17695" s="4" t="s">
        <v>8</v>
      </c>
      <c r="I17695" s="4" t="s">
        <v>12</v>
      </c>
    </row>
    <row r="17696" spans="1:8">
      <c r="A17696" t="n">
        <v>147351</v>
      </c>
      <c r="B17696" s="12" t="n">
        <v>5</v>
      </c>
      <c r="C17696" s="7" t="n">
        <v>35</v>
      </c>
      <c r="D17696" s="7" t="n">
        <v>0</v>
      </c>
      <c r="E17696" s="7" t="n">
        <v>0</v>
      </c>
      <c r="F17696" s="7" t="n">
        <v>1</v>
      </c>
      <c r="G17696" s="7" t="n">
        <v>2</v>
      </c>
      <c r="H17696" s="7" t="n">
        <v>1</v>
      </c>
      <c r="I17696" s="13" t="n">
        <f t="normal" ca="1">A17866</f>
        <v>0</v>
      </c>
    </row>
    <row r="17697" spans="1:9">
      <c r="A17697" t="s">
        <v>4</v>
      </c>
      <c r="B17697" s="4" t="s">
        <v>5</v>
      </c>
      <c r="C17697" s="4" t="s">
        <v>8</v>
      </c>
    </row>
    <row r="17698" spans="1:9">
      <c r="A17698" t="n">
        <v>147365</v>
      </c>
      <c r="B17698" s="69" t="n">
        <v>116</v>
      </c>
      <c r="C17698" s="7" t="n">
        <v>0</v>
      </c>
    </row>
    <row r="17699" spans="1:9">
      <c r="A17699" t="s">
        <v>4</v>
      </c>
      <c r="B17699" s="4" t="s">
        <v>5</v>
      </c>
      <c r="C17699" s="4" t="s">
        <v>8</v>
      </c>
      <c r="D17699" s="4" t="s">
        <v>7</v>
      </c>
    </row>
    <row r="17700" spans="1:9">
      <c r="A17700" t="n">
        <v>147367</v>
      </c>
      <c r="B17700" s="69" t="n">
        <v>116</v>
      </c>
      <c r="C17700" s="7" t="n">
        <v>2</v>
      </c>
      <c r="D17700" s="7" t="n">
        <v>1</v>
      </c>
    </row>
    <row r="17701" spans="1:9">
      <c r="A17701" t="s">
        <v>4</v>
      </c>
      <c r="B17701" s="4" t="s">
        <v>5</v>
      </c>
      <c r="C17701" s="4" t="s">
        <v>8</v>
      </c>
      <c r="D17701" s="4" t="s">
        <v>14</v>
      </c>
    </row>
    <row r="17702" spans="1:9">
      <c r="A17702" t="n">
        <v>147371</v>
      </c>
      <c r="B17702" s="69" t="n">
        <v>116</v>
      </c>
      <c r="C17702" s="7" t="n">
        <v>5</v>
      </c>
      <c r="D17702" s="7" t="n">
        <v>1097859072</v>
      </c>
    </row>
    <row r="17703" spans="1:9">
      <c r="A17703" t="s">
        <v>4</v>
      </c>
      <c r="B17703" s="4" t="s">
        <v>5</v>
      </c>
      <c r="C17703" s="4" t="s">
        <v>8</v>
      </c>
      <c r="D17703" s="4" t="s">
        <v>7</v>
      </c>
    </row>
    <row r="17704" spans="1:9">
      <c r="A17704" t="n">
        <v>147377</v>
      </c>
      <c r="B17704" s="69" t="n">
        <v>116</v>
      </c>
      <c r="C17704" s="7" t="n">
        <v>6</v>
      </c>
      <c r="D17704" s="7" t="n">
        <v>1</v>
      </c>
    </row>
    <row r="17705" spans="1:9">
      <c r="A17705" t="s">
        <v>4</v>
      </c>
      <c r="B17705" s="4" t="s">
        <v>5</v>
      </c>
      <c r="C17705" s="4" t="s">
        <v>8</v>
      </c>
      <c r="D17705" s="4" t="s">
        <v>7</v>
      </c>
      <c r="E17705" s="4" t="s">
        <v>9</v>
      </c>
      <c r="F17705" s="4" t="s">
        <v>9</v>
      </c>
      <c r="G17705" s="4" t="s">
        <v>9</v>
      </c>
      <c r="H17705" s="4" t="s">
        <v>9</v>
      </c>
    </row>
    <row r="17706" spans="1:9">
      <c r="A17706" t="n">
        <v>147381</v>
      </c>
      <c r="B17706" s="39" t="n">
        <v>51</v>
      </c>
      <c r="C17706" s="7" t="n">
        <v>3</v>
      </c>
      <c r="D17706" s="7" t="n">
        <v>0</v>
      </c>
      <c r="E17706" s="7" t="s">
        <v>739</v>
      </c>
      <c r="F17706" s="7" t="s">
        <v>455</v>
      </c>
      <c r="G17706" s="7" t="s">
        <v>94</v>
      </c>
      <c r="H17706" s="7" t="s">
        <v>95</v>
      </c>
    </row>
    <row r="17707" spans="1:9">
      <c r="A17707" t="s">
        <v>4</v>
      </c>
      <c r="B17707" s="4" t="s">
        <v>5</v>
      </c>
      <c r="C17707" s="4" t="s">
        <v>8</v>
      </c>
      <c r="D17707" s="4" t="s">
        <v>7</v>
      </c>
      <c r="E17707" s="4" t="s">
        <v>9</v>
      </c>
      <c r="F17707" s="4" t="s">
        <v>9</v>
      </c>
      <c r="G17707" s="4" t="s">
        <v>9</v>
      </c>
      <c r="H17707" s="4" t="s">
        <v>9</v>
      </c>
    </row>
    <row r="17708" spans="1:9">
      <c r="A17708" t="n">
        <v>147410</v>
      </c>
      <c r="B17708" s="39" t="n">
        <v>51</v>
      </c>
      <c r="C17708" s="7" t="n">
        <v>3</v>
      </c>
      <c r="D17708" s="7" t="n">
        <v>13</v>
      </c>
      <c r="E17708" s="7" t="s">
        <v>740</v>
      </c>
      <c r="F17708" s="7" t="s">
        <v>455</v>
      </c>
      <c r="G17708" s="7" t="s">
        <v>94</v>
      </c>
      <c r="H17708" s="7" t="s">
        <v>95</v>
      </c>
    </row>
    <row r="17709" spans="1:9">
      <c r="A17709" t="s">
        <v>4</v>
      </c>
      <c r="B17709" s="4" t="s">
        <v>5</v>
      </c>
      <c r="C17709" s="4" t="s">
        <v>7</v>
      </c>
      <c r="D17709" s="4" t="s">
        <v>13</v>
      </c>
      <c r="E17709" s="4" t="s">
        <v>13</v>
      </c>
      <c r="F17709" s="4" t="s">
        <v>13</v>
      </c>
      <c r="G17709" s="4" t="s">
        <v>13</v>
      </c>
    </row>
    <row r="17710" spans="1:9">
      <c r="A17710" t="n">
        <v>147431</v>
      </c>
      <c r="B17710" s="46" t="n">
        <v>46</v>
      </c>
      <c r="C17710" s="7" t="n">
        <v>0</v>
      </c>
      <c r="D17710" s="7" t="n">
        <v>-0.899999976158142</v>
      </c>
      <c r="E17710" s="7" t="n">
        <v>2.10999989509583</v>
      </c>
      <c r="F17710" s="7" t="n">
        <v>44.75</v>
      </c>
      <c r="G17710" s="7" t="n">
        <v>0</v>
      </c>
    </row>
    <row r="17711" spans="1:9">
      <c r="A17711" t="s">
        <v>4</v>
      </c>
      <c r="B17711" s="4" t="s">
        <v>5</v>
      </c>
      <c r="C17711" s="4" t="s">
        <v>7</v>
      </c>
      <c r="D17711" s="4" t="s">
        <v>13</v>
      </c>
      <c r="E17711" s="4" t="s">
        <v>13</v>
      </c>
      <c r="F17711" s="4" t="s">
        <v>13</v>
      </c>
      <c r="G17711" s="4" t="s">
        <v>13</v>
      </c>
    </row>
    <row r="17712" spans="1:9">
      <c r="A17712" t="n">
        <v>147450</v>
      </c>
      <c r="B17712" s="46" t="n">
        <v>46</v>
      </c>
      <c r="C17712" s="7" t="n">
        <v>13</v>
      </c>
      <c r="D17712" s="7" t="n">
        <v>0</v>
      </c>
      <c r="E17712" s="7" t="n">
        <v>2.10999989509583</v>
      </c>
      <c r="F17712" s="7" t="n">
        <v>45</v>
      </c>
      <c r="G17712" s="7" t="n">
        <v>0</v>
      </c>
    </row>
    <row r="17713" spans="1:8">
      <c r="A17713" t="s">
        <v>4</v>
      </c>
      <c r="B17713" s="4" t="s">
        <v>5</v>
      </c>
      <c r="C17713" s="4" t="s">
        <v>7</v>
      </c>
      <c r="D17713" s="4" t="s">
        <v>13</v>
      </c>
      <c r="E17713" s="4" t="s">
        <v>13</v>
      </c>
      <c r="F17713" s="4" t="s">
        <v>13</v>
      </c>
      <c r="G17713" s="4" t="s">
        <v>7</v>
      </c>
      <c r="H17713" s="4" t="s">
        <v>7</v>
      </c>
    </row>
    <row r="17714" spans="1:8">
      <c r="A17714" t="n">
        <v>147469</v>
      </c>
      <c r="B17714" s="55" t="n">
        <v>60</v>
      </c>
      <c r="C17714" s="7" t="n">
        <v>0</v>
      </c>
      <c r="D17714" s="7" t="n">
        <v>0</v>
      </c>
      <c r="E17714" s="7" t="n">
        <v>0</v>
      </c>
      <c r="F17714" s="7" t="n">
        <v>0</v>
      </c>
      <c r="G17714" s="7" t="n">
        <v>0</v>
      </c>
      <c r="H17714" s="7" t="n">
        <v>1</v>
      </c>
    </row>
    <row r="17715" spans="1:8">
      <c r="A17715" t="s">
        <v>4</v>
      </c>
      <c r="B17715" s="4" t="s">
        <v>5</v>
      </c>
      <c r="C17715" s="4" t="s">
        <v>7</v>
      </c>
      <c r="D17715" s="4" t="s">
        <v>13</v>
      </c>
      <c r="E17715" s="4" t="s">
        <v>13</v>
      </c>
      <c r="F17715" s="4" t="s">
        <v>13</v>
      </c>
      <c r="G17715" s="4" t="s">
        <v>7</v>
      </c>
      <c r="H17715" s="4" t="s">
        <v>7</v>
      </c>
    </row>
    <row r="17716" spans="1:8">
      <c r="A17716" t="n">
        <v>147488</v>
      </c>
      <c r="B17716" s="55" t="n">
        <v>60</v>
      </c>
      <c r="C17716" s="7" t="n">
        <v>0</v>
      </c>
      <c r="D17716" s="7" t="n">
        <v>0</v>
      </c>
      <c r="E17716" s="7" t="n">
        <v>0</v>
      </c>
      <c r="F17716" s="7" t="n">
        <v>0</v>
      </c>
      <c r="G17716" s="7" t="n">
        <v>0</v>
      </c>
      <c r="H17716" s="7" t="n">
        <v>0</v>
      </c>
    </row>
    <row r="17717" spans="1:8">
      <c r="A17717" t="s">
        <v>4</v>
      </c>
      <c r="B17717" s="4" t="s">
        <v>5</v>
      </c>
      <c r="C17717" s="4" t="s">
        <v>7</v>
      </c>
      <c r="D17717" s="4" t="s">
        <v>7</v>
      </c>
      <c r="E17717" s="4" t="s">
        <v>7</v>
      </c>
    </row>
    <row r="17718" spans="1:8">
      <c r="A17718" t="n">
        <v>147507</v>
      </c>
      <c r="B17718" s="56" t="n">
        <v>61</v>
      </c>
      <c r="C17718" s="7" t="n">
        <v>0</v>
      </c>
      <c r="D17718" s="7" t="n">
        <v>65533</v>
      </c>
      <c r="E17718" s="7" t="n">
        <v>0</v>
      </c>
    </row>
    <row r="17719" spans="1:8">
      <c r="A17719" t="s">
        <v>4</v>
      </c>
      <c r="B17719" s="4" t="s">
        <v>5</v>
      </c>
      <c r="C17719" s="4" t="s">
        <v>7</v>
      </c>
      <c r="D17719" s="4" t="s">
        <v>13</v>
      </c>
      <c r="E17719" s="4" t="s">
        <v>13</v>
      </c>
      <c r="F17719" s="4" t="s">
        <v>13</v>
      </c>
      <c r="G17719" s="4" t="s">
        <v>7</v>
      </c>
      <c r="H17719" s="4" t="s">
        <v>7</v>
      </c>
    </row>
    <row r="17720" spans="1:8">
      <c r="A17720" t="n">
        <v>147514</v>
      </c>
      <c r="B17720" s="55" t="n">
        <v>60</v>
      </c>
      <c r="C17720" s="7" t="n">
        <v>13</v>
      </c>
      <c r="D17720" s="7" t="n">
        <v>0</v>
      </c>
      <c r="E17720" s="7" t="n">
        <v>0</v>
      </c>
      <c r="F17720" s="7" t="n">
        <v>0</v>
      </c>
      <c r="G17720" s="7" t="n">
        <v>0</v>
      </c>
      <c r="H17720" s="7" t="n">
        <v>1</v>
      </c>
    </row>
    <row r="17721" spans="1:8">
      <c r="A17721" t="s">
        <v>4</v>
      </c>
      <c r="B17721" s="4" t="s">
        <v>5</v>
      </c>
      <c r="C17721" s="4" t="s">
        <v>7</v>
      </c>
      <c r="D17721" s="4" t="s">
        <v>13</v>
      </c>
      <c r="E17721" s="4" t="s">
        <v>13</v>
      </c>
      <c r="F17721" s="4" t="s">
        <v>13</v>
      </c>
      <c r="G17721" s="4" t="s">
        <v>7</v>
      </c>
      <c r="H17721" s="4" t="s">
        <v>7</v>
      </c>
    </row>
    <row r="17722" spans="1:8">
      <c r="A17722" t="n">
        <v>147533</v>
      </c>
      <c r="B17722" s="55" t="n">
        <v>60</v>
      </c>
      <c r="C17722" s="7" t="n">
        <v>13</v>
      </c>
      <c r="D17722" s="7" t="n">
        <v>0</v>
      </c>
      <c r="E17722" s="7" t="n">
        <v>0</v>
      </c>
      <c r="F17722" s="7" t="n">
        <v>0</v>
      </c>
      <c r="G17722" s="7" t="n">
        <v>0</v>
      </c>
      <c r="H17722" s="7" t="n">
        <v>0</v>
      </c>
    </row>
    <row r="17723" spans="1:8">
      <c r="A17723" t="s">
        <v>4</v>
      </c>
      <c r="B17723" s="4" t="s">
        <v>5</v>
      </c>
      <c r="C17723" s="4" t="s">
        <v>7</v>
      </c>
      <c r="D17723" s="4" t="s">
        <v>7</v>
      </c>
      <c r="E17723" s="4" t="s">
        <v>7</v>
      </c>
    </row>
    <row r="17724" spans="1:8">
      <c r="A17724" t="n">
        <v>147552</v>
      </c>
      <c r="B17724" s="56" t="n">
        <v>61</v>
      </c>
      <c r="C17724" s="7" t="n">
        <v>13</v>
      </c>
      <c r="D17724" s="7" t="n">
        <v>65533</v>
      </c>
      <c r="E17724" s="7" t="n">
        <v>0</v>
      </c>
    </row>
    <row r="17725" spans="1:8">
      <c r="A17725" t="s">
        <v>4</v>
      </c>
      <c r="B17725" s="4" t="s">
        <v>5</v>
      </c>
      <c r="C17725" s="4" t="s">
        <v>8</v>
      </c>
      <c r="D17725" s="4" t="s">
        <v>8</v>
      </c>
      <c r="E17725" s="4" t="s">
        <v>13</v>
      </c>
      <c r="F17725" s="4" t="s">
        <v>13</v>
      </c>
      <c r="G17725" s="4" t="s">
        <v>13</v>
      </c>
      <c r="H17725" s="4" t="s">
        <v>7</v>
      </c>
    </row>
    <row r="17726" spans="1:8">
      <c r="A17726" t="n">
        <v>147559</v>
      </c>
      <c r="B17726" s="31" t="n">
        <v>45</v>
      </c>
      <c r="C17726" s="7" t="n">
        <v>2</v>
      </c>
      <c r="D17726" s="7" t="n">
        <v>3</v>
      </c>
      <c r="E17726" s="7" t="n">
        <v>-0.0299999993294477</v>
      </c>
      <c r="F17726" s="7" t="n">
        <v>3.22000002861023</v>
      </c>
      <c r="G17726" s="7" t="n">
        <v>45.2200012207031</v>
      </c>
      <c r="H17726" s="7" t="n">
        <v>0</v>
      </c>
    </row>
    <row r="17727" spans="1:8">
      <c r="A17727" t="s">
        <v>4</v>
      </c>
      <c r="B17727" s="4" t="s">
        <v>5</v>
      </c>
      <c r="C17727" s="4" t="s">
        <v>8</v>
      </c>
      <c r="D17727" s="4" t="s">
        <v>8</v>
      </c>
      <c r="E17727" s="4" t="s">
        <v>13</v>
      </c>
      <c r="F17727" s="4" t="s">
        <v>13</v>
      </c>
      <c r="G17727" s="4" t="s">
        <v>13</v>
      </c>
      <c r="H17727" s="4" t="s">
        <v>7</v>
      </c>
      <c r="I17727" s="4" t="s">
        <v>8</v>
      </c>
    </row>
    <row r="17728" spans="1:8">
      <c r="A17728" t="n">
        <v>147576</v>
      </c>
      <c r="B17728" s="31" t="n">
        <v>45</v>
      </c>
      <c r="C17728" s="7" t="n">
        <v>4</v>
      </c>
      <c r="D17728" s="7" t="n">
        <v>3</v>
      </c>
      <c r="E17728" s="7" t="n">
        <v>351.279998779297</v>
      </c>
      <c r="F17728" s="7" t="n">
        <v>42.5</v>
      </c>
      <c r="G17728" s="7" t="n">
        <v>0</v>
      </c>
      <c r="H17728" s="7" t="n">
        <v>0</v>
      </c>
      <c r="I17728" s="7" t="n">
        <v>0</v>
      </c>
    </row>
    <row r="17729" spans="1:9">
      <c r="A17729" t="s">
        <v>4</v>
      </c>
      <c r="B17729" s="4" t="s">
        <v>5</v>
      </c>
      <c r="C17729" s="4" t="s">
        <v>8</v>
      </c>
      <c r="D17729" s="4" t="s">
        <v>8</v>
      </c>
      <c r="E17729" s="4" t="s">
        <v>13</v>
      </c>
      <c r="F17729" s="4" t="s">
        <v>7</v>
      </c>
    </row>
    <row r="17730" spans="1:9">
      <c r="A17730" t="n">
        <v>147594</v>
      </c>
      <c r="B17730" s="31" t="n">
        <v>45</v>
      </c>
      <c r="C17730" s="7" t="n">
        <v>5</v>
      </c>
      <c r="D17730" s="7" t="n">
        <v>3</v>
      </c>
      <c r="E17730" s="7" t="n">
        <v>1.70000004768372</v>
      </c>
      <c r="F17730" s="7" t="n">
        <v>0</v>
      </c>
    </row>
    <row r="17731" spans="1:9">
      <c r="A17731" t="s">
        <v>4</v>
      </c>
      <c r="B17731" s="4" t="s">
        <v>5</v>
      </c>
      <c r="C17731" s="4" t="s">
        <v>8</v>
      </c>
      <c r="D17731" s="4" t="s">
        <v>8</v>
      </c>
      <c r="E17731" s="4" t="s">
        <v>13</v>
      </c>
      <c r="F17731" s="4" t="s">
        <v>7</v>
      </c>
    </row>
    <row r="17732" spans="1:9">
      <c r="A17732" t="n">
        <v>147603</v>
      </c>
      <c r="B17732" s="31" t="n">
        <v>45</v>
      </c>
      <c r="C17732" s="7" t="n">
        <v>11</v>
      </c>
      <c r="D17732" s="7" t="n">
        <v>3</v>
      </c>
      <c r="E17732" s="7" t="n">
        <v>29.3999996185303</v>
      </c>
      <c r="F17732" s="7" t="n">
        <v>0</v>
      </c>
    </row>
    <row r="17733" spans="1:9">
      <c r="A17733" t="s">
        <v>4</v>
      </c>
      <c r="B17733" s="4" t="s">
        <v>5</v>
      </c>
      <c r="C17733" s="4" t="s">
        <v>8</v>
      </c>
      <c r="D17733" s="4" t="s">
        <v>8</v>
      </c>
      <c r="E17733" s="4" t="s">
        <v>13</v>
      </c>
      <c r="F17733" s="4" t="s">
        <v>13</v>
      </c>
      <c r="G17733" s="4" t="s">
        <v>13</v>
      </c>
      <c r="H17733" s="4" t="s">
        <v>7</v>
      </c>
      <c r="I17733" s="4" t="s">
        <v>8</v>
      </c>
    </row>
    <row r="17734" spans="1:9">
      <c r="A17734" t="n">
        <v>147612</v>
      </c>
      <c r="B17734" s="31" t="n">
        <v>45</v>
      </c>
      <c r="C17734" s="7" t="n">
        <v>4</v>
      </c>
      <c r="D17734" s="7" t="n">
        <v>3</v>
      </c>
      <c r="E17734" s="7" t="n">
        <v>358.209991455078</v>
      </c>
      <c r="F17734" s="7" t="n">
        <v>20.7299995422363</v>
      </c>
      <c r="G17734" s="7" t="n">
        <v>0</v>
      </c>
      <c r="H17734" s="7" t="n">
        <v>4000</v>
      </c>
      <c r="I17734" s="7" t="n">
        <v>1</v>
      </c>
    </row>
    <row r="17735" spans="1:9">
      <c r="A17735" t="s">
        <v>4</v>
      </c>
      <c r="B17735" s="4" t="s">
        <v>5</v>
      </c>
      <c r="C17735" s="4" t="s">
        <v>8</v>
      </c>
      <c r="D17735" s="4" t="s">
        <v>8</v>
      </c>
      <c r="E17735" s="4" t="s">
        <v>13</v>
      </c>
      <c r="F17735" s="4" t="s">
        <v>7</v>
      </c>
    </row>
    <row r="17736" spans="1:9">
      <c r="A17736" t="n">
        <v>147630</v>
      </c>
      <c r="B17736" s="31" t="n">
        <v>45</v>
      </c>
      <c r="C17736" s="7" t="n">
        <v>5</v>
      </c>
      <c r="D17736" s="7" t="n">
        <v>3</v>
      </c>
      <c r="E17736" s="7" t="n">
        <v>1.60000002384186</v>
      </c>
      <c r="F17736" s="7" t="n">
        <v>4000</v>
      </c>
    </row>
    <row r="17737" spans="1:9">
      <c r="A17737" t="s">
        <v>4</v>
      </c>
      <c r="B17737" s="4" t="s">
        <v>5</v>
      </c>
      <c r="C17737" s="4" t="s">
        <v>8</v>
      </c>
      <c r="D17737" s="4" t="s">
        <v>7</v>
      </c>
      <c r="E17737" s="4" t="s">
        <v>13</v>
      </c>
    </row>
    <row r="17738" spans="1:9">
      <c r="A17738" t="n">
        <v>147639</v>
      </c>
      <c r="B17738" s="27" t="n">
        <v>58</v>
      </c>
      <c r="C17738" s="7" t="n">
        <v>100</v>
      </c>
      <c r="D17738" s="7" t="n">
        <v>1000</v>
      </c>
      <c r="E17738" s="7" t="n">
        <v>1</v>
      </c>
    </row>
    <row r="17739" spans="1:9">
      <c r="A17739" t="s">
        <v>4</v>
      </c>
      <c r="B17739" s="4" t="s">
        <v>5</v>
      </c>
      <c r="C17739" s="4" t="s">
        <v>8</v>
      </c>
      <c r="D17739" s="4" t="s">
        <v>7</v>
      </c>
    </row>
    <row r="17740" spans="1:9">
      <c r="A17740" t="n">
        <v>147647</v>
      </c>
      <c r="B17740" s="27" t="n">
        <v>58</v>
      </c>
      <c r="C17740" s="7" t="n">
        <v>255</v>
      </c>
      <c r="D17740" s="7" t="n">
        <v>0</v>
      </c>
    </row>
    <row r="17741" spans="1:9">
      <c r="A17741" t="s">
        <v>4</v>
      </c>
      <c r="B17741" s="4" t="s">
        <v>5</v>
      </c>
      <c r="C17741" s="4" t="s">
        <v>7</v>
      </c>
    </row>
    <row r="17742" spans="1:9">
      <c r="A17742" t="n">
        <v>147651</v>
      </c>
      <c r="B17742" s="25" t="n">
        <v>16</v>
      </c>
      <c r="C17742" s="7" t="n">
        <v>1000</v>
      </c>
    </row>
    <row r="17743" spans="1:9">
      <c r="A17743" t="s">
        <v>4</v>
      </c>
      <c r="B17743" s="4" t="s">
        <v>5</v>
      </c>
      <c r="C17743" s="4" t="s">
        <v>8</v>
      </c>
      <c r="D17743" s="4" t="s">
        <v>13</v>
      </c>
      <c r="E17743" s="4" t="s">
        <v>7</v>
      </c>
      <c r="F17743" s="4" t="s">
        <v>8</v>
      </c>
    </row>
    <row r="17744" spans="1:9">
      <c r="A17744" t="n">
        <v>147654</v>
      </c>
      <c r="B17744" s="14" t="n">
        <v>49</v>
      </c>
      <c r="C17744" s="7" t="n">
        <v>3</v>
      </c>
      <c r="D17744" s="7" t="n">
        <v>0.699999988079071</v>
      </c>
      <c r="E17744" s="7" t="n">
        <v>500</v>
      </c>
      <c r="F17744" s="7" t="n">
        <v>0</v>
      </c>
    </row>
    <row r="17745" spans="1:9">
      <c r="A17745" t="s">
        <v>4</v>
      </c>
      <c r="B17745" s="4" t="s">
        <v>5</v>
      </c>
      <c r="C17745" s="4" t="s">
        <v>7</v>
      </c>
      <c r="D17745" s="4" t="s">
        <v>8</v>
      </c>
      <c r="E17745" s="4" t="s">
        <v>9</v>
      </c>
      <c r="F17745" s="4" t="s">
        <v>13</v>
      </c>
      <c r="G17745" s="4" t="s">
        <v>13</v>
      </c>
      <c r="H17745" s="4" t="s">
        <v>13</v>
      </c>
    </row>
    <row r="17746" spans="1:9">
      <c r="A17746" t="n">
        <v>147663</v>
      </c>
      <c r="B17746" s="52" t="n">
        <v>48</v>
      </c>
      <c r="C17746" s="7" t="n">
        <v>13</v>
      </c>
      <c r="D17746" s="7" t="n">
        <v>0</v>
      </c>
      <c r="E17746" s="7" t="s">
        <v>579</v>
      </c>
      <c r="F17746" s="7" t="n">
        <v>-1</v>
      </c>
      <c r="G17746" s="7" t="n">
        <v>1</v>
      </c>
      <c r="H17746" s="7" t="n">
        <v>0</v>
      </c>
    </row>
    <row r="17747" spans="1:9">
      <c r="A17747" t="s">
        <v>4</v>
      </c>
      <c r="B17747" s="4" t="s">
        <v>5</v>
      </c>
      <c r="C17747" s="4" t="s">
        <v>7</v>
      </c>
    </row>
    <row r="17748" spans="1:9">
      <c r="A17748" t="n">
        <v>147689</v>
      </c>
      <c r="B17748" s="25" t="n">
        <v>16</v>
      </c>
      <c r="C17748" s="7" t="n">
        <v>500</v>
      </c>
    </row>
    <row r="17749" spans="1:9">
      <c r="A17749" t="s">
        <v>4</v>
      </c>
      <c r="B17749" s="4" t="s">
        <v>5</v>
      </c>
      <c r="C17749" s="4" t="s">
        <v>8</v>
      </c>
      <c r="D17749" s="4" t="s">
        <v>7</v>
      </c>
      <c r="E17749" s="4" t="s">
        <v>13</v>
      </c>
      <c r="F17749" s="4" t="s">
        <v>7</v>
      </c>
      <c r="G17749" s="4" t="s">
        <v>14</v>
      </c>
      <c r="H17749" s="4" t="s">
        <v>14</v>
      </c>
      <c r="I17749" s="4" t="s">
        <v>7</v>
      </c>
      <c r="J17749" s="4" t="s">
        <v>7</v>
      </c>
      <c r="K17749" s="4" t="s">
        <v>14</v>
      </c>
      <c r="L17749" s="4" t="s">
        <v>14</v>
      </c>
      <c r="M17749" s="4" t="s">
        <v>14</v>
      </c>
      <c r="N17749" s="4" t="s">
        <v>14</v>
      </c>
      <c r="O17749" s="4" t="s">
        <v>9</v>
      </c>
    </row>
    <row r="17750" spans="1:9">
      <c r="A17750" t="n">
        <v>147692</v>
      </c>
      <c r="B17750" s="16" t="n">
        <v>50</v>
      </c>
      <c r="C17750" s="7" t="n">
        <v>0</v>
      </c>
      <c r="D17750" s="7" t="n">
        <v>2003</v>
      </c>
      <c r="E17750" s="7" t="n">
        <v>0.800000011920929</v>
      </c>
      <c r="F17750" s="7" t="n">
        <v>0</v>
      </c>
      <c r="G17750" s="7" t="n">
        <v>0</v>
      </c>
      <c r="H17750" s="7" t="n">
        <v>1077936128</v>
      </c>
      <c r="I17750" s="7" t="n">
        <v>0</v>
      </c>
      <c r="J17750" s="7" t="n">
        <v>65533</v>
      </c>
      <c r="K17750" s="7" t="n">
        <v>0</v>
      </c>
      <c r="L17750" s="7" t="n">
        <v>0</v>
      </c>
      <c r="M17750" s="7" t="n">
        <v>0</v>
      </c>
      <c r="N17750" s="7" t="n">
        <v>0</v>
      </c>
      <c r="O17750" s="7" t="s">
        <v>15</v>
      </c>
    </row>
    <row r="17751" spans="1:9">
      <c r="A17751" t="s">
        <v>4</v>
      </c>
      <c r="B17751" s="4" t="s">
        <v>5</v>
      </c>
      <c r="C17751" s="4" t="s">
        <v>8</v>
      </c>
      <c r="D17751" s="4" t="s">
        <v>7</v>
      </c>
      <c r="E17751" s="4" t="s">
        <v>9</v>
      </c>
    </row>
    <row r="17752" spans="1:9">
      <c r="A17752" t="n">
        <v>147731</v>
      </c>
      <c r="B17752" s="39" t="n">
        <v>51</v>
      </c>
      <c r="C17752" s="7" t="n">
        <v>4</v>
      </c>
      <c r="D17752" s="7" t="n">
        <v>13</v>
      </c>
      <c r="E17752" s="7" t="s">
        <v>270</v>
      </c>
    </row>
    <row r="17753" spans="1:9">
      <c r="A17753" t="s">
        <v>4</v>
      </c>
      <c r="B17753" s="4" t="s">
        <v>5</v>
      </c>
      <c r="C17753" s="4" t="s">
        <v>7</v>
      </c>
    </row>
    <row r="17754" spans="1:9">
      <c r="A17754" t="n">
        <v>147744</v>
      </c>
      <c r="B17754" s="25" t="n">
        <v>16</v>
      </c>
      <c r="C17754" s="7" t="n">
        <v>0</v>
      </c>
    </row>
    <row r="17755" spans="1:9">
      <c r="A17755" t="s">
        <v>4</v>
      </c>
      <c r="B17755" s="4" t="s">
        <v>5</v>
      </c>
      <c r="C17755" s="4" t="s">
        <v>7</v>
      </c>
      <c r="D17755" s="4" t="s">
        <v>8</v>
      </c>
      <c r="E17755" s="4" t="s">
        <v>14</v>
      </c>
      <c r="F17755" s="4" t="s">
        <v>74</v>
      </c>
      <c r="G17755" s="4" t="s">
        <v>8</v>
      </c>
      <c r="H17755" s="4" t="s">
        <v>8</v>
      </c>
      <c r="I17755" s="4" t="s">
        <v>8</v>
      </c>
      <c r="J17755" s="4" t="s">
        <v>14</v>
      </c>
      <c r="K17755" s="4" t="s">
        <v>74</v>
      </c>
      <c r="L17755" s="4" t="s">
        <v>8</v>
      </c>
      <c r="M17755" s="4" t="s">
        <v>8</v>
      </c>
    </row>
    <row r="17756" spans="1:9">
      <c r="A17756" t="n">
        <v>147747</v>
      </c>
      <c r="B17756" s="40" t="n">
        <v>26</v>
      </c>
      <c r="C17756" s="7" t="n">
        <v>13</v>
      </c>
      <c r="D17756" s="7" t="n">
        <v>17</v>
      </c>
      <c r="E17756" s="7" t="n">
        <v>11344</v>
      </c>
      <c r="F17756" s="7" t="s">
        <v>972</v>
      </c>
      <c r="G17756" s="7" t="n">
        <v>2</v>
      </c>
      <c r="H17756" s="7" t="n">
        <v>3</v>
      </c>
      <c r="I17756" s="7" t="n">
        <v>17</v>
      </c>
      <c r="J17756" s="7" t="n">
        <v>11345</v>
      </c>
      <c r="K17756" s="7" t="s">
        <v>973</v>
      </c>
      <c r="L17756" s="7" t="n">
        <v>2</v>
      </c>
      <c r="M17756" s="7" t="n">
        <v>0</v>
      </c>
    </row>
    <row r="17757" spans="1:9">
      <c r="A17757" t="s">
        <v>4</v>
      </c>
      <c r="B17757" s="4" t="s">
        <v>5</v>
      </c>
    </row>
    <row r="17758" spans="1:9">
      <c r="A17758" t="n">
        <v>147888</v>
      </c>
      <c r="B17758" s="41" t="n">
        <v>28</v>
      </c>
    </row>
    <row r="17759" spans="1:9">
      <c r="A17759" t="s">
        <v>4</v>
      </c>
      <c r="B17759" s="4" t="s">
        <v>5</v>
      </c>
      <c r="C17759" s="4" t="s">
        <v>8</v>
      </c>
      <c r="D17759" s="4" t="s">
        <v>7</v>
      </c>
      <c r="E17759" s="4" t="s">
        <v>8</v>
      </c>
      <c r="F17759" s="4" t="s">
        <v>12</v>
      </c>
    </row>
    <row r="17760" spans="1:9">
      <c r="A17760" t="n">
        <v>147889</v>
      </c>
      <c r="B17760" s="12" t="n">
        <v>5</v>
      </c>
      <c r="C17760" s="7" t="n">
        <v>30</v>
      </c>
      <c r="D17760" s="7" t="n">
        <v>10671</v>
      </c>
      <c r="E17760" s="7" t="n">
        <v>1</v>
      </c>
      <c r="F17760" s="13" t="n">
        <f t="normal" ca="1">A17774</f>
        <v>0</v>
      </c>
    </row>
    <row r="17761" spans="1:15">
      <c r="A17761" t="s">
        <v>4</v>
      </c>
      <c r="B17761" s="4" t="s">
        <v>5</v>
      </c>
      <c r="C17761" s="4" t="s">
        <v>8</v>
      </c>
      <c r="D17761" s="4" t="s">
        <v>7</v>
      </c>
      <c r="E17761" s="4" t="s">
        <v>7</v>
      </c>
      <c r="F17761" s="4" t="s">
        <v>8</v>
      </c>
    </row>
    <row r="17762" spans="1:15">
      <c r="A17762" t="n">
        <v>147898</v>
      </c>
      <c r="B17762" s="37" t="n">
        <v>25</v>
      </c>
      <c r="C17762" s="7" t="n">
        <v>1</v>
      </c>
      <c r="D17762" s="7" t="n">
        <v>60</v>
      </c>
      <c r="E17762" s="7" t="n">
        <v>640</v>
      </c>
      <c r="F17762" s="7" t="n">
        <v>1</v>
      </c>
    </row>
    <row r="17763" spans="1:15">
      <c r="A17763" t="s">
        <v>4</v>
      </c>
      <c r="B17763" s="4" t="s">
        <v>5</v>
      </c>
      <c r="C17763" s="4" t="s">
        <v>8</v>
      </c>
      <c r="D17763" s="4" t="s">
        <v>7</v>
      </c>
      <c r="E17763" s="4" t="s">
        <v>9</v>
      </c>
    </row>
    <row r="17764" spans="1:15">
      <c r="A17764" t="n">
        <v>147905</v>
      </c>
      <c r="B17764" s="39" t="n">
        <v>51</v>
      </c>
      <c r="C17764" s="7" t="n">
        <v>4</v>
      </c>
      <c r="D17764" s="7" t="n">
        <v>90</v>
      </c>
      <c r="E17764" s="7" t="s">
        <v>270</v>
      </c>
    </row>
    <row r="17765" spans="1:15">
      <c r="A17765" t="s">
        <v>4</v>
      </c>
      <c r="B17765" s="4" t="s">
        <v>5</v>
      </c>
      <c r="C17765" s="4" t="s">
        <v>7</v>
      </c>
    </row>
    <row r="17766" spans="1:15">
      <c r="A17766" t="n">
        <v>147918</v>
      </c>
      <c r="B17766" s="25" t="n">
        <v>16</v>
      </c>
      <c r="C17766" s="7" t="n">
        <v>0</v>
      </c>
    </row>
    <row r="17767" spans="1:15">
      <c r="A17767" t="s">
        <v>4</v>
      </c>
      <c r="B17767" s="4" t="s">
        <v>5</v>
      </c>
      <c r="C17767" s="4" t="s">
        <v>7</v>
      </c>
      <c r="D17767" s="4" t="s">
        <v>8</v>
      </c>
      <c r="E17767" s="4" t="s">
        <v>14</v>
      </c>
      <c r="F17767" s="4" t="s">
        <v>74</v>
      </c>
      <c r="G17767" s="4" t="s">
        <v>8</v>
      </c>
      <c r="H17767" s="4" t="s">
        <v>8</v>
      </c>
    </row>
    <row r="17768" spans="1:15">
      <c r="A17768" t="n">
        <v>147921</v>
      </c>
      <c r="B17768" s="40" t="n">
        <v>26</v>
      </c>
      <c r="C17768" s="7" t="n">
        <v>90</v>
      </c>
      <c r="D17768" s="7" t="n">
        <v>17</v>
      </c>
      <c r="E17768" s="7" t="n">
        <v>62708</v>
      </c>
      <c r="F17768" s="7" t="s">
        <v>974</v>
      </c>
      <c r="G17768" s="7" t="n">
        <v>2</v>
      </c>
      <c r="H17768" s="7" t="n">
        <v>0</v>
      </c>
    </row>
    <row r="17769" spans="1:15">
      <c r="A17769" t="s">
        <v>4</v>
      </c>
      <c r="B17769" s="4" t="s">
        <v>5</v>
      </c>
    </row>
    <row r="17770" spans="1:15">
      <c r="A17770" t="n">
        <v>147949</v>
      </c>
      <c r="B17770" s="41" t="n">
        <v>28</v>
      </c>
    </row>
    <row r="17771" spans="1:15">
      <c r="A17771" t="s">
        <v>4</v>
      </c>
      <c r="B17771" s="4" t="s">
        <v>5</v>
      </c>
      <c r="C17771" s="4" t="s">
        <v>8</v>
      </c>
      <c r="D17771" s="4" t="s">
        <v>7</v>
      </c>
      <c r="E17771" s="4" t="s">
        <v>7</v>
      </c>
      <c r="F17771" s="4" t="s">
        <v>8</v>
      </c>
    </row>
    <row r="17772" spans="1:15">
      <c r="A17772" t="n">
        <v>147950</v>
      </c>
      <c r="B17772" s="37" t="n">
        <v>25</v>
      </c>
      <c r="C17772" s="7" t="n">
        <v>1</v>
      </c>
      <c r="D17772" s="7" t="n">
        <v>65535</v>
      </c>
      <c r="E17772" s="7" t="n">
        <v>65535</v>
      </c>
      <c r="F17772" s="7" t="n">
        <v>0</v>
      </c>
    </row>
    <row r="17773" spans="1:15">
      <c r="A17773" t="s">
        <v>4</v>
      </c>
      <c r="B17773" s="4" t="s">
        <v>5</v>
      </c>
      <c r="C17773" s="4" t="s">
        <v>8</v>
      </c>
      <c r="D17773" s="4" t="s">
        <v>7</v>
      </c>
      <c r="E17773" s="4" t="s">
        <v>8</v>
      </c>
      <c r="F17773" s="4" t="s">
        <v>12</v>
      </c>
    </row>
    <row r="17774" spans="1:15">
      <c r="A17774" t="n">
        <v>147957</v>
      </c>
      <c r="B17774" s="12" t="n">
        <v>5</v>
      </c>
      <c r="C17774" s="7" t="n">
        <v>30</v>
      </c>
      <c r="D17774" s="7" t="n">
        <v>10692</v>
      </c>
      <c r="E17774" s="7" t="n">
        <v>1</v>
      </c>
      <c r="F17774" s="13" t="n">
        <f t="normal" ca="1">A17788</f>
        <v>0</v>
      </c>
    </row>
    <row r="17775" spans="1:15">
      <c r="A17775" t="s">
        <v>4</v>
      </c>
      <c r="B17775" s="4" t="s">
        <v>5</v>
      </c>
      <c r="C17775" s="4" t="s">
        <v>8</v>
      </c>
      <c r="D17775" s="4" t="s">
        <v>7</v>
      </c>
      <c r="E17775" s="4" t="s">
        <v>7</v>
      </c>
      <c r="F17775" s="4" t="s">
        <v>8</v>
      </c>
    </row>
    <row r="17776" spans="1:15">
      <c r="A17776" t="n">
        <v>147966</v>
      </c>
      <c r="B17776" s="37" t="n">
        <v>25</v>
      </c>
      <c r="C17776" s="7" t="n">
        <v>1</v>
      </c>
      <c r="D17776" s="7" t="n">
        <v>60</v>
      </c>
      <c r="E17776" s="7" t="n">
        <v>640</v>
      </c>
      <c r="F17776" s="7" t="n">
        <v>2</v>
      </c>
    </row>
    <row r="17777" spans="1:8">
      <c r="A17777" t="s">
        <v>4</v>
      </c>
      <c r="B17777" s="4" t="s">
        <v>5</v>
      </c>
      <c r="C17777" s="4" t="s">
        <v>8</v>
      </c>
      <c r="D17777" s="4" t="s">
        <v>7</v>
      </c>
      <c r="E17777" s="4" t="s">
        <v>9</v>
      </c>
    </row>
    <row r="17778" spans="1:8">
      <c r="A17778" t="n">
        <v>147973</v>
      </c>
      <c r="B17778" s="39" t="n">
        <v>51</v>
      </c>
      <c r="C17778" s="7" t="n">
        <v>4</v>
      </c>
      <c r="D17778" s="7" t="n">
        <v>94</v>
      </c>
      <c r="E17778" s="7" t="s">
        <v>270</v>
      </c>
    </row>
    <row r="17779" spans="1:8">
      <c r="A17779" t="s">
        <v>4</v>
      </c>
      <c r="B17779" s="4" t="s">
        <v>5</v>
      </c>
      <c r="C17779" s="4" t="s">
        <v>7</v>
      </c>
    </row>
    <row r="17780" spans="1:8">
      <c r="A17780" t="n">
        <v>147986</v>
      </c>
      <c r="B17780" s="25" t="n">
        <v>16</v>
      </c>
      <c r="C17780" s="7" t="n">
        <v>0</v>
      </c>
    </row>
    <row r="17781" spans="1:8">
      <c r="A17781" t="s">
        <v>4</v>
      </c>
      <c r="B17781" s="4" t="s">
        <v>5</v>
      </c>
      <c r="C17781" s="4" t="s">
        <v>7</v>
      </c>
      <c r="D17781" s="4" t="s">
        <v>8</v>
      </c>
      <c r="E17781" s="4" t="s">
        <v>14</v>
      </c>
      <c r="F17781" s="4" t="s">
        <v>74</v>
      </c>
      <c r="G17781" s="4" t="s">
        <v>8</v>
      </c>
      <c r="H17781" s="4" t="s">
        <v>8</v>
      </c>
    </row>
    <row r="17782" spans="1:8">
      <c r="A17782" t="n">
        <v>147989</v>
      </c>
      <c r="B17782" s="40" t="n">
        <v>26</v>
      </c>
      <c r="C17782" s="7" t="n">
        <v>94</v>
      </c>
      <c r="D17782" s="7" t="n">
        <v>17</v>
      </c>
      <c r="E17782" s="7" t="n">
        <v>62709</v>
      </c>
      <c r="F17782" s="7" t="s">
        <v>975</v>
      </c>
      <c r="G17782" s="7" t="n">
        <v>2</v>
      </c>
      <c r="H17782" s="7" t="n">
        <v>0</v>
      </c>
    </row>
    <row r="17783" spans="1:8">
      <c r="A17783" t="s">
        <v>4</v>
      </c>
      <c r="B17783" s="4" t="s">
        <v>5</v>
      </c>
    </row>
    <row r="17784" spans="1:8">
      <c r="A17784" t="n">
        <v>148090</v>
      </c>
      <c r="B17784" s="41" t="n">
        <v>28</v>
      </c>
    </row>
    <row r="17785" spans="1:8">
      <c r="A17785" t="s">
        <v>4</v>
      </c>
      <c r="B17785" s="4" t="s">
        <v>5</v>
      </c>
      <c r="C17785" s="4" t="s">
        <v>8</v>
      </c>
      <c r="D17785" s="4" t="s">
        <v>7</v>
      </c>
      <c r="E17785" s="4" t="s">
        <v>7</v>
      </c>
      <c r="F17785" s="4" t="s">
        <v>8</v>
      </c>
    </row>
    <row r="17786" spans="1:8">
      <c r="A17786" t="n">
        <v>148091</v>
      </c>
      <c r="B17786" s="37" t="n">
        <v>25</v>
      </c>
      <c r="C17786" s="7" t="n">
        <v>1</v>
      </c>
      <c r="D17786" s="7" t="n">
        <v>65535</v>
      </c>
      <c r="E17786" s="7" t="n">
        <v>65535</v>
      </c>
      <c r="F17786" s="7" t="n">
        <v>0</v>
      </c>
    </row>
    <row r="17787" spans="1:8">
      <c r="A17787" t="s">
        <v>4</v>
      </c>
      <c r="B17787" s="4" t="s">
        <v>5</v>
      </c>
      <c r="C17787" s="4" t="s">
        <v>7</v>
      </c>
      <c r="D17787" s="4" t="s">
        <v>8</v>
      </c>
    </row>
    <row r="17788" spans="1:8">
      <c r="A17788" t="n">
        <v>148098</v>
      </c>
      <c r="B17788" s="42" t="n">
        <v>89</v>
      </c>
      <c r="C17788" s="7" t="n">
        <v>65533</v>
      </c>
      <c r="D17788" s="7" t="n">
        <v>1</v>
      </c>
    </row>
    <row r="17789" spans="1:8">
      <c r="A17789" t="s">
        <v>4</v>
      </c>
      <c r="B17789" s="4" t="s">
        <v>5</v>
      </c>
      <c r="C17789" s="4" t="s">
        <v>8</v>
      </c>
      <c r="D17789" s="4" t="s">
        <v>7</v>
      </c>
      <c r="E17789" s="4" t="s">
        <v>13</v>
      </c>
    </row>
    <row r="17790" spans="1:8">
      <c r="A17790" t="n">
        <v>148102</v>
      </c>
      <c r="B17790" s="27" t="n">
        <v>58</v>
      </c>
      <c r="C17790" s="7" t="n">
        <v>101</v>
      </c>
      <c r="D17790" s="7" t="n">
        <v>300</v>
      </c>
      <c r="E17790" s="7" t="n">
        <v>1</v>
      </c>
    </row>
    <row r="17791" spans="1:8">
      <c r="A17791" t="s">
        <v>4</v>
      </c>
      <c r="B17791" s="4" t="s">
        <v>5</v>
      </c>
      <c r="C17791" s="4" t="s">
        <v>8</v>
      </c>
      <c r="D17791" s="4" t="s">
        <v>7</v>
      </c>
    </row>
    <row r="17792" spans="1:8">
      <c r="A17792" t="n">
        <v>148110</v>
      </c>
      <c r="B17792" s="27" t="n">
        <v>58</v>
      </c>
      <c r="C17792" s="7" t="n">
        <v>254</v>
      </c>
      <c r="D17792" s="7" t="n">
        <v>0</v>
      </c>
    </row>
    <row r="17793" spans="1:8">
      <c r="A17793" t="s">
        <v>4</v>
      </c>
      <c r="B17793" s="4" t="s">
        <v>5</v>
      </c>
      <c r="C17793" s="4" t="s">
        <v>8</v>
      </c>
      <c r="D17793" s="4" t="s">
        <v>7</v>
      </c>
      <c r="E17793" s="4" t="s">
        <v>9</v>
      </c>
      <c r="F17793" s="4" t="s">
        <v>9</v>
      </c>
      <c r="G17793" s="4" t="s">
        <v>9</v>
      </c>
      <c r="H17793" s="4" t="s">
        <v>9</v>
      </c>
    </row>
    <row r="17794" spans="1:8">
      <c r="A17794" t="n">
        <v>148114</v>
      </c>
      <c r="B17794" s="39" t="n">
        <v>51</v>
      </c>
      <c r="C17794" s="7" t="n">
        <v>3</v>
      </c>
      <c r="D17794" s="7" t="n">
        <v>12</v>
      </c>
      <c r="E17794" s="7" t="s">
        <v>739</v>
      </c>
      <c r="F17794" s="7" t="s">
        <v>455</v>
      </c>
      <c r="G17794" s="7" t="s">
        <v>94</v>
      </c>
      <c r="H17794" s="7" t="s">
        <v>95</v>
      </c>
    </row>
    <row r="17795" spans="1:8">
      <c r="A17795" t="s">
        <v>4</v>
      </c>
      <c r="B17795" s="4" t="s">
        <v>5</v>
      </c>
      <c r="C17795" s="4" t="s">
        <v>8</v>
      </c>
      <c r="D17795" s="4" t="s">
        <v>8</v>
      </c>
      <c r="E17795" s="4" t="s">
        <v>13</v>
      </c>
      <c r="F17795" s="4" t="s">
        <v>13</v>
      </c>
      <c r="G17795" s="4" t="s">
        <v>13</v>
      </c>
      <c r="H17795" s="4" t="s">
        <v>7</v>
      </c>
    </row>
    <row r="17796" spans="1:8">
      <c r="A17796" t="n">
        <v>148143</v>
      </c>
      <c r="B17796" s="31" t="n">
        <v>45</v>
      </c>
      <c r="C17796" s="7" t="n">
        <v>2</v>
      </c>
      <c r="D17796" s="7" t="n">
        <v>3</v>
      </c>
      <c r="E17796" s="7" t="n">
        <v>0</v>
      </c>
      <c r="F17796" s="7" t="n">
        <v>1.14999997615814</v>
      </c>
      <c r="G17796" s="7" t="n">
        <v>51.1500015258789</v>
      </c>
      <c r="H17796" s="7" t="n">
        <v>0</v>
      </c>
    </row>
    <row r="17797" spans="1:8">
      <c r="A17797" t="s">
        <v>4</v>
      </c>
      <c r="B17797" s="4" t="s">
        <v>5</v>
      </c>
      <c r="C17797" s="4" t="s">
        <v>8</v>
      </c>
      <c r="D17797" s="4" t="s">
        <v>8</v>
      </c>
      <c r="E17797" s="4" t="s">
        <v>13</v>
      </c>
      <c r="F17797" s="4" t="s">
        <v>13</v>
      </c>
      <c r="G17797" s="4" t="s">
        <v>13</v>
      </c>
      <c r="H17797" s="4" t="s">
        <v>7</v>
      </c>
      <c r="I17797" s="4" t="s">
        <v>8</v>
      </c>
    </row>
    <row r="17798" spans="1:8">
      <c r="A17798" t="n">
        <v>148160</v>
      </c>
      <c r="B17798" s="31" t="n">
        <v>45</v>
      </c>
      <c r="C17798" s="7" t="n">
        <v>4</v>
      </c>
      <c r="D17798" s="7" t="n">
        <v>3</v>
      </c>
      <c r="E17798" s="7" t="n">
        <v>15.8500003814697</v>
      </c>
      <c r="F17798" s="7" t="n">
        <v>327.649993896484</v>
      </c>
      <c r="G17798" s="7" t="n">
        <v>0</v>
      </c>
      <c r="H17798" s="7" t="n">
        <v>0</v>
      </c>
      <c r="I17798" s="7" t="n">
        <v>0</v>
      </c>
    </row>
    <row r="17799" spans="1:8">
      <c r="A17799" t="s">
        <v>4</v>
      </c>
      <c r="B17799" s="4" t="s">
        <v>5</v>
      </c>
      <c r="C17799" s="4" t="s">
        <v>8</v>
      </c>
      <c r="D17799" s="4" t="s">
        <v>8</v>
      </c>
      <c r="E17799" s="4" t="s">
        <v>13</v>
      </c>
      <c r="F17799" s="4" t="s">
        <v>7</v>
      </c>
    </row>
    <row r="17800" spans="1:8">
      <c r="A17800" t="n">
        <v>148178</v>
      </c>
      <c r="B17800" s="31" t="n">
        <v>45</v>
      </c>
      <c r="C17800" s="7" t="n">
        <v>5</v>
      </c>
      <c r="D17800" s="7" t="n">
        <v>3</v>
      </c>
      <c r="E17800" s="7" t="n">
        <v>1.79999995231628</v>
      </c>
      <c r="F17800" s="7" t="n">
        <v>0</v>
      </c>
    </row>
    <row r="17801" spans="1:8">
      <c r="A17801" t="s">
        <v>4</v>
      </c>
      <c r="B17801" s="4" t="s">
        <v>5</v>
      </c>
      <c r="C17801" s="4" t="s">
        <v>8</v>
      </c>
      <c r="D17801" s="4" t="s">
        <v>8</v>
      </c>
      <c r="E17801" s="4" t="s">
        <v>13</v>
      </c>
      <c r="F17801" s="4" t="s">
        <v>7</v>
      </c>
    </row>
    <row r="17802" spans="1:8">
      <c r="A17802" t="n">
        <v>148187</v>
      </c>
      <c r="B17802" s="31" t="n">
        <v>45</v>
      </c>
      <c r="C17802" s="7" t="n">
        <v>11</v>
      </c>
      <c r="D17802" s="7" t="n">
        <v>3</v>
      </c>
      <c r="E17802" s="7" t="n">
        <v>34</v>
      </c>
      <c r="F17802" s="7" t="n">
        <v>0</v>
      </c>
    </row>
    <row r="17803" spans="1:8">
      <c r="A17803" t="s">
        <v>4</v>
      </c>
      <c r="B17803" s="4" t="s">
        <v>5</v>
      </c>
      <c r="C17803" s="4" t="s">
        <v>8</v>
      </c>
      <c r="D17803" s="4" t="s">
        <v>8</v>
      </c>
      <c r="E17803" s="4" t="s">
        <v>13</v>
      </c>
      <c r="F17803" s="4" t="s">
        <v>13</v>
      </c>
      <c r="G17803" s="4" t="s">
        <v>13</v>
      </c>
      <c r="H17803" s="4" t="s">
        <v>7</v>
      </c>
      <c r="I17803" s="4" t="s">
        <v>8</v>
      </c>
    </row>
    <row r="17804" spans="1:8">
      <c r="A17804" t="n">
        <v>148196</v>
      </c>
      <c r="B17804" s="31" t="n">
        <v>45</v>
      </c>
      <c r="C17804" s="7" t="n">
        <v>4</v>
      </c>
      <c r="D17804" s="7" t="n">
        <v>3</v>
      </c>
      <c r="E17804" s="7" t="n">
        <v>15.8500003814697</v>
      </c>
      <c r="F17804" s="7" t="n">
        <v>332.649993896484</v>
      </c>
      <c r="G17804" s="7" t="n">
        <v>0</v>
      </c>
      <c r="H17804" s="7" t="n">
        <v>10000</v>
      </c>
      <c r="I17804" s="7" t="n">
        <v>0</v>
      </c>
    </row>
    <row r="17805" spans="1:8">
      <c r="A17805" t="s">
        <v>4</v>
      </c>
      <c r="B17805" s="4" t="s">
        <v>5</v>
      </c>
      <c r="C17805" s="4" t="s">
        <v>8</v>
      </c>
      <c r="D17805" s="4" t="s">
        <v>8</v>
      </c>
      <c r="E17805" s="4" t="s">
        <v>13</v>
      </c>
      <c r="F17805" s="4" t="s">
        <v>7</v>
      </c>
    </row>
    <row r="17806" spans="1:8">
      <c r="A17806" t="n">
        <v>148214</v>
      </c>
      <c r="B17806" s="31" t="n">
        <v>45</v>
      </c>
      <c r="C17806" s="7" t="n">
        <v>5</v>
      </c>
      <c r="D17806" s="7" t="n">
        <v>3</v>
      </c>
      <c r="E17806" s="7" t="n">
        <v>1.5</v>
      </c>
      <c r="F17806" s="7" t="n">
        <v>10000</v>
      </c>
    </row>
    <row r="17807" spans="1:8">
      <c r="A17807" t="s">
        <v>4</v>
      </c>
      <c r="B17807" s="4" t="s">
        <v>5</v>
      </c>
      <c r="C17807" s="4" t="s">
        <v>8</v>
      </c>
      <c r="D17807" s="4" t="s">
        <v>7</v>
      </c>
    </row>
    <row r="17808" spans="1:8">
      <c r="A17808" t="n">
        <v>148223</v>
      </c>
      <c r="B17808" s="27" t="n">
        <v>58</v>
      </c>
      <c r="C17808" s="7" t="n">
        <v>255</v>
      </c>
      <c r="D17808" s="7" t="n">
        <v>0</v>
      </c>
    </row>
    <row r="17809" spans="1:9">
      <c r="A17809" t="s">
        <v>4</v>
      </c>
      <c r="B17809" s="4" t="s">
        <v>5</v>
      </c>
      <c r="C17809" s="4" t="s">
        <v>8</v>
      </c>
      <c r="D17809" s="4" t="s">
        <v>7</v>
      </c>
      <c r="E17809" s="4" t="s">
        <v>9</v>
      </c>
    </row>
    <row r="17810" spans="1:9">
      <c r="A17810" t="n">
        <v>148227</v>
      </c>
      <c r="B17810" s="39" t="n">
        <v>51</v>
      </c>
      <c r="C17810" s="7" t="n">
        <v>4</v>
      </c>
      <c r="D17810" s="7" t="n">
        <v>12</v>
      </c>
      <c r="E17810" s="7" t="s">
        <v>285</v>
      </c>
    </row>
    <row r="17811" spans="1:9">
      <c r="A17811" t="s">
        <v>4</v>
      </c>
      <c r="B17811" s="4" t="s">
        <v>5</v>
      </c>
      <c r="C17811" s="4" t="s">
        <v>7</v>
      </c>
    </row>
    <row r="17812" spans="1:9">
      <c r="A17812" t="n">
        <v>148241</v>
      </c>
      <c r="B17812" s="25" t="n">
        <v>16</v>
      </c>
      <c r="C17812" s="7" t="n">
        <v>0</v>
      </c>
    </row>
    <row r="17813" spans="1:9">
      <c r="A17813" t="s">
        <v>4</v>
      </c>
      <c r="B17813" s="4" t="s">
        <v>5</v>
      </c>
      <c r="C17813" s="4" t="s">
        <v>7</v>
      </c>
      <c r="D17813" s="4" t="s">
        <v>8</v>
      </c>
      <c r="E17813" s="4" t="s">
        <v>14</v>
      </c>
      <c r="F17813" s="4" t="s">
        <v>74</v>
      </c>
      <c r="G17813" s="4" t="s">
        <v>8</v>
      </c>
      <c r="H17813" s="4" t="s">
        <v>8</v>
      </c>
    </row>
    <row r="17814" spans="1:9">
      <c r="A17814" t="n">
        <v>148244</v>
      </c>
      <c r="B17814" s="40" t="n">
        <v>26</v>
      </c>
      <c r="C17814" s="7" t="n">
        <v>12</v>
      </c>
      <c r="D17814" s="7" t="n">
        <v>17</v>
      </c>
      <c r="E17814" s="7" t="n">
        <v>12357</v>
      </c>
      <c r="F17814" s="7" t="s">
        <v>976</v>
      </c>
      <c r="G17814" s="7" t="n">
        <v>2</v>
      </c>
      <c r="H17814" s="7" t="n">
        <v>0</v>
      </c>
    </row>
    <row r="17815" spans="1:9">
      <c r="A17815" t="s">
        <v>4</v>
      </c>
      <c r="B17815" s="4" t="s">
        <v>5</v>
      </c>
    </row>
    <row r="17816" spans="1:9">
      <c r="A17816" t="n">
        <v>148293</v>
      </c>
      <c r="B17816" s="41" t="n">
        <v>28</v>
      </c>
    </row>
    <row r="17817" spans="1:9">
      <c r="A17817" t="s">
        <v>4</v>
      </c>
      <c r="B17817" s="4" t="s">
        <v>5</v>
      </c>
      <c r="C17817" s="4" t="s">
        <v>8</v>
      </c>
      <c r="D17817" s="4" t="s">
        <v>7</v>
      </c>
      <c r="E17817" s="4" t="s">
        <v>9</v>
      </c>
    </row>
    <row r="17818" spans="1:9">
      <c r="A17818" t="n">
        <v>148294</v>
      </c>
      <c r="B17818" s="39" t="n">
        <v>51</v>
      </c>
      <c r="C17818" s="7" t="n">
        <v>4</v>
      </c>
      <c r="D17818" s="7" t="n">
        <v>12</v>
      </c>
      <c r="E17818" s="7" t="s">
        <v>270</v>
      </c>
    </row>
    <row r="17819" spans="1:9">
      <c r="A17819" t="s">
        <v>4</v>
      </c>
      <c r="B17819" s="4" t="s">
        <v>5</v>
      </c>
      <c r="C17819" s="4" t="s">
        <v>7</v>
      </c>
    </row>
    <row r="17820" spans="1:9">
      <c r="A17820" t="n">
        <v>148307</v>
      </c>
      <c r="B17820" s="25" t="n">
        <v>16</v>
      </c>
      <c r="C17820" s="7" t="n">
        <v>0</v>
      </c>
    </row>
    <row r="17821" spans="1:9">
      <c r="A17821" t="s">
        <v>4</v>
      </c>
      <c r="B17821" s="4" t="s">
        <v>5</v>
      </c>
      <c r="C17821" s="4" t="s">
        <v>7</v>
      </c>
      <c r="D17821" s="4" t="s">
        <v>8</v>
      </c>
      <c r="E17821" s="4" t="s">
        <v>14</v>
      </c>
      <c r="F17821" s="4" t="s">
        <v>74</v>
      </c>
      <c r="G17821" s="4" t="s">
        <v>8</v>
      </c>
      <c r="H17821" s="4" t="s">
        <v>8</v>
      </c>
    </row>
    <row r="17822" spans="1:9">
      <c r="A17822" t="n">
        <v>148310</v>
      </c>
      <c r="B17822" s="40" t="n">
        <v>26</v>
      </c>
      <c r="C17822" s="7" t="n">
        <v>12</v>
      </c>
      <c r="D17822" s="7" t="n">
        <v>17</v>
      </c>
      <c r="E17822" s="7" t="n">
        <v>12358</v>
      </c>
      <c r="F17822" s="7" t="s">
        <v>977</v>
      </c>
      <c r="G17822" s="7" t="n">
        <v>2</v>
      </c>
      <c r="H17822" s="7" t="n">
        <v>0</v>
      </c>
    </row>
    <row r="17823" spans="1:9">
      <c r="A17823" t="s">
        <v>4</v>
      </c>
      <c r="B17823" s="4" t="s">
        <v>5</v>
      </c>
    </row>
    <row r="17824" spans="1:9">
      <c r="A17824" t="n">
        <v>148349</v>
      </c>
      <c r="B17824" s="41" t="n">
        <v>28</v>
      </c>
    </row>
    <row r="17825" spans="1:8">
      <c r="A17825" t="s">
        <v>4</v>
      </c>
      <c r="B17825" s="4" t="s">
        <v>5</v>
      </c>
      <c r="C17825" s="4" t="s">
        <v>8</v>
      </c>
      <c r="D17825" s="4" t="s">
        <v>7</v>
      </c>
      <c r="E17825" s="4" t="s">
        <v>8</v>
      </c>
      <c r="F17825" s="4" t="s">
        <v>12</v>
      </c>
    </row>
    <row r="17826" spans="1:8">
      <c r="A17826" t="n">
        <v>148350</v>
      </c>
      <c r="B17826" s="12" t="n">
        <v>5</v>
      </c>
      <c r="C17826" s="7" t="n">
        <v>30</v>
      </c>
      <c r="D17826" s="7" t="n">
        <v>10637</v>
      </c>
      <c r="E17826" s="7" t="n">
        <v>1</v>
      </c>
      <c r="F17826" s="13" t="n">
        <f t="normal" ca="1">A17842</f>
        <v>0</v>
      </c>
    </row>
    <row r="17827" spans="1:8">
      <c r="A17827" t="s">
        <v>4</v>
      </c>
      <c r="B17827" s="4" t="s">
        <v>5</v>
      </c>
      <c r="C17827" s="4" t="s">
        <v>8</v>
      </c>
      <c r="D17827" s="4" t="s">
        <v>7</v>
      </c>
      <c r="E17827" s="4" t="s">
        <v>7</v>
      </c>
      <c r="F17827" s="4" t="s">
        <v>8</v>
      </c>
    </row>
    <row r="17828" spans="1:8">
      <c r="A17828" t="n">
        <v>148359</v>
      </c>
      <c r="B17828" s="37" t="n">
        <v>25</v>
      </c>
      <c r="C17828" s="7" t="n">
        <v>1</v>
      </c>
      <c r="D17828" s="7" t="n">
        <v>60</v>
      </c>
      <c r="E17828" s="7" t="n">
        <v>640</v>
      </c>
      <c r="F17828" s="7" t="n">
        <v>1</v>
      </c>
    </row>
    <row r="17829" spans="1:8">
      <c r="A17829" t="s">
        <v>4</v>
      </c>
      <c r="B17829" s="4" t="s">
        <v>5</v>
      </c>
      <c r="C17829" s="4" t="s">
        <v>8</v>
      </c>
      <c r="D17829" s="4" t="s">
        <v>7</v>
      </c>
      <c r="E17829" s="4" t="s">
        <v>9</v>
      </c>
    </row>
    <row r="17830" spans="1:8">
      <c r="A17830" t="n">
        <v>148366</v>
      </c>
      <c r="B17830" s="39" t="n">
        <v>51</v>
      </c>
      <c r="C17830" s="7" t="n">
        <v>4</v>
      </c>
      <c r="D17830" s="7" t="n">
        <v>106</v>
      </c>
      <c r="E17830" s="7" t="s">
        <v>90</v>
      </c>
    </row>
    <row r="17831" spans="1:8">
      <c r="A17831" t="s">
        <v>4</v>
      </c>
      <c r="B17831" s="4" t="s">
        <v>5</v>
      </c>
      <c r="C17831" s="4" t="s">
        <v>7</v>
      </c>
    </row>
    <row r="17832" spans="1:8">
      <c r="A17832" t="n">
        <v>148380</v>
      </c>
      <c r="B17832" s="25" t="n">
        <v>16</v>
      </c>
      <c r="C17832" s="7" t="n">
        <v>0</v>
      </c>
    </row>
    <row r="17833" spans="1:8">
      <c r="A17833" t="s">
        <v>4</v>
      </c>
      <c r="B17833" s="4" t="s">
        <v>5</v>
      </c>
      <c r="C17833" s="4" t="s">
        <v>7</v>
      </c>
      <c r="D17833" s="4" t="s">
        <v>8</v>
      </c>
      <c r="E17833" s="4" t="s">
        <v>14</v>
      </c>
      <c r="F17833" s="4" t="s">
        <v>74</v>
      </c>
      <c r="G17833" s="4" t="s">
        <v>8</v>
      </c>
      <c r="H17833" s="4" t="s">
        <v>8</v>
      </c>
    </row>
    <row r="17834" spans="1:8">
      <c r="A17834" t="n">
        <v>148383</v>
      </c>
      <c r="B17834" s="40" t="n">
        <v>26</v>
      </c>
      <c r="C17834" s="7" t="n">
        <v>106</v>
      </c>
      <c r="D17834" s="7" t="n">
        <v>17</v>
      </c>
      <c r="E17834" s="7" t="n">
        <v>62712</v>
      </c>
      <c r="F17834" s="7" t="s">
        <v>978</v>
      </c>
      <c r="G17834" s="7" t="n">
        <v>2</v>
      </c>
      <c r="H17834" s="7" t="n">
        <v>0</v>
      </c>
    </row>
    <row r="17835" spans="1:8">
      <c r="A17835" t="s">
        <v>4</v>
      </c>
      <c r="B17835" s="4" t="s">
        <v>5</v>
      </c>
    </row>
    <row r="17836" spans="1:8">
      <c r="A17836" t="n">
        <v>148409</v>
      </c>
      <c r="B17836" s="41" t="n">
        <v>28</v>
      </c>
    </row>
    <row r="17837" spans="1:8">
      <c r="A17837" t="s">
        <v>4</v>
      </c>
      <c r="B17837" s="4" t="s">
        <v>5</v>
      </c>
      <c r="C17837" s="4" t="s">
        <v>8</v>
      </c>
      <c r="D17837" s="4" t="s">
        <v>7</v>
      </c>
      <c r="E17837" s="4" t="s">
        <v>7</v>
      </c>
      <c r="F17837" s="4" t="s">
        <v>8</v>
      </c>
    </row>
    <row r="17838" spans="1:8">
      <c r="A17838" t="n">
        <v>148410</v>
      </c>
      <c r="B17838" s="37" t="n">
        <v>25</v>
      </c>
      <c r="C17838" s="7" t="n">
        <v>1</v>
      </c>
      <c r="D17838" s="7" t="n">
        <v>65535</v>
      </c>
      <c r="E17838" s="7" t="n">
        <v>65535</v>
      </c>
      <c r="F17838" s="7" t="n">
        <v>0</v>
      </c>
    </row>
    <row r="17839" spans="1:8">
      <c r="A17839" t="s">
        <v>4</v>
      </c>
      <c r="B17839" s="4" t="s">
        <v>5</v>
      </c>
      <c r="C17839" s="4" t="s">
        <v>12</v>
      </c>
    </row>
    <row r="17840" spans="1:8">
      <c r="A17840" t="n">
        <v>148417</v>
      </c>
      <c r="B17840" s="15" t="n">
        <v>3</v>
      </c>
      <c r="C17840" s="13" t="n">
        <f t="normal" ca="1">A17854</f>
        <v>0</v>
      </c>
    </row>
    <row r="17841" spans="1:8">
      <c r="A17841" t="s">
        <v>4</v>
      </c>
      <c r="B17841" s="4" t="s">
        <v>5</v>
      </c>
      <c r="C17841" s="4" t="s">
        <v>8</v>
      </c>
      <c r="D17841" s="4" t="s">
        <v>7</v>
      </c>
      <c r="E17841" s="4" t="s">
        <v>7</v>
      </c>
      <c r="F17841" s="4" t="s">
        <v>8</v>
      </c>
    </row>
    <row r="17842" spans="1:8">
      <c r="A17842" t="n">
        <v>148422</v>
      </c>
      <c r="B17842" s="37" t="n">
        <v>25</v>
      </c>
      <c r="C17842" s="7" t="n">
        <v>1</v>
      </c>
      <c r="D17842" s="7" t="n">
        <v>60</v>
      </c>
      <c r="E17842" s="7" t="n">
        <v>640</v>
      </c>
      <c r="F17842" s="7" t="n">
        <v>1</v>
      </c>
    </row>
    <row r="17843" spans="1:8">
      <c r="A17843" t="s">
        <v>4</v>
      </c>
      <c r="B17843" s="4" t="s">
        <v>5</v>
      </c>
      <c r="C17843" s="4" t="s">
        <v>8</v>
      </c>
      <c r="D17843" s="4" t="s">
        <v>7</v>
      </c>
      <c r="E17843" s="4" t="s">
        <v>9</v>
      </c>
    </row>
    <row r="17844" spans="1:8">
      <c r="A17844" t="n">
        <v>148429</v>
      </c>
      <c r="B17844" s="39" t="n">
        <v>51</v>
      </c>
      <c r="C17844" s="7" t="n">
        <v>4</v>
      </c>
      <c r="D17844" s="7" t="n">
        <v>7044</v>
      </c>
      <c r="E17844" s="7" t="s">
        <v>270</v>
      </c>
    </row>
    <row r="17845" spans="1:8">
      <c r="A17845" t="s">
        <v>4</v>
      </c>
      <c r="B17845" s="4" t="s">
        <v>5</v>
      </c>
      <c r="C17845" s="4" t="s">
        <v>7</v>
      </c>
    </row>
    <row r="17846" spans="1:8">
      <c r="A17846" t="n">
        <v>148442</v>
      </c>
      <c r="B17846" s="25" t="n">
        <v>16</v>
      </c>
      <c r="C17846" s="7" t="n">
        <v>0</v>
      </c>
    </row>
    <row r="17847" spans="1:8">
      <c r="A17847" t="s">
        <v>4</v>
      </c>
      <c r="B17847" s="4" t="s">
        <v>5</v>
      </c>
      <c r="C17847" s="4" t="s">
        <v>7</v>
      </c>
      <c r="D17847" s="4" t="s">
        <v>8</v>
      </c>
      <c r="E17847" s="4" t="s">
        <v>14</v>
      </c>
      <c r="F17847" s="4" t="s">
        <v>74</v>
      </c>
      <c r="G17847" s="4" t="s">
        <v>8</v>
      </c>
      <c r="H17847" s="4" t="s">
        <v>8</v>
      </c>
    </row>
    <row r="17848" spans="1:8">
      <c r="A17848" t="n">
        <v>148445</v>
      </c>
      <c r="B17848" s="40" t="n">
        <v>26</v>
      </c>
      <c r="C17848" s="7" t="n">
        <v>7044</v>
      </c>
      <c r="D17848" s="7" t="n">
        <v>17</v>
      </c>
      <c r="E17848" s="7" t="n">
        <v>62713</v>
      </c>
      <c r="F17848" s="7" t="s">
        <v>614</v>
      </c>
      <c r="G17848" s="7" t="n">
        <v>2</v>
      </c>
      <c r="H17848" s="7" t="n">
        <v>0</v>
      </c>
    </row>
    <row r="17849" spans="1:8">
      <c r="A17849" t="s">
        <v>4</v>
      </c>
      <c r="B17849" s="4" t="s">
        <v>5</v>
      </c>
    </row>
    <row r="17850" spans="1:8">
      <c r="A17850" t="n">
        <v>148477</v>
      </c>
      <c r="B17850" s="41" t="n">
        <v>28</v>
      </c>
    </row>
    <row r="17851" spans="1:8">
      <c r="A17851" t="s">
        <v>4</v>
      </c>
      <c r="B17851" s="4" t="s">
        <v>5</v>
      </c>
      <c r="C17851" s="4" t="s">
        <v>8</v>
      </c>
      <c r="D17851" s="4" t="s">
        <v>7</v>
      </c>
      <c r="E17851" s="4" t="s">
        <v>7</v>
      </c>
      <c r="F17851" s="4" t="s">
        <v>8</v>
      </c>
    </row>
    <row r="17852" spans="1:8">
      <c r="A17852" t="n">
        <v>148478</v>
      </c>
      <c r="B17852" s="37" t="n">
        <v>25</v>
      </c>
      <c r="C17852" s="7" t="n">
        <v>1</v>
      </c>
      <c r="D17852" s="7" t="n">
        <v>65535</v>
      </c>
      <c r="E17852" s="7" t="n">
        <v>65535</v>
      </c>
      <c r="F17852" s="7" t="n">
        <v>0</v>
      </c>
    </row>
    <row r="17853" spans="1:8">
      <c r="A17853" t="s">
        <v>4</v>
      </c>
      <c r="B17853" s="4" t="s">
        <v>5</v>
      </c>
      <c r="C17853" s="4" t="s">
        <v>8</v>
      </c>
      <c r="D17853" s="4" t="s">
        <v>13</v>
      </c>
      <c r="E17853" s="4" t="s">
        <v>7</v>
      </c>
      <c r="F17853" s="4" t="s">
        <v>8</v>
      </c>
    </row>
    <row r="17854" spans="1:8">
      <c r="A17854" t="n">
        <v>148485</v>
      </c>
      <c r="B17854" s="14" t="n">
        <v>49</v>
      </c>
      <c r="C17854" s="7" t="n">
        <v>3</v>
      </c>
      <c r="D17854" s="7" t="n">
        <v>1</v>
      </c>
      <c r="E17854" s="7" t="n">
        <v>500</v>
      </c>
      <c r="F17854" s="7" t="n">
        <v>0</v>
      </c>
    </row>
    <row r="17855" spans="1:8">
      <c r="A17855" t="s">
        <v>4</v>
      </c>
      <c r="B17855" s="4" t="s">
        <v>5</v>
      </c>
      <c r="C17855" s="4" t="s">
        <v>8</v>
      </c>
      <c r="D17855" s="4" t="s">
        <v>7</v>
      </c>
      <c r="E17855" s="4" t="s">
        <v>13</v>
      </c>
    </row>
    <row r="17856" spans="1:8">
      <c r="A17856" t="n">
        <v>148494</v>
      </c>
      <c r="B17856" s="27" t="n">
        <v>58</v>
      </c>
      <c r="C17856" s="7" t="n">
        <v>0</v>
      </c>
      <c r="D17856" s="7" t="n">
        <v>1000</v>
      </c>
      <c r="E17856" s="7" t="n">
        <v>1</v>
      </c>
    </row>
    <row r="17857" spans="1:8">
      <c r="A17857" t="s">
        <v>4</v>
      </c>
      <c r="B17857" s="4" t="s">
        <v>5</v>
      </c>
      <c r="C17857" s="4" t="s">
        <v>8</v>
      </c>
      <c r="D17857" s="4" t="s">
        <v>7</v>
      </c>
      <c r="E17857" s="4" t="s">
        <v>7</v>
      </c>
    </row>
    <row r="17858" spans="1:8">
      <c r="A17858" t="n">
        <v>148502</v>
      </c>
      <c r="B17858" s="16" t="n">
        <v>50</v>
      </c>
      <c r="C17858" s="7" t="n">
        <v>1</v>
      </c>
      <c r="D17858" s="7" t="n">
        <v>8150</v>
      </c>
      <c r="E17858" s="7" t="n">
        <v>1000</v>
      </c>
    </row>
    <row r="17859" spans="1:8">
      <c r="A17859" t="s">
        <v>4</v>
      </c>
      <c r="B17859" s="4" t="s">
        <v>5</v>
      </c>
      <c r="C17859" s="4" t="s">
        <v>8</v>
      </c>
      <c r="D17859" s="4" t="s">
        <v>7</v>
      </c>
    </row>
    <row r="17860" spans="1:8">
      <c r="A17860" t="n">
        <v>148508</v>
      </c>
      <c r="B17860" s="27" t="n">
        <v>58</v>
      </c>
      <c r="C17860" s="7" t="n">
        <v>255</v>
      </c>
      <c r="D17860" s="7" t="n">
        <v>0</v>
      </c>
    </row>
    <row r="17861" spans="1:8">
      <c r="A17861" t="s">
        <v>4</v>
      </c>
      <c r="B17861" s="4" t="s">
        <v>5</v>
      </c>
      <c r="C17861" s="4" t="s">
        <v>8</v>
      </c>
    </row>
    <row r="17862" spans="1:8">
      <c r="A17862" t="n">
        <v>148512</v>
      </c>
      <c r="B17862" s="31" t="n">
        <v>45</v>
      </c>
      <c r="C17862" s="7" t="n">
        <v>0</v>
      </c>
    </row>
    <row r="17863" spans="1:8">
      <c r="A17863" t="s">
        <v>4</v>
      </c>
      <c r="B17863" s="4" t="s">
        <v>5</v>
      </c>
      <c r="C17863" s="4" t="s">
        <v>12</v>
      </c>
    </row>
    <row r="17864" spans="1:8">
      <c r="A17864" t="n">
        <v>148514</v>
      </c>
      <c r="B17864" s="15" t="n">
        <v>3</v>
      </c>
      <c r="C17864" s="13" t="n">
        <f t="normal" ca="1">A17866</f>
        <v>0</v>
      </c>
    </row>
    <row r="17865" spans="1:8">
      <c r="A17865" t="s">
        <v>4</v>
      </c>
      <c r="B17865" s="4" t="s">
        <v>5</v>
      </c>
      <c r="C17865" s="4" t="s">
        <v>8</v>
      </c>
      <c r="D17865" s="4" t="s">
        <v>7</v>
      </c>
      <c r="E17865" s="4" t="s">
        <v>8</v>
      </c>
    </row>
    <row r="17866" spans="1:8">
      <c r="A17866" t="n">
        <v>148519</v>
      </c>
      <c r="B17866" s="51" t="n">
        <v>36</v>
      </c>
      <c r="C17866" s="7" t="n">
        <v>9</v>
      </c>
      <c r="D17866" s="7" t="n">
        <v>12</v>
      </c>
      <c r="E17866" s="7" t="n">
        <v>0</v>
      </c>
    </row>
    <row r="17867" spans="1:8">
      <c r="A17867" t="s">
        <v>4</v>
      </c>
      <c r="B17867" s="4" t="s">
        <v>5</v>
      </c>
      <c r="C17867" s="4" t="s">
        <v>8</v>
      </c>
      <c r="D17867" s="4" t="s">
        <v>7</v>
      </c>
      <c r="E17867" s="4" t="s">
        <v>8</v>
      </c>
    </row>
    <row r="17868" spans="1:8">
      <c r="A17868" t="n">
        <v>148524</v>
      </c>
      <c r="B17868" s="51" t="n">
        <v>36</v>
      </c>
      <c r="C17868" s="7" t="n">
        <v>9</v>
      </c>
      <c r="D17868" s="7" t="n">
        <v>13</v>
      </c>
      <c r="E17868" s="7" t="n">
        <v>0</v>
      </c>
    </row>
    <row r="17869" spans="1:8">
      <c r="A17869" t="s">
        <v>4</v>
      </c>
      <c r="B17869" s="4" t="s">
        <v>5</v>
      </c>
      <c r="C17869" s="4" t="s">
        <v>8</v>
      </c>
      <c r="D17869" s="4" t="s">
        <v>7</v>
      </c>
      <c r="E17869" s="4" t="s">
        <v>8</v>
      </c>
    </row>
    <row r="17870" spans="1:8">
      <c r="A17870" t="n">
        <v>148529</v>
      </c>
      <c r="B17870" s="51" t="n">
        <v>36</v>
      </c>
      <c r="C17870" s="7" t="n">
        <v>9</v>
      </c>
      <c r="D17870" s="7" t="n">
        <v>107</v>
      </c>
      <c r="E17870" s="7" t="n">
        <v>0</v>
      </c>
    </row>
    <row r="17871" spans="1:8">
      <c r="A17871" t="s">
        <v>4</v>
      </c>
      <c r="B17871" s="4" t="s">
        <v>5</v>
      </c>
      <c r="C17871" s="4" t="s">
        <v>8</v>
      </c>
      <c r="D17871" s="4" t="s">
        <v>7</v>
      </c>
      <c r="E17871" s="4" t="s">
        <v>8</v>
      </c>
    </row>
    <row r="17872" spans="1:8">
      <c r="A17872" t="n">
        <v>148534</v>
      </c>
      <c r="B17872" s="51" t="n">
        <v>36</v>
      </c>
      <c r="C17872" s="7" t="n">
        <v>9</v>
      </c>
      <c r="D17872" s="7" t="n">
        <v>108</v>
      </c>
      <c r="E17872" s="7" t="n">
        <v>0</v>
      </c>
    </row>
    <row r="17873" spans="1:5">
      <c r="A17873" t="s">
        <v>4</v>
      </c>
      <c r="B17873" s="4" t="s">
        <v>5</v>
      </c>
      <c r="C17873" s="4" t="s">
        <v>8</v>
      </c>
      <c r="D17873" s="4" t="s">
        <v>7</v>
      </c>
      <c r="E17873" s="4" t="s">
        <v>8</v>
      </c>
      <c r="F17873" s="4" t="s">
        <v>12</v>
      </c>
    </row>
    <row r="17874" spans="1:5">
      <c r="A17874" t="n">
        <v>148539</v>
      </c>
      <c r="B17874" s="12" t="n">
        <v>5</v>
      </c>
      <c r="C17874" s="7" t="n">
        <v>30</v>
      </c>
      <c r="D17874" s="7" t="n">
        <v>10671</v>
      </c>
      <c r="E17874" s="7" t="n">
        <v>1</v>
      </c>
      <c r="F17874" s="13" t="n">
        <f t="normal" ca="1">A17878</f>
        <v>0</v>
      </c>
    </row>
    <row r="17875" spans="1:5">
      <c r="A17875" t="s">
        <v>4</v>
      </c>
      <c r="B17875" s="4" t="s">
        <v>5</v>
      </c>
      <c r="C17875" s="4" t="s">
        <v>8</v>
      </c>
      <c r="D17875" s="4" t="s">
        <v>7</v>
      </c>
      <c r="E17875" s="4" t="s">
        <v>8</v>
      </c>
    </row>
    <row r="17876" spans="1:5">
      <c r="A17876" t="n">
        <v>148548</v>
      </c>
      <c r="B17876" s="51" t="n">
        <v>36</v>
      </c>
      <c r="C17876" s="7" t="n">
        <v>9</v>
      </c>
      <c r="D17876" s="7" t="n">
        <v>90</v>
      </c>
      <c r="E17876" s="7" t="n">
        <v>0</v>
      </c>
    </row>
    <row r="17877" spans="1:5">
      <c r="A17877" t="s">
        <v>4</v>
      </c>
      <c r="B17877" s="4" t="s">
        <v>5</v>
      </c>
      <c r="C17877" s="4" t="s">
        <v>8</v>
      </c>
      <c r="D17877" s="4" t="s">
        <v>7</v>
      </c>
      <c r="E17877" s="4" t="s">
        <v>8</v>
      </c>
      <c r="F17877" s="4" t="s">
        <v>12</v>
      </c>
    </row>
    <row r="17878" spans="1:5">
      <c r="A17878" t="n">
        <v>148553</v>
      </c>
      <c r="B17878" s="12" t="n">
        <v>5</v>
      </c>
      <c r="C17878" s="7" t="n">
        <v>30</v>
      </c>
      <c r="D17878" s="7" t="n">
        <v>10692</v>
      </c>
      <c r="E17878" s="7" t="n">
        <v>1</v>
      </c>
      <c r="F17878" s="13" t="n">
        <f t="normal" ca="1">A17882</f>
        <v>0</v>
      </c>
    </row>
    <row r="17879" spans="1:5">
      <c r="A17879" t="s">
        <v>4</v>
      </c>
      <c r="B17879" s="4" t="s">
        <v>5</v>
      </c>
      <c r="C17879" s="4" t="s">
        <v>8</v>
      </c>
      <c r="D17879" s="4" t="s">
        <v>7</v>
      </c>
      <c r="E17879" s="4" t="s">
        <v>8</v>
      </c>
    </row>
    <row r="17880" spans="1:5">
      <c r="A17880" t="n">
        <v>148562</v>
      </c>
      <c r="B17880" s="51" t="n">
        <v>36</v>
      </c>
      <c r="C17880" s="7" t="n">
        <v>9</v>
      </c>
      <c r="D17880" s="7" t="n">
        <v>94</v>
      </c>
      <c r="E17880" s="7" t="n">
        <v>0</v>
      </c>
    </row>
    <row r="17881" spans="1:5">
      <c r="A17881" t="s">
        <v>4</v>
      </c>
      <c r="B17881" s="4" t="s">
        <v>5</v>
      </c>
      <c r="C17881" s="4" t="s">
        <v>8</v>
      </c>
      <c r="D17881" s="4" t="s">
        <v>7</v>
      </c>
      <c r="E17881" s="4" t="s">
        <v>8</v>
      </c>
      <c r="F17881" s="4" t="s">
        <v>12</v>
      </c>
    </row>
    <row r="17882" spans="1:5">
      <c r="A17882" t="n">
        <v>148567</v>
      </c>
      <c r="B17882" s="12" t="n">
        <v>5</v>
      </c>
      <c r="C17882" s="7" t="n">
        <v>30</v>
      </c>
      <c r="D17882" s="7" t="n">
        <v>10637</v>
      </c>
      <c r="E17882" s="7" t="n">
        <v>1</v>
      </c>
      <c r="F17882" s="13" t="n">
        <f t="normal" ca="1">A17888</f>
        <v>0</v>
      </c>
    </row>
    <row r="17883" spans="1:5">
      <c r="A17883" t="s">
        <v>4</v>
      </c>
      <c r="B17883" s="4" t="s">
        <v>5</v>
      </c>
      <c r="C17883" s="4" t="s">
        <v>8</v>
      </c>
      <c r="D17883" s="4" t="s">
        <v>7</v>
      </c>
      <c r="E17883" s="4" t="s">
        <v>8</v>
      </c>
    </row>
    <row r="17884" spans="1:5">
      <c r="A17884" t="n">
        <v>148576</v>
      </c>
      <c r="B17884" s="51" t="n">
        <v>36</v>
      </c>
      <c r="C17884" s="7" t="n">
        <v>9</v>
      </c>
      <c r="D17884" s="7" t="n">
        <v>106</v>
      </c>
      <c r="E17884" s="7" t="n">
        <v>0</v>
      </c>
    </row>
    <row r="17885" spans="1:5">
      <c r="A17885" t="s">
        <v>4</v>
      </c>
      <c r="B17885" s="4" t="s">
        <v>5</v>
      </c>
      <c r="C17885" s="4" t="s">
        <v>12</v>
      </c>
    </row>
    <row r="17886" spans="1:5">
      <c r="A17886" t="n">
        <v>148581</v>
      </c>
      <c r="B17886" s="15" t="n">
        <v>3</v>
      </c>
      <c r="C17886" s="13" t="n">
        <f t="normal" ca="1">A17890</f>
        <v>0</v>
      </c>
    </row>
    <row r="17887" spans="1:5">
      <c r="A17887" t="s">
        <v>4</v>
      </c>
      <c r="B17887" s="4" t="s">
        <v>5</v>
      </c>
      <c r="C17887" s="4" t="s">
        <v>8</v>
      </c>
      <c r="D17887" s="4" t="s">
        <v>7</v>
      </c>
      <c r="E17887" s="4" t="s">
        <v>8</v>
      </c>
    </row>
    <row r="17888" spans="1:5">
      <c r="A17888" t="n">
        <v>148586</v>
      </c>
      <c r="B17888" s="51" t="n">
        <v>36</v>
      </c>
      <c r="C17888" s="7" t="n">
        <v>9</v>
      </c>
      <c r="D17888" s="7" t="n">
        <v>7044</v>
      </c>
      <c r="E17888" s="7" t="n">
        <v>0</v>
      </c>
    </row>
    <row r="17889" spans="1:6">
      <c r="A17889" t="s">
        <v>4</v>
      </c>
      <c r="B17889" s="4" t="s">
        <v>5</v>
      </c>
      <c r="C17889" s="4" t="s">
        <v>7</v>
      </c>
      <c r="D17889" s="4" t="s">
        <v>8</v>
      </c>
      <c r="E17889" s="4" t="s">
        <v>8</v>
      </c>
      <c r="F17889" s="4" t="s">
        <v>9</v>
      </c>
    </row>
    <row r="17890" spans="1:6">
      <c r="A17890" t="n">
        <v>148591</v>
      </c>
      <c r="B17890" s="59" t="n">
        <v>47</v>
      </c>
      <c r="C17890" s="7" t="n">
        <v>13</v>
      </c>
      <c r="D17890" s="7" t="n">
        <v>0</v>
      </c>
      <c r="E17890" s="7" t="n">
        <v>1</v>
      </c>
      <c r="F17890" s="7" t="s">
        <v>546</v>
      </c>
    </row>
    <row r="17891" spans="1:6">
      <c r="A17891" t="s">
        <v>4</v>
      </c>
      <c r="B17891" s="4" t="s">
        <v>5</v>
      </c>
      <c r="C17891" s="4" t="s">
        <v>7</v>
      </c>
      <c r="D17891" s="4" t="s">
        <v>13</v>
      </c>
      <c r="E17891" s="4" t="s">
        <v>13</v>
      </c>
      <c r="F17891" s="4" t="s">
        <v>13</v>
      </c>
      <c r="G17891" s="4" t="s">
        <v>13</v>
      </c>
    </row>
    <row r="17892" spans="1:6">
      <c r="A17892" t="n">
        <v>148612</v>
      </c>
      <c r="B17892" s="46" t="n">
        <v>46</v>
      </c>
      <c r="C17892" s="7" t="n">
        <v>61456</v>
      </c>
      <c r="D17892" s="7" t="n">
        <v>-0.899999976158142</v>
      </c>
      <c r="E17892" s="7" t="n">
        <v>2.10999989509583</v>
      </c>
      <c r="F17892" s="7" t="n">
        <v>44.0999984741211</v>
      </c>
      <c r="G17892" s="7" t="n">
        <v>10</v>
      </c>
    </row>
    <row r="17893" spans="1:6">
      <c r="A17893" t="s">
        <v>4</v>
      </c>
      <c r="B17893" s="4" t="s">
        <v>5</v>
      </c>
      <c r="C17893" s="4" t="s">
        <v>8</v>
      </c>
      <c r="D17893" s="4" t="s">
        <v>8</v>
      </c>
      <c r="E17893" s="4" t="s">
        <v>13</v>
      </c>
      <c r="F17893" s="4" t="s">
        <v>13</v>
      </c>
      <c r="G17893" s="4" t="s">
        <v>13</v>
      </c>
      <c r="H17893" s="4" t="s">
        <v>7</v>
      </c>
      <c r="I17893" s="4" t="s">
        <v>8</v>
      </c>
    </row>
    <row r="17894" spans="1:6">
      <c r="A17894" t="n">
        <v>148631</v>
      </c>
      <c r="B17894" s="31" t="n">
        <v>45</v>
      </c>
      <c r="C17894" s="7" t="n">
        <v>4</v>
      </c>
      <c r="D17894" s="7" t="n">
        <v>3</v>
      </c>
      <c r="E17894" s="7" t="n">
        <v>7</v>
      </c>
      <c r="F17894" s="7" t="n">
        <v>190</v>
      </c>
      <c r="G17894" s="7" t="n">
        <v>0</v>
      </c>
      <c r="H17894" s="7" t="n">
        <v>0</v>
      </c>
      <c r="I17894" s="7" t="n">
        <v>0</v>
      </c>
    </row>
    <row r="17895" spans="1:6">
      <c r="A17895" t="s">
        <v>4</v>
      </c>
      <c r="B17895" s="4" t="s">
        <v>5</v>
      </c>
      <c r="C17895" s="4" t="s">
        <v>8</v>
      </c>
      <c r="D17895" s="4" t="s">
        <v>8</v>
      </c>
      <c r="E17895" s="4" t="s">
        <v>8</v>
      </c>
      <c r="F17895" s="4" t="s">
        <v>14</v>
      </c>
      <c r="G17895" s="4" t="s">
        <v>8</v>
      </c>
      <c r="H17895" s="4" t="s">
        <v>8</v>
      </c>
      <c r="I17895" s="4" t="s">
        <v>12</v>
      </c>
    </row>
    <row r="17896" spans="1:6">
      <c r="A17896" t="n">
        <v>148649</v>
      </c>
      <c r="B17896" s="12" t="n">
        <v>5</v>
      </c>
      <c r="C17896" s="7" t="n">
        <v>35</v>
      </c>
      <c r="D17896" s="7" t="n">
        <v>0</v>
      </c>
      <c r="E17896" s="7" t="n">
        <v>0</v>
      </c>
      <c r="F17896" s="7" t="n">
        <v>1</v>
      </c>
      <c r="G17896" s="7" t="n">
        <v>2</v>
      </c>
      <c r="H17896" s="7" t="n">
        <v>1</v>
      </c>
      <c r="I17896" s="13" t="n">
        <f t="normal" ca="1">A17928</f>
        <v>0</v>
      </c>
    </row>
    <row r="17897" spans="1:6">
      <c r="A17897" t="s">
        <v>4</v>
      </c>
      <c r="B17897" s="4" t="s">
        <v>5</v>
      </c>
      <c r="C17897" s="4" t="s">
        <v>7</v>
      </c>
      <c r="D17897" s="4" t="s">
        <v>14</v>
      </c>
    </row>
    <row r="17898" spans="1:6">
      <c r="A17898" t="n">
        <v>148663</v>
      </c>
      <c r="B17898" s="30" t="n">
        <v>43</v>
      </c>
      <c r="C17898" s="7" t="n">
        <v>0</v>
      </c>
      <c r="D17898" s="7" t="n">
        <v>1</v>
      </c>
    </row>
    <row r="17899" spans="1:6">
      <c r="A17899" t="s">
        <v>4</v>
      </c>
      <c r="B17899" s="4" t="s">
        <v>5</v>
      </c>
      <c r="C17899" s="4" t="s">
        <v>7</v>
      </c>
      <c r="D17899" s="4" t="s">
        <v>14</v>
      </c>
    </row>
    <row r="17900" spans="1:6">
      <c r="A17900" t="n">
        <v>148670</v>
      </c>
      <c r="B17900" s="30" t="n">
        <v>43</v>
      </c>
      <c r="C17900" s="7" t="n">
        <v>12</v>
      </c>
      <c r="D17900" s="7" t="n">
        <v>1</v>
      </c>
    </row>
    <row r="17901" spans="1:6">
      <c r="A17901" t="s">
        <v>4</v>
      </c>
      <c r="B17901" s="4" t="s">
        <v>5</v>
      </c>
      <c r="C17901" s="4" t="s">
        <v>7</v>
      </c>
      <c r="D17901" s="4" t="s">
        <v>14</v>
      </c>
    </row>
    <row r="17902" spans="1:6">
      <c r="A17902" t="n">
        <v>148677</v>
      </c>
      <c r="B17902" s="30" t="n">
        <v>43</v>
      </c>
      <c r="C17902" s="7" t="n">
        <v>13</v>
      </c>
      <c r="D17902" s="7" t="n">
        <v>1</v>
      </c>
    </row>
    <row r="17903" spans="1:6">
      <c r="A17903" t="s">
        <v>4</v>
      </c>
      <c r="B17903" s="4" t="s">
        <v>5</v>
      </c>
      <c r="C17903" s="4" t="s">
        <v>7</v>
      </c>
      <c r="D17903" s="4" t="s">
        <v>14</v>
      </c>
    </row>
    <row r="17904" spans="1:6">
      <c r="A17904" t="n">
        <v>148684</v>
      </c>
      <c r="B17904" s="30" t="n">
        <v>43</v>
      </c>
      <c r="C17904" s="7" t="n">
        <v>107</v>
      </c>
      <c r="D17904" s="7" t="n">
        <v>1</v>
      </c>
    </row>
    <row r="17905" spans="1:9">
      <c r="A17905" t="s">
        <v>4</v>
      </c>
      <c r="B17905" s="4" t="s">
        <v>5</v>
      </c>
      <c r="C17905" s="4" t="s">
        <v>7</v>
      </c>
      <c r="D17905" s="4" t="s">
        <v>14</v>
      </c>
    </row>
    <row r="17906" spans="1:9">
      <c r="A17906" t="n">
        <v>148691</v>
      </c>
      <c r="B17906" s="30" t="n">
        <v>43</v>
      </c>
      <c r="C17906" s="7" t="n">
        <v>108</v>
      </c>
      <c r="D17906" s="7" t="n">
        <v>1</v>
      </c>
    </row>
    <row r="17907" spans="1:9">
      <c r="A17907" t="s">
        <v>4</v>
      </c>
      <c r="B17907" s="4" t="s">
        <v>5</v>
      </c>
      <c r="C17907" s="4" t="s">
        <v>8</v>
      </c>
      <c r="D17907" s="4" t="s">
        <v>7</v>
      </c>
      <c r="E17907" s="4" t="s">
        <v>8</v>
      </c>
      <c r="F17907" s="4" t="s">
        <v>12</v>
      </c>
    </row>
    <row r="17908" spans="1:9">
      <c r="A17908" t="n">
        <v>148698</v>
      </c>
      <c r="B17908" s="12" t="n">
        <v>5</v>
      </c>
      <c r="C17908" s="7" t="n">
        <v>30</v>
      </c>
      <c r="D17908" s="7" t="n">
        <v>10671</v>
      </c>
      <c r="E17908" s="7" t="n">
        <v>1</v>
      </c>
      <c r="F17908" s="13" t="n">
        <f t="normal" ca="1">A17912</f>
        <v>0</v>
      </c>
    </row>
    <row r="17909" spans="1:9">
      <c r="A17909" t="s">
        <v>4</v>
      </c>
      <c r="B17909" s="4" t="s">
        <v>5</v>
      </c>
      <c r="C17909" s="4" t="s">
        <v>7</v>
      </c>
      <c r="D17909" s="4" t="s">
        <v>14</v>
      </c>
    </row>
    <row r="17910" spans="1:9">
      <c r="A17910" t="n">
        <v>148707</v>
      </c>
      <c r="B17910" s="30" t="n">
        <v>43</v>
      </c>
      <c r="C17910" s="7" t="n">
        <v>90</v>
      </c>
      <c r="D17910" s="7" t="n">
        <v>1</v>
      </c>
    </row>
    <row r="17911" spans="1:9">
      <c r="A17911" t="s">
        <v>4</v>
      </c>
      <c r="B17911" s="4" t="s">
        <v>5</v>
      </c>
      <c r="C17911" s="4" t="s">
        <v>8</v>
      </c>
      <c r="D17911" s="4" t="s">
        <v>7</v>
      </c>
      <c r="E17911" s="4" t="s">
        <v>8</v>
      </c>
      <c r="F17911" s="4" t="s">
        <v>12</v>
      </c>
    </row>
    <row r="17912" spans="1:9">
      <c r="A17912" t="n">
        <v>148714</v>
      </c>
      <c r="B17912" s="12" t="n">
        <v>5</v>
      </c>
      <c r="C17912" s="7" t="n">
        <v>30</v>
      </c>
      <c r="D17912" s="7" t="n">
        <v>10692</v>
      </c>
      <c r="E17912" s="7" t="n">
        <v>1</v>
      </c>
      <c r="F17912" s="13" t="n">
        <f t="normal" ca="1">A17916</f>
        <v>0</v>
      </c>
    </row>
    <row r="17913" spans="1:9">
      <c r="A17913" t="s">
        <v>4</v>
      </c>
      <c r="B17913" s="4" t="s">
        <v>5</v>
      </c>
      <c r="C17913" s="4" t="s">
        <v>7</v>
      </c>
      <c r="D17913" s="4" t="s">
        <v>14</v>
      </c>
    </row>
    <row r="17914" spans="1:9">
      <c r="A17914" t="n">
        <v>148723</v>
      </c>
      <c r="B17914" s="30" t="n">
        <v>43</v>
      </c>
      <c r="C17914" s="7" t="n">
        <v>94</v>
      </c>
      <c r="D17914" s="7" t="n">
        <v>1</v>
      </c>
    </row>
    <row r="17915" spans="1:9">
      <c r="A17915" t="s">
        <v>4</v>
      </c>
      <c r="B17915" s="4" t="s">
        <v>5</v>
      </c>
      <c r="C17915" s="4" t="s">
        <v>8</v>
      </c>
      <c r="D17915" s="4" t="s">
        <v>7</v>
      </c>
      <c r="E17915" s="4" t="s">
        <v>8</v>
      </c>
      <c r="F17915" s="4" t="s">
        <v>12</v>
      </c>
    </row>
    <row r="17916" spans="1:9">
      <c r="A17916" t="n">
        <v>148730</v>
      </c>
      <c r="B17916" s="12" t="n">
        <v>5</v>
      </c>
      <c r="C17916" s="7" t="n">
        <v>30</v>
      </c>
      <c r="D17916" s="7" t="n">
        <v>10637</v>
      </c>
      <c r="E17916" s="7" t="n">
        <v>1</v>
      </c>
      <c r="F17916" s="13" t="n">
        <f t="normal" ca="1">A17922</f>
        <v>0</v>
      </c>
    </row>
    <row r="17917" spans="1:9">
      <c r="A17917" t="s">
        <v>4</v>
      </c>
      <c r="B17917" s="4" t="s">
        <v>5</v>
      </c>
      <c r="C17917" s="4" t="s">
        <v>7</v>
      </c>
      <c r="D17917" s="4" t="s">
        <v>14</v>
      </c>
    </row>
    <row r="17918" spans="1:9">
      <c r="A17918" t="n">
        <v>148739</v>
      </c>
      <c r="B17918" s="30" t="n">
        <v>43</v>
      </c>
      <c r="C17918" s="7" t="n">
        <v>106</v>
      </c>
      <c r="D17918" s="7" t="n">
        <v>1</v>
      </c>
    </row>
    <row r="17919" spans="1:9">
      <c r="A17919" t="s">
        <v>4</v>
      </c>
      <c r="B17919" s="4" t="s">
        <v>5</v>
      </c>
      <c r="C17919" s="4" t="s">
        <v>12</v>
      </c>
    </row>
    <row r="17920" spans="1:9">
      <c r="A17920" t="n">
        <v>148746</v>
      </c>
      <c r="B17920" s="15" t="n">
        <v>3</v>
      </c>
      <c r="C17920" s="13" t="n">
        <f t="normal" ca="1">A17924</f>
        <v>0</v>
      </c>
    </row>
    <row r="17921" spans="1:6">
      <c r="A17921" t="s">
        <v>4</v>
      </c>
      <c r="B17921" s="4" t="s">
        <v>5</v>
      </c>
      <c r="C17921" s="4" t="s">
        <v>7</v>
      </c>
      <c r="D17921" s="4" t="s">
        <v>14</v>
      </c>
    </row>
    <row r="17922" spans="1:6">
      <c r="A17922" t="n">
        <v>148751</v>
      </c>
      <c r="B17922" s="30" t="n">
        <v>43</v>
      </c>
      <c r="C17922" s="7" t="n">
        <v>7044</v>
      </c>
      <c r="D17922" s="7" t="n">
        <v>1</v>
      </c>
    </row>
    <row r="17923" spans="1:6">
      <c r="A17923" t="s">
        <v>4</v>
      </c>
      <c r="B17923" s="4" t="s">
        <v>5</v>
      </c>
      <c r="C17923" s="4" t="s">
        <v>8</v>
      </c>
      <c r="D17923" s="4" t="s">
        <v>7</v>
      </c>
    </row>
    <row r="17924" spans="1:6">
      <c r="A17924" t="n">
        <v>148758</v>
      </c>
      <c r="B17924" s="10" t="n">
        <v>162</v>
      </c>
      <c r="C17924" s="7" t="n">
        <v>1</v>
      </c>
      <c r="D17924" s="7" t="n">
        <v>0</v>
      </c>
    </row>
    <row r="17925" spans="1:6">
      <c r="A17925" t="s">
        <v>4</v>
      </c>
      <c r="B17925" s="4" t="s">
        <v>5</v>
      </c>
      <c r="C17925" s="4" t="s">
        <v>12</v>
      </c>
    </row>
    <row r="17926" spans="1:6">
      <c r="A17926" t="n">
        <v>148762</v>
      </c>
      <c r="B17926" s="15" t="n">
        <v>3</v>
      </c>
      <c r="C17926" s="13" t="n">
        <f t="normal" ca="1">A17998</f>
        <v>0</v>
      </c>
    </row>
    <row r="17927" spans="1:6">
      <c r="A17927" t="s">
        <v>4</v>
      </c>
      <c r="B17927" s="4" t="s">
        <v>5</v>
      </c>
      <c r="C17927" s="4" t="s">
        <v>8</v>
      </c>
      <c r="D17927" s="4" t="s">
        <v>9</v>
      </c>
    </row>
    <row r="17928" spans="1:6">
      <c r="A17928" t="n">
        <v>148767</v>
      </c>
      <c r="B17928" s="9" t="n">
        <v>2</v>
      </c>
      <c r="C17928" s="7" t="n">
        <v>10</v>
      </c>
      <c r="D17928" s="7" t="s">
        <v>548</v>
      </c>
    </row>
    <row r="17929" spans="1:6">
      <c r="A17929" t="s">
        <v>4</v>
      </c>
      <c r="B17929" s="4" t="s">
        <v>5</v>
      </c>
      <c r="C17929" s="4" t="s">
        <v>7</v>
      </c>
    </row>
    <row r="17930" spans="1:6">
      <c r="A17930" t="n">
        <v>148782</v>
      </c>
      <c r="B17930" s="25" t="n">
        <v>16</v>
      </c>
      <c r="C17930" s="7" t="n">
        <v>0</v>
      </c>
    </row>
    <row r="17931" spans="1:6">
      <c r="A17931" t="s">
        <v>4</v>
      </c>
      <c r="B17931" s="4" t="s">
        <v>5</v>
      </c>
      <c r="C17931" s="4" t="s">
        <v>8</v>
      </c>
      <c r="D17931" s="4" t="s">
        <v>7</v>
      </c>
    </row>
    <row r="17932" spans="1:6">
      <c r="A17932" t="n">
        <v>148785</v>
      </c>
      <c r="B17932" s="27" t="n">
        <v>58</v>
      </c>
      <c r="C17932" s="7" t="n">
        <v>105</v>
      </c>
      <c r="D17932" s="7" t="n">
        <v>300</v>
      </c>
    </row>
    <row r="17933" spans="1:6">
      <c r="A17933" t="s">
        <v>4</v>
      </c>
      <c r="B17933" s="4" t="s">
        <v>5</v>
      </c>
      <c r="C17933" s="4" t="s">
        <v>13</v>
      </c>
      <c r="D17933" s="4" t="s">
        <v>7</v>
      </c>
    </row>
    <row r="17934" spans="1:6">
      <c r="A17934" t="n">
        <v>148789</v>
      </c>
      <c r="B17934" s="60" t="n">
        <v>103</v>
      </c>
      <c r="C17934" s="7" t="n">
        <v>1</v>
      </c>
      <c r="D17934" s="7" t="n">
        <v>300</v>
      </c>
    </row>
    <row r="17935" spans="1:6">
      <c r="A17935" t="s">
        <v>4</v>
      </c>
      <c r="B17935" s="4" t="s">
        <v>5</v>
      </c>
      <c r="C17935" s="4" t="s">
        <v>8</v>
      </c>
      <c r="D17935" s="4" t="s">
        <v>7</v>
      </c>
    </row>
    <row r="17936" spans="1:6">
      <c r="A17936" t="n">
        <v>148796</v>
      </c>
      <c r="B17936" s="64" t="n">
        <v>72</v>
      </c>
      <c r="C17936" s="7" t="n">
        <v>4</v>
      </c>
      <c r="D17936" s="7" t="n">
        <v>0</v>
      </c>
    </row>
    <row r="17937" spans="1:4">
      <c r="A17937" t="s">
        <v>4</v>
      </c>
      <c r="B17937" s="4" t="s">
        <v>5</v>
      </c>
      <c r="C17937" s="4" t="s">
        <v>14</v>
      </c>
    </row>
    <row r="17938" spans="1:4">
      <c r="A17938" t="n">
        <v>148800</v>
      </c>
      <c r="B17938" s="62" t="n">
        <v>15</v>
      </c>
      <c r="C17938" s="7" t="n">
        <v>1073741824</v>
      </c>
    </row>
    <row r="17939" spans="1:4">
      <c r="A17939" t="s">
        <v>4</v>
      </c>
      <c r="B17939" s="4" t="s">
        <v>5</v>
      </c>
      <c r="C17939" s="4" t="s">
        <v>8</v>
      </c>
    </row>
    <row r="17940" spans="1:4">
      <c r="A17940" t="n">
        <v>148805</v>
      </c>
      <c r="B17940" s="61" t="n">
        <v>64</v>
      </c>
      <c r="C17940" s="7" t="n">
        <v>3</v>
      </c>
    </row>
    <row r="17941" spans="1:4">
      <c r="A17941" t="s">
        <v>4</v>
      </c>
      <c r="B17941" s="4" t="s">
        <v>5</v>
      </c>
      <c r="C17941" s="4" t="s">
        <v>8</v>
      </c>
    </row>
    <row r="17942" spans="1:4">
      <c r="A17942" t="n">
        <v>148807</v>
      </c>
      <c r="B17942" s="53" t="n">
        <v>74</v>
      </c>
      <c r="C17942" s="7" t="n">
        <v>67</v>
      </c>
    </row>
    <row r="17943" spans="1:4">
      <c r="A17943" t="s">
        <v>4</v>
      </c>
      <c r="B17943" s="4" t="s">
        <v>5</v>
      </c>
      <c r="C17943" s="4" t="s">
        <v>8</v>
      </c>
      <c r="D17943" s="4" t="s">
        <v>8</v>
      </c>
      <c r="E17943" s="4" t="s">
        <v>7</v>
      </c>
    </row>
    <row r="17944" spans="1:4">
      <c r="A17944" t="n">
        <v>148809</v>
      </c>
      <c r="B17944" s="31" t="n">
        <v>45</v>
      </c>
      <c r="C17944" s="7" t="n">
        <v>8</v>
      </c>
      <c r="D17944" s="7" t="n">
        <v>1</v>
      </c>
      <c r="E17944" s="7" t="n">
        <v>0</v>
      </c>
    </row>
    <row r="17945" spans="1:4">
      <c r="A17945" t="s">
        <v>4</v>
      </c>
      <c r="B17945" s="4" t="s">
        <v>5</v>
      </c>
      <c r="C17945" s="4" t="s">
        <v>7</v>
      </c>
    </row>
    <row r="17946" spans="1:4">
      <c r="A17946" t="n">
        <v>148814</v>
      </c>
      <c r="B17946" s="8" t="n">
        <v>13</v>
      </c>
      <c r="C17946" s="7" t="n">
        <v>6409</v>
      </c>
    </row>
    <row r="17947" spans="1:4">
      <c r="A17947" t="s">
        <v>4</v>
      </c>
      <c r="B17947" s="4" t="s">
        <v>5</v>
      </c>
      <c r="C17947" s="4" t="s">
        <v>7</v>
      </c>
    </row>
    <row r="17948" spans="1:4">
      <c r="A17948" t="n">
        <v>148817</v>
      </c>
      <c r="B17948" s="8" t="n">
        <v>13</v>
      </c>
      <c r="C17948" s="7" t="n">
        <v>6408</v>
      </c>
    </row>
    <row r="17949" spans="1:4">
      <c r="A17949" t="s">
        <v>4</v>
      </c>
      <c r="B17949" s="4" t="s">
        <v>5</v>
      </c>
      <c r="C17949" s="4" t="s">
        <v>7</v>
      </c>
    </row>
    <row r="17950" spans="1:4">
      <c r="A17950" t="n">
        <v>148820</v>
      </c>
      <c r="B17950" s="6" t="n">
        <v>12</v>
      </c>
      <c r="C17950" s="7" t="n">
        <v>6464</v>
      </c>
    </row>
    <row r="17951" spans="1:4">
      <c r="A17951" t="s">
        <v>4</v>
      </c>
      <c r="B17951" s="4" t="s">
        <v>5</v>
      </c>
      <c r="C17951" s="4" t="s">
        <v>7</v>
      </c>
    </row>
    <row r="17952" spans="1:4">
      <c r="A17952" t="n">
        <v>148823</v>
      </c>
      <c r="B17952" s="8" t="n">
        <v>13</v>
      </c>
      <c r="C17952" s="7" t="n">
        <v>6465</v>
      </c>
    </row>
    <row r="17953" spans="1:5">
      <c r="A17953" t="s">
        <v>4</v>
      </c>
      <c r="B17953" s="4" t="s">
        <v>5</v>
      </c>
      <c r="C17953" s="4" t="s">
        <v>7</v>
      </c>
    </row>
    <row r="17954" spans="1:5">
      <c r="A17954" t="n">
        <v>148826</v>
      </c>
      <c r="B17954" s="8" t="n">
        <v>13</v>
      </c>
      <c r="C17954" s="7" t="n">
        <v>6466</v>
      </c>
    </row>
    <row r="17955" spans="1:5">
      <c r="A17955" t="s">
        <v>4</v>
      </c>
      <c r="B17955" s="4" t="s">
        <v>5</v>
      </c>
      <c r="C17955" s="4" t="s">
        <v>7</v>
      </c>
    </row>
    <row r="17956" spans="1:5">
      <c r="A17956" t="n">
        <v>148829</v>
      </c>
      <c r="B17956" s="8" t="n">
        <v>13</v>
      </c>
      <c r="C17956" s="7" t="n">
        <v>6467</v>
      </c>
    </row>
    <row r="17957" spans="1:5">
      <c r="A17957" t="s">
        <v>4</v>
      </c>
      <c r="B17957" s="4" t="s">
        <v>5</v>
      </c>
      <c r="C17957" s="4" t="s">
        <v>7</v>
      </c>
    </row>
    <row r="17958" spans="1:5">
      <c r="A17958" t="n">
        <v>148832</v>
      </c>
      <c r="B17958" s="8" t="n">
        <v>13</v>
      </c>
      <c r="C17958" s="7" t="n">
        <v>6468</v>
      </c>
    </row>
    <row r="17959" spans="1:5">
      <c r="A17959" t="s">
        <v>4</v>
      </c>
      <c r="B17959" s="4" t="s">
        <v>5</v>
      </c>
      <c r="C17959" s="4" t="s">
        <v>7</v>
      </c>
    </row>
    <row r="17960" spans="1:5">
      <c r="A17960" t="n">
        <v>148835</v>
      </c>
      <c r="B17960" s="8" t="n">
        <v>13</v>
      </c>
      <c r="C17960" s="7" t="n">
        <v>6469</v>
      </c>
    </row>
    <row r="17961" spans="1:5">
      <c r="A17961" t="s">
        <v>4</v>
      </c>
      <c r="B17961" s="4" t="s">
        <v>5</v>
      </c>
      <c r="C17961" s="4" t="s">
        <v>7</v>
      </c>
    </row>
    <row r="17962" spans="1:5">
      <c r="A17962" t="n">
        <v>148838</v>
      </c>
      <c r="B17962" s="8" t="n">
        <v>13</v>
      </c>
      <c r="C17962" s="7" t="n">
        <v>6470</v>
      </c>
    </row>
    <row r="17963" spans="1:5">
      <c r="A17963" t="s">
        <v>4</v>
      </c>
      <c r="B17963" s="4" t="s">
        <v>5</v>
      </c>
      <c r="C17963" s="4" t="s">
        <v>7</v>
      </c>
    </row>
    <row r="17964" spans="1:5">
      <c r="A17964" t="n">
        <v>148841</v>
      </c>
      <c r="B17964" s="8" t="n">
        <v>13</v>
      </c>
      <c r="C17964" s="7" t="n">
        <v>6471</v>
      </c>
    </row>
    <row r="17965" spans="1:5">
      <c r="A17965" t="s">
        <v>4</v>
      </c>
      <c r="B17965" s="4" t="s">
        <v>5</v>
      </c>
      <c r="C17965" s="4" t="s">
        <v>8</v>
      </c>
    </row>
    <row r="17966" spans="1:5">
      <c r="A17966" t="n">
        <v>148844</v>
      </c>
      <c r="B17966" s="53" t="n">
        <v>74</v>
      </c>
      <c r="C17966" s="7" t="n">
        <v>18</v>
      </c>
    </row>
    <row r="17967" spans="1:5">
      <c r="A17967" t="s">
        <v>4</v>
      </c>
      <c r="B17967" s="4" t="s">
        <v>5</v>
      </c>
      <c r="C17967" s="4" t="s">
        <v>8</v>
      </c>
    </row>
    <row r="17968" spans="1:5">
      <c r="A17968" t="n">
        <v>148846</v>
      </c>
      <c r="B17968" s="53" t="n">
        <v>74</v>
      </c>
      <c r="C17968" s="7" t="n">
        <v>45</v>
      </c>
    </row>
    <row r="17969" spans="1:3">
      <c r="A17969" t="s">
        <v>4</v>
      </c>
      <c r="B17969" s="4" t="s">
        <v>5</v>
      </c>
      <c r="C17969" s="4" t="s">
        <v>7</v>
      </c>
    </row>
    <row r="17970" spans="1:3">
      <c r="A17970" t="n">
        <v>148848</v>
      </c>
      <c r="B17970" s="25" t="n">
        <v>16</v>
      </c>
      <c r="C17970" s="7" t="n">
        <v>0</v>
      </c>
    </row>
    <row r="17971" spans="1:3">
      <c r="A17971" t="s">
        <v>4</v>
      </c>
      <c r="B17971" s="4" t="s">
        <v>5</v>
      </c>
      <c r="C17971" s="4" t="s">
        <v>8</v>
      </c>
      <c r="D17971" s="4" t="s">
        <v>8</v>
      </c>
      <c r="E17971" s="4" t="s">
        <v>8</v>
      </c>
      <c r="F17971" s="4" t="s">
        <v>8</v>
      </c>
    </row>
    <row r="17972" spans="1:3">
      <c r="A17972" t="n">
        <v>148851</v>
      </c>
      <c r="B17972" s="11" t="n">
        <v>14</v>
      </c>
      <c r="C17972" s="7" t="n">
        <v>0</v>
      </c>
      <c r="D17972" s="7" t="n">
        <v>8</v>
      </c>
      <c r="E17972" s="7" t="n">
        <v>0</v>
      </c>
      <c r="F17972" s="7" t="n">
        <v>0</v>
      </c>
    </row>
    <row r="17973" spans="1:3">
      <c r="A17973" t="s">
        <v>4</v>
      </c>
      <c r="B17973" s="4" t="s">
        <v>5</v>
      </c>
      <c r="C17973" s="4" t="s">
        <v>8</v>
      </c>
      <c r="D17973" s="4" t="s">
        <v>9</v>
      </c>
    </row>
    <row r="17974" spans="1:3">
      <c r="A17974" t="n">
        <v>148856</v>
      </c>
      <c r="B17974" s="9" t="n">
        <v>2</v>
      </c>
      <c r="C17974" s="7" t="n">
        <v>11</v>
      </c>
      <c r="D17974" s="7" t="s">
        <v>16</v>
      </c>
    </row>
    <row r="17975" spans="1:3">
      <c r="A17975" t="s">
        <v>4</v>
      </c>
      <c r="B17975" s="4" t="s">
        <v>5</v>
      </c>
      <c r="C17975" s="4" t="s">
        <v>7</v>
      </c>
    </row>
    <row r="17976" spans="1:3">
      <c r="A17976" t="n">
        <v>148870</v>
      </c>
      <c r="B17976" s="25" t="n">
        <v>16</v>
      </c>
      <c r="C17976" s="7" t="n">
        <v>0</v>
      </c>
    </row>
    <row r="17977" spans="1:3">
      <c r="A17977" t="s">
        <v>4</v>
      </c>
      <c r="B17977" s="4" t="s">
        <v>5</v>
      </c>
      <c r="C17977" s="4" t="s">
        <v>8</v>
      </c>
      <c r="D17977" s="4" t="s">
        <v>9</v>
      </c>
    </row>
    <row r="17978" spans="1:3">
      <c r="A17978" t="n">
        <v>148873</v>
      </c>
      <c r="B17978" s="9" t="n">
        <v>2</v>
      </c>
      <c r="C17978" s="7" t="n">
        <v>11</v>
      </c>
      <c r="D17978" s="7" t="s">
        <v>549</v>
      </c>
    </row>
    <row r="17979" spans="1:3">
      <c r="A17979" t="s">
        <v>4</v>
      </c>
      <c r="B17979" s="4" t="s">
        <v>5</v>
      </c>
      <c r="C17979" s="4" t="s">
        <v>7</v>
      </c>
    </row>
    <row r="17980" spans="1:3">
      <c r="A17980" t="n">
        <v>148882</v>
      </c>
      <c r="B17980" s="25" t="n">
        <v>16</v>
      </c>
      <c r="C17980" s="7" t="n">
        <v>0</v>
      </c>
    </row>
    <row r="17981" spans="1:3">
      <c r="A17981" t="s">
        <v>4</v>
      </c>
      <c r="B17981" s="4" t="s">
        <v>5</v>
      </c>
      <c r="C17981" s="4" t="s">
        <v>14</v>
      </c>
    </row>
    <row r="17982" spans="1:3">
      <c r="A17982" t="n">
        <v>148885</v>
      </c>
      <c r="B17982" s="62" t="n">
        <v>15</v>
      </c>
      <c r="C17982" s="7" t="n">
        <v>2048</v>
      </c>
    </row>
    <row r="17983" spans="1:3">
      <c r="A17983" t="s">
        <v>4</v>
      </c>
      <c r="B17983" s="4" t="s">
        <v>5</v>
      </c>
      <c r="C17983" s="4" t="s">
        <v>8</v>
      </c>
      <c r="D17983" s="4" t="s">
        <v>9</v>
      </c>
    </row>
    <row r="17984" spans="1:3">
      <c r="A17984" t="n">
        <v>148890</v>
      </c>
      <c r="B17984" s="9" t="n">
        <v>2</v>
      </c>
      <c r="C17984" s="7" t="n">
        <v>10</v>
      </c>
      <c r="D17984" s="7" t="s">
        <v>49</v>
      </c>
    </row>
    <row r="17985" spans="1:6">
      <c r="A17985" t="s">
        <v>4</v>
      </c>
      <c r="B17985" s="4" t="s">
        <v>5</v>
      </c>
      <c r="C17985" s="4" t="s">
        <v>7</v>
      </c>
    </row>
    <row r="17986" spans="1:6">
      <c r="A17986" t="n">
        <v>148908</v>
      </c>
      <c r="B17986" s="25" t="n">
        <v>16</v>
      </c>
      <c r="C17986" s="7" t="n">
        <v>0</v>
      </c>
    </row>
    <row r="17987" spans="1:6">
      <c r="A17987" t="s">
        <v>4</v>
      </c>
      <c r="B17987" s="4" t="s">
        <v>5</v>
      </c>
      <c r="C17987" s="4" t="s">
        <v>8</v>
      </c>
      <c r="D17987" s="4" t="s">
        <v>9</v>
      </c>
    </row>
    <row r="17988" spans="1:6">
      <c r="A17988" t="n">
        <v>148911</v>
      </c>
      <c r="B17988" s="9" t="n">
        <v>2</v>
      </c>
      <c r="C17988" s="7" t="n">
        <v>10</v>
      </c>
      <c r="D17988" s="7" t="s">
        <v>50</v>
      </c>
    </row>
    <row r="17989" spans="1:6">
      <c r="A17989" t="s">
        <v>4</v>
      </c>
      <c r="B17989" s="4" t="s">
        <v>5</v>
      </c>
      <c r="C17989" s="4" t="s">
        <v>7</v>
      </c>
    </row>
    <row r="17990" spans="1:6">
      <c r="A17990" t="n">
        <v>148930</v>
      </c>
      <c r="B17990" s="25" t="n">
        <v>16</v>
      </c>
      <c r="C17990" s="7" t="n">
        <v>0</v>
      </c>
    </row>
    <row r="17991" spans="1:6">
      <c r="A17991" t="s">
        <v>4</v>
      </c>
      <c r="B17991" s="4" t="s">
        <v>5</v>
      </c>
      <c r="C17991" s="4" t="s">
        <v>8</v>
      </c>
      <c r="D17991" s="4" t="s">
        <v>7</v>
      </c>
      <c r="E17991" s="4" t="s">
        <v>13</v>
      </c>
    </row>
    <row r="17992" spans="1:6">
      <c r="A17992" t="n">
        <v>148933</v>
      </c>
      <c r="B17992" s="27" t="n">
        <v>58</v>
      </c>
      <c r="C17992" s="7" t="n">
        <v>100</v>
      </c>
      <c r="D17992" s="7" t="n">
        <v>300</v>
      </c>
      <c r="E17992" s="7" t="n">
        <v>1</v>
      </c>
    </row>
    <row r="17993" spans="1:6">
      <c r="A17993" t="s">
        <v>4</v>
      </c>
      <c r="B17993" s="4" t="s">
        <v>5</v>
      </c>
      <c r="C17993" s="4" t="s">
        <v>8</v>
      </c>
      <c r="D17993" s="4" t="s">
        <v>7</v>
      </c>
    </row>
    <row r="17994" spans="1:6">
      <c r="A17994" t="n">
        <v>148941</v>
      </c>
      <c r="B17994" s="27" t="n">
        <v>58</v>
      </c>
      <c r="C17994" s="7" t="n">
        <v>255</v>
      </c>
      <c r="D17994" s="7" t="n">
        <v>0</v>
      </c>
    </row>
    <row r="17995" spans="1:6">
      <c r="A17995" t="s">
        <v>4</v>
      </c>
      <c r="B17995" s="4" t="s">
        <v>5</v>
      </c>
      <c r="C17995" s="4" t="s">
        <v>8</v>
      </c>
    </row>
    <row r="17996" spans="1:6">
      <c r="A17996" t="n">
        <v>148945</v>
      </c>
      <c r="B17996" s="29" t="n">
        <v>23</v>
      </c>
      <c r="C17996" s="7" t="n">
        <v>0</v>
      </c>
    </row>
    <row r="17997" spans="1:6">
      <c r="A17997" t="s">
        <v>4</v>
      </c>
      <c r="B17997" s="4" t="s">
        <v>5</v>
      </c>
    </row>
    <row r="17998" spans="1:6">
      <c r="A17998" t="n">
        <v>148947</v>
      </c>
      <c r="B17998" s="5" t="n">
        <v>1</v>
      </c>
    </row>
    <row r="17999" spans="1:6" s="3" customFormat="1" customHeight="0">
      <c r="A17999" s="3" t="s">
        <v>2</v>
      </c>
      <c r="B17999" s="3" t="s">
        <v>979</v>
      </c>
    </row>
    <row r="18000" spans="1:6">
      <c r="A18000" t="s">
        <v>4</v>
      </c>
      <c r="B18000" s="4" t="s">
        <v>5</v>
      </c>
      <c r="C18000" s="4" t="s">
        <v>8</v>
      </c>
      <c r="D18000" s="4" t="s">
        <v>8</v>
      </c>
      <c r="E18000" s="4" t="s">
        <v>8</v>
      </c>
      <c r="F18000" s="4" t="s">
        <v>8</v>
      </c>
    </row>
    <row r="18001" spans="1:6">
      <c r="A18001" t="n">
        <v>148948</v>
      </c>
      <c r="B18001" s="11" t="n">
        <v>14</v>
      </c>
      <c r="C18001" s="7" t="n">
        <v>2</v>
      </c>
      <c r="D18001" s="7" t="n">
        <v>0</v>
      </c>
      <c r="E18001" s="7" t="n">
        <v>0</v>
      </c>
      <c r="F18001" s="7" t="n">
        <v>0</v>
      </c>
    </row>
    <row r="18002" spans="1:6">
      <c r="A18002" t="s">
        <v>4</v>
      </c>
      <c r="B18002" s="4" t="s">
        <v>5</v>
      </c>
      <c r="C18002" s="4" t="s">
        <v>8</v>
      </c>
      <c r="D18002" s="20" t="s">
        <v>30</v>
      </c>
      <c r="E18002" s="4" t="s">
        <v>5</v>
      </c>
      <c r="F18002" s="4" t="s">
        <v>8</v>
      </c>
      <c r="G18002" s="4" t="s">
        <v>7</v>
      </c>
      <c r="H18002" s="20" t="s">
        <v>32</v>
      </c>
      <c r="I18002" s="4" t="s">
        <v>8</v>
      </c>
      <c r="J18002" s="4" t="s">
        <v>14</v>
      </c>
      <c r="K18002" s="4" t="s">
        <v>8</v>
      </c>
      <c r="L18002" s="4" t="s">
        <v>8</v>
      </c>
      <c r="M18002" s="20" t="s">
        <v>30</v>
      </c>
      <c r="N18002" s="4" t="s">
        <v>5</v>
      </c>
      <c r="O18002" s="4" t="s">
        <v>8</v>
      </c>
      <c r="P18002" s="4" t="s">
        <v>7</v>
      </c>
      <c r="Q18002" s="20" t="s">
        <v>32</v>
      </c>
      <c r="R18002" s="4" t="s">
        <v>8</v>
      </c>
      <c r="S18002" s="4" t="s">
        <v>14</v>
      </c>
      <c r="T18002" s="4" t="s">
        <v>8</v>
      </c>
      <c r="U18002" s="4" t="s">
        <v>8</v>
      </c>
      <c r="V18002" s="4" t="s">
        <v>8</v>
      </c>
      <c r="W18002" s="4" t="s">
        <v>12</v>
      </c>
    </row>
    <row r="18003" spans="1:6">
      <c r="A18003" t="n">
        <v>148953</v>
      </c>
      <c r="B18003" s="12" t="n">
        <v>5</v>
      </c>
      <c r="C18003" s="7" t="n">
        <v>28</v>
      </c>
      <c r="D18003" s="20" t="s">
        <v>3</v>
      </c>
      <c r="E18003" s="10" t="n">
        <v>162</v>
      </c>
      <c r="F18003" s="7" t="n">
        <v>3</v>
      </c>
      <c r="G18003" s="7" t="n">
        <v>12388</v>
      </c>
      <c r="H18003" s="20" t="s">
        <v>3</v>
      </c>
      <c r="I18003" s="7" t="n">
        <v>0</v>
      </c>
      <c r="J18003" s="7" t="n">
        <v>1</v>
      </c>
      <c r="K18003" s="7" t="n">
        <v>2</v>
      </c>
      <c r="L18003" s="7" t="n">
        <v>28</v>
      </c>
      <c r="M18003" s="20" t="s">
        <v>3</v>
      </c>
      <c r="N18003" s="10" t="n">
        <v>162</v>
      </c>
      <c r="O18003" s="7" t="n">
        <v>3</v>
      </c>
      <c r="P18003" s="7" t="n">
        <v>12388</v>
      </c>
      <c r="Q18003" s="20" t="s">
        <v>3</v>
      </c>
      <c r="R18003" s="7" t="n">
        <v>0</v>
      </c>
      <c r="S18003" s="7" t="n">
        <v>2</v>
      </c>
      <c r="T18003" s="7" t="n">
        <v>2</v>
      </c>
      <c r="U18003" s="7" t="n">
        <v>11</v>
      </c>
      <c r="V18003" s="7" t="n">
        <v>1</v>
      </c>
      <c r="W18003" s="13" t="n">
        <f t="normal" ca="1">A18007</f>
        <v>0</v>
      </c>
    </row>
    <row r="18004" spans="1:6">
      <c r="A18004" t="s">
        <v>4</v>
      </c>
      <c r="B18004" s="4" t="s">
        <v>5</v>
      </c>
      <c r="C18004" s="4" t="s">
        <v>8</v>
      </c>
      <c r="D18004" s="4" t="s">
        <v>7</v>
      </c>
      <c r="E18004" s="4" t="s">
        <v>13</v>
      </c>
    </row>
    <row r="18005" spans="1:6">
      <c r="A18005" t="n">
        <v>148982</v>
      </c>
      <c r="B18005" s="27" t="n">
        <v>58</v>
      </c>
      <c r="C18005" s="7" t="n">
        <v>0</v>
      </c>
      <c r="D18005" s="7" t="n">
        <v>0</v>
      </c>
      <c r="E18005" s="7" t="n">
        <v>1</v>
      </c>
    </row>
    <row r="18006" spans="1:6">
      <c r="A18006" t="s">
        <v>4</v>
      </c>
      <c r="B18006" s="4" t="s">
        <v>5</v>
      </c>
      <c r="C18006" s="4" t="s">
        <v>8</v>
      </c>
      <c r="D18006" s="20" t="s">
        <v>30</v>
      </c>
      <c r="E18006" s="4" t="s">
        <v>5</v>
      </c>
      <c r="F18006" s="4" t="s">
        <v>8</v>
      </c>
      <c r="G18006" s="4" t="s">
        <v>7</v>
      </c>
      <c r="H18006" s="20" t="s">
        <v>32</v>
      </c>
      <c r="I18006" s="4" t="s">
        <v>8</v>
      </c>
      <c r="J18006" s="4" t="s">
        <v>14</v>
      </c>
      <c r="K18006" s="4" t="s">
        <v>8</v>
      </c>
      <c r="L18006" s="4" t="s">
        <v>8</v>
      </c>
      <c r="M18006" s="20" t="s">
        <v>30</v>
      </c>
      <c r="N18006" s="4" t="s">
        <v>5</v>
      </c>
      <c r="O18006" s="4" t="s">
        <v>8</v>
      </c>
      <c r="P18006" s="4" t="s">
        <v>7</v>
      </c>
      <c r="Q18006" s="20" t="s">
        <v>32</v>
      </c>
      <c r="R18006" s="4" t="s">
        <v>8</v>
      </c>
      <c r="S18006" s="4" t="s">
        <v>14</v>
      </c>
      <c r="T18006" s="4" t="s">
        <v>8</v>
      </c>
      <c r="U18006" s="4" t="s">
        <v>8</v>
      </c>
      <c r="V18006" s="4" t="s">
        <v>8</v>
      </c>
      <c r="W18006" s="4" t="s">
        <v>12</v>
      </c>
    </row>
    <row r="18007" spans="1:6">
      <c r="A18007" t="n">
        <v>148990</v>
      </c>
      <c r="B18007" s="12" t="n">
        <v>5</v>
      </c>
      <c r="C18007" s="7" t="n">
        <v>28</v>
      </c>
      <c r="D18007" s="20" t="s">
        <v>3</v>
      </c>
      <c r="E18007" s="10" t="n">
        <v>162</v>
      </c>
      <c r="F18007" s="7" t="n">
        <v>3</v>
      </c>
      <c r="G18007" s="7" t="n">
        <v>12388</v>
      </c>
      <c r="H18007" s="20" t="s">
        <v>3</v>
      </c>
      <c r="I18007" s="7" t="n">
        <v>0</v>
      </c>
      <c r="J18007" s="7" t="n">
        <v>1</v>
      </c>
      <c r="K18007" s="7" t="n">
        <v>3</v>
      </c>
      <c r="L18007" s="7" t="n">
        <v>28</v>
      </c>
      <c r="M18007" s="20" t="s">
        <v>3</v>
      </c>
      <c r="N18007" s="10" t="n">
        <v>162</v>
      </c>
      <c r="O18007" s="7" t="n">
        <v>3</v>
      </c>
      <c r="P18007" s="7" t="n">
        <v>12388</v>
      </c>
      <c r="Q18007" s="20" t="s">
        <v>3</v>
      </c>
      <c r="R18007" s="7" t="n">
        <v>0</v>
      </c>
      <c r="S18007" s="7" t="n">
        <v>2</v>
      </c>
      <c r="T18007" s="7" t="n">
        <v>3</v>
      </c>
      <c r="U18007" s="7" t="n">
        <v>9</v>
      </c>
      <c r="V18007" s="7" t="n">
        <v>1</v>
      </c>
      <c r="W18007" s="13" t="n">
        <f t="normal" ca="1">A18017</f>
        <v>0</v>
      </c>
    </row>
    <row r="18008" spans="1:6">
      <c r="A18008" t="s">
        <v>4</v>
      </c>
      <c r="B18008" s="4" t="s">
        <v>5</v>
      </c>
      <c r="C18008" s="4" t="s">
        <v>8</v>
      </c>
      <c r="D18008" s="20" t="s">
        <v>30</v>
      </c>
      <c r="E18008" s="4" t="s">
        <v>5</v>
      </c>
      <c r="F18008" s="4" t="s">
        <v>7</v>
      </c>
      <c r="G18008" s="4" t="s">
        <v>8</v>
      </c>
      <c r="H18008" s="4" t="s">
        <v>8</v>
      </c>
      <c r="I18008" s="4" t="s">
        <v>9</v>
      </c>
      <c r="J18008" s="20" t="s">
        <v>32</v>
      </c>
      <c r="K18008" s="4" t="s">
        <v>8</v>
      </c>
      <c r="L18008" s="4" t="s">
        <v>8</v>
      </c>
      <c r="M18008" s="20" t="s">
        <v>30</v>
      </c>
      <c r="N18008" s="4" t="s">
        <v>5</v>
      </c>
      <c r="O18008" s="4" t="s">
        <v>8</v>
      </c>
      <c r="P18008" s="20" t="s">
        <v>32</v>
      </c>
      <c r="Q18008" s="4" t="s">
        <v>8</v>
      </c>
      <c r="R18008" s="4" t="s">
        <v>14</v>
      </c>
      <c r="S18008" s="4" t="s">
        <v>8</v>
      </c>
      <c r="T18008" s="4" t="s">
        <v>8</v>
      </c>
      <c r="U18008" s="4" t="s">
        <v>8</v>
      </c>
      <c r="V18008" s="20" t="s">
        <v>30</v>
      </c>
      <c r="W18008" s="4" t="s">
        <v>5</v>
      </c>
      <c r="X18008" s="4" t="s">
        <v>8</v>
      </c>
      <c r="Y18008" s="20" t="s">
        <v>32</v>
      </c>
      <c r="Z18008" s="4" t="s">
        <v>8</v>
      </c>
      <c r="AA18008" s="4" t="s">
        <v>14</v>
      </c>
      <c r="AB18008" s="4" t="s">
        <v>8</v>
      </c>
      <c r="AC18008" s="4" t="s">
        <v>8</v>
      </c>
      <c r="AD18008" s="4" t="s">
        <v>8</v>
      </c>
      <c r="AE18008" s="4" t="s">
        <v>12</v>
      </c>
    </row>
    <row r="18009" spans="1:6">
      <c r="A18009" t="n">
        <v>149019</v>
      </c>
      <c r="B18009" s="12" t="n">
        <v>5</v>
      </c>
      <c r="C18009" s="7" t="n">
        <v>28</v>
      </c>
      <c r="D18009" s="20" t="s">
        <v>3</v>
      </c>
      <c r="E18009" s="59" t="n">
        <v>47</v>
      </c>
      <c r="F18009" s="7" t="n">
        <v>61456</v>
      </c>
      <c r="G18009" s="7" t="n">
        <v>2</v>
      </c>
      <c r="H18009" s="7" t="n">
        <v>0</v>
      </c>
      <c r="I18009" s="7" t="s">
        <v>354</v>
      </c>
      <c r="J18009" s="20" t="s">
        <v>3</v>
      </c>
      <c r="K18009" s="7" t="n">
        <v>8</v>
      </c>
      <c r="L18009" s="7" t="n">
        <v>28</v>
      </c>
      <c r="M18009" s="20" t="s">
        <v>3</v>
      </c>
      <c r="N18009" s="53" t="n">
        <v>74</v>
      </c>
      <c r="O18009" s="7" t="n">
        <v>65</v>
      </c>
      <c r="P18009" s="20" t="s">
        <v>3</v>
      </c>
      <c r="Q18009" s="7" t="n">
        <v>0</v>
      </c>
      <c r="R18009" s="7" t="n">
        <v>1</v>
      </c>
      <c r="S18009" s="7" t="n">
        <v>3</v>
      </c>
      <c r="T18009" s="7" t="n">
        <v>9</v>
      </c>
      <c r="U18009" s="7" t="n">
        <v>28</v>
      </c>
      <c r="V18009" s="20" t="s">
        <v>3</v>
      </c>
      <c r="W18009" s="53" t="n">
        <v>74</v>
      </c>
      <c r="X18009" s="7" t="n">
        <v>65</v>
      </c>
      <c r="Y18009" s="20" t="s">
        <v>3</v>
      </c>
      <c r="Z18009" s="7" t="n">
        <v>0</v>
      </c>
      <c r="AA18009" s="7" t="n">
        <v>2</v>
      </c>
      <c r="AB18009" s="7" t="n">
        <v>3</v>
      </c>
      <c r="AC18009" s="7" t="n">
        <v>9</v>
      </c>
      <c r="AD18009" s="7" t="n">
        <v>1</v>
      </c>
      <c r="AE18009" s="13" t="n">
        <f t="normal" ca="1">A18013</f>
        <v>0</v>
      </c>
    </row>
    <row r="18010" spans="1:6">
      <c r="A18010" t="s">
        <v>4</v>
      </c>
      <c r="B18010" s="4" t="s">
        <v>5</v>
      </c>
      <c r="C18010" s="4" t="s">
        <v>7</v>
      </c>
      <c r="D18010" s="4" t="s">
        <v>8</v>
      </c>
      <c r="E18010" s="4" t="s">
        <v>8</v>
      </c>
      <c r="F18010" s="4" t="s">
        <v>9</v>
      </c>
    </row>
    <row r="18011" spans="1:6">
      <c r="A18011" t="n">
        <v>149067</v>
      </c>
      <c r="B18011" s="59" t="n">
        <v>47</v>
      </c>
      <c r="C18011" s="7" t="n">
        <v>61456</v>
      </c>
      <c r="D18011" s="7" t="n">
        <v>0</v>
      </c>
      <c r="E18011" s="7" t="n">
        <v>0</v>
      </c>
      <c r="F18011" s="7" t="s">
        <v>355</v>
      </c>
    </row>
    <row r="18012" spans="1:6">
      <c r="A18012" t="s">
        <v>4</v>
      </c>
      <c r="B18012" s="4" t="s">
        <v>5</v>
      </c>
      <c r="C18012" s="4" t="s">
        <v>8</v>
      </c>
      <c r="D18012" s="4" t="s">
        <v>7</v>
      </c>
      <c r="E18012" s="4" t="s">
        <v>13</v>
      </c>
    </row>
    <row r="18013" spans="1:6">
      <c r="A18013" t="n">
        <v>149080</v>
      </c>
      <c r="B18013" s="27" t="n">
        <v>58</v>
      </c>
      <c r="C18013" s="7" t="n">
        <v>0</v>
      </c>
      <c r="D18013" s="7" t="n">
        <v>300</v>
      </c>
      <c r="E18013" s="7" t="n">
        <v>1</v>
      </c>
    </row>
    <row r="18014" spans="1:6">
      <c r="A18014" t="s">
        <v>4</v>
      </c>
      <c r="B18014" s="4" t="s">
        <v>5</v>
      </c>
      <c r="C18014" s="4" t="s">
        <v>8</v>
      </c>
      <c r="D18014" s="4" t="s">
        <v>7</v>
      </c>
    </row>
    <row r="18015" spans="1:6">
      <c r="A18015" t="n">
        <v>149088</v>
      </c>
      <c r="B18015" s="27" t="n">
        <v>58</v>
      </c>
      <c r="C18015" s="7" t="n">
        <v>255</v>
      </c>
      <c r="D18015" s="7" t="n">
        <v>0</v>
      </c>
    </row>
    <row r="18016" spans="1:6">
      <c r="A18016" t="s">
        <v>4</v>
      </c>
      <c r="B18016" s="4" t="s">
        <v>5</v>
      </c>
      <c r="C18016" s="4" t="s">
        <v>8</v>
      </c>
      <c r="D18016" s="4" t="s">
        <v>8</v>
      </c>
      <c r="E18016" s="4" t="s">
        <v>8</v>
      </c>
      <c r="F18016" s="4" t="s">
        <v>8</v>
      </c>
    </row>
    <row r="18017" spans="1:31">
      <c r="A18017" t="n">
        <v>149092</v>
      </c>
      <c r="B18017" s="11" t="n">
        <v>14</v>
      </c>
      <c r="C18017" s="7" t="n">
        <v>0</v>
      </c>
      <c r="D18017" s="7" t="n">
        <v>0</v>
      </c>
      <c r="E18017" s="7" t="n">
        <v>0</v>
      </c>
      <c r="F18017" s="7" t="n">
        <v>64</v>
      </c>
    </row>
    <row r="18018" spans="1:31">
      <c r="A18018" t="s">
        <v>4</v>
      </c>
      <c r="B18018" s="4" t="s">
        <v>5</v>
      </c>
      <c r="C18018" s="4" t="s">
        <v>8</v>
      </c>
      <c r="D18018" s="4" t="s">
        <v>7</v>
      </c>
    </row>
    <row r="18019" spans="1:31">
      <c r="A18019" t="n">
        <v>149097</v>
      </c>
      <c r="B18019" s="23" t="n">
        <v>22</v>
      </c>
      <c r="C18019" s="7" t="n">
        <v>0</v>
      </c>
      <c r="D18019" s="7" t="n">
        <v>12388</v>
      </c>
    </row>
    <row r="18020" spans="1:31">
      <c r="A18020" t="s">
        <v>4</v>
      </c>
      <c r="B18020" s="4" t="s">
        <v>5</v>
      </c>
      <c r="C18020" s="4" t="s">
        <v>8</v>
      </c>
      <c r="D18020" s="4" t="s">
        <v>7</v>
      </c>
    </row>
    <row r="18021" spans="1:31">
      <c r="A18021" t="n">
        <v>149101</v>
      </c>
      <c r="B18021" s="27" t="n">
        <v>58</v>
      </c>
      <c r="C18021" s="7" t="n">
        <v>5</v>
      </c>
      <c r="D18021" s="7" t="n">
        <v>300</v>
      </c>
    </row>
    <row r="18022" spans="1:31">
      <c r="A18022" t="s">
        <v>4</v>
      </c>
      <c r="B18022" s="4" t="s">
        <v>5</v>
      </c>
      <c r="C18022" s="4" t="s">
        <v>13</v>
      </c>
      <c r="D18022" s="4" t="s">
        <v>7</v>
      </c>
    </row>
    <row r="18023" spans="1:31">
      <c r="A18023" t="n">
        <v>149105</v>
      </c>
      <c r="B18023" s="60" t="n">
        <v>103</v>
      </c>
      <c r="C18023" s="7" t="n">
        <v>0</v>
      </c>
      <c r="D18023" s="7" t="n">
        <v>300</v>
      </c>
    </row>
    <row r="18024" spans="1:31">
      <c r="A18024" t="s">
        <v>4</v>
      </c>
      <c r="B18024" s="4" t="s">
        <v>5</v>
      </c>
      <c r="C18024" s="4" t="s">
        <v>8</v>
      </c>
    </row>
    <row r="18025" spans="1:31">
      <c r="A18025" t="n">
        <v>149112</v>
      </c>
      <c r="B18025" s="61" t="n">
        <v>64</v>
      </c>
      <c r="C18025" s="7" t="n">
        <v>7</v>
      </c>
    </row>
    <row r="18026" spans="1:31">
      <c r="A18026" t="s">
        <v>4</v>
      </c>
      <c r="B18026" s="4" t="s">
        <v>5</v>
      </c>
      <c r="C18026" s="4" t="s">
        <v>8</v>
      </c>
      <c r="D18026" s="4" t="s">
        <v>7</v>
      </c>
    </row>
    <row r="18027" spans="1:31">
      <c r="A18027" t="n">
        <v>149114</v>
      </c>
      <c r="B18027" s="64" t="n">
        <v>72</v>
      </c>
      <c r="C18027" s="7" t="n">
        <v>5</v>
      </c>
      <c r="D18027" s="7" t="n">
        <v>0</v>
      </c>
    </row>
    <row r="18028" spans="1:31">
      <c r="A18028" t="s">
        <v>4</v>
      </c>
      <c r="B18028" s="4" t="s">
        <v>5</v>
      </c>
      <c r="C18028" s="4" t="s">
        <v>8</v>
      </c>
      <c r="D18028" s="20" t="s">
        <v>30</v>
      </c>
      <c r="E18028" s="4" t="s">
        <v>5</v>
      </c>
      <c r="F18028" s="4" t="s">
        <v>8</v>
      </c>
      <c r="G18028" s="4" t="s">
        <v>7</v>
      </c>
      <c r="H18028" s="20" t="s">
        <v>32</v>
      </c>
      <c r="I18028" s="4" t="s">
        <v>8</v>
      </c>
      <c r="J18028" s="4" t="s">
        <v>14</v>
      </c>
      <c r="K18028" s="4" t="s">
        <v>8</v>
      </c>
      <c r="L18028" s="4" t="s">
        <v>8</v>
      </c>
      <c r="M18028" s="4" t="s">
        <v>12</v>
      </c>
    </row>
    <row r="18029" spans="1:31">
      <c r="A18029" t="n">
        <v>149118</v>
      </c>
      <c r="B18029" s="12" t="n">
        <v>5</v>
      </c>
      <c r="C18029" s="7" t="n">
        <v>28</v>
      </c>
      <c r="D18029" s="20" t="s">
        <v>3</v>
      </c>
      <c r="E18029" s="10" t="n">
        <v>162</v>
      </c>
      <c r="F18029" s="7" t="n">
        <v>4</v>
      </c>
      <c r="G18029" s="7" t="n">
        <v>12388</v>
      </c>
      <c r="H18029" s="20" t="s">
        <v>3</v>
      </c>
      <c r="I18029" s="7" t="n">
        <v>0</v>
      </c>
      <c r="J18029" s="7" t="n">
        <v>1</v>
      </c>
      <c r="K18029" s="7" t="n">
        <v>2</v>
      </c>
      <c r="L18029" s="7" t="n">
        <v>1</v>
      </c>
      <c r="M18029" s="13" t="n">
        <f t="normal" ca="1">A18035</f>
        <v>0</v>
      </c>
    </row>
    <row r="18030" spans="1:31">
      <c r="A18030" t="s">
        <v>4</v>
      </c>
      <c r="B18030" s="4" t="s">
        <v>5</v>
      </c>
      <c r="C18030" s="4" t="s">
        <v>8</v>
      </c>
      <c r="D18030" s="4" t="s">
        <v>9</v>
      </c>
    </row>
    <row r="18031" spans="1:31">
      <c r="A18031" t="n">
        <v>149135</v>
      </c>
      <c r="B18031" s="9" t="n">
        <v>2</v>
      </c>
      <c r="C18031" s="7" t="n">
        <v>10</v>
      </c>
      <c r="D18031" s="7" t="s">
        <v>356</v>
      </c>
    </row>
    <row r="18032" spans="1:31">
      <c r="A18032" t="s">
        <v>4</v>
      </c>
      <c r="B18032" s="4" t="s">
        <v>5</v>
      </c>
      <c r="C18032" s="4" t="s">
        <v>7</v>
      </c>
    </row>
    <row r="18033" spans="1:13">
      <c r="A18033" t="n">
        <v>149152</v>
      </c>
      <c r="B18033" s="25" t="n">
        <v>16</v>
      </c>
      <c r="C18033" s="7" t="n">
        <v>0</v>
      </c>
    </row>
    <row r="18034" spans="1:13">
      <c r="A18034" t="s">
        <v>4</v>
      </c>
      <c r="B18034" s="4" t="s">
        <v>5</v>
      </c>
      <c r="C18034" s="4" t="s">
        <v>7</v>
      </c>
      <c r="D18034" s="4" t="s">
        <v>14</v>
      </c>
    </row>
    <row r="18035" spans="1:13">
      <c r="A18035" t="n">
        <v>149155</v>
      </c>
      <c r="B18035" s="30" t="n">
        <v>43</v>
      </c>
      <c r="C18035" s="7" t="n">
        <v>61456</v>
      </c>
      <c r="D18035" s="7" t="n">
        <v>1</v>
      </c>
    </row>
    <row r="18036" spans="1:13">
      <c r="A18036" t="s">
        <v>4</v>
      </c>
      <c r="B18036" s="4" t="s">
        <v>5</v>
      </c>
      <c r="C18036" s="4" t="s">
        <v>7</v>
      </c>
      <c r="D18036" s="4" t="s">
        <v>9</v>
      </c>
      <c r="E18036" s="4" t="s">
        <v>9</v>
      </c>
      <c r="F18036" s="4" t="s">
        <v>9</v>
      </c>
      <c r="G18036" s="4" t="s">
        <v>8</v>
      </c>
      <c r="H18036" s="4" t="s">
        <v>14</v>
      </c>
      <c r="I18036" s="4" t="s">
        <v>13</v>
      </c>
      <c r="J18036" s="4" t="s">
        <v>13</v>
      </c>
      <c r="K18036" s="4" t="s">
        <v>13</v>
      </c>
      <c r="L18036" s="4" t="s">
        <v>13</v>
      </c>
      <c r="M18036" s="4" t="s">
        <v>13</v>
      </c>
      <c r="N18036" s="4" t="s">
        <v>13</v>
      </c>
      <c r="O18036" s="4" t="s">
        <v>13</v>
      </c>
      <c r="P18036" s="4" t="s">
        <v>9</v>
      </c>
      <c r="Q18036" s="4" t="s">
        <v>9</v>
      </c>
      <c r="R18036" s="4" t="s">
        <v>14</v>
      </c>
      <c r="S18036" s="4" t="s">
        <v>8</v>
      </c>
      <c r="T18036" s="4" t="s">
        <v>14</v>
      </c>
      <c r="U18036" s="4" t="s">
        <v>14</v>
      </c>
      <c r="V18036" s="4" t="s">
        <v>7</v>
      </c>
    </row>
    <row r="18037" spans="1:13">
      <c r="A18037" t="n">
        <v>149162</v>
      </c>
      <c r="B18037" s="66" t="n">
        <v>19</v>
      </c>
      <c r="C18037" s="7" t="n">
        <v>12</v>
      </c>
      <c r="D18037" s="7" t="s">
        <v>675</v>
      </c>
      <c r="E18037" s="7" t="s">
        <v>676</v>
      </c>
      <c r="F18037" s="7" t="s">
        <v>15</v>
      </c>
      <c r="G18037" s="7" t="n">
        <v>0</v>
      </c>
      <c r="H18037" s="7" t="n">
        <v>1</v>
      </c>
      <c r="I18037" s="7" t="n">
        <v>0</v>
      </c>
      <c r="J18037" s="7" t="n">
        <v>0</v>
      </c>
      <c r="K18037" s="7" t="n">
        <v>0</v>
      </c>
      <c r="L18037" s="7" t="n">
        <v>0</v>
      </c>
      <c r="M18037" s="7" t="n">
        <v>1</v>
      </c>
      <c r="N18037" s="7" t="n">
        <v>1.60000002384186</v>
      </c>
      <c r="O18037" s="7" t="n">
        <v>0.0900000035762787</v>
      </c>
      <c r="P18037" s="7" t="s">
        <v>15</v>
      </c>
      <c r="Q18037" s="7" t="s">
        <v>15</v>
      </c>
      <c r="R18037" s="7" t="n">
        <v>-1</v>
      </c>
      <c r="S18037" s="7" t="n">
        <v>0</v>
      </c>
      <c r="T18037" s="7" t="n">
        <v>0</v>
      </c>
      <c r="U18037" s="7" t="n">
        <v>0</v>
      </c>
      <c r="V18037" s="7" t="n">
        <v>0</v>
      </c>
    </row>
    <row r="18038" spans="1:13">
      <c r="A18038" t="s">
        <v>4</v>
      </c>
      <c r="B18038" s="4" t="s">
        <v>5</v>
      </c>
      <c r="C18038" s="4" t="s">
        <v>7</v>
      </c>
      <c r="D18038" s="4" t="s">
        <v>9</v>
      </c>
      <c r="E18038" s="4" t="s">
        <v>9</v>
      </c>
      <c r="F18038" s="4" t="s">
        <v>9</v>
      </c>
      <c r="G18038" s="4" t="s">
        <v>8</v>
      </c>
      <c r="H18038" s="4" t="s">
        <v>14</v>
      </c>
      <c r="I18038" s="4" t="s">
        <v>13</v>
      </c>
      <c r="J18038" s="4" t="s">
        <v>13</v>
      </c>
      <c r="K18038" s="4" t="s">
        <v>13</v>
      </c>
      <c r="L18038" s="4" t="s">
        <v>13</v>
      </c>
      <c r="M18038" s="4" t="s">
        <v>13</v>
      </c>
      <c r="N18038" s="4" t="s">
        <v>13</v>
      </c>
      <c r="O18038" s="4" t="s">
        <v>13</v>
      </c>
      <c r="P18038" s="4" t="s">
        <v>9</v>
      </c>
      <c r="Q18038" s="4" t="s">
        <v>9</v>
      </c>
      <c r="R18038" s="4" t="s">
        <v>14</v>
      </c>
      <c r="S18038" s="4" t="s">
        <v>8</v>
      </c>
      <c r="T18038" s="4" t="s">
        <v>14</v>
      </c>
      <c r="U18038" s="4" t="s">
        <v>14</v>
      </c>
      <c r="V18038" s="4" t="s">
        <v>7</v>
      </c>
    </row>
    <row r="18039" spans="1:13">
      <c r="A18039" t="n">
        <v>149234</v>
      </c>
      <c r="B18039" s="66" t="n">
        <v>19</v>
      </c>
      <c r="C18039" s="7" t="n">
        <v>13</v>
      </c>
      <c r="D18039" s="7" t="s">
        <v>449</v>
      </c>
      <c r="E18039" s="7" t="s">
        <v>241</v>
      </c>
      <c r="F18039" s="7" t="s">
        <v>15</v>
      </c>
      <c r="G18039" s="7" t="n">
        <v>0</v>
      </c>
      <c r="H18039" s="7" t="n">
        <v>1</v>
      </c>
      <c r="I18039" s="7" t="n">
        <v>0</v>
      </c>
      <c r="J18039" s="7" t="n">
        <v>0</v>
      </c>
      <c r="K18039" s="7" t="n">
        <v>0</v>
      </c>
      <c r="L18039" s="7" t="n">
        <v>0</v>
      </c>
      <c r="M18039" s="7" t="n">
        <v>1</v>
      </c>
      <c r="N18039" s="7" t="n">
        <v>1.60000002384186</v>
      </c>
      <c r="O18039" s="7" t="n">
        <v>0.0900000035762787</v>
      </c>
      <c r="P18039" s="7" t="s">
        <v>15</v>
      </c>
      <c r="Q18039" s="7" t="s">
        <v>15</v>
      </c>
      <c r="R18039" s="7" t="n">
        <v>-1</v>
      </c>
      <c r="S18039" s="7" t="n">
        <v>0</v>
      </c>
      <c r="T18039" s="7" t="n">
        <v>0</v>
      </c>
      <c r="U18039" s="7" t="n">
        <v>0</v>
      </c>
      <c r="V18039" s="7" t="n">
        <v>0</v>
      </c>
    </row>
    <row r="18040" spans="1:13">
      <c r="A18040" t="s">
        <v>4</v>
      </c>
      <c r="B18040" s="4" t="s">
        <v>5</v>
      </c>
      <c r="C18040" s="4" t="s">
        <v>7</v>
      </c>
      <c r="D18040" s="4" t="s">
        <v>9</v>
      </c>
      <c r="E18040" s="4" t="s">
        <v>9</v>
      </c>
      <c r="F18040" s="4" t="s">
        <v>9</v>
      </c>
      <c r="G18040" s="4" t="s">
        <v>8</v>
      </c>
      <c r="H18040" s="4" t="s">
        <v>14</v>
      </c>
      <c r="I18040" s="4" t="s">
        <v>13</v>
      </c>
      <c r="J18040" s="4" t="s">
        <v>13</v>
      </c>
      <c r="K18040" s="4" t="s">
        <v>13</v>
      </c>
      <c r="L18040" s="4" t="s">
        <v>13</v>
      </c>
      <c r="M18040" s="4" t="s">
        <v>13</v>
      </c>
      <c r="N18040" s="4" t="s">
        <v>13</v>
      </c>
      <c r="O18040" s="4" t="s">
        <v>13</v>
      </c>
      <c r="P18040" s="4" t="s">
        <v>9</v>
      </c>
      <c r="Q18040" s="4" t="s">
        <v>9</v>
      </c>
      <c r="R18040" s="4" t="s">
        <v>14</v>
      </c>
      <c r="S18040" s="4" t="s">
        <v>8</v>
      </c>
      <c r="T18040" s="4" t="s">
        <v>14</v>
      </c>
      <c r="U18040" s="4" t="s">
        <v>14</v>
      </c>
      <c r="V18040" s="4" t="s">
        <v>7</v>
      </c>
    </row>
    <row r="18041" spans="1:13">
      <c r="A18041" t="n">
        <v>149317</v>
      </c>
      <c r="B18041" s="66" t="n">
        <v>19</v>
      </c>
      <c r="C18041" s="7" t="n">
        <v>83</v>
      </c>
      <c r="D18041" s="7" t="s">
        <v>622</v>
      </c>
      <c r="E18041" s="7" t="s">
        <v>623</v>
      </c>
      <c r="F18041" s="7" t="s">
        <v>15</v>
      </c>
      <c r="G18041" s="7" t="n">
        <v>0</v>
      </c>
      <c r="H18041" s="7" t="n">
        <v>1</v>
      </c>
      <c r="I18041" s="7" t="n">
        <v>0</v>
      </c>
      <c r="J18041" s="7" t="n">
        <v>0</v>
      </c>
      <c r="K18041" s="7" t="n">
        <v>0</v>
      </c>
      <c r="L18041" s="7" t="n">
        <v>0</v>
      </c>
      <c r="M18041" s="7" t="n">
        <v>1</v>
      </c>
      <c r="N18041" s="7" t="n">
        <v>1.60000002384186</v>
      </c>
      <c r="O18041" s="7" t="n">
        <v>0.0900000035762787</v>
      </c>
      <c r="P18041" s="7" t="s">
        <v>15</v>
      </c>
      <c r="Q18041" s="7" t="s">
        <v>15</v>
      </c>
      <c r="R18041" s="7" t="n">
        <v>-1</v>
      </c>
      <c r="S18041" s="7" t="n">
        <v>0</v>
      </c>
      <c r="T18041" s="7" t="n">
        <v>0</v>
      </c>
      <c r="U18041" s="7" t="n">
        <v>0</v>
      </c>
      <c r="V18041" s="7" t="n">
        <v>0</v>
      </c>
    </row>
    <row r="18042" spans="1:13">
      <c r="A18042" t="s">
        <v>4</v>
      </c>
      <c r="B18042" s="4" t="s">
        <v>5</v>
      </c>
      <c r="C18042" s="4" t="s">
        <v>7</v>
      </c>
      <c r="D18042" s="4" t="s">
        <v>9</v>
      </c>
      <c r="E18042" s="4" t="s">
        <v>9</v>
      </c>
      <c r="F18042" s="4" t="s">
        <v>9</v>
      </c>
      <c r="G18042" s="4" t="s">
        <v>8</v>
      </c>
      <c r="H18042" s="4" t="s">
        <v>14</v>
      </c>
      <c r="I18042" s="4" t="s">
        <v>13</v>
      </c>
      <c r="J18042" s="4" t="s">
        <v>13</v>
      </c>
      <c r="K18042" s="4" t="s">
        <v>13</v>
      </c>
      <c r="L18042" s="4" t="s">
        <v>13</v>
      </c>
      <c r="M18042" s="4" t="s">
        <v>13</v>
      </c>
      <c r="N18042" s="4" t="s">
        <v>13</v>
      </c>
      <c r="O18042" s="4" t="s">
        <v>13</v>
      </c>
      <c r="P18042" s="4" t="s">
        <v>9</v>
      </c>
      <c r="Q18042" s="4" t="s">
        <v>9</v>
      </c>
      <c r="R18042" s="4" t="s">
        <v>14</v>
      </c>
      <c r="S18042" s="4" t="s">
        <v>8</v>
      </c>
      <c r="T18042" s="4" t="s">
        <v>14</v>
      </c>
      <c r="U18042" s="4" t="s">
        <v>14</v>
      </c>
      <c r="V18042" s="4" t="s">
        <v>7</v>
      </c>
    </row>
    <row r="18043" spans="1:13">
      <c r="A18043" t="n">
        <v>149398</v>
      </c>
      <c r="B18043" s="66" t="n">
        <v>19</v>
      </c>
      <c r="C18043" s="7" t="n">
        <v>107</v>
      </c>
      <c r="D18043" s="7" t="s">
        <v>827</v>
      </c>
      <c r="E18043" s="7" t="s">
        <v>251</v>
      </c>
      <c r="F18043" s="7" t="s">
        <v>15</v>
      </c>
      <c r="G18043" s="7" t="n">
        <v>0</v>
      </c>
      <c r="H18043" s="7" t="n">
        <v>1</v>
      </c>
      <c r="I18043" s="7" t="n">
        <v>0</v>
      </c>
      <c r="J18043" s="7" t="n">
        <v>0</v>
      </c>
      <c r="K18043" s="7" t="n">
        <v>0</v>
      </c>
      <c r="L18043" s="7" t="n">
        <v>0</v>
      </c>
      <c r="M18043" s="7" t="n">
        <v>1</v>
      </c>
      <c r="N18043" s="7" t="n">
        <v>1.60000002384186</v>
      </c>
      <c r="O18043" s="7" t="n">
        <v>0.0900000035762787</v>
      </c>
      <c r="P18043" s="7" t="s">
        <v>15</v>
      </c>
      <c r="Q18043" s="7" t="s">
        <v>15</v>
      </c>
      <c r="R18043" s="7" t="n">
        <v>-1</v>
      </c>
      <c r="S18043" s="7" t="n">
        <v>0</v>
      </c>
      <c r="T18043" s="7" t="n">
        <v>0</v>
      </c>
      <c r="U18043" s="7" t="n">
        <v>0</v>
      </c>
      <c r="V18043" s="7" t="n">
        <v>0</v>
      </c>
    </row>
    <row r="18044" spans="1:13">
      <c r="A18044" t="s">
        <v>4</v>
      </c>
      <c r="B18044" s="4" t="s">
        <v>5</v>
      </c>
      <c r="C18044" s="4" t="s">
        <v>7</v>
      </c>
      <c r="D18044" s="4" t="s">
        <v>9</v>
      </c>
      <c r="E18044" s="4" t="s">
        <v>9</v>
      </c>
      <c r="F18044" s="4" t="s">
        <v>9</v>
      </c>
      <c r="G18044" s="4" t="s">
        <v>8</v>
      </c>
      <c r="H18044" s="4" t="s">
        <v>14</v>
      </c>
      <c r="I18044" s="4" t="s">
        <v>13</v>
      </c>
      <c r="J18044" s="4" t="s">
        <v>13</v>
      </c>
      <c r="K18044" s="4" t="s">
        <v>13</v>
      </c>
      <c r="L18044" s="4" t="s">
        <v>13</v>
      </c>
      <c r="M18044" s="4" t="s">
        <v>13</v>
      </c>
      <c r="N18044" s="4" t="s">
        <v>13</v>
      </c>
      <c r="O18044" s="4" t="s">
        <v>13</v>
      </c>
      <c r="P18044" s="4" t="s">
        <v>9</v>
      </c>
      <c r="Q18044" s="4" t="s">
        <v>9</v>
      </c>
      <c r="R18044" s="4" t="s">
        <v>14</v>
      </c>
      <c r="S18044" s="4" t="s">
        <v>8</v>
      </c>
      <c r="T18044" s="4" t="s">
        <v>14</v>
      </c>
      <c r="U18044" s="4" t="s">
        <v>14</v>
      </c>
      <c r="V18044" s="4" t="s">
        <v>7</v>
      </c>
    </row>
    <row r="18045" spans="1:13">
      <c r="A18045" t="n">
        <v>149481</v>
      </c>
      <c r="B18045" s="66" t="n">
        <v>19</v>
      </c>
      <c r="C18045" s="7" t="n">
        <v>108</v>
      </c>
      <c r="D18045" s="7" t="s">
        <v>577</v>
      </c>
      <c r="E18045" s="7" t="s">
        <v>261</v>
      </c>
      <c r="F18045" s="7" t="s">
        <v>15</v>
      </c>
      <c r="G18045" s="7" t="n">
        <v>0</v>
      </c>
      <c r="H18045" s="7" t="n">
        <v>1</v>
      </c>
      <c r="I18045" s="7" t="n">
        <v>0</v>
      </c>
      <c r="J18045" s="7" t="n">
        <v>0</v>
      </c>
      <c r="K18045" s="7" t="n">
        <v>0</v>
      </c>
      <c r="L18045" s="7" t="n">
        <v>0</v>
      </c>
      <c r="M18045" s="7" t="n">
        <v>1</v>
      </c>
      <c r="N18045" s="7" t="n">
        <v>1.60000002384186</v>
      </c>
      <c r="O18045" s="7" t="n">
        <v>0.0900000035762787</v>
      </c>
      <c r="P18045" s="7" t="s">
        <v>15</v>
      </c>
      <c r="Q18045" s="7" t="s">
        <v>15</v>
      </c>
      <c r="R18045" s="7" t="n">
        <v>-1</v>
      </c>
      <c r="S18045" s="7" t="n">
        <v>0</v>
      </c>
      <c r="T18045" s="7" t="n">
        <v>0</v>
      </c>
      <c r="U18045" s="7" t="n">
        <v>0</v>
      </c>
      <c r="V18045" s="7" t="n">
        <v>0</v>
      </c>
    </row>
    <row r="18046" spans="1:13">
      <c r="A18046" t="s">
        <v>4</v>
      </c>
      <c r="B18046" s="4" t="s">
        <v>5</v>
      </c>
      <c r="C18046" s="4" t="s">
        <v>7</v>
      </c>
      <c r="D18046" s="4" t="s">
        <v>8</v>
      </c>
      <c r="E18046" s="4" t="s">
        <v>8</v>
      </c>
      <c r="F18046" s="4" t="s">
        <v>9</v>
      </c>
    </row>
    <row r="18047" spans="1:13">
      <c r="A18047" t="n">
        <v>149558</v>
      </c>
      <c r="B18047" s="22" t="n">
        <v>20</v>
      </c>
      <c r="C18047" s="7" t="n">
        <v>12</v>
      </c>
      <c r="D18047" s="7" t="n">
        <v>3</v>
      </c>
      <c r="E18047" s="7" t="n">
        <v>10</v>
      </c>
      <c r="F18047" s="7" t="s">
        <v>96</v>
      </c>
    </row>
    <row r="18048" spans="1:13">
      <c r="A18048" t="s">
        <v>4</v>
      </c>
      <c r="B18048" s="4" t="s">
        <v>5</v>
      </c>
      <c r="C18048" s="4" t="s">
        <v>7</v>
      </c>
    </row>
    <row r="18049" spans="1:22">
      <c r="A18049" t="n">
        <v>149576</v>
      </c>
      <c r="B18049" s="25" t="n">
        <v>16</v>
      </c>
      <c r="C18049" s="7" t="n">
        <v>0</v>
      </c>
    </row>
    <row r="18050" spans="1:22">
      <c r="A18050" t="s">
        <v>4</v>
      </c>
      <c r="B18050" s="4" t="s">
        <v>5</v>
      </c>
      <c r="C18050" s="4" t="s">
        <v>7</v>
      </c>
      <c r="D18050" s="4" t="s">
        <v>8</v>
      </c>
      <c r="E18050" s="4" t="s">
        <v>8</v>
      </c>
      <c r="F18050" s="4" t="s">
        <v>9</v>
      </c>
    </row>
    <row r="18051" spans="1:22">
      <c r="A18051" t="n">
        <v>149579</v>
      </c>
      <c r="B18051" s="22" t="n">
        <v>20</v>
      </c>
      <c r="C18051" s="7" t="n">
        <v>13</v>
      </c>
      <c r="D18051" s="7" t="n">
        <v>3</v>
      </c>
      <c r="E18051" s="7" t="n">
        <v>10</v>
      </c>
      <c r="F18051" s="7" t="s">
        <v>96</v>
      </c>
    </row>
    <row r="18052" spans="1:22">
      <c r="A18052" t="s">
        <v>4</v>
      </c>
      <c r="B18052" s="4" t="s">
        <v>5</v>
      </c>
      <c r="C18052" s="4" t="s">
        <v>7</v>
      </c>
    </row>
    <row r="18053" spans="1:22">
      <c r="A18053" t="n">
        <v>149597</v>
      </c>
      <c r="B18053" s="25" t="n">
        <v>16</v>
      </c>
      <c r="C18053" s="7" t="n">
        <v>0</v>
      </c>
    </row>
    <row r="18054" spans="1:22">
      <c r="A18054" t="s">
        <v>4</v>
      </c>
      <c r="B18054" s="4" t="s">
        <v>5</v>
      </c>
      <c r="C18054" s="4" t="s">
        <v>7</v>
      </c>
      <c r="D18054" s="4" t="s">
        <v>8</v>
      </c>
      <c r="E18054" s="4" t="s">
        <v>8</v>
      </c>
      <c r="F18054" s="4" t="s">
        <v>9</v>
      </c>
    </row>
    <row r="18055" spans="1:22">
      <c r="A18055" t="n">
        <v>149600</v>
      </c>
      <c r="B18055" s="22" t="n">
        <v>20</v>
      </c>
      <c r="C18055" s="7" t="n">
        <v>83</v>
      </c>
      <c r="D18055" s="7" t="n">
        <v>3</v>
      </c>
      <c r="E18055" s="7" t="n">
        <v>10</v>
      </c>
      <c r="F18055" s="7" t="s">
        <v>96</v>
      </c>
    </row>
    <row r="18056" spans="1:22">
      <c r="A18056" t="s">
        <v>4</v>
      </c>
      <c r="B18056" s="4" t="s">
        <v>5</v>
      </c>
      <c r="C18056" s="4" t="s">
        <v>7</v>
      </c>
    </row>
    <row r="18057" spans="1:22">
      <c r="A18057" t="n">
        <v>149618</v>
      </c>
      <c r="B18057" s="25" t="n">
        <v>16</v>
      </c>
      <c r="C18057" s="7" t="n">
        <v>0</v>
      </c>
    </row>
    <row r="18058" spans="1:22">
      <c r="A18058" t="s">
        <v>4</v>
      </c>
      <c r="B18058" s="4" t="s">
        <v>5</v>
      </c>
      <c r="C18058" s="4" t="s">
        <v>7</v>
      </c>
      <c r="D18058" s="4" t="s">
        <v>8</v>
      </c>
      <c r="E18058" s="4" t="s">
        <v>8</v>
      </c>
      <c r="F18058" s="4" t="s">
        <v>9</v>
      </c>
    </row>
    <row r="18059" spans="1:22">
      <c r="A18059" t="n">
        <v>149621</v>
      </c>
      <c r="B18059" s="22" t="n">
        <v>20</v>
      </c>
      <c r="C18059" s="7" t="n">
        <v>107</v>
      </c>
      <c r="D18059" s="7" t="n">
        <v>3</v>
      </c>
      <c r="E18059" s="7" t="n">
        <v>10</v>
      </c>
      <c r="F18059" s="7" t="s">
        <v>96</v>
      </c>
    </row>
    <row r="18060" spans="1:22">
      <c r="A18060" t="s">
        <v>4</v>
      </c>
      <c r="B18060" s="4" t="s">
        <v>5</v>
      </c>
      <c r="C18060" s="4" t="s">
        <v>7</v>
      </c>
    </row>
    <row r="18061" spans="1:22">
      <c r="A18061" t="n">
        <v>149639</v>
      </c>
      <c r="B18061" s="25" t="n">
        <v>16</v>
      </c>
      <c r="C18061" s="7" t="n">
        <v>0</v>
      </c>
    </row>
    <row r="18062" spans="1:22">
      <c r="A18062" t="s">
        <v>4</v>
      </c>
      <c r="B18062" s="4" t="s">
        <v>5</v>
      </c>
      <c r="C18062" s="4" t="s">
        <v>7</v>
      </c>
      <c r="D18062" s="4" t="s">
        <v>8</v>
      </c>
      <c r="E18062" s="4" t="s">
        <v>8</v>
      </c>
      <c r="F18062" s="4" t="s">
        <v>9</v>
      </c>
    </row>
    <row r="18063" spans="1:22">
      <c r="A18063" t="n">
        <v>149642</v>
      </c>
      <c r="B18063" s="22" t="n">
        <v>20</v>
      </c>
      <c r="C18063" s="7" t="n">
        <v>108</v>
      </c>
      <c r="D18063" s="7" t="n">
        <v>3</v>
      </c>
      <c r="E18063" s="7" t="n">
        <v>10</v>
      </c>
      <c r="F18063" s="7" t="s">
        <v>96</v>
      </c>
    </row>
    <row r="18064" spans="1:22">
      <c r="A18064" t="s">
        <v>4</v>
      </c>
      <c r="B18064" s="4" t="s">
        <v>5</v>
      </c>
      <c r="C18064" s="4" t="s">
        <v>7</v>
      </c>
    </row>
    <row r="18065" spans="1:6">
      <c r="A18065" t="n">
        <v>149660</v>
      </c>
      <c r="B18065" s="25" t="n">
        <v>16</v>
      </c>
      <c r="C18065" s="7" t="n">
        <v>0</v>
      </c>
    </row>
    <row r="18066" spans="1:6">
      <c r="A18066" t="s">
        <v>4</v>
      </c>
      <c r="B18066" s="4" t="s">
        <v>5</v>
      </c>
      <c r="C18066" s="4" t="s">
        <v>8</v>
      </c>
      <c r="D18066" s="4" t="s">
        <v>7</v>
      </c>
      <c r="E18066" s="4" t="s">
        <v>8</v>
      </c>
      <c r="F18066" s="4" t="s">
        <v>12</v>
      </c>
    </row>
    <row r="18067" spans="1:6">
      <c r="A18067" t="n">
        <v>149663</v>
      </c>
      <c r="B18067" s="12" t="n">
        <v>5</v>
      </c>
      <c r="C18067" s="7" t="n">
        <v>30</v>
      </c>
      <c r="D18067" s="7" t="n">
        <v>10671</v>
      </c>
      <c r="E18067" s="7" t="n">
        <v>1</v>
      </c>
      <c r="F18067" s="13" t="n">
        <f t="normal" ca="1">A18075</f>
        <v>0</v>
      </c>
    </row>
    <row r="18068" spans="1:6">
      <c r="A18068" t="s">
        <v>4</v>
      </c>
      <c r="B18068" s="4" t="s">
        <v>5</v>
      </c>
      <c r="C18068" s="4" t="s">
        <v>7</v>
      </c>
      <c r="D18068" s="4" t="s">
        <v>9</v>
      </c>
      <c r="E18068" s="4" t="s">
        <v>9</v>
      </c>
      <c r="F18068" s="4" t="s">
        <v>9</v>
      </c>
      <c r="G18068" s="4" t="s">
        <v>8</v>
      </c>
      <c r="H18068" s="4" t="s">
        <v>14</v>
      </c>
      <c r="I18068" s="4" t="s">
        <v>13</v>
      </c>
      <c r="J18068" s="4" t="s">
        <v>13</v>
      </c>
      <c r="K18068" s="4" t="s">
        <v>13</v>
      </c>
      <c r="L18068" s="4" t="s">
        <v>13</v>
      </c>
      <c r="M18068" s="4" t="s">
        <v>13</v>
      </c>
      <c r="N18068" s="4" t="s">
        <v>13</v>
      </c>
      <c r="O18068" s="4" t="s">
        <v>13</v>
      </c>
      <c r="P18068" s="4" t="s">
        <v>9</v>
      </c>
      <c r="Q18068" s="4" t="s">
        <v>9</v>
      </c>
      <c r="R18068" s="4" t="s">
        <v>14</v>
      </c>
      <c r="S18068" s="4" t="s">
        <v>8</v>
      </c>
      <c r="T18068" s="4" t="s">
        <v>14</v>
      </c>
      <c r="U18068" s="4" t="s">
        <v>14</v>
      </c>
      <c r="V18068" s="4" t="s">
        <v>7</v>
      </c>
    </row>
    <row r="18069" spans="1:6">
      <c r="A18069" t="n">
        <v>149672</v>
      </c>
      <c r="B18069" s="66" t="n">
        <v>19</v>
      </c>
      <c r="C18069" s="7" t="n">
        <v>90</v>
      </c>
      <c r="D18069" s="7" t="s">
        <v>785</v>
      </c>
      <c r="E18069" s="7" t="s">
        <v>255</v>
      </c>
      <c r="F18069" s="7" t="s">
        <v>15</v>
      </c>
      <c r="G18069" s="7" t="n">
        <v>0</v>
      </c>
      <c r="H18069" s="7" t="n">
        <v>1</v>
      </c>
      <c r="I18069" s="7" t="n">
        <v>0</v>
      </c>
      <c r="J18069" s="7" t="n">
        <v>0</v>
      </c>
      <c r="K18069" s="7" t="n">
        <v>0</v>
      </c>
      <c r="L18069" s="7" t="n">
        <v>0</v>
      </c>
      <c r="M18069" s="7" t="n">
        <v>1</v>
      </c>
      <c r="N18069" s="7" t="n">
        <v>1.60000002384186</v>
      </c>
      <c r="O18069" s="7" t="n">
        <v>0.0900000035762787</v>
      </c>
      <c r="P18069" s="7" t="s">
        <v>15</v>
      </c>
      <c r="Q18069" s="7" t="s">
        <v>15</v>
      </c>
      <c r="R18069" s="7" t="n">
        <v>-1</v>
      </c>
      <c r="S18069" s="7" t="n">
        <v>0</v>
      </c>
      <c r="T18069" s="7" t="n">
        <v>0</v>
      </c>
      <c r="U18069" s="7" t="n">
        <v>0</v>
      </c>
      <c r="V18069" s="7" t="n">
        <v>0</v>
      </c>
    </row>
    <row r="18070" spans="1:6">
      <c r="A18070" t="s">
        <v>4</v>
      </c>
      <c r="B18070" s="4" t="s">
        <v>5</v>
      </c>
      <c r="C18070" s="4" t="s">
        <v>7</v>
      </c>
      <c r="D18070" s="4" t="s">
        <v>8</v>
      </c>
      <c r="E18070" s="4" t="s">
        <v>8</v>
      </c>
      <c r="F18070" s="4" t="s">
        <v>9</v>
      </c>
    </row>
    <row r="18071" spans="1:6">
      <c r="A18071" t="n">
        <v>149756</v>
      </c>
      <c r="B18071" s="22" t="n">
        <v>20</v>
      </c>
      <c r="C18071" s="7" t="n">
        <v>90</v>
      </c>
      <c r="D18071" s="7" t="n">
        <v>3</v>
      </c>
      <c r="E18071" s="7" t="n">
        <v>10</v>
      </c>
      <c r="F18071" s="7" t="s">
        <v>96</v>
      </c>
    </row>
    <row r="18072" spans="1:6">
      <c r="A18072" t="s">
        <v>4</v>
      </c>
      <c r="B18072" s="4" t="s">
        <v>5</v>
      </c>
      <c r="C18072" s="4" t="s">
        <v>7</v>
      </c>
    </row>
    <row r="18073" spans="1:6">
      <c r="A18073" t="n">
        <v>149774</v>
      </c>
      <c r="B18073" s="25" t="n">
        <v>16</v>
      </c>
      <c r="C18073" s="7" t="n">
        <v>0</v>
      </c>
    </row>
    <row r="18074" spans="1:6">
      <c r="A18074" t="s">
        <v>4</v>
      </c>
      <c r="B18074" s="4" t="s">
        <v>5</v>
      </c>
      <c r="C18074" s="4" t="s">
        <v>8</v>
      </c>
      <c r="D18074" s="4" t="s">
        <v>7</v>
      </c>
      <c r="E18074" s="4" t="s">
        <v>8</v>
      </c>
      <c r="F18074" s="4" t="s">
        <v>12</v>
      </c>
    </row>
    <row r="18075" spans="1:6">
      <c r="A18075" t="n">
        <v>149777</v>
      </c>
      <c r="B18075" s="12" t="n">
        <v>5</v>
      </c>
      <c r="C18075" s="7" t="n">
        <v>30</v>
      </c>
      <c r="D18075" s="7" t="n">
        <v>10692</v>
      </c>
      <c r="E18075" s="7" t="n">
        <v>1</v>
      </c>
      <c r="F18075" s="13" t="n">
        <f t="normal" ca="1">A18083</f>
        <v>0</v>
      </c>
    </row>
    <row r="18076" spans="1:6">
      <c r="A18076" t="s">
        <v>4</v>
      </c>
      <c r="B18076" s="4" t="s">
        <v>5</v>
      </c>
      <c r="C18076" s="4" t="s">
        <v>7</v>
      </c>
      <c r="D18076" s="4" t="s">
        <v>9</v>
      </c>
      <c r="E18076" s="4" t="s">
        <v>9</v>
      </c>
      <c r="F18076" s="4" t="s">
        <v>9</v>
      </c>
      <c r="G18076" s="4" t="s">
        <v>8</v>
      </c>
      <c r="H18076" s="4" t="s">
        <v>14</v>
      </c>
      <c r="I18076" s="4" t="s">
        <v>13</v>
      </c>
      <c r="J18076" s="4" t="s">
        <v>13</v>
      </c>
      <c r="K18076" s="4" t="s">
        <v>13</v>
      </c>
      <c r="L18076" s="4" t="s">
        <v>13</v>
      </c>
      <c r="M18076" s="4" t="s">
        <v>13</v>
      </c>
      <c r="N18076" s="4" t="s">
        <v>13</v>
      </c>
      <c r="O18076" s="4" t="s">
        <v>13</v>
      </c>
      <c r="P18076" s="4" t="s">
        <v>9</v>
      </c>
      <c r="Q18076" s="4" t="s">
        <v>9</v>
      </c>
      <c r="R18076" s="4" t="s">
        <v>14</v>
      </c>
      <c r="S18076" s="4" t="s">
        <v>8</v>
      </c>
      <c r="T18076" s="4" t="s">
        <v>14</v>
      </c>
      <c r="U18076" s="4" t="s">
        <v>14</v>
      </c>
      <c r="V18076" s="4" t="s">
        <v>7</v>
      </c>
    </row>
    <row r="18077" spans="1:6">
      <c r="A18077" t="n">
        <v>149786</v>
      </c>
      <c r="B18077" s="66" t="n">
        <v>19</v>
      </c>
      <c r="C18077" s="7" t="n">
        <v>94</v>
      </c>
      <c r="D18077" s="7" t="s">
        <v>968</v>
      </c>
      <c r="E18077" s="7" t="s">
        <v>257</v>
      </c>
      <c r="F18077" s="7" t="s">
        <v>15</v>
      </c>
      <c r="G18077" s="7" t="n">
        <v>0</v>
      </c>
      <c r="H18077" s="7" t="n">
        <v>1</v>
      </c>
      <c r="I18077" s="7" t="n">
        <v>0</v>
      </c>
      <c r="J18077" s="7" t="n">
        <v>0</v>
      </c>
      <c r="K18077" s="7" t="n">
        <v>0</v>
      </c>
      <c r="L18077" s="7" t="n">
        <v>0</v>
      </c>
      <c r="M18077" s="7" t="n">
        <v>1</v>
      </c>
      <c r="N18077" s="7" t="n">
        <v>1.60000002384186</v>
      </c>
      <c r="O18077" s="7" t="n">
        <v>0.0900000035762787</v>
      </c>
      <c r="P18077" s="7" t="s">
        <v>15</v>
      </c>
      <c r="Q18077" s="7" t="s">
        <v>15</v>
      </c>
      <c r="R18077" s="7" t="n">
        <v>-1</v>
      </c>
      <c r="S18077" s="7" t="n">
        <v>0</v>
      </c>
      <c r="T18077" s="7" t="n">
        <v>0</v>
      </c>
      <c r="U18077" s="7" t="n">
        <v>0</v>
      </c>
      <c r="V18077" s="7" t="n">
        <v>0</v>
      </c>
    </row>
    <row r="18078" spans="1:6">
      <c r="A18078" t="s">
        <v>4</v>
      </c>
      <c r="B18078" s="4" t="s">
        <v>5</v>
      </c>
      <c r="C18078" s="4" t="s">
        <v>7</v>
      </c>
      <c r="D18078" s="4" t="s">
        <v>8</v>
      </c>
      <c r="E18078" s="4" t="s">
        <v>8</v>
      </c>
      <c r="F18078" s="4" t="s">
        <v>9</v>
      </c>
    </row>
    <row r="18079" spans="1:6">
      <c r="A18079" t="n">
        <v>149874</v>
      </c>
      <c r="B18079" s="22" t="n">
        <v>20</v>
      </c>
      <c r="C18079" s="7" t="n">
        <v>94</v>
      </c>
      <c r="D18079" s="7" t="n">
        <v>3</v>
      </c>
      <c r="E18079" s="7" t="n">
        <v>10</v>
      </c>
      <c r="F18079" s="7" t="s">
        <v>96</v>
      </c>
    </row>
    <row r="18080" spans="1:6">
      <c r="A18080" t="s">
        <v>4</v>
      </c>
      <c r="B18080" s="4" t="s">
        <v>5</v>
      </c>
      <c r="C18080" s="4" t="s">
        <v>7</v>
      </c>
    </row>
    <row r="18081" spans="1:22">
      <c r="A18081" t="n">
        <v>149892</v>
      </c>
      <c r="B18081" s="25" t="n">
        <v>16</v>
      </c>
      <c r="C18081" s="7" t="n">
        <v>0</v>
      </c>
    </row>
    <row r="18082" spans="1:22">
      <c r="A18082" t="s">
        <v>4</v>
      </c>
      <c r="B18082" s="4" t="s">
        <v>5</v>
      </c>
      <c r="C18082" s="4" t="s">
        <v>8</v>
      </c>
      <c r="D18082" s="4" t="s">
        <v>7</v>
      </c>
      <c r="E18082" s="4" t="s">
        <v>8</v>
      </c>
      <c r="F18082" s="4" t="s">
        <v>12</v>
      </c>
    </row>
    <row r="18083" spans="1:22">
      <c r="A18083" t="n">
        <v>149895</v>
      </c>
      <c r="B18083" s="12" t="n">
        <v>5</v>
      </c>
      <c r="C18083" s="7" t="n">
        <v>30</v>
      </c>
      <c r="D18083" s="7" t="n">
        <v>10637</v>
      </c>
      <c r="E18083" s="7" t="n">
        <v>1</v>
      </c>
      <c r="F18083" s="13" t="n">
        <f t="normal" ca="1">A18093</f>
        <v>0</v>
      </c>
    </row>
    <row r="18084" spans="1:22">
      <c r="A18084" t="s">
        <v>4</v>
      </c>
      <c r="B18084" s="4" t="s">
        <v>5</v>
      </c>
      <c r="C18084" s="4" t="s">
        <v>7</v>
      </c>
      <c r="D18084" s="4" t="s">
        <v>9</v>
      </c>
      <c r="E18084" s="4" t="s">
        <v>9</v>
      </c>
      <c r="F18084" s="4" t="s">
        <v>9</v>
      </c>
      <c r="G18084" s="4" t="s">
        <v>8</v>
      </c>
      <c r="H18084" s="4" t="s">
        <v>14</v>
      </c>
      <c r="I18084" s="4" t="s">
        <v>13</v>
      </c>
      <c r="J18084" s="4" t="s">
        <v>13</v>
      </c>
      <c r="K18084" s="4" t="s">
        <v>13</v>
      </c>
      <c r="L18084" s="4" t="s">
        <v>13</v>
      </c>
      <c r="M18084" s="4" t="s">
        <v>13</v>
      </c>
      <c r="N18084" s="4" t="s">
        <v>13</v>
      </c>
      <c r="O18084" s="4" t="s">
        <v>13</v>
      </c>
      <c r="P18084" s="4" t="s">
        <v>9</v>
      </c>
      <c r="Q18084" s="4" t="s">
        <v>9</v>
      </c>
      <c r="R18084" s="4" t="s">
        <v>14</v>
      </c>
      <c r="S18084" s="4" t="s">
        <v>8</v>
      </c>
      <c r="T18084" s="4" t="s">
        <v>14</v>
      </c>
      <c r="U18084" s="4" t="s">
        <v>14</v>
      </c>
      <c r="V18084" s="4" t="s">
        <v>7</v>
      </c>
    </row>
    <row r="18085" spans="1:22">
      <c r="A18085" t="n">
        <v>149904</v>
      </c>
      <c r="B18085" s="66" t="n">
        <v>19</v>
      </c>
      <c r="C18085" s="7" t="n">
        <v>106</v>
      </c>
      <c r="D18085" s="7" t="s">
        <v>574</v>
      </c>
      <c r="E18085" s="7" t="s">
        <v>247</v>
      </c>
      <c r="F18085" s="7" t="s">
        <v>15</v>
      </c>
      <c r="G18085" s="7" t="n">
        <v>0</v>
      </c>
      <c r="H18085" s="7" t="n">
        <v>1</v>
      </c>
      <c r="I18085" s="7" t="n">
        <v>0</v>
      </c>
      <c r="J18085" s="7" t="n">
        <v>0</v>
      </c>
      <c r="K18085" s="7" t="n">
        <v>0</v>
      </c>
      <c r="L18085" s="7" t="n">
        <v>0</v>
      </c>
      <c r="M18085" s="7" t="n">
        <v>1</v>
      </c>
      <c r="N18085" s="7" t="n">
        <v>1.60000002384186</v>
      </c>
      <c r="O18085" s="7" t="n">
        <v>0.0900000035762787</v>
      </c>
      <c r="P18085" s="7" t="s">
        <v>15</v>
      </c>
      <c r="Q18085" s="7" t="s">
        <v>15</v>
      </c>
      <c r="R18085" s="7" t="n">
        <v>-1</v>
      </c>
      <c r="S18085" s="7" t="n">
        <v>0</v>
      </c>
      <c r="T18085" s="7" t="n">
        <v>0</v>
      </c>
      <c r="U18085" s="7" t="n">
        <v>0</v>
      </c>
      <c r="V18085" s="7" t="n">
        <v>0</v>
      </c>
    </row>
    <row r="18086" spans="1:22">
      <c r="A18086" t="s">
        <v>4</v>
      </c>
      <c r="B18086" s="4" t="s">
        <v>5</v>
      </c>
      <c r="C18086" s="4" t="s">
        <v>7</v>
      </c>
      <c r="D18086" s="4" t="s">
        <v>8</v>
      </c>
      <c r="E18086" s="4" t="s">
        <v>8</v>
      </c>
      <c r="F18086" s="4" t="s">
        <v>9</v>
      </c>
    </row>
    <row r="18087" spans="1:22">
      <c r="A18087" t="n">
        <v>149981</v>
      </c>
      <c r="B18087" s="22" t="n">
        <v>20</v>
      </c>
      <c r="C18087" s="7" t="n">
        <v>106</v>
      </c>
      <c r="D18087" s="7" t="n">
        <v>3</v>
      </c>
      <c r="E18087" s="7" t="n">
        <v>10</v>
      </c>
      <c r="F18087" s="7" t="s">
        <v>96</v>
      </c>
    </row>
    <row r="18088" spans="1:22">
      <c r="A18088" t="s">
        <v>4</v>
      </c>
      <c r="B18088" s="4" t="s">
        <v>5</v>
      </c>
      <c r="C18088" s="4" t="s">
        <v>7</v>
      </c>
    </row>
    <row r="18089" spans="1:22">
      <c r="A18089" t="n">
        <v>149999</v>
      </c>
      <c r="B18089" s="25" t="n">
        <v>16</v>
      </c>
      <c r="C18089" s="7" t="n">
        <v>0</v>
      </c>
    </row>
    <row r="18090" spans="1:22">
      <c r="A18090" t="s">
        <v>4</v>
      </c>
      <c r="B18090" s="4" t="s">
        <v>5</v>
      </c>
      <c r="C18090" s="4" t="s">
        <v>12</v>
      </c>
    </row>
    <row r="18091" spans="1:22">
      <c r="A18091" t="n">
        <v>150002</v>
      </c>
      <c r="B18091" s="15" t="n">
        <v>3</v>
      </c>
      <c r="C18091" s="13" t="n">
        <f t="normal" ca="1">A18099</f>
        <v>0</v>
      </c>
    </row>
    <row r="18092" spans="1:22">
      <c r="A18092" t="s">
        <v>4</v>
      </c>
      <c r="B18092" s="4" t="s">
        <v>5</v>
      </c>
      <c r="C18092" s="4" t="s">
        <v>7</v>
      </c>
      <c r="D18092" s="4" t="s">
        <v>9</v>
      </c>
      <c r="E18092" s="4" t="s">
        <v>9</v>
      </c>
      <c r="F18092" s="4" t="s">
        <v>9</v>
      </c>
      <c r="G18092" s="4" t="s">
        <v>8</v>
      </c>
      <c r="H18092" s="4" t="s">
        <v>14</v>
      </c>
      <c r="I18092" s="4" t="s">
        <v>13</v>
      </c>
      <c r="J18092" s="4" t="s">
        <v>13</v>
      </c>
      <c r="K18092" s="4" t="s">
        <v>13</v>
      </c>
      <c r="L18092" s="4" t="s">
        <v>13</v>
      </c>
      <c r="M18092" s="4" t="s">
        <v>13</v>
      </c>
      <c r="N18092" s="4" t="s">
        <v>13</v>
      </c>
      <c r="O18092" s="4" t="s">
        <v>13</v>
      </c>
      <c r="P18092" s="4" t="s">
        <v>9</v>
      </c>
      <c r="Q18092" s="4" t="s">
        <v>9</v>
      </c>
      <c r="R18092" s="4" t="s">
        <v>14</v>
      </c>
      <c r="S18092" s="4" t="s">
        <v>8</v>
      </c>
      <c r="T18092" s="4" t="s">
        <v>14</v>
      </c>
      <c r="U18092" s="4" t="s">
        <v>14</v>
      </c>
      <c r="V18092" s="4" t="s">
        <v>7</v>
      </c>
    </row>
    <row r="18093" spans="1:22">
      <c r="A18093" t="n">
        <v>150007</v>
      </c>
      <c r="B18093" s="66" t="n">
        <v>19</v>
      </c>
      <c r="C18093" s="7" t="n">
        <v>7044</v>
      </c>
      <c r="D18093" s="7" t="s">
        <v>575</v>
      </c>
      <c r="E18093" s="7" t="s">
        <v>576</v>
      </c>
      <c r="F18093" s="7" t="s">
        <v>15</v>
      </c>
      <c r="G18093" s="7" t="n">
        <v>0</v>
      </c>
      <c r="H18093" s="7" t="n">
        <v>1</v>
      </c>
      <c r="I18093" s="7" t="n">
        <v>0</v>
      </c>
      <c r="J18093" s="7" t="n">
        <v>0</v>
      </c>
      <c r="K18093" s="7" t="n">
        <v>0</v>
      </c>
      <c r="L18093" s="7" t="n">
        <v>0</v>
      </c>
      <c r="M18093" s="7" t="n">
        <v>1</v>
      </c>
      <c r="N18093" s="7" t="n">
        <v>1.60000002384186</v>
      </c>
      <c r="O18093" s="7" t="n">
        <v>0.0900000035762787</v>
      </c>
      <c r="P18093" s="7" t="s">
        <v>15</v>
      </c>
      <c r="Q18093" s="7" t="s">
        <v>15</v>
      </c>
      <c r="R18093" s="7" t="n">
        <v>-1</v>
      </c>
      <c r="S18093" s="7" t="n">
        <v>0</v>
      </c>
      <c r="T18093" s="7" t="n">
        <v>0</v>
      </c>
      <c r="U18093" s="7" t="n">
        <v>0</v>
      </c>
      <c r="V18093" s="7" t="n">
        <v>0</v>
      </c>
    </row>
    <row r="18094" spans="1:22">
      <c r="A18094" t="s">
        <v>4</v>
      </c>
      <c r="B18094" s="4" t="s">
        <v>5</v>
      </c>
      <c r="C18094" s="4" t="s">
        <v>7</v>
      </c>
      <c r="D18094" s="4" t="s">
        <v>8</v>
      </c>
      <c r="E18094" s="4" t="s">
        <v>8</v>
      </c>
      <c r="F18094" s="4" t="s">
        <v>9</v>
      </c>
    </row>
    <row r="18095" spans="1:22">
      <c r="A18095" t="n">
        <v>150086</v>
      </c>
      <c r="B18095" s="22" t="n">
        <v>20</v>
      </c>
      <c r="C18095" s="7" t="n">
        <v>7044</v>
      </c>
      <c r="D18095" s="7" t="n">
        <v>3</v>
      </c>
      <c r="E18095" s="7" t="n">
        <v>10</v>
      </c>
      <c r="F18095" s="7" t="s">
        <v>96</v>
      </c>
    </row>
    <row r="18096" spans="1:22">
      <c r="A18096" t="s">
        <v>4</v>
      </c>
      <c r="B18096" s="4" t="s">
        <v>5</v>
      </c>
      <c r="C18096" s="4" t="s">
        <v>7</v>
      </c>
    </row>
    <row r="18097" spans="1:22">
      <c r="A18097" t="n">
        <v>150104</v>
      </c>
      <c r="B18097" s="25" t="n">
        <v>16</v>
      </c>
      <c r="C18097" s="7" t="n">
        <v>0</v>
      </c>
    </row>
    <row r="18098" spans="1:22">
      <c r="A18098" t="s">
        <v>4</v>
      </c>
      <c r="B18098" s="4" t="s">
        <v>5</v>
      </c>
      <c r="C18098" s="4" t="s">
        <v>8</v>
      </c>
    </row>
    <row r="18099" spans="1:22">
      <c r="A18099" t="n">
        <v>150107</v>
      </c>
      <c r="B18099" s="69" t="n">
        <v>116</v>
      </c>
      <c r="C18099" s="7" t="n">
        <v>0</v>
      </c>
    </row>
    <row r="18100" spans="1:22">
      <c r="A18100" t="s">
        <v>4</v>
      </c>
      <c r="B18100" s="4" t="s">
        <v>5</v>
      </c>
      <c r="C18100" s="4" t="s">
        <v>8</v>
      </c>
      <c r="D18100" s="4" t="s">
        <v>7</v>
      </c>
    </row>
    <row r="18101" spans="1:22">
      <c r="A18101" t="n">
        <v>150109</v>
      </c>
      <c r="B18101" s="69" t="n">
        <v>116</v>
      </c>
      <c r="C18101" s="7" t="n">
        <v>2</v>
      </c>
      <c r="D18101" s="7" t="n">
        <v>1</v>
      </c>
    </row>
    <row r="18102" spans="1:22">
      <c r="A18102" t="s">
        <v>4</v>
      </c>
      <c r="B18102" s="4" t="s">
        <v>5</v>
      </c>
      <c r="C18102" s="4" t="s">
        <v>8</v>
      </c>
      <c r="D18102" s="4" t="s">
        <v>14</v>
      </c>
    </row>
    <row r="18103" spans="1:22">
      <c r="A18103" t="n">
        <v>150113</v>
      </c>
      <c r="B18103" s="69" t="n">
        <v>116</v>
      </c>
      <c r="C18103" s="7" t="n">
        <v>5</v>
      </c>
      <c r="D18103" s="7" t="n">
        <v>1106247680</v>
      </c>
    </row>
    <row r="18104" spans="1:22">
      <c r="A18104" t="s">
        <v>4</v>
      </c>
      <c r="B18104" s="4" t="s">
        <v>5</v>
      </c>
      <c r="C18104" s="4" t="s">
        <v>8</v>
      </c>
      <c r="D18104" s="4" t="s">
        <v>7</v>
      </c>
    </row>
    <row r="18105" spans="1:22">
      <c r="A18105" t="n">
        <v>150119</v>
      </c>
      <c r="B18105" s="69" t="n">
        <v>116</v>
      </c>
      <c r="C18105" s="7" t="n">
        <v>6</v>
      </c>
      <c r="D18105" s="7" t="n">
        <v>1</v>
      </c>
    </row>
    <row r="18106" spans="1:22">
      <c r="A18106" t="s">
        <v>4</v>
      </c>
      <c r="B18106" s="4" t="s">
        <v>5</v>
      </c>
      <c r="C18106" s="4" t="s">
        <v>8</v>
      </c>
      <c r="D18106" s="4" t="s">
        <v>7</v>
      </c>
      <c r="E18106" s="4" t="s">
        <v>8</v>
      </c>
      <c r="F18106" s="4" t="s">
        <v>9</v>
      </c>
      <c r="G18106" s="4" t="s">
        <v>9</v>
      </c>
      <c r="H18106" s="4" t="s">
        <v>9</v>
      </c>
      <c r="I18106" s="4" t="s">
        <v>9</v>
      </c>
      <c r="J18106" s="4" t="s">
        <v>9</v>
      </c>
      <c r="K18106" s="4" t="s">
        <v>9</v>
      </c>
      <c r="L18106" s="4" t="s">
        <v>9</v>
      </c>
      <c r="M18106" s="4" t="s">
        <v>9</v>
      </c>
      <c r="N18106" s="4" t="s">
        <v>9</v>
      </c>
      <c r="O18106" s="4" t="s">
        <v>9</v>
      </c>
      <c r="P18106" s="4" t="s">
        <v>9</v>
      </c>
      <c r="Q18106" s="4" t="s">
        <v>9</v>
      </c>
      <c r="R18106" s="4" t="s">
        <v>9</v>
      </c>
      <c r="S18106" s="4" t="s">
        <v>9</v>
      </c>
      <c r="T18106" s="4" t="s">
        <v>9</v>
      </c>
      <c r="U18106" s="4" t="s">
        <v>9</v>
      </c>
    </row>
    <row r="18107" spans="1:22">
      <c r="A18107" t="n">
        <v>150123</v>
      </c>
      <c r="B18107" s="51" t="n">
        <v>36</v>
      </c>
      <c r="C18107" s="7" t="n">
        <v>8</v>
      </c>
      <c r="D18107" s="7" t="n">
        <v>12</v>
      </c>
      <c r="E18107" s="7" t="n">
        <v>0</v>
      </c>
      <c r="F18107" s="7" t="s">
        <v>245</v>
      </c>
      <c r="G18107" s="7" t="s">
        <v>15</v>
      </c>
      <c r="H18107" s="7" t="s">
        <v>15</v>
      </c>
      <c r="I18107" s="7" t="s">
        <v>15</v>
      </c>
      <c r="J18107" s="7" t="s">
        <v>15</v>
      </c>
      <c r="K18107" s="7" t="s">
        <v>15</v>
      </c>
      <c r="L18107" s="7" t="s">
        <v>15</v>
      </c>
      <c r="M18107" s="7" t="s">
        <v>15</v>
      </c>
      <c r="N18107" s="7" t="s">
        <v>15</v>
      </c>
      <c r="O18107" s="7" t="s">
        <v>15</v>
      </c>
      <c r="P18107" s="7" t="s">
        <v>15</v>
      </c>
      <c r="Q18107" s="7" t="s">
        <v>15</v>
      </c>
      <c r="R18107" s="7" t="s">
        <v>15</v>
      </c>
      <c r="S18107" s="7" t="s">
        <v>15</v>
      </c>
      <c r="T18107" s="7" t="s">
        <v>15</v>
      </c>
      <c r="U18107" s="7" t="s">
        <v>15</v>
      </c>
    </row>
    <row r="18108" spans="1:22">
      <c r="A18108" t="s">
        <v>4</v>
      </c>
      <c r="B18108" s="4" t="s">
        <v>5</v>
      </c>
      <c r="C18108" s="4" t="s">
        <v>8</v>
      </c>
      <c r="D18108" s="4" t="s">
        <v>7</v>
      </c>
      <c r="E18108" s="4" t="s">
        <v>8</v>
      </c>
      <c r="F18108" s="4" t="s">
        <v>9</v>
      </c>
      <c r="G18108" s="4" t="s">
        <v>9</v>
      </c>
      <c r="H18108" s="4" t="s">
        <v>9</v>
      </c>
      <c r="I18108" s="4" t="s">
        <v>9</v>
      </c>
      <c r="J18108" s="4" t="s">
        <v>9</v>
      </c>
      <c r="K18108" s="4" t="s">
        <v>9</v>
      </c>
      <c r="L18108" s="4" t="s">
        <v>9</v>
      </c>
      <c r="M18108" s="4" t="s">
        <v>9</v>
      </c>
      <c r="N18108" s="4" t="s">
        <v>9</v>
      </c>
      <c r="O18108" s="4" t="s">
        <v>9</v>
      </c>
      <c r="P18108" s="4" t="s">
        <v>9</v>
      </c>
      <c r="Q18108" s="4" t="s">
        <v>9</v>
      </c>
      <c r="R18108" s="4" t="s">
        <v>9</v>
      </c>
      <c r="S18108" s="4" t="s">
        <v>9</v>
      </c>
      <c r="T18108" s="4" t="s">
        <v>9</v>
      </c>
      <c r="U18108" s="4" t="s">
        <v>9</v>
      </c>
    </row>
    <row r="18109" spans="1:22">
      <c r="A18109" t="n">
        <v>150153</v>
      </c>
      <c r="B18109" s="51" t="n">
        <v>36</v>
      </c>
      <c r="C18109" s="7" t="n">
        <v>8</v>
      </c>
      <c r="D18109" s="7" t="n">
        <v>107</v>
      </c>
      <c r="E18109" s="7" t="n">
        <v>0</v>
      </c>
      <c r="F18109" s="7" t="s">
        <v>248</v>
      </c>
      <c r="G18109" s="7" t="s">
        <v>15</v>
      </c>
      <c r="H18109" s="7" t="s">
        <v>15</v>
      </c>
      <c r="I18109" s="7" t="s">
        <v>15</v>
      </c>
      <c r="J18109" s="7" t="s">
        <v>15</v>
      </c>
      <c r="K18109" s="7" t="s">
        <v>15</v>
      </c>
      <c r="L18109" s="7" t="s">
        <v>15</v>
      </c>
      <c r="M18109" s="7" t="s">
        <v>15</v>
      </c>
      <c r="N18109" s="7" t="s">
        <v>15</v>
      </c>
      <c r="O18109" s="7" t="s">
        <v>15</v>
      </c>
      <c r="P18109" s="7" t="s">
        <v>15</v>
      </c>
      <c r="Q18109" s="7" t="s">
        <v>15</v>
      </c>
      <c r="R18109" s="7" t="s">
        <v>15</v>
      </c>
      <c r="S18109" s="7" t="s">
        <v>15</v>
      </c>
      <c r="T18109" s="7" t="s">
        <v>15</v>
      </c>
      <c r="U18109" s="7" t="s">
        <v>15</v>
      </c>
    </row>
    <row r="18110" spans="1:22">
      <c r="A18110" t="s">
        <v>4</v>
      </c>
      <c r="B18110" s="4" t="s">
        <v>5</v>
      </c>
      <c r="C18110" s="4" t="s">
        <v>8</v>
      </c>
      <c r="D18110" s="4" t="s">
        <v>7</v>
      </c>
      <c r="E18110" s="4" t="s">
        <v>8</v>
      </c>
      <c r="F18110" s="4" t="s">
        <v>9</v>
      </c>
      <c r="G18110" s="4" t="s">
        <v>9</v>
      </c>
      <c r="H18110" s="4" t="s">
        <v>9</v>
      </c>
      <c r="I18110" s="4" t="s">
        <v>9</v>
      </c>
      <c r="J18110" s="4" t="s">
        <v>9</v>
      </c>
      <c r="K18110" s="4" t="s">
        <v>9</v>
      </c>
      <c r="L18110" s="4" t="s">
        <v>9</v>
      </c>
      <c r="M18110" s="4" t="s">
        <v>9</v>
      </c>
      <c r="N18110" s="4" t="s">
        <v>9</v>
      </c>
      <c r="O18110" s="4" t="s">
        <v>9</v>
      </c>
      <c r="P18110" s="4" t="s">
        <v>9</v>
      </c>
      <c r="Q18110" s="4" t="s">
        <v>9</v>
      </c>
      <c r="R18110" s="4" t="s">
        <v>9</v>
      </c>
      <c r="S18110" s="4" t="s">
        <v>9</v>
      </c>
      <c r="T18110" s="4" t="s">
        <v>9</v>
      </c>
      <c r="U18110" s="4" t="s">
        <v>9</v>
      </c>
    </row>
    <row r="18111" spans="1:22">
      <c r="A18111" t="n">
        <v>150186</v>
      </c>
      <c r="B18111" s="51" t="n">
        <v>36</v>
      </c>
      <c r="C18111" s="7" t="n">
        <v>8</v>
      </c>
      <c r="D18111" s="7" t="n">
        <v>108</v>
      </c>
      <c r="E18111" s="7" t="n">
        <v>0</v>
      </c>
      <c r="F18111" s="7" t="s">
        <v>248</v>
      </c>
      <c r="G18111" s="7" t="s">
        <v>15</v>
      </c>
      <c r="H18111" s="7" t="s">
        <v>15</v>
      </c>
      <c r="I18111" s="7" t="s">
        <v>15</v>
      </c>
      <c r="J18111" s="7" t="s">
        <v>15</v>
      </c>
      <c r="K18111" s="7" t="s">
        <v>15</v>
      </c>
      <c r="L18111" s="7" t="s">
        <v>15</v>
      </c>
      <c r="M18111" s="7" t="s">
        <v>15</v>
      </c>
      <c r="N18111" s="7" t="s">
        <v>15</v>
      </c>
      <c r="O18111" s="7" t="s">
        <v>15</v>
      </c>
      <c r="P18111" s="7" t="s">
        <v>15</v>
      </c>
      <c r="Q18111" s="7" t="s">
        <v>15</v>
      </c>
      <c r="R18111" s="7" t="s">
        <v>15</v>
      </c>
      <c r="S18111" s="7" t="s">
        <v>15</v>
      </c>
      <c r="T18111" s="7" t="s">
        <v>15</v>
      </c>
      <c r="U18111" s="7" t="s">
        <v>15</v>
      </c>
    </row>
    <row r="18112" spans="1:22">
      <c r="A18112" t="s">
        <v>4</v>
      </c>
      <c r="B18112" s="4" t="s">
        <v>5</v>
      </c>
      <c r="C18112" s="4" t="s">
        <v>8</v>
      </c>
      <c r="D18112" s="4" t="s">
        <v>7</v>
      </c>
      <c r="E18112" s="4" t="s">
        <v>8</v>
      </c>
      <c r="F18112" s="4" t="s">
        <v>12</v>
      </c>
    </row>
    <row r="18113" spans="1:21">
      <c r="A18113" t="n">
        <v>150219</v>
      </c>
      <c r="B18113" s="12" t="n">
        <v>5</v>
      </c>
      <c r="C18113" s="7" t="n">
        <v>30</v>
      </c>
      <c r="D18113" s="7" t="n">
        <v>10671</v>
      </c>
      <c r="E18113" s="7" t="n">
        <v>1</v>
      </c>
      <c r="F18113" s="13" t="n">
        <f t="normal" ca="1">A18117</f>
        <v>0</v>
      </c>
    </row>
    <row r="18114" spans="1:21">
      <c r="A18114" t="s">
        <v>4</v>
      </c>
      <c r="B18114" s="4" t="s">
        <v>5</v>
      </c>
      <c r="C18114" s="4" t="s">
        <v>8</v>
      </c>
      <c r="D18114" s="4" t="s">
        <v>7</v>
      </c>
      <c r="E18114" s="4" t="s">
        <v>8</v>
      </c>
      <c r="F18114" s="4" t="s">
        <v>9</v>
      </c>
      <c r="G18114" s="4" t="s">
        <v>9</v>
      </c>
      <c r="H18114" s="4" t="s">
        <v>9</v>
      </c>
      <c r="I18114" s="4" t="s">
        <v>9</v>
      </c>
      <c r="J18114" s="4" t="s">
        <v>9</v>
      </c>
      <c r="K18114" s="4" t="s">
        <v>9</v>
      </c>
      <c r="L18114" s="4" t="s">
        <v>9</v>
      </c>
      <c r="M18114" s="4" t="s">
        <v>9</v>
      </c>
      <c r="N18114" s="4" t="s">
        <v>9</v>
      </c>
      <c r="O18114" s="4" t="s">
        <v>9</v>
      </c>
      <c r="P18114" s="4" t="s">
        <v>9</v>
      </c>
      <c r="Q18114" s="4" t="s">
        <v>9</v>
      </c>
      <c r="R18114" s="4" t="s">
        <v>9</v>
      </c>
      <c r="S18114" s="4" t="s">
        <v>9</v>
      </c>
      <c r="T18114" s="4" t="s">
        <v>9</v>
      </c>
      <c r="U18114" s="4" t="s">
        <v>9</v>
      </c>
    </row>
    <row r="18115" spans="1:21">
      <c r="A18115" t="n">
        <v>150228</v>
      </c>
      <c r="B18115" s="51" t="n">
        <v>36</v>
      </c>
      <c r="C18115" s="7" t="n">
        <v>8</v>
      </c>
      <c r="D18115" s="7" t="n">
        <v>90</v>
      </c>
      <c r="E18115" s="7" t="n">
        <v>0</v>
      </c>
      <c r="F18115" s="7" t="s">
        <v>248</v>
      </c>
      <c r="G18115" s="7" t="s">
        <v>15</v>
      </c>
      <c r="H18115" s="7" t="s">
        <v>15</v>
      </c>
      <c r="I18115" s="7" t="s">
        <v>15</v>
      </c>
      <c r="J18115" s="7" t="s">
        <v>15</v>
      </c>
      <c r="K18115" s="7" t="s">
        <v>15</v>
      </c>
      <c r="L18115" s="7" t="s">
        <v>15</v>
      </c>
      <c r="M18115" s="7" t="s">
        <v>15</v>
      </c>
      <c r="N18115" s="7" t="s">
        <v>15</v>
      </c>
      <c r="O18115" s="7" t="s">
        <v>15</v>
      </c>
      <c r="P18115" s="7" t="s">
        <v>15</v>
      </c>
      <c r="Q18115" s="7" t="s">
        <v>15</v>
      </c>
      <c r="R18115" s="7" t="s">
        <v>15</v>
      </c>
      <c r="S18115" s="7" t="s">
        <v>15</v>
      </c>
      <c r="T18115" s="7" t="s">
        <v>15</v>
      </c>
      <c r="U18115" s="7" t="s">
        <v>15</v>
      </c>
    </row>
    <row r="18116" spans="1:21">
      <c r="A18116" t="s">
        <v>4</v>
      </c>
      <c r="B18116" s="4" t="s">
        <v>5</v>
      </c>
      <c r="C18116" s="4" t="s">
        <v>8</v>
      </c>
      <c r="D18116" s="4" t="s">
        <v>7</v>
      </c>
      <c r="E18116" s="4" t="s">
        <v>8</v>
      </c>
      <c r="F18116" s="4" t="s">
        <v>12</v>
      </c>
    </row>
    <row r="18117" spans="1:21">
      <c r="A18117" t="n">
        <v>150261</v>
      </c>
      <c r="B18117" s="12" t="n">
        <v>5</v>
      </c>
      <c r="C18117" s="7" t="n">
        <v>30</v>
      </c>
      <c r="D18117" s="7" t="n">
        <v>10692</v>
      </c>
      <c r="E18117" s="7" t="n">
        <v>1</v>
      </c>
      <c r="F18117" s="13" t="n">
        <f t="normal" ca="1">A18121</f>
        <v>0</v>
      </c>
    </row>
    <row r="18118" spans="1:21">
      <c r="A18118" t="s">
        <v>4</v>
      </c>
      <c r="B18118" s="4" t="s">
        <v>5</v>
      </c>
      <c r="C18118" s="4" t="s">
        <v>8</v>
      </c>
      <c r="D18118" s="4" t="s">
        <v>7</v>
      </c>
      <c r="E18118" s="4" t="s">
        <v>8</v>
      </c>
      <c r="F18118" s="4" t="s">
        <v>9</v>
      </c>
      <c r="G18118" s="4" t="s">
        <v>9</v>
      </c>
      <c r="H18118" s="4" t="s">
        <v>9</v>
      </c>
      <c r="I18118" s="4" t="s">
        <v>9</v>
      </c>
      <c r="J18118" s="4" t="s">
        <v>9</v>
      </c>
      <c r="K18118" s="4" t="s">
        <v>9</v>
      </c>
      <c r="L18118" s="4" t="s">
        <v>9</v>
      </c>
      <c r="M18118" s="4" t="s">
        <v>9</v>
      </c>
      <c r="N18118" s="4" t="s">
        <v>9</v>
      </c>
      <c r="O18118" s="4" t="s">
        <v>9</v>
      </c>
      <c r="P18118" s="4" t="s">
        <v>9</v>
      </c>
      <c r="Q18118" s="4" t="s">
        <v>9</v>
      </c>
      <c r="R18118" s="4" t="s">
        <v>9</v>
      </c>
      <c r="S18118" s="4" t="s">
        <v>9</v>
      </c>
      <c r="T18118" s="4" t="s">
        <v>9</v>
      </c>
      <c r="U18118" s="4" t="s">
        <v>9</v>
      </c>
    </row>
    <row r="18119" spans="1:21">
      <c r="A18119" t="n">
        <v>150270</v>
      </c>
      <c r="B18119" s="51" t="n">
        <v>36</v>
      </c>
      <c r="C18119" s="7" t="n">
        <v>8</v>
      </c>
      <c r="D18119" s="7" t="n">
        <v>94</v>
      </c>
      <c r="E18119" s="7" t="n">
        <v>0</v>
      </c>
      <c r="F18119" s="7" t="s">
        <v>248</v>
      </c>
      <c r="G18119" s="7" t="s">
        <v>15</v>
      </c>
      <c r="H18119" s="7" t="s">
        <v>15</v>
      </c>
      <c r="I18119" s="7" t="s">
        <v>15</v>
      </c>
      <c r="J18119" s="7" t="s">
        <v>15</v>
      </c>
      <c r="K18119" s="7" t="s">
        <v>15</v>
      </c>
      <c r="L18119" s="7" t="s">
        <v>15</v>
      </c>
      <c r="M18119" s="7" t="s">
        <v>15</v>
      </c>
      <c r="N18119" s="7" t="s">
        <v>15</v>
      </c>
      <c r="O18119" s="7" t="s">
        <v>15</v>
      </c>
      <c r="P18119" s="7" t="s">
        <v>15</v>
      </c>
      <c r="Q18119" s="7" t="s">
        <v>15</v>
      </c>
      <c r="R18119" s="7" t="s">
        <v>15</v>
      </c>
      <c r="S18119" s="7" t="s">
        <v>15</v>
      </c>
      <c r="T18119" s="7" t="s">
        <v>15</v>
      </c>
      <c r="U18119" s="7" t="s">
        <v>15</v>
      </c>
    </row>
    <row r="18120" spans="1:21">
      <c r="A18120" t="s">
        <v>4</v>
      </c>
      <c r="B18120" s="4" t="s">
        <v>5</v>
      </c>
      <c r="C18120" s="4" t="s">
        <v>8</v>
      </c>
      <c r="D18120" s="4" t="s">
        <v>7</v>
      </c>
      <c r="E18120" s="4" t="s">
        <v>8</v>
      </c>
      <c r="F18120" s="4" t="s">
        <v>12</v>
      </c>
    </row>
    <row r="18121" spans="1:21">
      <c r="A18121" t="n">
        <v>150303</v>
      </c>
      <c r="B18121" s="12" t="n">
        <v>5</v>
      </c>
      <c r="C18121" s="7" t="n">
        <v>30</v>
      </c>
      <c r="D18121" s="7" t="n">
        <v>10637</v>
      </c>
      <c r="E18121" s="7" t="n">
        <v>1</v>
      </c>
      <c r="F18121" s="13" t="n">
        <f t="normal" ca="1">A18127</f>
        <v>0</v>
      </c>
    </row>
    <row r="18122" spans="1:21">
      <c r="A18122" t="s">
        <v>4</v>
      </c>
      <c r="B18122" s="4" t="s">
        <v>5</v>
      </c>
      <c r="C18122" s="4" t="s">
        <v>8</v>
      </c>
      <c r="D18122" s="4" t="s">
        <v>7</v>
      </c>
      <c r="E18122" s="4" t="s">
        <v>8</v>
      </c>
      <c r="F18122" s="4" t="s">
        <v>9</v>
      </c>
      <c r="G18122" s="4" t="s">
        <v>9</v>
      </c>
      <c r="H18122" s="4" t="s">
        <v>9</v>
      </c>
      <c r="I18122" s="4" t="s">
        <v>9</v>
      </c>
      <c r="J18122" s="4" t="s">
        <v>9</v>
      </c>
      <c r="K18122" s="4" t="s">
        <v>9</v>
      </c>
      <c r="L18122" s="4" t="s">
        <v>9</v>
      </c>
      <c r="M18122" s="4" t="s">
        <v>9</v>
      </c>
      <c r="N18122" s="4" t="s">
        <v>9</v>
      </c>
      <c r="O18122" s="4" t="s">
        <v>9</v>
      </c>
      <c r="P18122" s="4" t="s">
        <v>9</v>
      </c>
      <c r="Q18122" s="4" t="s">
        <v>9</v>
      </c>
      <c r="R18122" s="4" t="s">
        <v>9</v>
      </c>
      <c r="S18122" s="4" t="s">
        <v>9</v>
      </c>
      <c r="T18122" s="4" t="s">
        <v>9</v>
      </c>
      <c r="U18122" s="4" t="s">
        <v>9</v>
      </c>
    </row>
    <row r="18123" spans="1:21">
      <c r="A18123" t="n">
        <v>150312</v>
      </c>
      <c r="B18123" s="51" t="n">
        <v>36</v>
      </c>
      <c r="C18123" s="7" t="n">
        <v>8</v>
      </c>
      <c r="D18123" s="7" t="n">
        <v>106</v>
      </c>
      <c r="E18123" s="7" t="n">
        <v>0</v>
      </c>
      <c r="F18123" s="7" t="s">
        <v>248</v>
      </c>
      <c r="G18123" s="7" t="s">
        <v>15</v>
      </c>
      <c r="H18123" s="7" t="s">
        <v>15</v>
      </c>
      <c r="I18123" s="7" t="s">
        <v>15</v>
      </c>
      <c r="J18123" s="7" t="s">
        <v>15</v>
      </c>
      <c r="K18123" s="7" t="s">
        <v>15</v>
      </c>
      <c r="L18123" s="7" t="s">
        <v>15</v>
      </c>
      <c r="M18123" s="7" t="s">
        <v>15</v>
      </c>
      <c r="N18123" s="7" t="s">
        <v>15</v>
      </c>
      <c r="O18123" s="7" t="s">
        <v>15</v>
      </c>
      <c r="P18123" s="7" t="s">
        <v>15</v>
      </c>
      <c r="Q18123" s="7" t="s">
        <v>15</v>
      </c>
      <c r="R18123" s="7" t="s">
        <v>15</v>
      </c>
      <c r="S18123" s="7" t="s">
        <v>15</v>
      </c>
      <c r="T18123" s="7" t="s">
        <v>15</v>
      </c>
      <c r="U18123" s="7" t="s">
        <v>15</v>
      </c>
    </row>
    <row r="18124" spans="1:21">
      <c r="A18124" t="s">
        <v>4</v>
      </c>
      <c r="B18124" s="4" t="s">
        <v>5</v>
      </c>
      <c r="C18124" s="4" t="s">
        <v>12</v>
      </c>
    </row>
    <row r="18125" spans="1:21">
      <c r="A18125" t="n">
        <v>150345</v>
      </c>
      <c r="B18125" s="15" t="n">
        <v>3</v>
      </c>
      <c r="C18125" s="13" t="n">
        <f t="normal" ca="1">A18129</f>
        <v>0</v>
      </c>
    </row>
    <row r="18126" spans="1:21">
      <c r="A18126" t="s">
        <v>4</v>
      </c>
      <c r="B18126" s="4" t="s">
        <v>5</v>
      </c>
      <c r="C18126" s="4" t="s">
        <v>8</v>
      </c>
      <c r="D18126" s="4" t="s">
        <v>7</v>
      </c>
      <c r="E18126" s="4" t="s">
        <v>8</v>
      </c>
      <c r="F18126" s="4" t="s">
        <v>9</v>
      </c>
      <c r="G18126" s="4" t="s">
        <v>9</v>
      </c>
      <c r="H18126" s="4" t="s">
        <v>9</v>
      </c>
      <c r="I18126" s="4" t="s">
        <v>9</v>
      </c>
      <c r="J18126" s="4" t="s">
        <v>9</v>
      </c>
      <c r="K18126" s="4" t="s">
        <v>9</v>
      </c>
      <c r="L18126" s="4" t="s">
        <v>9</v>
      </c>
      <c r="M18126" s="4" t="s">
        <v>9</v>
      </c>
      <c r="N18126" s="4" t="s">
        <v>9</v>
      </c>
      <c r="O18126" s="4" t="s">
        <v>9</v>
      </c>
      <c r="P18126" s="4" t="s">
        <v>9</v>
      </c>
      <c r="Q18126" s="4" t="s">
        <v>9</v>
      </c>
      <c r="R18126" s="4" t="s">
        <v>9</v>
      </c>
      <c r="S18126" s="4" t="s">
        <v>9</v>
      </c>
      <c r="T18126" s="4" t="s">
        <v>9</v>
      </c>
      <c r="U18126" s="4" t="s">
        <v>9</v>
      </c>
    </row>
    <row r="18127" spans="1:21">
      <c r="A18127" t="n">
        <v>150350</v>
      </c>
      <c r="B18127" s="51" t="n">
        <v>36</v>
      </c>
      <c r="C18127" s="7" t="n">
        <v>8</v>
      </c>
      <c r="D18127" s="7" t="n">
        <v>7044</v>
      </c>
      <c r="E18127" s="7" t="n">
        <v>0</v>
      </c>
      <c r="F18127" s="7" t="s">
        <v>248</v>
      </c>
      <c r="G18127" s="7" t="s">
        <v>15</v>
      </c>
      <c r="H18127" s="7" t="s">
        <v>15</v>
      </c>
      <c r="I18127" s="7" t="s">
        <v>15</v>
      </c>
      <c r="J18127" s="7" t="s">
        <v>15</v>
      </c>
      <c r="K18127" s="7" t="s">
        <v>15</v>
      </c>
      <c r="L18127" s="7" t="s">
        <v>15</v>
      </c>
      <c r="M18127" s="7" t="s">
        <v>15</v>
      </c>
      <c r="N18127" s="7" t="s">
        <v>15</v>
      </c>
      <c r="O18127" s="7" t="s">
        <v>15</v>
      </c>
      <c r="P18127" s="7" t="s">
        <v>15</v>
      </c>
      <c r="Q18127" s="7" t="s">
        <v>15</v>
      </c>
      <c r="R18127" s="7" t="s">
        <v>15</v>
      </c>
      <c r="S18127" s="7" t="s">
        <v>15</v>
      </c>
      <c r="T18127" s="7" t="s">
        <v>15</v>
      </c>
      <c r="U18127" s="7" t="s">
        <v>15</v>
      </c>
    </row>
    <row r="18128" spans="1:21">
      <c r="A18128" t="s">
        <v>4</v>
      </c>
      <c r="B18128" s="4" t="s">
        <v>5</v>
      </c>
      <c r="C18128" s="4" t="s">
        <v>8</v>
      </c>
      <c r="D18128" s="4" t="s">
        <v>9</v>
      </c>
    </row>
    <row r="18129" spans="1:21">
      <c r="A18129" t="n">
        <v>150383</v>
      </c>
      <c r="B18129" s="9" t="n">
        <v>2</v>
      </c>
      <c r="C18129" s="7" t="n">
        <v>10</v>
      </c>
      <c r="D18129" s="7" t="s">
        <v>191</v>
      </c>
    </row>
    <row r="18130" spans="1:21">
      <c r="A18130" t="s">
        <v>4</v>
      </c>
      <c r="B18130" s="4" t="s">
        <v>5</v>
      </c>
      <c r="C18130" s="4" t="s">
        <v>7</v>
      </c>
      <c r="D18130" s="4" t="s">
        <v>13</v>
      </c>
      <c r="E18130" s="4" t="s">
        <v>13</v>
      </c>
      <c r="F18130" s="4" t="s">
        <v>13</v>
      </c>
      <c r="G18130" s="4" t="s">
        <v>13</v>
      </c>
    </row>
    <row r="18131" spans="1:21">
      <c r="A18131" t="n">
        <v>150409</v>
      </c>
      <c r="B18131" s="46" t="n">
        <v>46</v>
      </c>
      <c r="C18131" s="7" t="n">
        <v>13</v>
      </c>
      <c r="D18131" s="7" t="n">
        <v>0</v>
      </c>
      <c r="E18131" s="7" t="n">
        <v>2.10999989509583</v>
      </c>
      <c r="F18131" s="7" t="n">
        <v>45</v>
      </c>
      <c r="G18131" s="7" t="n">
        <v>0</v>
      </c>
    </row>
    <row r="18132" spans="1:21">
      <c r="A18132" t="s">
        <v>4</v>
      </c>
      <c r="B18132" s="4" t="s">
        <v>5</v>
      </c>
      <c r="C18132" s="4" t="s">
        <v>7</v>
      </c>
      <c r="D18132" s="4" t="s">
        <v>13</v>
      </c>
      <c r="E18132" s="4" t="s">
        <v>13</v>
      </c>
      <c r="F18132" s="4" t="s">
        <v>13</v>
      </c>
      <c r="G18132" s="4" t="s">
        <v>13</v>
      </c>
    </row>
    <row r="18133" spans="1:21">
      <c r="A18133" t="n">
        <v>150428</v>
      </c>
      <c r="B18133" s="46" t="n">
        <v>46</v>
      </c>
      <c r="C18133" s="7" t="n">
        <v>83</v>
      </c>
      <c r="D18133" s="7" t="n">
        <v>0.899999976158142</v>
      </c>
      <c r="E18133" s="7" t="n">
        <v>2.10999989509583</v>
      </c>
      <c r="F18133" s="7" t="n">
        <v>44.2000007629395</v>
      </c>
      <c r="G18133" s="7" t="n">
        <v>0</v>
      </c>
    </row>
    <row r="18134" spans="1:21">
      <c r="A18134" t="s">
        <v>4</v>
      </c>
      <c r="B18134" s="4" t="s">
        <v>5</v>
      </c>
      <c r="C18134" s="4" t="s">
        <v>7</v>
      </c>
      <c r="D18134" s="4" t="s">
        <v>13</v>
      </c>
      <c r="E18134" s="4" t="s">
        <v>13</v>
      </c>
      <c r="F18134" s="4" t="s">
        <v>13</v>
      </c>
      <c r="G18134" s="4" t="s">
        <v>13</v>
      </c>
    </row>
    <row r="18135" spans="1:21">
      <c r="A18135" t="n">
        <v>150447</v>
      </c>
      <c r="B18135" s="46" t="n">
        <v>46</v>
      </c>
      <c r="C18135" s="7" t="n">
        <v>12</v>
      </c>
      <c r="D18135" s="7" t="n">
        <v>0</v>
      </c>
      <c r="E18135" s="7" t="n">
        <v>0</v>
      </c>
      <c r="F18135" s="7" t="n">
        <v>50.9199981689453</v>
      </c>
      <c r="G18135" s="7" t="n">
        <v>0</v>
      </c>
    </row>
    <row r="18136" spans="1:21">
      <c r="A18136" t="s">
        <v>4</v>
      </c>
      <c r="B18136" s="4" t="s">
        <v>5</v>
      </c>
      <c r="C18136" s="4" t="s">
        <v>7</v>
      </c>
      <c r="D18136" s="4" t="s">
        <v>13</v>
      </c>
      <c r="E18136" s="4" t="s">
        <v>13</v>
      </c>
      <c r="F18136" s="4" t="s">
        <v>13</v>
      </c>
      <c r="G18136" s="4" t="s">
        <v>13</v>
      </c>
    </row>
    <row r="18137" spans="1:21">
      <c r="A18137" t="n">
        <v>150466</v>
      </c>
      <c r="B18137" s="46" t="n">
        <v>46</v>
      </c>
      <c r="C18137" s="7" t="n">
        <v>107</v>
      </c>
      <c r="D18137" s="7" t="n">
        <v>-6.69999980926514</v>
      </c>
      <c r="E18137" s="7" t="n">
        <v>0</v>
      </c>
      <c r="F18137" s="7" t="n">
        <v>48.7000007629395</v>
      </c>
      <c r="G18137" s="7" t="n">
        <v>315</v>
      </c>
    </row>
    <row r="18138" spans="1:21">
      <c r="A18138" t="s">
        <v>4</v>
      </c>
      <c r="B18138" s="4" t="s">
        <v>5</v>
      </c>
      <c r="C18138" s="4" t="s">
        <v>7</v>
      </c>
      <c r="D18138" s="4" t="s">
        <v>13</v>
      </c>
      <c r="E18138" s="4" t="s">
        <v>13</v>
      </c>
      <c r="F18138" s="4" t="s">
        <v>13</v>
      </c>
      <c r="G18138" s="4" t="s">
        <v>13</v>
      </c>
    </row>
    <row r="18139" spans="1:21">
      <c r="A18139" t="n">
        <v>150485</v>
      </c>
      <c r="B18139" s="46" t="n">
        <v>46</v>
      </c>
      <c r="C18139" s="7" t="n">
        <v>108</v>
      </c>
      <c r="D18139" s="7" t="n">
        <v>6.69999980926514</v>
      </c>
      <c r="E18139" s="7" t="n">
        <v>0</v>
      </c>
      <c r="F18139" s="7" t="n">
        <v>48.7000007629395</v>
      </c>
      <c r="G18139" s="7" t="n">
        <v>45</v>
      </c>
    </row>
    <row r="18140" spans="1:21">
      <c r="A18140" t="s">
        <v>4</v>
      </c>
      <c r="B18140" s="4" t="s">
        <v>5</v>
      </c>
      <c r="C18140" s="4" t="s">
        <v>8</v>
      </c>
      <c r="D18140" s="4" t="s">
        <v>7</v>
      </c>
      <c r="E18140" s="4" t="s">
        <v>8</v>
      </c>
      <c r="F18140" s="4" t="s">
        <v>12</v>
      </c>
    </row>
    <row r="18141" spans="1:21">
      <c r="A18141" t="n">
        <v>150504</v>
      </c>
      <c r="B18141" s="12" t="n">
        <v>5</v>
      </c>
      <c r="C18141" s="7" t="n">
        <v>30</v>
      </c>
      <c r="D18141" s="7" t="n">
        <v>10671</v>
      </c>
      <c r="E18141" s="7" t="n">
        <v>1</v>
      </c>
      <c r="F18141" s="13" t="n">
        <f t="normal" ca="1">A18145</f>
        <v>0</v>
      </c>
    </row>
    <row r="18142" spans="1:21">
      <c r="A18142" t="s">
        <v>4</v>
      </c>
      <c r="B18142" s="4" t="s">
        <v>5</v>
      </c>
      <c r="C18142" s="4" t="s">
        <v>7</v>
      </c>
      <c r="D18142" s="4" t="s">
        <v>13</v>
      </c>
      <c r="E18142" s="4" t="s">
        <v>13</v>
      </c>
      <c r="F18142" s="4" t="s">
        <v>13</v>
      </c>
      <c r="G18142" s="4" t="s">
        <v>13</v>
      </c>
    </row>
    <row r="18143" spans="1:21">
      <c r="A18143" t="n">
        <v>150513</v>
      </c>
      <c r="B18143" s="46" t="n">
        <v>46</v>
      </c>
      <c r="C18143" s="7" t="n">
        <v>90</v>
      </c>
      <c r="D18143" s="7" t="n">
        <v>-8.05000019073486</v>
      </c>
      <c r="E18143" s="7" t="n">
        <v>0</v>
      </c>
      <c r="F18143" s="7" t="n">
        <v>46</v>
      </c>
      <c r="G18143" s="7" t="n">
        <v>270</v>
      </c>
    </row>
    <row r="18144" spans="1:21">
      <c r="A18144" t="s">
        <v>4</v>
      </c>
      <c r="B18144" s="4" t="s">
        <v>5</v>
      </c>
      <c r="C18144" s="4" t="s">
        <v>8</v>
      </c>
      <c r="D18144" s="4" t="s">
        <v>7</v>
      </c>
      <c r="E18144" s="4" t="s">
        <v>8</v>
      </c>
      <c r="F18144" s="4" t="s">
        <v>12</v>
      </c>
    </row>
    <row r="18145" spans="1:7">
      <c r="A18145" t="n">
        <v>150532</v>
      </c>
      <c r="B18145" s="12" t="n">
        <v>5</v>
      </c>
      <c r="C18145" s="7" t="n">
        <v>30</v>
      </c>
      <c r="D18145" s="7" t="n">
        <v>10692</v>
      </c>
      <c r="E18145" s="7" t="n">
        <v>1</v>
      </c>
      <c r="F18145" s="13" t="n">
        <f t="normal" ca="1">A18149</f>
        <v>0</v>
      </c>
    </row>
    <row r="18146" spans="1:7">
      <c r="A18146" t="s">
        <v>4</v>
      </c>
      <c r="B18146" s="4" t="s">
        <v>5</v>
      </c>
      <c r="C18146" s="4" t="s">
        <v>7</v>
      </c>
      <c r="D18146" s="4" t="s">
        <v>13</v>
      </c>
      <c r="E18146" s="4" t="s">
        <v>13</v>
      </c>
      <c r="F18146" s="4" t="s">
        <v>13</v>
      </c>
      <c r="G18146" s="4" t="s">
        <v>13</v>
      </c>
    </row>
    <row r="18147" spans="1:7">
      <c r="A18147" t="n">
        <v>150541</v>
      </c>
      <c r="B18147" s="46" t="n">
        <v>46</v>
      </c>
      <c r="C18147" s="7" t="n">
        <v>94</v>
      </c>
      <c r="D18147" s="7" t="n">
        <v>3.70000004768372</v>
      </c>
      <c r="E18147" s="7" t="n">
        <v>0</v>
      </c>
      <c r="F18147" s="7" t="n">
        <v>50.0999984741211</v>
      </c>
      <c r="G18147" s="7" t="n">
        <v>0</v>
      </c>
    </row>
    <row r="18148" spans="1:7">
      <c r="A18148" t="s">
        <v>4</v>
      </c>
      <c r="B18148" s="4" t="s">
        <v>5</v>
      </c>
      <c r="C18148" s="4" t="s">
        <v>8</v>
      </c>
      <c r="D18148" s="4" t="s">
        <v>7</v>
      </c>
      <c r="E18148" s="4" t="s">
        <v>8</v>
      </c>
      <c r="F18148" s="4" t="s">
        <v>12</v>
      </c>
    </row>
    <row r="18149" spans="1:7">
      <c r="A18149" t="n">
        <v>150560</v>
      </c>
      <c r="B18149" s="12" t="n">
        <v>5</v>
      </c>
      <c r="C18149" s="7" t="n">
        <v>30</v>
      </c>
      <c r="D18149" s="7" t="n">
        <v>10637</v>
      </c>
      <c r="E18149" s="7" t="n">
        <v>1</v>
      </c>
      <c r="F18149" s="13" t="n">
        <f t="normal" ca="1">A18155</f>
        <v>0</v>
      </c>
    </row>
    <row r="18150" spans="1:7">
      <c r="A18150" t="s">
        <v>4</v>
      </c>
      <c r="B18150" s="4" t="s">
        <v>5</v>
      </c>
      <c r="C18150" s="4" t="s">
        <v>7</v>
      </c>
      <c r="D18150" s="4" t="s">
        <v>13</v>
      </c>
      <c r="E18150" s="4" t="s">
        <v>13</v>
      </c>
      <c r="F18150" s="4" t="s">
        <v>13</v>
      </c>
      <c r="G18150" s="4" t="s">
        <v>13</v>
      </c>
    </row>
    <row r="18151" spans="1:7">
      <c r="A18151" t="n">
        <v>150569</v>
      </c>
      <c r="B18151" s="46" t="n">
        <v>46</v>
      </c>
      <c r="C18151" s="7" t="n">
        <v>106</v>
      </c>
      <c r="D18151" s="7" t="n">
        <v>-3.70000004768372</v>
      </c>
      <c r="E18151" s="7" t="n">
        <v>0</v>
      </c>
      <c r="F18151" s="7" t="n">
        <v>50.0999984741211</v>
      </c>
      <c r="G18151" s="7" t="n">
        <v>0</v>
      </c>
    </row>
    <row r="18152" spans="1:7">
      <c r="A18152" t="s">
        <v>4</v>
      </c>
      <c r="B18152" s="4" t="s">
        <v>5</v>
      </c>
      <c r="C18152" s="4" t="s">
        <v>12</v>
      </c>
    </row>
    <row r="18153" spans="1:7">
      <c r="A18153" t="n">
        <v>150588</v>
      </c>
      <c r="B18153" s="15" t="n">
        <v>3</v>
      </c>
      <c r="C18153" s="13" t="n">
        <f t="normal" ca="1">A18157</f>
        <v>0</v>
      </c>
    </row>
    <row r="18154" spans="1:7">
      <c r="A18154" t="s">
        <v>4</v>
      </c>
      <c r="B18154" s="4" t="s">
        <v>5</v>
      </c>
      <c r="C18154" s="4" t="s">
        <v>7</v>
      </c>
      <c r="D18154" s="4" t="s">
        <v>13</v>
      </c>
      <c r="E18154" s="4" t="s">
        <v>13</v>
      </c>
      <c r="F18154" s="4" t="s">
        <v>13</v>
      </c>
      <c r="G18154" s="4" t="s">
        <v>13</v>
      </c>
    </row>
    <row r="18155" spans="1:7">
      <c r="A18155" t="n">
        <v>150593</v>
      </c>
      <c r="B18155" s="46" t="n">
        <v>46</v>
      </c>
      <c r="C18155" s="7" t="n">
        <v>7044</v>
      </c>
      <c r="D18155" s="7" t="n">
        <v>-3.70000004768372</v>
      </c>
      <c r="E18155" s="7" t="n">
        <v>0</v>
      </c>
      <c r="F18155" s="7" t="n">
        <v>50.0999984741211</v>
      </c>
      <c r="G18155" s="7" t="n">
        <v>0</v>
      </c>
    </row>
    <row r="18156" spans="1:7">
      <c r="A18156" t="s">
        <v>4</v>
      </c>
      <c r="B18156" s="4" t="s">
        <v>5</v>
      </c>
      <c r="C18156" s="4" t="s">
        <v>8</v>
      </c>
      <c r="D18156" s="4" t="s">
        <v>8</v>
      </c>
      <c r="E18156" s="4" t="s">
        <v>13</v>
      </c>
      <c r="F18156" s="4" t="s">
        <v>13</v>
      </c>
      <c r="G18156" s="4" t="s">
        <v>13</v>
      </c>
      <c r="H18156" s="4" t="s">
        <v>7</v>
      </c>
    </row>
    <row r="18157" spans="1:7">
      <c r="A18157" t="n">
        <v>150612</v>
      </c>
      <c r="B18157" s="31" t="n">
        <v>45</v>
      </c>
      <c r="C18157" s="7" t="n">
        <v>2</v>
      </c>
      <c r="D18157" s="7" t="n">
        <v>3</v>
      </c>
      <c r="E18157" s="7" t="n">
        <v>-4.75</v>
      </c>
      <c r="F18157" s="7" t="n">
        <v>2.69000005722046</v>
      </c>
      <c r="G18157" s="7" t="n">
        <v>47.9799995422363</v>
      </c>
      <c r="H18157" s="7" t="n">
        <v>0</v>
      </c>
    </row>
    <row r="18158" spans="1:7">
      <c r="A18158" t="s">
        <v>4</v>
      </c>
      <c r="B18158" s="4" t="s">
        <v>5</v>
      </c>
      <c r="C18158" s="4" t="s">
        <v>8</v>
      </c>
      <c r="D18158" s="4" t="s">
        <v>8</v>
      </c>
      <c r="E18158" s="4" t="s">
        <v>13</v>
      </c>
      <c r="F18158" s="4" t="s">
        <v>13</v>
      </c>
      <c r="G18158" s="4" t="s">
        <v>13</v>
      </c>
      <c r="H18158" s="4" t="s">
        <v>7</v>
      </c>
      <c r="I18158" s="4" t="s">
        <v>8</v>
      </c>
    </row>
    <row r="18159" spans="1:7">
      <c r="A18159" t="n">
        <v>150629</v>
      </c>
      <c r="B18159" s="31" t="n">
        <v>45</v>
      </c>
      <c r="C18159" s="7" t="n">
        <v>4</v>
      </c>
      <c r="D18159" s="7" t="n">
        <v>3</v>
      </c>
      <c r="E18159" s="7" t="n">
        <v>19.9400005340576</v>
      </c>
      <c r="F18159" s="7" t="n">
        <v>113.23999786377</v>
      </c>
      <c r="G18159" s="7" t="n">
        <v>0</v>
      </c>
      <c r="H18159" s="7" t="n">
        <v>0</v>
      </c>
      <c r="I18159" s="7" t="n">
        <v>0</v>
      </c>
    </row>
    <row r="18160" spans="1:7">
      <c r="A18160" t="s">
        <v>4</v>
      </c>
      <c r="B18160" s="4" t="s">
        <v>5</v>
      </c>
      <c r="C18160" s="4" t="s">
        <v>8</v>
      </c>
      <c r="D18160" s="4" t="s">
        <v>8</v>
      </c>
      <c r="E18160" s="4" t="s">
        <v>13</v>
      </c>
      <c r="F18160" s="4" t="s">
        <v>7</v>
      </c>
    </row>
    <row r="18161" spans="1:9">
      <c r="A18161" t="n">
        <v>150647</v>
      </c>
      <c r="B18161" s="31" t="n">
        <v>45</v>
      </c>
      <c r="C18161" s="7" t="n">
        <v>5</v>
      </c>
      <c r="D18161" s="7" t="n">
        <v>3</v>
      </c>
      <c r="E18161" s="7" t="n">
        <v>6.59999990463257</v>
      </c>
      <c r="F18161" s="7" t="n">
        <v>0</v>
      </c>
    </row>
    <row r="18162" spans="1:9">
      <c r="A18162" t="s">
        <v>4</v>
      </c>
      <c r="B18162" s="4" t="s">
        <v>5</v>
      </c>
      <c r="C18162" s="4" t="s">
        <v>8</v>
      </c>
      <c r="D18162" s="4" t="s">
        <v>8</v>
      </c>
      <c r="E18162" s="4" t="s">
        <v>13</v>
      </c>
      <c r="F18162" s="4" t="s">
        <v>7</v>
      </c>
    </row>
    <row r="18163" spans="1:9">
      <c r="A18163" t="n">
        <v>150656</v>
      </c>
      <c r="B18163" s="31" t="n">
        <v>45</v>
      </c>
      <c r="C18163" s="7" t="n">
        <v>11</v>
      </c>
      <c r="D18163" s="7" t="n">
        <v>3</v>
      </c>
      <c r="E18163" s="7" t="n">
        <v>40.9000015258789</v>
      </c>
      <c r="F18163" s="7" t="n">
        <v>0</v>
      </c>
    </row>
    <row r="18164" spans="1:9">
      <c r="A18164" t="s">
        <v>4</v>
      </c>
      <c r="B18164" s="4" t="s">
        <v>5</v>
      </c>
      <c r="C18164" s="4" t="s">
        <v>8</v>
      </c>
      <c r="D18164" s="4" t="s">
        <v>8</v>
      </c>
      <c r="E18164" s="4" t="s">
        <v>13</v>
      </c>
      <c r="F18164" s="4" t="s">
        <v>13</v>
      </c>
      <c r="G18164" s="4" t="s">
        <v>13</v>
      </c>
      <c r="H18164" s="4" t="s">
        <v>7</v>
      </c>
    </row>
    <row r="18165" spans="1:9">
      <c r="A18165" t="n">
        <v>150665</v>
      </c>
      <c r="B18165" s="31" t="n">
        <v>45</v>
      </c>
      <c r="C18165" s="7" t="n">
        <v>2</v>
      </c>
      <c r="D18165" s="7" t="n">
        <v>3</v>
      </c>
      <c r="E18165" s="7" t="n">
        <v>4.71000003814697</v>
      </c>
      <c r="F18165" s="7" t="n">
        <v>1.73000001907349</v>
      </c>
      <c r="G18165" s="7" t="n">
        <v>48.0800018310547</v>
      </c>
      <c r="H18165" s="7" t="n">
        <v>6000</v>
      </c>
    </row>
    <row r="18166" spans="1:9">
      <c r="A18166" t="s">
        <v>4</v>
      </c>
      <c r="B18166" s="4" t="s">
        <v>5</v>
      </c>
      <c r="C18166" s="4" t="s">
        <v>8</v>
      </c>
      <c r="D18166" s="4" t="s">
        <v>8</v>
      </c>
      <c r="E18166" s="4" t="s">
        <v>13</v>
      </c>
      <c r="F18166" s="4" t="s">
        <v>13</v>
      </c>
      <c r="G18166" s="4" t="s">
        <v>13</v>
      </c>
      <c r="H18166" s="4" t="s">
        <v>7</v>
      </c>
      <c r="I18166" s="4" t="s">
        <v>8</v>
      </c>
    </row>
    <row r="18167" spans="1:9">
      <c r="A18167" t="n">
        <v>150682</v>
      </c>
      <c r="B18167" s="31" t="n">
        <v>45</v>
      </c>
      <c r="C18167" s="7" t="n">
        <v>4</v>
      </c>
      <c r="D18167" s="7" t="n">
        <v>3</v>
      </c>
      <c r="E18167" s="7" t="n">
        <v>5.34999990463257</v>
      </c>
      <c r="F18167" s="7" t="n">
        <v>101.720001220703</v>
      </c>
      <c r="G18167" s="7" t="n">
        <v>0</v>
      </c>
      <c r="H18167" s="7" t="n">
        <v>6000</v>
      </c>
      <c r="I18167" s="7" t="n">
        <v>1</v>
      </c>
    </row>
    <row r="18168" spans="1:9">
      <c r="A18168" t="s">
        <v>4</v>
      </c>
      <c r="B18168" s="4" t="s">
        <v>5</v>
      </c>
      <c r="C18168" s="4" t="s">
        <v>8</v>
      </c>
      <c r="D18168" s="4" t="s">
        <v>8</v>
      </c>
      <c r="E18168" s="4" t="s">
        <v>13</v>
      </c>
      <c r="F18168" s="4" t="s">
        <v>7</v>
      </c>
    </row>
    <row r="18169" spans="1:9">
      <c r="A18169" t="n">
        <v>150700</v>
      </c>
      <c r="B18169" s="31" t="n">
        <v>45</v>
      </c>
      <c r="C18169" s="7" t="n">
        <v>5</v>
      </c>
      <c r="D18169" s="7" t="n">
        <v>3</v>
      </c>
      <c r="E18169" s="7" t="n">
        <v>5.19999980926514</v>
      </c>
      <c r="F18169" s="7" t="n">
        <v>6000</v>
      </c>
    </row>
    <row r="18170" spans="1:9">
      <c r="A18170" t="s">
        <v>4</v>
      </c>
      <c r="B18170" s="4" t="s">
        <v>5</v>
      </c>
      <c r="C18170" s="4" t="s">
        <v>8</v>
      </c>
      <c r="D18170" s="4" t="s">
        <v>7</v>
      </c>
      <c r="E18170" s="4" t="s">
        <v>9</v>
      </c>
      <c r="F18170" s="4" t="s">
        <v>9</v>
      </c>
      <c r="G18170" s="4" t="s">
        <v>9</v>
      </c>
      <c r="H18170" s="4" t="s">
        <v>9</v>
      </c>
    </row>
    <row r="18171" spans="1:9">
      <c r="A18171" t="n">
        <v>150709</v>
      </c>
      <c r="B18171" s="39" t="n">
        <v>51</v>
      </c>
      <c r="C18171" s="7" t="n">
        <v>3</v>
      </c>
      <c r="D18171" s="7" t="n">
        <v>13</v>
      </c>
      <c r="E18171" s="7" t="s">
        <v>739</v>
      </c>
      <c r="F18171" s="7" t="s">
        <v>455</v>
      </c>
      <c r="G18171" s="7" t="s">
        <v>94</v>
      </c>
      <c r="H18171" s="7" t="s">
        <v>95</v>
      </c>
    </row>
    <row r="18172" spans="1:9">
      <c r="A18172" t="s">
        <v>4</v>
      </c>
      <c r="B18172" s="4" t="s">
        <v>5</v>
      </c>
      <c r="C18172" s="4" t="s">
        <v>8</v>
      </c>
      <c r="D18172" s="4" t="s">
        <v>7</v>
      </c>
      <c r="E18172" s="4" t="s">
        <v>9</v>
      </c>
      <c r="F18172" s="4" t="s">
        <v>9</v>
      </c>
      <c r="G18172" s="4" t="s">
        <v>9</v>
      </c>
      <c r="H18172" s="4" t="s">
        <v>9</v>
      </c>
    </row>
    <row r="18173" spans="1:9">
      <c r="A18173" t="n">
        <v>150738</v>
      </c>
      <c r="B18173" s="39" t="n">
        <v>51</v>
      </c>
      <c r="C18173" s="7" t="n">
        <v>3</v>
      </c>
      <c r="D18173" s="7" t="n">
        <v>83</v>
      </c>
      <c r="E18173" s="7" t="s">
        <v>739</v>
      </c>
      <c r="F18173" s="7" t="s">
        <v>455</v>
      </c>
      <c r="G18173" s="7" t="s">
        <v>94</v>
      </c>
      <c r="H18173" s="7" t="s">
        <v>95</v>
      </c>
    </row>
    <row r="18174" spans="1:9">
      <c r="A18174" t="s">
        <v>4</v>
      </c>
      <c r="B18174" s="4" t="s">
        <v>5</v>
      </c>
      <c r="C18174" s="4" t="s">
        <v>8</v>
      </c>
      <c r="D18174" s="4" t="s">
        <v>7</v>
      </c>
      <c r="E18174" s="4" t="s">
        <v>9</v>
      </c>
      <c r="F18174" s="4" t="s">
        <v>9</v>
      </c>
      <c r="G18174" s="4" t="s">
        <v>9</v>
      </c>
      <c r="H18174" s="4" t="s">
        <v>9</v>
      </c>
    </row>
    <row r="18175" spans="1:9">
      <c r="A18175" t="n">
        <v>150767</v>
      </c>
      <c r="B18175" s="39" t="n">
        <v>51</v>
      </c>
      <c r="C18175" s="7" t="n">
        <v>3</v>
      </c>
      <c r="D18175" s="7" t="n">
        <v>12</v>
      </c>
      <c r="E18175" s="7" t="s">
        <v>739</v>
      </c>
      <c r="F18175" s="7" t="s">
        <v>455</v>
      </c>
      <c r="G18175" s="7" t="s">
        <v>94</v>
      </c>
      <c r="H18175" s="7" t="s">
        <v>95</v>
      </c>
    </row>
    <row r="18176" spans="1:9">
      <c r="A18176" t="s">
        <v>4</v>
      </c>
      <c r="B18176" s="4" t="s">
        <v>5</v>
      </c>
      <c r="C18176" s="4" t="s">
        <v>8</v>
      </c>
      <c r="D18176" s="4" t="s">
        <v>7</v>
      </c>
      <c r="E18176" s="4" t="s">
        <v>9</v>
      </c>
      <c r="F18176" s="4" t="s">
        <v>9</v>
      </c>
      <c r="G18176" s="4" t="s">
        <v>9</v>
      </c>
      <c r="H18176" s="4" t="s">
        <v>9</v>
      </c>
    </row>
    <row r="18177" spans="1:9">
      <c r="A18177" t="n">
        <v>150796</v>
      </c>
      <c r="B18177" s="39" t="n">
        <v>51</v>
      </c>
      <c r="C18177" s="7" t="n">
        <v>3</v>
      </c>
      <c r="D18177" s="7" t="n">
        <v>107</v>
      </c>
      <c r="E18177" s="7" t="s">
        <v>739</v>
      </c>
      <c r="F18177" s="7" t="s">
        <v>455</v>
      </c>
      <c r="G18177" s="7" t="s">
        <v>94</v>
      </c>
      <c r="H18177" s="7" t="s">
        <v>95</v>
      </c>
    </row>
    <row r="18178" spans="1:9">
      <c r="A18178" t="s">
        <v>4</v>
      </c>
      <c r="B18178" s="4" t="s">
        <v>5</v>
      </c>
      <c r="C18178" s="4" t="s">
        <v>8</v>
      </c>
      <c r="D18178" s="4" t="s">
        <v>7</v>
      </c>
      <c r="E18178" s="4" t="s">
        <v>9</v>
      </c>
      <c r="F18178" s="4" t="s">
        <v>9</v>
      </c>
      <c r="G18178" s="4" t="s">
        <v>9</v>
      </c>
      <c r="H18178" s="4" t="s">
        <v>9</v>
      </c>
    </row>
    <row r="18179" spans="1:9">
      <c r="A18179" t="n">
        <v>150825</v>
      </c>
      <c r="B18179" s="39" t="n">
        <v>51</v>
      </c>
      <c r="C18179" s="7" t="n">
        <v>3</v>
      </c>
      <c r="D18179" s="7" t="n">
        <v>108</v>
      </c>
      <c r="E18179" s="7" t="s">
        <v>739</v>
      </c>
      <c r="F18179" s="7" t="s">
        <v>455</v>
      </c>
      <c r="G18179" s="7" t="s">
        <v>94</v>
      </c>
      <c r="H18179" s="7" t="s">
        <v>95</v>
      </c>
    </row>
    <row r="18180" spans="1:9">
      <c r="A18180" t="s">
        <v>4</v>
      </c>
      <c r="B18180" s="4" t="s">
        <v>5</v>
      </c>
      <c r="C18180" s="4" t="s">
        <v>8</v>
      </c>
      <c r="D18180" s="4" t="s">
        <v>7</v>
      </c>
      <c r="E18180" s="4" t="s">
        <v>8</v>
      </c>
      <c r="F18180" s="4" t="s">
        <v>12</v>
      </c>
    </row>
    <row r="18181" spans="1:9">
      <c r="A18181" t="n">
        <v>150854</v>
      </c>
      <c r="B18181" s="12" t="n">
        <v>5</v>
      </c>
      <c r="C18181" s="7" t="n">
        <v>30</v>
      </c>
      <c r="D18181" s="7" t="n">
        <v>10671</v>
      </c>
      <c r="E18181" s="7" t="n">
        <v>1</v>
      </c>
      <c r="F18181" s="13" t="n">
        <f t="normal" ca="1">A18185</f>
        <v>0</v>
      </c>
    </row>
    <row r="18182" spans="1:9">
      <c r="A18182" t="s">
        <v>4</v>
      </c>
      <c r="B18182" s="4" t="s">
        <v>5</v>
      </c>
      <c r="C18182" s="4" t="s">
        <v>8</v>
      </c>
      <c r="D18182" s="4" t="s">
        <v>7</v>
      </c>
      <c r="E18182" s="4" t="s">
        <v>9</v>
      </c>
      <c r="F18182" s="4" t="s">
        <v>9</v>
      </c>
      <c r="G18182" s="4" t="s">
        <v>9</v>
      </c>
      <c r="H18182" s="4" t="s">
        <v>9</v>
      </c>
    </row>
    <row r="18183" spans="1:9">
      <c r="A18183" t="n">
        <v>150863</v>
      </c>
      <c r="B18183" s="39" t="n">
        <v>51</v>
      </c>
      <c r="C18183" s="7" t="n">
        <v>3</v>
      </c>
      <c r="D18183" s="7" t="n">
        <v>90</v>
      </c>
      <c r="E18183" s="7" t="s">
        <v>739</v>
      </c>
      <c r="F18183" s="7" t="s">
        <v>455</v>
      </c>
      <c r="G18183" s="7" t="s">
        <v>94</v>
      </c>
      <c r="H18183" s="7" t="s">
        <v>95</v>
      </c>
    </row>
    <row r="18184" spans="1:9">
      <c r="A18184" t="s">
        <v>4</v>
      </c>
      <c r="B18184" s="4" t="s">
        <v>5</v>
      </c>
      <c r="C18184" s="4" t="s">
        <v>8</v>
      </c>
      <c r="D18184" s="4" t="s">
        <v>7</v>
      </c>
      <c r="E18184" s="4" t="s">
        <v>8</v>
      </c>
      <c r="F18184" s="4" t="s">
        <v>12</v>
      </c>
    </row>
    <row r="18185" spans="1:9">
      <c r="A18185" t="n">
        <v>150892</v>
      </c>
      <c r="B18185" s="12" t="n">
        <v>5</v>
      </c>
      <c r="C18185" s="7" t="n">
        <v>30</v>
      </c>
      <c r="D18185" s="7" t="n">
        <v>10692</v>
      </c>
      <c r="E18185" s="7" t="n">
        <v>1</v>
      </c>
      <c r="F18185" s="13" t="n">
        <f t="normal" ca="1">A18189</f>
        <v>0</v>
      </c>
    </row>
    <row r="18186" spans="1:9">
      <c r="A18186" t="s">
        <v>4</v>
      </c>
      <c r="B18186" s="4" t="s">
        <v>5</v>
      </c>
      <c r="C18186" s="4" t="s">
        <v>8</v>
      </c>
      <c r="D18186" s="4" t="s">
        <v>7</v>
      </c>
      <c r="E18186" s="4" t="s">
        <v>9</v>
      </c>
      <c r="F18186" s="4" t="s">
        <v>9</v>
      </c>
      <c r="G18186" s="4" t="s">
        <v>9</v>
      </c>
      <c r="H18186" s="4" t="s">
        <v>9</v>
      </c>
    </row>
    <row r="18187" spans="1:9">
      <c r="A18187" t="n">
        <v>150901</v>
      </c>
      <c r="B18187" s="39" t="n">
        <v>51</v>
      </c>
      <c r="C18187" s="7" t="n">
        <v>3</v>
      </c>
      <c r="D18187" s="7" t="n">
        <v>94</v>
      </c>
      <c r="E18187" s="7" t="s">
        <v>739</v>
      </c>
      <c r="F18187" s="7" t="s">
        <v>455</v>
      </c>
      <c r="G18187" s="7" t="s">
        <v>94</v>
      </c>
      <c r="H18187" s="7" t="s">
        <v>95</v>
      </c>
    </row>
    <row r="18188" spans="1:9">
      <c r="A18188" t="s">
        <v>4</v>
      </c>
      <c r="B18188" s="4" t="s">
        <v>5</v>
      </c>
      <c r="C18188" s="4" t="s">
        <v>8</v>
      </c>
      <c r="D18188" s="4" t="s">
        <v>7</v>
      </c>
      <c r="E18188" s="4" t="s">
        <v>8</v>
      </c>
      <c r="F18188" s="4" t="s">
        <v>12</v>
      </c>
    </row>
    <row r="18189" spans="1:9">
      <c r="A18189" t="n">
        <v>150930</v>
      </c>
      <c r="B18189" s="12" t="n">
        <v>5</v>
      </c>
      <c r="C18189" s="7" t="n">
        <v>30</v>
      </c>
      <c r="D18189" s="7" t="n">
        <v>10637</v>
      </c>
      <c r="E18189" s="7" t="n">
        <v>1</v>
      </c>
      <c r="F18189" s="13" t="n">
        <f t="normal" ca="1">A18195</f>
        <v>0</v>
      </c>
    </row>
    <row r="18190" spans="1:9">
      <c r="A18190" t="s">
        <v>4</v>
      </c>
      <c r="B18190" s="4" t="s">
        <v>5</v>
      </c>
      <c r="C18190" s="4" t="s">
        <v>8</v>
      </c>
      <c r="D18190" s="4" t="s">
        <v>7</v>
      </c>
      <c r="E18190" s="4" t="s">
        <v>9</v>
      </c>
      <c r="F18190" s="4" t="s">
        <v>9</v>
      </c>
      <c r="G18190" s="4" t="s">
        <v>9</v>
      </c>
      <c r="H18190" s="4" t="s">
        <v>9</v>
      </c>
    </row>
    <row r="18191" spans="1:9">
      <c r="A18191" t="n">
        <v>150939</v>
      </c>
      <c r="B18191" s="39" t="n">
        <v>51</v>
      </c>
      <c r="C18191" s="7" t="n">
        <v>3</v>
      </c>
      <c r="D18191" s="7" t="n">
        <v>106</v>
      </c>
      <c r="E18191" s="7" t="s">
        <v>739</v>
      </c>
      <c r="F18191" s="7" t="s">
        <v>455</v>
      </c>
      <c r="G18191" s="7" t="s">
        <v>94</v>
      </c>
      <c r="H18191" s="7" t="s">
        <v>95</v>
      </c>
    </row>
    <row r="18192" spans="1:9">
      <c r="A18192" t="s">
        <v>4</v>
      </c>
      <c r="B18192" s="4" t="s">
        <v>5</v>
      </c>
      <c r="C18192" s="4" t="s">
        <v>12</v>
      </c>
    </row>
    <row r="18193" spans="1:8">
      <c r="A18193" t="n">
        <v>150968</v>
      </c>
      <c r="B18193" s="15" t="n">
        <v>3</v>
      </c>
      <c r="C18193" s="13" t="n">
        <f t="normal" ca="1">A18197</f>
        <v>0</v>
      </c>
    </row>
    <row r="18194" spans="1:8">
      <c r="A18194" t="s">
        <v>4</v>
      </c>
      <c r="B18194" s="4" t="s">
        <v>5</v>
      </c>
      <c r="C18194" s="4" t="s">
        <v>8</v>
      </c>
      <c r="D18194" s="4" t="s">
        <v>7</v>
      </c>
      <c r="E18194" s="4" t="s">
        <v>9</v>
      </c>
      <c r="F18194" s="4" t="s">
        <v>9</v>
      </c>
      <c r="G18194" s="4" t="s">
        <v>9</v>
      </c>
      <c r="H18194" s="4" t="s">
        <v>9</v>
      </c>
    </row>
    <row r="18195" spans="1:8">
      <c r="A18195" t="n">
        <v>150973</v>
      </c>
      <c r="B18195" s="39" t="n">
        <v>51</v>
      </c>
      <c r="C18195" s="7" t="n">
        <v>3</v>
      </c>
      <c r="D18195" s="7" t="n">
        <v>7044</v>
      </c>
      <c r="E18195" s="7" t="s">
        <v>739</v>
      </c>
      <c r="F18195" s="7" t="s">
        <v>455</v>
      </c>
      <c r="G18195" s="7" t="s">
        <v>94</v>
      </c>
      <c r="H18195" s="7" t="s">
        <v>95</v>
      </c>
    </row>
    <row r="18196" spans="1:8">
      <c r="A18196" t="s">
        <v>4</v>
      </c>
      <c r="B18196" s="4" t="s">
        <v>5</v>
      </c>
      <c r="C18196" s="4" t="s">
        <v>7</v>
      </c>
      <c r="D18196" s="4" t="s">
        <v>8</v>
      </c>
      <c r="E18196" s="4" t="s">
        <v>9</v>
      </c>
      <c r="F18196" s="4" t="s">
        <v>13</v>
      </c>
      <c r="G18196" s="4" t="s">
        <v>13</v>
      </c>
      <c r="H18196" s="4" t="s">
        <v>13</v>
      </c>
    </row>
    <row r="18197" spans="1:8">
      <c r="A18197" t="n">
        <v>151002</v>
      </c>
      <c r="B18197" s="52" t="n">
        <v>48</v>
      </c>
      <c r="C18197" s="7" t="n">
        <v>12</v>
      </c>
      <c r="D18197" s="7" t="n">
        <v>0</v>
      </c>
      <c r="E18197" s="7" t="s">
        <v>245</v>
      </c>
      <c r="F18197" s="7" t="n">
        <v>-1</v>
      </c>
      <c r="G18197" s="7" t="n">
        <v>1</v>
      </c>
      <c r="H18197" s="7" t="n">
        <v>0</v>
      </c>
    </row>
    <row r="18198" spans="1:8">
      <c r="A18198" t="s">
        <v>4</v>
      </c>
      <c r="B18198" s="4" t="s">
        <v>5</v>
      </c>
      <c r="C18198" s="4" t="s">
        <v>7</v>
      </c>
      <c r="D18198" s="4" t="s">
        <v>8</v>
      </c>
      <c r="E18198" s="4" t="s">
        <v>9</v>
      </c>
      <c r="F18198" s="4" t="s">
        <v>13</v>
      </c>
      <c r="G18198" s="4" t="s">
        <v>13</v>
      </c>
      <c r="H18198" s="4" t="s">
        <v>13</v>
      </c>
    </row>
    <row r="18199" spans="1:8">
      <c r="A18199" t="n">
        <v>151028</v>
      </c>
      <c r="B18199" s="52" t="n">
        <v>48</v>
      </c>
      <c r="C18199" s="7" t="n">
        <v>13</v>
      </c>
      <c r="D18199" s="7" t="n">
        <v>0</v>
      </c>
      <c r="E18199" s="7" t="s">
        <v>190</v>
      </c>
      <c r="F18199" s="7" t="n">
        <v>-1</v>
      </c>
      <c r="G18199" s="7" t="n">
        <v>1</v>
      </c>
      <c r="H18199" s="7" t="n">
        <v>0</v>
      </c>
    </row>
    <row r="18200" spans="1:8">
      <c r="A18200" t="s">
        <v>4</v>
      </c>
      <c r="B18200" s="4" t="s">
        <v>5</v>
      </c>
      <c r="C18200" s="4" t="s">
        <v>7</v>
      </c>
      <c r="D18200" s="4" t="s">
        <v>8</v>
      </c>
      <c r="E18200" s="4" t="s">
        <v>9</v>
      </c>
      <c r="F18200" s="4" t="s">
        <v>13</v>
      </c>
      <c r="G18200" s="4" t="s">
        <v>13</v>
      </c>
      <c r="H18200" s="4" t="s">
        <v>13</v>
      </c>
    </row>
    <row r="18201" spans="1:8">
      <c r="A18201" t="n">
        <v>151055</v>
      </c>
      <c r="B18201" s="52" t="n">
        <v>48</v>
      </c>
      <c r="C18201" s="7" t="n">
        <v>107</v>
      </c>
      <c r="D18201" s="7" t="n">
        <v>0</v>
      </c>
      <c r="E18201" s="7" t="s">
        <v>248</v>
      </c>
      <c r="F18201" s="7" t="n">
        <v>-1</v>
      </c>
      <c r="G18201" s="7" t="n">
        <v>1</v>
      </c>
      <c r="H18201" s="7" t="n">
        <v>0</v>
      </c>
    </row>
    <row r="18202" spans="1:8">
      <c r="A18202" t="s">
        <v>4</v>
      </c>
      <c r="B18202" s="4" t="s">
        <v>5</v>
      </c>
      <c r="C18202" s="4" t="s">
        <v>7</v>
      </c>
      <c r="D18202" s="4" t="s">
        <v>8</v>
      </c>
      <c r="E18202" s="4" t="s">
        <v>9</v>
      </c>
      <c r="F18202" s="4" t="s">
        <v>13</v>
      </c>
      <c r="G18202" s="4" t="s">
        <v>13</v>
      </c>
      <c r="H18202" s="4" t="s">
        <v>13</v>
      </c>
    </row>
    <row r="18203" spans="1:8">
      <c r="A18203" t="n">
        <v>151084</v>
      </c>
      <c r="B18203" s="52" t="n">
        <v>48</v>
      </c>
      <c r="C18203" s="7" t="n">
        <v>108</v>
      </c>
      <c r="D18203" s="7" t="n">
        <v>0</v>
      </c>
      <c r="E18203" s="7" t="s">
        <v>248</v>
      </c>
      <c r="F18203" s="7" t="n">
        <v>-1</v>
      </c>
      <c r="G18203" s="7" t="n">
        <v>1</v>
      </c>
      <c r="H18203" s="7" t="n">
        <v>0</v>
      </c>
    </row>
    <row r="18204" spans="1:8">
      <c r="A18204" t="s">
        <v>4</v>
      </c>
      <c r="B18204" s="4" t="s">
        <v>5</v>
      </c>
      <c r="C18204" s="4" t="s">
        <v>8</v>
      </c>
      <c r="D18204" s="4" t="s">
        <v>7</v>
      </c>
      <c r="E18204" s="4" t="s">
        <v>8</v>
      </c>
      <c r="F18204" s="4" t="s">
        <v>12</v>
      </c>
    </row>
    <row r="18205" spans="1:8">
      <c r="A18205" t="n">
        <v>151113</v>
      </c>
      <c r="B18205" s="12" t="n">
        <v>5</v>
      </c>
      <c r="C18205" s="7" t="n">
        <v>30</v>
      </c>
      <c r="D18205" s="7" t="n">
        <v>10671</v>
      </c>
      <c r="E18205" s="7" t="n">
        <v>1</v>
      </c>
      <c r="F18205" s="13" t="n">
        <f t="normal" ca="1">A18209</f>
        <v>0</v>
      </c>
    </row>
    <row r="18206" spans="1:8">
      <c r="A18206" t="s">
        <v>4</v>
      </c>
      <c r="B18206" s="4" t="s">
        <v>5</v>
      </c>
      <c r="C18206" s="4" t="s">
        <v>7</v>
      </c>
      <c r="D18206" s="4" t="s">
        <v>8</v>
      </c>
      <c r="E18206" s="4" t="s">
        <v>9</v>
      </c>
      <c r="F18206" s="4" t="s">
        <v>13</v>
      </c>
      <c r="G18206" s="4" t="s">
        <v>13</v>
      </c>
      <c r="H18206" s="4" t="s">
        <v>13</v>
      </c>
    </row>
    <row r="18207" spans="1:8">
      <c r="A18207" t="n">
        <v>151122</v>
      </c>
      <c r="B18207" s="52" t="n">
        <v>48</v>
      </c>
      <c r="C18207" s="7" t="n">
        <v>90</v>
      </c>
      <c r="D18207" s="7" t="n">
        <v>0</v>
      </c>
      <c r="E18207" s="7" t="s">
        <v>248</v>
      </c>
      <c r="F18207" s="7" t="n">
        <v>-1</v>
      </c>
      <c r="G18207" s="7" t="n">
        <v>1</v>
      </c>
      <c r="H18207" s="7" t="n">
        <v>0</v>
      </c>
    </row>
    <row r="18208" spans="1:8">
      <c r="A18208" t="s">
        <v>4</v>
      </c>
      <c r="B18208" s="4" t="s">
        <v>5</v>
      </c>
      <c r="C18208" s="4" t="s">
        <v>8</v>
      </c>
      <c r="D18208" s="4" t="s">
        <v>7</v>
      </c>
      <c r="E18208" s="4" t="s">
        <v>8</v>
      </c>
      <c r="F18208" s="4" t="s">
        <v>12</v>
      </c>
    </row>
    <row r="18209" spans="1:8">
      <c r="A18209" t="n">
        <v>151151</v>
      </c>
      <c r="B18209" s="12" t="n">
        <v>5</v>
      </c>
      <c r="C18209" s="7" t="n">
        <v>30</v>
      </c>
      <c r="D18209" s="7" t="n">
        <v>10692</v>
      </c>
      <c r="E18209" s="7" t="n">
        <v>1</v>
      </c>
      <c r="F18209" s="13" t="n">
        <f t="normal" ca="1">A18213</f>
        <v>0</v>
      </c>
    </row>
    <row r="18210" spans="1:8">
      <c r="A18210" t="s">
        <v>4</v>
      </c>
      <c r="B18210" s="4" t="s">
        <v>5</v>
      </c>
      <c r="C18210" s="4" t="s">
        <v>7</v>
      </c>
      <c r="D18210" s="4" t="s">
        <v>8</v>
      </c>
      <c r="E18210" s="4" t="s">
        <v>9</v>
      </c>
      <c r="F18210" s="4" t="s">
        <v>13</v>
      </c>
      <c r="G18210" s="4" t="s">
        <v>13</v>
      </c>
      <c r="H18210" s="4" t="s">
        <v>13</v>
      </c>
    </row>
    <row r="18211" spans="1:8">
      <c r="A18211" t="n">
        <v>151160</v>
      </c>
      <c r="B18211" s="52" t="n">
        <v>48</v>
      </c>
      <c r="C18211" s="7" t="n">
        <v>94</v>
      </c>
      <c r="D18211" s="7" t="n">
        <v>0</v>
      </c>
      <c r="E18211" s="7" t="s">
        <v>248</v>
      </c>
      <c r="F18211" s="7" t="n">
        <v>-1</v>
      </c>
      <c r="G18211" s="7" t="n">
        <v>1</v>
      </c>
      <c r="H18211" s="7" t="n">
        <v>0</v>
      </c>
    </row>
    <row r="18212" spans="1:8">
      <c r="A18212" t="s">
        <v>4</v>
      </c>
      <c r="B18212" s="4" t="s">
        <v>5</v>
      </c>
      <c r="C18212" s="4" t="s">
        <v>8</v>
      </c>
      <c r="D18212" s="4" t="s">
        <v>7</v>
      </c>
      <c r="E18212" s="4" t="s">
        <v>8</v>
      </c>
      <c r="F18212" s="4" t="s">
        <v>12</v>
      </c>
    </row>
    <row r="18213" spans="1:8">
      <c r="A18213" t="n">
        <v>151189</v>
      </c>
      <c r="B18213" s="12" t="n">
        <v>5</v>
      </c>
      <c r="C18213" s="7" t="n">
        <v>30</v>
      </c>
      <c r="D18213" s="7" t="n">
        <v>10637</v>
      </c>
      <c r="E18213" s="7" t="n">
        <v>1</v>
      </c>
      <c r="F18213" s="13" t="n">
        <f t="normal" ca="1">A18219</f>
        <v>0</v>
      </c>
    </row>
    <row r="18214" spans="1:8">
      <c r="A18214" t="s">
        <v>4</v>
      </c>
      <c r="B18214" s="4" t="s">
        <v>5</v>
      </c>
      <c r="C18214" s="4" t="s">
        <v>7</v>
      </c>
      <c r="D18214" s="4" t="s">
        <v>8</v>
      </c>
      <c r="E18214" s="4" t="s">
        <v>9</v>
      </c>
      <c r="F18214" s="4" t="s">
        <v>13</v>
      </c>
      <c r="G18214" s="4" t="s">
        <v>13</v>
      </c>
      <c r="H18214" s="4" t="s">
        <v>13</v>
      </c>
    </row>
    <row r="18215" spans="1:8">
      <c r="A18215" t="n">
        <v>151198</v>
      </c>
      <c r="B18215" s="52" t="n">
        <v>48</v>
      </c>
      <c r="C18215" s="7" t="n">
        <v>106</v>
      </c>
      <c r="D18215" s="7" t="n">
        <v>0</v>
      </c>
      <c r="E18215" s="7" t="s">
        <v>248</v>
      </c>
      <c r="F18215" s="7" t="n">
        <v>-1</v>
      </c>
      <c r="G18215" s="7" t="n">
        <v>1</v>
      </c>
      <c r="H18215" s="7" t="n">
        <v>0</v>
      </c>
    </row>
    <row r="18216" spans="1:8">
      <c r="A18216" t="s">
        <v>4</v>
      </c>
      <c r="B18216" s="4" t="s">
        <v>5</v>
      </c>
      <c r="C18216" s="4" t="s">
        <v>12</v>
      </c>
    </row>
    <row r="18217" spans="1:8">
      <c r="A18217" t="n">
        <v>151227</v>
      </c>
      <c r="B18217" s="15" t="n">
        <v>3</v>
      </c>
      <c r="C18217" s="13" t="n">
        <f t="normal" ca="1">A18221</f>
        <v>0</v>
      </c>
    </row>
    <row r="18218" spans="1:8">
      <c r="A18218" t="s">
        <v>4</v>
      </c>
      <c r="B18218" s="4" t="s">
        <v>5</v>
      </c>
      <c r="C18218" s="4" t="s">
        <v>7</v>
      </c>
      <c r="D18218" s="4" t="s">
        <v>8</v>
      </c>
      <c r="E18218" s="4" t="s">
        <v>9</v>
      </c>
      <c r="F18218" s="4" t="s">
        <v>13</v>
      </c>
      <c r="G18218" s="4" t="s">
        <v>13</v>
      </c>
      <c r="H18218" s="4" t="s">
        <v>13</v>
      </c>
    </row>
    <row r="18219" spans="1:8">
      <c r="A18219" t="n">
        <v>151232</v>
      </c>
      <c r="B18219" s="52" t="n">
        <v>48</v>
      </c>
      <c r="C18219" s="7" t="n">
        <v>7044</v>
      </c>
      <c r="D18219" s="7" t="n">
        <v>0</v>
      </c>
      <c r="E18219" s="7" t="s">
        <v>248</v>
      </c>
      <c r="F18219" s="7" t="n">
        <v>-1</v>
      </c>
      <c r="G18219" s="7" t="n">
        <v>1</v>
      </c>
      <c r="H18219" s="7" t="n">
        <v>0</v>
      </c>
    </row>
    <row r="18220" spans="1:8">
      <c r="A18220" t="s">
        <v>4</v>
      </c>
      <c r="B18220" s="4" t="s">
        <v>5</v>
      </c>
      <c r="C18220" s="4" t="s">
        <v>8</v>
      </c>
      <c r="D18220" s="4" t="s">
        <v>7</v>
      </c>
      <c r="E18220" s="4" t="s">
        <v>13</v>
      </c>
    </row>
    <row r="18221" spans="1:8">
      <c r="A18221" t="n">
        <v>151261</v>
      </c>
      <c r="B18221" s="27" t="n">
        <v>58</v>
      </c>
      <c r="C18221" s="7" t="n">
        <v>100</v>
      </c>
      <c r="D18221" s="7" t="n">
        <v>1000</v>
      </c>
      <c r="E18221" s="7" t="n">
        <v>1</v>
      </c>
    </row>
    <row r="18222" spans="1:8">
      <c r="A18222" t="s">
        <v>4</v>
      </c>
      <c r="B18222" s="4" t="s">
        <v>5</v>
      </c>
      <c r="C18222" s="4" t="s">
        <v>8</v>
      </c>
      <c r="D18222" s="4" t="s">
        <v>7</v>
      </c>
    </row>
    <row r="18223" spans="1:8">
      <c r="A18223" t="n">
        <v>151269</v>
      </c>
      <c r="B18223" s="27" t="n">
        <v>58</v>
      </c>
      <c r="C18223" s="7" t="n">
        <v>255</v>
      </c>
      <c r="D18223" s="7" t="n">
        <v>0</v>
      </c>
    </row>
    <row r="18224" spans="1:8">
      <c r="A18224" t="s">
        <v>4</v>
      </c>
      <c r="B18224" s="4" t="s">
        <v>5</v>
      </c>
      <c r="C18224" s="4" t="s">
        <v>8</v>
      </c>
      <c r="D18224" s="4" t="s">
        <v>7</v>
      </c>
    </row>
    <row r="18225" spans="1:8">
      <c r="A18225" t="n">
        <v>151273</v>
      </c>
      <c r="B18225" s="31" t="n">
        <v>45</v>
      </c>
      <c r="C18225" s="7" t="n">
        <v>7</v>
      </c>
      <c r="D18225" s="7" t="n">
        <v>255</v>
      </c>
    </row>
    <row r="18226" spans="1:8">
      <c r="A18226" t="s">
        <v>4</v>
      </c>
      <c r="B18226" s="4" t="s">
        <v>5</v>
      </c>
      <c r="C18226" s="4" t="s">
        <v>8</v>
      </c>
      <c r="D18226" s="4" t="s">
        <v>7</v>
      </c>
      <c r="E18226" s="4" t="s">
        <v>13</v>
      </c>
    </row>
    <row r="18227" spans="1:8">
      <c r="A18227" t="n">
        <v>151277</v>
      </c>
      <c r="B18227" s="27" t="n">
        <v>58</v>
      </c>
      <c r="C18227" s="7" t="n">
        <v>101</v>
      </c>
      <c r="D18227" s="7" t="n">
        <v>300</v>
      </c>
      <c r="E18227" s="7" t="n">
        <v>1</v>
      </c>
    </row>
    <row r="18228" spans="1:8">
      <c r="A18228" t="s">
        <v>4</v>
      </c>
      <c r="B18228" s="4" t="s">
        <v>5</v>
      </c>
      <c r="C18228" s="4" t="s">
        <v>8</v>
      </c>
      <c r="D18228" s="4" t="s">
        <v>7</v>
      </c>
    </row>
    <row r="18229" spans="1:8">
      <c r="A18229" t="n">
        <v>151285</v>
      </c>
      <c r="B18229" s="27" t="n">
        <v>58</v>
      </c>
      <c r="C18229" s="7" t="n">
        <v>254</v>
      </c>
      <c r="D18229" s="7" t="n">
        <v>0</v>
      </c>
    </row>
    <row r="18230" spans="1:8">
      <c r="A18230" t="s">
        <v>4</v>
      </c>
      <c r="B18230" s="4" t="s">
        <v>5</v>
      </c>
      <c r="C18230" s="4" t="s">
        <v>8</v>
      </c>
      <c r="D18230" s="4" t="s">
        <v>8</v>
      </c>
      <c r="E18230" s="4" t="s">
        <v>13</v>
      </c>
      <c r="F18230" s="4" t="s">
        <v>13</v>
      </c>
      <c r="G18230" s="4" t="s">
        <v>13</v>
      </c>
      <c r="H18230" s="4" t="s">
        <v>7</v>
      </c>
    </row>
    <row r="18231" spans="1:8">
      <c r="A18231" t="n">
        <v>151289</v>
      </c>
      <c r="B18231" s="31" t="n">
        <v>45</v>
      </c>
      <c r="C18231" s="7" t="n">
        <v>2</v>
      </c>
      <c r="D18231" s="7" t="n">
        <v>3</v>
      </c>
      <c r="E18231" s="7" t="n">
        <v>-0.170000001788139</v>
      </c>
      <c r="F18231" s="7" t="n">
        <v>1.20000004768372</v>
      </c>
      <c r="G18231" s="7" t="n">
        <v>51.2799987792969</v>
      </c>
      <c r="H18231" s="7" t="n">
        <v>0</v>
      </c>
    </row>
    <row r="18232" spans="1:8">
      <c r="A18232" t="s">
        <v>4</v>
      </c>
      <c r="B18232" s="4" t="s">
        <v>5</v>
      </c>
      <c r="C18232" s="4" t="s">
        <v>8</v>
      </c>
      <c r="D18232" s="4" t="s">
        <v>8</v>
      </c>
      <c r="E18232" s="4" t="s">
        <v>13</v>
      </c>
      <c r="F18232" s="4" t="s">
        <v>13</v>
      </c>
      <c r="G18232" s="4" t="s">
        <v>13</v>
      </c>
      <c r="H18232" s="4" t="s">
        <v>7</v>
      </c>
      <c r="I18232" s="4" t="s">
        <v>8</v>
      </c>
    </row>
    <row r="18233" spans="1:8">
      <c r="A18233" t="n">
        <v>151306</v>
      </c>
      <c r="B18233" s="31" t="n">
        <v>45</v>
      </c>
      <c r="C18233" s="7" t="n">
        <v>4</v>
      </c>
      <c r="D18233" s="7" t="n">
        <v>3</v>
      </c>
      <c r="E18233" s="7" t="n">
        <v>8.38000011444092</v>
      </c>
      <c r="F18233" s="7" t="n">
        <v>42.8499984741211</v>
      </c>
      <c r="G18233" s="7" t="n">
        <v>0</v>
      </c>
      <c r="H18233" s="7" t="n">
        <v>0</v>
      </c>
      <c r="I18233" s="7" t="n">
        <v>0</v>
      </c>
    </row>
    <row r="18234" spans="1:8">
      <c r="A18234" t="s">
        <v>4</v>
      </c>
      <c r="B18234" s="4" t="s">
        <v>5</v>
      </c>
      <c r="C18234" s="4" t="s">
        <v>8</v>
      </c>
      <c r="D18234" s="4" t="s">
        <v>8</v>
      </c>
      <c r="E18234" s="4" t="s">
        <v>13</v>
      </c>
      <c r="F18234" s="4" t="s">
        <v>7</v>
      </c>
    </row>
    <row r="18235" spans="1:8">
      <c r="A18235" t="n">
        <v>151324</v>
      </c>
      <c r="B18235" s="31" t="n">
        <v>45</v>
      </c>
      <c r="C18235" s="7" t="n">
        <v>5</v>
      </c>
      <c r="D18235" s="7" t="n">
        <v>3</v>
      </c>
      <c r="E18235" s="7" t="n">
        <v>1.39999997615814</v>
      </c>
      <c r="F18235" s="7" t="n">
        <v>0</v>
      </c>
    </row>
    <row r="18236" spans="1:8">
      <c r="A18236" t="s">
        <v>4</v>
      </c>
      <c r="B18236" s="4" t="s">
        <v>5</v>
      </c>
      <c r="C18236" s="4" t="s">
        <v>8</v>
      </c>
      <c r="D18236" s="4" t="s">
        <v>8</v>
      </c>
      <c r="E18236" s="4" t="s">
        <v>13</v>
      </c>
      <c r="F18236" s="4" t="s">
        <v>7</v>
      </c>
    </row>
    <row r="18237" spans="1:8">
      <c r="A18237" t="n">
        <v>151333</v>
      </c>
      <c r="B18237" s="31" t="n">
        <v>45</v>
      </c>
      <c r="C18237" s="7" t="n">
        <v>11</v>
      </c>
      <c r="D18237" s="7" t="n">
        <v>3</v>
      </c>
      <c r="E18237" s="7" t="n">
        <v>40.9000015258789</v>
      </c>
      <c r="F18237" s="7" t="n">
        <v>0</v>
      </c>
    </row>
    <row r="18238" spans="1:8">
      <c r="A18238" t="s">
        <v>4</v>
      </c>
      <c r="B18238" s="4" t="s">
        <v>5</v>
      </c>
      <c r="C18238" s="4" t="s">
        <v>8</v>
      </c>
      <c r="D18238" s="4" t="s">
        <v>8</v>
      </c>
      <c r="E18238" s="4" t="s">
        <v>13</v>
      </c>
      <c r="F18238" s="4" t="s">
        <v>7</v>
      </c>
    </row>
    <row r="18239" spans="1:8">
      <c r="A18239" t="n">
        <v>151342</v>
      </c>
      <c r="B18239" s="31" t="n">
        <v>45</v>
      </c>
      <c r="C18239" s="7" t="n">
        <v>5</v>
      </c>
      <c r="D18239" s="7" t="n">
        <v>3</v>
      </c>
      <c r="E18239" s="7" t="n">
        <v>1.20000004768372</v>
      </c>
      <c r="F18239" s="7" t="n">
        <v>3000</v>
      </c>
    </row>
    <row r="18240" spans="1:8">
      <c r="A18240" t="s">
        <v>4</v>
      </c>
      <c r="B18240" s="4" t="s">
        <v>5</v>
      </c>
      <c r="C18240" s="4" t="s">
        <v>8</v>
      </c>
      <c r="D18240" s="4" t="s">
        <v>7</v>
      </c>
    </row>
    <row r="18241" spans="1:9">
      <c r="A18241" t="n">
        <v>151351</v>
      </c>
      <c r="B18241" s="27" t="n">
        <v>58</v>
      </c>
      <c r="C18241" s="7" t="n">
        <v>255</v>
      </c>
      <c r="D18241" s="7" t="n">
        <v>0</v>
      </c>
    </row>
    <row r="18242" spans="1:9">
      <c r="A18242" t="s">
        <v>4</v>
      </c>
      <c r="B18242" s="4" t="s">
        <v>5</v>
      </c>
      <c r="C18242" s="4" t="s">
        <v>8</v>
      </c>
      <c r="D18242" s="4" t="s">
        <v>7</v>
      </c>
      <c r="E18242" s="4" t="s">
        <v>8</v>
      </c>
      <c r="F18242" s="4" t="s">
        <v>12</v>
      </c>
    </row>
    <row r="18243" spans="1:9">
      <c r="A18243" t="n">
        <v>151355</v>
      </c>
      <c r="B18243" s="12" t="n">
        <v>5</v>
      </c>
      <c r="C18243" s="7" t="n">
        <v>30</v>
      </c>
      <c r="D18243" s="7" t="n">
        <v>10692</v>
      </c>
      <c r="E18243" s="7" t="n">
        <v>1</v>
      </c>
      <c r="F18243" s="13" t="n">
        <f t="normal" ca="1">A18257</f>
        <v>0</v>
      </c>
    </row>
    <row r="18244" spans="1:9">
      <c r="A18244" t="s">
        <v>4</v>
      </c>
      <c r="B18244" s="4" t="s">
        <v>5</v>
      </c>
      <c r="C18244" s="4" t="s">
        <v>8</v>
      </c>
      <c r="D18244" s="4" t="s">
        <v>7</v>
      </c>
      <c r="E18244" s="4" t="s">
        <v>7</v>
      </c>
      <c r="F18244" s="4" t="s">
        <v>8</v>
      </c>
    </row>
    <row r="18245" spans="1:9">
      <c r="A18245" t="n">
        <v>151364</v>
      </c>
      <c r="B18245" s="37" t="n">
        <v>25</v>
      </c>
      <c r="C18245" s="7" t="n">
        <v>1</v>
      </c>
      <c r="D18245" s="7" t="n">
        <v>60</v>
      </c>
      <c r="E18245" s="7" t="n">
        <v>640</v>
      </c>
      <c r="F18245" s="7" t="n">
        <v>2</v>
      </c>
    </row>
    <row r="18246" spans="1:9">
      <c r="A18246" t="s">
        <v>4</v>
      </c>
      <c r="B18246" s="4" t="s">
        <v>5</v>
      </c>
      <c r="C18246" s="4" t="s">
        <v>8</v>
      </c>
      <c r="D18246" s="4" t="s">
        <v>7</v>
      </c>
      <c r="E18246" s="4" t="s">
        <v>9</v>
      </c>
    </row>
    <row r="18247" spans="1:9">
      <c r="A18247" t="n">
        <v>151371</v>
      </c>
      <c r="B18247" s="39" t="n">
        <v>51</v>
      </c>
      <c r="C18247" s="7" t="n">
        <v>4</v>
      </c>
      <c r="D18247" s="7" t="n">
        <v>94</v>
      </c>
      <c r="E18247" s="7" t="s">
        <v>270</v>
      </c>
    </row>
    <row r="18248" spans="1:9">
      <c r="A18248" t="s">
        <v>4</v>
      </c>
      <c r="B18248" s="4" t="s">
        <v>5</v>
      </c>
      <c r="C18248" s="4" t="s">
        <v>7</v>
      </c>
    </row>
    <row r="18249" spans="1:9">
      <c r="A18249" t="n">
        <v>151384</v>
      </c>
      <c r="B18249" s="25" t="n">
        <v>16</v>
      </c>
      <c r="C18249" s="7" t="n">
        <v>0</v>
      </c>
    </row>
    <row r="18250" spans="1:9">
      <c r="A18250" t="s">
        <v>4</v>
      </c>
      <c r="B18250" s="4" t="s">
        <v>5</v>
      </c>
      <c r="C18250" s="4" t="s">
        <v>7</v>
      </c>
      <c r="D18250" s="4" t="s">
        <v>74</v>
      </c>
      <c r="E18250" s="4" t="s">
        <v>8</v>
      </c>
      <c r="F18250" s="4" t="s">
        <v>8</v>
      </c>
    </row>
    <row r="18251" spans="1:9">
      <c r="A18251" t="n">
        <v>151387</v>
      </c>
      <c r="B18251" s="40" t="n">
        <v>26</v>
      </c>
      <c r="C18251" s="7" t="n">
        <v>94</v>
      </c>
      <c r="D18251" s="7" t="s">
        <v>980</v>
      </c>
      <c r="E18251" s="7" t="n">
        <v>2</v>
      </c>
      <c r="F18251" s="7" t="n">
        <v>0</v>
      </c>
    </row>
    <row r="18252" spans="1:9">
      <c r="A18252" t="s">
        <v>4</v>
      </c>
      <c r="B18252" s="4" t="s">
        <v>5</v>
      </c>
    </row>
    <row r="18253" spans="1:9">
      <c r="A18253" t="n">
        <v>151465</v>
      </c>
      <c r="B18253" s="41" t="n">
        <v>28</v>
      </c>
    </row>
    <row r="18254" spans="1:9">
      <c r="A18254" t="s">
        <v>4</v>
      </c>
      <c r="B18254" s="4" t="s">
        <v>5</v>
      </c>
      <c r="C18254" s="4" t="s">
        <v>8</v>
      </c>
      <c r="D18254" s="4" t="s">
        <v>7</v>
      </c>
      <c r="E18254" s="4" t="s">
        <v>7</v>
      </c>
      <c r="F18254" s="4" t="s">
        <v>8</v>
      </c>
    </row>
    <row r="18255" spans="1:9">
      <c r="A18255" t="n">
        <v>151466</v>
      </c>
      <c r="B18255" s="37" t="n">
        <v>25</v>
      </c>
      <c r="C18255" s="7" t="n">
        <v>1</v>
      </c>
      <c r="D18255" s="7" t="n">
        <v>65535</v>
      </c>
      <c r="E18255" s="7" t="n">
        <v>65535</v>
      </c>
      <c r="F18255" s="7" t="n">
        <v>0</v>
      </c>
    </row>
    <row r="18256" spans="1:9">
      <c r="A18256" t="s">
        <v>4</v>
      </c>
      <c r="B18256" s="4" t="s">
        <v>5</v>
      </c>
      <c r="C18256" s="4" t="s">
        <v>8</v>
      </c>
      <c r="D18256" s="4" t="s">
        <v>7</v>
      </c>
      <c r="E18256" s="4" t="s">
        <v>8</v>
      </c>
      <c r="F18256" s="4" t="s">
        <v>12</v>
      </c>
    </row>
    <row r="18257" spans="1:6">
      <c r="A18257" t="n">
        <v>151473</v>
      </c>
      <c r="B18257" s="12" t="n">
        <v>5</v>
      </c>
      <c r="C18257" s="7" t="n">
        <v>30</v>
      </c>
      <c r="D18257" s="7" t="n">
        <v>10637</v>
      </c>
      <c r="E18257" s="7" t="n">
        <v>1</v>
      </c>
      <c r="F18257" s="13" t="n">
        <f t="normal" ca="1">A18271</f>
        <v>0</v>
      </c>
    </row>
    <row r="18258" spans="1:6">
      <c r="A18258" t="s">
        <v>4</v>
      </c>
      <c r="B18258" s="4" t="s">
        <v>5</v>
      </c>
      <c r="C18258" s="4" t="s">
        <v>8</v>
      </c>
      <c r="D18258" s="4" t="s">
        <v>7</v>
      </c>
      <c r="E18258" s="4" t="s">
        <v>9</v>
      </c>
    </row>
    <row r="18259" spans="1:6">
      <c r="A18259" t="n">
        <v>151482</v>
      </c>
      <c r="B18259" s="39" t="n">
        <v>51</v>
      </c>
      <c r="C18259" s="7" t="n">
        <v>4</v>
      </c>
      <c r="D18259" s="7" t="n">
        <v>106</v>
      </c>
      <c r="E18259" s="7" t="s">
        <v>270</v>
      </c>
    </row>
    <row r="18260" spans="1:6">
      <c r="A18260" t="s">
        <v>4</v>
      </c>
      <c r="B18260" s="4" t="s">
        <v>5</v>
      </c>
      <c r="C18260" s="4" t="s">
        <v>7</v>
      </c>
    </row>
    <row r="18261" spans="1:6">
      <c r="A18261" t="n">
        <v>151495</v>
      </c>
      <c r="B18261" s="25" t="n">
        <v>16</v>
      </c>
      <c r="C18261" s="7" t="n">
        <v>0</v>
      </c>
    </row>
    <row r="18262" spans="1:6">
      <c r="A18262" t="s">
        <v>4</v>
      </c>
      <c r="B18262" s="4" t="s">
        <v>5</v>
      </c>
      <c r="C18262" s="4" t="s">
        <v>7</v>
      </c>
      <c r="D18262" s="4" t="s">
        <v>74</v>
      </c>
      <c r="E18262" s="4" t="s">
        <v>8</v>
      </c>
      <c r="F18262" s="4" t="s">
        <v>8</v>
      </c>
    </row>
    <row r="18263" spans="1:6">
      <c r="A18263" t="n">
        <v>151498</v>
      </c>
      <c r="B18263" s="40" t="n">
        <v>26</v>
      </c>
      <c r="C18263" s="7" t="n">
        <v>106</v>
      </c>
      <c r="D18263" s="7" t="s">
        <v>981</v>
      </c>
      <c r="E18263" s="7" t="n">
        <v>2</v>
      </c>
      <c r="F18263" s="7" t="n">
        <v>0</v>
      </c>
    </row>
    <row r="18264" spans="1:6">
      <c r="A18264" t="s">
        <v>4</v>
      </c>
      <c r="B18264" s="4" t="s">
        <v>5</v>
      </c>
    </row>
    <row r="18265" spans="1:6">
      <c r="A18265" t="n">
        <v>151552</v>
      </c>
      <c r="B18265" s="41" t="n">
        <v>28</v>
      </c>
    </row>
    <row r="18266" spans="1:6">
      <c r="A18266" t="s">
        <v>4</v>
      </c>
      <c r="B18266" s="4" t="s">
        <v>5</v>
      </c>
      <c r="C18266" s="4" t="s">
        <v>8</v>
      </c>
      <c r="D18266" s="4" t="s">
        <v>7</v>
      </c>
      <c r="E18266" s="4" t="s">
        <v>7</v>
      </c>
      <c r="F18266" s="4" t="s">
        <v>8</v>
      </c>
    </row>
    <row r="18267" spans="1:6">
      <c r="A18267" t="n">
        <v>151553</v>
      </c>
      <c r="B18267" s="37" t="n">
        <v>25</v>
      </c>
      <c r="C18267" s="7" t="n">
        <v>1</v>
      </c>
      <c r="D18267" s="7" t="n">
        <v>65535</v>
      </c>
      <c r="E18267" s="7" t="n">
        <v>65535</v>
      </c>
      <c r="F18267" s="7" t="n">
        <v>0</v>
      </c>
    </row>
    <row r="18268" spans="1:6">
      <c r="A18268" t="s">
        <v>4</v>
      </c>
      <c r="B18268" s="4" t="s">
        <v>5</v>
      </c>
      <c r="C18268" s="4" t="s">
        <v>12</v>
      </c>
    </row>
    <row r="18269" spans="1:6">
      <c r="A18269" t="n">
        <v>151560</v>
      </c>
      <c r="B18269" s="15" t="n">
        <v>3</v>
      </c>
      <c r="C18269" s="13" t="n">
        <f t="normal" ca="1">A18281</f>
        <v>0</v>
      </c>
    </row>
    <row r="18270" spans="1:6">
      <c r="A18270" t="s">
        <v>4</v>
      </c>
      <c r="B18270" s="4" t="s">
        <v>5</v>
      </c>
      <c r="C18270" s="4" t="s">
        <v>8</v>
      </c>
      <c r="D18270" s="4" t="s">
        <v>7</v>
      </c>
      <c r="E18270" s="4" t="s">
        <v>9</v>
      </c>
    </row>
    <row r="18271" spans="1:6">
      <c r="A18271" t="n">
        <v>151565</v>
      </c>
      <c r="B18271" s="39" t="n">
        <v>51</v>
      </c>
      <c r="C18271" s="7" t="n">
        <v>4</v>
      </c>
      <c r="D18271" s="7" t="n">
        <v>7044</v>
      </c>
      <c r="E18271" s="7" t="s">
        <v>270</v>
      </c>
    </row>
    <row r="18272" spans="1:6">
      <c r="A18272" t="s">
        <v>4</v>
      </c>
      <c r="B18272" s="4" t="s">
        <v>5</v>
      </c>
      <c r="C18272" s="4" t="s">
        <v>7</v>
      </c>
    </row>
    <row r="18273" spans="1:6">
      <c r="A18273" t="n">
        <v>151578</v>
      </c>
      <c r="B18273" s="25" t="n">
        <v>16</v>
      </c>
      <c r="C18273" s="7" t="n">
        <v>0</v>
      </c>
    </row>
    <row r="18274" spans="1:6">
      <c r="A18274" t="s">
        <v>4</v>
      </c>
      <c r="B18274" s="4" t="s">
        <v>5</v>
      </c>
      <c r="C18274" s="4" t="s">
        <v>7</v>
      </c>
      <c r="D18274" s="4" t="s">
        <v>74</v>
      </c>
      <c r="E18274" s="4" t="s">
        <v>8</v>
      </c>
      <c r="F18274" s="4" t="s">
        <v>8</v>
      </c>
    </row>
    <row r="18275" spans="1:6">
      <c r="A18275" t="n">
        <v>151581</v>
      </c>
      <c r="B18275" s="40" t="n">
        <v>26</v>
      </c>
      <c r="C18275" s="7" t="n">
        <v>7044</v>
      </c>
      <c r="D18275" s="7" t="s">
        <v>982</v>
      </c>
      <c r="E18275" s="7" t="n">
        <v>2</v>
      </c>
      <c r="F18275" s="7" t="n">
        <v>0</v>
      </c>
    </row>
    <row r="18276" spans="1:6">
      <c r="A18276" t="s">
        <v>4</v>
      </c>
      <c r="B18276" s="4" t="s">
        <v>5</v>
      </c>
    </row>
    <row r="18277" spans="1:6">
      <c r="A18277" t="n">
        <v>151645</v>
      </c>
      <c r="B18277" s="41" t="n">
        <v>28</v>
      </c>
    </row>
    <row r="18278" spans="1:6">
      <c r="A18278" t="s">
        <v>4</v>
      </c>
      <c r="B18278" s="4" t="s">
        <v>5</v>
      </c>
      <c r="C18278" s="4" t="s">
        <v>8</v>
      </c>
      <c r="D18278" s="4" t="s">
        <v>7</v>
      </c>
      <c r="E18278" s="4" t="s">
        <v>7</v>
      </c>
      <c r="F18278" s="4" t="s">
        <v>8</v>
      </c>
    </row>
    <row r="18279" spans="1:6">
      <c r="A18279" t="n">
        <v>151646</v>
      </c>
      <c r="B18279" s="37" t="n">
        <v>25</v>
      </c>
      <c r="C18279" s="7" t="n">
        <v>1</v>
      </c>
      <c r="D18279" s="7" t="n">
        <v>65535</v>
      </c>
      <c r="E18279" s="7" t="n">
        <v>65535</v>
      </c>
      <c r="F18279" s="7" t="n">
        <v>0</v>
      </c>
    </row>
    <row r="18280" spans="1:6">
      <c r="A18280" t="s">
        <v>4</v>
      </c>
      <c r="B18280" s="4" t="s">
        <v>5</v>
      </c>
      <c r="C18280" s="4" t="s">
        <v>8</v>
      </c>
      <c r="D18280" s="4" t="s">
        <v>7</v>
      </c>
      <c r="E18280" s="4" t="s">
        <v>9</v>
      </c>
    </row>
    <row r="18281" spans="1:6">
      <c r="A18281" t="n">
        <v>151653</v>
      </c>
      <c r="B18281" s="39" t="n">
        <v>51</v>
      </c>
      <c r="C18281" s="7" t="n">
        <v>4</v>
      </c>
      <c r="D18281" s="7" t="n">
        <v>12</v>
      </c>
      <c r="E18281" s="7" t="s">
        <v>285</v>
      </c>
    </row>
    <row r="18282" spans="1:6">
      <c r="A18282" t="s">
        <v>4</v>
      </c>
      <c r="B18282" s="4" t="s">
        <v>5</v>
      </c>
      <c r="C18282" s="4" t="s">
        <v>7</v>
      </c>
    </row>
    <row r="18283" spans="1:6">
      <c r="A18283" t="n">
        <v>151667</v>
      </c>
      <c r="B18283" s="25" t="n">
        <v>16</v>
      </c>
      <c r="C18283" s="7" t="n">
        <v>0</v>
      </c>
    </row>
    <row r="18284" spans="1:6">
      <c r="A18284" t="s">
        <v>4</v>
      </c>
      <c r="B18284" s="4" t="s">
        <v>5</v>
      </c>
      <c r="C18284" s="4" t="s">
        <v>7</v>
      </c>
      <c r="D18284" s="4" t="s">
        <v>74</v>
      </c>
      <c r="E18284" s="4" t="s">
        <v>8</v>
      </c>
      <c r="F18284" s="4" t="s">
        <v>8</v>
      </c>
    </row>
    <row r="18285" spans="1:6">
      <c r="A18285" t="n">
        <v>151670</v>
      </c>
      <c r="B18285" s="40" t="n">
        <v>26</v>
      </c>
      <c r="C18285" s="7" t="n">
        <v>12</v>
      </c>
      <c r="D18285" s="7" t="s">
        <v>983</v>
      </c>
      <c r="E18285" s="7" t="n">
        <v>2</v>
      </c>
      <c r="F18285" s="7" t="n">
        <v>0</v>
      </c>
    </row>
    <row r="18286" spans="1:6">
      <c r="A18286" t="s">
        <v>4</v>
      </c>
      <c r="B18286" s="4" t="s">
        <v>5</v>
      </c>
    </row>
    <row r="18287" spans="1:6">
      <c r="A18287" t="n">
        <v>151723</v>
      </c>
      <c r="B18287" s="41" t="n">
        <v>28</v>
      </c>
    </row>
    <row r="18288" spans="1:6">
      <c r="A18288" t="s">
        <v>4</v>
      </c>
      <c r="B18288" s="4" t="s">
        <v>5</v>
      </c>
      <c r="C18288" s="4" t="s">
        <v>7</v>
      </c>
      <c r="D18288" s="4" t="s">
        <v>8</v>
      </c>
    </row>
    <row r="18289" spans="1:6">
      <c r="A18289" t="n">
        <v>151724</v>
      </c>
      <c r="B18289" s="42" t="n">
        <v>89</v>
      </c>
      <c r="C18289" s="7" t="n">
        <v>65533</v>
      </c>
      <c r="D18289" s="7" t="n">
        <v>1</v>
      </c>
    </row>
    <row r="18290" spans="1:6">
      <c r="A18290" t="s">
        <v>4</v>
      </c>
      <c r="B18290" s="4" t="s">
        <v>5</v>
      </c>
      <c r="C18290" s="4" t="s">
        <v>8</v>
      </c>
      <c r="D18290" s="4" t="s">
        <v>7</v>
      </c>
      <c r="E18290" s="4" t="s">
        <v>13</v>
      </c>
    </row>
    <row r="18291" spans="1:6">
      <c r="A18291" t="n">
        <v>151728</v>
      </c>
      <c r="B18291" s="27" t="n">
        <v>58</v>
      </c>
      <c r="C18291" s="7" t="n">
        <v>101</v>
      </c>
      <c r="D18291" s="7" t="n">
        <v>300</v>
      </c>
      <c r="E18291" s="7" t="n">
        <v>1</v>
      </c>
    </row>
    <row r="18292" spans="1:6">
      <c r="A18292" t="s">
        <v>4</v>
      </c>
      <c r="B18292" s="4" t="s">
        <v>5</v>
      </c>
      <c r="C18292" s="4" t="s">
        <v>8</v>
      </c>
      <c r="D18292" s="4" t="s">
        <v>7</v>
      </c>
    </row>
    <row r="18293" spans="1:6">
      <c r="A18293" t="n">
        <v>151736</v>
      </c>
      <c r="B18293" s="27" t="n">
        <v>58</v>
      </c>
      <c r="C18293" s="7" t="n">
        <v>254</v>
      </c>
      <c r="D18293" s="7" t="n">
        <v>0</v>
      </c>
    </row>
    <row r="18294" spans="1:6">
      <c r="A18294" t="s">
        <v>4</v>
      </c>
      <c r="B18294" s="4" t="s">
        <v>5</v>
      </c>
      <c r="C18294" s="4" t="s">
        <v>8</v>
      </c>
      <c r="D18294" s="4" t="s">
        <v>8</v>
      </c>
      <c r="E18294" s="4" t="s">
        <v>13</v>
      </c>
      <c r="F18294" s="4" t="s">
        <v>13</v>
      </c>
      <c r="G18294" s="4" t="s">
        <v>13</v>
      </c>
      <c r="H18294" s="4" t="s">
        <v>7</v>
      </c>
    </row>
    <row r="18295" spans="1:6">
      <c r="A18295" t="n">
        <v>151740</v>
      </c>
      <c r="B18295" s="31" t="n">
        <v>45</v>
      </c>
      <c r="C18295" s="7" t="n">
        <v>2</v>
      </c>
      <c r="D18295" s="7" t="n">
        <v>3</v>
      </c>
      <c r="E18295" s="7" t="n">
        <v>0.259999990463257</v>
      </c>
      <c r="F18295" s="7" t="n">
        <v>3.21000003814697</v>
      </c>
      <c r="G18295" s="7" t="n">
        <v>44.8699989318848</v>
      </c>
      <c r="H18295" s="7" t="n">
        <v>0</v>
      </c>
    </row>
    <row r="18296" spans="1:6">
      <c r="A18296" t="s">
        <v>4</v>
      </c>
      <c r="B18296" s="4" t="s">
        <v>5</v>
      </c>
      <c r="C18296" s="4" t="s">
        <v>8</v>
      </c>
      <c r="D18296" s="4" t="s">
        <v>8</v>
      </c>
      <c r="E18296" s="4" t="s">
        <v>13</v>
      </c>
      <c r="F18296" s="4" t="s">
        <v>13</v>
      </c>
      <c r="G18296" s="4" t="s">
        <v>13</v>
      </c>
      <c r="H18296" s="4" t="s">
        <v>7</v>
      </c>
      <c r="I18296" s="4" t="s">
        <v>8</v>
      </c>
    </row>
    <row r="18297" spans="1:6">
      <c r="A18297" t="n">
        <v>151757</v>
      </c>
      <c r="B18297" s="31" t="n">
        <v>45</v>
      </c>
      <c r="C18297" s="7" t="n">
        <v>4</v>
      </c>
      <c r="D18297" s="7" t="n">
        <v>3</v>
      </c>
      <c r="E18297" s="7" t="n">
        <v>350.410003662109</v>
      </c>
      <c r="F18297" s="7" t="n">
        <v>335.220001220703</v>
      </c>
      <c r="G18297" s="7" t="n">
        <v>12</v>
      </c>
      <c r="H18297" s="7" t="n">
        <v>0</v>
      </c>
      <c r="I18297" s="7" t="n">
        <v>0</v>
      </c>
    </row>
    <row r="18298" spans="1:6">
      <c r="A18298" t="s">
        <v>4</v>
      </c>
      <c r="B18298" s="4" t="s">
        <v>5</v>
      </c>
      <c r="C18298" s="4" t="s">
        <v>8</v>
      </c>
      <c r="D18298" s="4" t="s">
        <v>8</v>
      </c>
      <c r="E18298" s="4" t="s">
        <v>13</v>
      </c>
      <c r="F18298" s="4" t="s">
        <v>7</v>
      </c>
    </row>
    <row r="18299" spans="1:6">
      <c r="A18299" t="n">
        <v>151775</v>
      </c>
      <c r="B18299" s="31" t="n">
        <v>45</v>
      </c>
      <c r="C18299" s="7" t="n">
        <v>5</v>
      </c>
      <c r="D18299" s="7" t="n">
        <v>3</v>
      </c>
      <c r="E18299" s="7" t="n">
        <v>1.79999995231628</v>
      </c>
      <c r="F18299" s="7" t="n">
        <v>0</v>
      </c>
    </row>
    <row r="18300" spans="1:6">
      <c r="A18300" t="s">
        <v>4</v>
      </c>
      <c r="B18300" s="4" t="s">
        <v>5</v>
      </c>
      <c r="C18300" s="4" t="s">
        <v>8</v>
      </c>
      <c r="D18300" s="4" t="s">
        <v>8</v>
      </c>
      <c r="E18300" s="4" t="s">
        <v>13</v>
      </c>
      <c r="F18300" s="4" t="s">
        <v>7</v>
      </c>
    </row>
    <row r="18301" spans="1:6">
      <c r="A18301" t="n">
        <v>151784</v>
      </c>
      <c r="B18301" s="31" t="n">
        <v>45</v>
      </c>
      <c r="C18301" s="7" t="n">
        <v>11</v>
      </c>
      <c r="D18301" s="7" t="n">
        <v>3</v>
      </c>
      <c r="E18301" s="7" t="n">
        <v>34</v>
      </c>
      <c r="F18301" s="7" t="n">
        <v>0</v>
      </c>
    </row>
    <row r="18302" spans="1:6">
      <c r="A18302" t="s">
        <v>4</v>
      </c>
      <c r="B18302" s="4" t="s">
        <v>5</v>
      </c>
      <c r="C18302" s="4" t="s">
        <v>8</v>
      </c>
      <c r="D18302" s="4" t="s">
        <v>8</v>
      </c>
      <c r="E18302" s="4" t="s">
        <v>13</v>
      </c>
      <c r="F18302" s="4" t="s">
        <v>13</v>
      </c>
      <c r="G18302" s="4" t="s">
        <v>13</v>
      </c>
      <c r="H18302" s="4" t="s">
        <v>7</v>
      </c>
      <c r="I18302" s="4" t="s">
        <v>8</v>
      </c>
    </row>
    <row r="18303" spans="1:6">
      <c r="A18303" t="n">
        <v>151793</v>
      </c>
      <c r="B18303" s="31" t="n">
        <v>45</v>
      </c>
      <c r="C18303" s="7" t="n">
        <v>4</v>
      </c>
      <c r="D18303" s="7" t="n">
        <v>3</v>
      </c>
      <c r="E18303" s="7" t="n">
        <v>350.130004882813</v>
      </c>
      <c r="F18303" s="7" t="n">
        <v>345.709991455078</v>
      </c>
      <c r="G18303" s="7" t="n">
        <v>12</v>
      </c>
      <c r="H18303" s="7" t="n">
        <v>10000</v>
      </c>
      <c r="I18303" s="7" t="n">
        <v>1</v>
      </c>
    </row>
    <row r="18304" spans="1:6">
      <c r="A18304" t="s">
        <v>4</v>
      </c>
      <c r="B18304" s="4" t="s">
        <v>5</v>
      </c>
      <c r="C18304" s="4" t="s">
        <v>8</v>
      </c>
      <c r="D18304" s="4" t="s">
        <v>7</v>
      </c>
    </row>
    <row r="18305" spans="1:9">
      <c r="A18305" t="n">
        <v>151811</v>
      </c>
      <c r="B18305" s="27" t="n">
        <v>58</v>
      </c>
      <c r="C18305" s="7" t="n">
        <v>255</v>
      </c>
      <c r="D18305" s="7" t="n">
        <v>0</v>
      </c>
    </row>
    <row r="18306" spans="1:9">
      <c r="A18306" t="s">
        <v>4</v>
      </c>
      <c r="B18306" s="4" t="s">
        <v>5</v>
      </c>
      <c r="C18306" s="4" t="s">
        <v>8</v>
      </c>
      <c r="D18306" s="4" t="s">
        <v>7</v>
      </c>
      <c r="E18306" s="4" t="s">
        <v>9</v>
      </c>
    </row>
    <row r="18307" spans="1:9">
      <c r="A18307" t="n">
        <v>151815</v>
      </c>
      <c r="B18307" s="39" t="n">
        <v>51</v>
      </c>
      <c r="C18307" s="7" t="n">
        <v>4</v>
      </c>
      <c r="D18307" s="7" t="n">
        <v>13</v>
      </c>
      <c r="E18307" s="7" t="s">
        <v>270</v>
      </c>
    </row>
    <row r="18308" spans="1:9">
      <c r="A18308" t="s">
        <v>4</v>
      </c>
      <c r="B18308" s="4" t="s">
        <v>5</v>
      </c>
      <c r="C18308" s="4" t="s">
        <v>7</v>
      </c>
    </row>
    <row r="18309" spans="1:9">
      <c r="A18309" t="n">
        <v>151828</v>
      </c>
      <c r="B18309" s="25" t="n">
        <v>16</v>
      </c>
      <c r="C18309" s="7" t="n">
        <v>0</v>
      </c>
    </row>
    <row r="18310" spans="1:9">
      <c r="A18310" t="s">
        <v>4</v>
      </c>
      <c r="B18310" s="4" t="s">
        <v>5</v>
      </c>
      <c r="C18310" s="4" t="s">
        <v>7</v>
      </c>
      <c r="D18310" s="4" t="s">
        <v>74</v>
      </c>
      <c r="E18310" s="4" t="s">
        <v>8</v>
      </c>
      <c r="F18310" s="4" t="s">
        <v>8</v>
      </c>
    </row>
    <row r="18311" spans="1:9">
      <c r="A18311" t="n">
        <v>151831</v>
      </c>
      <c r="B18311" s="40" t="n">
        <v>26</v>
      </c>
      <c r="C18311" s="7" t="n">
        <v>13</v>
      </c>
      <c r="D18311" s="7" t="s">
        <v>984</v>
      </c>
      <c r="E18311" s="7" t="n">
        <v>2</v>
      </c>
      <c r="F18311" s="7" t="n">
        <v>0</v>
      </c>
    </row>
    <row r="18312" spans="1:9">
      <c r="A18312" t="s">
        <v>4</v>
      </c>
      <c r="B18312" s="4" t="s">
        <v>5</v>
      </c>
    </row>
    <row r="18313" spans="1:9">
      <c r="A18313" t="n">
        <v>151918</v>
      </c>
      <c r="B18313" s="41" t="n">
        <v>28</v>
      </c>
    </row>
    <row r="18314" spans="1:9">
      <c r="A18314" t="s">
        <v>4</v>
      </c>
      <c r="B18314" s="4" t="s">
        <v>5</v>
      </c>
      <c r="C18314" s="4" t="s">
        <v>8</v>
      </c>
      <c r="D18314" s="4" t="s">
        <v>7</v>
      </c>
      <c r="E18314" s="4" t="s">
        <v>7</v>
      </c>
      <c r="F18314" s="4" t="s">
        <v>8</v>
      </c>
    </row>
    <row r="18315" spans="1:9">
      <c r="A18315" t="n">
        <v>151919</v>
      </c>
      <c r="B18315" s="37" t="n">
        <v>25</v>
      </c>
      <c r="C18315" s="7" t="n">
        <v>1</v>
      </c>
      <c r="D18315" s="7" t="n">
        <v>60</v>
      </c>
      <c r="E18315" s="7" t="n">
        <v>640</v>
      </c>
      <c r="F18315" s="7" t="n">
        <v>1</v>
      </c>
    </row>
    <row r="18316" spans="1:9">
      <c r="A18316" t="s">
        <v>4</v>
      </c>
      <c r="B18316" s="4" t="s">
        <v>5</v>
      </c>
      <c r="C18316" s="4" t="s">
        <v>8</v>
      </c>
      <c r="D18316" s="4" t="s">
        <v>7</v>
      </c>
      <c r="E18316" s="4" t="s">
        <v>9</v>
      </c>
    </row>
    <row r="18317" spans="1:9">
      <c r="A18317" t="n">
        <v>151926</v>
      </c>
      <c r="B18317" s="39" t="n">
        <v>51</v>
      </c>
      <c r="C18317" s="7" t="n">
        <v>4</v>
      </c>
      <c r="D18317" s="7" t="n">
        <v>107</v>
      </c>
      <c r="E18317" s="7" t="s">
        <v>270</v>
      </c>
    </row>
    <row r="18318" spans="1:9">
      <c r="A18318" t="s">
        <v>4</v>
      </c>
      <c r="B18318" s="4" t="s">
        <v>5</v>
      </c>
      <c r="C18318" s="4" t="s">
        <v>7</v>
      </c>
    </row>
    <row r="18319" spans="1:9">
      <c r="A18319" t="n">
        <v>151939</v>
      </c>
      <c r="B18319" s="25" t="n">
        <v>16</v>
      </c>
      <c r="C18319" s="7" t="n">
        <v>0</v>
      </c>
    </row>
    <row r="18320" spans="1:9">
      <c r="A18320" t="s">
        <v>4</v>
      </c>
      <c r="B18320" s="4" t="s">
        <v>5</v>
      </c>
      <c r="C18320" s="4" t="s">
        <v>7</v>
      </c>
      <c r="D18320" s="4" t="s">
        <v>74</v>
      </c>
      <c r="E18320" s="4" t="s">
        <v>8</v>
      </c>
      <c r="F18320" s="4" t="s">
        <v>8</v>
      </c>
    </row>
    <row r="18321" spans="1:6">
      <c r="A18321" t="n">
        <v>151942</v>
      </c>
      <c r="B18321" s="40" t="n">
        <v>26</v>
      </c>
      <c r="C18321" s="7" t="n">
        <v>107</v>
      </c>
      <c r="D18321" s="7" t="s">
        <v>985</v>
      </c>
      <c r="E18321" s="7" t="n">
        <v>2</v>
      </c>
      <c r="F18321" s="7" t="n">
        <v>0</v>
      </c>
    </row>
    <row r="18322" spans="1:6">
      <c r="A18322" t="s">
        <v>4</v>
      </c>
      <c r="B18322" s="4" t="s">
        <v>5</v>
      </c>
    </row>
    <row r="18323" spans="1:6">
      <c r="A18323" t="n">
        <v>151972</v>
      </c>
      <c r="B18323" s="41" t="n">
        <v>28</v>
      </c>
    </row>
    <row r="18324" spans="1:6">
      <c r="A18324" t="s">
        <v>4</v>
      </c>
      <c r="B18324" s="4" t="s">
        <v>5</v>
      </c>
      <c r="C18324" s="4" t="s">
        <v>8</v>
      </c>
      <c r="D18324" s="4" t="s">
        <v>7</v>
      </c>
      <c r="E18324" s="4" t="s">
        <v>7</v>
      </c>
      <c r="F18324" s="4" t="s">
        <v>8</v>
      </c>
    </row>
    <row r="18325" spans="1:6">
      <c r="A18325" t="n">
        <v>151973</v>
      </c>
      <c r="B18325" s="37" t="n">
        <v>25</v>
      </c>
      <c r="C18325" s="7" t="n">
        <v>1</v>
      </c>
      <c r="D18325" s="7" t="n">
        <v>65535</v>
      </c>
      <c r="E18325" s="7" t="n">
        <v>65535</v>
      </c>
      <c r="F18325" s="7" t="n">
        <v>0</v>
      </c>
    </row>
    <row r="18326" spans="1:6">
      <c r="A18326" t="s">
        <v>4</v>
      </c>
      <c r="B18326" s="4" t="s">
        <v>5</v>
      </c>
      <c r="C18326" s="4" t="s">
        <v>8</v>
      </c>
      <c r="D18326" s="4" t="s">
        <v>7</v>
      </c>
      <c r="E18326" s="4" t="s">
        <v>9</v>
      </c>
    </row>
    <row r="18327" spans="1:6">
      <c r="A18327" t="n">
        <v>151980</v>
      </c>
      <c r="B18327" s="39" t="n">
        <v>51</v>
      </c>
      <c r="C18327" s="7" t="n">
        <v>4</v>
      </c>
      <c r="D18327" s="7" t="n">
        <v>83</v>
      </c>
      <c r="E18327" s="7" t="s">
        <v>471</v>
      </c>
    </row>
    <row r="18328" spans="1:6">
      <c r="A18328" t="s">
        <v>4</v>
      </c>
      <c r="B18328" s="4" t="s">
        <v>5</v>
      </c>
      <c r="C18328" s="4" t="s">
        <v>7</v>
      </c>
    </row>
    <row r="18329" spans="1:6">
      <c r="A18329" t="n">
        <v>151994</v>
      </c>
      <c r="B18329" s="25" t="n">
        <v>16</v>
      </c>
      <c r="C18329" s="7" t="n">
        <v>0</v>
      </c>
    </row>
    <row r="18330" spans="1:6">
      <c r="A18330" t="s">
        <v>4</v>
      </c>
      <c r="B18330" s="4" t="s">
        <v>5</v>
      </c>
      <c r="C18330" s="4" t="s">
        <v>7</v>
      </c>
      <c r="D18330" s="4" t="s">
        <v>74</v>
      </c>
      <c r="E18330" s="4" t="s">
        <v>8</v>
      </c>
      <c r="F18330" s="4" t="s">
        <v>8</v>
      </c>
    </row>
    <row r="18331" spans="1:6">
      <c r="A18331" t="n">
        <v>151997</v>
      </c>
      <c r="B18331" s="40" t="n">
        <v>26</v>
      </c>
      <c r="C18331" s="7" t="n">
        <v>83</v>
      </c>
      <c r="D18331" s="7" t="s">
        <v>986</v>
      </c>
      <c r="E18331" s="7" t="n">
        <v>2</v>
      </c>
      <c r="F18331" s="7" t="n">
        <v>0</v>
      </c>
    </row>
    <row r="18332" spans="1:6">
      <c r="A18332" t="s">
        <v>4</v>
      </c>
      <c r="B18332" s="4" t="s">
        <v>5</v>
      </c>
    </row>
    <row r="18333" spans="1:6">
      <c r="A18333" t="n">
        <v>152057</v>
      </c>
      <c r="B18333" s="41" t="n">
        <v>28</v>
      </c>
    </row>
    <row r="18334" spans="1:6">
      <c r="A18334" t="s">
        <v>4</v>
      </c>
      <c r="B18334" s="4" t="s">
        <v>5</v>
      </c>
      <c r="C18334" s="4" t="s">
        <v>7</v>
      </c>
      <c r="D18334" s="4" t="s">
        <v>8</v>
      </c>
    </row>
    <row r="18335" spans="1:6">
      <c r="A18335" t="n">
        <v>152058</v>
      </c>
      <c r="B18335" s="42" t="n">
        <v>89</v>
      </c>
      <c r="C18335" s="7" t="n">
        <v>65533</v>
      </c>
      <c r="D18335" s="7" t="n">
        <v>1</v>
      </c>
    </row>
    <row r="18336" spans="1:6">
      <c r="A18336" t="s">
        <v>4</v>
      </c>
      <c r="B18336" s="4" t="s">
        <v>5</v>
      </c>
      <c r="C18336" s="4" t="s">
        <v>8</v>
      </c>
      <c r="D18336" s="4" t="s">
        <v>7</v>
      </c>
      <c r="E18336" s="4" t="s">
        <v>13</v>
      </c>
    </row>
    <row r="18337" spans="1:6">
      <c r="A18337" t="n">
        <v>152062</v>
      </c>
      <c r="B18337" s="27" t="n">
        <v>58</v>
      </c>
      <c r="C18337" s="7" t="n">
        <v>101</v>
      </c>
      <c r="D18337" s="7" t="n">
        <v>300</v>
      </c>
      <c r="E18337" s="7" t="n">
        <v>1</v>
      </c>
    </row>
    <row r="18338" spans="1:6">
      <c r="A18338" t="s">
        <v>4</v>
      </c>
      <c r="B18338" s="4" t="s">
        <v>5</v>
      </c>
      <c r="C18338" s="4" t="s">
        <v>8</v>
      </c>
      <c r="D18338" s="4" t="s">
        <v>7</v>
      </c>
    </row>
    <row r="18339" spans="1:6">
      <c r="A18339" t="n">
        <v>152070</v>
      </c>
      <c r="B18339" s="27" t="n">
        <v>58</v>
      </c>
      <c r="C18339" s="7" t="n">
        <v>254</v>
      </c>
      <c r="D18339" s="7" t="n">
        <v>0</v>
      </c>
    </row>
    <row r="18340" spans="1:6">
      <c r="A18340" t="s">
        <v>4</v>
      </c>
      <c r="B18340" s="4" t="s">
        <v>5</v>
      </c>
      <c r="C18340" s="4" t="s">
        <v>8</v>
      </c>
      <c r="D18340" s="4" t="s">
        <v>8</v>
      </c>
      <c r="E18340" s="4" t="s">
        <v>13</v>
      </c>
      <c r="F18340" s="4" t="s">
        <v>13</v>
      </c>
      <c r="G18340" s="4" t="s">
        <v>13</v>
      </c>
      <c r="H18340" s="4" t="s">
        <v>7</v>
      </c>
    </row>
    <row r="18341" spans="1:6">
      <c r="A18341" t="n">
        <v>152074</v>
      </c>
      <c r="B18341" s="31" t="n">
        <v>45</v>
      </c>
      <c r="C18341" s="7" t="n">
        <v>2</v>
      </c>
      <c r="D18341" s="7" t="n">
        <v>3</v>
      </c>
      <c r="E18341" s="7" t="n">
        <v>7.28000020980835</v>
      </c>
      <c r="F18341" s="7" t="n">
        <v>0.839999973773956</v>
      </c>
      <c r="G18341" s="7" t="n">
        <v>49.2299995422363</v>
      </c>
      <c r="H18341" s="7" t="n">
        <v>0</v>
      </c>
    </row>
    <row r="18342" spans="1:6">
      <c r="A18342" t="s">
        <v>4</v>
      </c>
      <c r="B18342" s="4" t="s">
        <v>5</v>
      </c>
      <c r="C18342" s="4" t="s">
        <v>8</v>
      </c>
      <c r="D18342" s="4" t="s">
        <v>8</v>
      </c>
      <c r="E18342" s="4" t="s">
        <v>13</v>
      </c>
      <c r="F18342" s="4" t="s">
        <v>13</v>
      </c>
      <c r="G18342" s="4" t="s">
        <v>13</v>
      </c>
      <c r="H18342" s="4" t="s">
        <v>7</v>
      </c>
      <c r="I18342" s="4" t="s">
        <v>8</v>
      </c>
    </row>
    <row r="18343" spans="1:6">
      <c r="A18343" t="n">
        <v>152091</v>
      </c>
      <c r="B18343" s="31" t="n">
        <v>45</v>
      </c>
      <c r="C18343" s="7" t="n">
        <v>4</v>
      </c>
      <c r="D18343" s="7" t="n">
        <v>3</v>
      </c>
      <c r="E18343" s="7" t="n">
        <v>15.5600004196167</v>
      </c>
      <c r="F18343" s="7" t="n">
        <v>245.050003051758</v>
      </c>
      <c r="G18343" s="7" t="n">
        <v>0</v>
      </c>
      <c r="H18343" s="7" t="n">
        <v>0</v>
      </c>
      <c r="I18343" s="7" t="n">
        <v>0</v>
      </c>
    </row>
    <row r="18344" spans="1:6">
      <c r="A18344" t="s">
        <v>4</v>
      </c>
      <c r="B18344" s="4" t="s">
        <v>5</v>
      </c>
      <c r="C18344" s="4" t="s">
        <v>8</v>
      </c>
      <c r="D18344" s="4" t="s">
        <v>8</v>
      </c>
      <c r="E18344" s="4" t="s">
        <v>13</v>
      </c>
      <c r="F18344" s="4" t="s">
        <v>7</v>
      </c>
    </row>
    <row r="18345" spans="1:6">
      <c r="A18345" t="n">
        <v>152109</v>
      </c>
      <c r="B18345" s="31" t="n">
        <v>45</v>
      </c>
      <c r="C18345" s="7" t="n">
        <v>5</v>
      </c>
      <c r="D18345" s="7" t="n">
        <v>3</v>
      </c>
      <c r="E18345" s="7" t="n">
        <v>2.79999995231628</v>
      </c>
      <c r="F18345" s="7" t="n">
        <v>0</v>
      </c>
    </row>
    <row r="18346" spans="1:6">
      <c r="A18346" t="s">
        <v>4</v>
      </c>
      <c r="B18346" s="4" t="s">
        <v>5</v>
      </c>
      <c r="C18346" s="4" t="s">
        <v>8</v>
      </c>
      <c r="D18346" s="4" t="s">
        <v>8</v>
      </c>
      <c r="E18346" s="4" t="s">
        <v>13</v>
      </c>
      <c r="F18346" s="4" t="s">
        <v>7</v>
      </c>
    </row>
    <row r="18347" spans="1:6">
      <c r="A18347" t="n">
        <v>152118</v>
      </c>
      <c r="B18347" s="31" t="n">
        <v>45</v>
      </c>
      <c r="C18347" s="7" t="n">
        <v>11</v>
      </c>
      <c r="D18347" s="7" t="n">
        <v>3</v>
      </c>
      <c r="E18347" s="7" t="n">
        <v>40.9000015258789</v>
      </c>
      <c r="F18347" s="7" t="n">
        <v>0</v>
      </c>
    </row>
    <row r="18348" spans="1:6">
      <c r="A18348" t="s">
        <v>4</v>
      </c>
      <c r="B18348" s="4" t="s">
        <v>5</v>
      </c>
      <c r="C18348" s="4" t="s">
        <v>8</v>
      </c>
      <c r="D18348" s="4" t="s">
        <v>8</v>
      </c>
      <c r="E18348" s="4" t="s">
        <v>13</v>
      </c>
      <c r="F18348" s="4" t="s">
        <v>7</v>
      </c>
    </row>
    <row r="18349" spans="1:6">
      <c r="A18349" t="n">
        <v>152127</v>
      </c>
      <c r="B18349" s="31" t="n">
        <v>45</v>
      </c>
      <c r="C18349" s="7" t="n">
        <v>5</v>
      </c>
      <c r="D18349" s="7" t="n">
        <v>3</v>
      </c>
      <c r="E18349" s="7" t="n">
        <v>2.40000009536743</v>
      </c>
      <c r="F18349" s="7" t="n">
        <v>4000</v>
      </c>
    </row>
    <row r="18350" spans="1:6">
      <c r="A18350" t="s">
        <v>4</v>
      </c>
      <c r="B18350" s="4" t="s">
        <v>5</v>
      </c>
      <c r="C18350" s="4" t="s">
        <v>8</v>
      </c>
      <c r="D18350" s="4" t="s">
        <v>7</v>
      </c>
    </row>
    <row r="18351" spans="1:6">
      <c r="A18351" t="n">
        <v>152136</v>
      </c>
      <c r="B18351" s="27" t="n">
        <v>58</v>
      </c>
      <c r="C18351" s="7" t="n">
        <v>255</v>
      </c>
      <c r="D18351" s="7" t="n">
        <v>0</v>
      </c>
    </row>
    <row r="18352" spans="1:6">
      <c r="A18352" t="s">
        <v>4</v>
      </c>
      <c r="B18352" s="4" t="s">
        <v>5</v>
      </c>
      <c r="C18352" s="4" t="s">
        <v>7</v>
      </c>
      <c r="D18352" s="4" t="s">
        <v>8</v>
      </c>
      <c r="E18352" s="4" t="s">
        <v>13</v>
      </c>
      <c r="F18352" s="4" t="s">
        <v>7</v>
      </c>
    </row>
    <row r="18353" spans="1:9">
      <c r="A18353" t="n">
        <v>152140</v>
      </c>
      <c r="B18353" s="63" t="n">
        <v>59</v>
      </c>
      <c r="C18353" s="7" t="n">
        <v>108</v>
      </c>
      <c r="D18353" s="7" t="n">
        <v>1</v>
      </c>
      <c r="E18353" s="7" t="n">
        <v>0.150000005960464</v>
      </c>
      <c r="F18353" s="7" t="n">
        <v>0</v>
      </c>
    </row>
    <row r="18354" spans="1:9">
      <c r="A18354" t="s">
        <v>4</v>
      </c>
      <c r="B18354" s="4" t="s">
        <v>5</v>
      </c>
      <c r="C18354" s="4" t="s">
        <v>7</v>
      </c>
    </row>
    <row r="18355" spans="1:9">
      <c r="A18355" t="n">
        <v>152150</v>
      </c>
      <c r="B18355" s="25" t="n">
        <v>16</v>
      </c>
      <c r="C18355" s="7" t="n">
        <v>1500</v>
      </c>
    </row>
    <row r="18356" spans="1:9">
      <c r="A18356" t="s">
        <v>4</v>
      </c>
      <c r="B18356" s="4" t="s">
        <v>5</v>
      </c>
      <c r="C18356" s="4" t="s">
        <v>8</v>
      </c>
      <c r="D18356" s="4" t="s">
        <v>7</v>
      </c>
      <c r="E18356" s="4" t="s">
        <v>9</v>
      </c>
    </row>
    <row r="18357" spans="1:9">
      <c r="A18357" t="n">
        <v>152153</v>
      </c>
      <c r="B18357" s="39" t="n">
        <v>51</v>
      </c>
      <c r="C18357" s="7" t="n">
        <v>4</v>
      </c>
      <c r="D18357" s="7" t="n">
        <v>108</v>
      </c>
      <c r="E18357" s="7" t="s">
        <v>987</v>
      </c>
    </row>
    <row r="18358" spans="1:9">
      <c r="A18358" t="s">
        <v>4</v>
      </c>
      <c r="B18358" s="4" t="s">
        <v>5</v>
      </c>
      <c r="C18358" s="4" t="s">
        <v>7</v>
      </c>
    </row>
    <row r="18359" spans="1:9">
      <c r="A18359" t="n">
        <v>152166</v>
      </c>
      <c r="B18359" s="25" t="n">
        <v>16</v>
      </c>
      <c r="C18359" s="7" t="n">
        <v>0</v>
      </c>
    </row>
    <row r="18360" spans="1:9">
      <c r="A18360" t="s">
        <v>4</v>
      </c>
      <c r="B18360" s="4" t="s">
        <v>5</v>
      </c>
      <c r="C18360" s="4" t="s">
        <v>7</v>
      </c>
      <c r="D18360" s="4" t="s">
        <v>74</v>
      </c>
      <c r="E18360" s="4" t="s">
        <v>8</v>
      </c>
      <c r="F18360" s="4" t="s">
        <v>8</v>
      </c>
    </row>
    <row r="18361" spans="1:9">
      <c r="A18361" t="n">
        <v>152169</v>
      </c>
      <c r="B18361" s="40" t="n">
        <v>26</v>
      </c>
      <c r="C18361" s="7" t="n">
        <v>108</v>
      </c>
      <c r="D18361" s="7" t="s">
        <v>988</v>
      </c>
      <c r="E18361" s="7" t="n">
        <v>2</v>
      </c>
      <c r="F18361" s="7" t="n">
        <v>0</v>
      </c>
    </row>
    <row r="18362" spans="1:9">
      <c r="A18362" t="s">
        <v>4</v>
      </c>
      <c r="B18362" s="4" t="s">
        <v>5</v>
      </c>
    </row>
    <row r="18363" spans="1:9">
      <c r="A18363" t="n">
        <v>152241</v>
      </c>
      <c r="B18363" s="41" t="n">
        <v>28</v>
      </c>
    </row>
    <row r="18364" spans="1:9">
      <c r="A18364" t="s">
        <v>4</v>
      </c>
      <c r="B18364" s="4" t="s">
        <v>5</v>
      </c>
      <c r="C18364" s="4" t="s">
        <v>8</v>
      </c>
      <c r="D18364" s="4" t="s">
        <v>7</v>
      </c>
      <c r="E18364" s="4" t="s">
        <v>13</v>
      </c>
    </row>
    <row r="18365" spans="1:9">
      <c r="A18365" t="n">
        <v>152242</v>
      </c>
      <c r="B18365" s="27" t="n">
        <v>58</v>
      </c>
      <c r="C18365" s="7" t="n">
        <v>0</v>
      </c>
      <c r="D18365" s="7" t="n">
        <v>1000</v>
      </c>
      <c r="E18365" s="7" t="n">
        <v>1</v>
      </c>
    </row>
    <row r="18366" spans="1:9">
      <c r="A18366" t="s">
        <v>4</v>
      </c>
      <c r="B18366" s="4" t="s">
        <v>5</v>
      </c>
      <c r="C18366" s="4" t="s">
        <v>8</v>
      </c>
      <c r="D18366" s="4" t="s">
        <v>7</v>
      </c>
      <c r="E18366" s="4" t="s">
        <v>7</v>
      </c>
    </row>
    <row r="18367" spans="1:9">
      <c r="A18367" t="n">
        <v>152250</v>
      </c>
      <c r="B18367" s="16" t="n">
        <v>50</v>
      </c>
      <c r="C18367" s="7" t="n">
        <v>1</v>
      </c>
      <c r="D18367" s="7" t="n">
        <v>8150</v>
      </c>
      <c r="E18367" s="7" t="n">
        <v>1000</v>
      </c>
    </row>
    <row r="18368" spans="1:9">
      <c r="A18368" t="s">
        <v>4</v>
      </c>
      <c r="B18368" s="4" t="s">
        <v>5</v>
      </c>
      <c r="C18368" s="4" t="s">
        <v>8</v>
      </c>
      <c r="D18368" s="4" t="s">
        <v>7</v>
      </c>
    </row>
    <row r="18369" spans="1:6">
      <c r="A18369" t="n">
        <v>152256</v>
      </c>
      <c r="B18369" s="27" t="n">
        <v>58</v>
      </c>
      <c r="C18369" s="7" t="n">
        <v>255</v>
      </c>
      <c r="D18369" s="7" t="n">
        <v>0</v>
      </c>
    </row>
    <row r="18370" spans="1:6">
      <c r="A18370" t="s">
        <v>4</v>
      </c>
      <c r="B18370" s="4" t="s">
        <v>5</v>
      </c>
      <c r="C18370" s="4" t="s">
        <v>8</v>
      </c>
      <c r="D18370" s="4" t="s">
        <v>7</v>
      </c>
    </row>
    <row r="18371" spans="1:6">
      <c r="A18371" t="n">
        <v>152260</v>
      </c>
      <c r="B18371" s="14" t="n">
        <v>49</v>
      </c>
      <c r="C18371" s="7" t="n">
        <v>6</v>
      </c>
      <c r="D18371" s="7" t="n">
        <v>126</v>
      </c>
    </row>
    <row r="18372" spans="1:6">
      <c r="A18372" t="s">
        <v>4</v>
      </c>
      <c r="B18372" s="4" t="s">
        <v>5</v>
      </c>
      <c r="C18372" s="4" t="s">
        <v>8</v>
      </c>
      <c r="D18372" s="4" t="s">
        <v>7</v>
      </c>
      <c r="E18372" s="4" t="s">
        <v>8</v>
      </c>
    </row>
    <row r="18373" spans="1:6">
      <c r="A18373" t="n">
        <v>152264</v>
      </c>
      <c r="B18373" s="51" t="n">
        <v>36</v>
      </c>
      <c r="C18373" s="7" t="n">
        <v>9</v>
      </c>
      <c r="D18373" s="7" t="n">
        <v>12</v>
      </c>
      <c r="E18373" s="7" t="n">
        <v>0</v>
      </c>
    </row>
    <row r="18374" spans="1:6">
      <c r="A18374" t="s">
        <v>4</v>
      </c>
      <c r="B18374" s="4" t="s">
        <v>5</v>
      </c>
      <c r="C18374" s="4" t="s">
        <v>8</v>
      </c>
      <c r="D18374" s="4" t="s">
        <v>7</v>
      </c>
      <c r="E18374" s="4" t="s">
        <v>8</v>
      </c>
    </row>
    <row r="18375" spans="1:6">
      <c r="A18375" t="n">
        <v>152269</v>
      </c>
      <c r="B18375" s="51" t="n">
        <v>36</v>
      </c>
      <c r="C18375" s="7" t="n">
        <v>9</v>
      </c>
      <c r="D18375" s="7" t="n">
        <v>107</v>
      </c>
      <c r="E18375" s="7" t="n">
        <v>0</v>
      </c>
    </row>
    <row r="18376" spans="1:6">
      <c r="A18376" t="s">
        <v>4</v>
      </c>
      <c r="B18376" s="4" t="s">
        <v>5</v>
      </c>
      <c r="C18376" s="4" t="s">
        <v>8</v>
      </c>
      <c r="D18376" s="4" t="s">
        <v>7</v>
      </c>
      <c r="E18376" s="4" t="s">
        <v>8</v>
      </c>
    </row>
    <row r="18377" spans="1:6">
      <c r="A18377" t="n">
        <v>152274</v>
      </c>
      <c r="B18377" s="51" t="n">
        <v>36</v>
      </c>
      <c r="C18377" s="7" t="n">
        <v>9</v>
      </c>
      <c r="D18377" s="7" t="n">
        <v>108</v>
      </c>
      <c r="E18377" s="7" t="n">
        <v>0</v>
      </c>
    </row>
    <row r="18378" spans="1:6">
      <c r="A18378" t="s">
        <v>4</v>
      </c>
      <c r="B18378" s="4" t="s">
        <v>5</v>
      </c>
      <c r="C18378" s="4" t="s">
        <v>8</v>
      </c>
      <c r="D18378" s="4" t="s">
        <v>7</v>
      </c>
      <c r="E18378" s="4" t="s">
        <v>8</v>
      </c>
      <c r="F18378" s="4" t="s">
        <v>12</v>
      </c>
    </row>
    <row r="18379" spans="1:6">
      <c r="A18379" t="n">
        <v>152279</v>
      </c>
      <c r="B18379" s="12" t="n">
        <v>5</v>
      </c>
      <c r="C18379" s="7" t="n">
        <v>30</v>
      </c>
      <c r="D18379" s="7" t="n">
        <v>10671</v>
      </c>
      <c r="E18379" s="7" t="n">
        <v>1</v>
      </c>
      <c r="F18379" s="13" t="n">
        <f t="normal" ca="1">A18383</f>
        <v>0</v>
      </c>
    </row>
    <row r="18380" spans="1:6">
      <c r="A18380" t="s">
        <v>4</v>
      </c>
      <c r="B18380" s="4" t="s">
        <v>5</v>
      </c>
      <c r="C18380" s="4" t="s">
        <v>8</v>
      </c>
      <c r="D18380" s="4" t="s">
        <v>7</v>
      </c>
      <c r="E18380" s="4" t="s">
        <v>8</v>
      </c>
    </row>
    <row r="18381" spans="1:6">
      <c r="A18381" t="n">
        <v>152288</v>
      </c>
      <c r="B18381" s="51" t="n">
        <v>36</v>
      </c>
      <c r="C18381" s="7" t="n">
        <v>9</v>
      </c>
      <c r="D18381" s="7" t="n">
        <v>90</v>
      </c>
      <c r="E18381" s="7" t="n">
        <v>0</v>
      </c>
    </row>
    <row r="18382" spans="1:6">
      <c r="A18382" t="s">
        <v>4</v>
      </c>
      <c r="B18382" s="4" t="s">
        <v>5</v>
      </c>
      <c r="C18382" s="4" t="s">
        <v>8</v>
      </c>
      <c r="D18382" s="4" t="s">
        <v>7</v>
      </c>
      <c r="E18382" s="4" t="s">
        <v>8</v>
      </c>
      <c r="F18382" s="4" t="s">
        <v>12</v>
      </c>
    </row>
    <row r="18383" spans="1:6">
      <c r="A18383" t="n">
        <v>152293</v>
      </c>
      <c r="B18383" s="12" t="n">
        <v>5</v>
      </c>
      <c r="C18383" s="7" t="n">
        <v>30</v>
      </c>
      <c r="D18383" s="7" t="n">
        <v>10692</v>
      </c>
      <c r="E18383" s="7" t="n">
        <v>1</v>
      </c>
      <c r="F18383" s="13" t="n">
        <f t="normal" ca="1">A18387</f>
        <v>0</v>
      </c>
    </row>
    <row r="18384" spans="1:6">
      <c r="A18384" t="s">
        <v>4</v>
      </c>
      <c r="B18384" s="4" t="s">
        <v>5</v>
      </c>
      <c r="C18384" s="4" t="s">
        <v>8</v>
      </c>
      <c r="D18384" s="4" t="s">
        <v>7</v>
      </c>
      <c r="E18384" s="4" t="s">
        <v>8</v>
      </c>
    </row>
    <row r="18385" spans="1:6">
      <c r="A18385" t="n">
        <v>152302</v>
      </c>
      <c r="B18385" s="51" t="n">
        <v>36</v>
      </c>
      <c r="C18385" s="7" t="n">
        <v>9</v>
      </c>
      <c r="D18385" s="7" t="n">
        <v>94</v>
      </c>
      <c r="E18385" s="7" t="n">
        <v>0</v>
      </c>
    </row>
    <row r="18386" spans="1:6">
      <c r="A18386" t="s">
        <v>4</v>
      </c>
      <c r="B18386" s="4" t="s">
        <v>5</v>
      </c>
      <c r="C18386" s="4" t="s">
        <v>8</v>
      </c>
      <c r="D18386" s="4" t="s">
        <v>7</v>
      </c>
      <c r="E18386" s="4" t="s">
        <v>8</v>
      </c>
      <c r="F18386" s="4" t="s">
        <v>12</v>
      </c>
    </row>
    <row r="18387" spans="1:6">
      <c r="A18387" t="n">
        <v>152307</v>
      </c>
      <c r="B18387" s="12" t="n">
        <v>5</v>
      </c>
      <c r="C18387" s="7" t="n">
        <v>30</v>
      </c>
      <c r="D18387" s="7" t="n">
        <v>10637</v>
      </c>
      <c r="E18387" s="7" t="n">
        <v>1</v>
      </c>
      <c r="F18387" s="13" t="n">
        <f t="normal" ca="1">A18393</f>
        <v>0</v>
      </c>
    </row>
    <row r="18388" spans="1:6">
      <c r="A18388" t="s">
        <v>4</v>
      </c>
      <c r="B18388" s="4" t="s">
        <v>5</v>
      </c>
      <c r="C18388" s="4" t="s">
        <v>8</v>
      </c>
      <c r="D18388" s="4" t="s">
        <v>7</v>
      </c>
      <c r="E18388" s="4" t="s">
        <v>8</v>
      </c>
    </row>
    <row r="18389" spans="1:6">
      <c r="A18389" t="n">
        <v>152316</v>
      </c>
      <c r="B18389" s="51" t="n">
        <v>36</v>
      </c>
      <c r="C18389" s="7" t="n">
        <v>9</v>
      </c>
      <c r="D18389" s="7" t="n">
        <v>106</v>
      </c>
      <c r="E18389" s="7" t="n">
        <v>0</v>
      </c>
    </row>
    <row r="18390" spans="1:6">
      <c r="A18390" t="s">
        <v>4</v>
      </c>
      <c r="B18390" s="4" t="s">
        <v>5</v>
      </c>
      <c r="C18390" s="4" t="s">
        <v>12</v>
      </c>
    </row>
    <row r="18391" spans="1:6">
      <c r="A18391" t="n">
        <v>152321</v>
      </c>
      <c r="B18391" s="15" t="n">
        <v>3</v>
      </c>
      <c r="C18391" s="13" t="n">
        <f t="normal" ca="1">A18395</f>
        <v>0</v>
      </c>
    </row>
    <row r="18392" spans="1:6">
      <c r="A18392" t="s">
        <v>4</v>
      </c>
      <c r="B18392" s="4" t="s">
        <v>5</v>
      </c>
      <c r="C18392" s="4" t="s">
        <v>8</v>
      </c>
      <c r="D18392" s="4" t="s">
        <v>7</v>
      </c>
      <c r="E18392" s="4" t="s">
        <v>8</v>
      </c>
    </row>
    <row r="18393" spans="1:6">
      <c r="A18393" t="n">
        <v>152326</v>
      </c>
      <c r="B18393" s="51" t="n">
        <v>36</v>
      </c>
      <c r="C18393" s="7" t="n">
        <v>9</v>
      </c>
      <c r="D18393" s="7" t="n">
        <v>7044</v>
      </c>
      <c r="E18393" s="7" t="n">
        <v>0</v>
      </c>
    </row>
    <row r="18394" spans="1:6">
      <c r="A18394" t="s">
        <v>4</v>
      </c>
      <c r="B18394" s="4" t="s">
        <v>5</v>
      </c>
      <c r="C18394" s="4" t="s">
        <v>7</v>
      </c>
      <c r="D18394" s="4" t="s">
        <v>8</v>
      </c>
      <c r="E18394" s="4" t="s">
        <v>8</v>
      </c>
      <c r="F18394" s="4" t="s">
        <v>9</v>
      </c>
    </row>
    <row r="18395" spans="1:6">
      <c r="A18395" t="n">
        <v>152331</v>
      </c>
      <c r="B18395" s="59" t="n">
        <v>47</v>
      </c>
      <c r="C18395" s="7" t="n">
        <v>13</v>
      </c>
      <c r="D18395" s="7" t="n">
        <v>0</v>
      </c>
      <c r="E18395" s="7" t="n">
        <v>1</v>
      </c>
      <c r="F18395" s="7" t="s">
        <v>546</v>
      </c>
    </row>
    <row r="18396" spans="1:6">
      <c r="A18396" t="s">
        <v>4</v>
      </c>
      <c r="B18396" s="4" t="s">
        <v>5</v>
      </c>
      <c r="C18396" s="4" t="s">
        <v>7</v>
      </c>
      <c r="D18396" s="4" t="s">
        <v>13</v>
      </c>
      <c r="E18396" s="4" t="s">
        <v>13</v>
      </c>
      <c r="F18396" s="4" t="s">
        <v>13</v>
      </c>
      <c r="G18396" s="4" t="s">
        <v>13</v>
      </c>
    </row>
    <row r="18397" spans="1:6">
      <c r="A18397" t="n">
        <v>152352</v>
      </c>
      <c r="B18397" s="46" t="n">
        <v>46</v>
      </c>
      <c r="C18397" s="7" t="n">
        <v>61456</v>
      </c>
      <c r="D18397" s="7" t="n">
        <v>0</v>
      </c>
      <c r="E18397" s="7" t="n">
        <v>0</v>
      </c>
      <c r="F18397" s="7" t="n">
        <v>0</v>
      </c>
      <c r="G18397" s="7" t="n">
        <v>0</v>
      </c>
    </row>
    <row r="18398" spans="1:6">
      <c r="A18398" t="s">
        <v>4</v>
      </c>
      <c r="B18398" s="4" t="s">
        <v>5</v>
      </c>
      <c r="C18398" s="4" t="s">
        <v>8</v>
      </c>
      <c r="D18398" s="4" t="s">
        <v>7</v>
      </c>
    </row>
    <row r="18399" spans="1:6">
      <c r="A18399" t="n">
        <v>152371</v>
      </c>
      <c r="B18399" s="10" t="n">
        <v>162</v>
      </c>
      <c r="C18399" s="7" t="n">
        <v>1</v>
      </c>
      <c r="D18399" s="7" t="n">
        <v>0</v>
      </c>
    </row>
    <row r="18400" spans="1:6">
      <c r="A18400" t="s">
        <v>4</v>
      </c>
      <c r="B18400" s="4" t="s">
        <v>5</v>
      </c>
    </row>
    <row r="18401" spans="1:7">
      <c r="A18401" t="n">
        <v>152375</v>
      </c>
      <c r="B18401" s="5" t="n">
        <v>1</v>
      </c>
    </row>
    <row r="18402" spans="1:7" s="3" customFormat="1" customHeight="0">
      <c r="A18402" s="3" t="s">
        <v>2</v>
      </c>
      <c r="B18402" s="3" t="s">
        <v>989</v>
      </c>
    </row>
    <row r="18403" spans="1:7">
      <c r="A18403" t="s">
        <v>4</v>
      </c>
      <c r="B18403" s="4" t="s">
        <v>5</v>
      </c>
      <c r="C18403" s="4" t="s">
        <v>8</v>
      </c>
      <c r="D18403" s="4" t="s">
        <v>8</v>
      </c>
      <c r="E18403" s="4" t="s">
        <v>8</v>
      </c>
      <c r="F18403" s="4" t="s">
        <v>8</v>
      </c>
    </row>
    <row r="18404" spans="1:7">
      <c r="A18404" t="n">
        <v>152376</v>
      </c>
      <c r="B18404" s="11" t="n">
        <v>14</v>
      </c>
      <c r="C18404" s="7" t="n">
        <v>2</v>
      </c>
      <c r="D18404" s="7" t="n">
        <v>0</v>
      </c>
      <c r="E18404" s="7" t="n">
        <v>0</v>
      </c>
      <c r="F18404" s="7" t="n">
        <v>0</v>
      </c>
    </row>
    <row r="18405" spans="1:7">
      <c r="A18405" t="s">
        <v>4</v>
      </c>
      <c r="B18405" s="4" t="s">
        <v>5</v>
      </c>
      <c r="C18405" s="4" t="s">
        <v>8</v>
      </c>
      <c r="D18405" s="20" t="s">
        <v>30</v>
      </c>
      <c r="E18405" s="4" t="s">
        <v>5</v>
      </c>
      <c r="F18405" s="4" t="s">
        <v>8</v>
      </c>
      <c r="G18405" s="4" t="s">
        <v>7</v>
      </c>
      <c r="H18405" s="20" t="s">
        <v>32</v>
      </c>
      <c r="I18405" s="4" t="s">
        <v>8</v>
      </c>
      <c r="J18405" s="4" t="s">
        <v>14</v>
      </c>
      <c r="K18405" s="4" t="s">
        <v>8</v>
      </c>
      <c r="L18405" s="4" t="s">
        <v>8</v>
      </c>
      <c r="M18405" s="20" t="s">
        <v>30</v>
      </c>
      <c r="N18405" s="4" t="s">
        <v>5</v>
      </c>
      <c r="O18405" s="4" t="s">
        <v>8</v>
      </c>
      <c r="P18405" s="4" t="s">
        <v>7</v>
      </c>
      <c r="Q18405" s="20" t="s">
        <v>32</v>
      </c>
      <c r="R18405" s="4" t="s">
        <v>8</v>
      </c>
      <c r="S18405" s="4" t="s">
        <v>14</v>
      </c>
      <c r="T18405" s="4" t="s">
        <v>8</v>
      </c>
      <c r="U18405" s="4" t="s">
        <v>8</v>
      </c>
      <c r="V18405" s="4" t="s">
        <v>8</v>
      </c>
      <c r="W18405" s="4" t="s">
        <v>12</v>
      </c>
    </row>
    <row r="18406" spans="1:7">
      <c r="A18406" t="n">
        <v>152381</v>
      </c>
      <c r="B18406" s="12" t="n">
        <v>5</v>
      </c>
      <c r="C18406" s="7" t="n">
        <v>28</v>
      </c>
      <c r="D18406" s="20" t="s">
        <v>3</v>
      </c>
      <c r="E18406" s="10" t="n">
        <v>162</v>
      </c>
      <c r="F18406" s="7" t="n">
        <v>3</v>
      </c>
      <c r="G18406" s="7" t="n">
        <v>12395</v>
      </c>
      <c r="H18406" s="20" t="s">
        <v>3</v>
      </c>
      <c r="I18406" s="7" t="n">
        <v>0</v>
      </c>
      <c r="J18406" s="7" t="n">
        <v>1</v>
      </c>
      <c r="K18406" s="7" t="n">
        <v>2</v>
      </c>
      <c r="L18406" s="7" t="n">
        <v>28</v>
      </c>
      <c r="M18406" s="20" t="s">
        <v>3</v>
      </c>
      <c r="N18406" s="10" t="n">
        <v>162</v>
      </c>
      <c r="O18406" s="7" t="n">
        <v>3</v>
      </c>
      <c r="P18406" s="7" t="n">
        <v>12395</v>
      </c>
      <c r="Q18406" s="20" t="s">
        <v>3</v>
      </c>
      <c r="R18406" s="7" t="n">
        <v>0</v>
      </c>
      <c r="S18406" s="7" t="n">
        <v>2</v>
      </c>
      <c r="T18406" s="7" t="n">
        <v>2</v>
      </c>
      <c r="U18406" s="7" t="n">
        <v>11</v>
      </c>
      <c r="V18406" s="7" t="n">
        <v>1</v>
      </c>
      <c r="W18406" s="13" t="n">
        <f t="normal" ca="1">A18410</f>
        <v>0</v>
      </c>
    </row>
    <row r="18407" spans="1:7">
      <c r="A18407" t="s">
        <v>4</v>
      </c>
      <c r="B18407" s="4" t="s">
        <v>5</v>
      </c>
      <c r="C18407" s="4" t="s">
        <v>8</v>
      </c>
      <c r="D18407" s="4" t="s">
        <v>7</v>
      </c>
      <c r="E18407" s="4" t="s">
        <v>13</v>
      </c>
    </row>
    <row r="18408" spans="1:7">
      <c r="A18408" t="n">
        <v>152410</v>
      </c>
      <c r="B18408" s="27" t="n">
        <v>58</v>
      </c>
      <c r="C18408" s="7" t="n">
        <v>0</v>
      </c>
      <c r="D18408" s="7" t="n">
        <v>0</v>
      </c>
      <c r="E18408" s="7" t="n">
        <v>1</v>
      </c>
    </row>
    <row r="18409" spans="1:7">
      <c r="A18409" t="s">
        <v>4</v>
      </c>
      <c r="B18409" s="4" t="s">
        <v>5</v>
      </c>
      <c r="C18409" s="4" t="s">
        <v>8</v>
      </c>
      <c r="D18409" s="20" t="s">
        <v>30</v>
      </c>
      <c r="E18409" s="4" t="s">
        <v>5</v>
      </c>
      <c r="F18409" s="4" t="s">
        <v>8</v>
      </c>
      <c r="G18409" s="4" t="s">
        <v>7</v>
      </c>
      <c r="H18409" s="20" t="s">
        <v>32</v>
      </c>
      <c r="I18409" s="4" t="s">
        <v>8</v>
      </c>
      <c r="J18409" s="4" t="s">
        <v>14</v>
      </c>
      <c r="K18409" s="4" t="s">
        <v>8</v>
      </c>
      <c r="L18409" s="4" t="s">
        <v>8</v>
      </c>
      <c r="M18409" s="20" t="s">
        <v>30</v>
      </c>
      <c r="N18409" s="4" t="s">
        <v>5</v>
      </c>
      <c r="O18409" s="4" t="s">
        <v>8</v>
      </c>
      <c r="P18409" s="4" t="s">
        <v>7</v>
      </c>
      <c r="Q18409" s="20" t="s">
        <v>32</v>
      </c>
      <c r="R18409" s="4" t="s">
        <v>8</v>
      </c>
      <c r="S18409" s="4" t="s">
        <v>14</v>
      </c>
      <c r="T18409" s="4" t="s">
        <v>8</v>
      </c>
      <c r="U18409" s="4" t="s">
        <v>8</v>
      </c>
      <c r="V18409" s="4" t="s">
        <v>8</v>
      </c>
      <c r="W18409" s="4" t="s">
        <v>12</v>
      </c>
    </row>
    <row r="18410" spans="1:7">
      <c r="A18410" t="n">
        <v>152418</v>
      </c>
      <c r="B18410" s="12" t="n">
        <v>5</v>
      </c>
      <c r="C18410" s="7" t="n">
        <v>28</v>
      </c>
      <c r="D18410" s="20" t="s">
        <v>3</v>
      </c>
      <c r="E18410" s="10" t="n">
        <v>162</v>
      </c>
      <c r="F18410" s="7" t="n">
        <v>3</v>
      </c>
      <c r="G18410" s="7" t="n">
        <v>12395</v>
      </c>
      <c r="H18410" s="20" t="s">
        <v>3</v>
      </c>
      <c r="I18410" s="7" t="n">
        <v>0</v>
      </c>
      <c r="J18410" s="7" t="n">
        <v>1</v>
      </c>
      <c r="K18410" s="7" t="n">
        <v>3</v>
      </c>
      <c r="L18410" s="7" t="n">
        <v>28</v>
      </c>
      <c r="M18410" s="20" t="s">
        <v>3</v>
      </c>
      <c r="N18410" s="10" t="n">
        <v>162</v>
      </c>
      <c r="O18410" s="7" t="n">
        <v>3</v>
      </c>
      <c r="P18410" s="7" t="n">
        <v>12395</v>
      </c>
      <c r="Q18410" s="20" t="s">
        <v>3</v>
      </c>
      <c r="R18410" s="7" t="n">
        <v>0</v>
      </c>
      <c r="S18410" s="7" t="n">
        <v>2</v>
      </c>
      <c r="T18410" s="7" t="n">
        <v>3</v>
      </c>
      <c r="U18410" s="7" t="n">
        <v>9</v>
      </c>
      <c r="V18410" s="7" t="n">
        <v>1</v>
      </c>
      <c r="W18410" s="13" t="n">
        <f t="normal" ca="1">A18420</f>
        <v>0</v>
      </c>
    </row>
    <row r="18411" spans="1:7">
      <c r="A18411" t="s">
        <v>4</v>
      </c>
      <c r="B18411" s="4" t="s">
        <v>5</v>
      </c>
      <c r="C18411" s="4" t="s">
        <v>8</v>
      </c>
      <c r="D18411" s="20" t="s">
        <v>30</v>
      </c>
      <c r="E18411" s="4" t="s">
        <v>5</v>
      </c>
      <c r="F18411" s="4" t="s">
        <v>7</v>
      </c>
      <c r="G18411" s="4" t="s">
        <v>8</v>
      </c>
      <c r="H18411" s="4" t="s">
        <v>8</v>
      </c>
      <c r="I18411" s="4" t="s">
        <v>9</v>
      </c>
      <c r="J18411" s="20" t="s">
        <v>32</v>
      </c>
      <c r="K18411" s="4" t="s">
        <v>8</v>
      </c>
      <c r="L18411" s="4" t="s">
        <v>8</v>
      </c>
      <c r="M18411" s="20" t="s">
        <v>30</v>
      </c>
      <c r="N18411" s="4" t="s">
        <v>5</v>
      </c>
      <c r="O18411" s="4" t="s">
        <v>8</v>
      </c>
      <c r="P18411" s="20" t="s">
        <v>32</v>
      </c>
      <c r="Q18411" s="4" t="s">
        <v>8</v>
      </c>
      <c r="R18411" s="4" t="s">
        <v>14</v>
      </c>
      <c r="S18411" s="4" t="s">
        <v>8</v>
      </c>
      <c r="T18411" s="4" t="s">
        <v>8</v>
      </c>
      <c r="U18411" s="4" t="s">
        <v>8</v>
      </c>
      <c r="V18411" s="20" t="s">
        <v>30</v>
      </c>
      <c r="W18411" s="4" t="s">
        <v>5</v>
      </c>
      <c r="X18411" s="4" t="s">
        <v>8</v>
      </c>
      <c r="Y18411" s="20" t="s">
        <v>32</v>
      </c>
      <c r="Z18411" s="4" t="s">
        <v>8</v>
      </c>
      <c r="AA18411" s="4" t="s">
        <v>14</v>
      </c>
      <c r="AB18411" s="4" t="s">
        <v>8</v>
      </c>
      <c r="AC18411" s="4" t="s">
        <v>8</v>
      </c>
      <c r="AD18411" s="4" t="s">
        <v>8</v>
      </c>
      <c r="AE18411" s="4" t="s">
        <v>12</v>
      </c>
    </row>
    <row r="18412" spans="1:7">
      <c r="A18412" t="n">
        <v>152447</v>
      </c>
      <c r="B18412" s="12" t="n">
        <v>5</v>
      </c>
      <c r="C18412" s="7" t="n">
        <v>28</v>
      </c>
      <c r="D18412" s="20" t="s">
        <v>3</v>
      </c>
      <c r="E18412" s="59" t="n">
        <v>47</v>
      </c>
      <c r="F18412" s="7" t="n">
        <v>61456</v>
      </c>
      <c r="G18412" s="7" t="n">
        <v>2</v>
      </c>
      <c r="H18412" s="7" t="n">
        <v>0</v>
      </c>
      <c r="I18412" s="7" t="s">
        <v>354</v>
      </c>
      <c r="J18412" s="20" t="s">
        <v>3</v>
      </c>
      <c r="K18412" s="7" t="n">
        <v>8</v>
      </c>
      <c r="L18412" s="7" t="n">
        <v>28</v>
      </c>
      <c r="M18412" s="20" t="s">
        <v>3</v>
      </c>
      <c r="N18412" s="53" t="n">
        <v>74</v>
      </c>
      <c r="O18412" s="7" t="n">
        <v>65</v>
      </c>
      <c r="P18412" s="20" t="s">
        <v>3</v>
      </c>
      <c r="Q18412" s="7" t="n">
        <v>0</v>
      </c>
      <c r="R18412" s="7" t="n">
        <v>1</v>
      </c>
      <c r="S18412" s="7" t="n">
        <v>3</v>
      </c>
      <c r="T18412" s="7" t="n">
        <v>9</v>
      </c>
      <c r="U18412" s="7" t="n">
        <v>28</v>
      </c>
      <c r="V18412" s="20" t="s">
        <v>3</v>
      </c>
      <c r="W18412" s="53" t="n">
        <v>74</v>
      </c>
      <c r="X18412" s="7" t="n">
        <v>65</v>
      </c>
      <c r="Y18412" s="20" t="s">
        <v>3</v>
      </c>
      <c r="Z18412" s="7" t="n">
        <v>0</v>
      </c>
      <c r="AA18412" s="7" t="n">
        <v>2</v>
      </c>
      <c r="AB18412" s="7" t="n">
        <v>3</v>
      </c>
      <c r="AC18412" s="7" t="n">
        <v>9</v>
      </c>
      <c r="AD18412" s="7" t="n">
        <v>1</v>
      </c>
      <c r="AE18412" s="13" t="n">
        <f t="normal" ca="1">A18416</f>
        <v>0</v>
      </c>
    </row>
    <row r="18413" spans="1:7">
      <c r="A18413" t="s">
        <v>4</v>
      </c>
      <c r="B18413" s="4" t="s">
        <v>5</v>
      </c>
      <c r="C18413" s="4" t="s">
        <v>7</v>
      </c>
      <c r="D18413" s="4" t="s">
        <v>8</v>
      </c>
      <c r="E18413" s="4" t="s">
        <v>8</v>
      </c>
      <c r="F18413" s="4" t="s">
        <v>9</v>
      </c>
    </row>
    <row r="18414" spans="1:7">
      <c r="A18414" t="n">
        <v>152495</v>
      </c>
      <c r="B18414" s="59" t="n">
        <v>47</v>
      </c>
      <c r="C18414" s="7" t="n">
        <v>61456</v>
      </c>
      <c r="D18414" s="7" t="n">
        <v>0</v>
      </c>
      <c r="E18414" s="7" t="n">
        <v>0</v>
      </c>
      <c r="F18414" s="7" t="s">
        <v>355</v>
      </c>
    </row>
    <row r="18415" spans="1:7">
      <c r="A18415" t="s">
        <v>4</v>
      </c>
      <c r="B18415" s="4" t="s">
        <v>5</v>
      </c>
      <c r="C18415" s="4" t="s">
        <v>8</v>
      </c>
      <c r="D18415" s="4" t="s">
        <v>7</v>
      </c>
      <c r="E18415" s="4" t="s">
        <v>13</v>
      </c>
    </row>
    <row r="18416" spans="1:7">
      <c r="A18416" t="n">
        <v>152508</v>
      </c>
      <c r="B18416" s="27" t="n">
        <v>58</v>
      </c>
      <c r="C18416" s="7" t="n">
        <v>0</v>
      </c>
      <c r="D18416" s="7" t="n">
        <v>300</v>
      </c>
      <c r="E18416" s="7" t="n">
        <v>1</v>
      </c>
    </row>
    <row r="18417" spans="1:31">
      <c r="A18417" t="s">
        <v>4</v>
      </c>
      <c r="B18417" s="4" t="s">
        <v>5</v>
      </c>
      <c r="C18417" s="4" t="s">
        <v>8</v>
      </c>
      <c r="D18417" s="4" t="s">
        <v>7</v>
      </c>
    </row>
    <row r="18418" spans="1:31">
      <c r="A18418" t="n">
        <v>152516</v>
      </c>
      <c r="B18418" s="27" t="n">
        <v>58</v>
      </c>
      <c r="C18418" s="7" t="n">
        <v>255</v>
      </c>
      <c r="D18418" s="7" t="n">
        <v>0</v>
      </c>
    </row>
    <row r="18419" spans="1:31">
      <c r="A18419" t="s">
        <v>4</v>
      </c>
      <c r="B18419" s="4" t="s">
        <v>5</v>
      </c>
      <c r="C18419" s="4" t="s">
        <v>8</v>
      </c>
      <c r="D18419" s="4" t="s">
        <v>8</v>
      </c>
      <c r="E18419" s="4" t="s">
        <v>8</v>
      </c>
      <c r="F18419" s="4" t="s">
        <v>8</v>
      </c>
    </row>
    <row r="18420" spans="1:31">
      <c r="A18420" t="n">
        <v>152520</v>
      </c>
      <c r="B18420" s="11" t="n">
        <v>14</v>
      </c>
      <c r="C18420" s="7" t="n">
        <v>0</v>
      </c>
      <c r="D18420" s="7" t="n">
        <v>0</v>
      </c>
      <c r="E18420" s="7" t="n">
        <v>0</v>
      </c>
      <c r="F18420" s="7" t="n">
        <v>64</v>
      </c>
    </row>
    <row r="18421" spans="1:31">
      <c r="A18421" t="s">
        <v>4</v>
      </c>
      <c r="B18421" s="4" t="s">
        <v>5</v>
      </c>
      <c r="C18421" s="4" t="s">
        <v>8</v>
      </c>
      <c r="D18421" s="4" t="s">
        <v>7</v>
      </c>
    </row>
    <row r="18422" spans="1:31">
      <c r="A18422" t="n">
        <v>152525</v>
      </c>
      <c r="B18422" s="23" t="n">
        <v>22</v>
      </c>
      <c r="C18422" s="7" t="n">
        <v>0</v>
      </c>
      <c r="D18422" s="7" t="n">
        <v>12395</v>
      </c>
    </row>
    <row r="18423" spans="1:31">
      <c r="A18423" t="s">
        <v>4</v>
      </c>
      <c r="B18423" s="4" t="s">
        <v>5</v>
      </c>
      <c r="C18423" s="4" t="s">
        <v>8</v>
      </c>
      <c r="D18423" s="4" t="s">
        <v>7</v>
      </c>
    </row>
    <row r="18424" spans="1:31">
      <c r="A18424" t="n">
        <v>152529</v>
      </c>
      <c r="B18424" s="27" t="n">
        <v>58</v>
      </c>
      <c r="C18424" s="7" t="n">
        <v>5</v>
      </c>
      <c r="D18424" s="7" t="n">
        <v>300</v>
      </c>
    </row>
    <row r="18425" spans="1:31">
      <c r="A18425" t="s">
        <v>4</v>
      </c>
      <c r="B18425" s="4" t="s">
        <v>5</v>
      </c>
      <c r="C18425" s="4" t="s">
        <v>13</v>
      </c>
      <c r="D18425" s="4" t="s">
        <v>7</v>
      </c>
    </row>
    <row r="18426" spans="1:31">
      <c r="A18426" t="n">
        <v>152533</v>
      </c>
      <c r="B18426" s="60" t="n">
        <v>103</v>
      </c>
      <c r="C18426" s="7" t="n">
        <v>0</v>
      </c>
      <c r="D18426" s="7" t="n">
        <v>300</v>
      </c>
    </row>
    <row r="18427" spans="1:31">
      <c r="A18427" t="s">
        <v>4</v>
      </c>
      <c r="B18427" s="4" t="s">
        <v>5</v>
      </c>
      <c r="C18427" s="4" t="s">
        <v>8</v>
      </c>
    </row>
    <row r="18428" spans="1:31">
      <c r="A18428" t="n">
        <v>152540</v>
      </c>
      <c r="B18428" s="61" t="n">
        <v>64</v>
      </c>
      <c r="C18428" s="7" t="n">
        <v>7</v>
      </c>
    </row>
    <row r="18429" spans="1:31">
      <c r="A18429" t="s">
        <v>4</v>
      </c>
      <c r="B18429" s="4" t="s">
        <v>5</v>
      </c>
      <c r="C18429" s="4" t="s">
        <v>8</v>
      </c>
      <c r="D18429" s="4" t="s">
        <v>7</v>
      </c>
    </row>
    <row r="18430" spans="1:31">
      <c r="A18430" t="n">
        <v>152542</v>
      </c>
      <c r="B18430" s="64" t="n">
        <v>72</v>
      </c>
      <c r="C18430" s="7" t="n">
        <v>5</v>
      </c>
      <c r="D18430" s="7" t="n">
        <v>0</v>
      </c>
    </row>
    <row r="18431" spans="1:31">
      <c r="A18431" t="s">
        <v>4</v>
      </c>
      <c r="B18431" s="4" t="s">
        <v>5</v>
      </c>
      <c r="C18431" s="4" t="s">
        <v>8</v>
      </c>
      <c r="D18431" s="20" t="s">
        <v>30</v>
      </c>
      <c r="E18431" s="4" t="s">
        <v>5</v>
      </c>
      <c r="F18431" s="4" t="s">
        <v>8</v>
      </c>
      <c r="G18431" s="4" t="s">
        <v>7</v>
      </c>
      <c r="H18431" s="20" t="s">
        <v>32</v>
      </c>
      <c r="I18431" s="4" t="s">
        <v>8</v>
      </c>
      <c r="J18431" s="4" t="s">
        <v>14</v>
      </c>
      <c r="K18431" s="4" t="s">
        <v>8</v>
      </c>
      <c r="L18431" s="4" t="s">
        <v>8</v>
      </c>
      <c r="M18431" s="4" t="s">
        <v>12</v>
      </c>
    </row>
    <row r="18432" spans="1:31">
      <c r="A18432" t="n">
        <v>152546</v>
      </c>
      <c r="B18432" s="12" t="n">
        <v>5</v>
      </c>
      <c r="C18432" s="7" t="n">
        <v>28</v>
      </c>
      <c r="D18432" s="20" t="s">
        <v>3</v>
      </c>
      <c r="E18432" s="10" t="n">
        <v>162</v>
      </c>
      <c r="F18432" s="7" t="n">
        <v>4</v>
      </c>
      <c r="G18432" s="7" t="n">
        <v>12395</v>
      </c>
      <c r="H18432" s="20" t="s">
        <v>3</v>
      </c>
      <c r="I18432" s="7" t="n">
        <v>0</v>
      </c>
      <c r="J18432" s="7" t="n">
        <v>1</v>
      </c>
      <c r="K18432" s="7" t="n">
        <v>2</v>
      </c>
      <c r="L18432" s="7" t="n">
        <v>1</v>
      </c>
      <c r="M18432" s="13" t="n">
        <f t="normal" ca="1">A18438</f>
        <v>0</v>
      </c>
    </row>
    <row r="18433" spans="1:13">
      <c r="A18433" t="s">
        <v>4</v>
      </c>
      <c r="B18433" s="4" t="s">
        <v>5</v>
      </c>
      <c r="C18433" s="4" t="s">
        <v>8</v>
      </c>
      <c r="D18433" s="4" t="s">
        <v>9</v>
      </c>
    </row>
    <row r="18434" spans="1:13">
      <c r="A18434" t="n">
        <v>152563</v>
      </c>
      <c r="B18434" s="9" t="n">
        <v>2</v>
      </c>
      <c r="C18434" s="7" t="n">
        <v>10</v>
      </c>
      <c r="D18434" s="7" t="s">
        <v>356</v>
      </c>
    </row>
    <row r="18435" spans="1:13">
      <c r="A18435" t="s">
        <v>4</v>
      </c>
      <c r="B18435" s="4" t="s">
        <v>5</v>
      </c>
      <c r="C18435" s="4" t="s">
        <v>7</v>
      </c>
    </row>
    <row r="18436" spans="1:13">
      <c r="A18436" t="n">
        <v>152580</v>
      </c>
      <c r="B18436" s="25" t="n">
        <v>16</v>
      </c>
      <c r="C18436" s="7" t="n">
        <v>0</v>
      </c>
    </row>
    <row r="18437" spans="1:13">
      <c r="A18437" t="s">
        <v>4</v>
      </c>
      <c r="B18437" s="4" t="s">
        <v>5</v>
      </c>
      <c r="C18437" s="4" t="s">
        <v>7</v>
      </c>
      <c r="D18437" s="4" t="s">
        <v>9</v>
      </c>
      <c r="E18437" s="4" t="s">
        <v>9</v>
      </c>
      <c r="F18437" s="4" t="s">
        <v>9</v>
      </c>
      <c r="G18437" s="4" t="s">
        <v>8</v>
      </c>
      <c r="H18437" s="4" t="s">
        <v>14</v>
      </c>
      <c r="I18437" s="4" t="s">
        <v>13</v>
      </c>
      <c r="J18437" s="4" t="s">
        <v>13</v>
      </c>
      <c r="K18437" s="4" t="s">
        <v>13</v>
      </c>
      <c r="L18437" s="4" t="s">
        <v>13</v>
      </c>
      <c r="M18437" s="4" t="s">
        <v>13</v>
      </c>
      <c r="N18437" s="4" t="s">
        <v>13</v>
      </c>
      <c r="O18437" s="4" t="s">
        <v>13</v>
      </c>
      <c r="P18437" s="4" t="s">
        <v>9</v>
      </c>
      <c r="Q18437" s="4" t="s">
        <v>9</v>
      </c>
      <c r="R18437" s="4" t="s">
        <v>14</v>
      </c>
      <c r="S18437" s="4" t="s">
        <v>8</v>
      </c>
      <c r="T18437" s="4" t="s">
        <v>14</v>
      </c>
      <c r="U18437" s="4" t="s">
        <v>14</v>
      </c>
      <c r="V18437" s="4" t="s">
        <v>7</v>
      </c>
    </row>
    <row r="18438" spans="1:13">
      <c r="A18438" t="n">
        <v>152583</v>
      </c>
      <c r="B18438" s="66" t="n">
        <v>19</v>
      </c>
      <c r="C18438" s="7" t="n">
        <v>1</v>
      </c>
      <c r="D18438" s="7" t="s">
        <v>427</v>
      </c>
      <c r="E18438" s="7" t="s">
        <v>414</v>
      </c>
      <c r="F18438" s="7" t="s">
        <v>15</v>
      </c>
      <c r="G18438" s="7" t="n">
        <v>0</v>
      </c>
      <c r="H18438" s="7" t="n">
        <v>1</v>
      </c>
      <c r="I18438" s="7" t="n">
        <v>0</v>
      </c>
      <c r="J18438" s="7" t="n">
        <v>0</v>
      </c>
      <c r="K18438" s="7" t="n">
        <v>0</v>
      </c>
      <c r="L18438" s="7" t="n">
        <v>0</v>
      </c>
      <c r="M18438" s="7" t="n">
        <v>1</v>
      </c>
      <c r="N18438" s="7" t="n">
        <v>1.60000002384186</v>
      </c>
      <c r="O18438" s="7" t="n">
        <v>0.0900000035762787</v>
      </c>
      <c r="P18438" s="7" t="s">
        <v>15</v>
      </c>
      <c r="Q18438" s="7" t="s">
        <v>15</v>
      </c>
      <c r="R18438" s="7" t="n">
        <v>-1</v>
      </c>
      <c r="S18438" s="7" t="n">
        <v>0</v>
      </c>
      <c r="T18438" s="7" t="n">
        <v>0</v>
      </c>
      <c r="U18438" s="7" t="n">
        <v>0</v>
      </c>
      <c r="V18438" s="7" t="n">
        <v>0</v>
      </c>
    </row>
    <row r="18439" spans="1:13">
      <c r="A18439" t="s">
        <v>4</v>
      </c>
      <c r="B18439" s="4" t="s">
        <v>5</v>
      </c>
      <c r="C18439" s="4" t="s">
        <v>7</v>
      </c>
      <c r="D18439" s="4" t="s">
        <v>9</v>
      </c>
      <c r="E18439" s="4" t="s">
        <v>9</v>
      </c>
      <c r="F18439" s="4" t="s">
        <v>9</v>
      </c>
      <c r="G18439" s="4" t="s">
        <v>8</v>
      </c>
      <c r="H18439" s="4" t="s">
        <v>14</v>
      </c>
      <c r="I18439" s="4" t="s">
        <v>13</v>
      </c>
      <c r="J18439" s="4" t="s">
        <v>13</v>
      </c>
      <c r="K18439" s="4" t="s">
        <v>13</v>
      </c>
      <c r="L18439" s="4" t="s">
        <v>13</v>
      </c>
      <c r="M18439" s="4" t="s">
        <v>13</v>
      </c>
      <c r="N18439" s="4" t="s">
        <v>13</v>
      </c>
      <c r="O18439" s="4" t="s">
        <v>13</v>
      </c>
      <c r="P18439" s="4" t="s">
        <v>9</v>
      </c>
      <c r="Q18439" s="4" t="s">
        <v>9</v>
      </c>
      <c r="R18439" s="4" t="s">
        <v>14</v>
      </c>
      <c r="S18439" s="4" t="s">
        <v>8</v>
      </c>
      <c r="T18439" s="4" t="s">
        <v>14</v>
      </c>
      <c r="U18439" s="4" t="s">
        <v>14</v>
      </c>
      <c r="V18439" s="4" t="s">
        <v>7</v>
      </c>
    </row>
    <row r="18440" spans="1:13">
      <c r="A18440" t="n">
        <v>152656</v>
      </c>
      <c r="B18440" s="66" t="n">
        <v>19</v>
      </c>
      <c r="C18440" s="7" t="n">
        <v>2</v>
      </c>
      <c r="D18440" s="7" t="s">
        <v>428</v>
      </c>
      <c r="E18440" s="7" t="s">
        <v>419</v>
      </c>
      <c r="F18440" s="7" t="s">
        <v>15</v>
      </c>
      <c r="G18440" s="7" t="n">
        <v>0</v>
      </c>
      <c r="H18440" s="7" t="n">
        <v>1</v>
      </c>
      <c r="I18440" s="7" t="n">
        <v>0</v>
      </c>
      <c r="J18440" s="7" t="n">
        <v>0</v>
      </c>
      <c r="K18440" s="7" t="n">
        <v>0</v>
      </c>
      <c r="L18440" s="7" t="n">
        <v>0</v>
      </c>
      <c r="M18440" s="7" t="n">
        <v>1</v>
      </c>
      <c r="N18440" s="7" t="n">
        <v>1.60000002384186</v>
      </c>
      <c r="O18440" s="7" t="n">
        <v>0.0900000035762787</v>
      </c>
      <c r="P18440" s="7" t="s">
        <v>15</v>
      </c>
      <c r="Q18440" s="7" t="s">
        <v>15</v>
      </c>
      <c r="R18440" s="7" t="n">
        <v>-1</v>
      </c>
      <c r="S18440" s="7" t="n">
        <v>0</v>
      </c>
      <c r="T18440" s="7" t="n">
        <v>0</v>
      </c>
      <c r="U18440" s="7" t="n">
        <v>0</v>
      </c>
      <c r="V18440" s="7" t="n">
        <v>0</v>
      </c>
    </row>
    <row r="18441" spans="1:13">
      <c r="A18441" t="s">
        <v>4</v>
      </c>
      <c r="B18441" s="4" t="s">
        <v>5</v>
      </c>
      <c r="C18441" s="4" t="s">
        <v>7</v>
      </c>
      <c r="D18441" s="4" t="s">
        <v>9</v>
      </c>
      <c r="E18441" s="4" t="s">
        <v>9</v>
      </c>
      <c r="F18441" s="4" t="s">
        <v>9</v>
      </c>
      <c r="G18441" s="4" t="s">
        <v>8</v>
      </c>
      <c r="H18441" s="4" t="s">
        <v>14</v>
      </c>
      <c r="I18441" s="4" t="s">
        <v>13</v>
      </c>
      <c r="J18441" s="4" t="s">
        <v>13</v>
      </c>
      <c r="K18441" s="4" t="s">
        <v>13</v>
      </c>
      <c r="L18441" s="4" t="s">
        <v>13</v>
      </c>
      <c r="M18441" s="4" t="s">
        <v>13</v>
      </c>
      <c r="N18441" s="4" t="s">
        <v>13</v>
      </c>
      <c r="O18441" s="4" t="s">
        <v>13</v>
      </c>
      <c r="P18441" s="4" t="s">
        <v>9</v>
      </c>
      <c r="Q18441" s="4" t="s">
        <v>9</v>
      </c>
      <c r="R18441" s="4" t="s">
        <v>14</v>
      </c>
      <c r="S18441" s="4" t="s">
        <v>8</v>
      </c>
      <c r="T18441" s="4" t="s">
        <v>14</v>
      </c>
      <c r="U18441" s="4" t="s">
        <v>14</v>
      </c>
      <c r="V18441" s="4" t="s">
        <v>7</v>
      </c>
    </row>
    <row r="18442" spans="1:13">
      <c r="A18442" t="n">
        <v>152730</v>
      </c>
      <c r="B18442" s="66" t="n">
        <v>19</v>
      </c>
      <c r="C18442" s="7" t="n">
        <v>3</v>
      </c>
      <c r="D18442" s="7" t="s">
        <v>429</v>
      </c>
      <c r="E18442" s="7" t="s">
        <v>415</v>
      </c>
      <c r="F18442" s="7" t="s">
        <v>15</v>
      </c>
      <c r="G18442" s="7" t="n">
        <v>0</v>
      </c>
      <c r="H18442" s="7" t="n">
        <v>1</v>
      </c>
      <c r="I18442" s="7" t="n">
        <v>0</v>
      </c>
      <c r="J18442" s="7" t="n">
        <v>0</v>
      </c>
      <c r="K18442" s="7" t="n">
        <v>0</v>
      </c>
      <c r="L18442" s="7" t="n">
        <v>0</v>
      </c>
      <c r="M18442" s="7" t="n">
        <v>1</v>
      </c>
      <c r="N18442" s="7" t="n">
        <v>1.60000002384186</v>
      </c>
      <c r="O18442" s="7" t="n">
        <v>0.0900000035762787</v>
      </c>
      <c r="P18442" s="7" t="s">
        <v>15</v>
      </c>
      <c r="Q18442" s="7" t="s">
        <v>15</v>
      </c>
      <c r="R18442" s="7" t="n">
        <v>-1</v>
      </c>
      <c r="S18442" s="7" t="n">
        <v>0</v>
      </c>
      <c r="T18442" s="7" t="n">
        <v>0</v>
      </c>
      <c r="U18442" s="7" t="n">
        <v>0</v>
      </c>
      <c r="V18442" s="7" t="n">
        <v>0</v>
      </c>
    </row>
    <row r="18443" spans="1:13">
      <c r="A18443" t="s">
        <v>4</v>
      </c>
      <c r="B18443" s="4" t="s">
        <v>5</v>
      </c>
      <c r="C18443" s="4" t="s">
        <v>7</v>
      </c>
      <c r="D18443" s="4" t="s">
        <v>9</v>
      </c>
      <c r="E18443" s="4" t="s">
        <v>9</v>
      </c>
      <c r="F18443" s="4" t="s">
        <v>9</v>
      </c>
      <c r="G18443" s="4" t="s">
        <v>8</v>
      </c>
      <c r="H18443" s="4" t="s">
        <v>14</v>
      </c>
      <c r="I18443" s="4" t="s">
        <v>13</v>
      </c>
      <c r="J18443" s="4" t="s">
        <v>13</v>
      </c>
      <c r="K18443" s="4" t="s">
        <v>13</v>
      </c>
      <c r="L18443" s="4" t="s">
        <v>13</v>
      </c>
      <c r="M18443" s="4" t="s">
        <v>13</v>
      </c>
      <c r="N18443" s="4" t="s">
        <v>13</v>
      </c>
      <c r="O18443" s="4" t="s">
        <v>13</v>
      </c>
      <c r="P18443" s="4" t="s">
        <v>9</v>
      </c>
      <c r="Q18443" s="4" t="s">
        <v>9</v>
      </c>
      <c r="R18443" s="4" t="s">
        <v>14</v>
      </c>
      <c r="S18443" s="4" t="s">
        <v>8</v>
      </c>
      <c r="T18443" s="4" t="s">
        <v>14</v>
      </c>
      <c r="U18443" s="4" t="s">
        <v>14</v>
      </c>
      <c r="V18443" s="4" t="s">
        <v>7</v>
      </c>
    </row>
    <row r="18444" spans="1:13">
      <c r="A18444" t="n">
        <v>152803</v>
      </c>
      <c r="B18444" s="66" t="n">
        <v>19</v>
      </c>
      <c r="C18444" s="7" t="n">
        <v>4</v>
      </c>
      <c r="D18444" s="7" t="s">
        <v>430</v>
      </c>
      <c r="E18444" s="7" t="s">
        <v>420</v>
      </c>
      <c r="F18444" s="7" t="s">
        <v>15</v>
      </c>
      <c r="G18444" s="7" t="n">
        <v>0</v>
      </c>
      <c r="H18444" s="7" t="n">
        <v>1</v>
      </c>
      <c r="I18444" s="7" t="n">
        <v>0</v>
      </c>
      <c r="J18444" s="7" t="n">
        <v>0</v>
      </c>
      <c r="K18444" s="7" t="n">
        <v>0</v>
      </c>
      <c r="L18444" s="7" t="n">
        <v>0</v>
      </c>
      <c r="M18444" s="7" t="n">
        <v>1</v>
      </c>
      <c r="N18444" s="7" t="n">
        <v>1.60000002384186</v>
      </c>
      <c r="O18444" s="7" t="n">
        <v>0.0900000035762787</v>
      </c>
      <c r="P18444" s="7" t="s">
        <v>15</v>
      </c>
      <c r="Q18444" s="7" t="s">
        <v>15</v>
      </c>
      <c r="R18444" s="7" t="n">
        <v>-1</v>
      </c>
      <c r="S18444" s="7" t="n">
        <v>0</v>
      </c>
      <c r="T18444" s="7" t="n">
        <v>0</v>
      </c>
      <c r="U18444" s="7" t="n">
        <v>0</v>
      </c>
      <c r="V18444" s="7" t="n">
        <v>0</v>
      </c>
    </row>
    <row r="18445" spans="1:13">
      <c r="A18445" t="s">
        <v>4</v>
      </c>
      <c r="B18445" s="4" t="s">
        <v>5</v>
      </c>
      <c r="C18445" s="4" t="s">
        <v>7</v>
      </c>
      <c r="D18445" s="4" t="s">
        <v>9</v>
      </c>
      <c r="E18445" s="4" t="s">
        <v>9</v>
      </c>
      <c r="F18445" s="4" t="s">
        <v>9</v>
      </c>
      <c r="G18445" s="4" t="s">
        <v>8</v>
      </c>
      <c r="H18445" s="4" t="s">
        <v>14</v>
      </c>
      <c r="I18445" s="4" t="s">
        <v>13</v>
      </c>
      <c r="J18445" s="4" t="s">
        <v>13</v>
      </c>
      <c r="K18445" s="4" t="s">
        <v>13</v>
      </c>
      <c r="L18445" s="4" t="s">
        <v>13</v>
      </c>
      <c r="M18445" s="4" t="s">
        <v>13</v>
      </c>
      <c r="N18445" s="4" t="s">
        <v>13</v>
      </c>
      <c r="O18445" s="4" t="s">
        <v>13</v>
      </c>
      <c r="P18445" s="4" t="s">
        <v>9</v>
      </c>
      <c r="Q18445" s="4" t="s">
        <v>9</v>
      </c>
      <c r="R18445" s="4" t="s">
        <v>14</v>
      </c>
      <c r="S18445" s="4" t="s">
        <v>8</v>
      </c>
      <c r="T18445" s="4" t="s">
        <v>14</v>
      </c>
      <c r="U18445" s="4" t="s">
        <v>14</v>
      </c>
      <c r="V18445" s="4" t="s">
        <v>7</v>
      </c>
    </row>
    <row r="18446" spans="1:13">
      <c r="A18446" t="n">
        <v>152878</v>
      </c>
      <c r="B18446" s="66" t="n">
        <v>19</v>
      </c>
      <c r="C18446" s="7" t="n">
        <v>5</v>
      </c>
      <c r="D18446" s="7" t="s">
        <v>431</v>
      </c>
      <c r="E18446" s="7" t="s">
        <v>416</v>
      </c>
      <c r="F18446" s="7" t="s">
        <v>15</v>
      </c>
      <c r="G18446" s="7" t="n">
        <v>0</v>
      </c>
      <c r="H18446" s="7" t="n">
        <v>1</v>
      </c>
      <c r="I18446" s="7" t="n">
        <v>0</v>
      </c>
      <c r="J18446" s="7" t="n">
        <v>0</v>
      </c>
      <c r="K18446" s="7" t="n">
        <v>0</v>
      </c>
      <c r="L18446" s="7" t="n">
        <v>0</v>
      </c>
      <c r="M18446" s="7" t="n">
        <v>1</v>
      </c>
      <c r="N18446" s="7" t="n">
        <v>1.60000002384186</v>
      </c>
      <c r="O18446" s="7" t="n">
        <v>0.0900000035762787</v>
      </c>
      <c r="P18446" s="7" t="s">
        <v>15</v>
      </c>
      <c r="Q18446" s="7" t="s">
        <v>15</v>
      </c>
      <c r="R18446" s="7" t="n">
        <v>-1</v>
      </c>
      <c r="S18446" s="7" t="n">
        <v>0</v>
      </c>
      <c r="T18446" s="7" t="n">
        <v>0</v>
      </c>
      <c r="U18446" s="7" t="n">
        <v>0</v>
      </c>
      <c r="V18446" s="7" t="n">
        <v>0</v>
      </c>
    </row>
    <row r="18447" spans="1:13">
      <c r="A18447" t="s">
        <v>4</v>
      </c>
      <c r="B18447" s="4" t="s">
        <v>5</v>
      </c>
      <c r="C18447" s="4" t="s">
        <v>7</v>
      </c>
      <c r="D18447" s="4" t="s">
        <v>9</v>
      </c>
      <c r="E18447" s="4" t="s">
        <v>9</v>
      </c>
      <c r="F18447" s="4" t="s">
        <v>9</v>
      </c>
      <c r="G18447" s="4" t="s">
        <v>8</v>
      </c>
      <c r="H18447" s="4" t="s">
        <v>14</v>
      </c>
      <c r="I18447" s="4" t="s">
        <v>13</v>
      </c>
      <c r="J18447" s="4" t="s">
        <v>13</v>
      </c>
      <c r="K18447" s="4" t="s">
        <v>13</v>
      </c>
      <c r="L18447" s="4" t="s">
        <v>13</v>
      </c>
      <c r="M18447" s="4" t="s">
        <v>13</v>
      </c>
      <c r="N18447" s="4" t="s">
        <v>13</v>
      </c>
      <c r="O18447" s="4" t="s">
        <v>13</v>
      </c>
      <c r="P18447" s="4" t="s">
        <v>9</v>
      </c>
      <c r="Q18447" s="4" t="s">
        <v>9</v>
      </c>
      <c r="R18447" s="4" t="s">
        <v>14</v>
      </c>
      <c r="S18447" s="4" t="s">
        <v>8</v>
      </c>
      <c r="T18447" s="4" t="s">
        <v>14</v>
      </c>
      <c r="U18447" s="4" t="s">
        <v>14</v>
      </c>
      <c r="V18447" s="4" t="s">
        <v>7</v>
      </c>
    </row>
    <row r="18448" spans="1:13">
      <c r="A18448" t="n">
        <v>152950</v>
      </c>
      <c r="B18448" s="66" t="n">
        <v>19</v>
      </c>
      <c r="C18448" s="7" t="n">
        <v>6</v>
      </c>
      <c r="D18448" s="7" t="s">
        <v>432</v>
      </c>
      <c r="E18448" s="7" t="s">
        <v>421</v>
      </c>
      <c r="F18448" s="7" t="s">
        <v>15</v>
      </c>
      <c r="G18448" s="7" t="n">
        <v>0</v>
      </c>
      <c r="H18448" s="7" t="n">
        <v>1</v>
      </c>
      <c r="I18448" s="7" t="n">
        <v>0</v>
      </c>
      <c r="J18448" s="7" t="n">
        <v>0</v>
      </c>
      <c r="K18448" s="7" t="n">
        <v>0</v>
      </c>
      <c r="L18448" s="7" t="n">
        <v>0</v>
      </c>
      <c r="M18448" s="7" t="n">
        <v>1</v>
      </c>
      <c r="N18448" s="7" t="n">
        <v>1.60000002384186</v>
      </c>
      <c r="O18448" s="7" t="n">
        <v>0.0900000035762787</v>
      </c>
      <c r="P18448" s="7" t="s">
        <v>15</v>
      </c>
      <c r="Q18448" s="7" t="s">
        <v>15</v>
      </c>
      <c r="R18448" s="7" t="n">
        <v>-1</v>
      </c>
      <c r="S18448" s="7" t="n">
        <v>0</v>
      </c>
      <c r="T18448" s="7" t="n">
        <v>0</v>
      </c>
      <c r="U18448" s="7" t="n">
        <v>0</v>
      </c>
      <c r="V18448" s="7" t="n">
        <v>0</v>
      </c>
    </row>
    <row r="18449" spans="1:22">
      <c r="A18449" t="s">
        <v>4</v>
      </c>
      <c r="B18449" s="4" t="s">
        <v>5</v>
      </c>
      <c r="C18449" s="4" t="s">
        <v>7</v>
      </c>
      <c r="D18449" s="4" t="s">
        <v>9</v>
      </c>
      <c r="E18449" s="4" t="s">
        <v>9</v>
      </c>
      <c r="F18449" s="4" t="s">
        <v>9</v>
      </c>
      <c r="G18449" s="4" t="s">
        <v>8</v>
      </c>
      <c r="H18449" s="4" t="s">
        <v>14</v>
      </c>
      <c r="I18449" s="4" t="s">
        <v>13</v>
      </c>
      <c r="J18449" s="4" t="s">
        <v>13</v>
      </c>
      <c r="K18449" s="4" t="s">
        <v>13</v>
      </c>
      <c r="L18449" s="4" t="s">
        <v>13</v>
      </c>
      <c r="M18449" s="4" t="s">
        <v>13</v>
      </c>
      <c r="N18449" s="4" t="s">
        <v>13</v>
      </c>
      <c r="O18449" s="4" t="s">
        <v>13</v>
      </c>
      <c r="P18449" s="4" t="s">
        <v>9</v>
      </c>
      <c r="Q18449" s="4" t="s">
        <v>9</v>
      </c>
      <c r="R18449" s="4" t="s">
        <v>14</v>
      </c>
      <c r="S18449" s="4" t="s">
        <v>8</v>
      </c>
      <c r="T18449" s="4" t="s">
        <v>14</v>
      </c>
      <c r="U18449" s="4" t="s">
        <v>14</v>
      </c>
      <c r="V18449" s="4" t="s">
        <v>7</v>
      </c>
    </row>
    <row r="18450" spans="1:22">
      <c r="A18450" t="n">
        <v>153023</v>
      </c>
      <c r="B18450" s="66" t="n">
        <v>19</v>
      </c>
      <c r="C18450" s="7" t="n">
        <v>7</v>
      </c>
      <c r="D18450" s="7" t="s">
        <v>433</v>
      </c>
      <c r="E18450" s="7" t="s">
        <v>417</v>
      </c>
      <c r="F18450" s="7" t="s">
        <v>15</v>
      </c>
      <c r="G18450" s="7" t="n">
        <v>0</v>
      </c>
      <c r="H18450" s="7" t="n">
        <v>1</v>
      </c>
      <c r="I18450" s="7" t="n">
        <v>0</v>
      </c>
      <c r="J18450" s="7" t="n">
        <v>0</v>
      </c>
      <c r="K18450" s="7" t="n">
        <v>0</v>
      </c>
      <c r="L18450" s="7" t="n">
        <v>0</v>
      </c>
      <c r="M18450" s="7" t="n">
        <v>1</v>
      </c>
      <c r="N18450" s="7" t="n">
        <v>1.60000002384186</v>
      </c>
      <c r="O18450" s="7" t="n">
        <v>0.0900000035762787</v>
      </c>
      <c r="P18450" s="7" t="s">
        <v>15</v>
      </c>
      <c r="Q18450" s="7" t="s">
        <v>15</v>
      </c>
      <c r="R18450" s="7" t="n">
        <v>-1</v>
      </c>
      <c r="S18450" s="7" t="n">
        <v>0</v>
      </c>
      <c r="T18450" s="7" t="n">
        <v>0</v>
      </c>
      <c r="U18450" s="7" t="n">
        <v>0</v>
      </c>
      <c r="V18450" s="7" t="n">
        <v>0</v>
      </c>
    </row>
    <row r="18451" spans="1:22">
      <c r="A18451" t="s">
        <v>4</v>
      </c>
      <c r="B18451" s="4" t="s">
        <v>5</v>
      </c>
      <c r="C18451" s="4" t="s">
        <v>7</v>
      </c>
      <c r="D18451" s="4" t="s">
        <v>9</v>
      </c>
      <c r="E18451" s="4" t="s">
        <v>9</v>
      </c>
      <c r="F18451" s="4" t="s">
        <v>9</v>
      </c>
      <c r="G18451" s="4" t="s">
        <v>8</v>
      </c>
      <c r="H18451" s="4" t="s">
        <v>14</v>
      </c>
      <c r="I18451" s="4" t="s">
        <v>13</v>
      </c>
      <c r="J18451" s="4" t="s">
        <v>13</v>
      </c>
      <c r="K18451" s="4" t="s">
        <v>13</v>
      </c>
      <c r="L18451" s="4" t="s">
        <v>13</v>
      </c>
      <c r="M18451" s="4" t="s">
        <v>13</v>
      </c>
      <c r="N18451" s="4" t="s">
        <v>13</v>
      </c>
      <c r="O18451" s="4" t="s">
        <v>13</v>
      </c>
      <c r="P18451" s="4" t="s">
        <v>9</v>
      </c>
      <c r="Q18451" s="4" t="s">
        <v>9</v>
      </c>
      <c r="R18451" s="4" t="s">
        <v>14</v>
      </c>
      <c r="S18451" s="4" t="s">
        <v>8</v>
      </c>
      <c r="T18451" s="4" t="s">
        <v>14</v>
      </c>
      <c r="U18451" s="4" t="s">
        <v>14</v>
      </c>
      <c r="V18451" s="4" t="s">
        <v>7</v>
      </c>
    </row>
    <row r="18452" spans="1:22">
      <c r="A18452" t="n">
        <v>153094</v>
      </c>
      <c r="B18452" s="66" t="n">
        <v>19</v>
      </c>
      <c r="C18452" s="7" t="n">
        <v>8</v>
      </c>
      <c r="D18452" s="7" t="s">
        <v>434</v>
      </c>
      <c r="E18452" s="7" t="s">
        <v>422</v>
      </c>
      <c r="F18452" s="7" t="s">
        <v>15</v>
      </c>
      <c r="G18452" s="7" t="n">
        <v>0</v>
      </c>
      <c r="H18452" s="7" t="n">
        <v>1</v>
      </c>
      <c r="I18452" s="7" t="n">
        <v>0</v>
      </c>
      <c r="J18452" s="7" t="n">
        <v>0</v>
      </c>
      <c r="K18452" s="7" t="n">
        <v>0</v>
      </c>
      <c r="L18452" s="7" t="n">
        <v>0</v>
      </c>
      <c r="M18452" s="7" t="n">
        <v>1</v>
      </c>
      <c r="N18452" s="7" t="n">
        <v>1.60000002384186</v>
      </c>
      <c r="O18452" s="7" t="n">
        <v>0.0900000035762787</v>
      </c>
      <c r="P18452" s="7" t="s">
        <v>15</v>
      </c>
      <c r="Q18452" s="7" t="s">
        <v>15</v>
      </c>
      <c r="R18452" s="7" t="n">
        <v>-1</v>
      </c>
      <c r="S18452" s="7" t="n">
        <v>0</v>
      </c>
      <c r="T18452" s="7" t="n">
        <v>0</v>
      </c>
      <c r="U18452" s="7" t="n">
        <v>0</v>
      </c>
      <c r="V18452" s="7" t="n">
        <v>0</v>
      </c>
    </row>
    <row r="18453" spans="1:22">
      <c r="A18453" t="s">
        <v>4</v>
      </c>
      <c r="B18453" s="4" t="s">
        <v>5</v>
      </c>
      <c r="C18453" s="4" t="s">
        <v>7</v>
      </c>
      <c r="D18453" s="4" t="s">
        <v>9</v>
      </c>
      <c r="E18453" s="4" t="s">
        <v>9</v>
      </c>
      <c r="F18453" s="4" t="s">
        <v>9</v>
      </c>
      <c r="G18453" s="4" t="s">
        <v>8</v>
      </c>
      <c r="H18453" s="4" t="s">
        <v>14</v>
      </c>
      <c r="I18453" s="4" t="s">
        <v>13</v>
      </c>
      <c r="J18453" s="4" t="s">
        <v>13</v>
      </c>
      <c r="K18453" s="4" t="s">
        <v>13</v>
      </c>
      <c r="L18453" s="4" t="s">
        <v>13</v>
      </c>
      <c r="M18453" s="4" t="s">
        <v>13</v>
      </c>
      <c r="N18453" s="4" t="s">
        <v>13</v>
      </c>
      <c r="O18453" s="4" t="s">
        <v>13</v>
      </c>
      <c r="P18453" s="4" t="s">
        <v>9</v>
      </c>
      <c r="Q18453" s="4" t="s">
        <v>9</v>
      </c>
      <c r="R18453" s="4" t="s">
        <v>14</v>
      </c>
      <c r="S18453" s="4" t="s">
        <v>8</v>
      </c>
      <c r="T18453" s="4" t="s">
        <v>14</v>
      </c>
      <c r="U18453" s="4" t="s">
        <v>14</v>
      </c>
      <c r="V18453" s="4" t="s">
        <v>7</v>
      </c>
    </row>
    <row r="18454" spans="1:22">
      <c r="A18454" t="n">
        <v>153167</v>
      </c>
      <c r="B18454" s="66" t="n">
        <v>19</v>
      </c>
      <c r="C18454" s="7" t="n">
        <v>9</v>
      </c>
      <c r="D18454" s="7" t="s">
        <v>435</v>
      </c>
      <c r="E18454" s="7" t="s">
        <v>418</v>
      </c>
      <c r="F18454" s="7" t="s">
        <v>15</v>
      </c>
      <c r="G18454" s="7" t="n">
        <v>0</v>
      </c>
      <c r="H18454" s="7" t="n">
        <v>1</v>
      </c>
      <c r="I18454" s="7" t="n">
        <v>0</v>
      </c>
      <c r="J18454" s="7" t="n">
        <v>0</v>
      </c>
      <c r="K18454" s="7" t="n">
        <v>0</v>
      </c>
      <c r="L18454" s="7" t="n">
        <v>0</v>
      </c>
      <c r="M18454" s="7" t="n">
        <v>1</v>
      </c>
      <c r="N18454" s="7" t="n">
        <v>1.60000002384186</v>
      </c>
      <c r="O18454" s="7" t="n">
        <v>0.0900000035762787</v>
      </c>
      <c r="P18454" s="7" t="s">
        <v>15</v>
      </c>
      <c r="Q18454" s="7" t="s">
        <v>15</v>
      </c>
      <c r="R18454" s="7" t="n">
        <v>-1</v>
      </c>
      <c r="S18454" s="7" t="n">
        <v>0</v>
      </c>
      <c r="T18454" s="7" t="n">
        <v>0</v>
      </c>
      <c r="U18454" s="7" t="n">
        <v>0</v>
      </c>
      <c r="V18454" s="7" t="n">
        <v>0</v>
      </c>
    </row>
    <row r="18455" spans="1:22">
      <c r="A18455" t="s">
        <v>4</v>
      </c>
      <c r="B18455" s="4" t="s">
        <v>5</v>
      </c>
      <c r="C18455" s="4" t="s">
        <v>7</v>
      </c>
      <c r="D18455" s="4" t="s">
        <v>9</v>
      </c>
      <c r="E18455" s="4" t="s">
        <v>9</v>
      </c>
      <c r="F18455" s="4" t="s">
        <v>9</v>
      </c>
      <c r="G18455" s="4" t="s">
        <v>8</v>
      </c>
      <c r="H18455" s="4" t="s">
        <v>14</v>
      </c>
      <c r="I18455" s="4" t="s">
        <v>13</v>
      </c>
      <c r="J18455" s="4" t="s">
        <v>13</v>
      </c>
      <c r="K18455" s="4" t="s">
        <v>13</v>
      </c>
      <c r="L18455" s="4" t="s">
        <v>13</v>
      </c>
      <c r="M18455" s="4" t="s">
        <v>13</v>
      </c>
      <c r="N18455" s="4" t="s">
        <v>13</v>
      </c>
      <c r="O18455" s="4" t="s">
        <v>13</v>
      </c>
      <c r="P18455" s="4" t="s">
        <v>9</v>
      </c>
      <c r="Q18455" s="4" t="s">
        <v>9</v>
      </c>
      <c r="R18455" s="4" t="s">
        <v>14</v>
      </c>
      <c r="S18455" s="4" t="s">
        <v>8</v>
      </c>
      <c r="T18455" s="4" t="s">
        <v>14</v>
      </c>
      <c r="U18455" s="4" t="s">
        <v>14</v>
      </c>
      <c r="V18455" s="4" t="s">
        <v>7</v>
      </c>
    </row>
    <row r="18456" spans="1:22">
      <c r="A18456" t="n">
        <v>153242</v>
      </c>
      <c r="B18456" s="66" t="n">
        <v>19</v>
      </c>
      <c r="C18456" s="7" t="n">
        <v>11</v>
      </c>
      <c r="D18456" s="7" t="s">
        <v>436</v>
      </c>
      <c r="E18456" s="7" t="s">
        <v>423</v>
      </c>
      <c r="F18456" s="7" t="s">
        <v>15</v>
      </c>
      <c r="G18456" s="7" t="n">
        <v>0</v>
      </c>
      <c r="H18456" s="7" t="n">
        <v>1</v>
      </c>
      <c r="I18456" s="7" t="n">
        <v>0</v>
      </c>
      <c r="J18456" s="7" t="n">
        <v>0</v>
      </c>
      <c r="K18456" s="7" t="n">
        <v>0</v>
      </c>
      <c r="L18456" s="7" t="n">
        <v>0</v>
      </c>
      <c r="M18456" s="7" t="n">
        <v>1</v>
      </c>
      <c r="N18456" s="7" t="n">
        <v>1.60000002384186</v>
      </c>
      <c r="O18456" s="7" t="n">
        <v>0.0900000035762787</v>
      </c>
      <c r="P18456" s="7" t="s">
        <v>15</v>
      </c>
      <c r="Q18456" s="7" t="s">
        <v>15</v>
      </c>
      <c r="R18456" s="7" t="n">
        <v>-1</v>
      </c>
      <c r="S18456" s="7" t="n">
        <v>0</v>
      </c>
      <c r="T18456" s="7" t="n">
        <v>0</v>
      </c>
      <c r="U18456" s="7" t="n">
        <v>0</v>
      </c>
      <c r="V18456" s="7" t="n">
        <v>0</v>
      </c>
    </row>
    <row r="18457" spans="1:22">
      <c r="A18457" t="s">
        <v>4</v>
      </c>
      <c r="B18457" s="4" t="s">
        <v>5</v>
      </c>
      <c r="C18457" s="4" t="s">
        <v>7</v>
      </c>
      <c r="D18457" s="4" t="s">
        <v>9</v>
      </c>
      <c r="E18457" s="4" t="s">
        <v>9</v>
      </c>
      <c r="F18457" s="4" t="s">
        <v>9</v>
      </c>
      <c r="G18457" s="4" t="s">
        <v>8</v>
      </c>
      <c r="H18457" s="4" t="s">
        <v>14</v>
      </c>
      <c r="I18457" s="4" t="s">
        <v>13</v>
      </c>
      <c r="J18457" s="4" t="s">
        <v>13</v>
      </c>
      <c r="K18457" s="4" t="s">
        <v>13</v>
      </c>
      <c r="L18457" s="4" t="s">
        <v>13</v>
      </c>
      <c r="M18457" s="4" t="s">
        <v>13</v>
      </c>
      <c r="N18457" s="4" t="s">
        <v>13</v>
      </c>
      <c r="O18457" s="4" t="s">
        <v>13</v>
      </c>
      <c r="P18457" s="4" t="s">
        <v>9</v>
      </c>
      <c r="Q18457" s="4" t="s">
        <v>9</v>
      </c>
      <c r="R18457" s="4" t="s">
        <v>14</v>
      </c>
      <c r="S18457" s="4" t="s">
        <v>8</v>
      </c>
      <c r="T18457" s="4" t="s">
        <v>14</v>
      </c>
      <c r="U18457" s="4" t="s">
        <v>14</v>
      </c>
      <c r="V18457" s="4" t="s">
        <v>7</v>
      </c>
    </row>
    <row r="18458" spans="1:22">
      <c r="A18458" t="n">
        <v>153321</v>
      </c>
      <c r="B18458" s="66" t="n">
        <v>19</v>
      </c>
      <c r="C18458" s="7" t="n">
        <v>13</v>
      </c>
      <c r="D18458" s="7" t="s">
        <v>449</v>
      </c>
      <c r="E18458" s="7" t="s">
        <v>241</v>
      </c>
      <c r="F18458" s="7" t="s">
        <v>15</v>
      </c>
      <c r="G18458" s="7" t="n">
        <v>0</v>
      </c>
      <c r="H18458" s="7" t="n">
        <v>1</v>
      </c>
      <c r="I18458" s="7" t="n">
        <v>0</v>
      </c>
      <c r="J18458" s="7" t="n">
        <v>0</v>
      </c>
      <c r="K18458" s="7" t="n">
        <v>0</v>
      </c>
      <c r="L18458" s="7" t="n">
        <v>0</v>
      </c>
      <c r="M18458" s="7" t="n">
        <v>1</v>
      </c>
      <c r="N18458" s="7" t="n">
        <v>1.60000002384186</v>
      </c>
      <c r="O18458" s="7" t="n">
        <v>0.0900000035762787</v>
      </c>
      <c r="P18458" s="7" t="s">
        <v>15</v>
      </c>
      <c r="Q18458" s="7" t="s">
        <v>15</v>
      </c>
      <c r="R18458" s="7" t="n">
        <v>-1</v>
      </c>
      <c r="S18458" s="7" t="n">
        <v>0</v>
      </c>
      <c r="T18458" s="7" t="n">
        <v>0</v>
      </c>
      <c r="U18458" s="7" t="n">
        <v>0</v>
      </c>
      <c r="V18458" s="7" t="n">
        <v>0</v>
      </c>
    </row>
    <row r="18459" spans="1:22">
      <c r="A18459" t="s">
        <v>4</v>
      </c>
      <c r="B18459" s="4" t="s">
        <v>5</v>
      </c>
      <c r="C18459" s="4" t="s">
        <v>7</v>
      </c>
      <c r="D18459" s="4" t="s">
        <v>9</v>
      </c>
      <c r="E18459" s="4" t="s">
        <v>9</v>
      </c>
      <c r="F18459" s="4" t="s">
        <v>9</v>
      </c>
      <c r="G18459" s="4" t="s">
        <v>8</v>
      </c>
      <c r="H18459" s="4" t="s">
        <v>14</v>
      </c>
      <c r="I18459" s="4" t="s">
        <v>13</v>
      </c>
      <c r="J18459" s="4" t="s">
        <v>13</v>
      </c>
      <c r="K18459" s="4" t="s">
        <v>13</v>
      </c>
      <c r="L18459" s="4" t="s">
        <v>13</v>
      </c>
      <c r="M18459" s="4" t="s">
        <v>13</v>
      </c>
      <c r="N18459" s="4" t="s">
        <v>13</v>
      </c>
      <c r="O18459" s="4" t="s">
        <v>13</v>
      </c>
      <c r="P18459" s="4" t="s">
        <v>9</v>
      </c>
      <c r="Q18459" s="4" t="s">
        <v>9</v>
      </c>
      <c r="R18459" s="4" t="s">
        <v>14</v>
      </c>
      <c r="S18459" s="4" t="s">
        <v>8</v>
      </c>
      <c r="T18459" s="4" t="s">
        <v>14</v>
      </c>
      <c r="U18459" s="4" t="s">
        <v>14</v>
      </c>
      <c r="V18459" s="4" t="s">
        <v>7</v>
      </c>
    </row>
    <row r="18460" spans="1:22">
      <c r="A18460" t="n">
        <v>153404</v>
      </c>
      <c r="B18460" s="66" t="n">
        <v>19</v>
      </c>
      <c r="C18460" s="7" t="n">
        <v>80</v>
      </c>
      <c r="D18460" s="7" t="s">
        <v>450</v>
      </c>
      <c r="E18460" s="7" t="s">
        <v>451</v>
      </c>
      <c r="F18460" s="7" t="s">
        <v>15</v>
      </c>
      <c r="G18460" s="7" t="n">
        <v>0</v>
      </c>
      <c r="H18460" s="7" t="n">
        <v>1</v>
      </c>
      <c r="I18460" s="7" t="n">
        <v>0</v>
      </c>
      <c r="J18460" s="7" t="n">
        <v>0</v>
      </c>
      <c r="K18460" s="7" t="n">
        <v>0</v>
      </c>
      <c r="L18460" s="7" t="n">
        <v>0</v>
      </c>
      <c r="M18460" s="7" t="n">
        <v>1</v>
      </c>
      <c r="N18460" s="7" t="n">
        <v>1.60000002384186</v>
      </c>
      <c r="O18460" s="7" t="n">
        <v>0.0900000035762787</v>
      </c>
      <c r="P18460" s="7" t="s">
        <v>15</v>
      </c>
      <c r="Q18460" s="7" t="s">
        <v>15</v>
      </c>
      <c r="R18460" s="7" t="n">
        <v>-1</v>
      </c>
      <c r="S18460" s="7" t="n">
        <v>0</v>
      </c>
      <c r="T18460" s="7" t="n">
        <v>0</v>
      </c>
      <c r="U18460" s="7" t="n">
        <v>0</v>
      </c>
      <c r="V18460" s="7" t="n">
        <v>0</v>
      </c>
    </row>
    <row r="18461" spans="1:22">
      <c r="A18461" t="s">
        <v>4</v>
      </c>
      <c r="B18461" s="4" t="s">
        <v>5</v>
      </c>
      <c r="C18461" s="4" t="s">
        <v>7</v>
      </c>
    </row>
    <row r="18462" spans="1:22">
      <c r="A18462" t="n">
        <v>153474</v>
      </c>
      <c r="B18462" s="8" t="n">
        <v>13</v>
      </c>
      <c r="C18462" s="7" t="n">
        <v>6677</v>
      </c>
    </row>
    <row r="18463" spans="1:22">
      <c r="A18463" t="s">
        <v>4</v>
      </c>
      <c r="B18463" s="4" t="s">
        <v>5</v>
      </c>
      <c r="C18463" s="4" t="s">
        <v>7</v>
      </c>
      <c r="D18463" s="4" t="s">
        <v>9</v>
      </c>
      <c r="E18463" s="4" t="s">
        <v>9</v>
      </c>
      <c r="F18463" s="4" t="s">
        <v>9</v>
      </c>
      <c r="G18463" s="4" t="s">
        <v>8</v>
      </c>
      <c r="H18463" s="4" t="s">
        <v>14</v>
      </c>
      <c r="I18463" s="4" t="s">
        <v>13</v>
      </c>
      <c r="J18463" s="4" t="s">
        <v>13</v>
      </c>
      <c r="K18463" s="4" t="s">
        <v>13</v>
      </c>
      <c r="L18463" s="4" t="s">
        <v>13</v>
      </c>
      <c r="M18463" s="4" t="s">
        <v>13</v>
      </c>
      <c r="N18463" s="4" t="s">
        <v>13</v>
      </c>
      <c r="O18463" s="4" t="s">
        <v>13</v>
      </c>
      <c r="P18463" s="4" t="s">
        <v>9</v>
      </c>
      <c r="Q18463" s="4" t="s">
        <v>9</v>
      </c>
      <c r="R18463" s="4" t="s">
        <v>14</v>
      </c>
      <c r="S18463" s="4" t="s">
        <v>8</v>
      </c>
      <c r="T18463" s="4" t="s">
        <v>14</v>
      </c>
      <c r="U18463" s="4" t="s">
        <v>14</v>
      </c>
      <c r="V18463" s="4" t="s">
        <v>7</v>
      </c>
    </row>
    <row r="18464" spans="1:22">
      <c r="A18464" t="n">
        <v>153477</v>
      </c>
      <c r="B18464" s="66" t="n">
        <v>19</v>
      </c>
      <c r="C18464" s="7" t="n">
        <v>18</v>
      </c>
      <c r="D18464" s="7" t="s">
        <v>452</v>
      </c>
      <c r="E18464" s="7" t="s">
        <v>453</v>
      </c>
      <c r="F18464" s="7" t="s">
        <v>15</v>
      </c>
      <c r="G18464" s="7" t="n">
        <v>0</v>
      </c>
      <c r="H18464" s="7" t="n">
        <v>1</v>
      </c>
      <c r="I18464" s="7" t="n">
        <v>0</v>
      </c>
      <c r="J18464" s="7" t="n">
        <v>0</v>
      </c>
      <c r="K18464" s="7" t="n">
        <v>0</v>
      </c>
      <c r="L18464" s="7" t="n">
        <v>0</v>
      </c>
      <c r="M18464" s="7" t="n">
        <v>1</v>
      </c>
      <c r="N18464" s="7" t="n">
        <v>1.60000002384186</v>
      </c>
      <c r="O18464" s="7" t="n">
        <v>0.0900000035762787</v>
      </c>
      <c r="P18464" s="7" t="s">
        <v>15</v>
      </c>
      <c r="Q18464" s="7" t="s">
        <v>15</v>
      </c>
      <c r="R18464" s="7" t="n">
        <v>-1</v>
      </c>
      <c r="S18464" s="7" t="n">
        <v>0</v>
      </c>
      <c r="T18464" s="7" t="n">
        <v>0</v>
      </c>
      <c r="U18464" s="7" t="n">
        <v>0</v>
      </c>
      <c r="V18464" s="7" t="n">
        <v>0</v>
      </c>
    </row>
    <row r="18465" spans="1:22">
      <c r="A18465" t="s">
        <v>4</v>
      </c>
      <c r="B18465" s="4" t="s">
        <v>5</v>
      </c>
      <c r="C18465" s="4" t="s">
        <v>7</v>
      </c>
      <c r="D18465" s="4" t="s">
        <v>9</v>
      </c>
      <c r="E18465" s="4" t="s">
        <v>9</v>
      </c>
      <c r="F18465" s="4" t="s">
        <v>9</v>
      </c>
      <c r="G18465" s="4" t="s">
        <v>8</v>
      </c>
      <c r="H18465" s="4" t="s">
        <v>14</v>
      </c>
      <c r="I18465" s="4" t="s">
        <v>13</v>
      </c>
      <c r="J18465" s="4" t="s">
        <v>13</v>
      </c>
      <c r="K18465" s="4" t="s">
        <v>13</v>
      </c>
      <c r="L18465" s="4" t="s">
        <v>13</v>
      </c>
      <c r="M18465" s="4" t="s">
        <v>13</v>
      </c>
      <c r="N18465" s="4" t="s">
        <v>13</v>
      </c>
      <c r="O18465" s="4" t="s">
        <v>13</v>
      </c>
      <c r="P18465" s="4" t="s">
        <v>9</v>
      </c>
      <c r="Q18465" s="4" t="s">
        <v>9</v>
      </c>
      <c r="R18465" s="4" t="s">
        <v>14</v>
      </c>
      <c r="S18465" s="4" t="s">
        <v>8</v>
      </c>
      <c r="T18465" s="4" t="s">
        <v>14</v>
      </c>
      <c r="U18465" s="4" t="s">
        <v>14</v>
      </c>
      <c r="V18465" s="4" t="s">
        <v>7</v>
      </c>
    </row>
    <row r="18466" spans="1:22">
      <c r="A18466" t="n">
        <v>153555</v>
      </c>
      <c r="B18466" s="66" t="n">
        <v>19</v>
      </c>
      <c r="C18466" s="7" t="n">
        <v>16</v>
      </c>
      <c r="D18466" s="7" t="s">
        <v>990</v>
      </c>
      <c r="E18466" s="7" t="s">
        <v>991</v>
      </c>
      <c r="F18466" s="7" t="s">
        <v>15</v>
      </c>
      <c r="G18466" s="7" t="n">
        <v>0</v>
      </c>
      <c r="H18466" s="7" t="n">
        <v>1</v>
      </c>
      <c r="I18466" s="7" t="n">
        <v>0</v>
      </c>
      <c r="J18466" s="7" t="n">
        <v>0</v>
      </c>
      <c r="K18466" s="7" t="n">
        <v>0</v>
      </c>
      <c r="L18466" s="7" t="n">
        <v>0</v>
      </c>
      <c r="M18466" s="7" t="n">
        <v>1</v>
      </c>
      <c r="N18466" s="7" t="n">
        <v>1.60000002384186</v>
      </c>
      <c r="O18466" s="7" t="n">
        <v>0.0900000035762787</v>
      </c>
      <c r="P18466" s="7" t="s">
        <v>15</v>
      </c>
      <c r="Q18466" s="7" t="s">
        <v>15</v>
      </c>
      <c r="R18466" s="7" t="n">
        <v>-1</v>
      </c>
      <c r="S18466" s="7" t="n">
        <v>0</v>
      </c>
      <c r="T18466" s="7" t="n">
        <v>0</v>
      </c>
      <c r="U18466" s="7" t="n">
        <v>0</v>
      </c>
      <c r="V18466" s="7" t="n">
        <v>0</v>
      </c>
    </row>
    <row r="18467" spans="1:22">
      <c r="A18467" t="s">
        <v>4</v>
      </c>
      <c r="B18467" s="4" t="s">
        <v>5</v>
      </c>
      <c r="C18467" s="4" t="s">
        <v>7</v>
      </c>
      <c r="D18467" s="4" t="s">
        <v>9</v>
      </c>
      <c r="E18467" s="4" t="s">
        <v>9</v>
      </c>
      <c r="F18467" s="4" t="s">
        <v>9</v>
      </c>
      <c r="G18467" s="4" t="s">
        <v>8</v>
      </c>
      <c r="H18467" s="4" t="s">
        <v>14</v>
      </c>
      <c r="I18467" s="4" t="s">
        <v>13</v>
      </c>
      <c r="J18467" s="4" t="s">
        <v>13</v>
      </c>
      <c r="K18467" s="4" t="s">
        <v>13</v>
      </c>
      <c r="L18467" s="4" t="s">
        <v>13</v>
      </c>
      <c r="M18467" s="4" t="s">
        <v>13</v>
      </c>
      <c r="N18467" s="4" t="s">
        <v>13</v>
      </c>
      <c r="O18467" s="4" t="s">
        <v>13</v>
      </c>
      <c r="P18467" s="4" t="s">
        <v>9</v>
      </c>
      <c r="Q18467" s="4" t="s">
        <v>9</v>
      </c>
      <c r="R18467" s="4" t="s">
        <v>14</v>
      </c>
      <c r="S18467" s="4" t="s">
        <v>8</v>
      </c>
      <c r="T18467" s="4" t="s">
        <v>14</v>
      </c>
      <c r="U18467" s="4" t="s">
        <v>14</v>
      </c>
      <c r="V18467" s="4" t="s">
        <v>7</v>
      </c>
    </row>
    <row r="18468" spans="1:22">
      <c r="A18468" t="n">
        <v>153624</v>
      </c>
      <c r="B18468" s="66" t="n">
        <v>19</v>
      </c>
      <c r="C18468" s="7" t="n">
        <v>7032</v>
      </c>
      <c r="D18468" s="7" t="s">
        <v>439</v>
      </c>
      <c r="E18468" s="7" t="s">
        <v>440</v>
      </c>
      <c r="F18468" s="7" t="s">
        <v>15</v>
      </c>
      <c r="G18468" s="7" t="n">
        <v>0</v>
      </c>
      <c r="H18468" s="7" t="n">
        <v>1</v>
      </c>
      <c r="I18468" s="7" t="n">
        <v>0</v>
      </c>
      <c r="J18468" s="7" t="n">
        <v>0</v>
      </c>
      <c r="K18468" s="7" t="n">
        <v>0</v>
      </c>
      <c r="L18468" s="7" t="n">
        <v>0</v>
      </c>
      <c r="M18468" s="7" t="n">
        <v>1</v>
      </c>
      <c r="N18468" s="7" t="n">
        <v>1.60000002384186</v>
      </c>
      <c r="O18468" s="7" t="n">
        <v>0.0900000035762787</v>
      </c>
      <c r="P18468" s="7" t="s">
        <v>15</v>
      </c>
      <c r="Q18468" s="7" t="s">
        <v>15</v>
      </c>
      <c r="R18468" s="7" t="n">
        <v>-1</v>
      </c>
      <c r="S18468" s="7" t="n">
        <v>0</v>
      </c>
      <c r="T18468" s="7" t="n">
        <v>0</v>
      </c>
      <c r="U18468" s="7" t="n">
        <v>0</v>
      </c>
      <c r="V18468" s="7" t="n">
        <v>0</v>
      </c>
    </row>
    <row r="18469" spans="1:22">
      <c r="A18469" t="s">
        <v>4</v>
      </c>
      <c r="B18469" s="4" t="s">
        <v>5</v>
      </c>
      <c r="C18469" s="4" t="s">
        <v>7</v>
      </c>
      <c r="D18469" s="4" t="s">
        <v>14</v>
      </c>
    </row>
    <row r="18470" spans="1:22">
      <c r="A18470" t="n">
        <v>153694</v>
      </c>
      <c r="B18470" s="30" t="n">
        <v>43</v>
      </c>
      <c r="C18470" s="7" t="n">
        <v>16</v>
      </c>
      <c r="D18470" s="7" t="n">
        <v>256</v>
      </c>
    </row>
    <row r="18471" spans="1:22">
      <c r="A18471" t="s">
        <v>4</v>
      </c>
      <c r="B18471" s="4" t="s">
        <v>5</v>
      </c>
      <c r="C18471" s="4" t="s">
        <v>7</v>
      </c>
      <c r="D18471" s="4" t="s">
        <v>8</v>
      </c>
      <c r="E18471" s="4" t="s">
        <v>8</v>
      </c>
      <c r="F18471" s="4" t="s">
        <v>9</v>
      </c>
    </row>
    <row r="18472" spans="1:22">
      <c r="A18472" t="n">
        <v>153701</v>
      </c>
      <c r="B18472" s="22" t="n">
        <v>20</v>
      </c>
      <c r="C18472" s="7" t="n">
        <v>0</v>
      </c>
      <c r="D18472" s="7" t="n">
        <v>3</v>
      </c>
      <c r="E18472" s="7" t="n">
        <v>10</v>
      </c>
      <c r="F18472" s="7" t="s">
        <v>96</v>
      </c>
    </row>
    <row r="18473" spans="1:22">
      <c r="A18473" t="s">
        <v>4</v>
      </c>
      <c r="B18473" s="4" t="s">
        <v>5</v>
      </c>
      <c r="C18473" s="4" t="s">
        <v>7</v>
      </c>
    </row>
    <row r="18474" spans="1:22">
      <c r="A18474" t="n">
        <v>153719</v>
      </c>
      <c r="B18474" s="25" t="n">
        <v>16</v>
      </c>
      <c r="C18474" s="7" t="n">
        <v>0</v>
      </c>
    </row>
    <row r="18475" spans="1:22">
      <c r="A18475" t="s">
        <v>4</v>
      </c>
      <c r="B18475" s="4" t="s">
        <v>5</v>
      </c>
      <c r="C18475" s="4" t="s">
        <v>7</v>
      </c>
      <c r="D18475" s="4" t="s">
        <v>8</v>
      </c>
      <c r="E18475" s="4" t="s">
        <v>8</v>
      </c>
      <c r="F18475" s="4" t="s">
        <v>9</v>
      </c>
    </row>
    <row r="18476" spans="1:22">
      <c r="A18476" t="n">
        <v>153722</v>
      </c>
      <c r="B18476" s="22" t="n">
        <v>20</v>
      </c>
      <c r="C18476" s="7" t="n">
        <v>1</v>
      </c>
      <c r="D18476" s="7" t="n">
        <v>3</v>
      </c>
      <c r="E18476" s="7" t="n">
        <v>10</v>
      </c>
      <c r="F18476" s="7" t="s">
        <v>96</v>
      </c>
    </row>
    <row r="18477" spans="1:22">
      <c r="A18477" t="s">
        <v>4</v>
      </c>
      <c r="B18477" s="4" t="s">
        <v>5</v>
      </c>
      <c r="C18477" s="4" t="s">
        <v>7</v>
      </c>
    </row>
    <row r="18478" spans="1:22">
      <c r="A18478" t="n">
        <v>153740</v>
      </c>
      <c r="B18478" s="25" t="n">
        <v>16</v>
      </c>
      <c r="C18478" s="7" t="n">
        <v>0</v>
      </c>
    </row>
    <row r="18479" spans="1:22">
      <c r="A18479" t="s">
        <v>4</v>
      </c>
      <c r="B18479" s="4" t="s">
        <v>5</v>
      </c>
      <c r="C18479" s="4" t="s">
        <v>7</v>
      </c>
      <c r="D18479" s="4" t="s">
        <v>8</v>
      </c>
      <c r="E18479" s="4" t="s">
        <v>8</v>
      </c>
      <c r="F18479" s="4" t="s">
        <v>9</v>
      </c>
    </row>
    <row r="18480" spans="1:22">
      <c r="A18480" t="n">
        <v>153743</v>
      </c>
      <c r="B18480" s="22" t="n">
        <v>20</v>
      </c>
      <c r="C18480" s="7" t="n">
        <v>2</v>
      </c>
      <c r="D18480" s="7" t="n">
        <v>3</v>
      </c>
      <c r="E18480" s="7" t="n">
        <v>10</v>
      </c>
      <c r="F18480" s="7" t="s">
        <v>96</v>
      </c>
    </row>
    <row r="18481" spans="1:22">
      <c r="A18481" t="s">
        <v>4</v>
      </c>
      <c r="B18481" s="4" t="s">
        <v>5</v>
      </c>
      <c r="C18481" s="4" t="s">
        <v>7</v>
      </c>
    </row>
    <row r="18482" spans="1:22">
      <c r="A18482" t="n">
        <v>153761</v>
      </c>
      <c r="B18482" s="25" t="n">
        <v>16</v>
      </c>
      <c r="C18482" s="7" t="n">
        <v>0</v>
      </c>
    </row>
    <row r="18483" spans="1:22">
      <c r="A18483" t="s">
        <v>4</v>
      </c>
      <c r="B18483" s="4" t="s">
        <v>5</v>
      </c>
      <c r="C18483" s="4" t="s">
        <v>7</v>
      </c>
      <c r="D18483" s="4" t="s">
        <v>8</v>
      </c>
      <c r="E18483" s="4" t="s">
        <v>8</v>
      </c>
      <c r="F18483" s="4" t="s">
        <v>9</v>
      </c>
    </row>
    <row r="18484" spans="1:22">
      <c r="A18484" t="n">
        <v>153764</v>
      </c>
      <c r="B18484" s="22" t="n">
        <v>20</v>
      </c>
      <c r="C18484" s="7" t="n">
        <v>3</v>
      </c>
      <c r="D18484" s="7" t="n">
        <v>3</v>
      </c>
      <c r="E18484" s="7" t="n">
        <v>10</v>
      </c>
      <c r="F18484" s="7" t="s">
        <v>96</v>
      </c>
    </row>
    <row r="18485" spans="1:22">
      <c r="A18485" t="s">
        <v>4</v>
      </c>
      <c r="B18485" s="4" t="s">
        <v>5</v>
      </c>
      <c r="C18485" s="4" t="s">
        <v>7</v>
      </c>
    </row>
    <row r="18486" spans="1:22">
      <c r="A18486" t="n">
        <v>153782</v>
      </c>
      <c r="B18486" s="25" t="n">
        <v>16</v>
      </c>
      <c r="C18486" s="7" t="n">
        <v>0</v>
      </c>
    </row>
    <row r="18487" spans="1:22">
      <c r="A18487" t="s">
        <v>4</v>
      </c>
      <c r="B18487" s="4" t="s">
        <v>5</v>
      </c>
      <c r="C18487" s="4" t="s">
        <v>7</v>
      </c>
      <c r="D18487" s="4" t="s">
        <v>8</v>
      </c>
      <c r="E18487" s="4" t="s">
        <v>8</v>
      </c>
      <c r="F18487" s="4" t="s">
        <v>9</v>
      </c>
    </row>
    <row r="18488" spans="1:22">
      <c r="A18488" t="n">
        <v>153785</v>
      </c>
      <c r="B18488" s="22" t="n">
        <v>20</v>
      </c>
      <c r="C18488" s="7" t="n">
        <v>4</v>
      </c>
      <c r="D18488" s="7" t="n">
        <v>3</v>
      </c>
      <c r="E18488" s="7" t="n">
        <v>10</v>
      </c>
      <c r="F18488" s="7" t="s">
        <v>96</v>
      </c>
    </row>
    <row r="18489" spans="1:22">
      <c r="A18489" t="s">
        <v>4</v>
      </c>
      <c r="B18489" s="4" t="s">
        <v>5</v>
      </c>
      <c r="C18489" s="4" t="s">
        <v>7</v>
      </c>
    </row>
    <row r="18490" spans="1:22">
      <c r="A18490" t="n">
        <v>153803</v>
      </c>
      <c r="B18490" s="25" t="n">
        <v>16</v>
      </c>
      <c r="C18490" s="7" t="n">
        <v>0</v>
      </c>
    </row>
    <row r="18491" spans="1:22">
      <c r="A18491" t="s">
        <v>4</v>
      </c>
      <c r="B18491" s="4" t="s">
        <v>5</v>
      </c>
      <c r="C18491" s="4" t="s">
        <v>7</v>
      </c>
      <c r="D18491" s="4" t="s">
        <v>8</v>
      </c>
      <c r="E18491" s="4" t="s">
        <v>8</v>
      </c>
      <c r="F18491" s="4" t="s">
        <v>9</v>
      </c>
    </row>
    <row r="18492" spans="1:22">
      <c r="A18492" t="n">
        <v>153806</v>
      </c>
      <c r="B18492" s="22" t="n">
        <v>20</v>
      </c>
      <c r="C18492" s="7" t="n">
        <v>5</v>
      </c>
      <c r="D18492" s="7" t="n">
        <v>3</v>
      </c>
      <c r="E18492" s="7" t="n">
        <v>10</v>
      </c>
      <c r="F18492" s="7" t="s">
        <v>96</v>
      </c>
    </row>
    <row r="18493" spans="1:22">
      <c r="A18493" t="s">
        <v>4</v>
      </c>
      <c r="B18493" s="4" t="s">
        <v>5</v>
      </c>
      <c r="C18493" s="4" t="s">
        <v>7</v>
      </c>
    </row>
    <row r="18494" spans="1:22">
      <c r="A18494" t="n">
        <v>153824</v>
      </c>
      <c r="B18494" s="25" t="n">
        <v>16</v>
      </c>
      <c r="C18494" s="7" t="n">
        <v>0</v>
      </c>
    </row>
    <row r="18495" spans="1:22">
      <c r="A18495" t="s">
        <v>4</v>
      </c>
      <c r="B18495" s="4" t="s">
        <v>5</v>
      </c>
      <c r="C18495" s="4" t="s">
        <v>7</v>
      </c>
      <c r="D18495" s="4" t="s">
        <v>8</v>
      </c>
      <c r="E18495" s="4" t="s">
        <v>8</v>
      </c>
      <c r="F18495" s="4" t="s">
        <v>9</v>
      </c>
    </row>
    <row r="18496" spans="1:22">
      <c r="A18496" t="n">
        <v>153827</v>
      </c>
      <c r="B18496" s="22" t="n">
        <v>20</v>
      </c>
      <c r="C18496" s="7" t="n">
        <v>6</v>
      </c>
      <c r="D18496" s="7" t="n">
        <v>3</v>
      </c>
      <c r="E18496" s="7" t="n">
        <v>10</v>
      </c>
      <c r="F18496" s="7" t="s">
        <v>96</v>
      </c>
    </row>
    <row r="18497" spans="1:6">
      <c r="A18497" t="s">
        <v>4</v>
      </c>
      <c r="B18497" s="4" t="s">
        <v>5</v>
      </c>
      <c r="C18497" s="4" t="s">
        <v>7</v>
      </c>
    </row>
    <row r="18498" spans="1:6">
      <c r="A18498" t="n">
        <v>153845</v>
      </c>
      <c r="B18498" s="25" t="n">
        <v>16</v>
      </c>
      <c r="C18498" s="7" t="n">
        <v>0</v>
      </c>
    </row>
    <row r="18499" spans="1:6">
      <c r="A18499" t="s">
        <v>4</v>
      </c>
      <c r="B18499" s="4" t="s">
        <v>5</v>
      </c>
      <c r="C18499" s="4" t="s">
        <v>7</v>
      </c>
      <c r="D18499" s="4" t="s">
        <v>8</v>
      </c>
      <c r="E18499" s="4" t="s">
        <v>8</v>
      </c>
      <c r="F18499" s="4" t="s">
        <v>9</v>
      </c>
    </row>
    <row r="18500" spans="1:6">
      <c r="A18500" t="n">
        <v>153848</v>
      </c>
      <c r="B18500" s="22" t="n">
        <v>20</v>
      </c>
      <c r="C18500" s="7" t="n">
        <v>7</v>
      </c>
      <c r="D18500" s="7" t="n">
        <v>3</v>
      </c>
      <c r="E18500" s="7" t="n">
        <v>10</v>
      </c>
      <c r="F18500" s="7" t="s">
        <v>96</v>
      </c>
    </row>
    <row r="18501" spans="1:6">
      <c r="A18501" t="s">
        <v>4</v>
      </c>
      <c r="B18501" s="4" t="s">
        <v>5</v>
      </c>
      <c r="C18501" s="4" t="s">
        <v>7</v>
      </c>
    </row>
    <row r="18502" spans="1:6">
      <c r="A18502" t="n">
        <v>153866</v>
      </c>
      <c r="B18502" s="25" t="n">
        <v>16</v>
      </c>
      <c r="C18502" s="7" t="n">
        <v>0</v>
      </c>
    </row>
    <row r="18503" spans="1:6">
      <c r="A18503" t="s">
        <v>4</v>
      </c>
      <c r="B18503" s="4" t="s">
        <v>5</v>
      </c>
      <c r="C18503" s="4" t="s">
        <v>7</v>
      </c>
      <c r="D18503" s="4" t="s">
        <v>8</v>
      </c>
      <c r="E18503" s="4" t="s">
        <v>8</v>
      </c>
      <c r="F18503" s="4" t="s">
        <v>9</v>
      </c>
    </row>
    <row r="18504" spans="1:6">
      <c r="A18504" t="n">
        <v>153869</v>
      </c>
      <c r="B18504" s="22" t="n">
        <v>20</v>
      </c>
      <c r="C18504" s="7" t="n">
        <v>8</v>
      </c>
      <c r="D18504" s="7" t="n">
        <v>3</v>
      </c>
      <c r="E18504" s="7" t="n">
        <v>10</v>
      </c>
      <c r="F18504" s="7" t="s">
        <v>96</v>
      </c>
    </row>
    <row r="18505" spans="1:6">
      <c r="A18505" t="s">
        <v>4</v>
      </c>
      <c r="B18505" s="4" t="s">
        <v>5</v>
      </c>
      <c r="C18505" s="4" t="s">
        <v>7</v>
      </c>
    </row>
    <row r="18506" spans="1:6">
      <c r="A18506" t="n">
        <v>153887</v>
      </c>
      <c r="B18506" s="25" t="n">
        <v>16</v>
      </c>
      <c r="C18506" s="7" t="n">
        <v>0</v>
      </c>
    </row>
    <row r="18507" spans="1:6">
      <c r="A18507" t="s">
        <v>4</v>
      </c>
      <c r="B18507" s="4" t="s">
        <v>5</v>
      </c>
      <c r="C18507" s="4" t="s">
        <v>7</v>
      </c>
      <c r="D18507" s="4" t="s">
        <v>8</v>
      </c>
      <c r="E18507" s="4" t="s">
        <v>8</v>
      </c>
      <c r="F18507" s="4" t="s">
        <v>9</v>
      </c>
    </row>
    <row r="18508" spans="1:6">
      <c r="A18508" t="n">
        <v>153890</v>
      </c>
      <c r="B18508" s="22" t="n">
        <v>20</v>
      </c>
      <c r="C18508" s="7" t="n">
        <v>9</v>
      </c>
      <c r="D18508" s="7" t="n">
        <v>3</v>
      </c>
      <c r="E18508" s="7" t="n">
        <v>10</v>
      </c>
      <c r="F18508" s="7" t="s">
        <v>96</v>
      </c>
    </row>
    <row r="18509" spans="1:6">
      <c r="A18509" t="s">
        <v>4</v>
      </c>
      <c r="B18509" s="4" t="s">
        <v>5</v>
      </c>
      <c r="C18509" s="4" t="s">
        <v>7</v>
      </c>
    </row>
    <row r="18510" spans="1:6">
      <c r="A18510" t="n">
        <v>153908</v>
      </c>
      <c r="B18510" s="25" t="n">
        <v>16</v>
      </c>
      <c r="C18510" s="7" t="n">
        <v>0</v>
      </c>
    </row>
    <row r="18511" spans="1:6">
      <c r="A18511" t="s">
        <v>4</v>
      </c>
      <c r="B18511" s="4" t="s">
        <v>5</v>
      </c>
      <c r="C18511" s="4" t="s">
        <v>7</v>
      </c>
      <c r="D18511" s="4" t="s">
        <v>8</v>
      </c>
      <c r="E18511" s="4" t="s">
        <v>8</v>
      </c>
      <c r="F18511" s="4" t="s">
        <v>9</v>
      </c>
    </row>
    <row r="18512" spans="1:6">
      <c r="A18512" t="n">
        <v>153911</v>
      </c>
      <c r="B18512" s="22" t="n">
        <v>20</v>
      </c>
      <c r="C18512" s="7" t="n">
        <v>11</v>
      </c>
      <c r="D18512" s="7" t="n">
        <v>3</v>
      </c>
      <c r="E18512" s="7" t="n">
        <v>10</v>
      </c>
      <c r="F18512" s="7" t="s">
        <v>96</v>
      </c>
    </row>
    <row r="18513" spans="1:6">
      <c r="A18513" t="s">
        <v>4</v>
      </c>
      <c r="B18513" s="4" t="s">
        <v>5</v>
      </c>
      <c r="C18513" s="4" t="s">
        <v>7</v>
      </c>
    </row>
    <row r="18514" spans="1:6">
      <c r="A18514" t="n">
        <v>153929</v>
      </c>
      <c r="B18514" s="25" t="n">
        <v>16</v>
      </c>
      <c r="C18514" s="7" t="n">
        <v>0</v>
      </c>
    </row>
    <row r="18515" spans="1:6">
      <c r="A18515" t="s">
        <v>4</v>
      </c>
      <c r="B18515" s="4" t="s">
        <v>5</v>
      </c>
      <c r="C18515" s="4" t="s">
        <v>7</v>
      </c>
      <c r="D18515" s="4" t="s">
        <v>8</v>
      </c>
      <c r="E18515" s="4" t="s">
        <v>8</v>
      </c>
      <c r="F18515" s="4" t="s">
        <v>9</v>
      </c>
    </row>
    <row r="18516" spans="1:6">
      <c r="A18516" t="n">
        <v>153932</v>
      </c>
      <c r="B18516" s="22" t="n">
        <v>20</v>
      </c>
      <c r="C18516" s="7" t="n">
        <v>13</v>
      </c>
      <c r="D18516" s="7" t="n">
        <v>3</v>
      </c>
      <c r="E18516" s="7" t="n">
        <v>10</v>
      </c>
      <c r="F18516" s="7" t="s">
        <v>96</v>
      </c>
    </row>
    <row r="18517" spans="1:6">
      <c r="A18517" t="s">
        <v>4</v>
      </c>
      <c r="B18517" s="4" t="s">
        <v>5</v>
      </c>
      <c r="C18517" s="4" t="s">
        <v>7</v>
      </c>
    </row>
    <row r="18518" spans="1:6">
      <c r="A18518" t="n">
        <v>153950</v>
      </c>
      <c r="B18518" s="25" t="n">
        <v>16</v>
      </c>
      <c r="C18518" s="7" t="n">
        <v>0</v>
      </c>
    </row>
    <row r="18519" spans="1:6">
      <c r="A18519" t="s">
        <v>4</v>
      </c>
      <c r="B18519" s="4" t="s">
        <v>5</v>
      </c>
      <c r="C18519" s="4" t="s">
        <v>7</v>
      </c>
      <c r="D18519" s="4" t="s">
        <v>8</v>
      </c>
      <c r="E18519" s="4" t="s">
        <v>8</v>
      </c>
      <c r="F18519" s="4" t="s">
        <v>9</v>
      </c>
    </row>
    <row r="18520" spans="1:6">
      <c r="A18520" t="n">
        <v>153953</v>
      </c>
      <c r="B18520" s="22" t="n">
        <v>20</v>
      </c>
      <c r="C18520" s="7" t="n">
        <v>80</v>
      </c>
      <c r="D18520" s="7" t="n">
        <v>3</v>
      </c>
      <c r="E18520" s="7" t="n">
        <v>10</v>
      </c>
      <c r="F18520" s="7" t="s">
        <v>96</v>
      </c>
    </row>
    <row r="18521" spans="1:6">
      <c r="A18521" t="s">
        <v>4</v>
      </c>
      <c r="B18521" s="4" t="s">
        <v>5</v>
      </c>
      <c r="C18521" s="4" t="s">
        <v>7</v>
      </c>
    </row>
    <row r="18522" spans="1:6">
      <c r="A18522" t="n">
        <v>153971</v>
      </c>
      <c r="B18522" s="25" t="n">
        <v>16</v>
      </c>
      <c r="C18522" s="7" t="n">
        <v>0</v>
      </c>
    </row>
    <row r="18523" spans="1:6">
      <c r="A18523" t="s">
        <v>4</v>
      </c>
      <c r="B18523" s="4" t="s">
        <v>5</v>
      </c>
      <c r="C18523" s="4" t="s">
        <v>7</v>
      </c>
      <c r="D18523" s="4" t="s">
        <v>8</v>
      </c>
      <c r="E18523" s="4" t="s">
        <v>8</v>
      </c>
      <c r="F18523" s="4" t="s">
        <v>9</v>
      </c>
    </row>
    <row r="18524" spans="1:6">
      <c r="A18524" t="n">
        <v>153974</v>
      </c>
      <c r="B18524" s="22" t="n">
        <v>20</v>
      </c>
      <c r="C18524" s="7" t="n">
        <v>18</v>
      </c>
      <c r="D18524" s="7" t="n">
        <v>3</v>
      </c>
      <c r="E18524" s="7" t="n">
        <v>10</v>
      </c>
      <c r="F18524" s="7" t="s">
        <v>96</v>
      </c>
    </row>
    <row r="18525" spans="1:6">
      <c r="A18525" t="s">
        <v>4</v>
      </c>
      <c r="B18525" s="4" t="s">
        <v>5</v>
      </c>
      <c r="C18525" s="4" t="s">
        <v>7</v>
      </c>
    </row>
    <row r="18526" spans="1:6">
      <c r="A18526" t="n">
        <v>153992</v>
      </c>
      <c r="B18526" s="25" t="n">
        <v>16</v>
      </c>
      <c r="C18526" s="7" t="n">
        <v>0</v>
      </c>
    </row>
    <row r="18527" spans="1:6">
      <c r="A18527" t="s">
        <v>4</v>
      </c>
      <c r="B18527" s="4" t="s">
        <v>5</v>
      </c>
      <c r="C18527" s="4" t="s">
        <v>7</v>
      </c>
      <c r="D18527" s="4" t="s">
        <v>8</v>
      </c>
      <c r="E18527" s="4" t="s">
        <v>8</v>
      </c>
      <c r="F18527" s="4" t="s">
        <v>9</v>
      </c>
    </row>
    <row r="18528" spans="1:6">
      <c r="A18528" t="n">
        <v>153995</v>
      </c>
      <c r="B18528" s="22" t="n">
        <v>20</v>
      </c>
      <c r="C18528" s="7" t="n">
        <v>16</v>
      </c>
      <c r="D18528" s="7" t="n">
        <v>3</v>
      </c>
      <c r="E18528" s="7" t="n">
        <v>10</v>
      </c>
      <c r="F18528" s="7" t="s">
        <v>96</v>
      </c>
    </row>
    <row r="18529" spans="1:6">
      <c r="A18529" t="s">
        <v>4</v>
      </c>
      <c r="B18529" s="4" t="s">
        <v>5</v>
      </c>
      <c r="C18529" s="4" t="s">
        <v>7</v>
      </c>
    </row>
    <row r="18530" spans="1:6">
      <c r="A18530" t="n">
        <v>154013</v>
      </c>
      <c r="B18530" s="25" t="n">
        <v>16</v>
      </c>
      <c r="C18530" s="7" t="n">
        <v>0</v>
      </c>
    </row>
    <row r="18531" spans="1:6">
      <c r="A18531" t="s">
        <v>4</v>
      </c>
      <c r="B18531" s="4" t="s">
        <v>5</v>
      </c>
      <c r="C18531" s="4" t="s">
        <v>7</v>
      </c>
      <c r="D18531" s="4" t="s">
        <v>8</v>
      </c>
      <c r="E18531" s="4" t="s">
        <v>8</v>
      </c>
      <c r="F18531" s="4" t="s">
        <v>9</v>
      </c>
    </row>
    <row r="18532" spans="1:6">
      <c r="A18532" t="n">
        <v>154016</v>
      </c>
      <c r="B18532" s="22" t="n">
        <v>20</v>
      </c>
      <c r="C18532" s="7" t="n">
        <v>7032</v>
      </c>
      <c r="D18532" s="7" t="n">
        <v>3</v>
      </c>
      <c r="E18532" s="7" t="n">
        <v>10</v>
      </c>
      <c r="F18532" s="7" t="s">
        <v>96</v>
      </c>
    </row>
    <row r="18533" spans="1:6">
      <c r="A18533" t="s">
        <v>4</v>
      </c>
      <c r="B18533" s="4" t="s">
        <v>5</v>
      </c>
      <c r="C18533" s="4" t="s">
        <v>7</v>
      </c>
    </row>
    <row r="18534" spans="1:6">
      <c r="A18534" t="n">
        <v>154034</v>
      </c>
      <c r="B18534" s="25" t="n">
        <v>16</v>
      </c>
      <c r="C18534" s="7" t="n">
        <v>0</v>
      </c>
    </row>
    <row r="18535" spans="1:6">
      <c r="A18535" t="s">
        <v>4</v>
      </c>
      <c r="B18535" s="4" t="s">
        <v>5</v>
      </c>
      <c r="C18535" s="4" t="s">
        <v>8</v>
      </c>
      <c r="D18535" s="4" t="s">
        <v>7</v>
      </c>
      <c r="E18535" s="4" t="s">
        <v>8</v>
      </c>
      <c r="F18535" s="4" t="s">
        <v>9</v>
      </c>
      <c r="G18535" s="4" t="s">
        <v>9</v>
      </c>
      <c r="H18535" s="4" t="s">
        <v>9</v>
      </c>
      <c r="I18535" s="4" t="s">
        <v>9</v>
      </c>
      <c r="J18535" s="4" t="s">
        <v>9</v>
      </c>
      <c r="K18535" s="4" t="s">
        <v>9</v>
      </c>
      <c r="L18535" s="4" t="s">
        <v>9</v>
      </c>
      <c r="M18535" s="4" t="s">
        <v>9</v>
      </c>
      <c r="N18535" s="4" t="s">
        <v>9</v>
      </c>
      <c r="O18535" s="4" t="s">
        <v>9</v>
      </c>
      <c r="P18535" s="4" t="s">
        <v>9</v>
      </c>
      <c r="Q18535" s="4" t="s">
        <v>9</v>
      </c>
      <c r="R18535" s="4" t="s">
        <v>9</v>
      </c>
      <c r="S18535" s="4" t="s">
        <v>9</v>
      </c>
      <c r="T18535" s="4" t="s">
        <v>9</v>
      </c>
      <c r="U18535" s="4" t="s">
        <v>9</v>
      </c>
    </row>
    <row r="18536" spans="1:6">
      <c r="A18536" t="n">
        <v>154037</v>
      </c>
      <c r="B18536" s="51" t="n">
        <v>36</v>
      </c>
      <c r="C18536" s="7" t="n">
        <v>8</v>
      </c>
      <c r="D18536" s="7" t="n">
        <v>11</v>
      </c>
      <c r="E18536" s="7" t="n">
        <v>0</v>
      </c>
      <c r="F18536" s="7" t="s">
        <v>237</v>
      </c>
      <c r="G18536" s="7" t="s">
        <v>15</v>
      </c>
      <c r="H18536" s="7" t="s">
        <v>15</v>
      </c>
      <c r="I18536" s="7" t="s">
        <v>15</v>
      </c>
      <c r="J18536" s="7" t="s">
        <v>15</v>
      </c>
      <c r="K18536" s="7" t="s">
        <v>15</v>
      </c>
      <c r="L18536" s="7" t="s">
        <v>15</v>
      </c>
      <c r="M18536" s="7" t="s">
        <v>15</v>
      </c>
      <c r="N18536" s="7" t="s">
        <v>15</v>
      </c>
      <c r="O18536" s="7" t="s">
        <v>15</v>
      </c>
      <c r="P18536" s="7" t="s">
        <v>15</v>
      </c>
      <c r="Q18536" s="7" t="s">
        <v>15</v>
      </c>
      <c r="R18536" s="7" t="s">
        <v>15</v>
      </c>
      <c r="S18536" s="7" t="s">
        <v>15</v>
      </c>
      <c r="T18536" s="7" t="s">
        <v>15</v>
      </c>
      <c r="U18536" s="7" t="s">
        <v>15</v>
      </c>
    </row>
    <row r="18537" spans="1:6">
      <c r="A18537" t="s">
        <v>4</v>
      </c>
      <c r="B18537" s="4" t="s">
        <v>5</v>
      </c>
      <c r="C18537" s="4" t="s">
        <v>8</v>
      </c>
      <c r="D18537" s="4" t="s">
        <v>9</v>
      </c>
    </row>
    <row r="18538" spans="1:6">
      <c r="A18538" t="n">
        <v>154071</v>
      </c>
      <c r="B18538" s="9" t="n">
        <v>2</v>
      </c>
      <c r="C18538" s="7" t="n">
        <v>10</v>
      </c>
      <c r="D18538" s="7" t="s">
        <v>191</v>
      </c>
    </row>
    <row r="18539" spans="1:6">
      <c r="A18539" t="s">
        <v>4</v>
      </c>
      <c r="B18539" s="4" t="s">
        <v>5</v>
      </c>
      <c r="C18539" s="4" t="s">
        <v>7</v>
      </c>
      <c r="D18539" s="4" t="s">
        <v>13</v>
      </c>
      <c r="E18539" s="4" t="s">
        <v>13</v>
      </c>
      <c r="F18539" s="4" t="s">
        <v>13</v>
      </c>
      <c r="G18539" s="4" t="s">
        <v>13</v>
      </c>
    </row>
    <row r="18540" spans="1:6">
      <c r="A18540" t="n">
        <v>154097</v>
      </c>
      <c r="B18540" s="46" t="n">
        <v>46</v>
      </c>
      <c r="C18540" s="7" t="n">
        <v>0</v>
      </c>
      <c r="D18540" s="7" t="n">
        <v>0.550000011920929</v>
      </c>
      <c r="E18540" s="7" t="n">
        <v>2</v>
      </c>
      <c r="F18540" s="7" t="n">
        <v>42.3499984741211</v>
      </c>
      <c r="G18540" s="7" t="n">
        <v>0</v>
      </c>
    </row>
    <row r="18541" spans="1:6">
      <c r="A18541" t="s">
        <v>4</v>
      </c>
      <c r="B18541" s="4" t="s">
        <v>5</v>
      </c>
      <c r="C18541" s="4" t="s">
        <v>7</v>
      </c>
      <c r="D18541" s="4" t="s">
        <v>13</v>
      </c>
      <c r="E18541" s="4" t="s">
        <v>13</v>
      </c>
      <c r="F18541" s="4" t="s">
        <v>13</v>
      </c>
      <c r="G18541" s="4" t="s">
        <v>13</v>
      </c>
    </row>
    <row r="18542" spans="1:6">
      <c r="A18542" t="n">
        <v>154116</v>
      </c>
      <c r="B18542" s="46" t="n">
        <v>46</v>
      </c>
      <c r="C18542" s="7" t="n">
        <v>1</v>
      </c>
      <c r="D18542" s="7" t="n">
        <v>-1.25</v>
      </c>
      <c r="E18542" s="7" t="n">
        <v>2</v>
      </c>
      <c r="F18542" s="7" t="n">
        <v>41.0999984741211</v>
      </c>
      <c r="G18542" s="7" t="n">
        <v>0</v>
      </c>
    </row>
    <row r="18543" spans="1:6">
      <c r="A18543" t="s">
        <v>4</v>
      </c>
      <c r="B18543" s="4" t="s">
        <v>5</v>
      </c>
      <c r="C18543" s="4" t="s">
        <v>7</v>
      </c>
      <c r="D18543" s="4" t="s">
        <v>13</v>
      </c>
      <c r="E18543" s="4" t="s">
        <v>13</v>
      </c>
      <c r="F18543" s="4" t="s">
        <v>13</v>
      </c>
      <c r="G18543" s="4" t="s">
        <v>13</v>
      </c>
    </row>
    <row r="18544" spans="1:6">
      <c r="A18544" t="n">
        <v>154135</v>
      </c>
      <c r="B18544" s="46" t="n">
        <v>46</v>
      </c>
      <c r="C18544" s="7" t="n">
        <v>2</v>
      </c>
      <c r="D18544" s="7" t="n">
        <v>1.29999995231628</v>
      </c>
      <c r="E18544" s="7" t="n">
        <v>2</v>
      </c>
      <c r="F18544" s="7" t="n">
        <v>41.4000015258789</v>
      </c>
      <c r="G18544" s="7" t="n">
        <v>0</v>
      </c>
    </row>
    <row r="18545" spans="1:21">
      <c r="A18545" t="s">
        <v>4</v>
      </c>
      <c r="B18545" s="4" t="s">
        <v>5</v>
      </c>
      <c r="C18545" s="4" t="s">
        <v>7</v>
      </c>
      <c r="D18545" s="4" t="s">
        <v>13</v>
      </c>
      <c r="E18545" s="4" t="s">
        <v>13</v>
      </c>
      <c r="F18545" s="4" t="s">
        <v>13</v>
      </c>
      <c r="G18545" s="4" t="s">
        <v>13</v>
      </c>
    </row>
    <row r="18546" spans="1:21">
      <c r="A18546" t="n">
        <v>154154</v>
      </c>
      <c r="B18546" s="46" t="n">
        <v>46</v>
      </c>
      <c r="C18546" s="7" t="n">
        <v>3</v>
      </c>
      <c r="D18546" s="7" t="n">
        <v>0.100000001490116</v>
      </c>
      <c r="E18546" s="7" t="n">
        <v>2</v>
      </c>
      <c r="F18546" s="7" t="n">
        <v>41.25</v>
      </c>
      <c r="G18546" s="7" t="n">
        <v>0</v>
      </c>
    </row>
    <row r="18547" spans="1:21">
      <c r="A18547" t="s">
        <v>4</v>
      </c>
      <c r="B18547" s="4" t="s">
        <v>5</v>
      </c>
      <c r="C18547" s="4" t="s">
        <v>7</v>
      </c>
      <c r="D18547" s="4" t="s">
        <v>13</v>
      </c>
      <c r="E18547" s="4" t="s">
        <v>13</v>
      </c>
      <c r="F18547" s="4" t="s">
        <v>13</v>
      </c>
      <c r="G18547" s="4" t="s">
        <v>13</v>
      </c>
    </row>
    <row r="18548" spans="1:21">
      <c r="A18548" t="n">
        <v>154173</v>
      </c>
      <c r="B18548" s="46" t="n">
        <v>46</v>
      </c>
      <c r="C18548" s="7" t="n">
        <v>4</v>
      </c>
      <c r="D18548" s="7" t="n">
        <v>-1.54999995231628</v>
      </c>
      <c r="E18548" s="7" t="n">
        <v>2</v>
      </c>
      <c r="F18548" s="7" t="n">
        <v>40.3499984741211</v>
      </c>
      <c r="G18548" s="7" t="n">
        <v>0</v>
      </c>
    </row>
    <row r="18549" spans="1:21">
      <c r="A18549" t="s">
        <v>4</v>
      </c>
      <c r="B18549" s="4" t="s">
        <v>5</v>
      </c>
      <c r="C18549" s="4" t="s">
        <v>7</v>
      </c>
      <c r="D18549" s="4" t="s">
        <v>13</v>
      </c>
      <c r="E18549" s="4" t="s">
        <v>13</v>
      </c>
      <c r="F18549" s="4" t="s">
        <v>13</v>
      </c>
      <c r="G18549" s="4" t="s">
        <v>13</v>
      </c>
    </row>
    <row r="18550" spans="1:21">
      <c r="A18550" t="n">
        <v>154192</v>
      </c>
      <c r="B18550" s="46" t="n">
        <v>46</v>
      </c>
      <c r="C18550" s="7" t="n">
        <v>5</v>
      </c>
      <c r="D18550" s="7" t="n">
        <v>-0.449999988079071</v>
      </c>
      <c r="E18550" s="7" t="n">
        <v>2</v>
      </c>
      <c r="F18550" s="7" t="n">
        <v>40.2999992370605</v>
      </c>
      <c r="G18550" s="7" t="n">
        <v>0</v>
      </c>
    </row>
    <row r="18551" spans="1:21">
      <c r="A18551" t="s">
        <v>4</v>
      </c>
      <c r="B18551" s="4" t="s">
        <v>5</v>
      </c>
      <c r="C18551" s="4" t="s">
        <v>7</v>
      </c>
      <c r="D18551" s="4" t="s">
        <v>13</v>
      </c>
      <c r="E18551" s="4" t="s">
        <v>13</v>
      </c>
      <c r="F18551" s="4" t="s">
        <v>13</v>
      </c>
      <c r="G18551" s="4" t="s">
        <v>13</v>
      </c>
    </row>
    <row r="18552" spans="1:21">
      <c r="A18552" t="n">
        <v>154211</v>
      </c>
      <c r="B18552" s="46" t="n">
        <v>46</v>
      </c>
      <c r="C18552" s="7" t="n">
        <v>6</v>
      </c>
      <c r="D18552" s="7" t="n">
        <v>0.800000011920929</v>
      </c>
      <c r="E18552" s="7" t="n">
        <v>2</v>
      </c>
      <c r="F18552" s="7" t="n">
        <v>40.7000007629395</v>
      </c>
      <c r="G18552" s="7" t="n">
        <v>0</v>
      </c>
    </row>
    <row r="18553" spans="1:21">
      <c r="A18553" t="s">
        <v>4</v>
      </c>
      <c r="B18553" s="4" t="s">
        <v>5</v>
      </c>
      <c r="C18553" s="4" t="s">
        <v>7</v>
      </c>
      <c r="D18553" s="4" t="s">
        <v>13</v>
      </c>
      <c r="E18553" s="4" t="s">
        <v>13</v>
      </c>
      <c r="F18553" s="4" t="s">
        <v>13</v>
      </c>
      <c r="G18553" s="4" t="s">
        <v>13</v>
      </c>
    </row>
    <row r="18554" spans="1:21">
      <c r="A18554" t="n">
        <v>154230</v>
      </c>
      <c r="B18554" s="46" t="n">
        <v>46</v>
      </c>
      <c r="C18554" s="7" t="n">
        <v>7</v>
      </c>
      <c r="D18554" s="7" t="n">
        <v>1.5</v>
      </c>
      <c r="E18554" s="7" t="n">
        <v>2</v>
      </c>
      <c r="F18554" s="7" t="n">
        <v>40.1500015258789</v>
      </c>
      <c r="G18554" s="7" t="n">
        <v>0</v>
      </c>
    </row>
    <row r="18555" spans="1:21">
      <c r="A18555" t="s">
        <v>4</v>
      </c>
      <c r="B18555" s="4" t="s">
        <v>5</v>
      </c>
      <c r="C18555" s="4" t="s">
        <v>7</v>
      </c>
      <c r="D18555" s="4" t="s">
        <v>13</v>
      </c>
      <c r="E18555" s="4" t="s">
        <v>13</v>
      </c>
      <c r="F18555" s="4" t="s">
        <v>13</v>
      </c>
      <c r="G18555" s="4" t="s">
        <v>13</v>
      </c>
    </row>
    <row r="18556" spans="1:21">
      <c r="A18556" t="n">
        <v>154249</v>
      </c>
      <c r="B18556" s="46" t="n">
        <v>46</v>
      </c>
      <c r="C18556" s="7" t="n">
        <v>8</v>
      </c>
      <c r="D18556" s="7" t="n">
        <v>0.449999988079071</v>
      </c>
      <c r="E18556" s="7" t="n">
        <v>2</v>
      </c>
      <c r="F18556" s="7" t="n">
        <v>39.4000015258789</v>
      </c>
      <c r="G18556" s="7" t="n">
        <v>0</v>
      </c>
    </row>
    <row r="18557" spans="1:21">
      <c r="A18557" t="s">
        <v>4</v>
      </c>
      <c r="B18557" s="4" t="s">
        <v>5</v>
      </c>
      <c r="C18557" s="4" t="s">
        <v>7</v>
      </c>
      <c r="D18557" s="4" t="s">
        <v>13</v>
      </c>
      <c r="E18557" s="4" t="s">
        <v>13</v>
      </c>
      <c r="F18557" s="4" t="s">
        <v>13</v>
      </c>
      <c r="G18557" s="4" t="s">
        <v>13</v>
      </c>
    </row>
    <row r="18558" spans="1:21">
      <c r="A18558" t="n">
        <v>154268</v>
      </c>
      <c r="B18558" s="46" t="n">
        <v>46</v>
      </c>
      <c r="C18558" s="7" t="n">
        <v>9</v>
      </c>
      <c r="D18558" s="7" t="n">
        <v>-0.5</v>
      </c>
      <c r="E18558" s="7" t="n">
        <v>2</v>
      </c>
      <c r="F18558" s="7" t="n">
        <v>39.4500007629395</v>
      </c>
      <c r="G18558" s="7" t="n">
        <v>0</v>
      </c>
    </row>
    <row r="18559" spans="1:21">
      <c r="A18559" t="s">
        <v>4</v>
      </c>
      <c r="B18559" s="4" t="s">
        <v>5</v>
      </c>
      <c r="C18559" s="4" t="s">
        <v>7</v>
      </c>
      <c r="D18559" s="4" t="s">
        <v>13</v>
      </c>
      <c r="E18559" s="4" t="s">
        <v>13</v>
      </c>
      <c r="F18559" s="4" t="s">
        <v>13</v>
      </c>
      <c r="G18559" s="4" t="s">
        <v>13</v>
      </c>
    </row>
    <row r="18560" spans="1:21">
      <c r="A18560" t="n">
        <v>154287</v>
      </c>
      <c r="B18560" s="46" t="n">
        <v>46</v>
      </c>
      <c r="C18560" s="7" t="n">
        <v>11</v>
      </c>
      <c r="D18560" s="7" t="n">
        <v>-0.600000023841858</v>
      </c>
      <c r="E18560" s="7" t="n">
        <v>2</v>
      </c>
      <c r="F18560" s="7" t="n">
        <v>42.2000007629395</v>
      </c>
      <c r="G18560" s="7" t="n">
        <v>0</v>
      </c>
    </row>
    <row r="18561" spans="1:7">
      <c r="A18561" t="s">
        <v>4</v>
      </c>
      <c r="B18561" s="4" t="s">
        <v>5</v>
      </c>
      <c r="C18561" s="4" t="s">
        <v>7</v>
      </c>
      <c r="D18561" s="4" t="s">
        <v>13</v>
      </c>
      <c r="E18561" s="4" t="s">
        <v>13</v>
      </c>
      <c r="F18561" s="4" t="s">
        <v>13</v>
      </c>
      <c r="G18561" s="4" t="s">
        <v>13</v>
      </c>
    </row>
    <row r="18562" spans="1:7">
      <c r="A18562" t="n">
        <v>154306</v>
      </c>
      <c r="B18562" s="46" t="n">
        <v>46</v>
      </c>
      <c r="C18562" s="7" t="n">
        <v>7032</v>
      </c>
      <c r="D18562" s="7" t="n">
        <v>-0.100000001490116</v>
      </c>
      <c r="E18562" s="7" t="n">
        <v>2</v>
      </c>
      <c r="F18562" s="7" t="n">
        <v>40.0499992370605</v>
      </c>
      <c r="G18562" s="7" t="n">
        <v>0</v>
      </c>
    </row>
    <row r="18563" spans="1:7">
      <c r="A18563" t="s">
        <v>4</v>
      </c>
      <c r="B18563" s="4" t="s">
        <v>5</v>
      </c>
      <c r="C18563" s="4" t="s">
        <v>7</v>
      </c>
      <c r="D18563" s="4" t="s">
        <v>13</v>
      </c>
      <c r="E18563" s="4" t="s">
        <v>13</v>
      </c>
      <c r="F18563" s="4" t="s">
        <v>13</v>
      </c>
      <c r="G18563" s="4" t="s">
        <v>13</v>
      </c>
    </row>
    <row r="18564" spans="1:7">
      <c r="A18564" t="n">
        <v>154325</v>
      </c>
      <c r="B18564" s="46" t="n">
        <v>46</v>
      </c>
      <c r="C18564" s="7" t="n">
        <v>13</v>
      </c>
      <c r="D18564" s="7" t="n">
        <v>-0.0500000007450581</v>
      </c>
      <c r="E18564" s="7" t="n">
        <v>2.10999989509583</v>
      </c>
      <c r="F18564" s="7" t="n">
        <v>45.0999984741211</v>
      </c>
      <c r="G18564" s="7" t="n">
        <v>0</v>
      </c>
    </row>
    <row r="18565" spans="1:7">
      <c r="A18565" t="s">
        <v>4</v>
      </c>
      <c r="B18565" s="4" t="s">
        <v>5</v>
      </c>
      <c r="C18565" s="4" t="s">
        <v>7</v>
      </c>
      <c r="D18565" s="4" t="s">
        <v>13</v>
      </c>
      <c r="E18565" s="4" t="s">
        <v>13</v>
      </c>
      <c r="F18565" s="4" t="s">
        <v>13</v>
      </c>
      <c r="G18565" s="4" t="s">
        <v>13</v>
      </c>
    </row>
    <row r="18566" spans="1:7">
      <c r="A18566" t="n">
        <v>154344</v>
      </c>
      <c r="B18566" s="46" t="n">
        <v>46</v>
      </c>
      <c r="C18566" s="7" t="n">
        <v>80</v>
      </c>
      <c r="D18566" s="7" t="n">
        <v>0.899999976158142</v>
      </c>
      <c r="E18566" s="7" t="n">
        <v>2.10999989509583</v>
      </c>
      <c r="F18566" s="7" t="n">
        <v>44.3499984741211</v>
      </c>
      <c r="G18566" s="7" t="n">
        <v>0</v>
      </c>
    </row>
    <row r="18567" spans="1:7">
      <c r="A18567" t="s">
        <v>4</v>
      </c>
      <c r="B18567" s="4" t="s">
        <v>5</v>
      </c>
      <c r="C18567" s="4" t="s">
        <v>7</v>
      </c>
      <c r="D18567" s="4" t="s">
        <v>13</v>
      </c>
      <c r="E18567" s="4" t="s">
        <v>13</v>
      </c>
      <c r="F18567" s="4" t="s">
        <v>13</v>
      </c>
      <c r="G18567" s="4" t="s">
        <v>13</v>
      </c>
    </row>
    <row r="18568" spans="1:7">
      <c r="A18568" t="n">
        <v>154363</v>
      </c>
      <c r="B18568" s="46" t="n">
        <v>46</v>
      </c>
      <c r="C18568" s="7" t="n">
        <v>18</v>
      </c>
      <c r="D18568" s="7" t="n">
        <v>-1.04999995231628</v>
      </c>
      <c r="E18568" s="7" t="n">
        <v>2.10999989509583</v>
      </c>
      <c r="F18568" s="7" t="n">
        <v>44.6500015258789</v>
      </c>
      <c r="G18568" s="7" t="n">
        <v>0</v>
      </c>
    </row>
    <row r="18569" spans="1:7">
      <c r="A18569" t="s">
        <v>4</v>
      </c>
      <c r="B18569" s="4" t="s">
        <v>5</v>
      </c>
      <c r="C18569" s="4" t="s">
        <v>7</v>
      </c>
      <c r="D18569" s="4" t="s">
        <v>13</v>
      </c>
      <c r="E18569" s="4" t="s">
        <v>13</v>
      </c>
      <c r="F18569" s="4" t="s">
        <v>13</v>
      </c>
      <c r="G18569" s="4" t="s">
        <v>13</v>
      </c>
    </row>
    <row r="18570" spans="1:7">
      <c r="A18570" t="n">
        <v>154382</v>
      </c>
      <c r="B18570" s="46" t="n">
        <v>46</v>
      </c>
      <c r="C18570" s="7" t="n">
        <v>16</v>
      </c>
      <c r="D18570" s="7" t="n">
        <v>2000</v>
      </c>
      <c r="E18570" s="7" t="n">
        <v>0</v>
      </c>
      <c r="F18570" s="7" t="n">
        <v>0</v>
      </c>
      <c r="G18570" s="7" t="n">
        <v>0</v>
      </c>
    </row>
    <row r="18571" spans="1:7">
      <c r="A18571" t="s">
        <v>4</v>
      </c>
      <c r="B18571" s="4" t="s">
        <v>5</v>
      </c>
      <c r="C18571" s="4" t="s">
        <v>8</v>
      </c>
      <c r="D18571" s="4" t="s">
        <v>8</v>
      </c>
      <c r="E18571" s="4" t="s">
        <v>13</v>
      </c>
      <c r="F18571" s="4" t="s">
        <v>13</v>
      </c>
      <c r="G18571" s="4" t="s">
        <v>13</v>
      </c>
      <c r="H18571" s="4" t="s">
        <v>7</v>
      </c>
    </row>
    <row r="18572" spans="1:7">
      <c r="A18572" t="n">
        <v>154401</v>
      </c>
      <c r="B18572" s="31" t="n">
        <v>45</v>
      </c>
      <c r="C18572" s="7" t="n">
        <v>2</v>
      </c>
      <c r="D18572" s="7" t="n">
        <v>3</v>
      </c>
      <c r="E18572" s="7" t="n">
        <v>-5.59999990463257</v>
      </c>
      <c r="F18572" s="7" t="n">
        <v>4.25</v>
      </c>
      <c r="G18572" s="7" t="n">
        <v>51.0999984741211</v>
      </c>
      <c r="H18572" s="7" t="n">
        <v>0</v>
      </c>
    </row>
    <row r="18573" spans="1:7">
      <c r="A18573" t="s">
        <v>4</v>
      </c>
      <c r="B18573" s="4" t="s">
        <v>5</v>
      </c>
      <c r="C18573" s="4" t="s">
        <v>8</v>
      </c>
      <c r="D18573" s="4" t="s">
        <v>8</v>
      </c>
      <c r="E18573" s="4" t="s">
        <v>13</v>
      </c>
      <c r="F18573" s="4" t="s">
        <v>13</v>
      </c>
      <c r="G18573" s="4" t="s">
        <v>13</v>
      </c>
      <c r="H18573" s="4" t="s">
        <v>7</v>
      </c>
      <c r="I18573" s="4" t="s">
        <v>8</v>
      </c>
    </row>
    <row r="18574" spans="1:7">
      <c r="A18574" t="n">
        <v>154418</v>
      </c>
      <c r="B18574" s="31" t="n">
        <v>45</v>
      </c>
      <c r="C18574" s="7" t="n">
        <v>4</v>
      </c>
      <c r="D18574" s="7" t="n">
        <v>3</v>
      </c>
      <c r="E18574" s="7" t="n">
        <v>341.450012207031</v>
      </c>
      <c r="F18574" s="7" t="n">
        <v>169.949996948242</v>
      </c>
      <c r="G18574" s="7" t="n">
        <v>0</v>
      </c>
      <c r="H18574" s="7" t="n">
        <v>0</v>
      </c>
      <c r="I18574" s="7" t="n">
        <v>0</v>
      </c>
    </row>
    <row r="18575" spans="1:7">
      <c r="A18575" t="s">
        <v>4</v>
      </c>
      <c r="B18575" s="4" t="s">
        <v>5</v>
      </c>
      <c r="C18575" s="4" t="s">
        <v>8</v>
      </c>
      <c r="D18575" s="4" t="s">
        <v>8</v>
      </c>
      <c r="E18575" s="4" t="s">
        <v>13</v>
      </c>
      <c r="F18575" s="4" t="s">
        <v>7</v>
      </c>
    </row>
    <row r="18576" spans="1:7">
      <c r="A18576" t="n">
        <v>154436</v>
      </c>
      <c r="B18576" s="31" t="n">
        <v>45</v>
      </c>
      <c r="C18576" s="7" t="n">
        <v>5</v>
      </c>
      <c r="D18576" s="7" t="n">
        <v>3</v>
      </c>
      <c r="E18576" s="7" t="n">
        <v>8.5</v>
      </c>
      <c r="F18576" s="7" t="n">
        <v>0</v>
      </c>
    </row>
    <row r="18577" spans="1:9">
      <c r="A18577" t="s">
        <v>4</v>
      </c>
      <c r="B18577" s="4" t="s">
        <v>5</v>
      </c>
      <c r="C18577" s="4" t="s">
        <v>8</v>
      </c>
      <c r="D18577" s="4" t="s">
        <v>8</v>
      </c>
      <c r="E18577" s="4" t="s">
        <v>13</v>
      </c>
      <c r="F18577" s="4" t="s">
        <v>7</v>
      </c>
    </row>
    <row r="18578" spans="1:9">
      <c r="A18578" t="n">
        <v>154445</v>
      </c>
      <c r="B18578" s="31" t="n">
        <v>45</v>
      </c>
      <c r="C18578" s="7" t="n">
        <v>11</v>
      </c>
      <c r="D18578" s="7" t="n">
        <v>3</v>
      </c>
      <c r="E18578" s="7" t="n">
        <v>34</v>
      </c>
      <c r="F18578" s="7" t="n">
        <v>0</v>
      </c>
    </row>
    <row r="18579" spans="1:9">
      <c r="A18579" t="s">
        <v>4</v>
      </c>
      <c r="B18579" s="4" t="s">
        <v>5</v>
      </c>
      <c r="C18579" s="4" t="s">
        <v>8</v>
      </c>
      <c r="D18579" s="4" t="s">
        <v>8</v>
      </c>
      <c r="E18579" s="4" t="s">
        <v>13</v>
      </c>
      <c r="F18579" s="4" t="s">
        <v>13</v>
      </c>
      <c r="G18579" s="4" t="s">
        <v>13</v>
      </c>
      <c r="H18579" s="4" t="s">
        <v>7</v>
      </c>
      <c r="I18579" s="4" t="s">
        <v>8</v>
      </c>
    </row>
    <row r="18580" spans="1:9">
      <c r="A18580" t="n">
        <v>154454</v>
      </c>
      <c r="B18580" s="31" t="n">
        <v>45</v>
      </c>
      <c r="C18580" s="7" t="n">
        <v>4</v>
      </c>
      <c r="D18580" s="7" t="n">
        <v>3</v>
      </c>
      <c r="E18580" s="7" t="n">
        <v>341.450012207031</v>
      </c>
      <c r="F18580" s="7" t="n">
        <v>149.949996948242</v>
      </c>
      <c r="G18580" s="7" t="n">
        <v>0</v>
      </c>
      <c r="H18580" s="7" t="n">
        <v>5000</v>
      </c>
      <c r="I18580" s="7" t="n">
        <v>0</v>
      </c>
    </row>
    <row r="18581" spans="1:9">
      <c r="A18581" t="s">
        <v>4</v>
      </c>
      <c r="B18581" s="4" t="s">
        <v>5</v>
      </c>
      <c r="C18581" s="4" t="s">
        <v>8</v>
      </c>
      <c r="D18581" s="4" t="s">
        <v>8</v>
      </c>
      <c r="E18581" s="4" t="s">
        <v>13</v>
      </c>
      <c r="F18581" s="4" t="s">
        <v>7</v>
      </c>
    </row>
    <row r="18582" spans="1:9">
      <c r="A18582" t="n">
        <v>154472</v>
      </c>
      <c r="B18582" s="31" t="n">
        <v>45</v>
      </c>
      <c r="C18582" s="7" t="n">
        <v>5</v>
      </c>
      <c r="D18582" s="7" t="n">
        <v>3</v>
      </c>
      <c r="E18582" s="7" t="n">
        <v>6.5</v>
      </c>
      <c r="F18582" s="7" t="n">
        <v>5000</v>
      </c>
    </row>
    <row r="18583" spans="1:9">
      <c r="A18583" t="s">
        <v>4</v>
      </c>
      <c r="B18583" s="4" t="s">
        <v>5</v>
      </c>
      <c r="C18583" s="4" t="s">
        <v>8</v>
      </c>
      <c r="D18583" s="4" t="s">
        <v>7</v>
      </c>
      <c r="E18583" s="4" t="s">
        <v>9</v>
      </c>
      <c r="F18583" s="4" t="s">
        <v>9</v>
      </c>
      <c r="G18583" s="4" t="s">
        <v>9</v>
      </c>
      <c r="H18583" s="4" t="s">
        <v>9</v>
      </c>
    </row>
    <row r="18584" spans="1:9">
      <c r="A18584" t="n">
        <v>154481</v>
      </c>
      <c r="B18584" s="39" t="n">
        <v>51</v>
      </c>
      <c r="C18584" s="7" t="n">
        <v>3</v>
      </c>
      <c r="D18584" s="7" t="n">
        <v>16</v>
      </c>
      <c r="E18584" s="7" t="s">
        <v>442</v>
      </c>
      <c r="F18584" s="7" t="s">
        <v>239</v>
      </c>
      <c r="G18584" s="7" t="s">
        <v>94</v>
      </c>
      <c r="H18584" s="7" t="s">
        <v>95</v>
      </c>
    </row>
    <row r="18585" spans="1:9">
      <c r="A18585" t="s">
        <v>4</v>
      </c>
      <c r="B18585" s="4" t="s">
        <v>5</v>
      </c>
      <c r="C18585" s="4" t="s">
        <v>8</v>
      </c>
      <c r="D18585" s="4" t="s">
        <v>14</v>
      </c>
      <c r="E18585" s="4" t="s">
        <v>7</v>
      </c>
      <c r="F18585" s="4" t="s">
        <v>9</v>
      </c>
      <c r="G18585" s="4" t="s">
        <v>9</v>
      </c>
      <c r="H18585" s="4" t="s">
        <v>14</v>
      </c>
    </row>
    <row r="18586" spans="1:9">
      <c r="A18586" t="n">
        <v>154494</v>
      </c>
      <c r="B18586" s="38" t="n">
        <v>175</v>
      </c>
      <c r="C18586" s="7" t="n">
        <v>0</v>
      </c>
      <c r="D18586" s="7" t="n">
        <v>0</v>
      </c>
      <c r="E18586" s="7" t="n">
        <v>16</v>
      </c>
      <c r="F18586" s="7" t="s">
        <v>18</v>
      </c>
      <c r="G18586" s="7" t="s">
        <v>71</v>
      </c>
      <c r="H18586" s="7" t="n">
        <v>50</v>
      </c>
    </row>
    <row r="18587" spans="1:9">
      <c r="A18587" t="s">
        <v>4</v>
      </c>
      <c r="B18587" s="4" t="s">
        <v>5</v>
      </c>
      <c r="C18587" s="4" t="s">
        <v>8</v>
      </c>
      <c r="D18587" s="4" t="s">
        <v>14</v>
      </c>
      <c r="E18587" s="4" t="s">
        <v>14</v>
      </c>
      <c r="F18587" s="4" t="s">
        <v>14</v>
      </c>
      <c r="G18587" s="4" t="s">
        <v>14</v>
      </c>
      <c r="H18587" s="4" t="s">
        <v>14</v>
      </c>
      <c r="I18587" s="4" t="s">
        <v>14</v>
      </c>
      <c r="J18587" s="4" t="s">
        <v>14</v>
      </c>
      <c r="K18587" s="4" t="s">
        <v>14</v>
      </c>
    </row>
    <row r="18588" spans="1:9">
      <c r="A18588" t="n">
        <v>154520</v>
      </c>
      <c r="B18588" s="38" t="n">
        <v>175</v>
      </c>
      <c r="C18588" s="7" t="n">
        <v>1</v>
      </c>
      <c r="D18588" s="7" t="n">
        <v>0</v>
      </c>
      <c r="E18588" s="7" t="n">
        <v>0</v>
      </c>
      <c r="F18588" s="7" t="n">
        <v>0</v>
      </c>
      <c r="G18588" s="7" t="n">
        <v>0</v>
      </c>
      <c r="H18588" s="7" t="n">
        <v>0</v>
      </c>
      <c r="I18588" s="7" t="n">
        <v>-1011777536</v>
      </c>
      <c r="J18588" s="7" t="n">
        <v>0</v>
      </c>
      <c r="K18588" s="7" t="n">
        <v>1091567616</v>
      </c>
    </row>
    <row r="18589" spans="1:9">
      <c r="A18589" t="s">
        <v>4</v>
      </c>
      <c r="B18589" s="4" t="s">
        <v>5</v>
      </c>
      <c r="C18589" s="4" t="s">
        <v>8</v>
      </c>
      <c r="D18589" s="4" t="s">
        <v>14</v>
      </c>
      <c r="E18589" s="4" t="s">
        <v>14</v>
      </c>
      <c r="F18589" s="4" t="s">
        <v>14</v>
      </c>
      <c r="G18589" s="4" t="s">
        <v>14</v>
      </c>
    </row>
    <row r="18590" spans="1:9">
      <c r="A18590" t="n">
        <v>154554</v>
      </c>
      <c r="B18590" s="38" t="n">
        <v>175</v>
      </c>
      <c r="C18590" s="7" t="n">
        <v>2</v>
      </c>
      <c r="D18590" s="7" t="n">
        <v>0</v>
      </c>
      <c r="E18590" s="7" t="n">
        <v>-1062731776</v>
      </c>
      <c r="F18590" s="7" t="n">
        <v>1083703296</v>
      </c>
      <c r="G18590" s="7" t="n">
        <v>1112211456</v>
      </c>
    </row>
    <row r="18591" spans="1:9">
      <c r="A18591" t="s">
        <v>4</v>
      </c>
      <c r="B18591" s="4" t="s">
        <v>5</v>
      </c>
      <c r="C18591" s="4" t="s">
        <v>8</v>
      </c>
      <c r="D18591" s="4" t="s">
        <v>14</v>
      </c>
    </row>
    <row r="18592" spans="1:9">
      <c r="A18592" t="n">
        <v>154572</v>
      </c>
      <c r="B18592" s="38" t="n">
        <v>175</v>
      </c>
      <c r="C18592" s="7" t="n">
        <v>3</v>
      </c>
      <c r="D18592" s="7" t="n">
        <v>0</v>
      </c>
    </row>
    <row r="18593" spans="1:11">
      <c r="A18593" t="s">
        <v>4</v>
      </c>
      <c r="B18593" s="4" t="s">
        <v>5</v>
      </c>
      <c r="C18593" s="4" t="s">
        <v>8</v>
      </c>
      <c r="D18593" s="4" t="s">
        <v>9</v>
      </c>
      <c r="E18593" s="4" t="s">
        <v>7</v>
      </c>
    </row>
    <row r="18594" spans="1:11">
      <c r="A18594" t="n">
        <v>154578</v>
      </c>
      <c r="B18594" s="18" t="n">
        <v>94</v>
      </c>
      <c r="C18594" s="7" t="n">
        <v>0</v>
      </c>
      <c r="D18594" s="7" t="s">
        <v>18</v>
      </c>
      <c r="E18594" s="7" t="n">
        <v>1</v>
      </c>
    </row>
    <row r="18595" spans="1:11">
      <c r="A18595" t="s">
        <v>4</v>
      </c>
      <c r="B18595" s="4" t="s">
        <v>5</v>
      </c>
      <c r="C18595" s="4" t="s">
        <v>8</v>
      </c>
      <c r="D18595" s="4" t="s">
        <v>9</v>
      </c>
      <c r="E18595" s="4" t="s">
        <v>7</v>
      </c>
    </row>
    <row r="18596" spans="1:11">
      <c r="A18596" t="n">
        <v>154591</v>
      </c>
      <c r="B18596" s="18" t="n">
        <v>94</v>
      </c>
      <c r="C18596" s="7" t="n">
        <v>0</v>
      </c>
      <c r="D18596" s="7" t="s">
        <v>18</v>
      </c>
      <c r="E18596" s="7" t="n">
        <v>2</v>
      </c>
    </row>
    <row r="18597" spans="1:11">
      <c r="A18597" t="s">
        <v>4</v>
      </c>
      <c r="B18597" s="4" t="s">
        <v>5</v>
      </c>
      <c r="C18597" s="4" t="s">
        <v>8</v>
      </c>
      <c r="D18597" s="4" t="s">
        <v>9</v>
      </c>
      <c r="E18597" s="4" t="s">
        <v>7</v>
      </c>
    </row>
    <row r="18598" spans="1:11">
      <c r="A18598" t="n">
        <v>154604</v>
      </c>
      <c r="B18598" s="18" t="n">
        <v>94</v>
      </c>
      <c r="C18598" s="7" t="n">
        <v>1</v>
      </c>
      <c r="D18598" s="7" t="s">
        <v>18</v>
      </c>
      <c r="E18598" s="7" t="n">
        <v>4</v>
      </c>
    </row>
    <row r="18599" spans="1:11">
      <c r="A18599" t="s">
        <v>4</v>
      </c>
      <c r="B18599" s="4" t="s">
        <v>5</v>
      </c>
      <c r="C18599" s="4" t="s">
        <v>8</v>
      </c>
      <c r="D18599" s="4" t="s">
        <v>9</v>
      </c>
      <c r="E18599" s="4" t="s">
        <v>7</v>
      </c>
    </row>
    <row r="18600" spans="1:11">
      <c r="A18600" t="n">
        <v>154617</v>
      </c>
      <c r="B18600" s="18" t="n">
        <v>94</v>
      </c>
      <c r="C18600" s="7" t="n">
        <v>0</v>
      </c>
      <c r="D18600" s="7" t="s">
        <v>23</v>
      </c>
      <c r="E18600" s="7" t="n">
        <v>1</v>
      </c>
    </row>
    <row r="18601" spans="1:11">
      <c r="A18601" t="s">
        <v>4</v>
      </c>
      <c r="B18601" s="4" t="s">
        <v>5</v>
      </c>
      <c r="C18601" s="4" t="s">
        <v>8</v>
      </c>
      <c r="D18601" s="4" t="s">
        <v>9</v>
      </c>
      <c r="E18601" s="4" t="s">
        <v>7</v>
      </c>
    </row>
    <row r="18602" spans="1:11">
      <c r="A18602" t="n">
        <v>154629</v>
      </c>
      <c r="B18602" s="18" t="n">
        <v>94</v>
      </c>
      <c r="C18602" s="7" t="n">
        <v>0</v>
      </c>
      <c r="D18602" s="7" t="s">
        <v>23</v>
      </c>
      <c r="E18602" s="7" t="n">
        <v>2</v>
      </c>
    </row>
    <row r="18603" spans="1:11">
      <c r="A18603" t="s">
        <v>4</v>
      </c>
      <c r="B18603" s="4" t="s">
        <v>5</v>
      </c>
      <c r="C18603" s="4" t="s">
        <v>8</v>
      </c>
      <c r="D18603" s="4" t="s">
        <v>9</v>
      </c>
      <c r="E18603" s="4" t="s">
        <v>7</v>
      </c>
    </row>
    <row r="18604" spans="1:11">
      <c r="A18604" t="n">
        <v>154641</v>
      </c>
      <c r="B18604" s="18" t="n">
        <v>94</v>
      </c>
      <c r="C18604" s="7" t="n">
        <v>1</v>
      </c>
      <c r="D18604" s="7" t="s">
        <v>23</v>
      </c>
      <c r="E18604" s="7" t="n">
        <v>4</v>
      </c>
    </row>
    <row r="18605" spans="1:11">
      <c r="A18605" t="s">
        <v>4</v>
      </c>
      <c r="B18605" s="4" t="s">
        <v>5</v>
      </c>
      <c r="C18605" s="4" t="s">
        <v>8</v>
      </c>
      <c r="D18605" s="4" t="s">
        <v>9</v>
      </c>
      <c r="E18605" s="4" t="s">
        <v>7</v>
      </c>
    </row>
    <row r="18606" spans="1:11">
      <c r="A18606" t="n">
        <v>154653</v>
      </c>
      <c r="B18606" s="18" t="n">
        <v>94</v>
      </c>
      <c r="C18606" s="7" t="n">
        <v>0</v>
      </c>
      <c r="D18606" s="7" t="s">
        <v>24</v>
      </c>
      <c r="E18606" s="7" t="n">
        <v>1</v>
      </c>
    </row>
    <row r="18607" spans="1:11">
      <c r="A18607" t="s">
        <v>4</v>
      </c>
      <c r="B18607" s="4" t="s">
        <v>5</v>
      </c>
      <c r="C18607" s="4" t="s">
        <v>8</v>
      </c>
      <c r="D18607" s="4" t="s">
        <v>9</v>
      </c>
      <c r="E18607" s="4" t="s">
        <v>7</v>
      </c>
    </row>
    <row r="18608" spans="1:11">
      <c r="A18608" t="n">
        <v>154665</v>
      </c>
      <c r="B18608" s="18" t="n">
        <v>94</v>
      </c>
      <c r="C18608" s="7" t="n">
        <v>0</v>
      </c>
      <c r="D18608" s="7" t="s">
        <v>24</v>
      </c>
      <c r="E18608" s="7" t="n">
        <v>2</v>
      </c>
    </row>
    <row r="18609" spans="1:5">
      <c r="A18609" t="s">
        <v>4</v>
      </c>
      <c r="B18609" s="4" t="s">
        <v>5</v>
      </c>
      <c r="C18609" s="4" t="s">
        <v>8</v>
      </c>
      <c r="D18609" s="4" t="s">
        <v>9</v>
      </c>
      <c r="E18609" s="4" t="s">
        <v>7</v>
      </c>
    </row>
    <row r="18610" spans="1:5">
      <c r="A18610" t="n">
        <v>154677</v>
      </c>
      <c r="B18610" s="18" t="n">
        <v>94</v>
      </c>
      <c r="C18610" s="7" t="n">
        <v>1</v>
      </c>
      <c r="D18610" s="7" t="s">
        <v>24</v>
      </c>
      <c r="E18610" s="7" t="n">
        <v>4</v>
      </c>
    </row>
    <row r="18611" spans="1:5">
      <c r="A18611" t="s">
        <v>4</v>
      </c>
      <c r="B18611" s="4" t="s">
        <v>5</v>
      </c>
      <c r="C18611" s="4" t="s">
        <v>8</v>
      </c>
      <c r="D18611" s="4" t="s">
        <v>9</v>
      </c>
      <c r="E18611" s="4" t="s">
        <v>7</v>
      </c>
    </row>
    <row r="18612" spans="1:5">
      <c r="A18612" t="n">
        <v>154689</v>
      </c>
      <c r="B18612" s="18" t="n">
        <v>94</v>
      </c>
      <c r="C18612" s="7" t="n">
        <v>0</v>
      </c>
      <c r="D18612" s="7" t="s">
        <v>25</v>
      </c>
      <c r="E18612" s="7" t="n">
        <v>1</v>
      </c>
    </row>
    <row r="18613" spans="1:5">
      <c r="A18613" t="s">
        <v>4</v>
      </c>
      <c r="B18613" s="4" t="s">
        <v>5</v>
      </c>
      <c r="C18613" s="4" t="s">
        <v>8</v>
      </c>
      <c r="D18613" s="4" t="s">
        <v>9</v>
      </c>
      <c r="E18613" s="4" t="s">
        <v>7</v>
      </c>
    </row>
    <row r="18614" spans="1:5">
      <c r="A18614" t="n">
        <v>154701</v>
      </c>
      <c r="B18614" s="18" t="n">
        <v>94</v>
      </c>
      <c r="C18614" s="7" t="n">
        <v>0</v>
      </c>
      <c r="D18614" s="7" t="s">
        <v>25</v>
      </c>
      <c r="E18614" s="7" t="n">
        <v>2</v>
      </c>
    </row>
    <row r="18615" spans="1:5">
      <c r="A18615" t="s">
        <v>4</v>
      </c>
      <c r="B18615" s="4" t="s">
        <v>5</v>
      </c>
      <c r="C18615" s="4" t="s">
        <v>8</v>
      </c>
      <c r="D18615" s="4" t="s">
        <v>9</v>
      </c>
      <c r="E18615" s="4" t="s">
        <v>7</v>
      </c>
    </row>
    <row r="18616" spans="1:5">
      <c r="A18616" t="n">
        <v>154713</v>
      </c>
      <c r="B18616" s="18" t="n">
        <v>94</v>
      </c>
      <c r="C18616" s="7" t="n">
        <v>1</v>
      </c>
      <c r="D18616" s="7" t="s">
        <v>25</v>
      </c>
      <c r="E18616" s="7" t="n">
        <v>4</v>
      </c>
    </row>
    <row r="18617" spans="1:5">
      <c r="A18617" t="s">
        <v>4</v>
      </c>
      <c r="B18617" s="4" t="s">
        <v>5</v>
      </c>
      <c r="C18617" s="4" t="s">
        <v>8</v>
      </c>
      <c r="D18617" s="4" t="s">
        <v>9</v>
      </c>
      <c r="E18617" s="4" t="s">
        <v>7</v>
      </c>
    </row>
    <row r="18618" spans="1:5">
      <c r="A18618" t="n">
        <v>154725</v>
      </c>
      <c r="B18618" s="18" t="n">
        <v>94</v>
      </c>
      <c r="C18618" s="7" t="n">
        <v>0</v>
      </c>
      <c r="D18618" s="7" t="s">
        <v>26</v>
      </c>
      <c r="E18618" s="7" t="n">
        <v>1</v>
      </c>
    </row>
    <row r="18619" spans="1:5">
      <c r="A18619" t="s">
        <v>4</v>
      </c>
      <c r="B18619" s="4" t="s">
        <v>5</v>
      </c>
      <c r="C18619" s="4" t="s">
        <v>8</v>
      </c>
      <c r="D18619" s="4" t="s">
        <v>9</v>
      </c>
      <c r="E18619" s="4" t="s">
        <v>7</v>
      </c>
    </row>
    <row r="18620" spans="1:5">
      <c r="A18620" t="n">
        <v>154737</v>
      </c>
      <c r="B18620" s="18" t="n">
        <v>94</v>
      </c>
      <c r="C18620" s="7" t="n">
        <v>0</v>
      </c>
      <c r="D18620" s="7" t="s">
        <v>26</v>
      </c>
      <c r="E18620" s="7" t="n">
        <v>2</v>
      </c>
    </row>
    <row r="18621" spans="1:5">
      <c r="A18621" t="s">
        <v>4</v>
      </c>
      <c r="B18621" s="4" t="s">
        <v>5</v>
      </c>
      <c r="C18621" s="4" t="s">
        <v>8</v>
      </c>
      <c r="D18621" s="4" t="s">
        <v>9</v>
      </c>
      <c r="E18621" s="4" t="s">
        <v>7</v>
      </c>
    </row>
    <row r="18622" spans="1:5">
      <c r="A18622" t="n">
        <v>154749</v>
      </c>
      <c r="B18622" s="18" t="n">
        <v>94</v>
      </c>
      <c r="C18622" s="7" t="n">
        <v>1</v>
      </c>
      <c r="D18622" s="7" t="s">
        <v>26</v>
      </c>
      <c r="E18622" s="7" t="n">
        <v>4</v>
      </c>
    </row>
    <row r="18623" spans="1:5">
      <c r="A18623" t="s">
        <v>4</v>
      </c>
      <c r="B18623" s="4" t="s">
        <v>5</v>
      </c>
      <c r="C18623" s="4" t="s">
        <v>9</v>
      </c>
      <c r="D18623" s="4" t="s">
        <v>9</v>
      </c>
    </row>
    <row r="18624" spans="1:5">
      <c r="A18624" t="n">
        <v>154761</v>
      </c>
      <c r="B18624" s="26" t="n">
        <v>70</v>
      </c>
      <c r="C18624" s="7" t="s">
        <v>53</v>
      </c>
      <c r="D18624" s="7" t="s">
        <v>59</v>
      </c>
    </row>
    <row r="18625" spans="1:5">
      <c r="A18625" t="s">
        <v>4</v>
      </c>
      <c r="B18625" s="4" t="s">
        <v>5</v>
      </c>
      <c r="C18625" s="4" t="s">
        <v>9</v>
      </c>
      <c r="D18625" s="4" t="s">
        <v>9</v>
      </c>
    </row>
    <row r="18626" spans="1:5">
      <c r="A18626" t="n">
        <v>154777</v>
      </c>
      <c r="B18626" s="26" t="n">
        <v>70</v>
      </c>
      <c r="C18626" s="7" t="s">
        <v>18</v>
      </c>
      <c r="D18626" s="7" t="s">
        <v>59</v>
      </c>
    </row>
    <row r="18627" spans="1:5">
      <c r="A18627" t="s">
        <v>4</v>
      </c>
      <c r="B18627" s="4" t="s">
        <v>5</v>
      </c>
      <c r="C18627" s="4" t="s">
        <v>9</v>
      </c>
      <c r="D18627" s="4" t="s">
        <v>9</v>
      </c>
    </row>
    <row r="18628" spans="1:5">
      <c r="A18628" t="n">
        <v>154794</v>
      </c>
      <c r="B18628" s="26" t="n">
        <v>70</v>
      </c>
      <c r="C18628" s="7" t="s">
        <v>23</v>
      </c>
      <c r="D18628" s="7" t="s">
        <v>59</v>
      </c>
    </row>
    <row r="18629" spans="1:5">
      <c r="A18629" t="s">
        <v>4</v>
      </c>
      <c r="B18629" s="4" t="s">
        <v>5</v>
      </c>
      <c r="C18629" s="4" t="s">
        <v>9</v>
      </c>
      <c r="D18629" s="4" t="s">
        <v>9</v>
      </c>
    </row>
    <row r="18630" spans="1:5">
      <c r="A18630" t="n">
        <v>154810</v>
      </c>
      <c r="B18630" s="26" t="n">
        <v>70</v>
      </c>
      <c r="C18630" s="7" t="s">
        <v>24</v>
      </c>
      <c r="D18630" s="7" t="s">
        <v>59</v>
      </c>
    </row>
    <row r="18631" spans="1:5">
      <c r="A18631" t="s">
        <v>4</v>
      </c>
      <c r="B18631" s="4" t="s">
        <v>5</v>
      </c>
      <c r="C18631" s="4" t="s">
        <v>9</v>
      </c>
      <c r="D18631" s="4" t="s">
        <v>9</v>
      </c>
    </row>
    <row r="18632" spans="1:5">
      <c r="A18632" t="n">
        <v>154826</v>
      </c>
      <c r="B18632" s="26" t="n">
        <v>70</v>
      </c>
      <c r="C18632" s="7" t="s">
        <v>25</v>
      </c>
      <c r="D18632" s="7" t="s">
        <v>59</v>
      </c>
    </row>
    <row r="18633" spans="1:5">
      <c r="A18633" t="s">
        <v>4</v>
      </c>
      <c r="B18633" s="4" t="s">
        <v>5</v>
      </c>
      <c r="C18633" s="4" t="s">
        <v>9</v>
      </c>
      <c r="D18633" s="4" t="s">
        <v>9</v>
      </c>
    </row>
    <row r="18634" spans="1:5">
      <c r="A18634" t="n">
        <v>154842</v>
      </c>
      <c r="B18634" s="26" t="n">
        <v>70</v>
      </c>
      <c r="C18634" s="7" t="s">
        <v>26</v>
      </c>
      <c r="D18634" s="7" t="s">
        <v>59</v>
      </c>
    </row>
    <row r="18635" spans="1:5">
      <c r="A18635" t="s">
        <v>4</v>
      </c>
      <c r="B18635" s="4" t="s">
        <v>5</v>
      </c>
      <c r="C18635" s="4" t="s">
        <v>8</v>
      </c>
    </row>
    <row r="18636" spans="1:5">
      <c r="A18636" t="n">
        <v>154858</v>
      </c>
      <c r="B18636" s="69" t="n">
        <v>116</v>
      </c>
      <c r="C18636" s="7" t="n">
        <v>0</v>
      </c>
    </row>
    <row r="18637" spans="1:5">
      <c r="A18637" t="s">
        <v>4</v>
      </c>
      <c r="B18637" s="4" t="s">
        <v>5</v>
      </c>
      <c r="C18637" s="4" t="s">
        <v>8</v>
      </c>
      <c r="D18637" s="4" t="s">
        <v>7</v>
      </c>
    </row>
    <row r="18638" spans="1:5">
      <c r="A18638" t="n">
        <v>154860</v>
      </c>
      <c r="B18638" s="69" t="n">
        <v>116</v>
      </c>
      <c r="C18638" s="7" t="n">
        <v>2</v>
      </c>
      <c r="D18638" s="7" t="n">
        <v>1</v>
      </c>
    </row>
    <row r="18639" spans="1:5">
      <c r="A18639" t="s">
        <v>4</v>
      </c>
      <c r="B18639" s="4" t="s">
        <v>5</v>
      </c>
      <c r="C18639" s="4" t="s">
        <v>8</v>
      </c>
      <c r="D18639" s="4" t="s">
        <v>14</v>
      </c>
    </row>
    <row r="18640" spans="1:5">
      <c r="A18640" t="n">
        <v>154864</v>
      </c>
      <c r="B18640" s="69" t="n">
        <v>116</v>
      </c>
      <c r="C18640" s="7" t="n">
        <v>5</v>
      </c>
      <c r="D18640" s="7" t="n">
        <v>1097859072</v>
      </c>
    </row>
    <row r="18641" spans="1:4">
      <c r="A18641" t="s">
        <v>4</v>
      </c>
      <c r="B18641" s="4" t="s">
        <v>5</v>
      </c>
      <c r="C18641" s="4" t="s">
        <v>8</v>
      </c>
      <c r="D18641" s="4" t="s">
        <v>7</v>
      </c>
    </row>
    <row r="18642" spans="1:4">
      <c r="A18642" t="n">
        <v>154870</v>
      </c>
      <c r="B18642" s="69" t="n">
        <v>116</v>
      </c>
      <c r="C18642" s="7" t="n">
        <v>6</v>
      </c>
      <c r="D18642" s="7" t="n">
        <v>1</v>
      </c>
    </row>
    <row r="18643" spans="1:4">
      <c r="A18643" t="s">
        <v>4</v>
      </c>
      <c r="B18643" s="4" t="s">
        <v>5</v>
      </c>
      <c r="C18643" s="4" t="s">
        <v>7</v>
      </c>
      <c r="D18643" s="4" t="s">
        <v>8</v>
      </c>
      <c r="E18643" s="4" t="s">
        <v>9</v>
      </c>
      <c r="F18643" s="4" t="s">
        <v>13</v>
      </c>
      <c r="G18643" s="4" t="s">
        <v>13</v>
      </c>
      <c r="H18643" s="4" t="s">
        <v>13</v>
      </c>
    </row>
    <row r="18644" spans="1:4">
      <c r="A18644" t="n">
        <v>154874</v>
      </c>
      <c r="B18644" s="52" t="n">
        <v>48</v>
      </c>
      <c r="C18644" s="7" t="n">
        <v>13</v>
      </c>
      <c r="D18644" s="7" t="n">
        <v>0</v>
      </c>
      <c r="E18644" s="7" t="s">
        <v>190</v>
      </c>
      <c r="F18644" s="7" t="n">
        <v>-1</v>
      </c>
      <c r="G18644" s="7" t="n">
        <v>1</v>
      </c>
      <c r="H18644" s="7" t="n">
        <v>0</v>
      </c>
    </row>
    <row r="18645" spans="1:4">
      <c r="A18645" t="s">
        <v>4</v>
      </c>
      <c r="B18645" s="4" t="s">
        <v>5</v>
      </c>
      <c r="C18645" s="4" t="s">
        <v>7</v>
      </c>
      <c r="D18645" s="4" t="s">
        <v>13</v>
      </c>
      <c r="E18645" s="4" t="s">
        <v>14</v>
      </c>
      <c r="F18645" s="4" t="s">
        <v>13</v>
      </c>
      <c r="G18645" s="4" t="s">
        <v>13</v>
      </c>
      <c r="H18645" s="4" t="s">
        <v>8</v>
      </c>
    </row>
    <row r="18646" spans="1:4">
      <c r="A18646" t="n">
        <v>154901</v>
      </c>
      <c r="B18646" s="87" t="n">
        <v>100</v>
      </c>
      <c r="C18646" s="7" t="n">
        <v>0</v>
      </c>
      <c r="D18646" s="7" t="n">
        <v>-5.25</v>
      </c>
      <c r="E18646" s="7" t="n">
        <v>1082340147</v>
      </c>
      <c r="F18646" s="7" t="n">
        <v>50.7999992370605</v>
      </c>
      <c r="G18646" s="7" t="n">
        <v>0</v>
      </c>
      <c r="H18646" s="7" t="n">
        <v>0</v>
      </c>
    </row>
    <row r="18647" spans="1:4">
      <c r="A18647" t="s">
        <v>4</v>
      </c>
      <c r="B18647" s="4" t="s">
        <v>5</v>
      </c>
      <c r="C18647" s="4" t="s">
        <v>7</v>
      </c>
      <c r="D18647" s="4" t="s">
        <v>13</v>
      </c>
      <c r="E18647" s="4" t="s">
        <v>14</v>
      </c>
      <c r="F18647" s="4" t="s">
        <v>13</v>
      </c>
      <c r="G18647" s="4" t="s">
        <v>13</v>
      </c>
      <c r="H18647" s="4" t="s">
        <v>8</v>
      </c>
    </row>
    <row r="18648" spans="1:4">
      <c r="A18648" t="n">
        <v>154921</v>
      </c>
      <c r="B18648" s="87" t="n">
        <v>100</v>
      </c>
      <c r="C18648" s="7" t="n">
        <v>1</v>
      </c>
      <c r="D18648" s="7" t="n">
        <v>-5.25</v>
      </c>
      <c r="E18648" s="7" t="n">
        <v>1082340147</v>
      </c>
      <c r="F18648" s="7" t="n">
        <v>50.7999992370605</v>
      </c>
      <c r="G18648" s="7" t="n">
        <v>0</v>
      </c>
      <c r="H18648" s="7" t="n">
        <v>0</v>
      </c>
    </row>
    <row r="18649" spans="1:4">
      <c r="A18649" t="s">
        <v>4</v>
      </c>
      <c r="B18649" s="4" t="s">
        <v>5</v>
      </c>
      <c r="C18649" s="4" t="s">
        <v>7</v>
      </c>
      <c r="D18649" s="4" t="s">
        <v>13</v>
      </c>
      <c r="E18649" s="4" t="s">
        <v>14</v>
      </c>
      <c r="F18649" s="4" t="s">
        <v>13</v>
      </c>
      <c r="G18649" s="4" t="s">
        <v>13</v>
      </c>
      <c r="H18649" s="4" t="s">
        <v>8</v>
      </c>
    </row>
    <row r="18650" spans="1:4">
      <c r="A18650" t="n">
        <v>154941</v>
      </c>
      <c r="B18650" s="87" t="n">
        <v>100</v>
      </c>
      <c r="C18650" s="7" t="n">
        <v>2</v>
      </c>
      <c r="D18650" s="7" t="n">
        <v>-5.25</v>
      </c>
      <c r="E18650" s="7" t="n">
        <v>1082340147</v>
      </c>
      <c r="F18650" s="7" t="n">
        <v>50.7999992370605</v>
      </c>
      <c r="G18650" s="7" t="n">
        <v>0</v>
      </c>
      <c r="H18650" s="7" t="n">
        <v>0</v>
      </c>
    </row>
    <row r="18651" spans="1:4">
      <c r="A18651" t="s">
        <v>4</v>
      </c>
      <c r="B18651" s="4" t="s">
        <v>5</v>
      </c>
      <c r="C18651" s="4" t="s">
        <v>7</v>
      </c>
      <c r="D18651" s="4" t="s">
        <v>13</v>
      </c>
      <c r="E18651" s="4" t="s">
        <v>14</v>
      </c>
      <c r="F18651" s="4" t="s">
        <v>13</v>
      </c>
      <c r="G18651" s="4" t="s">
        <v>13</v>
      </c>
      <c r="H18651" s="4" t="s">
        <v>8</v>
      </c>
    </row>
    <row r="18652" spans="1:4">
      <c r="A18652" t="n">
        <v>154961</v>
      </c>
      <c r="B18652" s="87" t="n">
        <v>100</v>
      </c>
      <c r="C18652" s="7" t="n">
        <v>3</v>
      </c>
      <c r="D18652" s="7" t="n">
        <v>-5.25</v>
      </c>
      <c r="E18652" s="7" t="n">
        <v>1082340147</v>
      </c>
      <c r="F18652" s="7" t="n">
        <v>50.7999992370605</v>
      </c>
      <c r="G18652" s="7" t="n">
        <v>0</v>
      </c>
      <c r="H18652" s="7" t="n">
        <v>0</v>
      </c>
    </row>
    <row r="18653" spans="1:4">
      <c r="A18653" t="s">
        <v>4</v>
      </c>
      <c r="B18653" s="4" t="s">
        <v>5</v>
      </c>
      <c r="C18653" s="4" t="s">
        <v>7</v>
      </c>
      <c r="D18653" s="4" t="s">
        <v>13</v>
      </c>
      <c r="E18653" s="4" t="s">
        <v>14</v>
      </c>
      <c r="F18653" s="4" t="s">
        <v>13</v>
      </c>
      <c r="G18653" s="4" t="s">
        <v>13</v>
      </c>
      <c r="H18653" s="4" t="s">
        <v>8</v>
      </c>
    </row>
    <row r="18654" spans="1:4">
      <c r="A18654" t="n">
        <v>154981</v>
      </c>
      <c r="B18654" s="87" t="n">
        <v>100</v>
      </c>
      <c r="C18654" s="7" t="n">
        <v>4</v>
      </c>
      <c r="D18654" s="7" t="n">
        <v>-5.25</v>
      </c>
      <c r="E18654" s="7" t="n">
        <v>1082340147</v>
      </c>
      <c r="F18654" s="7" t="n">
        <v>50.7999992370605</v>
      </c>
      <c r="G18654" s="7" t="n">
        <v>0</v>
      </c>
      <c r="H18654" s="7" t="n">
        <v>0</v>
      </c>
    </row>
    <row r="18655" spans="1:4">
      <c r="A18655" t="s">
        <v>4</v>
      </c>
      <c r="B18655" s="4" t="s">
        <v>5</v>
      </c>
      <c r="C18655" s="4" t="s">
        <v>7</v>
      </c>
      <c r="D18655" s="4" t="s">
        <v>13</v>
      </c>
      <c r="E18655" s="4" t="s">
        <v>14</v>
      </c>
      <c r="F18655" s="4" t="s">
        <v>13</v>
      </c>
      <c r="G18655" s="4" t="s">
        <v>13</v>
      </c>
      <c r="H18655" s="4" t="s">
        <v>8</v>
      </c>
    </row>
    <row r="18656" spans="1:4">
      <c r="A18656" t="n">
        <v>155001</v>
      </c>
      <c r="B18656" s="87" t="n">
        <v>100</v>
      </c>
      <c r="C18656" s="7" t="n">
        <v>5</v>
      </c>
      <c r="D18656" s="7" t="n">
        <v>-5.25</v>
      </c>
      <c r="E18656" s="7" t="n">
        <v>1082340147</v>
      </c>
      <c r="F18656" s="7" t="n">
        <v>50.7999992370605</v>
      </c>
      <c r="G18656" s="7" t="n">
        <v>0</v>
      </c>
      <c r="H18656" s="7" t="n">
        <v>0</v>
      </c>
    </row>
    <row r="18657" spans="1:8">
      <c r="A18657" t="s">
        <v>4</v>
      </c>
      <c r="B18657" s="4" t="s">
        <v>5</v>
      </c>
      <c r="C18657" s="4" t="s">
        <v>7</v>
      </c>
      <c r="D18657" s="4" t="s">
        <v>13</v>
      </c>
      <c r="E18657" s="4" t="s">
        <v>14</v>
      </c>
      <c r="F18657" s="4" t="s">
        <v>13</v>
      </c>
      <c r="G18657" s="4" t="s">
        <v>13</v>
      </c>
      <c r="H18657" s="4" t="s">
        <v>8</v>
      </c>
    </row>
    <row r="18658" spans="1:8">
      <c r="A18658" t="n">
        <v>155021</v>
      </c>
      <c r="B18658" s="87" t="n">
        <v>100</v>
      </c>
      <c r="C18658" s="7" t="n">
        <v>6</v>
      </c>
      <c r="D18658" s="7" t="n">
        <v>-5.25</v>
      </c>
      <c r="E18658" s="7" t="n">
        <v>1082340147</v>
      </c>
      <c r="F18658" s="7" t="n">
        <v>50.7999992370605</v>
      </c>
      <c r="G18658" s="7" t="n">
        <v>0</v>
      </c>
      <c r="H18658" s="7" t="n">
        <v>0</v>
      </c>
    </row>
    <row r="18659" spans="1:8">
      <c r="A18659" t="s">
        <v>4</v>
      </c>
      <c r="B18659" s="4" t="s">
        <v>5</v>
      </c>
      <c r="C18659" s="4" t="s">
        <v>7</v>
      </c>
      <c r="D18659" s="4" t="s">
        <v>13</v>
      </c>
      <c r="E18659" s="4" t="s">
        <v>14</v>
      </c>
      <c r="F18659" s="4" t="s">
        <v>13</v>
      </c>
      <c r="G18659" s="4" t="s">
        <v>13</v>
      </c>
      <c r="H18659" s="4" t="s">
        <v>8</v>
      </c>
    </row>
    <row r="18660" spans="1:8">
      <c r="A18660" t="n">
        <v>155041</v>
      </c>
      <c r="B18660" s="87" t="n">
        <v>100</v>
      </c>
      <c r="C18660" s="7" t="n">
        <v>7</v>
      </c>
      <c r="D18660" s="7" t="n">
        <v>-5.25</v>
      </c>
      <c r="E18660" s="7" t="n">
        <v>1082340147</v>
      </c>
      <c r="F18660" s="7" t="n">
        <v>50.7999992370605</v>
      </c>
      <c r="G18660" s="7" t="n">
        <v>0</v>
      </c>
      <c r="H18660" s="7" t="n">
        <v>0</v>
      </c>
    </row>
    <row r="18661" spans="1:8">
      <c r="A18661" t="s">
        <v>4</v>
      </c>
      <c r="B18661" s="4" t="s">
        <v>5</v>
      </c>
      <c r="C18661" s="4" t="s">
        <v>7</v>
      </c>
      <c r="D18661" s="4" t="s">
        <v>13</v>
      </c>
      <c r="E18661" s="4" t="s">
        <v>14</v>
      </c>
      <c r="F18661" s="4" t="s">
        <v>13</v>
      </c>
      <c r="G18661" s="4" t="s">
        <v>13</v>
      </c>
      <c r="H18661" s="4" t="s">
        <v>8</v>
      </c>
    </row>
    <row r="18662" spans="1:8">
      <c r="A18662" t="n">
        <v>155061</v>
      </c>
      <c r="B18662" s="87" t="n">
        <v>100</v>
      </c>
      <c r="C18662" s="7" t="n">
        <v>8</v>
      </c>
      <c r="D18662" s="7" t="n">
        <v>-5.25</v>
      </c>
      <c r="E18662" s="7" t="n">
        <v>1082340147</v>
      </c>
      <c r="F18662" s="7" t="n">
        <v>50.7999992370605</v>
      </c>
      <c r="G18662" s="7" t="n">
        <v>0</v>
      </c>
      <c r="H18662" s="7" t="n">
        <v>0</v>
      </c>
    </row>
    <row r="18663" spans="1:8">
      <c r="A18663" t="s">
        <v>4</v>
      </c>
      <c r="B18663" s="4" t="s">
        <v>5</v>
      </c>
      <c r="C18663" s="4" t="s">
        <v>7</v>
      </c>
      <c r="D18663" s="4" t="s">
        <v>13</v>
      </c>
      <c r="E18663" s="4" t="s">
        <v>14</v>
      </c>
      <c r="F18663" s="4" t="s">
        <v>13</v>
      </c>
      <c r="G18663" s="4" t="s">
        <v>13</v>
      </c>
      <c r="H18663" s="4" t="s">
        <v>8</v>
      </c>
    </row>
    <row r="18664" spans="1:8">
      <c r="A18664" t="n">
        <v>155081</v>
      </c>
      <c r="B18664" s="87" t="n">
        <v>100</v>
      </c>
      <c r="C18664" s="7" t="n">
        <v>9</v>
      </c>
      <c r="D18664" s="7" t="n">
        <v>-5.25</v>
      </c>
      <c r="E18664" s="7" t="n">
        <v>1082340147</v>
      </c>
      <c r="F18664" s="7" t="n">
        <v>50.7999992370605</v>
      </c>
      <c r="G18664" s="7" t="n">
        <v>0</v>
      </c>
      <c r="H18664" s="7" t="n">
        <v>0</v>
      </c>
    </row>
    <row r="18665" spans="1:8">
      <c r="A18665" t="s">
        <v>4</v>
      </c>
      <c r="B18665" s="4" t="s">
        <v>5</v>
      </c>
      <c r="C18665" s="4" t="s">
        <v>7</v>
      </c>
      <c r="D18665" s="4" t="s">
        <v>13</v>
      </c>
      <c r="E18665" s="4" t="s">
        <v>14</v>
      </c>
      <c r="F18665" s="4" t="s">
        <v>13</v>
      </c>
      <c r="G18665" s="4" t="s">
        <v>13</v>
      </c>
      <c r="H18665" s="4" t="s">
        <v>8</v>
      </c>
    </row>
    <row r="18666" spans="1:8">
      <c r="A18666" t="n">
        <v>155101</v>
      </c>
      <c r="B18666" s="87" t="n">
        <v>100</v>
      </c>
      <c r="C18666" s="7" t="n">
        <v>11</v>
      </c>
      <c r="D18666" s="7" t="n">
        <v>-5.25</v>
      </c>
      <c r="E18666" s="7" t="n">
        <v>1082340147</v>
      </c>
      <c r="F18666" s="7" t="n">
        <v>50.7999992370605</v>
      </c>
      <c r="G18666" s="7" t="n">
        <v>0</v>
      </c>
      <c r="H18666" s="7" t="n">
        <v>0</v>
      </c>
    </row>
    <row r="18667" spans="1:8">
      <c r="A18667" t="s">
        <v>4</v>
      </c>
      <c r="B18667" s="4" t="s">
        <v>5</v>
      </c>
      <c r="C18667" s="4" t="s">
        <v>7</v>
      </c>
      <c r="D18667" s="4" t="s">
        <v>13</v>
      </c>
      <c r="E18667" s="4" t="s">
        <v>14</v>
      </c>
      <c r="F18667" s="4" t="s">
        <v>13</v>
      </c>
      <c r="G18667" s="4" t="s">
        <v>13</v>
      </c>
      <c r="H18667" s="4" t="s">
        <v>8</v>
      </c>
    </row>
    <row r="18668" spans="1:8">
      <c r="A18668" t="n">
        <v>155121</v>
      </c>
      <c r="B18668" s="87" t="n">
        <v>100</v>
      </c>
      <c r="C18668" s="7" t="n">
        <v>7032</v>
      </c>
      <c r="D18668" s="7" t="n">
        <v>-5.25</v>
      </c>
      <c r="E18668" s="7" t="n">
        <v>1082340147</v>
      </c>
      <c r="F18668" s="7" t="n">
        <v>50.7999992370605</v>
      </c>
      <c r="G18668" s="7" t="n">
        <v>0</v>
      </c>
      <c r="H18668" s="7" t="n">
        <v>0</v>
      </c>
    </row>
    <row r="18669" spans="1:8">
      <c r="A18669" t="s">
        <v>4</v>
      </c>
      <c r="B18669" s="4" t="s">
        <v>5</v>
      </c>
      <c r="C18669" s="4" t="s">
        <v>7</v>
      </c>
      <c r="D18669" s="4" t="s">
        <v>13</v>
      </c>
      <c r="E18669" s="4" t="s">
        <v>14</v>
      </c>
      <c r="F18669" s="4" t="s">
        <v>13</v>
      </c>
      <c r="G18669" s="4" t="s">
        <v>13</v>
      </c>
      <c r="H18669" s="4" t="s">
        <v>8</v>
      </c>
    </row>
    <row r="18670" spans="1:8">
      <c r="A18670" t="n">
        <v>155141</v>
      </c>
      <c r="B18670" s="87" t="n">
        <v>100</v>
      </c>
      <c r="C18670" s="7" t="n">
        <v>13</v>
      </c>
      <c r="D18670" s="7" t="n">
        <v>-5.25</v>
      </c>
      <c r="E18670" s="7" t="n">
        <v>1082340147</v>
      </c>
      <c r="F18670" s="7" t="n">
        <v>50.7999992370605</v>
      </c>
      <c r="G18670" s="7" t="n">
        <v>0</v>
      </c>
      <c r="H18670" s="7" t="n">
        <v>0</v>
      </c>
    </row>
    <row r="18671" spans="1:8">
      <c r="A18671" t="s">
        <v>4</v>
      </c>
      <c r="B18671" s="4" t="s">
        <v>5</v>
      </c>
      <c r="C18671" s="4" t="s">
        <v>7</v>
      </c>
      <c r="D18671" s="4" t="s">
        <v>13</v>
      </c>
      <c r="E18671" s="4" t="s">
        <v>14</v>
      </c>
      <c r="F18671" s="4" t="s">
        <v>13</v>
      </c>
      <c r="G18671" s="4" t="s">
        <v>13</v>
      </c>
      <c r="H18671" s="4" t="s">
        <v>8</v>
      </c>
    </row>
    <row r="18672" spans="1:8">
      <c r="A18672" t="n">
        <v>155161</v>
      </c>
      <c r="B18672" s="87" t="n">
        <v>100</v>
      </c>
      <c r="C18672" s="7" t="n">
        <v>80</v>
      </c>
      <c r="D18672" s="7" t="n">
        <v>-5.25</v>
      </c>
      <c r="E18672" s="7" t="n">
        <v>1082340147</v>
      </c>
      <c r="F18672" s="7" t="n">
        <v>50.7999992370605</v>
      </c>
      <c r="G18672" s="7" t="n">
        <v>0</v>
      </c>
      <c r="H18672" s="7" t="n">
        <v>0</v>
      </c>
    </row>
    <row r="18673" spans="1:8">
      <c r="A18673" t="s">
        <v>4</v>
      </c>
      <c r="B18673" s="4" t="s">
        <v>5</v>
      </c>
      <c r="C18673" s="4" t="s">
        <v>7</v>
      </c>
      <c r="D18673" s="4" t="s">
        <v>13</v>
      </c>
      <c r="E18673" s="4" t="s">
        <v>14</v>
      </c>
      <c r="F18673" s="4" t="s">
        <v>13</v>
      </c>
      <c r="G18673" s="4" t="s">
        <v>13</v>
      </c>
      <c r="H18673" s="4" t="s">
        <v>8</v>
      </c>
    </row>
    <row r="18674" spans="1:8">
      <c r="A18674" t="n">
        <v>155181</v>
      </c>
      <c r="B18674" s="87" t="n">
        <v>100</v>
      </c>
      <c r="C18674" s="7" t="n">
        <v>18</v>
      </c>
      <c r="D18674" s="7" t="n">
        <v>-5.25</v>
      </c>
      <c r="E18674" s="7" t="n">
        <v>1082340147</v>
      </c>
      <c r="F18674" s="7" t="n">
        <v>50.7999992370605</v>
      </c>
      <c r="G18674" s="7" t="n">
        <v>0</v>
      </c>
      <c r="H18674" s="7" t="n">
        <v>0</v>
      </c>
    </row>
    <row r="18675" spans="1:8">
      <c r="A18675" t="s">
        <v>4</v>
      </c>
      <c r="B18675" s="4" t="s">
        <v>5</v>
      </c>
      <c r="C18675" s="4" t="s">
        <v>7</v>
      </c>
    </row>
    <row r="18676" spans="1:8">
      <c r="A18676" t="n">
        <v>155201</v>
      </c>
      <c r="B18676" s="25" t="n">
        <v>16</v>
      </c>
      <c r="C18676" s="7" t="n">
        <v>0</v>
      </c>
    </row>
    <row r="18677" spans="1:8">
      <c r="A18677" t="s">
        <v>4</v>
      </c>
      <c r="B18677" s="4" t="s">
        <v>5</v>
      </c>
      <c r="C18677" s="4" t="s">
        <v>7</v>
      </c>
      <c r="D18677" s="4" t="s">
        <v>7</v>
      </c>
      <c r="E18677" s="4" t="s">
        <v>7</v>
      </c>
      <c r="F18677" s="4" t="s">
        <v>14</v>
      </c>
      <c r="G18677" s="4" t="s">
        <v>14</v>
      </c>
      <c r="H18677" s="4" t="s">
        <v>14</v>
      </c>
    </row>
    <row r="18678" spans="1:8">
      <c r="A18678" t="n">
        <v>155204</v>
      </c>
      <c r="B18678" s="56" t="n">
        <v>61</v>
      </c>
      <c r="C18678" s="7" t="n">
        <v>0</v>
      </c>
      <c r="D18678" s="7" t="n">
        <v>65535</v>
      </c>
      <c r="E18678" s="7" t="n">
        <v>0</v>
      </c>
      <c r="F18678" s="7" t="n">
        <v>-1062731776</v>
      </c>
      <c r="G18678" s="7" t="n">
        <v>1082340147</v>
      </c>
      <c r="H18678" s="7" t="n">
        <v>1112224563</v>
      </c>
    </row>
    <row r="18679" spans="1:8">
      <c r="A18679" t="s">
        <v>4</v>
      </c>
      <c r="B18679" s="4" t="s">
        <v>5</v>
      </c>
      <c r="C18679" s="4" t="s">
        <v>7</v>
      </c>
      <c r="D18679" s="4" t="s">
        <v>7</v>
      </c>
      <c r="E18679" s="4" t="s">
        <v>7</v>
      </c>
      <c r="F18679" s="4" t="s">
        <v>14</v>
      </c>
      <c r="G18679" s="4" t="s">
        <v>14</v>
      </c>
      <c r="H18679" s="4" t="s">
        <v>14</v>
      </c>
    </row>
    <row r="18680" spans="1:8">
      <c r="A18680" t="n">
        <v>155223</v>
      </c>
      <c r="B18680" s="56" t="n">
        <v>61</v>
      </c>
      <c r="C18680" s="7" t="n">
        <v>1</v>
      </c>
      <c r="D18680" s="7" t="n">
        <v>65535</v>
      </c>
      <c r="E18680" s="7" t="n">
        <v>0</v>
      </c>
      <c r="F18680" s="7" t="n">
        <v>-1062731776</v>
      </c>
      <c r="G18680" s="7" t="n">
        <v>1082340147</v>
      </c>
      <c r="H18680" s="7" t="n">
        <v>1112224563</v>
      </c>
    </row>
    <row r="18681" spans="1:8">
      <c r="A18681" t="s">
        <v>4</v>
      </c>
      <c r="B18681" s="4" t="s">
        <v>5</v>
      </c>
      <c r="C18681" s="4" t="s">
        <v>7</v>
      </c>
      <c r="D18681" s="4" t="s">
        <v>7</v>
      </c>
      <c r="E18681" s="4" t="s">
        <v>7</v>
      </c>
      <c r="F18681" s="4" t="s">
        <v>14</v>
      </c>
      <c r="G18681" s="4" t="s">
        <v>14</v>
      </c>
      <c r="H18681" s="4" t="s">
        <v>14</v>
      </c>
    </row>
    <row r="18682" spans="1:8">
      <c r="A18682" t="n">
        <v>155242</v>
      </c>
      <c r="B18682" s="56" t="n">
        <v>61</v>
      </c>
      <c r="C18682" s="7" t="n">
        <v>2</v>
      </c>
      <c r="D18682" s="7" t="n">
        <v>65535</v>
      </c>
      <c r="E18682" s="7" t="n">
        <v>0</v>
      </c>
      <c r="F18682" s="7" t="n">
        <v>-1062731776</v>
      </c>
      <c r="G18682" s="7" t="n">
        <v>1082340147</v>
      </c>
      <c r="H18682" s="7" t="n">
        <v>1112224563</v>
      </c>
    </row>
    <row r="18683" spans="1:8">
      <c r="A18683" t="s">
        <v>4</v>
      </c>
      <c r="B18683" s="4" t="s">
        <v>5</v>
      </c>
      <c r="C18683" s="4" t="s">
        <v>7</v>
      </c>
      <c r="D18683" s="4" t="s">
        <v>7</v>
      </c>
      <c r="E18683" s="4" t="s">
        <v>7</v>
      </c>
      <c r="F18683" s="4" t="s">
        <v>14</v>
      </c>
      <c r="G18683" s="4" t="s">
        <v>14</v>
      </c>
      <c r="H18683" s="4" t="s">
        <v>14</v>
      </c>
    </row>
    <row r="18684" spans="1:8">
      <c r="A18684" t="n">
        <v>155261</v>
      </c>
      <c r="B18684" s="56" t="n">
        <v>61</v>
      </c>
      <c r="C18684" s="7" t="n">
        <v>3</v>
      </c>
      <c r="D18684" s="7" t="n">
        <v>65535</v>
      </c>
      <c r="E18684" s="7" t="n">
        <v>0</v>
      </c>
      <c r="F18684" s="7" t="n">
        <v>-1062731776</v>
      </c>
      <c r="G18684" s="7" t="n">
        <v>1082340147</v>
      </c>
      <c r="H18684" s="7" t="n">
        <v>1112224563</v>
      </c>
    </row>
    <row r="18685" spans="1:8">
      <c r="A18685" t="s">
        <v>4</v>
      </c>
      <c r="B18685" s="4" t="s">
        <v>5</v>
      </c>
      <c r="C18685" s="4" t="s">
        <v>7</v>
      </c>
      <c r="D18685" s="4" t="s">
        <v>7</v>
      </c>
      <c r="E18685" s="4" t="s">
        <v>7</v>
      </c>
      <c r="F18685" s="4" t="s">
        <v>14</v>
      </c>
      <c r="G18685" s="4" t="s">
        <v>14</v>
      </c>
      <c r="H18685" s="4" t="s">
        <v>14</v>
      </c>
    </row>
    <row r="18686" spans="1:8">
      <c r="A18686" t="n">
        <v>155280</v>
      </c>
      <c r="B18686" s="56" t="n">
        <v>61</v>
      </c>
      <c r="C18686" s="7" t="n">
        <v>4</v>
      </c>
      <c r="D18686" s="7" t="n">
        <v>65535</v>
      </c>
      <c r="E18686" s="7" t="n">
        <v>0</v>
      </c>
      <c r="F18686" s="7" t="n">
        <v>-1062731776</v>
      </c>
      <c r="G18686" s="7" t="n">
        <v>1082340147</v>
      </c>
      <c r="H18686" s="7" t="n">
        <v>1112224563</v>
      </c>
    </row>
    <row r="18687" spans="1:8">
      <c r="A18687" t="s">
        <v>4</v>
      </c>
      <c r="B18687" s="4" t="s">
        <v>5</v>
      </c>
      <c r="C18687" s="4" t="s">
        <v>7</v>
      </c>
      <c r="D18687" s="4" t="s">
        <v>7</v>
      </c>
      <c r="E18687" s="4" t="s">
        <v>7</v>
      </c>
      <c r="F18687" s="4" t="s">
        <v>14</v>
      </c>
      <c r="G18687" s="4" t="s">
        <v>14</v>
      </c>
      <c r="H18687" s="4" t="s">
        <v>14</v>
      </c>
    </row>
    <row r="18688" spans="1:8">
      <c r="A18688" t="n">
        <v>155299</v>
      </c>
      <c r="B18688" s="56" t="n">
        <v>61</v>
      </c>
      <c r="C18688" s="7" t="n">
        <v>5</v>
      </c>
      <c r="D18688" s="7" t="n">
        <v>65535</v>
      </c>
      <c r="E18688" s="7" t="n">
        <v>0</v>
      </c>
      <c r="F18688" s="7" t="n">
        <v>-1062731776</v>
      </c>
      <c r="G18688" s="7" t="n">
        <v>1082340147</v>
      </c>
      <c r="H18688" s="7" t="n">
        <v>1112224563</v>
      </c>
    </row>
    <row r="18689" spans="1:8">
      <c r="A18689" t="s">
        <v>4</v>
      </c>
      <c r="B18689" s="4" t="s">
        <v>5</v>
      </c>
      <c r="C18689" s="4" t="s">
        <v>7</v>
      </c>
      <c r="D18689" s="4" t="s">
        <v>7</v>
      </c>
      <c r="E18689" s="4" t="s">
        <v>7</v>
      </c>
      <c r="F18689" s="4" t="s">
        <v>14</v>
      </c>
      <c r="G18689" s="4" t="s">
        <v>14</v>
      </c>
      <c r="H18689" s="4" t="s">
        <v>14</v>
      </c>
    </row>
    <row r="18690" spans="1:8">
      <c r="A18690" t="n">
        <v>155318</v>
      </c>
      <c r="B18690" s="56" t="n">
        <v>61</v>
      </c>
      <c r="C18690" s="7" t="n">
        <v>6</v>
      </c>
      <c r="D18690" s="7" t="n">
        <v>65535</v>
      </c>
      <c r="E18690" s="7" t="n">
        <v>0</v>
      </c>
      <c r="F18690" s="7" t="n">
        <v>-1062731776</v>
      </c>
      <c r="G18690" s="7" t="n">
        <v>1082340147</v>
      </c>
      <c r="H18690" s="7" t="n">
        <v>1112224563</v>
      </c>
    </row>
    <row r="18691" spans="1:8">
      <c r="A18691" t="s">
        <v>4</v>
      </c>
      <c r="B18691" s="4" t="s">
        <v>5</v>
      </c>
      <c r="C18691" s="4" t="s">
        <v>7</v>
      </c>
      <c r="D18691" s="4" t="s">
        <v>7</v>
      </c>
      <c r="E18691" s="4" t="s">
        <v>7</v>
      </c>
      <c r="F18691" s="4" t="s">
        <v>14</v>
      </c>
      <c r="G18691" s="4" t="s">
        <v>14</v>
      </c>
      <c r="H18691" s="4" t="s">
        <v>14</v>
      </c>
    </row>
    <row r="18692" spans="1:8">
      <c r="A18692" t="n">
        <v>155337</v>
      </c>
      <c r="B18692" s="56" t="n">
        <v>61</v>
      </c>
      <c r="C18692" s="7" t="n">
        <v>7</v>
      </c>
      <c r="D18692" s="7" t="n">
        <v>65535</v>
      </c>
      <c r="E18692" s="7" t="n">
        <v>0</v>
      </c>
      <c r="F18692" s="7" t="n">
        <v>-1062731776</v>
      </c>
      <c r="G18692" s="7" t="n">
        <v>1082340147</v>
      </c>
      <c r="H18692" s="7" t="n">
        <v>1112224563</v>
      </c>
    </row>
    <row r="18693" spans="1:8">
      <c r="A18693" t="s">
        <v>4</v>
      </c>
      <c r="B18693" s="4" t="s">
        <v>5</v>
      </c>
      <c r="C18693" s="4" t="s">
        <v>7</v>
      </c>
      <c r="D18693" s="4" t="s">
        <v>7</v>
      </c>
      <c r="E18693" s="4" t="s">
        <v>7</v>
      </c>
      <c r="F18693" s="4" t="s">
        <v>14</v>
      </c>
      <c r="G18693" s="4" t="s">
        <v>14</v>
      </c>
      <c r="H18693" s="4" t="s">
        <v>14</v>
      </c>
    </row>
    <row r="18694" spans="1:8">
      <c r="A18694" t="n">
        <v>155356</v>
      </c>
      <c r="B18694" s="56" t="n">
        <v>61</v>
      </c>
      <c r="C18694" s="7" t="n">
        <v>8</v>
      </c>
      <c r="D18694" s="7" t="n">
        <v>65535</v>
      </c>
      <c r="E18694" s="7" t="n">
        <v>0</v>
      </c>
      <c r="F18694" s="7" t="n">
        <v>-1062731776</v>
      </c>
      <c r="G18694" s="7" t="n">
        <v>1082340147</v>
      </c>
      <c r="H18694" s="7" t="n">
        <v>1112224563</v>
      </c>
    </row>
    <row r="18695" spans="1:8">
      <c r="A18695" t="s">
        <v>4</v>
      </c>
      <c r="B18695" s="4" t="s">
        <v>5</v>
      </c>
      <c r="C18695" s="4" t="s">
        <v>7</v>
      </c>
      <c r="D18695" s="4" t="s">
        <v>7</v>
      </c>
      <c r="E18695" s="4" t="s">
        <v>7</v>
      </c>
      <c r="F18695" s="4" t="s">
        <v>14</v>
      </c>
      <c r="G18695" s="4" t="s">
        <v>14</v>
      </c>
      <c r="H18695" s="4" t="s">
        <v>14</v>
      </c>
    </row>
    <row r="18696" spans="1:8">
      <c r="A18696" t="n">
        <v>155375</v>
      </c>
      <c r="B18696" s="56" t="n">
        <v>61</v>
      </c>
      <c r="C18696" s="7" t="n">
        <v>9</v>
      </c>
      <c r="D18696" s="7" t="n">
        <v>65535</v>
      </c>
      <c r="E18696" s="7" t="n">
        <v>0</v>
      </c>
      <c r="F18696" s="7" t="n">
        <v>-1062731776</v>
      </c>
      <c r="G18696" s="7" t="n">
        <v>1082340147</v>
      </c>
      <c r="H18696" s="7" t="n">
        <v>1112224563</v>
      </c>
    </row>
    <row r="18697" spans="1:8">
      <c r="A18697" t="s">
        <v>4</v>
      </c>
      <c r="B18697" s="4" t="s">
        <v>5</v>
      </c>
      <c r="C18697" s="4" t="s">
        <v>7</v>
      </c>
      <c r="D18697" s="4" t="s">
        <v>7</v>
      </c>
      <c r="E18697" s="4" t="s">
        <v>7</v>
      </c>
      <c r="F18697" s="4" t="s">
        <v>14</v>
      </c>
      <c r="G18697" s="4" t="s">
        <v>14</v>
      </c>
      <c r="H18697" s="4" t="s">
        <v>14</v>
      </c>
    </row>
    <row r="18698" spans="1:8">
      <c r="A18698" t="n">
        <v>155394</v>
      </c>
      <c r="B18698" s="56" t="n">
        <v>61</v>
      </c>
      <c r="C18698" s="7" t="n">
        <v>11</v>
      </c>
      <c r="D18698" s="7" t="n">
        <v>65535</v>
      </c>
      <c r="E18698" s="7" t="n">
        <v>0</v>
      </c>
      <c r="F18698" s="7" t="n">
        <v>-1062731776</v>
      </c>
      <c r="G18698" s="7" t="n">
        <v>1082340147</v>
      </c>
      <c r="H18698" s="7" t="n">
        <v>1112224563</v>
      </c>
    </row>
    <row r="18699" spans="1:8">
      <c r="A18699" t="s">
        <v>4</v>
      </c>
      <c r="B18699" s="4" t="s">
        <v>5</v>
      </c>
      <c r="C18699" s="4" t="s">
        <v>7</v>
      </c>
      <c r="D18699" s="4" t="s">
        <v>7</v>
      </c>
      <c r="E18699" s="4" t="s">
        <v>7</v>
      </c>
      <c r="F18699" s="4" t="s">
        <v>14</v>
      </c>
      <c r="G18699" s="4" t="s">
        <v>14</v>
      </c>
      <c r="H18699" s="4" t="s">
        <v>14</v>
      </c>
    </row>
    <row r="18700" spans="1:8">
      <c r="A18700" t="n">
        <v>155413</v>
      </c>
      <c r="B18700" s="56" t="n">
        <v>61</v>
      </c>
      <c r="C18700" s="7" t="n">
        <v>7032</v>
      </c>
      <c r="D18700" s="7" t="n">
        <v>65535</v>
      </c>
      <c r="E18700" s="7" t="n">
        <v>0</v>
      </c>
      <c r="F18700" s="7" t="n">
        <v>-1062731776</v>
      </c>
      <c r="G18700" s="7" t="n">
        <v>1082340147</v>
      </c>
      <c r="H18700" s="7" t="n">
        <v>1112224563</v>
      </c>
    </row>
    <row r="18701" spans="1:8">
      <c r="A18701" t="s">
        <v>4</v>
      </c>
      <c r="B18701" s="4" t="s">
        <v>5</v>
      </c>
      <c r="C18701" s="4" t="s">
        <v>7</v>
      </c>
      <c r="D18701" s="4" t="s">
        <v>7</v>
      </c>
      <c r="E18701" s="4" t="s">
        <v>7</v>
      </c>
      <c r="F18701" s="4" t="s">
        <v>14</v>
      </c>
      <c r="G18701" s="4" t="s">
        <v>14</v>
      </c>
      <c r="H18701" s="4" t="s">
        <v>14</v>
      </c>
    </row>
    <row r="18702" spans="1:8">
      <c r="A18702" t="n">
        <v>155432</v>
      </c>
      <c r="B18702" s="56" t="n">
        <v>61</v>
      </c>
      <c r="C18702" s="7" t="n">
        <v>13</v>
      </c>
      <c r="D18702" s="7" t="n">
        <v>65535</v>
      </c>
      <c r="E18702" s="7" t="n">
        <v>0</v>
      </c>
      <c r="F18702" s="7" t="n">
        <v>-1062731776</v>
      </c>
      <c r="G18702" s="7" t="n">
        <v>1082340147</v>
      </c>
      <c r="H18702" s="7" t="n">
        <v>1112224563</v>
      </c>
    </row>
    <row r="18703" spans="1:8">
      <c r="A18703" t="s">
        <v>4</v>
      </c>
      <c r="B18703" s="4" t="s">
        <v>5</v>
      </c>
      <c r="C18703" s="4" t="s">
        <v>7</v>
      </c>
      <c r="D18703" s="4" t="s">
        <v>7</v>
      </c>
      <c r="E18703" s="4" t="s">
        <v>7</v>
      </c>
      <c r="F18703" s="4" t="s">
        <v>14</v>
      </c>
      <c r="G18703" s="4" t="s">
        <v>14</v>
      </c>
      <c r="H18703" s="4" t="s">
        <v>14</v>
      </c>
    </row>
    <row r="18704" spans="1:8">
      <c r="A18704" t="n">
        <v>155451</v>
      </c>
      <c r="B18704" s="56" t="n">
        <v>61</v>
      </c>
      <c r="C18704" s="7" t="n">
        <v>80</v>
      </c>
      <c r="D18704" s="7" t="n">
        <v>65535</v>
      </c>
      <c r="E18704" s="7" t="n">
        <v>0</v>
      </c>
      <c r="F18704" s="7" t="n">
        <v>-1062731776</v>
      </c>
      <c r="G18704" s="7" t="n">
        <v>1082340147</v>
      </c>
      <c r="H18704" s="7" t="n">
        <v>1112224563</v>
      </c>
    </row>
    <row r="18705" spans="1:8">
      <c r="A18705" t="s">
        <v>4</v>
      </c>
      <c r="B18705" s="4" t="s">
        <v>5</v>
      </c>
      <c r="C18705" s="4" t="s">
        <v>7</v>
      </c>
      <c r="D18705" s="4" t="s">
        <v>7</v>
      </c>
      <c r="E18705" s="4" t="s">
        <v>7</v>
      </c>
      <c r="F18705" s="4" t="s">
        <v>14</v>
      </c>
      <c r="G18705" s="4" t="s">
        <v>14</v>
      </c>
      <c r="H18705" s="4" t="s">
        <v>14</v>
      </c>
    </row>
    <row r="18706" spans="1:8">
      <c r="A18706" t="n">
        <v>155470</v>
      </c>
      <c r="B18706" s="56" t="n">
        <v>61</v>
      </c>
      <c r="C18706" s="7" t="n">
        <v>18</v>
      </c>
      <c r="D18706" s="7" t="n">
        <v>65535</v>
      </c>
      <c r="E18706" s="7" t="n">
        <v>0</v>
      </c>
      <c r="F18706" s="7" t="n">
        <v>-1062731776</v>
      </c>
      <c r="G18706" s="7" t="n">
        <v>1082340147</v>
      </c>
      <c r="H18706" s="7" t="n">
        <v>1112224563</v>
      </c>
    </row>
    <row r="18707" spans="1:8">
      <c r="A18707" t="s">
        <v>4</v>
      </c>
      <c r="B18707" s="4" t="s">
        <v>5</v>
      </c>
      <c r="C18707" s="4" t="s">
        <v>8</v>
      </c>
      <c r="D18707" s="4" t="s">
        <v>7</v>
      </c>
      <c r="E18707" s="4" t="s">
        <v>9</v>
      </c>
      <c r="F18707" s="4" t="s">
        <v>9</v>
      </c>
      <c r="G18707" s="4" t="s">
        <v>9</v>
      </c>
      <c r="H18707" s="4" t="s">
        <v>9</v>
      </c>
    </row>
    <row r="18708" spans="1:8">
      <c r="A18708" t="n">
        <v>155489</v>
      </c>
      <c r="B18708" s="39" t="n">
        <v>51</v>
      </c>
      <c r="C18708" s="7" t="n">
        <v>3</v>
      </c>
      <c r="D18708" s="7" t="n">
        <v>0</v>
      </c>
      <c r="E18708" s="7" t="s">
        <v>442</v>
      </c>
      <c r="F18708" s="7" t="s">
        <v>239</v>
      </c>
      <c r="G18708" s="7" t="s">
        <v>94</v>
      </c>
      <c r="H18708" s="7" t="s">
        <v>95</v>
      </c>
    </row>
    <row r="18709" spans="1:8">
      <c r="A18709" t="s">
        <v>4</v>
      </c>
      <c r="B18709" s="4" t="s">
        <v>5</v>
      </c>
      <c r="C18709" s="4" t="s">
        <v>8</v>
      </c>
      <c r="D18709" s="4" t="s">
        <v>7</v>
      </c>
      <c r="E18709" s="4" t="s">
        <v>9</v>
      </c>
      <c r="F18709" s="4" t="s">
        <v>9</v>
      </c>
      <c r="G18709" s="4" t="s">
        <v>9</v>
      </c>
      <c r="H18709" s="4" t="s">
        <v>9</v>
      </c>
    </row>
    <row r="18710" spans="1:8">
      <c r="A18710" t="n">
        <v>155502</v>
      </c>
      <c r="B18710" s="39" t="n">
        <v>51</v>
      </c>
      <c r="C18710" s="7" t="n">
        <v>3</v>
      </c>
      <c r="D18710" s="7" t="n">
        <v>1</v>
      </c>
      <c r="E18710" s="7" t="s">
        <v>442</v>
      </c>
      <c r="F18710" s="7" t="s">
        <v>239</v>
      </c>
      <c r="G18710" s="7" t="s">
        <v>94</v>
      </c>
      <c r="H18710" s="7" t="s">
        <v>95</v>
      </c>
    </row>
    <row r="18711" spans="1:8">
      <c r="A18711" t="s">
        <v>4</v>
      </c>
      <c r="B18711" s="4" t="s">
        <v>5</v>
      </c>
      <c r="C18711" s="4" t="s">
        <v>8</v>
      </c>
      <c r="D18711" s="4" t="s">
        <v>7</v>
      </c>
      <c r="E18711" s="4" t="s">
        <v>9</v>
      </c>
      <c r="F18711" s="4" t="s">
        <v>9</v>
      </c>
      <c r="G18711" s="4" t="s">
        <v>9</v>
      </c>
      <c r="H18711" s="4" t="s">
        <v>9</v>
      </c>
    </row>
    <row r="18712" spans="1:8">
      <c r="A18712" t="n">
        <v>155515</v>
      </c>
      <c r="B18712" s="39" t="n">
        <v>51</v>
      </c>
      <c r="C18712" s="7" t="n">
        <v>3</v>
      </c>
      <c r="D18712" s="7" t="n">
        <v>2</v>
      </c>
      <c r="E18712" s="7" t="s">
        <v>442</v>
      </c>
      <c r="F18712" s="7" t="s">
        <v>239</v>
      </c>
      <c r="G18712" s="7" t="s">
        <v>94</v>
      </c>
      <c r="H18712" s="7" t="s">
        <v>95</v>
      </c>
    </row>
    <row r="18713" spans="1:8">
      <c r="A18713" t="s">
        <v>4</v>
      </c>
      <c r="B18713" s="4" t="s">
        <v>5</v>
      </c>
      <c r="C18713" s="4" t="s">
        <v>8</v>
      </c>
      <c r="D18713" s="4" t="s">
        <v>7</v>
      </c>
      <c r="E18713" s="4" t="s">
        <v>9</v>
      </c>
      <c r="F18713" s="4" t="s">
        <v>9</v>
      </c>
      <c r="G18713" s="4" t="s">
        <v>9</v>
      </c>
      <c r="H18713" s="4" t="s">
        <v>9</v>
      </c>
    </row>
    <row r="18714" spans="1:8">
      <c r="A18714" t="n">
        <v>155528</v>
      </c>
      <c r="B18714" s="39" t="n">
        <v>51</v>
      </c>
      <c r="C18714" s="7" t="n">
        <v>3</v>
      </c>
      <c r="D18714" s="7" t="n">
        <v>3</v>
      </c>
      <c r="E18714" s="7" t="s">
        <v>442</v>
      </c>
      <c r="F18714" s="7" t="s">
        <v>239</v>
      </c>
      <c r="G18714" s="7" t="s">
        <v>94</v>
      </c>
      <c r="H18714" s="7" t="s">
        <v>95</v>
      </c>
    </row>
    <row r="18715" spans="1:8">
      <c r="A18715" t="s">
        <v>4</v>
      </c>
      <c r="B18715" s="4" t="s">
        <v>5</v>
      </c>
      <c r="C18715" s="4" t="s">
        <v>8</v>
      </c>
      <c r="D18715" s="4" t="s">
        <v>7</v>
      </c>
      <c r="E18715" s="4" t="s">
        <v>9</v>
      </c>
      <c r="F18715" s="4" t="s">
        <v>9</v>
      </c>
      <c r="G18715" s="4" t="s">
        <v>9</v>
      </c>
      <c r="H18715" s="4" t="s">
        <v>9</v>
      </c>
    </row>
    <row r="18716" spans="1:8">
      <c r="A18716" t="n">
        <v>155541</v>
      </c>
      <c r="B18716" s="39" t="n">
        <v>51</v>
      </c>
      <c r="C18716" s="7" t="n">
        <v>3</v>
      </c>
      <c r="D18716" s="7" t="n">
        <v>4</v>
      </c>
      <c r="E18716" s="7" t="s">
        <v>442</v>
      </c>
      <c r="F18716" s="7" t="s">
        <v>239</v>
      </c>
      <c r="G18716" s="7" t="s">
        <v>94</v>
      </c>
      <c r="H18716" s="7" t="s">
        <v>95</v>
      </c>
    </row>
    <row r="18717" spans="1:8">
      <c r="A18717" t="s">
        <v>4</v>
      </c>
      <c r="B18717" s="4" t="s">
        <v>5</v>
      </c>
      <c r="C18717" s="4" t="s">
        <v>8</v>
      </c>
      <c r="D18717" s="4" t="s">
        <v>7</v>
      </c>
      <c r="E18717" s="4" t="s">
        <v>9</v>
      </c>
      <c r="F18717" s="4" t="s">
        <v>9</v>
      </c>
      <c r="G18717" s="4" t="s">
        <v>9</v>
      </c>
      <c r="H18717" s="4" t="s">
        <v>9</v>
      </c>
    </row>
    <row r="18718" spans="1:8">
      <c r="A18718" t="n">
        <v>155554</v>
      </c>
      <c r="B18718" s="39" t="n">
        <v>51</v>
      </c>
      <c r="C18718" s="7" t="n">
        <v>3</v>
      </c>
      <c r="D18718" s="7" t="n">
        <v>5</v>
      </c>
      <c r="E18718" s="7" t="s">
        <v>442</v>
      </c>
      <c r="F18718" s="7" t="s">
        <v>239</v>
      </c>
      <c r="G18718" s="7" t="s">
        <v>94</v>
      </c>
      <c r="H18718" s="7" t="s">
        <v>95</v>
      </c>
    </row>
    <row r="18719" spans="1:8">
      <c r="A18719" t="s">
        <v>4</v>
      </c>
      <c r="B18719" s="4" t="s">
        <v>5</v>
      </c>
      <c r="C18719" s="4" t="s">
        <v>8</v>
      </c>
      <c r="D18719" s="4" t="s">
        <v>7</v>
      </c>
      <c r="E18719" s="4" t="s">
        <v>9</v>
      </c>
      <c r="F18719" s="4" t="s">
        <v>9</v>
      </c>
      <c r="G18719" s="4" t="s">
        <v>9</v>
      </c>
      <c r="H18719" s="4" t="s">
        <v>9</v>
      </c>
    </row>
    <row r="18720" spans="1:8">
      <c r="A18720" t="n">
        <v>155567</v>
      </c>
      <c r="B18720" s="39" t="n">
        <v>51</v>
      </c>
      <c r="C18720" s="7" t="n">
        <v>3</v>
      </c>
      <c r="D18720" s="7" t="n">
        <v>6</v>
      </c>
      <c r="E18720" s="7" t="s">
        <v>442</v>
      </c>
      <c r="F18720" s="7" t="s">
        <v>239</v>
      </c>
      <c r="G18720" s="7" t="s">
        <v>94</v>
      </c>
      <c r="H18720" s="7" t="s">
        <v>95</v>
      </c>
    </row>
    <row r="18721" spans="1:8">
      <c r="A18721" t="s">
        <v>4</v>
      </c>
      <c r="B18721" s="4" t="s">
        <v>5</v>
      </c>
      <c r="C18721" s="4" t="s">
        <v>8</v>
      </c>
      <c r="D18721" s="4" t="s">
        <v>7</v>
      </c>
      <c r="E18721" s="4" t="s">
        <v>9</v>
      </c>
      <c r="F18721" s="4" t="s">
        <v>9</v>
      </c>
      <c r="G18721" s="4" t="s">
        <v>9</v>
      </c>
      <c r="H18721" s="4" t="s">
        <v>9</v>
      </c>
    </row>
    <row r="18722" spans="1:8">
      <c r="A18722" t="n">
        <v>155580</v>
      </c>
      <c r="B18722" s="39" t="n">
        <v>51</v>
      </c>
      <c r="C18722" s="7" t="n">
        <v>3</v>
      </c>
      <c r="D18722" s="7" t="n">
        <v>7</v>
      </c>
      <c r="E18722" s="7" t="s">
        <v>442</v>
      </c>
      <c r="F18722" s="7" t="s">
        <v>239</v>
      </c>
      <c r="G18722" s="7" t="s">
        <v>94</v>
      </c>
      <c r="H18722" s="7" t="s">
        <v>95</v>
      </c>
    </row>
    <row r="18723" spans="1:8">
      <c r="A18723" t="s">
        <v>4</v>
      </c>
      <c r="B18723" s="4" t="s">
        <v>5</v>
      </c>
      <c r="C18723" s="4" t="s">
        <v>8</v>
      </c>
      <c r="D18723" s="4" t="s">
        <v>7</v>
      </c>
      <c r="E18723" s="4" t="s">
        <v>9</v>
      </c>
      <c r="F18723" s="4" t="s">
        <v>9</v>
      </c>
      <c r="G18723" s="4" t="s">
        <v>9</v>
      </c>
      <c r="H18723" s="4" t="s">
        <v>9</v>
      </c>
    </row>
    <row r="18724" spans="1:8">
      <c r="A18724" t="n">
        <v>155593</v>
      </c>
      <c r="B18724" s="39" t="n">
        <v>51</v>
      </c>
      <c r="C18724" s="7" t="n">
        <v>3</v>
      </c>
      <c r="D18724" s="7" t="n">
        <v>8</v>
      </c>
      <c r="E18724" s="7" t="s">
        <v>442</v>
      </c>
      <c r="F18724" s="7" t="s">
        <v>239</v>
      </c>
      <c r="G18724" s="7" t="s">
        <v>94</v>
      </c>
      <c r="H18724" s="7" t="s">
        <v>95</v>
      </c>
    </row>
    <row r="18725" spans="1:8">
      <c r="A18725" t="s">
        <v>4</v>
      </c>
      <c r="B18725" s="4" t="s">
        <v>5</v>
      </c>
      <c r="C18725" s="4" t="s">
        <v>8</v>
      </c>
      <c r="D18725" s="4" t="s">
        <v>7</v>
      </c>
      <c r="E18725" s="4" t="s">
        <v>9</v>
      </c>
      <c r="F18725" s="4" t="s">
        <v>9</v>
      </c>
      <c r="G18725" s="4" t="s">
        <v>9</v>
      </c>
      <c r="H18725" s="4" t="s">
        <v>9</v>
      </c>
    </row>
    <row r="18726" spans="1:8">
      <c r="A18726" t="n">
        <v>155606</v>
      </c>
      <c r="B18726" s="39" t="n">
        <v>51</v>
      </c>
      <c r="C18726" s="7" t="n">
        <v>3</v>
      </c>
      <c r="D18726" s="7" t="n">
        <v>9</v>
      </c>
      <c r="E18726" s="7" t="s">
        <v>442</v>
      </c>
      <c r="F18726" s="7" t="s">
        <v>239</v>
      </c>
      <c r="G18726" s="7" t="s">
        <v>94</v>
      </c>
      <c r="H18726" s="7" t="s">
        <v>95</v>
      </c>
    </row>
    <row r="18727" spans="1:8">
      <c r="A18727" t="s">
        <v>4</v>
      </c>
      <c r="B18727" s="4" t="s">
        <v>5</v>
      </c>
      <c r="C18727" s="4" t="s">
        <v>8</v>
      </c>
      <c r="D18727" s="4" t="s">
        <v>7</v>
      </c>
      <c r="E18727" s="4" t="s">
        <v>9</v>
      </c>
      <c r="F18727" s="4" t="s">
        <v>9</v>
      </c>
      <c r="G18727" s="4" t="s">
        <v>9</v>
      </c>
      <c r="H18727" s="4" t="s">
        <v>9</v>
      </c>
    </row>
    <row r="18728" spans="1:8">
      <c r="A18728" t="n">
        <v>155619</v>
      </c>
      <c r="B18728" s="39" t="n">
        <v>51</v>
      </c>
      <c r="C18728" s="7" t="n">
        <v>3</v>
      </c>
      <c r="D18728" s="7" t="n">
        <v>11</v>
      </c>
      <c r="E18728" s="7" t="s">
        <v>442</v>
      </c>
      <c r="F18728" s="7" t="s">
        <v>239</v>
      </c>
      <c r="G18728" s="7" t="s">
        <v>94</v>
      </c>
      <c r="H18728" s="7" t="s">
        <v>95</v>
      </c>
    </row>
    <row r="18729" spans="1:8">
      <c r="A18729" t="s">
        <v>4</v>
      </c>
      <c r="B18729" s="4" t="s">
        <v>5</v>
      </c>
      <c r="C18729" s="4" t="s">
        <v>8</v>
      </c>
      <c r="D18729" s="4" t="s">
        <v>7</v>
      </c>
      <c r="E18729" s="4" t="s">
        <v>9</v>
      </c>
      <c r="F18729" s="4" t="s">
        <v>9</v>
      </c>
      <c r="G18729" s="4" t="s">
        <v>9</v>
      </c>
      <c r="H18729" s="4" t="s">
        <v>9</v>
      </c>
    </row>
    <row r="18730" spans="1:8">
      <c r="A18730" t="n">
        <v>155632</v>
      </c>
      <c r="B18730" s="39" t="n">
        <v>51</v>
      </c>
      <c r="C18730" s="7" t="n">
        <v>3</v>
      </c>
      <c r="D18730" s="7" t="n">
        <v>13</v>
      </c>
      <c r="E18730" s="7" t="s">
        <v>442</v>
      </c>
      <c r="F18730" s="7" t="s">
        <v>239</v>
      </c>
      <c r="G18730" s="7" t="s">
        <v>94</v>
      </c>
      <c r="H18730" s="7" t="s">
        <v>95</v>
      </c>
    </row>
    <row r="18731" spans="1:8">
      <c r="A18731" t="s">
        <v>4</v>
      </c>
      <c r="B18731" s="4" t="s">
        <v>5</v>
      </c>
      <c r="C18731" s="4" t="s">
        <v>8</v>
      </c>
      <c r="D18731" s="4" t="s">
        <v>7</v>
      </c>
      <c r="E18731" s="4" t="s">
        <v>9</v>
      </c>
      <c r="F18731" s="4" t="s">
        <v>9</v>
      </c>
      <c r="G18731" s="4" t="s">
        <v>9</v>
      </c>
      <c r="H18731" s="4" t="s">
        <v>9</v>
      </c>
    </row>
    <row r="18732" spans="1:8">
      <c r="A18732" t="n">
        <v>155645</v>
      </c>
      <c r="B18732" s="39" t="n">
        <v>51</v>
      </c>
      <c r="C18732" s="7" t="n">
        <v>3</v>
      </c>
      <c r="D18732" s="7" t="n">
        <v>80</v>
      </c>
      <c r="E18732" s="7" t="s">
        <v>442</v>
      </c>
      <c r="F18732" s="7" t="s">
        <v>239</v>
      </c>
      <c r="G18732" s="7" t="s">
        <v>94</v>
      </c>
      <c r="H18732" s="7" t="s">
        <v>95</v>
      </c>
    </row>
    <row r="18733" spans="1:8">
      <c r="A18733" t="s">
        <v>4</v>
      </c>
      <c r="B18733" s="4" t="s">
        <v>5</v>
      </c>
      <c r="C18733" s="4" t="s">
        <v>8</v>
      </c>
      <c r="D18733" s="4" t="s">
        <v>7</v>
      </c>
      <c r="E18733" s="4" t="s">
        <v>9</v>
      </c>
      <c r="F18733" s="4" t="s">
        <v>9</v>
      </c>
      <c r="G18733" s="4" t="s">
        <v>9</v>
      </c>
      <c r="H18733" s="4" t="s">
        <v>9</v>
      </c>
    </row>
    <row r="18734" spans="1:8">
      <c r="A18734" t="n">
        <v>155658</v>
      </c>
      <c r="B18734" s="39" t="n">
        <v>51</v>
      </c>
      <c r="C18734" s="7" t="n">
        <v>3</v>
      </c>
      <c r="D18734" s="7" t="n">
        <v>18</v>
      </c>
      <c r="E18734" s="7" t="s">
        <v>442</v>
      </c>
      <c r="F18734" s="7" t="s">
        <v>239</v>
      </c>
      <c r="G18734" s="7" t="s">
        <v>94</v>
      </c>
      <c r="H18734" s="7" t="s">
        <v>95</v>
      </c>
    </row>
    <row r="18735" spans="1:8">
      <c r="A18735" t="s">
        <v>4</v>
      </c>
      <c r="B18735" s="4" t="s">
        <v>5</v>
      </c>
      <c r="C18735" s="4" t="s">
        <v>8</v>
      </c>
      <c r="D18735" s="4" t="s">
        <v>7</v>
      </c>
      <c r="E18735" s="4" t="s">
        <v>13</v>
      </c>
    </row>
    <row r="18736" spans="1:8">
      <c r="A18736" t="n">
        <v>155671</v>
      </c>
      <c r="B18736" s="27" t="n">
        <v>58</v>
      </c>
      <c r="C18736" s="7" t="n">
        <v>100</v>
      </c>
      <c r="D18736" s="7" t="n">
        <v>1000</v>
      </c>
      <c r="E18736" s="7" t="n">
        <v>1</v>
      </c>
    </row>
    <row r="18737" spans="1:8">
      <c r="A18737" t="s">
        <v>4</v>
      </c>
      <c r="B18737" s="4" t="s">
        <v>5</v>
      </c>
      <c r="C18737" s="4" t="s">
        <v>8</v>
      </c>
      <c r="D18737" s="4" t="s">
        <v>7</v>
      </c>
      <c r="E18737" s="4" t="s">
        <v>14</v>
      </c>
      <c r="F18737" s="4" t="s">
        <v>7</v>
      </c>
    </row>
    <row r="18738" spans="1:8">
      <c r="A18738" t="n">
        <v>155679</v>
      </c>
      <c r="B18738" s="16" t="n">
        <v>50</v>
      </c>
      <c r="C18738" s="7" t="n">
        <v>3</v>
      </c>
      <c r="D18738" s="7" t="n">
        <v>8150</v>
      </c>
      <c r="E18738" s="7" t="n">
        <v>1056964608</v>
      </c>
      <c r="F18738" s="7" t="n">
        <v>1000</v>
      </c>
    </row>
    <row r="18739" spans="1:8">
      <c r="A18739" t="s">
        <v>4</v>
      </c>
      <c r="B18739" s="4" t="s">
        <v>5</v>
      </c>
      <c r="C18739" s="4" t="s">
        <v>8</v>
      </c>
      <c r="D18739" s="4" t="s">
        <v>7</v>
      </c>
    </row>
    <row r="18740" spans="1:8">
      <c r="A18740" t="n">
        <v>155689</v>
      </c>
      <c r="B18740" s="27" t="n">
        <v>58</v>
      </c>
      <c r="C18740" s="7" t="n">
        <v>255</v>
      </c>
      <c r="D18740" s="7" t="n">
        <v>0</v>
      </c>
    </row>
    <row r="18741" spans="1:8">
      <c r="A18741" t="s">
        <v>4</v>
      </c>
      <c r="B18741" s="4" t="s">
        <v>5</v>
      </c>
      <c r="C18741" s="4" t="s">
        <v>8</v>
      </c>
      <c r="D18741" s="4" t="s">
        <v>7</v>
      </c>
    </row>
    <row r="18742" spans="1:8">
      <c r="A18742" t="n">
        <v>155693</v>
      </c>
      <c r="B18742" s="31" t="n">
        <v>45</v>
      </c>
      <c r="C18742" s="7" t="n">
        <v>7</v>
      </c>
      <c r="D18742" s="7" t="n">
        <v>255</v>
      </c>
    </row>
    <row r="18743" spans="1:8">
      <c r="A18743" t="s">
        <v>4</v>
      </c>
      <c r="B18743" s="4" t="s">
        <v>5</v>
      </c>
      <c r="C18743" s="4" t="s">
        <v>8</v>
      </c>
      <c r="D18743" s="4" t="s">
        <v>7</v>
      </c>
      <c r="E18743" s="4" t="s">
        <v>13</v>
      </c>
    </row>
    <row r="18744" spans="1:8">
      <c r="A18744" t="n">
        <v>155697</v>
      </c>
      <c r="B18744" s="27" t="n">
        <v>58</v>
      </c>
      <c r="C18744" s="7" t="n">
        <v>101</v>
      </c>
      <c r="D18744" s="7" t="n">
        <v>300</v>
      </c>
      <c r="E18744" s="7" t="n">
        <v>1</v>
      </c>
    </row>
    <row r="18745" spans="1:8">
      <c r="A18745" t="s">
        <v>4</v>
      </c>
      <c r="B18745" s="4" t="s">
        <v>5</v>
      </c>
      <c r="C18745" s="4" t="s">
        <v>8</v>
      </c>
      <c r="D18745" s="4" t="s">
        <v>7</v>
      </c>
    </row>
    <row r="18746" spans="1:8">
      <c r="A18746" t="n">
        <v>155705</v>
      </c>
      <c r="B18746" s="27" t="n">
        <v>58</v>
      </c>
      <c r="C18746" s="7" t="n">
        <v>254</v>
      </c>
      <c r="D18746" s="7" t="n">
        <v>0</v>
      </c>
    </row>
    <row r="18747" spans="1:8">
      <c r="A18747" t="s">
        <v>4</v>
      </c>
      <c r="B18747" s="4" t="s">
        <v>5</v>
      </c>
      <c r="C18747" s="4" t="s">
        <v>8</v>
      </c>
      <c r="D18747" s="4" t="s">
        <v>8</v>
      </c>
      <c r="E18747" s="4" t="s">
        <v>13</v>
      </c>
      <c r="F18747" s="4" t="s">
        <v>13</v>
      </c>
      <c r="G18747" s="4" t="s">
        <v>13</v>
      </c>
      <c r="H18747" s="4" t="s">
        <v>7</v>
      </c>
    </row>
    <row r="18748" spans="1:8">
      <c r="A18748" t="n">
        <v>155709</v>
      </c>
      <c r="B18748" s="31" t="n">
        <v>45</v>
      </c>
      <c r="C18748" s="7" t="n">
        <v>2</v>
      </c>
      <c r="D18748" s="7" t="n">
        <v>3</v>
      </c>
      <c r="E18748" s="7" t="n">
        <v>-1.45000004768372</v>
      </c>
      <c r="F18748" s="7" t="n">
        <v>3.65000009536743</v>
      </c>
      <c r="G18748" s="7" t="n">
        <v>43.7000007629395</v>
      </c>
      <c r="H18748" s="7" t="n">
        <v>0</v>
      </c>
    </row>
    <row r="18749" spans="1:8">
      <c r="A18749" t="s">
        <v>4</v>
      </c>
      <c r="B18749" s="4" t="s">
        <v>5</v>
      </c>
      <c r="C18749" s="4" t="s">
        <v>8</v>
      </c>
      <c r="D18749" s="4" t="s">
        <v>8</v>
      </c>
      <c r="E18749" s="4" t="s">
        <v>13</v>
      </c>
      <c r="F18749" s="4" t="s">
        <v>13</v>
      </c>
      <c r="G18749" s="4" t="s">
        <v>13</v>
      </c>
      <c r="H18749" s="4" t="s">
        <v>7</v>
      </c>
      <c r="I18749" s="4" t="s">
        <v>8</v>
      </c>
    </row>
    <row r="18750" spans="1:8">
      <c r="A18750" t="n">
        <v>155726</v>
      </c>
      <c r="B18750" s="31" t="n">
        <v>45</v>
      </c>
      <c r="C18750" s="7" t="n">
        <v>4</v>
      </c>
      <c r="D18750" s="7" t="n">
        <v>3</v>
      </c>
      <c r="E18750" s="7" t="n">
        <v>3.5</v>
      </c>
      <c r="F18750" s="7" t="n">
        <v>153.75</v>
      </c>
      <c r="G18750" s="7" t="n">
        <v>0</v>
      </c>
      <c r="H18750" s="7" t="n">
        <v>0</v>
      </c>
      <c r="I18750" s="7" t="n">
        <v>0</v>
      </c>
    </row>
    <row r="18751" spans="1:8">
      <c r="A18751" t="s">
        <v>4</v>
      </c>
      <c r="B18751" s="4" t="s">
        <v>5</v>
      </c>
      <c r="C18751" s="4" t="s">
        <v>8</v>
      </c>
      <c r="D18751" s="4" t="s">
        <v>8</v>
      </c>
      <c r="E18751" s="4" t="s">
        <v>13</v>
      </c>
      <c r="F18751" s="4" t="s">
        <v>7</v>
      </c>
    </row>
    <row r="18752" spans="1:8">
      <c r="A18752" t="n">
        <v>155744</v>
      </c>
      <c r="B18752" s="31" t="n">
        <v>45</v>
      </c>
      <c r="C18752" s="7" t="n">
        <v>5</v>
      </c>
      <c r="D18752" s="7" t="n">
        <v>3</v>
      </c>
      <c r="E18752" s="7" t="n">
        <v>8</v>
      </c>
      <c r="F18752" s="7" t="n">
        <v>0</v>
      </c>
    </row>
    <row r="18753" spans="1:9">
      <c r="A18753" t="s">
        <v>4</v>
      </c>
      <c r="B18753" s="4" t="s">
        <v>5</v>
      </c>
      <c r="C18753" s="4" t="s">
        <v>8</v>
      </c>
      <c r="D18753" s="4" t="s">
        <v>8</v>
      </c>
      <c r="E18753" s="4" t="s">
        <v>13</v>
      </c>
      <c r="F18753" s="4" t="s">
        <v>7</v>
      </c>
    </row>
    <row r="18754" spans="1:9">
      <c r="A18754" t="n">
        <v>155753</v>
      </c>
      <c r="B18754" s="31" t="n">
        <v>45</v>
      </c>
      <c r="C18754" s="7" t="n">
        <v>11</v>
      </c>
      <c r="D18754" s="7" t="n">
        <v>3</v>
      </c>
      <c r="E18754" s="7" t="n">
        <v>26</v>
      </c>
      <c r="F18754" s="7" t="n">
        <v>0</v>
      </c>
    </row>
    <row r="18755" spans="1:9">
      <c r="A18755" t="s">
        <v>4</v>
      </c>
      <c r="B18755" s="4" t="s">
        <v>5</v>
      </c>
      <c r="C18755" s="4" t="s">
        <v>8</v>
      </c>
      <c r="D18755" s="4" t="s">
        <v>8</v>
      </c>
      <c r="E18755" s="4" t="s">
        <v>13</v>
      </c>
      <c r="F18755" s="4" t="s">
        <v>7</v>
      </c>
    </row>
    <row r="18756" spans="1:9">
      <c r="A18756" t="n">
        <v>155762</v>
      </c>
      <c r="B18756" s="31" t="n">
        <v>45</v>
      </c>
      <c r="C18756" s="7" t="n">
        <v>5</v>
      </c>
      <c r="D18756" s="7" t="n">
        <v>3</v>
      </c>
      <c r="E18756" s="7" t="n">
        <v>8.5</v>
      </c>
      <c r="F18756" s="7" t="n">
        <v>30000</v>
      </c>
    </row>
    <row r="18757" spans="1:9">
      <c r="A18757" t="s">
        <v>4</v>
      </c>
      <c r="B18757" s="4" t="s">
        <v>5</v>
      </c>
      <c r="C18757" s="4" t="s">
        <v>8</v>
      </c>
      <c r="D18757" s="4" t="s">
        <v>14</v>
      </c>
      <c r="E18757" s="4" t="s">
        <v>14</v>
      </c>
      <c r="F18757" s="4" t="s">
        <v>14</v>
      </c>
      <c r="G18757" s="4" t="s">
        <v>14</v>
      </c>
      <c r="H18757" s="4" t="s">
        <v>14</v>
      </c>
      <c r="I18757" s="4" t="s">
        <v>14</v>
      </c>
      <c r="J18757" s="4" t="s">
        <v>14</v>
      </c>
      <c r="K18757" s="4" t="s">
        <v>14</v>
      </c>
    </row>
    <row r="18758" spans="1:9">
      <c r="A18758" t="n">
        <v>155771</v>
      </c>
      <c r="B18758" s="38" t="n">
        <v>175</v>
      </c>
      <c r="C18758" s="7" t="n">
        <v>1</v>
      </c>
      <c r="D18758" s="7" t="n">
        <v>0</v>
      </c>
      <c r="E18758" s="7" t="n">
        <v>0</v>
      </c>
      <c r="F18758" s="7" t="n">
        <v>0</v>
      </c>
      <c r="G18758" s="7" t="n">
        <v>0</v>
      </c>
      <c r="H18758" s="7" t="n">
        <v>0</v>
      </c>
      <c r="I18758" s="7" t="n">
        <v>-1011777536</v>
      </c>
      <c r="J18758" s="7" t="n">
        <v>0</v>
      </c>
      <c r="K18758" s="7" t="n">
        <v>1091567616</v>
      </c>
    </row>
    <row r="18759" spans="1:9">
      <c r="A18759" t="s">
        <v>4</v>
      </c>
      <c r="B18759" s="4" t="s">
        <v>5</v>
      </c>
      <c r="C18759" s="4" t="s">
        <v>8</v>
      </c>
      <c r="D18759" s="4" t="s">
        <v>7</v>
      </c>
    </row>
    <row r="18760" spans="1:9">
      <c r="A18760" t="n">
        <v>155805</v>
      </c>
      <c r="B18760" s="27" t="n">
        <v>58</v>
      </c>
      <c r="C18760" s="7" t="n">
        <v>255</v>
      </c>
      <c r="D18760" s="7" t="n">
        <v>0</v>
      </c>
    </row>
    <row r="18761" spans="1:9">
      <c r="A18761" t="s">
        <v>4</v>
      </c>
      <c r="B18761" s="4" t="s">
        <v>5</v>
      </c>
      <c r="C18761" s="4" t="s">
        <v>8</v>
      </c>
      <c r="D18761" s="4" t="s">
        <v>7</v>
      </c>
      <c r="E18761" s="4" t="s">
        <v>9</v>
      </c>
    </row>
    <row r="18762" spans="1:9">
      <c r="A18762" t="n">
        <v>155809</v>
      </c>
      <c r="B18762" s="39" t="n">
        <v>51</v>
      </c>
      <c r="C18762" s="7" t="n">
        <v>4</v>
      </c>
      <c r="D18762" s="7" t="n">
        <v>0</v>
      </c>
      <c r="E18762" s="7" t="s">
        <v>285</v>
      </c>
    </row>
    <row r="18763" spans="1:9">
      <c r="A18763" t="s">
        <v>4</v>
      </c>
      <c r="B18763" s="4" t="s">
        <v>5</v>
      </c>
      <c r="C18763" s="4" t="s">
        <v>7</v>
      </c>
    </row>
    <row r="18764" spans="1:9">
      <c r="A18764" t="n">
        <v>155823</v>
      </c>
      <c r="B18764" s="25" t="n">
        <v>16</v>
      </c>
      <c r="C18764" s="7" t="n">
        <v>0</v>
      </c>
    </row>
    <row r="18765" spans="1:9">
      <c r="A18765" t="s">
        <v>4</v>
      </c>
      <c r="B18765" s="4" t="s">
        <v>5</v>
      </c>
      <c r="C18765" s="4" t="s">
        <v>7</v>
      </c>
      <c r="D18765" s="4" t="s">
        <v>8</v>
      </c>
      <c r="E18765" s="4" t="s">
        <v>14</v>
      </c>
      <c r="F18765" s="4" t="s">
        <v>74</v>
      </c>
      <c r="G18765" s="4" t="s">
        <v>8</v>
      </c>
      <c r="H18765" s="4" t="s">
        <v>8</v>
      </c>
      <c r="I18765" s="4" t="s">
        <v>8</v>
      </c>
      <c r="J18765" s="4" t="s">
        <v>14</v>
      </c>
      <c r="K18765" s="4" t="s">
        <v>74</v>
      </c>
      <c r="L18765" s="4" t="s">
        <v>8</v>
      </c>
      <c r="M18765" s="4" t="s">
        <v>8</v>
      </c>
    </row>
    <row r="18766" spans="1:9">
      <c r="A18766" t="n">
        <v>155826</v>
      </c>
      <c r="B18766" s="40" t="n">
        <v>26</v>
      </c>
      <c r="C18766" s="7" t="n">
        <v>0</v>
      </c>
      <c r="D18766" s="7" t="n">
        <v>17</v>
      </c>
      <c r="E18766" s="7" t="n">
        <v>62714</v>
      </c>
      <c r="F18766" s="7" t="s">
        <v>992</v>
      </c>
      <c r="G18766" s="7" t="n">
        <v>2</v>
      </c>
      <c r="H18766" s="7" t="n">
        <v>3</v>
      </c>
      <c r="I18766" s="7" t="n">
        <v>17</v>
      </c>
      <c r="J18766" s="7" t="n">
        <v>62715</v>
      </c>
      <c r="K18766" s="7" t="s">
        <v>993</v>
      </c>
      <c r="L18766" s="7" t="n">
        <v>2</v>
      </c>
      <c r="M18766" s="7" t="n">
        <v>0</v>
      </c>
    </row>
    <row r="18767" spans="1:9">
      <c r="A18767" t="s">
        <v>4</v>
      </c>
      <c r="B18767" s="4" t="s">
        <v>5</v>
      </c>
    </row>
    <row r="18768" spans="1:9">
      <c r="A18768" t="n">
        <v>155938</v>
      </c>
      <c r="B18768" s="41" t="n">
        <v>28</v>
      </c>
    </row>
    <row r="18769" spans="1:13">
      <c r="A18769" t="s">
        <v>4</v>
      </c>
      <c r="B18769" s="4" t="s">
        <v>5</v>
      </c>
      <c r="C18769" s="4" t="s">
        <v>8</v>
      </c>
      <c r="D18769" s="4" t="s">
        <v>7</v>
      </c>
      <c r="E18769" s="4" t="s">
        <v>9</v>
      </c>
    </row>
    <row r="18770" spans="1:13">
      <c r="A18770" t="n">
        <v>155939</v>
      </c>
      <c r="B18770" s="39" t="n">
        <v>51</v>
      </c>
      <c r="C18770" s="7" t="n">
        <v>4</v>
      </c>
      <c r="D18770" s="7" t="n">
        <v>16</v>
      </c>
      <c r="E18770" s="7" t="s">
        <v>270</v>
      </c>
    </row>
    <row r="18771" spans="1:13">
      <c r="A18771" t="s">
        <v>4</v>
      </c>
      <c r="B18771" s="4" t="s">
        <v>5</v>
      </c>
      <c r="C18771" s="4" t="s">
        <v>7</v>
      </c>
    </row>
    <row r="18772" spans="1:13">
      <c r="A18772" t="n">
        <v>155952</v>
      </c>
      <c r="B18772" s="25" t="n">
        <v>16</v>
      </c>
      <c r="C18772" s="7" t="n">
        <v>0</v>
      </c>
    </row>
    <row r="18773" spans="1:13">
      <c r="A18773" t="s">
        <v>4</v>
      </c>
      <c r="B18773" s="4" t="s">
        <v>5</v>
      </c>
      <c r="C18773" s="4" t="s">
        <v>7</v>
      </c>
      <c r="D18773" s="4" t="s">
        <v>8</v>
      </c>
      <c r="E18773" s="4" t="s">
        <v>14</v>
      </c>
      <c r="F18773" s="4" t="s">
        <v>74</v>
      </c>
      <c r="G18773" s="4" t="s">
        <v>8</v>
      </c>
      <c r="H18773" s="4" t="s">
        <v>8</v>
      </c>
      <c r="I18773" s="4" t="s">
        <v>8</v>
      </c>
      <c r="J18773" s="4" t="s">
        <v>14</v>
      </c>
      <c r="K18773" s="4" t="s">
        <v>74</v>
      </c>
      <c r="L18773" s="4" t="s">
        <v>8</v>
      </c>
      <c r="M18773" s="4" t="s">
        <v>8</v>
      </c>
      <c r="N18773" s="4" t="s">
        <v>8</v>
      </c>
      <c r="O18773" s="4" t="s">
        <v>14</v>
      </c>
      <c r="P18773" s="4" t="s">
        <v>74</v>
      </c>
      <c r="Q18773" s="4" t="s">
        <v>8</v>
      </c>
      <c r="R18773" s="4" t="s">
        <v>8</v>
      </c>
    </row>
    <row r="18774" spans="1:13">
      <c r="A18774" t="n">
        <v>155955</v>
      </c>
      <c r="B18774" s="40" t="n">
        <v>26</v>
      </c>
      <c r="C18774" s="7" t="n">
        <v>16</v>
      </c>
      <c r="D18774" s="7" t="n">
        <v>17</v>
      </c>
      <c r="E18774" s="7" t="n">
        <v>62716</v>
      </c>
      <c r="F18774" s="7" t="s">
        <v>994</v>
      </c>
      <c r="G18774" s="7" t="n">
        <v>2</v>
      </c>
      <c r="H18774" s="7" t="n">
        <v>3</v>
      </c>
      <c r="I18774" s="7" t="n">
        <v>17</v>
      </c>
      <c r="J18774" s="7" t="n">
        <v>62717</v>
      </c>
      <c r="K18774" s="7" t="s">
        <v>995</v>
      </c>
      <c r="L18774" s="7" t="n">
        <v>2</v>
      </c>
      <c r="M18774" s="7" t="n">
        <v>3</v>
      </c>
      <c r="N18774" s="7" t="n">
        <v>17</v>
      </c>
      <c r="O18774" s="7" t="n">
        <v>62718</v>
      </c>
      <c r="P18774" s="7" t="s">
        <v>996</v>
      </c>
      <c r="Q18774" s="7" t="n">
        <v>2</v>
      </c>
      <c r="R18774" s="7" t="n">
        <v>0</v>
      </c>
    </row>
    <row r="18775" spans="1:13">
      <c r="A18775" t="s">
        <v>4</v>
      </c>
      <c r="B18775" s="4" t="s">
        <v>5</v>
      </c>
    </row>
    <row r="18776" spans="1:13">
      <c r="A18776" t="n">
        <v>156240</v>
      </c>
      <c r="B18776" s="41" t="n">
        <v>28</v>
      </c>
    </row>
    <row r="18777" spans="1:13">
      <c r="A18777" t="s">
        <v>4</v>
      </c>
      <c r="B18777" s="4" t="s">
        <v>5</v>
      </c>
      <c r="C18777" s="4" t="s">
        <v>9</v>
      </c>
      <c r="D18777" s="4" t="s">
        <v>7</v>
      </c>
    </row>
    <row r="18778" spans="1:13">
      <c r="A18778" t="n">
        <v>156241</v>
      </c>
      <c r="B18778" s="57" t="n">
        <v>29</v>
      </c>
      <c r="C18778" s="7" t="s">
        <v>15</v>
      </c>
      <c r="D18778" s="7" t="n">
        <v>65533</v>
      </c>
    </row>
    <row r="18779" spans="1:13">
      <c r="A18779" t="s">
        <v>4</v>
      </c>
      <c r="B18779" s="4" t="s">
        <v>5</v>
      </c>
      <c r="C18779" s="4" t="s">
        <v>8</v>
      </c>
      <c r="D18779" s="4" t="s">
        <v>7</v>
      </c>
      <c r="E18779" s="4" t="s">
        <v>9</v>
      </c>
    </row>
    <row r="18780" spans="1:13">
      <c r="A18780" t="n">
        <v>156245</v>
      </c>
      <c r="B18780" s="39" t="n">
        <v>51</v>
      </c>
      <c r="C18780" s="7" t="n">
        <v>4</v>
      </c>
      <c r="D18780" s="7" t="n">
        <v>11</v>
      </c>
      <c r="E18780" s="7" t="s">
        <v>468</v>
      </c>
    </row>
    <row r="18781" spans="1:13">
      <c r="A18781" t="s">
        <v>4</v>
      </c>
      <c r="B18781" s="4" t="s">
        <v>5</v>
      </c>
      <c r="C18781" s="4" t="s">
        <v>7</v>
      </c>
    </row>
    <row r="18782" spans="1:13">
      <c r="A18782" t="n">
        <v>156259</v>
      </c>
      <c r="B18782" s="25" t="n">
        <v>16</v>
      </c>
      <c r="C18782" s="7" t="n">
        <v>0</v>
      </c>
    </row>
    <row r="18783" spans="1:13">
      <c r="A18783" t="s">
        <v>4</v>
      </c>
      <c r="B18783" s="4" t="s">
        <v>5</v>
      </c>
      <c r="C18783" s="4" t="s">
        <v>7</v>
      </c>
      <c r="D18783" s="4" t="s">
        <v>8</v>
      </c>
      <c r="E18783" s="4" t="s">
        <v>14</v>
      </c>
      <c r="F18783" s="4" t="s">
        <v>74</v>
      </c>
      <c r="G18783" s="4" t="s">
        <v>8</v>
      </c>
      <c r="H18783" s="4" t="s">
        <v>8</v>
      </c>
    </row>
    <row r="18784" spans="1:13">
      <c r="A18784" t="n">
        <v>156262</v>
      </c>
      <c r="B18784" s="40" t="n">
        <v>26</v>
      </c>
      <c r="C18784" s="7" t="n">
        <v>11</v>
      </c>
      <c r="D18784" s="7" t="n">
        <v>17</v>
      </c>
      <c r="E18784" s="7" t="n">
        <v>62719</v>
      </c>
      <c r="F18784" s="7" t="s">
        <v>997</v>
      </c>
      <c r="G18784" s="7" t="n">
        <v>2</v>
      </c>
      <c r="H18784" s="7" t="n">
        <v>0</v>
      </c>
    </row>
    <row r="18785" spans="1:18">
      <c r="A18785" t="s">
        <v>4</v>
      </c>
      <c r="B18785" s="4" t="s">
        <v>5</v>
      </c>
    </row>
    <row r="18786" spans="1:18">
      <c r="A18786" t="n">
        <v>156321</v>
      </c>
      <c r="B18786" s="41" t="n">
        <v>28</v>
      </c>
    </row>
    <row r="18787" spans="1:18">
      <c r="A18787" t="s">
        <v>4</v>
      </c>
      <c r="B18787" s="4" t="s">
        <v>5</v>
      </c>
      <c r="C18787" s="4" t="s">
        <v>7</v>
      </c>
      <c r="D18787" s="4" t="s">
        <v>8</v>
      </c>
    </row>
    <row r="18788" spans="1:18">
      <c r="A18788" t="n">
        <v>156322</v>
      </c>
      <c r="B18788" s="42" t="n">
        <v>89</v>
      </c>
      <c r="C18788" s="7" t="n">
        <v>65533</v>
      </c>
      <c r="D18788" s="7" t="n">
        <v>1</v>
      </c>
    </row>
    <row r="18789" spans="1:18">
      <c r="A18789" t="s">
        <v>4</v>
      </c>
      <c r="B18789" s="4" t="s">
        <v>5</v>
      </c>
      <c r="C18789" s="4" t="s">
        <v>8</v>
      </c>
      <c r="D18789" s="4" t="s">
        <v>7</v>
      </c>
      <c r="E18789" s="4" t="s">
        <v>13</v>
      </c>
    </row>
    <row r="18790" spans="1:18">
      <c r="A18790" t="n">
        <v>156326</v>
      </c>
      <c r="B18790" s="27" t="n">
        <v>58</v>
      </c>
      <c r="C18790" s="7" t="n">
        <v>101</v>
      </c>
      <c r="D18790" s="7" t="n">
        <v>300</v>
      </c>
      <c r="E18790" s="7" t="n">
        <v>1</v>
      </c>
    </row>
    <row r="18791" spans="1:18">
      <c r="A18791" t="s">
        <v>4</v>
      </c>
      <c r="B18791" s="4" t="s">
        <v>5</v>
      </c>
      <c r="C18791" s="4" t="s">
        <v>8</v>
      </c>
      <c r="D18791" s="4" t="s">
        <v>7</v>
      </c>
    </row>
    <row r="18792" spans="1:18">
      <c r="A18792" t="n">
        <v>156334</v>
      </c>
      <c r="B18792" s="27" t="n">
        <v>58</v>
      </c>
      <c r="C18792" s="7" t="n">
        <v>254</v>
      </c>
      <c r="D18792" s="7" t="n">
        <v>0</v>
      </c>
    </row>
    <row r="18793" spans="1:18">
      <c r="A18793" t="s">
        <v>4</v>
      </c>
      <c r="B18793" s="4" t="s">
        <v>5</v>
      </c>
      <c r="C18793" s="4" t="s">
        <v>7</v>
      </c>
      <c r="D18793" s="4" t="s">
        <v>13</v>
      </c>
      <c r="E18793" s="4" t="s">
        <v>13</v>
      </c>
      <c r="F18793" s="4" t="s">
        <v>13</v>
      </c>
      <c r="G18793" s="4" t="s">
        <v>13</v>
      </c>
    </row>
    <row r="18794" spans="1:18">
      <c r="A18794" t="n">
        <v>156338</v>
      </c>
      <c r="B18794" s="46" t="n">
        <v>46</v>
      </c>
      <c r="C18794" s="7" t="n">
        <v>0</v>
      </c>
      <c r="D18794" s="7" t="n">
        <v>0.5</v>
      </c>
      <c r="E18794" s="7" t="n">
        <v>2</v>
      </c>
      <c r="F18794" s="7" t="n">
        <v>42.3499984741211</v>
      </c>
      <c r="G18794" s="7" t="n">
        <v>0</v>
      </c>
    </row>
    <row r="18795" spans="1:18">
      <c r="A18795" t="s">
        <v>4</v>
      </c>
      <c r="B18795" s="4" t="s">
        <v>5</v>
      </c>
      <c r="C18795" s="4" t="s">
        <v>7</v>
      </c>
      <c r="D18795" s="4" t="s">
        <v>13</v>
      </c>
      <c r="E18795" s="4" t="s">
        <v>13</v>
      </c>
      <c r="F18795" s="4" t="s">
        <v>13</v>
      </c>
      <c r="G18795" s="4" t="s">
        <v>13</v>
      </c>
    </row>
    <row r="18796" spans="1:18">
      <c r="A18796" t="n">
        <v>156357</v>
      </c>
      <c r="B18796" s="46" t="n">
        <v>46</v>
      </c>
      <c r="C18796" s="7" t="n">
        <v>1</v>
      </c>
      <c r="D18796" s="7" t="n">
        <v>-1.25</v>
      </c>
      <c r="E18796" s="7" t="n">
        <v>2</v>
      </c>
      <c r="F18796" s="7" t="n">
        <v>41.0999984741211</v>
      </c>
      <c r="G18796" s="7" t="n">
        <v>0</v>
      </c>
    </row>
    <row r="18797" spans="1:18">
      <c r="A18797" t="s">
        <v>4</v>
      </c>
      <c r="B18797" s="4" t="s">
        <v>5</v>
      </c>
      <c r="C18797" s="4" t="s">
        <v>7</v>
      </c>
      <c r="D18797" s="4" t="s">
        <v>13</v>
      </c>
      <c r="E18797" s="4" t="s">
        <v>13</v>
      </c>
      <c r="F18797" s="4" t="s">
        <v>13</v>
      </c>
      <c r="G18797" s="4" t="s">
        <v>13</v>
      </c>
    </row>
    <row r="18798" spans="1:18">
      <c r="A18798" t="n">
        <v>156376</v>
      </c>
      <c r="B18798" s="46" t="n">
        <v>46</v>
      </c>
      <c r="C18798" s="7" t="n">
        <v>2</v>
      </c>
      <c r="D18798" s="7" t="n">
        <v>1.29999995231628</v>
      </c>
      <c r="E18798" s="7" t="n">
        <v>2</v>
      </c>
      <c r="F18798" s="7" t="n">
        <v>41.4000015258789</v>
      </c>
      <c r="G18798" s="7" t="n">
        <v>0</v>
      </c>
    </row>
    <row r="18799" spans="1:18">
      <c r="A18799" t="s">
        <v>4</v>
      </c>
      <c r="B18799" s="4" t="s">
        <v>5</v>
      </c>
      <c r="C18799" s="4" t="s">
        <v>7</v>
      </c>
      <c r="D18799" s="4" t="s">
        <v>13</v>
      </c>
      <c r="E18799" s="4" t="s">
        <v>13</v>
      </c>
      <c r="F18799" s="4" t="s">
        <v>13</v>
      </c>
      <c r="G18799" s="4" t="s">
        <v>13</v>
      </c>
    </row>
    <row r="18800" spans="1:18">
      <c r="A18800" t="n">
        <v>156395</v>
      </c>
      <c r="B18800" s="46" t="n">
        <v>46</v>
      </c>
      <c r="C18800" s="7" t="n">
        <v>3</v>
      </c>
      <c r="D18800" s="7" t="n">
        <v>0.100000001490116</v>
      </c>
      <c r="E18800" s="7" t="n">
        <v>2</v>
      </c>
      <c r="F18800" s="7" t="n">
        <v>41.25</v>
      </c>
      <c r="G18800" s="7" t="n">
        <v>0</v>
      </c>
    </row>
    <row r="18801" spans="1:7">
      <c r="A18801" t="s">
        <v>4</v>
      </c>
      <c r="B18801" s="4" t="s">
        <v>5</v>
      </c>
      <c r="C18801" s="4" t="s">
        <v>7</v>
      </c>
      <c r="D18801" s="4" t="s">
        <v>13</v>
      </c>
      <c r="E18801" s="4" t="s">
        <v>13</v>
      </c>
      <c r="F18801" s="4" t="s">
        <v>13</v>
      </c>
      <c r="G18801" s="4" t="s">
        <v>13</v>
      </c>
    </row>
    <row r="18802" spans="1:7">
      <c r="A18802" t="n">
        <v>156414</v>
      </c>
      <c r="B18802" s="46" t="n">
        <v>46</v>
      </c>
      <c r="C18802" s="7" t="n">
        <v>4</v>
      </c>
      <c r="D18802" s="7" t="n">
        <v>-1.54999995231628</v>
      </c>
      <c r="E18802" s="7" t="n">
        <v>2</v>
      </c>
      <c r="F18802" s="7" t="n">
        <v>40.3499984741211</v>
      </c>
      <c r="G18802" s="7" t="n">
        <v>0</v>
      </c>
    </row>
    <row r="18803" spans="1:7">
      <c r="A18803" t="s">
        <v>4</v>
      </c>
      <c r="B18803" s="4" t="s">
        <v>5</v>
      </c>
      <c r="C18803" s="4" t="s">
        <v>7</v>
      </c>
      <c r="D18803" s="4" t="s">
        <v>13</v>
      </c>
      <c r="E18803" s="4" t="s">
        <v>13</v>
      </c>
      <c r="F18803" s="4" t="s">
        <v>13</v>
      </c>
      <c r="G18803" s="4" t="s">
        <v>13</v>
      </c>
    </row>
    <row r="18804" spans="1:7">
      <c r="A18804" t="n">
        <v>156433</v>
      </c>
      <c r="B18804" s="46" t="n">
        <v>46</v>
      </c>
      <c r="C18804" s="7" t="n">
        <v>5</v>
      </c>
      <c r="D18804" s="7" t="n">
        <v>-0.449999988079071</v>
      </c>
      <c r="E18804" s="7" t="n">
        <v>2</v>
      </c>
      <c r="F18804" s="7" t="n">
        <v>40.2999992370605</v>
      </c>
      <c r="G18804" s="7" t="n">
        <v>0</v>
      </c>
    </row>
    <row r="18805" spans="1:7">
      <c r="A18805" t="s">
        <v>4</v>
      </c>
      <c r="B18805" s="4" t="s">
        <v>5</v>
      </c>
      <c r="C18805" s="4" t="s">
        <v>7</v>
      </c>
      <c r="D18805" s="4" t="s">
        <v>13</v>
      </c>
      <c r="E18805" s="4" t="s">
        <v>13</v>
      </c>
      <c r="F18805" s="4" t="s">
        <v>13</v>
      </c>
      <c r="G18805" s="4" t="s">
        <v>13</v>
      </c>
    </row>
    <row r="18806" spans="1:7">
      <c r="A18806" t="n">
        <v>156452</v>
      </c>
      <c r="B18806" s="46" t="n">
        <v>46</v>
      </c>
      <c r="C18806" s="7" t="n">
        <v>6</v>
      </c>
      <c r="D18806" s="7" t="n">
        <v>1.04999995231628</v>
      </c>
      <c r="E18806" s="7" t="n">
        <v>2</v>
      </c>
      <c r="F18806" s="7" t="n">
        <v>40.6500015258789</v>
      </c>
      <c r="G18806" s="7" t="n">
        <v>0</v>
      </c>
    </row>
    <row r="18807" spans="1:7">
      <c r="A18807" t="s">
        <v>4</v>
      </c>
      <c r="B18807" s="4" t="s">
        <v>5</v>
      </c>
      <c r="C18807" s="4" t="s">
        <v>7</v>
      </c>
      <c r="D18807" s="4" t="s">
        <v>13</v>
      </c>
      <c r="E18807" s="4" t="s">
        <v>13</v>
      </c>
      <c r="F18807" s="4" t="s">
        <v>13</v>
      </c>
      <c r="G18807" s="4" t="s">
        <v>13</v>
      </c>
    </row>
    <row r="18808" spans="1:7">
      <c r="A18808" t="n">
        <v>156471</v>
      </c>
      <c r="B18808" s="46" t="n">
        <v>46</v>
      </c>
      <c r="C18808" s="7" t="n">
        <v>7</v>
      </c>
      <c r="D18808" s="7" t="n">
        <v>1.5</v>
      </c>
      <c r="E18808" s="7" t="n">
        <v>2</v>
      </c>
      <c r="F18808" s="7" t="n">
        <v>40.1500015258789</v>
      </c>
      <c r="G18808" s="7" t="n">
        <v>0</v>
      </c>
    </row>
    <row r="18809" spans="1:7">
      <c r="A18809" t="s">
        <v>4</v>
      </c>
      <c r="B18809" s="4" t="s">
        <v>5</v>
      </c>
      <c r="C18809" s="4" t="s">
        <v>7</v>
      </c>
      <c r="D18809" s="4" t="s">
        <v>13</v>
      </c>
      <c r="E18809" s="4" t="s">
        <v>13</v>
      </c>
      <c r="F18809" s="4" t="s">
        <v>13</v>
      </c>
      <c r="G18809" s="4" t="s">
        <v>13</v>
      </c>
    </row>
    <row r="18810" spans="1:7">
      <c r="A18810" t="n">
        <v>156490</v>
      </c>
      <c r="B18810" s="46" t="n">
        <v>46</v>
      </c>
      <c r="C18810" s="7" t="n">
        <v>8</v>
      </c>
      <c r="D18810" s="7" t="n">
        <v>0.449999988079071</v>
      </c>
      <c r="E18810" s="7" t="n">
        <v>2</v>
      </c>
      <c r="F18810" s="7" t="n">
        <v>39.4000015258789</v>
      </c>
      <c r="G18810" s="7" t="n">
        <v>0</v>
      </c>
    </row>
    <row r="18811" spans="1:7">
      <c r="A18811" t="s">
        <v>4</v>
      </c>
      <c r="B18811" s="4" t="s">
        <v>5</v>
      </c>
      <c r="C18811" s="4" t="s">
        <v>7</v>
      </c>
      <c r="D18811" s="4" t="s">
        <v>13</v>
      </c>
      <c r="E18811" s="4" t="s">
        <v>13</v>
      </c>
      <c r="F18811" s="4" t="s">
        <v>13</v>
      </c>
      <c r="G18811" s="4" t="s">
        <v>13</v>
      </c>
    </row>
    <row r="18812" spans="1:7">
      <c r="A18812" t="n">
        <v>156509</v>
      </c>
      <c r="B18812" s="46" t="n">
        <v>46</v>
      </c>
      <c r="C18812" s="7" t="n">
        <v>9</v>
      </c>
      <c r="D18812" s="7" t="n">
        <v>-1.20000004768372</v>
      </c>
      <c r="E18812" s="7" t="n">
        <v>2</v>
      </c>
      <c r="F18812" s="7" t="n">
        <v>39.1500015258789</v>
      </c>
      <c r="G18812" s="7" t="n">
        <v>0</v>
      </c>
    </row>
    <row r="18813" spans="1:7">
      <c r="A18813" t="s">
        <v>4</v>
      </c>
      <c r="B18813" s="4" t="s">
        <v>5</v>
      </c>
      <c r="C18813" s="4" t="s">
        <v>7</v>
      </c>
      <c r="D18813" s="4" t="s">
        <v>13</v>
      </c>
      <c r="E18813" s="4" t="s">
        <v>13</v>
      </c>
      <c r="F18813" s="4" t="s">
        <v>13</v>
      </c>
      <c r="G18813" s="4" t="s">
        <v>13</v>
      </c>
    </row>
    <row r="18814" spans="1:7">
      <c r="A18814" t="n">
        <v>156528</v>
      </c>
      <c r="B18814" s="46" t="n">
        <v>46</v>
      </c>
      <c r="C18814" s="7" t="n">
        <v>11</v>
      </c>
      <c r="D18814" s="7" t="n">
        <v>-0.600000023841858</v>
      </c>
      <c r="E18814" s="7" t="n">
        <v>2</v>
      </c>
      <c r="F18814" s="7" t="n">
        <v>42.2000007629395</v>
      </c>
      <c r="G18814" s="7" t="n">
        <v>0</v>
      </c>
    </row>
    <row r="18815" spans="1:7">
      <c r="A18815" t="s">
        <v>4</v>
      </c>
      <c r="B18815" s="4" t="s">
        <v>5</v>
      </c>
      <c r="C18815" s="4" t="s">
        <v>7</v>
      </c>
      <c r="D18815" s="4" t="s">
        <v>13</v>
      </c>
      <c r="E18815" s="4" t="s">
        <v>13</v>
      </c>
      <c r="F18815" s="4" t="s">
        <v>13</v>
      </c>
      <c r="G18815" s="4" t="s">
        <v>13</v>
      </c>
    </row>
    <row r="18816" spans="1:7">
      <c r="A18816" t="n">
        <v>156547</v>
      </c>
      <c r="B18816" s="46" t="n">
        <v>46</v>
      </c>
      <c r="C18816" s="7" t="n">
        <v>7032</v>
      </c>
      <c r="D18816" s="7" t="n">
        <v>-0.100000001490116</v>
      </c>
      <c r="E18816" s="7" t="n">
        <v>2</v>
      </c>
      <c r="F18816" s="7" t="n">
        <v>40.0499992370605</v>
      </c>
      <c r="G18816" s="7" t="n">
        <v>0</v>
      </c>
    </row>
    <row r="18817" spans="1:7">
      <c r="A18817" t="s">
        <v>4</v>
      </c>
      <c r="B18817" s="4" t="s">
        <v>5</v>
      </c>
      <c r="C18817" s="4" t="s">
        <v>7</v>
      </c>
      <c r="D18817" s="4" t="s">
        <v>13</v>
      </c>
      <c r="E18817" s="4" t="s">
        <v>14</v>
      </c>
      <c r="F18817" s="4" t="s">
        <v>13</v>
      </c>
      <c r="G18817" s="4" t="s">
        <v>13</v>
      </c>
      <c r="H18817" s="4" t="s">
        <v>8</v>
      </c>
    </row>
    <row r="18818" spans="1:7">
      <c r="A18818" t="n">
        <v>156566</v>
      </c>
      <c r="B18818" s="87" t="n">
        <v>100</v>
      </c>
      <c r="C18818" s="7" t="n">
        <v>0</v>
      </c>
      <c r="D18818" s="7" t="n">
        <v>-5.25</v>
      </c>
      <c r="E18818" s="7" t="n">
        <v>1082340147</v>
      </c>
      <c r="F18818" s="7" t="n">
        <v>50.7999992370605</v>
      </c>
      <c r="G18818" s="7" t="n">
        <v>0</v>
      </c>
      <c r="H18818" s="7" t="n">
        <v>0</v>
      </c>
    </row>
    <row r="18819" spans="1:7">
      <c r="A18819" t="s">
        <v>4</v>
      </c>
      <c r="B18819" s="4" t="s">
        <v>5</v>
      </c>
      <c r="C18819" s="4" t="s">
        <v>7</v>
      </c>
      <c r="D18819" s="4" t="s">
        <v>13</v>
      </c>
      <c r="E18819" s="4" t="s">
        <v>14</v>
      </c>
      <c r="F18819" s="4" t="s">
        <v>13</v>
      </c>
      <c r="G18819" s="4" t="s">
        <v>13</v>
      </c>
      <c r="H18819" s="4" t="s">
        <v>8</v>
      </c>
    </row>
    <row r="18820" spans="1:7">
      <c r="A18820" t="n">
        <v>156586</v>
      </c>
      <c r="B18820" s="87" t="n">
        <v>100</v>
      </c>
      <c r="C18820" s="7" t="n">
        <v>1</v>
      </c>
      <c r="D18820" s="7" t="n">
        <v>-5.25</v>
      </c>
      <c r="E18820" s="7" t="n">
        <v>1082340147</v>
      </c>
      <c r="F18820" s="7" t="n">
        <v>50.7999992370605</v>
      </c>
      <c r="G18820" s="7" t="n">
        <v>0</v>
      </c>
      <c r="H18820" s="7" t="n">
        <v>0</v>
      </c>
    </row>
    <row r="18821" spans="1:7">
      <c r="A18821" t="s">
        <v>4</v>
      </c>
      <c r="B18821" s="4" t="s">
        <v>5</v>
      </c>
      <c r="C18821" s="4" t="s">
        <v>7</v>
      </c>
      <c r="D18821" s="4" t="s">
        <v>13</v>
      </c>
      <c r="E18821" s="4" t="s">
        <v>14</v>
      </c>
      <c r="F18821" s="4" t="s">
        <v>13</v>
      </c>
      <c r="G18821" s="4" t="s">
        <v>13</v>
      </c>
      <c r="H18821" s="4" t="s">
        <v>8</v>
      </c>
    </row>
    <row r="18822" spans="1:7">
      <c r="A18822" t="n">
        <v>156606</v>
      </c>
      <c r="B18822" s="87" t="n">
        <v>100</v>
      </c>
      <c r="C18822" s="7" t="n">
        <v>2</v>
      </c>
      <c r="D18822" s="7" t="n">
        <v>-5.25</v>
      </c>
      <c r="E18822" s="7" t="n">
        <v>1082340147</v>
      </c>
      <c r="F18822" s="7" t="n">
        <v>50.7999992370605</v>
      </c>
      <c r="G18822" s="7" t="n">
        <v>0</v>
      </c>
      <c r="H18822" s="7" t="n">
        <v>0</v>
      </c>
    </row>
    <row r="18823" spans="1:7">
      <c r="A18823" t="s">
        <v>4</v>
      </c>
      <c r="B18823" s="4" t="s">
        <v>5</v>
      </c>
      <c r="C18823" s="4" t="s">
        <v>7</v>
      </c>
      <c r="D18823" s="4" t="s">
        <v>13</v>
      </c>
      <c r="E18823" s="4" t="s">
        <v>14</v>
      </c>
      <c r="F18823" s="4" t="s">
        <v>13</v>
      </c>
      <c r="G18823" s="4" t="s">
        <v>13</v>
      </c>
      <c r="H18823" s="4" t="s">
        <v>8</v>
      </c>
    </row>
    <row r="18824" spans="1:7">
      <c r="A18824" t="n">
        <v>156626</v>
      </c>
      <c r="B18824" s="87" t="n">
        <v>100</v>
      </c>
      <c r="C18824" s="7" t="n">
        <v>3</v>
      </c>
      <c r="D18824" s="7" t="n">
        <v>-5.25</v>
      </c>
      <c r="E18824" s="7" t="n">
        <v>1082340147</v>
      </c>
      <c r="F18824" s="7" t="n">
        <v>50.7999992370605</v>
      </c>
      <c r="G18824" s="7" t="n">
        <v>0</v>
      </c>
      <c r="H18824" s="7" t="n">
        <v>0</v>
      </c>
    </row>
    <row r="18825" spans="1:7">
      <c r="A18825" t="s">
        <v>4</v>
      </c>
      <c r="B18825" s="4" t="s">
        <v>5</v>
      </c>
      <c r="C18825" s="4" t="s">
        <v>7</v>
      </c>
      <c r="D18825" s="4" t="s">
        <v>13</v>
      </c>
      <c r="E18825" s="4" t="s">
        <v>14</v>
      </c>
      <c r="F18825" s="4" t="s">
        <v>13</v>
      </c>
      <c r="G18825" s="4" t="s">
        <v>13</v>
      </c>
      <c r="H18825" s="4" t="s">
        <v>8</v>
      </c>
    </row>
    <row r="18826" spans="1:7">
      <c r="A18826" t="n">
        <v>156646</v>
      </c>
      <c r="B18826" s="87" t="n">
        <v>100</v>
      </c>
      <c r="C18826" s="7" t="n">
        <v>4</v>
      </c>
      <c r="D18826" s="7" t="n">
        <v>-5.25</v>
      </c>
      <c r="E18826" s="7" t="n">
        <v>1082340147</v>
      </c>
      <c r="F18826" s="7" t="n">
        <v>50.7999992370605</v>
      </c>
      <c r="G18826" s="7" t="n">
        <v>0</v>
      </c>
      <c r="H18826" s="7" t="n">
        <v>0</v>
      </c>
    </row>
    <row r="18827" spans="1:7">
      <c r="A18827" t="s">
        <v>4</v>
      </c>
      <c r="B18827" s="4" t="s">
        <v>5</v>
      </c>
      <c r="C18827" s="4" t="s">
        <v>7</v>
      </c>
      <c r="D18827" s="4" t="s">
        <v>13</v>
      </c>
      <c r="E18827" s="4" t="s">
        <v>14</v>
      </c>
      <c r="F18827" s="4" t="s">
        <v>13</v>
      </c>
      <c r="G18827" s="4" t="s">
        <v>13</v>
      </c>
      <c r="H18827" s="4" t="s">
        <v>8</v>
      </c>
    </row>
    <row r="18828" spans="1:7">
      <c r="A18828" t="n">
        <v>156666</v>
      </c>
      <c r="B18828" s="87" t="n">
        <v>100</v>
      </c>
      <c r="C18828" s="7" t="n">
        <v>5</v>
      </c>
      <c r="D18828" s="7" t="n">
        <v>-5.25</v>
      </c>
      <c r="E18828" s="7" t="n">
        <v>1082340147</v>
      </c>
      <c r="F18828" s="7" t="n">
        <v>50.7999992370605</v>
      </c>
      <c r="G18828" s="7" t="n">
        <v>0</v>
      </c>
      <c r="H18828" s="7" t="n">
        <v>0</v>
      </c>
    </row>
    <row r="18829" spans="1:7">
      <c r="A18829" t="s">
        <v>4</v>
      </c>
      <c r="B18829" s="4" t="s">
        <v>5</v>
      </c>
      <c r="C18829" s="4" t="s">
        <v>7</v>
      </c>
      <c r="D18829" s="4" t="s">
        <v>13</v>
      </c>
      <c r="E18829" s="4" t="s">
        <v>14</v>
      </c>
      <c r="F18829" s="4" t="s">
        <v>13</v>
      </c>
      <c r="G18829" s="4" t="s">
        <v>13</v>
      </c>
      <c r="H18829" s="4" t="s">
        <v>8</v>
      </c>
    </row>
    <row r="18830" spans="1:7">
      <c r="A18830" t="n">
        <v>156686</v>
      </c>
      <c r="B18830" s="87" t="n">
        <v>100</v>
      </c>
      <c r="C18830" s="7" t="n">
        <v>6</v>
      </c>
      <c r="D18830" s="7" t="n">
        <v>-5.25</v>
      </c>
      <c r="E18830" s="7" t="n">
        <v>1082340147</v>
      </c>
      <c r="F18830" s="7" t="n">
        <v>50.7999992370605</v>
      </c>
      <c r="G18830" s="7" t="n">
        <v>0</v>
      </c>
      <c r="H18830" s="7" t="n">
        <v>0</v>
      </c>
    </row>
    <row r="18831" spans="1:7">
      <c r="A18831" t="s">
        <v>4</v>
      </c>
      <c r="B18831" s="4" t="s">
        <v>5</v>
      </c>
      <c r="C18831" s="4" t="s">
        <v>7</v>
      </c>
      <c r="D18831" s="4" t="s">
        <v>13</v>
      </c>
      <c r="E18831" s="4" t="s">
        <v>14</v>
      </c>
      <c r="F18831" s="4" t="s">
        <v>13</v>
      </c>
      <c r="G18831" s="4" t="s">
        <v>13</v>
      </c>
      <c r="H18831" s="4" t="s">
        <v>8</v>
      </c>
    </row>
    <row r="18832" spans="1:7">
      <c r="A18832" t="n">
        <v>156706</v>
      </c>
      <c r="B18832" s="87" t="n">
        <v>100</v>
      </c>
      <c r="C18832" s="7" t="n">
        <v>7</v>
      </c>
      <c r="D18832" s="7" t="n">
        <v>-5.25</v>
      </c>
      <c r="E18832" s="7" t="n">
        <v>1082340147</v>
      </c>
      <c r="F18832" s="7" t="n">
        <v>50.7999992370605</v>
      </c>
      <c r="G18832" s="7" t="n">
        <v>0</v>
      </c>
      <c r="H18832" s="7" t="n">
        <v>0</v>
      </c>
    </row>
    <row r="18833" spans="1:8">
      <c r="A18833" t="s">
        <v>4</v>
      </c>
      <c r="B18833" s="4" t="s">
        <v>5</v>
      </c>
      <c r="C18833" s="4" t="s">
        <v>7</v>
      </c>
      <c r="D18833" s="4" t="s">
        <v>13</v>
      </c>
      <c r="E18833" s="4" t="s">
        <v>14</v>
      </c>
      <c r="F18833" s="4" t="s">
        <v>13</v>
      </c>
      <c r="G18833" s="4" t="s">
        <v>13</v>
      </c>
      <c r="H18833" s="4" t="s">
        <v>8</v>
      </c>
    </row>
    <row r="18834" spans="1:8">
      <c r="A18834" t="n">
        <v>156726</v>
      </c>
      <c r="B18834" s="87" t="n">
        <v>100</v>
      </c>
      <c r="C18834" s="7" t="n">
        <v>8</v>
      </c>
      <c r="D18834" s="7" t="n">
        <v>-5.25</v>
      </c>
      <c r="E18834" s="7" t="n">
        <v>1082340147</v>
      </c>
      <c r="F18834" s="7" t="n">
        <v>50.7999992370605</v>
      </c>
      <c r="G18834" s="7" t="n">
        <v>0</v>
      </c>
      <c r="H18834" s="7" t="n">
        <v>0</v>
      </c>
    </row>
    <row r="18835" spans="1:8">
      <c r="A18835" t="s">
        <v>4</v>
      </c>
      <c r="B18835" s="4" t="s">
        <v>5</v>
      </c>
      <c r="C18835" s="4" t="s">
        <v>7</v>
      </c>
      <c r="D18835" s="4" t="s">
        <v>13</v>
      </c>
      <c r="E18835" s="4" t="s">
        <v>14</v>
      </c>
      <c r="F18835" s="4" t="s">
        <v>13</v>
      </c>
      <c r="G18835" s="4" t="s">
        <v>13</v>
      </c>
      <c r="H18835" s="4" t="s">
        <v>8</v>
      </c>
    </row>
    <row r="18836" spans="1:8">
      <c r="A18836" t="n">
        <v>156746</v>
      </c>
      <c r="B18836" s="87" t="n">
        <v>100</v>
      </c>
      <c r="C18836" s="7" t="n">
        <v>9</v>
      </c>
      <c r="D18836" s="7" t="n">
        <v>-5.25</v>
      </c>
      <c r="E18836" s="7" t="n">
        <v>1082340147</v>
      </c>
      <c r="F18836" s="7" t="n">
        <v>50.7999992370605</v>
      </c>
      <c r="G18836" s="7" t="n">
        <v>0</v>
      </c>
      <c r="H18836" s="7" t="n">
        <v>0</v>
      </c>
    </row>
    <row r="18837" spans="1:8">
      <c r="A18837" t="s">
        <v>4</v>
      </c>
      <c r="B18837" s="4" t="s">
        <v>5</v>
      </c>
      <c r="C18837" s="4" t="s">
        <v>7</v>
      </c>
      <c r="D18837" s="4" t="s">
        <v>13</v>
      </c>
      <c r="E18837" s="4" t="s">
        <v>14</v>
      </c>
      <c r="F18837" s="4" t="s">
        <v>13</v>
      </c>
      <c r="G18837" s="4" t="s">
        <v>13</v>
      </c>
      <c r="H18837" s="4" t="s">
        <v>8</v>
      </c>
    </row>
    <row r="18838" spans="1:8">
      <c r="A18838" t="n">
        <v>156766</v>
      </c>
      <c r="B18838" s="87" t="n">
        <v>100</v>
      </c>
      <c r="C18838" s="7" t="n">
        <v>11</v>
      </c>
      <c r="D18838" s="7" t="n">
        <v>-5.25</v>
      </c>
      <c r="E18838" s="7" t="n">
        <v>1082340147</v>
      </c>
      <c r="F18838" s="7" t="n">
        <v>50.7999992370605</v>
      </c>
      <c r="G18838" s="7" t="n">
        <v>0</v>
      </c>
      <c r="H18838" s="7" t="n">
        <v>0</v>
      </c>
    </row>
    <row r="18839" spans="1:8">
      <c r="A18839" t="s">
        <v>4</v>
      </c>
      <c r="B18839" s="4" t="s">
        <v>5</v>
      </c>
      <c r="C18839" s="4" t="s">
        <v>7</v>
      </c>
      <c r="D18839" s="4" t="s">
        <v>13</v>
      </c>
      <c r="E18839" s="4" t="s">
        <v>14</v>
      </c>
      <c r="F18839" s="4" t="s">
        <v>13</v>
      </c>
      <c r="G18839" s="4" t="s">
        <v>13</v>
      </c>
      <c r="H18839" s="4" t="s">
        <v>8</v>
      </c>
    </row>
    <row r="18840" spans="1:8">
      <c r="A18840" t="n">
        <v>156786</v>
      </c>
      <c r="B18840" s="87" t="n">
        <v>100</v>
      </c>
      <c r="C18840" s="7" t="n">
        <v>7032</v>
      </c>
      <c r="D18840" s="7" t="n">
        <v>-5.25</v>
      </c>
      <c r="E18840" s="7" t="n">
        <v>1082340147</v>
      </c>
      <c r="F18840" s="7" t="n">
        <v>50.7999992370605</v>
      </c>
      <c r="G18840" s="7" t="n">
        <v>0</v>
      </c>
      <c r="H18840" s="7" t="n">
        <v>0</v>
      </c>
    </row>
    <row r="18841" spans="1:8">
      <c r="A18841" t="s">
        <v>4</v>
      </c>
      <c r="B18841" s="4" t="s">
        <v>5</v>
      </c>
      <c r="C18841" s="4" t="s">
        <v>7</v>
      </c>
    </row>
    <row r="18842" spans="1:8">
      <c r="A18842" t="n">
        <v>156806</v>
      </c>
      <c r="B18842" s="25" t="n">
        <v>16</v>
      </c>
      <c r="C18842" s="7" t="n">
        <v>0</v>
      </c>
    </row>
    <row r="18843" spans="1:8">
      <c r="A18843" t="s">
        <v>4</v>
      </c>
      <c r="B18843" s="4" t="s">
        <v>5</v>
      </c>
      <c r="C18843" s="4" t="s">
        <v>7</v>
      </c>
      <c r="D18843" s="4" t="s">
        <v>7</v>
      </c>
      <c r="E18843" s="4" t="s">
        <v>7</v>
      </c>
      <c r="F18843" s="4" t="s">
        <v>14</v>
      </c>
      <c r="G18843" s="4" t="s">
        <v>14</v>
      </c>
      <c r="H18843" s="4" t="s">
        <v>14</v>
      </c>
    </row>
    <row r="18844" spans="1:8">
      <c r="A18844" t="n">
        <v>156809</v>
      </c>
      <c r="B18844" s="56" t="n">
        <v>61</v>
      </c>
      <c r="C18844" s="7" t="n">
        <v>0</v>
      </c>
      <c r="D18844" s="7" t="n">
        <v>65535</v>
      </c>
      <c r="E18844" s="7" t="n">
        <v>0</v>
      </c>
      <c r="F18844" s="7" t="n">
        <v>-1062731776</v>
      </c>
      <c r="G18844" s="7" t="n">
        <v>1082340147</v>
      </c>
      <c r="H18844" s="7" t="n">
        <v>1112224563</v>
      </c>
    </row>
    <row r="18845" spans="1:8">
      <c r="A18845" t="s">
        <v>4</v>
      </c>
      <c r="B18845" s="4" t="s">
        <v>5</v>
      </c>
      <c r="C18845" s="4" t="s">
        <v>7</v>
      </c>
      <c r="D18845" s="4" t="s">
        <v>7</v>
      </c>
      <c r="E18845" s="4" t="s">
        <v>7</v>
      </c>
      <c r="F18845" s="4" t="s">
        <v>14</v>
      </c>
      <c r="G18845" s="4" t="s">
        <v>14</v>
      </c>
      <c r="H18845" s="4" t="s">
        <v>14</v>
      </c>
    </row>
    <row r="18846" spans="1:8">
      <c r="A18846" t="n">
        <v>156828</v>
      </c>
      <c r="B18846" s="56" t="n">
        <v>61</v>
      </c>
      <c r="C18846" s="7" t="n">
        <v>1</v>
      </c>
      <c r="D18846" s="7" t="n">
        <v>65535</v>
      </c>
      <c r="E18846" s="7" t="n">
        <v>0</v>
      </c>
      <c r="F18846" s="7" t="n">
        <v>-1062731776</v>
      </c>
      <c r="G18846" s="7" t="n">
        <v>1082340147</v>
      </c>
      <c r="H18846" s="7" t="n">
        <v>1112224563</v>
      </c>
    </row>
    <row r="18847" spans="1:8">
      <c r="A18847" t="s">
        <v>4</v>
      </c>
      <c r="B18847" s="4" t="s">
        <v>5</v>
      </c>
      <c r="C18847" s="4" t="s">
        <v>7</v>
      </c>
      <c r="D18847" s="4" t="s">
        <v>7</v>
      </c>
      <c r="E18847" s="4" t="s">
        <v>7</v>
      </c>
      <c r="F18847" s="4" t="s">
        <v>14</v>
      </c>
      <c r="G18847" s="4" t="s">
        <v>14</v>
      </c>
      <c r="H18847" s="4" t="s">
        <v>14</v>
      </c>
    </row>
    <row r="18848" spans="1:8">
      <c r="A18848" t="n">
        <v>156847</v>
      </c>
      <c r="B18848" s="56" t="n">
        <v>61</v>
      </c>
      <c r="C18848" s="7" t="n">
        <v>2</v>
      </c>
      <c r="D18848" s="7" t="n">
        <v>65535</v>
      </c>
      <c r="E18848" s="7" t="n">
        <v>0</v>
      </c>
      <c r="F18848" s="7" t="n">
        <v>-1062731776</v>
      </c>
      <c r="G18848" s="7" t="n">
        <v>1082340147</v>
      </c>
      <c r="H18848" s="7" t="n">
        <v>1112224563</v>
      </c>
    </row>
    <row r="18849" spans="1:8">
      <c r="A18849" t="s">
        <v>4</v>
      </c>
      <c r="B18849" s="4" t="s">
        <v>5</v>
      </c>
      <c r="C18849" s="4" t="s">
        <v>7</v>
      </c>
      <c r="D18849" s="4" t="s">
        <v>7</v>
      </c>
      <c r="E18849" s="4" t="s">
        <v>7</v>
      </c>
      <c r="F18849" s="4" t="s">
        <v>14</v>
      </c>
      <c r="G18849" s="4" t="s">
        <v>14</v>
      </c>
      <c r="H18849" s="4" t="s">
        <v>14</v>
      </c>
    </row>
    <row r="18850" spans="1:8">
      <c r="A18850" t="n">
        <v>156866</v>
      </c>
      <c r="B18850" s="56" t="n">
        <v>61</v>
      </c>
      <c r="C18850" s="7" t="n">
        <v>3</v>
      </c>
      <c r="D18850" s="7" t="n">
        <v>65535</v>
      </c>
      <c r="E18850" s="7" t="n">
        <v>0</v>
      </c>
      <c r="F18850" s="7" t="n">
        <v>-1062731776</v>
      </c>
      <c r="G18850" s="7" t="n">
        <v>1082340147</v>
      </c>
      <c r="H18850" s="7" t="n">
        <v>1112224563</v>
      </c>
    </row>
    <row r="18851" spans="1:8">
      <c r="A18851" t="s">
        <v>4</v>
      </c>
      <c r="B18851" s="4" t="s">
        <v>5</v>
      </c>
      <c r="C18851" s="4" t="s">
        <v>7</v>
      </c>
      <c r="D18851" s="4" t="s">
        <v>7</v>
      </c>
      <c r="E18851" s="4" t="s">
        <v>7</v>
      </c>
      <c r="F18851" s="4" t="s">
        <v>14</v>
      </c>
      <c r="G18851" s="4" t="s">
        <v>14</v>
      </c>
      <c r="H18851" s="4" t="s">
        <v>14</v>
      </c>
    </row>
    <row r="18852" spans="1:8">
      <c r="A18852" t="n">
        <v>156885</v>
      </c>
      <c r="B18852" s="56" t="n">
        <v>61</v>
      </c>
      <c r="C18852" s="7" t="n">
        <v>4</v>
      </c>
      <c r="D18852" s="7" t="n">
        <v>65535</v>
      </c>
      <c r="E18852" s="7" t="n">
        <v>0</v>
      </c>
      <c r="F18852" s="7" t="n">
        <v>-1062731776</v>
      </c>
      <c r="G18852" s="7" t="n">
        <v>1082340147</v>
      </c>
      <c r="H18852" s="7" t="n">
        <v>1112224563</v>
      </c>
    </row>
    <row r="18853" spans="1:8">
      <c r="A18853" t="s">
        <v>4</v>
      </c>
      <c r="B18853" s="4" t="s">
        <v>5</v>
      </c>
      <c r="C18853" s="4" t="s">
        <v>7</v>
      </c>
      <c r="D18853" s="4" t="s">
        <v>7</v>
      </c>
      <c r="E18853" s="4" t="s">
        <v>7</v>
      </c>
      <c r="F18853" s="4" t="s">
        <v>14</v>
      </c>
      <c r="G18853" s="4" t="s">
        <v>14</v>
      </c>
      <c r="H18853" s="4" t="s">
        <v>14</v>
      </c>
    </row>
    <row r="18854" spans="1:8">
      <c r="A18854" t="n">
        <v>156904</v>
      </c>
      <c r="B18854" s="56" t="n">
        <v>61</v>
      </c>
      <c r="C18854" s="7" t="n">
        <v>5</v>
      </c>
      <c r="D18854" s="7" t="n">
        <v>65535</v>
      </c>
      <c r="E18854" s="7" t="n">
        <v>0</v>
      </c>
      <c r="F18854" s="7" t="n">
        <v>-1062731776</v>
      </c>
      <c r="G18854" s="7" t="n">
        <v>1082340147</v>
      </c>
      <c r="H18854" s="7" t="n">
        <v>1112224563</v>
      </c>
    </row>
    <row r="18855" spans="1:8">
      <c r="A18855" t="s">
        <v>4</v>
      </c>
      <c r="B18855" s="4" t="s">
        <v>5</v>
      </c>
      <c r="C18855" s="4" t="s">
        <v>7</v>
      </c>
      <c r="D18855" s="4" t="s">
        <v>7</v>
      </c>
      <c r="E18855" s="4" t="s">
        <v>7</v>
      </c>
      <c r="F18855" s="4" t="s">
        <v>14</v>
      </c>
      <c r="G18855" s="4" t="s">
        <v>14</v>
      </c>
      <c r="H18855" s="4" t="s">
        <v>14</v>
      </c>
    </row>
    <row r="18856" spans="1:8">
      <c r="A18856" t="n">
        <v>156923</v>
      </c>
      <c r="B18856" s="56" t="n">
        <v>61</v>
      </c>
      <c r="C18856" s="7" t="n">
        <v>6</v>
      </c>
      <c r="D18856" s="7" t="n">
        <v>65535</v>
      </c>
      <c r="E18856" s="7" t="n">
        <v>0</v>
      </c>
      <c r="F18856" s="7" t="n">
        <v>-1062731776</v>
      </c>
      <c r="G18856" s="7" t="n">
        <v>1082340147</v>
      </c>
      <c r="H18856" s="7" t="n">
        <v>1112224563</v>
      </c>
    </row>
    <row r="18857" spans="1:8">
      <c r="A18857" t="s">
        <v>4</v>
      </c>
      <c r="B18857" s="4" t="s">
        <v>5</v>
      </c>
      <c r="C18857" s="4" t="s">
        <v>7</v>
      </c>
      <c r="D18857" s="4" t="s">
        <v>7</v>
      </c>
      <c r="E18857" s="4" t="s">
        <v>7</v>
      </c>
      <c r="F18857" s="4" t="s">
        <v>14</v>
      </c>
      <c r="G18857" s="4" t="s">
        <v>14</v>
      </c>
      <c r="H18857" s="4" t="s">
        <v>14</v>
      </c>
    </row>
    <row r="18858" spans="1:8">
      <c r="A18858" t="n">
        <v>156942</v>
      </c>
      <c r="B18858" s="56" t="n">
        <v>61</v>
      </c>
      <c r="C18858" s="7" t="n">
        <v>7</v>
      </c>
      <c r="D18858" s="7" t="n">
        <v>65535</v>
      </c>
      <c r="E18858" s="7" t="n">
        <v>0</v>
      </c>
      <c r="F18858" s="7" t="n">
        <v>-1062731776</v>
      </c>
      <c r="G18858" s="7" t="n">
        <v>1082340147</v>
      </c>
      <c r="H18858" s="7" t="n">
        <v>1112224563</v>
      </c>
    </row>
    <row r="18859" spans="1:8">
      <c r="A18859" t="s">
        <v>4</v>
      </c>
      <c r="B18859" s="4" t="s">
        <v>5</v>
      </c>
      <c r="C18859" s="4" t="s">
        <v>7</v>
      </c>
      <c r="D18859" s="4" t="s">
        <v>7</v>
      </c>
      <c r="E18859" s="4" t="s">
        <v>7</v>
      </c>
      <c r="F18859" s="4" t="s">
        <v>14</v>
      </c>
      <c r="G18859" s="4" t="s">
        <v>14</v>
      </c>
      <c r="H18859" s="4" t="s">
        <v>14</v>
      </c>
    </row>
    <row r="18860" spans="1:8">
      <c r="A18860" t="n">
        <v>156961</v>
      </c>
      <c r="B18860" s="56" t="n">
        <v>61</v>
      </c>
      <c r="C18860" s="7" t="n">
        <v>8</v>
      </c>
      <c r="D18860" s="7" t="n">
        <v>65535</v>
      </c>
      <c r="E18860" s="7" t="n">
        <v>0</v>
      </c>
      <c r="F18860" s="7" t="n">
        <v>-1062731776</v>
      </c>
      <c r="G18860" s="7" t="n">
        <v>1082340147</v>
      </c>
      <c r="H18860" s="7" t="n">
        <v>1112224563</v>
      </c>
    </row>
    <row r="18861" spans="1:8">
      <c r="A18861" t="s">
        <v>4</v>
      </c>
      <c r="B18861" s="4" t="s">
        <v>5</v>
      </c>
      <c r="C18861" s="4" t="s">
        <v>7</v>
      </c>
      <c r="D18861" s="4" t="s">
        <v>7</v>
      </c>
      <c r="E18861" s="4" t="s">
        <v>7</v>
      </c>
      <c r="F18861" s="4" t="s">
        <v>14</v>
      </c>
      <c r="G18861" s="4" t="s">
        <v>14</v>
      </c>
      <c r="H18861" s="4" t="s">
        <v>14</v>
      </c>
    </row>
    <row r="18862" spans="1:8">
      <c r="A18862" t="n">
        <v>156980</v>
      </c>
      <c r="B18862" s="56" t="n">
        <v>61</v>
      </c>
      <c r="C18862" s="7" t="n">
        <v>9</v>
      </c>
      <c r="D18862" s="7" t="n">
        <v>65535</v>
      </c>
      <c r="E18862" s="7" t="n">
        <v>0</v>
      </c>
      <c r="F18862" s="7" t="n">
        <v>-1062731776</v>
      </c>
      <c r="G18862" s="7" t="n">
        <v>1082340147</v>
      </c>
      <c r="H18862" s="7" t="n">
        <v>1112224563</v>
      </c>
    </row>
    <row r="18863" spans="1:8">
      <c r="A18863" t="s">
        <v>4</v>
      </c>
      <c r="B18863" s="4" t="s">
        <v>5</v>
      </c>
      <c r="C18863" s="4" t="s">
        <v>7</v>
      </c>
      <c r="D18863" s="4" t="s">
        <v>7</v>
      </c>
      <c r="E18863" s="4" t="s">
        <v>7</v>
      </c>
      <c r="F18863" s="4" t="s">
        <v>14</v>
      </c>
      <c r="G18863" s="4" t="s">
        <v>14</v>
      </c>
      <c r="H18863" s="4" t="s">
        <v>14</v>
      </c>
    </row>
    <row r="18864" spans="1:8">
      <c r="A18864" t="n">
        <v>156999</v>
      </c>
      <c r="B18864" s="56" t="n">
        <v>61</v>
      </c>
      <c r="C18864" s="7" t="n">
        <v>11</v>
      </c>
      <c r="D18864" s="7" t="n">
        <v>65535</v>
      </c>
      <c r="E18864" s="7" t="n">
        <v>0</v>
      </c>
      <c r="F18864" s="7" t="n">
        <v>-1062731776</v>
      </c>
      <c r="G18864" s="7" t="n">
        <v>1082340147</v>
      </c>
      <c r="H18864" s="7" t="n">
        <v>1112224563</v>
      </c>
    </row>
    <row r="18865" spans="1:8">
      <c r="A18865" t="s">
        <v>4</v>
      </c>
      <c r="B18865" s="4" t="s">
        <v>5</v>
      </c>
      <c r="C18865" s="4" t="s">
        <v>7</v>
      </c>
      <c r="D18865" s="4" t="s">
        <v>7</v>
      </c>
      <c r="E18865" s="4" t="s">
        <v>7</v>
      </c>
      <c r="F18865" s="4" t="s">
        <v>14</v>
      </c>
      <c r="G18865" s="4" t="s">
        <v>14</v>
      </c>
      <c r="H18865" s="4" t="s">
        <v>14</v>
      </c>
    </row>
    <row r="18866" spans="1:8">
      <c r="A18866" t="n">
        <v>157018</v>
      </c>
      <c r="B18866" s="56" t="n">
        <v>61</v>
      </c>
      <c r="C18866" s="7" t="n">
        <v>7032</v>
      </c>
      <c r="D18866" s="7" t="n">
        <v>65535</v>
      </c>
      <c r="E18866" s="7" t="n">
        <v>0</v>
      </c>
      <c r="F18866" s="7" t="n">
        <v>-1062731776</v>
      </c>
      <c r="G18866" s="7" t="n">
        <v>1082340147</v>
      </c>
      <c r="H18866" s="7" t="n">
        <v>1112224563</v>
      </c>
    </row>
    <row r="18867" spans="1:8">
      <c r="A18867" t="s">
        <v>4</v>
      </c>
      <c r="B18867" s="4" t="s">
        <v>5</v>
      </c>
      <c r="C18867" s="4" t="s">
        <v>8</v>
      </c>
      <c r="D18867" s="4" t="s">
        <v>8</v>
      </c>
      <c r="E18867" s="4" t="s">
        <v>13</v>
      </c>
      <c r="F18867" s="4" t="s">
        <v>13</v>
      </c>
      <c r="G18867" s="4" t="s">
        <v>13</v>
      </c>
      <c r="H18867" s="4" t="s">
        <v>7</v>
      </c>
    </row>
    <row r="18868" spans="1:8">
      <c r="A18868" t="n">
        <v>157037</v>
      </c>
      <c r="B18868" s="31" t="n">
        <v>45</v>
      </c>
      <c r="C18868" s="7" t="n">
        <v>2</v>
      </c>
      <c r="D18868" s="7" t="n">
        <v>3</v>
      </c>
      <c r="E18868" s="7" t="n">
        <v>-0.0500000007450581</v>
      </c>
      <c r="F18868" s="7" t="n">
        <v>3.29999995231628</v>
      </c>
      <c r="G18868" s="7" t="n">
        <v>45.1500015258789</v>
      </c>
      <c r="H18868" s="7" t="n">
        <v>0</v>
      </c>
    </row>
    <row r="18869" spans="1:8">
      <c r="A18869" t="s">
        <v>4</v>
      </c>
      <c r="B18869" s="4" t="s">
        <v>5</v>
      </c>
      <c r="C18869" s="4" t="s">
        <v>8</v>
      </c>
      <c r="D18869" s="4" t="s">
        <v>8</v>
      </c>
      <c r="E18869" s="4" t="s">
        <v>13</v>
      </c>
      <c r="F18869" s="4" t="s">
        <v>13</v>
      </c>
      <c r="G18869" s="4" t="s">
        <v>13</v>
      </c>
      <c r="H18869" s="4" t="s">
        <v>7</v>
      </c>
      <c r="I18869" s="4" t="s">
        <v>8</v>
      </c>
    </row>
    <row r="18870" spans="1:8">
      <c r="A18870" t="n">
        <v>157054</v>
      </c>
      <c r="B18870" s="31" t="n">
        <v>45</v>
      </c>
      <c r="C18870" s="7" t="n">
        <v>4</v>
      </c>
      <c r="D18870" s="7" t="n">
        <v>3</v>
      </c>
      <c r="E18870" s="7" t="n">
        <v>3.84999990463257</v>
      </c>
      <c r="F18870" s="7" t="n">
        <v>1.35000002384186</v>
      </c>
      <c r="G18870" s="7" t="n">
        <v>0</v>
      </c>
      <c r="H18870" s="7" t="n">
        <v>0</v>
      </c>
      <c r="I18870" s="7" t="n">
        <v>0</v>
      </c>
    </row>
    <row r="18871" spans="1:8">
      <c r="A18871" t="s">
        <v>4</v>
      </c>
      <c r="B18871" s="4" t="s">
        <v>5</v>
      </c>
      <c r="C18871" s="4" t="s">
        <v>8</v>
      </c>
      <c r="D18871" s="4" t="s">
        <v>8</v>
      </c>
      <c r="E18871" s="4" t="s">
        <v>13</v>
      </c>
      <c r="F18871" s="4" t="s">
        <v>7</v>
      </c>
    </row>
    <row r="18872" spans="1:8">
      <c r="A18872" t="n">
        <v>157072</v>
      </c>
      <c r="B18872" s="31" t="n">
        <v>45</v>
      </c>
      <c r="C18872" s="7" t="n">
        <v>5</v>
      </c>
      <c r="D18872" s="7" t="n">
        <v>3</v>
      </c>
      <c r="E18872" s="7" t="n">
        <v>3.5</v>
      </c>
      <c r="F18872" s="7" t="n">
        <v>0</v>
      </c>
    </row>
    <row r="18873" spans="1:8">
      <c r="A18873" t="s">
        <v>4</v>
      </c>
      <c r="B18873" s="4" t="s">
        <v>5</v>
      </c>
      <c r="C18873" s="4" t="s">
        <v>8</v>
      </c>
      <c r="D18873" s="4" t="s">
        <v>8</v>
      </c>
      <c r="E18873" s="4" t="s">
        <v>13</v>
      </c>
      <c r="F18873" s="4" t="s">
        <v>7</v>
      </c>
    </row>
    <row r="18874" spans="1:8">
      <c r="A18874" t="n">
        <v>157081</v>
      </c>
      <c r="B18874" s="31" t="n">
        <v>45</v>
      </c>
      <c r="C18874" s="7" t="n">
        <v>11</v>
      </c>
      <c r="D18874" s="7" t="n">
        <v>3</v>
      </c>
      <c r="E18874" s="7" t="n">
        <v>26</v>
      </c>
      <c r="F18874" s="7" t="n">
        <v>0</v>
      </c>
    </row>
    <row r="18875" spans="1:8">
      <c r="A18875" t="s">
        <v>4</v>
      </c>
      <c r="B18875" s="4" t="s">
        <v>5</v>
      </c>
      <c r="C18875" s="4" t="s">
        <v>8</v>
      </c>
      <c r="D18875" s="4" t="s">
        <v>7</v>
      </c>
    </row>
    <row r="18876" spans="1:8">
      <c r="A18876" t="n">
        <v>157090</v>
      </c>
      <c r="B18876" s="27" t="n">
        <v>58</v>
      </c>
      <c r="C18876" s="7" t="n">
        <v>255</v>
      </c>
      <c r="D18876" s="7" t="n">
        <v>0</v>
      </c>
    </row>
    <row r="18877" spans="1:8">
      <c r="A18877" t="s">
        <v>4</v>
      </c>
      <c r="B18877" s="4" t="s">
        <v>5</v>
      </c>
      <c r="C18877" s="4" t="s">
        <v>8</v>
      </c>
      <c r="D18877" s="4" t="s">
        <v>7</v>
      </c>
      <c r="E18877" s="4" t="s">
        <v>9</v>
      </c>
    </row>
    <row r="18878" spans="1:8">
      <c r="A18878" t="n">
        <v>157094</v>
      </c>
      <c r="B18878" s="39" t="n">
        <v>51</v>
      </c>
      <c r="C18878" s="7" t="n">
        <v>4</v>
      </c>
      <c r="D18878" s="7" t="n">
        <v>13</v>
      </c>
      <c r="E18878" s="7" t="s">
        <v>468</v>
      </c>
    </row>
    <row r="18879" spans="1:8">
      <c r="A18879" t="s">
        <v>4</v>
      </c>
      <c r="B18879" s="4" t="s">
        <v>5</v>
      </c>
      <c r="C18879" s="4" t="s">
        <v>7</v>
      </c>
    </row>
    <row r="18880" spans="1:8">
      <c r="A18880" t="n">
        <v>157108</v>
      </c>
      <c r="B18880" s="25" t="n">
        <v>16</v>
      </c>
      <c r="C18880" s="7" t="n">
        <v>0</v>
      </c>
    </row>
    <row r="18881" spans="1:9">
      <c r="A18881" t="s">
        <v>4</v>
      </c>
      <c r="B18881" s="4" t="s">
        <v>5</v>
      </c>
      <c r="C18881" s="4" t="s">
        <v>7</v>
      </c>
      <c r="D18881" s="4" t="s">
        <v>8</v>
      </c>
      <c r="E18881" s="4" t="s">
        <v>14</v>
      </c>
      <c r="F18881" s="4" t="s">
        <v>74</v>
      </c>
      <c r="G18881" s="4" t="s">
        <v>8</v>
      </c>
      <c r="H18881" s="4" t="s">
        <v>8</v>
      </c>
    </row>
    <row r="18882" spans="1:9">
      <c r="A18882" t="n">
        <v>157111</v>
      </c>
      <c r="B18882" s="40" t="n">
        <v>26</v>
      </c>
      <c r="C18882" s="7" t="n">
        <v>13</v>
      </c>
      <c r="D18882" s="7" t="n">
        <v>17</v>
      </c>
      <c r="E18882" s="7" t="n">
        <v>62720</v>
      </c>
      <c r="F18882" s="7" t="s">
        <v>998</v>
      </c>
      <c r="G18882" s="7" t="n">
        <v>2</v>
      </c>
      <c r="H18882" s="7" t="n">
        <v>0</v>
      </c>
    </row>
    <row r="18883" spans="1:9">
      <c r="A18883" t="s">
        <v>4</v>
      </c>
      <c r="B18883" s="4" t="s">
        <v>5</v>
      </c>
    </row>
    <row r="18884" spans="1:9">
      <c r="A18884" t="n">
        <v>157209</v>
      </c>
      <c r="B18884" s="41" t="n">
        <v>28</v>
      </c>
    </row>
    <row r="18885" spans="1:9">
      <c r="A18885" t="s">
        <v>4</v>
      </c>
      <c r="B18885" s="4" t="s">
        <v>5</v>
      </c>
      <c r="C18885" s="4" t="s">
        <v>8</v>
      </c>
      <c r="D18885" s="4" t="s">
        <v>7</v>
      </c>
      <c r="E18885" s="4" t="s">
        <v>9</v>
      </c>
    </row>
    <row r="18886" spans="1:9">
      <c r="A18886" t="n">
        <v>157210</v>
      </c>
      <c r="B18886" s="39" t="n">
        <v>51</v>
      </c>
      <c r="C18886" s="7" t="n">
        <v>4</v>
      </c>
      <c r="D18886" s="7" t="n">
        <v>4</v>
      </c>
      <c r="E18886" s="7" t="s">
        <v>999</v>
      </c>
    </row>
    <row r="18887" spans="1:9">
      <c r="A18887" t="s">
        <v>4</v>
      </c>
      <c r="B18887" s="4" t="s">
        <v>5</v>
      </c>
      <c r="C18887" s="4" t="s">
        <v>7</v>
      </c>
    </row>
    <row r="18888" spans="1:9">
      <c r="A18888" t="n">
        <v>157223</v>
      </c>
      <c r="B18888" s="25" t="n">
        <v>16</v>
      </c>
      <c r="C18888" s="7" t="n">
        <v>0</v>
      </c>
    </row>
    <row r="18889" spans="1:9">
      <c r="A18889" t="s">
        <v>4</v>
      </c>
      <c r="B18889" s="4" t="s">
        <v>5</v>
      </c>
      <c r="C18889" s="4" t="s">
        <v>7</v>
      </c>
      <c r="D18889" s="4" t="s">
        <v>8</v>
      </c>
      <c r="E18889" s="4" t="s">
        <v>14</v>
      </c>
      <c r="F18889" s="4" t="s">
        <v>74</v>
      </c>
      <c r="G18889" s="4" t="s">
        <v>8</v>
      </c>
      <c r="H18889" s="4" t="s">
        <v>8</v>
      </c>
    </row>
    <row r="18890" spans="1:9">
      <c r="A18890" t="n">
        <v>157226</v>
      </c>
      <c r="B18890" s="40" t="n">
        <v>26</v>
      </c>
      <c r="C18890" s="7" t="n">
        <v>4</v>
      </c>
      <c r="D18890" s="7" t="n">
        <v>17</v>
      </c>
      <c r="E18890" s="7" t="n">
        <v>62721</v>
      </c>
      <c r="F18890" s="7" t="s">
        <v>1000</v>
      </c>
      <c r="G18890" s="7" t="n">
        <v>2</v>
      </c>
      <c r="H18890" s="7" t="n">
        <v>0</v>
      </c>
    </row>
    <row r="18891" spans="1:9">
      <c r="A18891" t="s">
        <v>4</v>
      </c>
      <c r="B18891" s="4" t="s">
        <v>5</v>
      </c>
    </row>
    <row r="18892" spans="1:9">
      <c r="A18892" t="n">
        <v>157343</v>
      </c>
      <c r="B18892" s="41" t="n">
        <v>28</v>
      </c>
    </row>
    <row r="18893" spans="1:9">
      <c r="A18893" t="s">
        <v>4</v>
      </c>
      <c r="B18893" s="4" t="s">
        <v>5</v>
      </c>
      <c r="C18893" s="4" t="s">
        <v>8</v>
      </c>
      <c r="D18893" s="4" t="s">
        <v>7</v>
      </c>
      <c r="E18893" s="4" t="s">
        <v>9</v>
      </c>
    </row>
    <row r="18894" spans="1:9">
      <c r="A18894" t="n">
        <v>157344</v>
      </c>
      <c r="B18894" s="39" t="n">
        <v>51</v>
      </c>
      <c r="C18894" s="7" t="n">
        <v>4</v>
      </c>
      <c r="D18894" s="7" t="n">
        <v>5</v>
      </c>
      <c r="E18894" s="7" t="s">
        <v>288</v>
      </c>
    </row>
    <row r="18895" spans="1:9">
      <c r="A18895" t="s">
        <v>4</v>
      </c>
      <c r="B18895" s="4" t="s">
        <v>5</v>
      </c>
      <c r="C18895" s="4" t="s">
        <v>7</v>
      </c>
    </row>
    <row r="18896" spans="1:9">
      <c r="A18896" t="n">
        <v>157357</v>
      </c>
      <c r="B18896" s="25" t="n">
        <v>16</v>
      </c>
      <c r="C18896" s="7" t="n">
        <v>0</v>
      </c>
    </row>
    <row r="18897" spans="1:8">
      <c r="A18897" t="s">
        <v>4</v>
      </c>
      <c r="B18897" s="4" t="s">
        <v>5</v>
      </c>
      <c r="C18897" s="4" t="s">
        <v>7</v>
      </c>
      <c r="D18897" s="4" t="s">
        <v>8</v>
      </c>
      <c r="E18897" s="4" t="s">
        <v>14</v>
      </c>
      <c r="F18897" s="4" t="s">
        <v>74</v>
      </c>
      <c r="G18897" s="4" t="s">
        <v>8</v>
      </c>
      <c r="H18897" s="4" t="s">
        <v>8</v>
      </c>
    </row>
    <row r="18898" spans="1:8">
      <c r="A18898" t="n">
        <v>157360</v>
      </c>
      <c r="B18898" s="40" t="n">
        <v>26</v>
      </c>
      <c r="C18898" s="7" t="n">
        <v>5</v>
      </c>
      <c r="D18898" s="7" t="n">
        <v>17</v>
      </c>
      <c r="E18898" s="7" t="n">
        <v>62722</v>
      </c>
      <c r="F18898" s="7" t="s">
        <v>1001</v>
      </c>
      <c r="G18898" s="7" t="n">
        <v>2</v>
      </c>
      <c r="H18898" s="7" t="n">
        <v>0</v>
      </c>
    </row>
    <row r="18899" spans="1:8">
      <c r="A18899" t="s">
        <v>4</v>
      </c>
      <c r="B18899" s="4" t="s">
        <v>5</v>
      </c>
    </row>
    <row r="18900" spans="1:8">
      <c r="A18900" t="n">
        <v>157437</v>
      </c>
      <c r="B18900" s="41" t="n">
        <v>28</v>
      </c>
    </row>
    <row r="18901" spans="1:8">
      <c r="A18901" t="s">
        <v>4</v>
      </c>
      <c r="B18901" s="4" t="s">
        <v>5</v>
      </c>
      <c r="C18901" s="4" t="s">
        <v>8</v>
      </c>
      <c r="D18901" s="4" t="s">
        <v>7</v>
      </c>
      <c r="E18901" s="4" t="s">
        <v>9</v>
      </c>
    </row>
    <row r="18902" spans="1:8">
      <c r="A18902" t="n">
        <v>157438</v>
      </c>
      <c r="B18902" s="39" t="n">
        <v>51</v>
      </c>
      <c r="C18902" s="7" t="n">
        <v>4</v>
      </c>
      <c r="D18902" s="7" t="n">
        <v>9</v>
      </c>
      <c r="E18902" s="7" t="s">
        <v>468</v>
      </c>
    </row>
    <row r="18903" spans="1:8">
      <c r="A18903" t="s">
        <v>4</v>
      </c>
      <c r="B18903" s="4" t="s">
        <v>5</v>
      </c>
      <c r="C18903" s="4" t="s">
        <v>7</v>
      </c>
    </row>
    <row r="18904" spans="1:8">
      <c r="A18904" t="n">
        <v>157452</v>
      </c>
      <c r="B18904" s="25" t="n">
        <v>16</v>
      </c>
      <c r="C18904" s="7" t="n">
        <v>0</v>
      </c>
    </row>
    <row r="18905" spans="1:8">
      <c r="A18905" t="s">
        <v>4</v>
      </c>
      <c r="B18905" s="4" t="s">
        <v>5</v>
      </c>
      <c r="C18905" s="4" t="s">
        <v>7</v>
      </c>
      <c r="D18905" s="4" t="s">
        <v>8</v>
      </c>
      <c r="E18905" s="4" t="s">
        <v>14</v>
      </c>
      <c r="F18905" s="4" t="s">
        <v>74</v>
      </c>
      <c r="G18905" s="4" t="s">
        <v>8</v>
      </c>
      <c r="H18905" s="4" t="s">
        <v>8</v>
      </c>
      <c r="I18905" s="4" t="s">
        <v>8</v>
      </c>
      <c r="J18905" s="4" t="s">
        <v>14</v>
      </c>
      <c r="K18905" s="4" t="s">
        <v>74</v>
      </c>
      <c r="L18905" s="4" t="s">
        <v>8</v>
      </c>
      <c r="M18905" s="4" t="s">
        <v>8</v>
      </c>
    </row>
    <row r="18906" spans="1:8">
      <c r="A18906" t="n">
        <v>157455</v>
      </c>
      <c r="B18906" s="40" t="n">
        <v>26</v>
      </c>
      <c r="C18906" s="7" t="n">
        <v>9</v>
      </c>
      <c r="D18906" s="7" t="n">
        <v>17</v>
      </c>
      <c r="E18906" s="7" t="n">
        <v>62723</v>
      </c>
      <c r="F18906" s="7" t="s">
        <v>1002</v>
      </c>
      <c r="G18906" s="7" t="n">
        <v>2</v>
      </c>
      <c r="H18906" s="7" t="n">
        <v>3</v>
      </c>
      <c r="I18906" s="7" t="n">
        <v>17</v>
      </c>
      <c r="J18906" s="7" t="n">
        <v>62724</v>
      </c>
      <c r="K18906" s="7" t="s">
        <v>1003</v>
      </c>
      <c r="L18906" s="7" t="n">
        <v>2</v>
      </c>
      <c r="M18906" s="7" t="n">
        <v>0</v>
      </c>
    </row>
    <row r="18907" spans="1:8">
      <c r="A18907" t="s">
        <v>4</v>
      </c>
      <c r="B18907" s="4" t="s">
        <v>5</v>
      </c>
    </row>
    <row r="18908" spans="1:8">
      <c r="A18908" t="n">
        <v>157664</v>
      </c>
      <c r="B18908" s="41" t="n">
        <v>28</v>
      </c>
    </row>
    <row r="18909" spans="1:8">
      <c r="A18909" t="s">
        <v>4</v>
      </c>
      <c r="B18909" s="4" t="s">
        <v>5</v>
      </c>
      <c r="C18909" s="4" t="s">
        <v>7</v>
      </c>
      <c r="D18909" s="4" t="s">
        <v>8</v>
      </c>
    </row>
    <row r="18910" spans="1:8">
      <c r="A18910" t="n">
        <v>157665</v>
      </c>
      <c r="B18910" s="42" t="n">
        <v>89</v>
      </c>
      <c r="C18910" s="7" t="n">
        <v>65533</v>
      </c>
      <c r="D18910" s="7" t="n">
        <v>1</v>
      </c>
    </row>
    <row r="18911" spans="1:8">
      <c r="A18911" t="s">
        <v>4</v>
      </c>
      <c r="B18911" s="4" t="s">
        <v>5</v>
      </c>
      <c r="C18911" s="4" t="s">
        <v>8</v>
      </c>
      <c r="D18911" s="4" t="s">
        <v>7</v>
      </c>
      <c r="E18911" s="4" t="s">
        <v>13</v>
      </c>
    </row>
    <row r="18912" spans="1:8">
      <c r="A18912" t="n">
        <v>157669</v>
      </c>
      <c r="B18912" s="27" t="n">
        <v>58</v>
      </c>
      <c r="C18912" s="7" t="n">
        <v>101</v>
      </c>
      <c r="D18912" s="7" t="n">
        <v>300</v>
      </c>
      <c r="E18912" s="7" t="n">
        <v>1</v>
      </c>
    </row>
    <row r="18913" spans="1:13">
      <c r="A18913" t="s">
        <v>4</v>
      </c>
      <c r="B18913" s="4" t="s">
        <v>5</v>
      </c>
      <c r="C18913" s="4" t="s">
        <v>8</v>
      </c>
      <c r="D18913" s="4" t="s">
        <v>7</v>
      </c>
    </row>
    <row r="18914" spans="1:13">
      <c r="A18914" t="n">
        <v>157677</v>
      </c>
      <c r="B18914" s="27" t="n">
        <v>58</v>
      </c>
      <c r="C18914" s="7" t="n">
        <v>254</v>
      </c>
      <c r="D18914" s="7" t="n">
        <v>0</v>
      </c>
    </row>
    <row r="18915" spans="1:13">
      <c r="A18915" t="s">
        <v>4</v>
      </c>
      <c r="B18915" s="4" t="s">
        <v>5</v>
      </c>
      <c r="C18915" s="4" t="s">
        <v>8</v>
      </c>
      <c r="D18915" s="4" t="s">
        <v>14</v>
      </c>
      <c r="E18915" s="4" t="s">
        <v>14</v>
      </c>
      <c r="F18915" s="4" t="s">
        <v>14</v>
      </c>
      <c r="G18915" s="4" t="s">
        <v>14</v>
      </c>
      <c r="H18915" s="4" t="s">
        <v>14</v>
      </c>
      <c r="I18915" s="4" t="s">
        <v>14</v>
      </c>
      <c r="J18915" s="4" t="s">
        <v>14</v>
      </c>
      <c r="K18915" s="4" t="s">
        <v>14</v>
      </c>
    </row>
    <row r="18916" spans="1:13">
      <c r="A18916" t="n">
        <v>157681</v>
      </c>
      <c r="B18916" s="38" t="n">
        <v>175</v>
      </c>
      <c r="C18916" s="7" t="n">
        <v>1</v>
      </c>
      <c r="D18916" s="7" t="n">
        <v>0</v>
      </c>
      <c r="E18916" s="7" t="n">
        <v>0</v>
      </c>
      <c r="F18916" s="7" t="n">
        <v>0</v>
      </c>
      <c r="G18916" s="7" t="n">
        <v>0</v>
      </c>
      <c r="H18916" s="7" t="n">
        <v>0</v>
      </c>
      <c r="I18916" s="7" t="n">
        <v>1135706112</v>
      </c>
      <c r="J18916" s="7" t="n">
        <v>0</v>
      </c>
      <c r="K18916" s="7" t="n">
        <v>1091567616</v>
      </c>
    </row>
    <row r="18917" spans="1:13">
      <c r="A18917" t="s">
        <v>4</v>
      </c>
      <c r="B18917" s="4" t="s">
        <v>5</v>
      </c>
      <c r="C18917" s="4" t="s">
        <v>8</v>
      </c>
      <c r="D18917" s="4" t="s">
        <v>8</v>
      </c>
      <c r="E18917" s="4" t="s">
        <v>13</v>
      </c>
      <c r="F18917" s="4" t="s">
        <v>13</v>
      </c>
      <c r="G18917" s="4" t="s">
        <v>13</v>
      </c>
      <c r="H18917" s="4" t="s">
        <v>7</v>
      </c>
    </row>
    <row r="18918" spans="1:13">
      <c r="A18918" t="n">
        <v>157715</v>
      </c>
      <c r="B18918" s="31" t="n">
        <v>45</v>
      </c>
      <c r="C18918" s="7" t="n">
        <v>2</v>
      </c>
      <c r="D18918" s="7" t="n">
        <v>3</v>
      </c>
      <c r="E18918" s="7" t="n">
        <v>-5.44999980926514</v>
      </c>
      <c r="F18918" s="7" t="n">
        <v>3.97000002861023</v>
      </c>
      <c r="G18918" s="7" t="n">
        <v>50.8499984741211</v>
      </c>
      <c r="H18918" s="7" t="n">
        <v>0</v>
      </c>
    </row>
    <row r="18919" spans="1:13">
      <c r="A18919" t="s">
        <v>4</v>
      </c>
      <c r="B18919" s="4" t="s">
        <v>5</v>
      </c>
      <c r="C18919" s="4" t="s">
        <v>8</v>
      </c>
      <c r="D18919" s="4" t="s">
        <v>8</v>
      </c>
      <c r="E18919" s="4" t="s">
        <v>13</v>
      </c>
      <c r="F18919" s="4" t="s">
        <v>13</v>
      </c>
      <c r="G18919" s="4" t="s">
        <v>13</v>
      </c>
      <c r="H18919" s="4" t="s">
        <v>7</v>
      </c>
      <c r="I18919" s="4" t="s">
        <v>8</v>
      </c>
    </row>
    <row r="18920" spans="1:13">
      <c r="A18920" t="n">
        <v>157732</v>
      </c>
      <c r="B18920" s="31" t="n">
        <v>45</v>
      </c>
      <c r="C18920" s="7" t="n">
        <v>4</v>
      </c>
      <c r="D18920" s="7" t="n">
        <v>3</v>
      </c>
      <c r="E18920" s="7" t="n">
        <v>8.44999980926514</v>
      </c>
      <c r="F18920" s="7" t="n">
        <v>127.849998474121</v>
      </c>
      <c r="G18920" s="7" t="n">
        <v>0</v>
      </c>
      <c r="H18920" s="7" t="n">
        <v>0</v>
      </c>
      <c r="I18920" s="7" t="n">
        <v>0</v>
      </c>
    </row>
    <row r="18921" spans="1:13">
      <c r="A18921" t="s">
        <v>4</v>
      </c>
      <c r="B18921" s="4" t="s">
        <v>5</v>
      </c>
      <c r="C18921" s="4" t="s">
        <v>8</v>
      </c>
      <c r="D18921" s="4" t="s">
        <v>8</v>
      </c>
      <c r="E18921" s="4" t="s">
        <v>13</v>
      </c>
      <c r="F18921" s="4" t="s">
        <v>7</v>
      </c>
    </row>
    <row r="18922" spans="1:13">
      <c r="A18922" t="n">
        <v>157750</v>
      </c>
      <c r="B18922" s="31" t="n">
        <v>45</v>
      </c>
      <c r="C18922" s="7" t="n">
        <v>5</v>
      </c>
      <c r="D18922" s="7" t="n">
        <v>3</v>
      </c>
      <c r="E18922" s="7" t="n">
        <v>9.5</v>
      </c>
      <c r="F18922" s="7" t="n">
        <v>0</v>
      </c>
    </row>
    <row r="18923" spans="1:13">
      <c r="A18923" t="s">
        <v>4</v>
      </c>
      <c r="B18923" s="4" t="s">
        <v>5</v>
      </c>
      <c r="C18923" s="4" t="s">
        <v>8</v>
      </c>
      <c r="D18923" s="4" t="s">
        <v>8</v>
      </c>
      <c r="E18923" s="4" t="s">
        <v>13</v>
      </c>
      <c r="F18923" s="4" t="s">
        <v>7</v>
      </c>
    </row>
    <row r="18924" spans="1:13">
      <c r="A18924" t="n">
        <v>157759</v>
      </c>
      <c r="B18924" s="31" t="n">
        <v>45</v>
      </c>
      <c r="C18924" s="7" t="n">
        <v>11</v>
      </c>
      <c r="D18924" s="7" t="n">
        <v>3</v>
      </c>
      <c r="E18924" s="7" t="n">
        <v>26</v>
      </c>
      <c r="F18924" s="7" t="n">
        <v>0</v>
      </c>
    </row>
    <row r="18925" spans="1:13">
      <c r="A18925" t="s">
        <v>4</v>
      </c>
      <c r="B18925" s="4" t="s">
        <v>5</v>
      </c>
      <c r="C18925" s="4" t="s">
        <v>8</v>
      </c>
      <c r="D18925" s="4" t="s">
        <v>8</v>
      </c>
      <c r="E18925" s="4" t="s">
        <v>13</v>
      </c>
      <c r="F18925" s="4" t="s">
        <v>13</v>
      </c>
      <c r="G18925" s="4" t="s">
        <v>13</v>
      </c>
      <c r="H18925" s="4" t="s">
        <v>7</v>
      </c>
      <c r="I18925" s="4" t="s">
        <v>8</v>
      </c>
    </row>
    <row r="18926" spans="1:13">
      <c r="A18926" t="n">
        <v>157768</v>
      </c>
      <c r="B18926" s="31" t="n">
        <v>45</v>
      </c>
      <c r="C18926" s="7" t="n">
        <v>4</v>
      </c>
      <c r="D18926" s="7" t="n">
        <v>3</v>
      </c>
      <c r="E18926" s="7" t="n">
        <v>9.19999980926514</v>
      </c>
      <c r="F18926" s="7" t="n">
        <v>109.150001525879</v>
      </c>
      <c r="G18926" s="7" t="n">
        <v>0</v>
      </c>
      <c r="H18926" s="7" t="n">
        <v>30000</v>
      </c>
      <c r="I18926" s="7" t="n">
        <v>0</v>
      </c>
    </row>
    <row r="18927" spans="1:13">
      <c r="A18927" t="s">
        <v>4</v>
      </c>
      <c r="B18927" s="4" t="s">
        <v>5</v>
      </c>
      <c r="C18927" s="4" t="s">
        <v>8</v>
      </c>
      <c r="D18927" s="4" t="s">
        <v>8</v>
      </c>
      <c r="E18927" s="4" t="s">
        <v>13</v>
      </c>
      <c r="F18927" s="4" t="s">
        <v>7</v>
      </c>
    </row>
    <row r="18928" spans="1:13">
      <c r="A18928" t="n">
        <v>157786</v>
      </c>
      <c r="B18928" s="31" t="n">
        <v>45</v>
      </c>
      <c r="C18928" s="7" t="n">
        <v>5</v>
      </c>
      <c r="D18928" s="7" t="n">
        <v>3</v>
      </c>
      <c r="E18928" s="7" t="n">
        <v>9.5</v>
      </c>
      <c r="F18928" s="7" t="n">
        <v>30000</v>
      </c>
    </row>
    <row r="18929" spans="1:11">
      <c r="A18929" t="s">
        <v>4</v>
      </c>
      <c r="B18929" s="4" t="s">
        <v>5</v>
      </c>
      <c r="C18929" s="4" t="s">
        <v>8</v>
      </c>
      <c r="D18929" s="4" t="s">
        <v>7</v>
      </c>
    </row>
    <row r="18930" spans="1:11">
      <c r="A18930" t="n">
        <v>157795</v>
      </c>
      <c r="B18930" s="27" t="n">
        <v>58</v>
      </c>
      <c r="C18930" s="7" t="n">
        <v>255</v>
      </c>
      <c r="D18930" s="7" t="n">
        <v>0</v>
      </c>
    </row>
    <row r="18931" spans="1:11">
      <c r="A18931" t="s">
        <v>4</v>
      </c>
      <c r="B18931" s="4" t="s">
        <v>5</v>
      </c>
      <c r="C18931" s="4" t="s">
        <v>8</v>
      </c>
      <c r="D18931" s="4" t="s">
        <v>7</v>
      </c>
      <c r="E18931" s="4" t="s">
        <v>9</v>
      </c>
    </row>
    <row r="18932" spans="1:11">
      <c r="A18932" t="n">
        <v>157799</v>
      </c>
      <c r="B18932" s="39" t="n">
        <v>51</v>
      </c>
      <c r="C18932" s="7" t="n">
        <v>4</v>
      </c>
      <c r="D18932" s="7" t="n">
        <v>16</v>
      </c>
      <c r="E18932" s="7" t="s">
        <v>285</v>
      </c>
    </row>
    <row r="18933" spans="1:11">
      <c r="A18933" t="s">
        <v>4</v>
      </c>
      <c r="B18933" s="4" t="s">
        <v>5</v>
      </c>
      <c r="C18933" s="4" t="s">
        <v>7</v>
      </c>
    </row>
    <row r="18934" spans="1:11">
      <c r="A18934" t="n">
        <v>157813</v>
      </c>
      <c r="B18934" s="25" t="n">
        <v>16</v>
      </c>
      <c r="C18934" s="7" t="n">
        <v>0</v>
      </c>
    </row>
    <row r="18935" spans="1:11">
      <c r="A18935" t="s">
        <v>4</v>
      </c>
      <c r="B18935" s="4" t="s">
        <v>5</v>
      </c>
      <c r="C18935" s="4" t="s">
        <v>7</v>
      </c>
      <c r="D18935" s="4" t="s">
        <v>8</v>
      </c>
      <c r="E18935" s="4" t="s">
        <v>14</v>
      </c>
      <c r="F18935" s="4" t="s">
        <v>74</v>
      </c>
      <c r="G18935" s="4" t="s">
        <v>8</v>
      </c>
      <c r="H18935" s="4" t="s">
        <v>8</v>
      </c>
      <c r="I18935" s="4" t="s">
        <v>8</v>
      </c>
      <c r="J18935" s="4" t="s">
        <v>14</v>
      </c>
      <c r="K18935" s="4" t="s">
        <v>74</v>
      </c>
      <c r="L18935" s="4" t="s">
        <v>8</v>
      </c>
      <c r="M18935" s="4" t="s">
        <v>8</v>
      </c>
    </row>
    <row r="18936" spans="1:11">
      <c r="A18936" t="n">
        <v>157816</v>
      </c>
      <c r="B18936" s="40" t="n">
        <v>26</v>
      </c>
      <c r="C18936" s="7" t="n">
        <v>16</v>
      </c>
      <c r="D18936" s="7" t="n">
        <v>17</v>
      </c>
      <c r="E18936" s="7" t="n">
        <v>62725</v>
      </c>
      <c r="F18936" s="7" t="s">
        <v>1004</v>
      </c>
      <c r="G18936" s="7" t="n">
        <v>2</v>
      </c>
      <c r="H18936" s="7" t="n">
        <v>3</v>
      </c>
      <c r="I18936" s="7" t="n">
        <v>17</v>
      </c>
      <c r="J18936" s="7" t="n">
        <v>62726</v>
      </c>
      <c r="K18936" s="7" t="s">
        <v>1005</v>
      </c>
      <c r="L18936" s="7" t="n">
        <v>2</v>
      </c>
      <c r="M18936" s="7" t="n">
        <v>0</v>
      </c>
    </row>
    <row r="18937" spans="1:11">
      <c r="A18937" t="s">
        <v>4</v>
      </c>
      <c r="B18937" s="4" t="s">
        <v>5</v>
      </c>
    </row>
    <row r="18938" spans="1:11">
      <c r="A18938" t="n">
        <v>158042</v>
      </c>
      <c r="B18938" s="41" t="n">
        <v>28</v>
      </c>
    </row>
    <row r="18939" spans="1:11">
      <c r="A18939" t="s">
        <v>4</v>
      </c>
      <c r="B18939" s="4" t="s">
        <v>5</v>
      </c>
      <c r="C18939" s="4" t="s">
        <v>9</v>
      </c>
      <c r="D18939" s="4" t="s">
        <v>7</v>
      </c>
    </row>
    <row r="18940" spans="1:11">
      <c r="A18940" t="n">
        <v>158043</v>
      </c>
      <c r="B18940" s="57" t="n">
        <v>29</v>
      </c>
      <c r="C18940" s="7" t="s">
        <v>15</v>
      </c>
      <c r="D18940" s="7" t="n">
        <v>65533</v>
      </c>
    </row>
    <row r="18941" spans="1:11">
      <c r="A18941" t="s">
        <v>4</v>
      </c>
      <c r="B18941" s="4" t="s">
        <v>5</v>
      </c>
      <c r="C18941" s="4" t="s">
        <v>8</v>
      </c>
      <c r="D18941" s="4" t="s">
        <v>7</v>
      </c>
      <c r="E18941" s="4" t="s">
        <v>7</v>
      </c>
      <c r="F18941" s="4" t="s">
        <v>8</v>
      </c>
    </row>
    <row r="18942" spans="1:11">
      <c r="A18942" t="n">
        <v>158047</v>
      </c>
      <c r="B18942" s="37" t="n">
        <v>25</v>
      </c>
      <c r="C18942" s="7" t="n">
        <v>1</v>
      </c>
      <c r="D18942" s="7" t="n">
        <v>60</v>
      </c>
      <c r="E18942" s="7" t="n">
        <v>640</v>
      </c>
      <c r="F18942" s="7" t="n">
        <v>1</v>
      </c>
    </row>
    <row r="18943" spans="1:11">
      <c r="A18943" t="s">
        <v>4</v>
      </c>
      <c r="B18943" s="4" t="s">
        <v>5</v>
      </c>
      <c r="C18943" s="4" t="s">
        <v>8</v>
      </c>
      <c r="D18943" s="4" t="s">
        <v>7</v>
      </c>
      <c r="E18943" s="4" t="s">
        <v>9</v>
      </c>
    </row>
    <row r="18944" spans="1:11">
      <c r="A18944" t="n">
        <v>158054</v>
      </c>
      <c r="B18944" s="39" t="n">
        <v>51</v>
      </c>
      <c r="C18944" s="7" t="n">
        <v>4</v>
      </c>
      <c r="D18944" s="7" t="n">
        <v>6</v>
      </c>
      <c r="E18944" s="7" t="s">
        <v>502</v>
      </c>
    </row>
    <row r="18945" spans="1:13">
      <c r="A18945" t="s">
        <v>4</v>
      </c>
      <c r="B18945" s="4" t="s">
        <v>5</v>
      </c>
      <c r="C18945" s="4" t="s">
        <v>7</v>
      </c>
    </row>
    <row r="18946" spans="1:13">
      <c r="A18946" t="n">
        <v>158067</v>
      </c>
      <c r="B18946" s="25" t="n">
        <v>16</v>
      </c>
      <c r="C18946" s="7" t="n">
        <v>0</v>
      </c>
    </row>
    <row r="18947" spans="1:13">
      <c r="A18947" t="s">
        <v>4</v>
      </c>
      <c r="B18947" s="4" t="s">
        <v>5</v>
      </c>
      <c r="C18947" s="4" t="s">
        <v>7</v>
      </c>
      <c r="D18947" s="4" t="s">
        <v>8</v>
      </c>
      <c r="E18947" s="4" t="s">
        <v>14</v>
      </c>
      <c r="F18947" s="4" t="s">
        <v>74</v>
      </c>
      <c r="G18947" s="4" t="s">
        <v>8</v>
      </c>
      <c r="H18947" s="4" t="s">
        <v>8</v>
      </c>
    </row>
    <row r="18948" spans="1:13">
      <c r="A18948" t="n">
        <v>158070</v>
      </c>
      <c r="B18948" s="40" t="n">
        <v>26</v>
      </c>
      <c r="C18948" s="7" t="n">
        <v>6</v>
      </c>
      <c r="D18948" s="7" t="n">
        <v>17</v>
      </c>
      <c r="E18948" s="7" t="n">
        <v>62727</v>
      </c>
      <c r="F18948" s="7" t="s">
        <v>1006</v>
      </c>
      <c r="G18948" s="7" t="n">
        <v>2</v>
      </c>
      <c r="H18948" s="7" t="n">
        <v>0</v>
      </c>
    </row>
    <row r="18949" spans="1:13">
      <c r="A18949" t="s">
        <v>4</v>
      </c>
      <c r="B18949" s="4" t="s">
        <v>5</v>
      </c>
    </row>
    <row r="18950" spans="1:13">
      <c r="A18950" t="n">
        <v>158140</v>
      </c>
      <c r="B18950" s="41" t="n">
        <v>28</v>
      </c>
    </row>
    <row r="18951" spans="1:13">
      <c r="A18951" t="s">
        <v>4</v>
      </c>
      <c r="B18951" s="4" t="s">
        <v>5</v>
      </c>
      <c r="C18951" s="4" t="s">
        <v>8</v>
      </c>
      <c r="D18951" s="4" t="s">
        <v>7</v>
      </c>
      <c r="E18951" s="4" t="s">
        <v>7</v>
      </c>
      <c r="F18951" s="4" t="s">
        <v>8</v>
      </c>
    </row>
    <row r="18952" spans="1:13">
      <c r="A18952" t="n">
        <v>158141</v>
      </c>
      <c r="B18952" s="37" t="n">
        <v>25</v>
      </c>
      <c r="C18952" s="7" t="n">
        <v>1</v>
      </c>
      <c r="D18952" s="7" t="n">
        <v>65535</v>
      </c>
      <c r="E18952" s="7" t="n">
        <v>65535</v>
      </c>
      <c r="F18952" s="7" t="n">
        <v>0</v>
      </c>
    </row>
    <row r="18953" spans="1:13">
      <c r="A18953" t="s">
        <v>4</v>
      </c>
      <c r="B18953" s="4" t="s">
        <v>5</v>
      </c>
      <c r="C18953" s="4" t="s">
        <v>8</v>
      </c>
      <c r="D18953" s="4" t="s">
        <v>7</v>
      </c>
      <c r="E18953" s="4" t="s">
        <v>7</v>
      </c>
      <c r="F18953" s="4" t="s">
        <v>8</v>
      </c>
    </row>
    <row r="18954" spans="1:13">
      <c r="A18954" t="n">
        <v>158148</v>
      </c>
      <c r="B18954" s="37" t="n">
        <v>25</v>
      </c>
      <c r="C18954" s="7" t="n">
        <v>1</v>
      </c>
      <c r="D18954" s="7" t="n">
        <v>60</v>
      </c>
      <c r="E18954" s="7" t="n">
        <v>640</v>
      </c>
      <c r="F18954" s="7" t="n">
        <v>2</v>
      </c>
    </row>
    <row r="18955" spans="1:13">
      <c r="A18955" t="s">
        <v>4</v>
      </c>
      <c r="B18955" s="4" t="s">
        <v>5</v>
      </c>
      <c r="C18955" s="4" t="s">
        <v>8</v>
      </c>
      <c r="D18955" s="4" t="s">
        <v>7</v>
      </c>
      <c r="E18955" s="4" t="s">
        <v>9</v>
      </c>
    </row>
    <row r="18956" spans="1:13">
      <c r="A18956" t="n">
        <v>158155</v>
      </c>
      <c r="B18956" s="39" t="n">
        <v>51</v>
      </c>
      <c r="C18956" s="7" t="n">
        <v>4</v>
      </c>
      <c r="D18956" s="7" t="n">
        <v>1</v>
      </c>
      <c r="E18956" s="7" t="s">
        <v>500</v>
      </c>
    </row>
    <row r="18957" spans="1:13">
      <c r="A18957" t="s">
        <v>4</v>
      </c>
      <c r="B18957" s="4" t="s">
        <v>5</v>
      </c>
      <c r="C18957" s="4" t="s">
        <v>7</v>
      </c>
    </row>
    <row r="18958" spans="1:13">
      <c r="A18958" t="n">
        <v>158168</v>
      </c>
      <c r="B18958" s="25" t="n">
        <v>16</v>
      </c>
      <c r="C18958" s="7" t="n">
        <v>0</v>
      </c>
    </row>
    <row r="18959" spans="1:13">
      <c r="A18959" t="s">
        <v>4</v>
      </c>
      <c r="B18959" s="4" t="s">
        <v>5</v>
      </c>
      <c r="C18959" s="4" t="s">
        <v>7</v>
      </c>
      <c r="D18959" s="4" t="s">
        <v>8</v>
      </c>
      <c r="E18959" s="4" t="s">
        <v>14</v>
      </c>
      <c r="F18959" s="4" t="s">
        <v>74</v>
      </c>
      <c r="G18959" s="4" t="s">
        <v>8</v>
      </c>
      <c r="H18959" s="4" t="s">
        <v>8</v>
      </c>
    </row>
    <row r="18960" spans="1:13">
      <c r="A18960" t="n">
        <v>158171</v>
      </c>
      <c r="B18960" s="40" t="n">
        <v>26</v>
      </c>
      <c r="C18960" s="7" t="n">
        <v>1</v>
      </c>
      <c r="D18960" s="7" t="n">
        <v>17</v>
      </c>
      <c r="E18960" s="7" t="n">
        <v>62728</v>
      </c>
      <c r="F18960" s="7" t="s">
        <v>1007</v>
      </c>
      <c r="G18960" s="7" t="n">
        <v>2</v>
      </c>
      <c r="H18960" s="7" t="n">
        <v>0</v>
      </c>
    </row>
    <row r="18961" spans="1:8">
      <c r="A18961" t="s">
        <v>4</v>
      </c>
      <c r="B18961" s="4" t="s">
        <v>5</v>
      </c>
    </row>
    <row r="18962" spans="1:8">
      <c r="A18962" t="n">
        <v>158296</v>
      </c>
      <c r="B18962" s="41" t="n">
        <v>28</v>
      </c>
    </row>
    <row r="18963" spans="1:8">
      <c r="A18963" t="s">
        <v>4</v>
      </c>
      <c r="B18963" s="4" t="s">
        <v>5</v>
      </c>
      <c r="C18963" s="4" t="s">
        <v>8</v>
      </c>
      <c r="D18963" s="4" t="s">
        <v>7</v>
      </c>
      <c r="E18963" s="4" t="s">
        <v>7</v>
      </c>
      <c r="F18963" s="4" t="s">
        <v>8</v>
      </c>
    </row>
    <row r="18964" spans="1:8">
      <c r="A18964" t="n">
        <v>158297</v>
      </c>
      <c r="B18964" s="37" t="n">
        <v>25</v>
      </c>
      <c r="C18964" s="7" t="n">
        <v>1</v>
      </c>
      <c r="D18964" s="7" t="n">
        <v>65535</v>
      </c>
      <c r="E18964" s="7" t="n">
        <v>65535</v>
      </c>
      <c r="F18964" s="7" t="n">
        <v>0</v>
      </c>
    </row>
    <row r="18965" spans="1:8">
      <c r="A18965" t="s">
        <v>4</v>
      </c>
      <c r="B18965" s="4" t="s">
        <v>5</v>
      </c>
      <c r="C18965" s="4" t="s">
        <v>8</v>
      </c>
      <c r="D18965" s="4" t="s">
        <v>7</v>
      </c>
      <c r="E18965" s="4" t="s">
        <v>7</v>
      </c>
      <c r="F18965" s="4" t="s">
        <v>8</v>
      </c>
    </row>
    <row r="18966" spans="1:8">
      <c r="A18966" t="n">
        <v>158304</v>
      </c>
      <c r="B18966" s="37" t="n">
        <v>25</v>
      </c>
      <c r="C18966" s="7" t="n">
        <v>1</v>
      </c>
      <c r="D18966" s="7" t="n">
        <v>260</v>
      </c>
      <c r="E18966" s="7" t="n">
        <v>640</v>
      </c>
      <c r="F18966" s="7" t="n">
        <v>2</v>
      </c>
    </row>
    <row r="18967" spans="1:8">
      <c r="A18967" t="s">
        <v>4</v>
      </c>
      <c r="B18967" s="4" t="s">
        <v>5</v>
      </c>
      <c r="C18967" s="4" t="s">
        <v>8</v>
      </c>
      <c r="D18967" s="4" t="s">
        <v>7</v>
      </c>
      <c r="E18967" s="4" t="s">
        <v>9</v>
      </c>
    </row>
    <row r="18968" spans="1:8">
      <c r="A18968" t="n">
        <v>158311</v>
      </c>
      <c r="B18968" s="39" t="n">
        <v>51</v>
      </c>
      <c r="C18968" s="7" t="n">
        <v>4</v>
      </c>
      <c r="D18968" s="7" t="n">
        <v>18</v>
      </c>
      <c r="E18968" s="7" t="s">
        <v>468</v>
      </c>
    </row>
    <row r="18969" spans="1:8">
      <c r="A18969" t="s">
        <v>4</v>
      </c>
      <c r="B18969" s="4" t="s">
        <v>5</v>
      </c>
      <c r="C18969" s="4" t="s">
        <v>7</v>
      </c>
    </row>
    <row r="18970" spans="1:8">
      <c r="A18970" t="n">
        <v>158325</v>
      </c>
      <c r="B18970" s="25" t="n">
        <v>16</v>
      </c>
      <c r="C18970" s="7" t="n">
        <v>0</v>
      </c>
    </row>
    <row r="18971" spans="1:8">
      <c r="A18971" t="s">
        <v>4</v>
      </c>
      <c r="B18971" s="4" t="s">
        <v>5</v>
      </c>
      <c r="C18971" s="4" t="s">
        <v>7</v>
      </c>
      <c r="D18971" s="4" t="s">
        <v>8</v>
      </c>
      <c r="E18971" s="4" t="s">
        <v>14</v>
      </c>
      <c r="F18971" s="4" t="s">
        <v>74</v>
      </c>
      <c r="G18971" s="4" t="s">
        <v>8</v>
      </c>
      <c r="H18971" s="4" t="s">
        <v>8</v>
      </c>
    </row>
    <row r="18972" spans="1:8">
      <c r="A18972" t="n">
        <v>158328</v>
      </c>
      <c r="B18972" s="40" t="n">
        <v>26</v>
      </c>
      <c r="C18972" s="7" t="n">
        <v>18</v>
      </c>
      <c r="D18972" s="7" t="n">
        <v>17</v>
      </c>
      <c r="E18972" s="7" t="n">
        <v>62729</v>
      </c>
      <c r="F18972" s="7" t="s">
        <v>1008</v>
      </c>
      <c r="G18972" s="7" t="n">
        <v>2</v>
      </c>
      <c r="H18972" s="7" t="n">
        <v>0</v>
      </c>
    </row>
    <row r="18973" spans="1:8">
      <c r="A18973" t="s">
        <v>4</v>
      </c>
      <c r="B18973" s="4" t="s">
        <v>5</v>
      </c>
    </row>
    <row r="18974" spans="1:8">
      <c r="A18974" t="n">
        <v>158404</v>
      </c>
      <c r="B18974" s="41" t="n">
        <v>28</v>
      </c>
    </row>
    <row r="18975" spans="1:8">
      <c r="A18975" t="s">
        <v>4</v>
      </c>
      <c r="B18975" s="4" t="s">
        <v>5</v>
      </c>
      <c r="C18975" s="4" t="s">
        <v>8</v>
      </c>
      <c r="D18975" s="4" t="s">
        <v>7</v>
      </c>
      <c r="E18975" s="4" t="s">
        <v>7</v>
      </c>
      <c r="F18975" s="4" t="s">
        <v>8</v>
      </c>
    </row>
    <row r="18976" spans="1:8">
      <c r="A18976" t="n">
        <v>158405</v>
      </c>
      <c r="B18976" s="37" t="n">
        <v>25</v>
      </c>
      <c r="C18976" s="7" t="n">
        <v>1</v>
      </c>
      <c r="D18976" s="7" t="n">
        <v>65535</v>
      </c>
      <c r="E18976" s="7" t="n">
        <v>65535</v>
      </c>
      <c r="F18976" s="7" t="n">
        <v>0</v>
      </c>
    </row>
    <row r="18977" spans="1:8">
      <c r="A18977" t="s">
        <v>4</v>
      </c>
      <c r="B18977" s="4" t="s">
        <v>5</v>
      </c>
      <c r="C18977" s="4" t="s">
        <v>8</v>
      </c>
      <c r="D18977" s="4" t="s">
        <v>7</v>
      </c>
      <c r="E18977" s="4" t="s">
        <v>7</v>
      </c>
      <c r="F18977" s="4" t="s">
        <v>8</v>
      </c>
    </row>
    <row r="18978" spans="1:8">
      <c r="A18978" t="n">
        <v>158412</v>
      </c>
      <c r="B18978" s="37" t="n">
        <v>25</v>
      </c>
      <c r="C18978" s="7" t="n">
        <v>1</v>
      </c>
      <c r="D18978" s="7" t="n">
        <v>260</v>
      </c>
      <c r="E18978" s="7" t="n">
        <v>640</v>
      </c>
      <c r="F18978" s="7" t="n">
        <v>1</v>
      </c>
    </row>
    <row r="18979" spans="1:8">
      <c r="A18979" t="s">
        <v>4</v>
      </c>
      <c r="B18979" s="4" t="s">
        <v>5</v>
      </c>
      <c r="C18979" s="4" t="s">
        <v>8</v>
      </c>
      <c r="D18979" s="4" t="s">
        <v>7</v>
      </c>
      <c r="E18979" s="4" t="s">
        <v>9</v>
      </c>
    </row>
    <row r="18980" spans="1:8">
      <c r="A18980" t="n">
        <v>158419</v>
      </c>
      <c r="B18980" s="39" t="n">
        <v>51</v>
      </c>
      <c r="C18980" s="7" t="n">
        <v>4</v>
      </c>
      <c r="D18980" s="7" t="n">
        <v>0</v>
      </c>
      <c r="E18980" s="7" t="s">
        <v>408</v>
      </c>
    </row>
    <row r="18981" spans="1:8">
      <c r="A18981" t="s">
        <v>4</v>
      </c>
      <c r="B18981" s="4" t="s">
        <v>5</v>
      </c>
      <c r="C18981" s="4" t="s">
        <v>7</v>
      </c>
    </row>
    <row r="18982" spans="1:8">
      <c r="A18982" t="n">
        <v>158434</v>
      </c>
      <c r="B18982" s="25" t="n">
        <v>16</v>
      </c>
      <c r="C18982" s="7" t="n">
        <v>0</v>
      </c>
    </row>
    <row r="18983" spans="1:8">
      <c r="A18983" t="s">
        <v>4</v>
      </c>
      <c r="B18983" s="4" t="s">
        <v>5</v>
      </c>
      <c r="C18983" s="4" t="s">
        <v>7</v>
      </c>
      <c r="D18983" s="4" t="s">
        <v>8</v>
      </c>
      <c r="E18983" s="4" t="s">
        <v>14</v>
      </c>
      <c r="F18983" s="4" t="s">
        <v>74</v>
      </c>
      <c r="G18983" s="4" t="s">
        <v>8</v>
      </c>
      <c r="H18983" s="4" t="s">
        <v>8</v>
      </c>
    </row>
    <row r="18984" spans="1:8">
      <c r="A18984" t="n">
        <v>158437</v>
      </c>
      <c r="B18984" s="40" t="n">
        <v>26</v>
      </c>
      <c r="C18984" s="7" t="n">
        <v>0</v>
      </c>
      <c r="D18984" s="7" t="n">
        <v>17</v>
      </c>
      <c r="E18984" s="7" t="n">
        <v>62730</v>
      </c>
      <c r="F18984" s="7" t="s">
        <v>1009</v>
      </c>
      <c r="G18984" s="7" t="n">
        <v>2</v>
      </c>
      <c r="H18984" s="7" t="n">
        <v>0</v>
      </c>
    </row>
    <row r="18985" spans="1:8">
      <c r="A18985" t="s">
        <v>4</v>
      </c>
      <c r="B18985" s="4" t="s">
        <v>5</v>
      </c>
    </row>
    <row r="18986" spans="1:8">
      <c r="A18986" t="n">
        <v>158462</v>
      </c>
      <c r="B18986" s="41" t="n">
        <v>28</v>
      </c>
    </row>
    <row r="18987" spans="1:8">
      <c r="A18987" t="s">
        <v>4</v>
      </c>
      <c r="B18987" s="4" t="s">
        <v>5</v>
      </c>
      <c r="C18987" s="4" t="s">
        <v>8</v>
      </c>
      <c r="D18987" s="4" t="s">
        <v>7</v>
      </c>
      <c r="E18987" s="4" t="s">
        <v>7</v>
      </c>
      <c r="F18987" s="4" t="s">
        <v>8</v>
      </c>
    </row>
    <row r="18988" spans="1:8">
      <c r="A18988" t="n">
        <v>158463</v>
      </c>
      <c r="B18988" s="37" t="n">
        <v>25</v>
      </c>
      <c r="C18988" s="7" t="n">
        <v>1</v>
      </c>
      <c r="D18988" s="7" t="n">
        <v>65535</v>
      </c>
      <c r="E18988" s="7" t="n">
        <v>65535</v>
      </c>
      <c r="F18988" s="7" t="n">
        <v>0</v>
      </c>
    </row>
    <row r="18989" spans="1:8">
      <c r="A18989" t="s">
        <v>4</v>
      </c>
      <c r="B18989" s="4" t="s">
        <v>5</v>
      </c>
      <c r="C18989" s="4" t="s">
        <v>7</v>
      </c>
      <c r="D18989" s="4" t="s">
        <v>8</v>
      </c>
    </row>
    <row r="18990" spans="1:8">
      <c r="A18990" t="n">
        <v>158470</v>
      </c>
      <c r="B18990" s="42" t="n">
        <v>89</v>
      </c>
      <c r="C18990" s="7" t="n">
        <v>65533</v>
      </c>
      <c r="D18990" s="7" t="n">
        <v>1</v>
      </c>
    </row>
    <row r="18991" spans="1:8">
      <c r="A18991" t="s">
        <v>4</v>
      </c>
      <c r="B18991" s="4" t="s">
        <v>5</v>
      </c>
      <c r="C18991" s="4" t="s">
        <v>8</v>
      </c>
      <c r="D18991" s="4" t="s">
        <v>7</v>
      </c>
      <c r="E18991" s="4" t="s">
        <v>13</v>
      </c>
    </row>
    <row r="18992" spans="1:8">
      <c r="A18992" t="n">
        <v>158474</v>
      </c>
      <c r="B18992" s="27" t="n">
        <v>58</v>
      </c>
      <c r="C18992" s="7" t="n">
        <v>101</v>
      </c>
      <c r="D18992" s="7" t="n">
        <v>300</v>
      </c>
      <c r="E18992" s="7" t="n">
        <v>1</v>
      </c>
    </row>
    <row r="18993" spans="1:8">
      <c r="A18993" t="s">
        <v>4</v>
      </c>
      <c r="B18993" s="4" t="s">
        <v>5</v>
      </c>
      <c r="C18993" s="4" t="s">
        <v>8</v>
      </c>
      <c r="D18993" s="4" t="s">
        <v>7</v>
      </c>
    </row>
    <row r="18994" spans="1:8">
      <c r="A18994" t="n">
        <v>158482</v>
      </c>
      <c r="B18994" s="27" t="n">
        <v>58</v>
      </c>
      <c r="C18994" s="7" t="n">
        <v>254</v>
      </c>
      <c r="D18994" s="7" t="n">
        <v>0</v>
      </c>
    </row>
    <row r="18995" spans="1:8">
      <c r="A18995" t="s">
        <v>4</v>
      </c>
      <c r="B18995" s="4" t="s">
        <v>5</v>
      </c>
      <c r="C18995" s="4" t="s">
        <v>7</v>
      </c>
      <c r="D18995" s="4" t="s">
        <v>13</v>
      </c>
      <c r="E18995" s="4" t="s">
        <v>13</v>
      </c>
      <c r="F18995" s="4" t="s">
        <v>13</v>
      </c>
      <c r="G18995" s="4" t="s">
        <v>13</v>
      </c>
    </row>
    <row r="18996" spans="1:8">
      <c r="A18996" t="n">
        <v>158486</v>
      </c>
      <c r="B18996" s="46" t="n">
        <v>46</v>
      </c>
      <c r="C18996" s="7" t="n">
        <v>0</v>
      </c>
      <c r="D18996" s="7" t="n">
        <v>0.550000011920929</v>
      </c>
      <c r="E18996" s="7" t="n">
        <v>2</v>
      </c>
      <c r="F18996" s="7" t="n">
        <v>42.4000015258789</v>
      </c>
      <c r="G18996" s="7" t="n">
        <v>0</v>
      </c>
    </row>
    <row r="18997" spans="1:8">
      <c r="A18997" t="s">
        <v>4</v>
      </c>
      <c r="B18997" s="4" t="s">
        <v>5</v>
      </c>
      <c r="C18997" s="4" t="s">
        <v>7</v>
      </c>
      <c r="D18997" s="4" t="s">
        <v>13</v>
      </c>
      <c r="E18997" s="4" t="s">
        <v>13</v>
      </c>
      <c r="F18997" s="4" t="s">
        <v>13</v>
      </c>
      <c r="G18997" s="4" t="s">
        <v>13</v>
      </c>
    </row>
    <row r="18998" spans="1:8">
      <c r="A18998" t="n">
        <v>158505</v>
      </c>
      <c r="B18998" s="46" t="n">
        <v>46</v>
      </c>
      <c r="C18998" s="7" t="n">
        <v>1</v>
      </c>
      <c r="D18998" s="7" t="n">
        <v>-1.25</v>
      </c>
      <c r="E18998" s="7" t="n">
        <v>2</v>
      </c>
      <c r="F18998" s="7" t="n">
        <v>41.0999984741211</v>
      </c>
      <c r="G18998" s="7" t="n">
        <v>0</v>
      </c>
    </row>
    <row r="18999" spans="1:8">
      <c r="A18999" t="s">
        <v>4</v>
      </c>
      <c r="B18999" s="4" t="s">
        <v>5</v>
      </c>
      <c r="C18999" s="4" t="s">
        <v>7</v>
      </c>
      <c r="D18999" s="4" t="s">
        <v>13</v>
      </c>
      <c r="E18999" s="4" t="s">
        <v>13</v>
      </c>
      <c r="F18999" s="4" t="s">
        <v>13</v>
      </c>
      <c r="G18999" s="4" t="s">
        <v>13</v>
      </c>
    </row>
    <row r="19000" spans="1:8">
      <c r="A19000" t="n">
        <v>158524</v>
      </c>
      <c r="B19000" s="46" t="n">
        <v>46</v>
      </c>
      <c r="C19000" s="7" t="n">
        <v>2</v>
      </c>
      <c r="D19000" s="7" t="n">
        <v>1.25</v>
      </c>
      <c r="E19000" s="7" t="n">
        <v>2</v>
      </c>
      <c r="F19000" s="7" t="n">
        <v>41.3499984741211</v>
      </c>
      <c r="G19000" s="7" t="n">
        <v>0</v>
      </c>
    </row>
    <row r="19001" spans="1:8">
      <c r="A19001" t="s">
        <v>4</v>
      </c>
      <c r="B19001" s="4" t="s">
        <v>5</v>
      </c>
      <c r="C19001" s="4" t="s">
        <v>7</v>
      </c>
      <c r="D19001" s="4" t="s">
        <v>13</v>
      </c>
      <c r="E19001" s="4" t="s">
        <v>13</v>
      </c>
      <c r="F19001" s="4" t="s">
        <v>13</v>
      </c>
      <c r="G19001" s="4" t="s">
        <v>13</v>
      </c>
    </row>
    <row r="19002" spans="1:8">
      <c r="A19002" t="n">
        <v>158543</v>
      </c>
      <c r="B19002" s="46" t="n">
        <v>46</v>
      </c>
      <c r="C19002" s="7" t="n">
        <v>3</v>
      </c>
      <c r="D19002" s="7" t="n">
        <v>-0.100000001490116</v>
      </c>
      <c r="E19002" s="7" t="n">
        <v>2</v>
      </c>
      <c r="F19002" s="7" t="n">
        <v>40.9500007629395</v>
      </c>
      <c r="G19002" s="7" t="n">
        <v>0</v>
      </c>
    </row>
    <row r="19003" spans="1:8">
      <c r="A19003" t="s">
        <v>4</v>
      </c>
      <c r="B19003" s="4" t="s">
        <v>5</v>
      </c>
      <c r="C19003" s="4" t="s">
        <v>7</v>
      </c>
      <c r="D19003" s="4" t="s">
        <v>13</v>
      </c>
      <c r="E19003" s="4" t="s">
        <v>13</v>
      </c>
      <c r="F19003" s="4" t="s">
        <v>13</v>
      </c>
      <c r="G19003" s="4" t="s">
        <v>13</v>
      </c>
    </row>
    <row r="19004" spans="1:8">
      <c r="A19004" t="n">
        <v>158562</v>
      </c>
      <c r="B19004" s="46" t="n">
        <v>46</v>
      </c>
      <c r="C19004" s="7" t="n">
        <v>4</v>
      </c>
      <c r="D19004" s="7" t="n">
        <v>-1.54999995231628</v>
      </c>
      <c r="E19004" s="7" t="n">
        <v>2</v>
      </c>
      <c r="F19004" s="7" t="n">
        <v>40.3499984741211</v>
      </c>
      <c r="G19004" s="7" t="n">
        <v>0</v>
      </c>
    </row>
    <row r="19005" spans="1:8">
      <c r="A19005" t="s">
        <v>4</v>
      </c>
      <c r="B19005" s="4" t="s">
        <v>5</v>
      </c>
      <c r="C19005" s="4" t="s">
        <v>7</v>
      </c>
      <c r="D19005" s="4" t="s">
        <v>13</v>
      </c>
      <c r="E19005" s="4" t="s">
        <v>13</v>
      </c>
      <c r="F19005" s="4" t="s">
        <v>13</v>
      </c>
      <c r="G19005" s="4" t="s">
        <v>13</v>
      </c>
    </row>
    <row r="19006" spans="1:8">
      <c r="A19006" t="n">
        <v>158581</v>
      </c>
      <c r="B19006" s="46" t="n">
        <v>46</v>
      </c>
      <c r="C19006" s="7" t="n">
        <v>5</v>
      </c>
      <c r="D19006" s="7" t="n">
        <v>-0.449999988079071</v>
      </c>
      <c r="E19006" s="7" t="n">
        <v>2</v>
      </c>
      <c r="F19006" s="7" t="n">
        <v>40.2999992370605</v>
      </c>
      <c r="G19006" s="7" t="n">
        <v>0</v>
      </c>
    </row>
    <row r="19007" spans="1:8">
      <c r="A19007" t="s">
        <v>4</v>
      </c>
      <c r="B19007" s="4" t="s">
        <v>5</v>
      </c>
      <c r="C19007" s="4" t="s">
        <v>7</v>
      </c>
      <c r="D19007" s="4" t="s">
        <v>13</v>
      </c>
      <c r="E19007" s="4" t="s">
        <v>13</v>
      </c>
      <c r="F19007" s="4" t="s">
        <v>13</v>
      </c>
      <c r="G19007" s="4" t="s">
        <v>13</v>
      </c>
    </row>
    <row r="19008" spans="1:8">
      <c r="A19008" t="n">
        <v>158600</v>
      </c>
      <c r="B19008" s="46" t="n">
        <v>46</v>
      </c>
      <c r="C19008" s="7" t="n">
        <v>6</v>
      </c>
      <c r="D19008" s="7" t="n">
        <v>1.14999997615814</v>
      </c>
      <c r="E19008" s="7" t="n">
        <v>2</v>
      </c>
      <c r="F19008" s="7" t="n">
        <v>40.7000007629395</v>
      </c>
      <c r="G19008" s="7" t="n">
        <v>0</v>
      </c>
    </row>
    <row r="19009" spans="1:7">
      <c r="A19009" t="s">
        <v>4</v>
      </c>
      <c r="B19009" s="4" t="s">
        <v>5</v>
      </c>
      <c r="C19009" s="4" t="s">
        <v>7</v>
      </c>
      <c r="D19009" s="4" t="s">
        <v>13</v>
      </c>
      <c r="E19009" s="4" t="s">
        <v>13</v>
      </c>
      <c r="F19009" s="4" t="s">
        <v>13</v>
      </c>
      <c r="G19009" s="4" t="s">
        <v>13</v>
      </c>
    </row>
    <row r="19010" spans="1:7">
      <c r="A19010" t="n">
        <v>158619</v>
      </c>
      <c r="B19010" s="46" t="n">
        <v>46</v>
      </c>
      <c r="C19010" s="7" t="n">
        <v>7</v>
      </c>
      <c r="D19010" s="7" t="n">
        <v>1.20000004768372</v>
      </c>
      <c r="E19010" s="7" t="n">
        <v>2</v>
      </c>
      <c r="F19010" s="7" t="n">
        <v>39.9500007629395</v>
      </c>
      <c r="G19010" s="7" t="n">
        <v>0</v>
      </c>
    </row>
    <row r="19011" spans="1:7">
      <c r="A19011" t="s">
        <v>4</v>
      </c>
      <c r="B19011" s="4" t="s">
        <v>5</v>
      </c>
      <c r="C19011" s="4" t="s">
        <v>7</v>
      </c>
      <c r="D19011" s="4" t="s">
        <v>13</v>
      </c>
      <c r="E19011" s="4" t="s">
        <v>13</v>
      </c>
      <c r="F19011" s="4" t="s">
        <v>13</v>
      </c>
      <c r="G19011" s="4" t="s">
        <v>13</v>
      </c>
    </row>
    <row r="19012" spans="1:7">
      <c r="A19012" t="n">
        <v>158638</v>
      </c>
      <c r="B19012" s="46" t="n">
        <v>46</v>
      </c>
      <c r="C19012" s="7" t="n">
        <v>8</v>
      </c>
      <c r="D19012" s="7" t="n">
        <v>0.449999988079071</v>
      </c>
      <c r="E19012" s="7" t="n">
        <v>2</v>
      </c>
      <c r="F19012" s="7" t="n">
        <v>39.4000015258789</v>
      </c>
      <c r="G19012" s="7" t="n">
        <v>0</v>
      </c>
    </row>
    <row r="19013" spans="1:7">
      <c r="A19013" t="s">
        <v>4</v>
      </c>
      <c r="B19013" s="4" t="s">
        <v>5</v>
      </c>
      <c r="C19013" s="4" t="s">
        <v>7</v>
      </c>
      <c r="D19013" s="4" t="s">
        <v>13</v>
      </c>
      <c r="E19013" s="4" t="s">
        <v>13</v>
      </c>
      <c r="F19013" s="4" t="s">
        <v>13</v>
      </c>
      <c r="G19013" s="4" t="s">
        <v>13</v>
      </c>
    </row>
    <row r="19014" spans="1:7">
      <c r="A19014" t="n">
        <v>158657</v>
      </c>
      <c r="B19014" s="46" t="n">
        <v>46</v>
      </c>
      <c r="C19014" s="7" t="n">
        <v>9</v>
      </c>
      <c r="D19014" s="7" t="n">
        <v>-0.600000023841858</v>
      </c>
      <c r="E19014" s="7" t="n">
        <v>2</v>
      </c>
      <c r="F19014" s="7" t="n">
        <v>39.25</v>
      </c>
      <c r="G19014" s="7" t="n">
        <v>0</v>
      </c>
    </row>
    <row r="19015" spans="1:7">
      <c r="A19015" t="s">
        <v>4</v>
      </c>
      <c r="B19015" s="4" t="s">
        <v>5</v>
      </c>
      <c r="C19015" s="4" t="s">
        <v>7</v>
      </c>
      <c r="D19015" s="4" t="s">
        <v>13</v>
      </c>
      <c r="E19015" s="4" t="s">
        <v>13</v>
      </c>
      <c r="F19015" s="4" t="s">
        <v>13</v>
      </c>
      <c r="G19015" s="4" t="s">
        <v>13</v>
      </c>
    </row>
    <row r="19016" spans="1:7">
      <c r="A19016" t="n">
        <v>158676</v>
      </c>
      <c r="B19016" s="46" t="n">
        <v>46</v>
      </c>
      <c r="C19016" s="7" t="n">
        <v>11</v>
      </c>
      <c r="D19016" s="7" t="n">
        <v>-0.600000023841858</v>
      </c>
      <c r="E19016" s="7" t="n">
        <v>2</v>
      </c>
      <c r="F19016" s="7" t="n">
        <v>42.2000007629395</v>
      </c>
      <c r="G19016" s="7" t="n">
        <v>0</v>
      </c>
    </row>
    <row r="19017" spans="1:7">
      <c r="A19017" t="s">
        <v>4</v>
      </c>
      <c r="B19017" s="4" t="s">
        <v>5</v>
      </c>
      <c r="C19017" s="4" t="s">
        <v>7</v>
      </c>
      <c r="D19017" s="4" t="s">
        <v>13</v>
      </c>
      <c r="E19017" s="4" t="s">
        <v>13</v>
      </c>
      <c r="F19017" s="4" t="s">
        <v>13</v>
      </c>
      <c r="G19017" s="4" t="s">
        <v>13</v>
      </c>
    </row>
    <row r="19018" spans="1:7">
      <c r="A19018" t="n">
        <v>158695</v>
      </c>
      <c r="B19018" s="46" t="n">
        <v>46</v>
      </c>
      <c r="C19018" s="7" t="n">
        <v>7032</v>
      </c>
      <c r="D19018" s="7" t="n">
        <v>-0.150000005960464</v>
      </c>
      <c r="E19018" s="7" t="n">
        <v>2</v>
      </c>
      <c r="F19018" s="7" t="n">
        <v>40.4500007629395</v>
      </c>
      <c r="G19018" s="7" t="n">
        <v>0</v>
      </c>
    </row>
    <row r="19019" spans="1:7">
      <c r="A19019" t="s">
        <v>4</v>
      </c>
      <c r="B19019" s="4" t="s">
        <v>5</v>
      </c>
      <c r="C19019" s="4" t="s">
        <v>7</v>
      </c>
      <c r="D19019" s="4" t="s">
        <v>13</v>
      </c>
      <c r="E19019" s="4" t="s">
        <v>14</v>
      </c>
      <c r="F19019" s="4" t="s">
        <v>13</v>
      </c>
      <c r="G19019" s="4" t="s">
        <v>13</v>
      </c>
      <c r="H19019" s="4" t="s">
        <v>8</v>
      </c>
    </row>
    <row r="19020" spans="1:7">
      <c r="A19020" t="n">
        <v>158714</v>
      </c>
      <c r="B19020" s="87" t="n">
        <v>100</v>
      </c>
      <c r="C19020" s="7" t="n">
        <v>0</v>
      </c>
      <c r="D19020" s="7" t="n">
        <v>-5.25</v>
      </c>
      <c r="E19020" s="7" t="n">
        <v>1082340147</v>
      </c>
      <c r="F19020" s="7" t="n">
        <v>50.7999992370605</v>
      </c>
      <c r="G19020" s="7" t="n">
        <v>0</v>
      </c>
      <c r="H19020" s="7" t="n">
        <v>0</v>
      </c>
    </row>
    <row r="19021" spans="1:7">
      <c r="A19021" t="s">
        <v>4</v>
      </c>
      <c r="B19021" s="4" t="s">
        <v>5</v>
      </c>
      <c r="C19021" s="4" t="s">
        <v>7</v>
      </c>
      <c r="D19021" s="4" t="s">
        <v>13</v>
      </c>
      <c r="E19021" s="4" t="s">
        <v>14</v>
      </c>
      <c r="F19021" s="4" t="s">
        <v>13</v>
      </c>
      <c r="G19021" s="4" t="s">
        <v>13</v>
      </c>
      <c r="H19021" s="4" t="s">
        <v>8</v>
      </c>
    </row>
    <row r="19022" spans="1:7">
      <c r="A19022" t="n">
        <v>158734</v>
      </c>
      <c r="B19022" s="87" t="n">
        <v>100</v>
      </c>
      <c r="C19022" s="7" t="n">
        <v>1</v>
      </c>
      <c r="D19022" s="7" t="n">
        <v>-5.25</v>
      </c>
      <c r="E19022" s="7" t="n">
        <v>1082340147</v>
      </c>
      <c r="F19022" s="7" t="n">
        <v>50.7999992370605</v>
      </c>
      <c r="G19022" s="7" t="n">
        <v>0</v>
      </c>
      <c r="H19022" s="7" t="n">
        <v>0</v>
      </c>
    </row>
    <row r="19023" spans="1:7">
      <c r="A19023" t="s">
        <v>4</v>
      </c>
      <c r="B19023" s="4" t="s">
        <v>5</v>
      </c>
      <c r="C19023" s="4" t="s">
        <v>7</v>
      </c>
      <c r="D19023" s="4" t="s">
        <v>13</v>
      </c>
      <c r="E19023" s="4" t="s">
        <v>14</v>
      </c>
      <c r="F19023" s="4" t="s">
        <v>13</v>
      </c>
      <c r="G19023" s="4" t="s">
        <v>13</v>
      </c>
      <c r="H19023" s="4" t="s">
        <v>8</v>
      </c>
    </row>
    <row r="19024" spans="1:7">
      <c r="A19024" t="n">
        <v>158754</v>
      </c>
      <c r="B19024" s="87" t="n">
        <v>100</v>
      </c>
      <c r="C19024" s="7" t="n">
        <v>2</v>
      </c>
      <c r="D19024" s="7" t="n">
        <v>-5.25</v>
      </c>
      <c r="E19024" s="7" t="n">
        <v>1082340147</v>
      </c>
      <c r="F19024" s="7" t="n">
        <v>50.7999992370605</v>
      </c>
      <c r="G19024" s="7" t="n">
        <v>0</v>
      </c>
      <c r="H19024" s="7" t="n">
        <v>0</v>
      </c>
    </row>
    <row r="19025" spans="1:8">
      <c r="A19025" t="s">
        <v>4</v>
      </c>
      <c r="B19025" s="4" t="s">
        <v>5</v>
      </c>
      <c r="C19025" s="4" t="s">
        <v>7</v>
      </c>
      <c r="D19025" s="4" t="s">
        <v>13</v>
      </c>
      <c r="E19025" s="4" t="s">
        <v>14</v>
      </c>
      <c r="F19025" s="4" t="s">
        <v>13</v>
      </c>
      <c r="G19025" s="4" t="s">
        <v>13</v>
      </c>
      <c r="H19025" s="4" t="s">
        <v>8</v>
      </c>
    </row>
    <row r="19026" spans="1:8">
      <c r="A19026" t="n">
        <v>158774</v>
      </c>
      <c r="B19026" s="87" t="n">
        <v>100</v>
      </c>
      <c r="C19026" s="7" t="n">
        <v>3</v>
      </c>
      <c r="D19026" s="7" t="n">
        <v>-5.25</v>
      </c>
      <c r="E19026" s="7" t="n">
        <v>1082340147</v>
      </c>
      <c r="F19026" s="7" t="n">
        <v>50.7999992370605</v>
      </c>
      <c r="G19026" s="7" t="n">
        <v>0</v>
      </c>
      <c r="H19026" s="7" t="n">
        <v>0</v>
      </c>
    </row>
    <row r="19027" spans="1:8">
      <c r="A19027" t="s">
        <v>4</v>
      </c>
      <c r="B19027" s="4" t="s">
        <v>5</v>
      </c>
      <c r="C19027" s="4" t="s">
        <v>7</v>
      </c>
      <c r="D19027" s="4" t="s">
        <v>13</v>
      </c>
      <c r="E19027" s="4" t="s">
        <v>14</v>
      </c>
      <c r="F19027" s="4" t="s">
        <v>13</v>
      </c>
      <c r="G19027" s="4" t="s">
        <v>13</v>
      </c>
      <c r="H19027" s="4" t="s">
        <v>8</v>
      </c>
    </row>
    <row r="19028" spans="1:8">
      <c r="A19028" t="n">
        <v>158794</v>
      </c>
      <c r="B19028" s="87" t="n">
        <v>100</v>
      </c>
      <c r="C19028" s="7" t="n">
        <v>4</v>
      </c>
      <c r="D19028" s="7" t="n">
        <v>-5.25</v>
      </c>
      <c r="E19028" s="7" t="n">
        <v>1082340147</v>
      </c>
      <c r="F19028" s="7" t="n">
        <v>50.7999992370605</v>
      </c>
      <c r="G19028" s="7" t="n">
        <v>0</v>
      </c>
      <c r="H19028" s="7" t="n">
        <v>0</v>
      </c>
    </row>
    <row r="19029" spans="1:8">
      <c r="A19029" t="s">
        <v>4</v>
      </c>
      <c r="B19029" s="4" t="s">
        <v>5</v>
      </c>
      <c r="C19029" s="4" t="s">
        <v>7</v>
      </c>
      <c r="D19029" s="4" t="s">
        <v>13</v>
      </c>
      <c r="E19029" s="4" t="s">
        <v>14</v>
      </c>
      <c r="F19029" s="4" t="s">
        <v>13</v>
      </c>
      <c r="G19029" s="4" t="s">
        <v>13</v>
      </c>
      <c r="H19029" s="4" t="s">
        <v>8</v>
      </c>
    </row>
    <row r="19030" spans="1:8">
      <c r="A19030" t="n">
        <v>158814</v>
      </c>
      <c r="B19030" s="87" t="n">
        <v>100</v>
      </c>
      <c r="C19030" s="7" t="n">
        <v>5</v>
      </c>
      <c r="D19030" s="7" t="n">
        <v>-5.25</v>
      </c>
      <c r="E19030" s="7" t="n">
        <v>1082340147</v>
      </c>
      <c r="F19030" s="7" t="n">
        <v>50.7999992370605</v>
      </c>
      <c r="G19030" s="7" t="n">
        <v>0</v>
      </c>
      <c r="H19030" s="7" t="n">
        <v>0</v>
      </c>
    </row>
    <row r="19031" spans="1:8">
      <c r="A19031" t="s">
        <v>4</v>
      </c>
      <c r="B19031" s="4" t="s">
        <v>5</v>
      </c>
      <c r="C19031" s="4" t="s">
        <v>7</v>
      </c>
      <c r="D19031" s="4" t="s">
        <v>13</v>
      </c>
      <c r="E19031" s="4" t="s">
        <v>14</v>
      </c>
      <c r="F19031" s="4" t="s">
        <v>13</v>
      </c>
      <c r="G19031" s="4" t="s">
        <v>13</v>
      </c>
      <c r="H19031" s="4" t="s">
        <v>8</v>
      </c>
    </row>
    <row r="19032" spans="1:8">
      <c r="A19032" t="n">
        <v>158834</v>
      </c>
      <c r="B19032" s="87" t="n">
        <v>100</v>
      </c>
      <c r="C19032" s="7" t="n">
        <v>6</v>
      </c>
      <c r="D19032" s="7" t="n">
        <v>-5.25</v>
      </c>
      <c r="E19032" s="7" t="n">
        <v>1082340147</v>
      </c>
      <c r="F19032" s="7" t="n">
        <v>50.7999992370605</v>
      </c>
      <c r="G19032" s="7" t="n">
        <v>0</v>
      </c>
      <c r="H19032" s="7" t="n">
        <v>0</v>
      </c>
    </row>
    <row r="19033" spans="1:8">
      <c r="A19033" t="s">
        <v>4</v>
      </c>
      <c r="B19033" s="4" t="s">
        <v>5</v>
      </c>
      <c r="C19033" s="4" t="s">
        <v>7</v>
      </c>
      <c r="D19033" s="4" t="s">
        <v>13</v>
      </c>
      <c r="E19033" s="4" t="s">
        <v>14</v>
      </c>
      <c r="F19033" s="4" t="s">
        <v>13</v>
      </c>
      <c r="G19033" s="4" t="s">
        <v>13</v>
      </c>
      <c r="H19033" s="4" t="s">
        <v>8</v>
      </c>
    </row>
    <row r="19034" spans="1:8">
      <c r="A19034" t="n">
        <v>158854</v>
      </c>
      <c r="B19034" s="87" t="n">
        <v>100</v>
      </c>
      <c r="C19034" s="7" t="n">
        <v>7</v>
      </c>
      <c r="D19034" s="7" t="n">
        <v>-5.25</v>
      </c>
      <c r="E19034" s="7" t="n">
        <v>1082340147</v>
      </c>
      <c r="F19034" s="7" t="n">
        <v>50.7999992370605</v>
      </c>
      <c r="G19034" s="7" t="n">
        <v>0</v>
      </c>
      <c r="H19034" s="7" t="n">
        <v>0</v>
      </c>
    </row>
    <row r="19035" spans="1:8">
      <c r="A19035" t="s">
        <v>4</v>
      </c>
      <c r="B19035" s="4" t="s">
        <v>5</v>
      </c>
      <c r="C19035" s="4" t="s">
        <v>7</v>
      </c>
      <c r="D19035" s="4" t="s">
        <v>13</v>
      </c>
      <c r="E19035" s="4" t="s">
        <v>14</v>
      </c>
      <c r="F19035" s="4" t="s">
        <v>13</v>
      </c>
      <c r="G19035" s="4" t="s">
        <v>13</v>
      </c>
      <c r="H19035" s="4" t="s">
        <v>8</v>
      </c>
    </row>
    <row r="19036" spans="1:8">
      <c r="A19036" t="n">
        <v>158874</v>
      </c>
      <c r="B19036" s="87" t="n">
        <v>100</v>
      </c>
      <c r="C19036" s="7" t="n">
        <v>8</v>
      </c>
      <c r="D19036" s="7" t="n">
        <v>-5.25</v>
      </c>
      <c r="E19036" s="7" t="n">
        <v>1082340147</v>
      </c>
      <c r="F19036" s="7" t="n">
        <v>50.7999992370605</v>
      </c>
      <c r="G19036" s="7" t="n">
        <v>0</v>
      </c>
      <c r="H19036" s="7" t="n">
        <v>0</v>
      </c>
    </row>
    <row r="19037" spans="1:8">
      <c r="A19037" t="s">
        <v>4</v>
      </c>
      <c r="B19037" s="4" t="s">
        <v>5</v>
      </c>
      <c r="C19037" s="4" t="s">
        <v>7</v>
      </c>
      <c r="D19037" s="4" t="s">
        <v>13</v>
      </c>
      <c r="E19037" s="4" t="s">
        <v>14</v>
      </c>
      <c r="F19037" s="4" t="s">
        <v>13</v>
      </c>
      <c r="G19037" s="4" t="s">
        <v>13</v>
      </c>
      <c r="H19037" s="4" t="s">
        <v>8</v>
      </c>
    </row>
    <row r="19038" spans="1:8">
      <c r="A19038" t="n">
        <v>158894</v>
      </c>
      <c r="B19038" s="87" t="n">
        <v>100</v>
      </c>
      <c r="C19038" s="7" t="n">
        <v>9</v>
      </c>
      <c r="D19038" s="7" t="n">
        <v>-5.25</v>
      </c>
      <c r="E19038" s="7" t="n">
        <v>1082340147</v>
      </c>
      <c r="F19038" s="7" t="n">
        <v>50.7999992370605</v>
      </c>
      <c r="G19038" s="7" t="n">
        <v>0</v>
      </c>
      <c r="H19038" s="7" t="n">
        <v>0</v>
      </c>
    </row>
    <row r="19039" spans="1:8">
      <c r="A19039" t="s">
        <v>4</v>
      </c>
      <c r="B19039" s="4" t="s">
        <v>5</v>
      </c>
      <c r="C19039" s="4" t="s">
        <v>7</v>
      </c>
      <c r="D19039" s="4" t="s">
        <v>13</v>
      </c>
      <c r="E19039" s="4" t="s">
        <v>14</v>
      </c>
      <c r="F19039" s="4" t="s">
        <v>13</v>
      </c>
      <c r="G19039" s="4" t="s">
        <v>13</v>
      </c>
      <c r="H19039" s="4" t="s">
        <v>8</v>
      </c>
    </row>
    <row r="19040" spans="1:8">
      <c r="A19040" t="n">
        <v>158914</v>
      </c>
      <c r="B19040" s="87" t="n">
        <v>100</v>
      </c>
      <c r="C19040" s="7" t="n">
        <v>11</v>
      </c>
      <c r="D19040" s="7" t="n">
        <v>-5.25</v>
      </c>
      <c r="E19040" s="7" t="n">
        <v>1082340147</v>
      </c>
      <c r="F19040" s="7" t="n">
        <v>50.7999992370605</v>
      </c>
      <c r="G19040" s="7" t="n">
        <v>0</v>
      </c>
      <c r="H19040" s="7" t="n">
        <v>0</v>
      </c>
    </row>
    <row r="19041" spans="1:8">
      <c r="A19041" t="s">
        <v>4</v>
      </c>
      <c r="B19041" s="4" t="s">
        <v>5</v>
      </c>
      <c r="C19041" s="4" t="s">
        <v>7</v>
      </c>
      <c r="D19041" s="4" t="s">
        <v>13</v>
      </c>
      <c r="E19041" s="4" t="s">
        <v>14</v>
      </c>
      <c r="F19041" s="4" t="s">
        <v>13</v>
      </c>
      <c r="G19041" s="4" t="s">
        <v>13</v>
      </c>
      <c r="H19041" s="4" t="s">
        <v>8</v>
      </c>
    </row>
    <row r="19042" spans="1:8">
      <c r="A19042" t="n">
        <v>158934</v>
      </c>
      <c r="B19042" s="87" t="n">
        <v>100</v>
      </c>
      <c r="C19042" s="7" t="n">
        <v>7032</v>
      </c>
      <c r="D19042" s="7" t="n">
        <v>-5.25</v>
      </c>
      <c r="E19042" s="7" t="n">
        <v>1082340147</v>
      </c>
      <c r="F19042" s="7" t="n">
        <v>50.7999992370605</v>
      </c>
      <c r="G19042" s="7" t="n">
        <v>0</v>
      </c>
      <c r="H19042" s="7" t="n">
        <v>0</v>
      </c>
    </row>
    <row r="19043" spans="1:8">
      <c r="A19043" t="s">
        <v>4</v>
      </c>
      <c r="B19043" s="4" t="s">
        <v>5</v>
      </c>
      <c r="C19043" s="4" t="s">
        <v>7</v>
      </c>
    </row>
    <row r="19044" spans="1:8">
      <c r="A19044" t="n">
        <v>158954</v>
      </c>
      <c r="B19044" s="25" t="n">
        <v>16</v>
      </c>
      <c r="C19044" s="7" t="n">
        <v>0</v>
      </c>
    </row>
    <row r="19045" spans="1:8">
      <c r="A19045" t="s">
        <v>4</v>
      </c>
      <c r="B19045" s="4" t="s">
        <v>5</v>
      </c>
      <c r="C19045" s="4" t="s">
        <v>7</v>
      </c>
      <c r="D19045" s="4" t="s">
        <v>7</v>
      </c>
      <c r="E19045" s="4" t="s">
        <v>7</v>
      </c>
      <c r="F19045" s="4" t="s">
        <v>14</v>
      </c>
      <c r="G19045" s="4" t="s">
        <v>14</v>
      </c>
      <c r="H19045" s="4" t="s">
        <v>14</v>
      </c>
    </row>
    <row r="19046" spans="1:8">
      <c r="A19046" t="n">
        <v>158957</v>
      </c>
      <c r="B19046" s="56" t="n">
        <v>61</v>
      </c>
      <c r="C19046" s="7" t="n">
        <v>0</v>
      </c>
      <c r="D19046" s="7" t="n">
        <v>65535</v>
      </c>
      <c r="E19046" s="7" t="n">
        <v>0</v>
      </c>
      <c r="F19046" s="7" t="n">
        <v>-1062731776</v>
      </c>
      <c r="G19046" s="7" t="n">
        <v>1082340147</v>
      </c>
      <c r="H19046" s="7" t="n">
        <v>1112224563</v>
      </c>
    </row>
    <row r="19047" spans="1:8">
      <c r="A19047" t="s">
        <v>4</v>
      </c>
      <c r="B19047" s="4" t="s">
        <v>5</v>
      </c>
      <c r="C19047" s="4" t="s">
        <v>7</v>
      </c>
      <c r="D19047" s="4" t="s">
        <v>7</v>
      </c>
      <c r="E19047" s="4" t="s">
        <v>7</v>
      </c>
      <c r="F19047" s="4" t="s">
        <v>14</v>
      </c>
      <c r="G19047" s="4" t="s">
        <v>14</v>
      </c>
      <c r="H19047" s="4" t="s">
        <v>14</v>
      </c>
    </row>
    <row r="19048" spans="1:8">
      <c r="A19048" t="n">
        <v>158976</v>
      </c>
      <c r="B19048" s="56" t="n">
        <v>61</v>
      </c>
      <c r="C19048" s="7" t="n">
        <v>1</v>
      </c>
      <c r="D19048" s="7" t="n">
        <v>65535</v>
      </c>
      <c r="E19048" s="7" t="n">
        <v>0</v>
      </c>
      <c r="F19048" s="7" t="n">
        <v>-1062731776</v>
      </c>
      <c r="G19048" s="7" t="n">
        <v>1082340147</v>
      </c>
      <c r="H19048" s="7" t="n">
        <v>1112224563</v>
      </c>
    </row>
    <row r="19049" spans="1:8">
      <c r="A19049" t="s">
        <v>4</v>
      </c>
      <c r="B19049" s="4" t="s">
        <v>5</v>
      </c>
      <c r="C19049" s="4" t="s">
        <v>7</v>
      </c>
      <c r="D19049" s="4" t="s">
        <v>7</v>
      </c>
      <c r="E19049" s="4" t="s">
        <v>7</v>
      </c>
      <c r="F19049" s="4" t="s">
        <v>14</v>
      </c>
      <c r="G19049" s="4" t="s">
        <v>14</v>
      </c>
      <c r="H19049" s="4" t="s">
        <v>14</v>
      </c>
    </row>
    <row r="19050" spans="1:8">
      <c r="A19050" t="n">
        <v>158995</v>
      </c>
      <c r="B19050" s="56" t="n">
        <v>61</v>
      </c>
      <c r="C19050" s="7" t="n">
        <v>2</v>
      </c>
      <c r="D19050" s="7" t="n">
        <v>65535</v>
      </c>
      <c r="E19050" s="7" t="n">
        <v>0</v>
      </c>
      <c r="F19050" s="7" t="n">
        <v>-1062731776</v>
      </c>
      <c r="G19050" s="7" t="n">
        <v>1082340147</v>
      </c>
      <c r="H19050" s="7" t="n">
        <v>1112224563</v>
      </c>
    </row>
    <row r="19051" spans="1:8">
      <c r="A19051" t="s">
        <v>4</v>
      </c>
      <c r="B19051" s="4" t="s">
        <v>5</v>
      </c>
      <c r="C19051" s="4" t="s">
        <v>7</v>
      </c>
      <c r="D19051" s="4" t="s">
        <v>7</v>
      </c>
      <c r="E19051" s="4" t="s">
        <v>7</v>
      </c>
      <c r="F19051" s="4" t="s">
        <v>14</v>
      </c>
      <c r="G19051" s="4" t="s">
        <v>14</v>
      </c>
      <c r="H19051" s="4" t="s">
        <v>14</v>
      </c>
    </row>
    <row r="19052" spans="1:8">
      <c r="A19052" t="n">
        <v>159014</v>
      </c>
      <c r="B19052" s="56" t="n">
        <v>61</v>
      </c>
      <c r="C19052" s="7" t="n">
        <v>3</v>
      </c>
      <c r="D19052" s="7" t="n">
        <v>65535</v>
      </c>
      <c r="E19052" s="7" t="n">
        <v>0</v>
      </c>
      <c r="F19052" s="7" t="n">
        <v>-1062731776</v>
      </c>
      <c r="G19052" s="7" t="n">
        <v>1082340147</v>
      </c>
      <c r="H19052" s="7" t="n">
        <v>1112224563</v>
      </c>
    </row>
    <row r="19053" spans="1:8">
      <c r="A19053" t="s">
        <v>4</v>
      </c>
      <c r="B19053" s="4" t="s">
        <v>5</v>
      </c>
      <c r="C19053" s="4" t="s">
        <v>7</v>
      </c>
      <c r="D19053" s="4" t="s">
        <v>7</v>
      </c>
      <c r="E19053" s="4" t="s">
        <v>7</v>
      </c>
      <c r="F19053" s="4" t="s">
        <v>14</v>
      </c>
      <c r="G19053" s="4" t="s">
        <v>14</v>
      </c>
      <c r="H19053" s="4" t="s">
        <v>14</v>
      </c>
    </row>
    <row r="19054" spans="1:8">
      <c r="A19054" t="n">
        <v>159033</v>
      </c>
      <c r="B19054" s="56" t="n">
        <v>61</v>
      </c>
      <c r="C19054" s="7" t="n">
        <v>4</v>
      </c>
      <c r="D19054" s="7" t="n">
        <v>65535</v>
      </c>
      <c r="E19054" s="7" t="n">
        <v>0</v>
      </c>
      <c r="F19054" s="7" t="n">
        <v>-1062731776</v>
      </c>
      <c r="G19054" s="7" t="n">
        <v>1082340147</v>
      </c>
      <c r="H19054" s="7" t="n">
        <v>1112224563</v>
      </c>
    </row>
    <row r="19055" spans="1:8">
      <c r="A19055" t="s">
        <v>4</v>
      </c>
      <c r="B19055" s="4" t="s">
        <v>5</v>
      </c>
      <c r="C19055" s="4" t="s">
        <v>7</v>
      </c>
      <c r="D19055" s="4" t="s">
        <v>7</v>
      </c>
      <c r="E19055" s="4" t="s">
        <v>7</v>
      </c>
      <c r="F19055" s="4" t="s">
        <v>14</v>
      </c>
      <c r="G19055" s="4" t="s">
        <v>14</v>
      </c>
      <c r="H19055" s="4" t="s">
        <v>14</v>
      </c>
    </row>
    <row r="19056" spans="1:8">
      <c r="A19056" t="n">
        <v>159052</v>
      </c>
      <c r="B19056" s="56" t="n">
        <v>61</v>
      </c>
      <c r="C19056" s="7" t="n">
        <v>5</v>
      </c>
      <c r="D19056" s="7" t="n">
        <v>65535</v>
      </c>
      <c r="E19056" s="7" t="n">
        <v>0</v>
      </c>
      <c r="F19056" s="7" t="n">
        <v>-1062731776</v>
      </c>
      <c r="G19056" s="7" t="n">
        <v>1082340147</v>
      </c>
      <c r="H19056" s="7" t="n">
        <v>1112224563</v>
      </c>
    </row>
    <row r="19057" spans="1:8">
      <c r="A19057" t="s">
        <v>4</v>
      </c>
      <c r="B19057" s="4" t="s">
        <v>5</v>
      </c>
      <c r="C19057" s="4" t="s">
        <v>7</v>
      </c>
      <c r="D19057" s="4" t="s">
        <v>7</v>
      </c>
      <c r="E19057" s="4" t="s">
        <v>7</v>
      </c>
      <c r="F19057" s="4" t="s">
        <v>14</v>
      </c>
      <c r="G19057" s="4" t="s">
        <v>14</v>
      </c>
      <c r="H19057" s="4" t="s">
        <v>14</v>
      </c>
    </row>
    <row r="19058" spans="1:8">
      <c r="A19058" t="n">
        <v>159071</v>
      </c>
      <c r="B19058" s="56" t="n">
        <v>61</v>
      </c>
      <c r="C19058" s="7" t="n">
        <v>6</v>
      </c>
      <c r="D19058" s="7" t="n">
        <v>65535</v>
      </c>
      <c r="E19058" s="7" t="n">
        <v>0</v>
      </c>
      <c r="F19058" s="7" t="n">
        <v>-1062731776</v>
      </c>
      <c r="G19058" s="7" t="n">
        <v>1082340147</v>
      </c>
      <c r="H19058" s="7" t="n">
        <v>1112224563</v>
      </c>
    </row>
    <row r="19059" spans="1:8">
      <c r="A19059" t="s">
        <v>4</v>
      </c>
      <c r="B19059" s="4" t="s">
        <v>5</v>
      </c>
      <c r="C19059" s="4" t="s">
        <v>7</v>
      </c>
      <c r="D19059" s="4" t="s">
        <v>7</v>
      </c>
      <c r="E19059" s="4" t="s">
        <v>7</v>
      </c>
      <c r="F19059" s="4" t="s">
        <v>14</v>
      </c>
      <c r="G19059" s="4" t="s">
        <v>14</v>
      </c>
      <c r="H19059" s="4" t="s">
        <v>14</v>
      </c>
    </row>
    <row r="19060" spans="1:8">
      <c r="A19060" t="n">
        <v>159090</v>
      </c>
      <c r="B19060" s="56" t="n">
        <v>61</v>
      </c>
      <c r="C19060" s="7" t="n">
        <v>7</v>
      </c>
      <c r="D19060" s="7" t="n">
        <v>65535</v>
      </c>
      <c r="E19060" s="7" t="n">
        <v>0</v>
      </c>
      <c r="F19060" s="7" t="n">
        <v>-1062731776</v>
      </c>
      <c r="G19060" s="7" t="n">
        <v>1082340147</v>
      </c>
      <c r="H19060" s="7" t="n">
        <v>1112224563</v>
      </c>
    </row>
    <row r="19061" spans="1:8">
      <c r="A19061" t="s">
        <v>4</v>
      </c>
      <c r="B19061" s="4" t="s">
        <v>5</v>
      </c>
      <c r="C19061" s="4" t="s">
        <v>7</v>
      </c>
      <c r="D19061" s="4" t="s">
        <v>7</v>
      </c>
      <c r="E19061" s="4" t="s">
        <v>7</v>
      </c>
      <c r="F19061" s="4" t="s">
        <v>14</v>
      </c>
      <c r="G19061" s="4" t="s">
        <v>14</v>
      </c>
      <c r="H19061" s="4" t="s">
        <v>14</v>
      </c>
    </row>
    <row r="19062" spans="1:8">
      <c r="A19062" t="n">
        <v>159109</v>
      </c>
      <c r="B19062" s="56" t="n">
        <v>61</v>
      </c>
      <c r="C19062" s="7" t="n">
        <v>8</v>
      </c>
      <c r="D19062" s="7" t="n">
        <v>65535</v>
      </c>
      <c r="E19062" s="7" t="n">
        <v>0</v>
      </c>
      <c r="F19062" s="7" t="n">
        <v>-1062731776</v>
      </c>
      <c r="G19062" s="7" t="n">
        <v>1082340147</v>
      </c>
      <c r="H19062" s="7" t="n">
        <v>1112224563</v>
      </c>
    </row>
    <row r="19063" spans="1:8">
      <c r="A19063" t="s">
        <v>4</v>
      </c>
      <c r="B19063" s="4" t="s">
        <v>5</v>
      </c>
      <c r="C19063" s="4" t="s">
        <v>7</v>
      </c>
      <c r="D19063" s="4" t="s">
        <v>7</v>
      </c>
      <c r="E19063" s="4" t="s">
        <v>7</v>
      </c>
      <c r="F19063" s="4" t="s">
        <v>14</v>
      </c>
      <c r="G19063" s="4" t="s">
        <v>14</v>
      </c>
      <c r="H19063" s="4" t="s">
        <v>14</v>
      </c>
    </row>
    <row r="19064" spans="1:8">
      <c r="A19064" t="n">
        <v>159128</v>
      </c>
      <c r="B19064" s="56" t="n">
        <v>61</v>
      </c>
      <c r="C19064" s="7" t="n">
        <v>9</v>
      </c>
      <c r="D19064" s="7" t="n">
        <v>65535</v>
      </c>
      <c r="E19064" s="7" t="n">
        <v>0</v>
      </c>
      <c r="F19064" s="7" t="n">
        <v>-1062731776</v>
      </c>
      <c r="G19064" s="7" t="n">
        <v>1082340147</v>
      </c>
      <c r="H19064" s="7" t="n">
        <v>1112224563</v>
      </c>
    </row>
    <row r="19065" spans="1:8">
      <c r="A19065" t="s">
        <v>4</v>
      </c>
      <c r="B19065" s="4" t="s">
        <v>5</v>
      </c>
      <c r="C19065" s="4" t="s">
        <v>7</v>
      </c>
      <c r="D19065" s="4" t="s">
        <v>7</v>
      </c>
      <c r="E19065" s="4" t="s">
        <v>7</v>
      </c>
      <c r="F19065" s="4" t="s">
        <v>14</v>
      </c>
      <c r="G19065" s="4" t="s">
        <v>14</v>
      </c>
      <c r="H19065" s="4" t="s">
        <v>14</v>
      </c>
    </row>
    <row r="19066" spans="1:8">
      <c r="A19066" t="n">
        <v>159147</v>
      </c>
      <c r="B19066" s="56" t="n">
        <v>61</v>
      </c>
      <c r="C19066" s="7" t="n">
        <v>11</v>
      </c>
      <c r="D19066" s="7" t="n">
        <v>65535</v>
      </c>
      <c r="E19066" s="7" t="n">
        <v>0</v>
      </c>
      <c r="F19066" s="7" t="n">
        <v>-1062731776</v>
      </c>
      <c r="G19066" s="7" t="n">
        <v>1082340147</v>
      </c>
      <c r="H19066" s="7" t="n">
        <v>1112224563</v>
      </c>
    </row>
    <row r="19067" spans="1:8">
      <c r="A19067" t="s">
        <v>4</v>
      </c>
      <c r="B19067" s="4" t="s">
        <v>5</v>
      </c>
      <c r="C19067" s="4" t="s">
        <v>7</v>
      </c>
      <c r="D19067" s="4" t="s">
        <v>7</v>
      </c>
      <c r="E19067" s="4" t="s">
        <v>7</v>
      </c>
      <c r="F19067" s="4" t="s">
        <v>14</v>
      </c>
      <c r="G19067" s="4" t="s">
        <v>14</v>
      </c>
      <c r="H19067" s="4" t="s">
        <v>14</v>
      </c>
    </row>
    <row r="19068" spans="1:8">
      <c r="A19068" t="n">
        <v>159166</v>
      </c>
      <c r="B19068" s="56" t="n">
        <v>61</v>
      </c>
      <c r="C19068" s="7" t="n">
        <v>7032</v>
      </c>
      <c r="D19068" s="7" t="n">
        <v>65535</v>
      </c>
      <c r="E19068" s="7" t="n">
        <v>0</v>
      </c>
      <c r="F19068" s="7" t="n">
        <v>-1062731776</v>
      </c>
      <c r="G19068" s="7" t="n">
        <v>1082340147</v>
      </c>
      <c r="H19068" s="7" t="n">
        <v>1112224563</v>
      </c>
    </row>
    <row r="19069" spans="1:8">
      <c r="A19069" t="s">
        <v>4</v>
      </c>
      <c r="B19069" s="4" t="s">
        <v>5</v>
      </c>
      <c r="C19069" s="4" t="s">
        <v>8</v>
      </c>
      <c r="D19069" s="4" t="s">
        <v>8</v>
      </c>
      <c r="E19069" s="4" t="s">
        <v>13</v>
      </c>
      <c r="F19069" s="4" t="s">
        <v>13</v>
      </c>
      <c r="G19069" s="4" t="s">
        <v>13</v>
      </c>
      <c r="H19069" s="4" t="s">
        <v>7</v>
      </c>
    </row>
    <row r="19070" spans="1:8">
      <c r="A19070" t="n">
        <v>159185</v>
      </c>
      <c r="B19070" s="31" t="n">
        <v>45</v>
      </c>
      <c r="C19070" s="7" t="n">
        <v>2</v>
      </c>
      <c r="D19070" s="7" t="n">
        <v>3</v>
      </c>
      <c r="E19070" s="7" t="n">
        <v>0</v>
      </c>
      <c r="F19070" s="7" t="n">
        <v>3.20000004768372</v>
      </c>
      <c r="G19070" s="7" t="n">
        <v>42.5499992370605</v>
      </c>
      <c r="H19070" s="7" t="n">
        <v>0</v>
      </c>
    </row>
    <row r="19071" spans="1:8">
      <c r="A19071" t="s">
        <v>4</v>
      </c>
      <c r="B19071" s="4" t="s">
        <v>5</v>
      </c>
      <c r="C19071" s="4" t="s">
        <v>8</v>
      </c>
      <c r="D19071" s="4" t="s">
        <v>8</v>
      </c>
      <c r="E19071" s="4" t="s">
        <v>13</v>
      </c>
      <c r="F19071" s="4" t="s">
        <v>13</v>
      </c>
      <c r="G19071" s="4" t="s">
        <v>13</v>
      </c>
      <c r="H19071" s="4" t="s">
        <v>7</v>
      </c>
      <c r="I19071" s="4" t="s">
        <v>8</v>
      </c>
    </row>
    <row r="19072" spans="1:8">
      <c r="A19072" t="n">
        <v>159202</v>
      </c>
      <c r="B19072" s="31" t="n">
        <v>45</v>
      </c>
      <c r="C19072" s="7" t="n">
        <v>4</v>
      </c>
      <c r="D19072" s="7" t="n">
        <v>3</v>
      </c>
      <c r="E19072" s="7" t="n">
        <v>12.3999996185303</v>
      </c>
      <c r="F19072" s="7" t="n">
        <v>307.049987792969</v>
      </c>
      <c r="G19072" s="7" t="n">
        <v>0</v>
      </c>
      <c r="H19072" s="7" t="n">
        <v>0</v>
      </c>
      <c r="I19072" s="7" t="n">
        <v>0</v>
      </c>
    </row>
    <row r="19073" spans="1:9">
      <c r="A19073" t="s">
        <v>4</v>
      </c>
      <c r="B19073" s="4" t="s">
        <v>5</v>
      </c>
      <c r="C19073" s="4" t="s">
        <v>8</v>
      </c>
      <c r="D19073" s="4" t="s">
        <v>8</v>
      </c>
      <c r="E19073" s="4" t="s">
        <v>13</v>
      </c>
      <c r="F19073" s="4" t="s">
        <v>7</v>
      </c>
    </row>
    <row r="19074" spans="1:9">
      <c r="A19074" t="n">
        <v>159220</v>
      </c>
      <c r="B19074" s="31" t="n">
        <v>45</v>
      </c>
      <c r="C19074" s="7" t="n">
        <v>5</v>
      </c>
      <c r="D19074" s="7" t="n">
        <v>3</v>
      </c>
      <c r="E19074" s="7" t="n">
        <v>6.5</v>
      </c>
      <c r="F19074" s="7" t="n">
        <v>0</v>
      </c>
    </row>
    <row r="19075" spans="1:9">
      <c r="A19075" t="s">
        <v>4</v>
      </c>
      <c r="B19075" s="4" t="s">
        <v>5</v>
      </c>
      <c r="C19075" s="4" t="s">
        <v>8</v>
      </c>
      <c r="D19075" s="4" t="s">
        <v>8</v>
      </c>
      <c r="E19075" s="4" t="s">
        <v>13</v>
      </c>
      <c r="F19075" s="4" t="s">
        <v>7</v>
      </c>
    </row>
    <row r="19076" spans="1:9">
      <c r="A19076" t="n">
        <v>159229</v>
      </c>
      <c r="B19076" s="31" t="n">
        <v>45</v>
      </c>
      <c r="C19076" s="7" t="n">
        <v>11</v>
      </c>
      <c r="D19076" s="7" t="n">
        <v>3</v>
      </c>
      <c r="E19076" s="7" t="n">
        <v>31.7000007629395</v>
      </c>
      <c r="F19076" s="7" t="n">
        <v>0</v>
      </c>
    </row>
    <row r="19077" spans="1:9">
      <c r="A19077" t="s">
        <v>4</v>
      </c>
      <c r="B19077" s="4" t="s">
        <v>5</v>
      </c>
      <c r="C19077" s="4" t="s">
        <v>8</v>
      </c>
      <c r="D19077" s="4" t="s">
        <v>8</v>
      </c>
      <c r="E19077" s="4" t="s">
        <v>13</v>
      </c>
      <c r="F19077" s="4" t="s">
        <v>13</v>
      </c>
      <c r="G19077" s="4" t="s">
        <v>13</v>
      </c>
      <c r="H19077" s="4" t="s">
        <v>7</v>
      </c>
      <c r="I19077" s="4" t="s">
        <v>8</v>
      </c>
    </row>
    <row r="19078" spans="1:9">
      <c r="A19078" t="n">
        <v>159238</v>
      </c>
      <c r="B19078" s="31" t="n">
        <v>45</v>
      </c>
      <c r="C19078" s="7" t="n">
        <v>4</v>
      </c>
      <c r="D19078" s="7" t="n">
        <v>3</v>
      </c>
      <c r="E19078" s="7" t="n">
        <v>15.3999996185303</v>
      </c>
      <c r="F19078" s="7" t="n">
        <v>307.049987792969</v>
      </c>
      <c r="G19078" s="7" t="n">
        <v>0</v>
      </c>
      <c r="H19078" s="7" t="n">
        <v>30000</v>
      </c>
      <c r="I19078" s="7" t="n">
        <v>0</v>
      </c>
    </row>
    <row r="19079" spans="1:9">
      <c r="A19079" t="s">
        <v>4</v>
      </c>
      <c r="B19079" s="4" t="s">
        <v>5</v>
      </c>
      <c r="C19079" s="4" t="s">
        <v>8</v>
      </c>
      <c r="D19079" s="4" t="s">
        <v>8</v>
      </c>
      <c r="E19079" s="4" t="s">
        <v>13</v>
      </c>
      <c r="F19079" s="4" t="s">
        <v>7</v>
      </c>
    </row>
    <row r="19080" spans="1:9">
      <c r="A19080" t="n">
        <v>159256</v>
      </c>
      <c r="B19080" s="31" t="n">
        <v>45</v>
      </c>
      <c r="C19080" s="7" t="n">
        <v>5</v>
      </c>
      <c r="D19080" s="7" t="n">
        <v>3</v>
      </c>
      <c r="E19080" s="7" t="n">
        <v>6</v>
      </c>
      <c r="F19080" s="7" t="n">
        <v>30000</v>
      </c>
    </row>
    <row r="19081" spans="1:9">
      <c r="A19081" t="s">
        <v>4</v>
      </c>
      <c r="B19081" s="4" t="s">
        <v>5</v>
      </c>
      <c r="C19081" s="4" t="s">
        <v>8</v>
      </c>
      <c r="D19081" s="4" t="s">
        <v>7</v>
      </c>
    </row>
    <row r="19082" spans="1:9">
      <c r="A19082" t="n">
        <v>159265</v>
      </c>
      <c r="B19082" s="27" t="n">
        <v>58</v>
      </c>
      <c r="C19082" s="7" t="n">
        <v>255</v>
      </c>
      <c r="D19082" s="7" t="n">
        <v>0</v>
      </c>
    </row>
    <row r="19083" spans="1:9">
      <c r="A19083" t="s">
        <v>4</v>
      </c>
      <c r="B19083" s="4" t="s">
        <v>5</v>
      </c>
      <c r="C19083" s="4" t="s">
        <v>7</v>
      </c>
      <c r="D19083" s="4" t="s">
        <v>7</v>
      </c>
      <c r="E19083" s="4" t="s">
        <v>7</v>
      </c>
    </row>
    <row r="19084" spans="1:9">
      <c r="A19084" t="n">
        <v>159269</v>
      </c>
      <c r="B19084" s="56" t="n">
        <v>61</v>
      </c>
      <c r="C19084" s="7" t="n">
        <v>8</v>
      </c>
      <c r="D19084" s="7" t="n">
        <v>0</v>
      </c>
      <c r="E19084" s="7" t="n">
        <v>1000</v>
      </c>
    </row>
    <row r="19085" spans="1:9">
      <c r="A19085" t="s">
        <v>4</v>
      </c>
      <c r="B19085" s="4" t="s">
        <v>5</v>
      </c>
      <c r="C19085" s="4" t="s">
        <v>7</v>
      </c>
      <c r="D19085" s="4" t="s">
        <v>7</v>
      </c>
      <c r="E19085" s="4" t="s">
        <v>13</v>
      </c>
      <c r="F19085" s="4" t="s">
        <v>8</v>
      </c>
    </row>
    <row r="19086" spans="1:9">
      <c r="A19086" t="n">
        <v>159276</v>
      </c>
      <c r="B19086" s="90" t="n">
        <v>53</v>
      </c>
      <c r="C19086" s="7" t="n">
        <v>8</v>
      </c>
      <c r="D19086" s="7" t="n">
        <v>0</v>
      </c>
      <c r="E19086" s="7" t="n">
        <v>10</v>
      </c>
      <c r="F19086" s="7" t="n">
        <v>0</v>
      </c>
    </row>
    <row r="19087" spans="1:9">
      <c r="A19087" t="s">
        <v>4</v>
      </c>
      <c r="B19087" s="4" t="s">
        <v>5</v>
      </c>
      <c r="C19087" s="4" t="s">
        <v>7</v>
      </c>
    </row>
    <row r="19088" spans="1:9">
      <c r="A19088" t="n">
        <v>159286</v>
      </c>
      <c r="B19088" s="88" t="n">
        <v>54</v>
      </c>
      <c r="C19088" s="7" t="n">
        <v>8</v>
      </c>
    </row>
    <row r="19089" spans="1:9">
      <c r="A19089" t="s">
        <v>4</v>
      </c>
      <c r="B19089" s="4" t="s">
        <v>5</v>
      </c>
      <c r="C19089" s="4" t="s">
        <v>8</v>
      </c>
      <c r="D19089" s="4" t="s">
        <v>7</v>
      </c>
      <c r="E19089" s="4" t="s">
        <v>9</v>
      </c>
    </row>
    <row r="19090" spans="1:9">
      <c r="A19090" t="n">
        <v>159289</v>
      </c>
      <c r="B19090" s="39" t="n">
        <v>51</v>
      </c>
      <c r="C19090" s="7" t="n">
        <v>4</v>
      </c>
      <c r="D19090" s="7" t="n">
        <v>8</v>
      </c>
      <c r="E19090" s="7" t="s">
        <v>605</v>
      </c>
    </row>
    <row r="19091" spans="1:9">
      <c r="A19091" t="s">
        <v>4</v>
      </c>
      <c r="B19091" s="4" t="s">
        <v>5</v>
      </c>
      <c r="C19091" s="4" t="s">
        <v>7</v>
      </c>
    </row>
    <row r="19092" spans="1:9">
      <c r="A19092" t="n">
        <v>159303</v>
      </c>
      <c r="B19092" s="25" t="n">
        <v>16</v>
      </c>
      <c r="C19092" s="7" t="n">
        <v>0</v>
      </c>
    </row>
    <row r="19093" spans="1:9">
      <c r="A19093" t="s">
        <v>4</v>
      </c>
      <c r="B19093" s="4" t="s">
        <v>5</v>
      </c>
      <c r="C19093" s="4" t="s">
        <v>7</v>
      </c>
      <c r="D19093" s="4" t="s">
        <v>8</v>
      </c>
      <c r="E19093" s="4" t="s">
        <v>14</v>
      </c>
      <c r="F19093" s="4" t="s">
        <v>74</v>
      </c>
      <c r="G19093" s="4" t="s">
        <v>8</v>
      </c>
      <c r="H19093" s="4" t="s">
        <v>8</v>
      </c>
      <c r="I19093" s="4" t="s">
        <v>8</v>
      </c>
      <c r="J19093" s="4" t="s">
        <v>14</v>
      </c>
      <c r="K19093" s="4" t="s">
        <v>74</v>
      </c>
      <c r="L19093" s="4" t="s">
        <v>8</v>
      </c>
      <c r="M19093" s="4" t="s">
        <v>8</v>
      </c>
    </row>
    <row r="19094" spans="1:9">
      <c r="A19094" t="n">
        <v>159306</v>
      </c>
      <c r="B19094" s="40" t="n">
        <v>26</v>
      </c>
      <c r="C19094" s="7" t="n">
        <v>8</v>
      </c>
      <c r="D19094" s="7" t="n">
        <v>17</v>
      </c>
      <c r="E19094" s="7" t="n">
        <v>62731</v>
      </c>
      <c r="F19094" s="7" t="s">
        <v>1010</v>
      </c>
      <c r="G19094" s="7" t="n">
        <v>2</v>
      </c>
      <c r="H19094" s="7" t="n">
        <v>3</v>
      </c>
      <c r="I19094" s="7" t="n">
        <v>17</v>
      </c>
      <c r="J19094" s="7" t="n">
        <v>62732</v>
      </c>
      <c r="K19094" s="7" t="s">
        <v>1011</v>
      </c>
      <c r="L19094" s="7" t="n">
        <v>2</v>
      </c>
      <c r="M19094" s="7" t="n">
        <v>0</v>
      </c>
    </row>
    <row r="19095" spans="1:9">
      <c r="A19095" t="s">
        <v>4</v>
      </c>
      <c r="B19095" s="4" t="s">
        <v>5</v>
      </c>
    </row>
    <row r="19096" spans="1:9">
      <c r="A19096" t="n">
        <v>159532</v>
      </c>
      <c r="B19096" s="41" t="n">
        <v>28</v>
      </c>
    </row>
    <row r="19097" spans="1:9">
      <c r="A19097" t="s">
        <v>4</v>
      </c>
      <c r="B19097" s="4" t="s">
        <v>5</v>
      </c>
      <c r="C19097" s="4" t="s">
        <v>7</v>
      </c>
      <c r="D19097" s="4" t="s">
        <v>7</v>
      </c>
      <c r="E19097" s="4" t="s">
        <v>7</v>
      </c>
    </row>
    <row r="19098" spans="1:9">
      <c r="A19098" t="n">
        <v>159533</v>
      </c>
      <c r="B19098" s="56" t="n">
        <v>61</v>
      </c>
      <c r="C19098" s="7" t="n">
        <v>0</v>
      </c>
      <c r="D19098" s="7" t="n">
        <v>8</v>
      </c>
      <c r="E19098" s="7" t="n">
        <v>1000</v>
      </c>
    </row>
    <row r="19099" spans="1:9">
      <c r="A19099" t="s">
        <v>4</v>
      </c>
      <c r="B19099" s="4" t="s">
        <v>5</v>
      </c>
      <c r="C19099" s="4" t="s">
        <v>7</v>
      </c>
    </row>
    <row r="19100" spans="1:9">
      <c r="A19100" t="n">
        <v>159540</v>
      </c>
      <c r="B19100" s="25" t="n">
        <v>16</v>
      </c>
      <c r="C19100" s="7" t="n">
        <v>300</v>
      </c>
    </row>
    <row r="19101" spans="1:9">
      <c r="A19101" t="s">
        <v>4</v>
      </c>
      <c r="B19101" s="4" t="s">
        <v>5</v>
      </c>
      <c r="C19101" s="4" t="s">
        <v>7</v>
      </c>
      <c r="D19101" s="4" t="s">
        <v>7</v>
      </c>
      <c r="E19101" s="4" t="s">
        <v>13</v>
      </c>
      <c r="F19101" s="4" t="s">
        <v>8</v>
      </c>
    </row>
    <row r="19102" spans="1:9">
      <c r="A19102" t="n">
        <v>159543</v>
      </c>
      <c r="B19102" s="90" t="n">
        <v>53</v>
      </c>
      <c r="C19102" s="7" t="n">
        <v>0</v>
      </c>
      <c r="D19102" s="7" t="n">
        <v>8</v>
      </c>
      <c r="E19102" s="7" t="n">
        <v>10</v>
      </c>
      <c r="F19102" s="7" t="n">
        <v>0</v>
      </c>
    </row>
    <row r="19103" spans="1:9">
      <c r="A19103" t="s">
        <v>4</v>
      </c>
      <c r="B19103" s="4" t="s">
        <v>5</v>
      </c>
      <c r="C19103" s="4" t="s">
        <v>7</v>
      </c>
      <c r="D19103" s="4" t="s">
        <v>8</v>
      </c>
      <c r="E19103" s="4" t="s">
        <v>8</v>
      </c>
      <c r="F19103" s="4" t="s">
        <v>9</v>
      </c>
    </row>
    <row r="19104" spans="1:9">
      <c r="A19104" t="n">
        <v>159553</v>
      </c>
      <c r="B19104" s="22" t="n">
        <v>20</v>
      </c>
      <c r="C19104" s="7" t="n">
        <v>1</v>
      </c>
      <c r="D19104" s="7" t="n">
        <v>3</v>
      </c>
      <c r="E19104" s="7" t="n">
        <v>11</v>
      </c>
      <c r="F19104" s="7" t="s">
        <v>1012</v>
      </c>
    </row>
    <row r="19105" spans="1:13">
      <c r="A19105" t="s">
        <v>4</v>
      </c>
      <c r="B19105" s="4" t="s">
        <v>5</v>
      </c>
      <c r="C19105" s="4" t="s">
        <v>7</v>
      </c>
      <c r="D19105" s="4" t="s">
        <v>8</v>
      </c>
      <c r="E19105" s="4" t="s">
        <v>8</v>
      </c>
      <c r="F19105" s="4" t="s">
        <v>9</v>
      </c>
    </row>
    <row r="19106" spans="1:13">
      <c r="A19106" t="n">
        <v>159581</v>
      </c>
      <c r="B19106" s="22" t="n">
        <v>20</v>
      </c>
      <c r="C19106" s="7" t="n">
        <v>2</v>
      </c>
      <c r="D19106" s="7" t="n">
        <v>3</v>
      </c>
      <c r="E19106" s="7" t="n">
        <v>11</v>
      </c>
      <c r="F19106" s="7" t="s">
        <v>1012</v>
      </c>
    </row>
    <row r="19107" spans="1:13">
      <c r="A19107" t="s">
        <v>4</v>
      </c>
      <c r="B19107" s="4" t="s">
        <v>5</v>
      </c>
      <c r="C19107" s="4" t="s">
        <v>7</v>
      </c>
      <c r="D19107" s="4" t="s">
        <v>8</v>
      </c>
      <c r="E19107" s="4" t="s">
        <v>8</v>
      </c>
      <c r="F19107" s="4" t="s">
        <v>9</v>
      </c>
    </row>
    <row r="19108" spans="1:13">
      <c r="A19108" t="n">
        <v>159609</v>
      </c>
      <c r="B19108" s="22" t="n">
        <v>20</v>
      </c>
      <c r="C19108" s="7" t="n">
        <v>3</v>
      </c>
      <c r="D19108" s="7" t="n">
        <v>3</v>
      </c>
      <c r="E19108" s="7" t="n">
        <v>11</v>
      </c>
      <c r="F19108" s="7" t="s">
        <v>1012</v>
      </c>
    </row>
    <row r="19109" spans="1:13">
      <c r="A19109" t="s">
        <v>4</v>
      </c>
      <c r="B19109" s="4" t="s">
        <v>5</v>
      </c>
      <c r="C19109" s="4" t="s">
        <v>7</v>
      </c>
      <c r="D19109" s="4" t="s">
        <v>8</v>
      </c>
      <c r="E19109" s="4" t="s">
        <v>8</v>
      </c>
      <c r="F19109" s="4" t="s">
        <v>9</v>
      </c>
    </row>
    <row r="19110" spans="1:13">
      <c r="A19110" t="n">
        <v>159637</v>
      </c>
      <c r="B19110" s="22" t="n">
        <v>20</v>
      </c>
      <c r="C19110" s="7" t="n">
        <v>4</v>
      </c>
      <c r="D19110" s="7" t="n">
        <v>3</v>
      </c>
      <c r="E19110" s="7" t="n">
        <v>11</v>
      </c>
      <c r="F19110" s="7" t="s">
        <v>1012</v>
      </c>
    </row>
    <row r="19111" spans="1:13">
      <c r="A19111" t="s">
        <v>4</v>
      </c>
      <c r="B19111" s="4" t="s">
        <v>5</v>
      </c>
      <c r="C19111" s="4" t="s">
        <v>7</v>
      </c>
      <c r="D19111" s="4" t="s">
        <v>8</v>
      </c>
      <c r="E19111" s="4" t="s">
        <v>8</v>
      </c>
      <c r="F19111" s="4" t="s">
        <v>9</v>
      </c>
    </row>
    <row r="19112" spans="1:13">
      <c r="A19112" t="n">
        <v>159665</v>
      </c>
      <c r="B19112" s="22" t="n">
        <v>20</v>
      </c>
      <c r="C19112" s="7" t="n">
        <v>5</v>
      </c>
      <c r="D19112" s="7" t="n">
        <v>3</v>
      </c>
      <c r="E19112" s="7" t="n">
        <v>11</v>
      </c>
      <c r="F19112" s="7" t="s">
        <v>1012</v>
      </c>
    </row>
    <row r="19113" spans="1:13">
      <c r="A19113" t="s">
        <v>4</v>
      </c>
      <c r="B19113" s="4" t="s">
        <v>5</v>
      </c>
      <c r="C19113" s="4" t="s">
        <v>7</v>
      </c>
      <c r="D19113" s="4" t="s">
        <v>8</v>
      </c>
      <c r="E19113" s="4" t="s">
        <v>8</v>
      </c>
      <c r="F19113" s="4" t="s">
        <v>9</v>
      </c>
    </row>
    <row r="19114" spans="1:13">
      <c r="A19114" t="n">
        <v>159693</v>
      </c>
      <c r="B19114" s="22" t="n">
        <v>20</v>
      </c>
      <c r="C19114" s="7" t="n">
        <v>6</v>
      </c>
      <c r="D19114" s="7" t="n">
        <v>3</v>
      </c>
      <c r="E19114" s="7" t="n">
        <v>11</v>
      </c>
      <c r="F19114" s="7" t="s">
        <v>1012</v>
      </c>
    </row>
    <row r="19115" spans="1:13">
      <c r="A19115" t="s">
        <v>4</v>
      </c>
      <c r="B19115" s="4" t="s">
        <v>5</v>
      </c>
      <c r="C19115" s="4" t="s">
        <v>7</v>
      </c>
      <c r="D19115" s="4" t="s">
        <v>8</v>
      </c>
      <c r="E19115" s="4" t="s">
        <v>8</v>
      </c>
      <c r="F19115" s="4" t="s">
        <v>9</v>
      </c>
    </row>
    <row r="19116" spans="1:13">
      <c r="A19116" t="n">
        <v>159721</v>
      </c>
      <c r="B19116" s="22" t="n">
        <v>20</v>
      </c>
      <c r="C19116" s="7" t="n">
        <v>7</v>
      </c>
      <c r="D19116" s="7" t="n">
        <v>3</v>
      </c>
      <c r="E19116" s="7" t="n">
        <v>11</v>
      </c>
      <c r="F19116" s="7" t="s">
        <v>1012</v>
      </c>
    </row>
    <row r="19117" spans="1:13">
      <c r="A19117" t="s">
        <v>4</v>
      </c>
      <c r="B19117" s="4" t="s">
        <v>5</v>
      </c>
      <c r="C19117" s="4" t="s">
        <v>7</v>
      </c>
      <c r="D19117" s="4" t="s">
        <v>8</v>
      </c>
      <c r="E19117" s="4" t="s">
        <v>8</v>
      </c>
      <c r="F19117" s="4" t="s">
        <v>9</v>
      </c>
    </row>
    <row r="19118" spans="1:13">
      <c r="A19118" t="n">
        <v>159749</v>
      </c>
      <c r="B19118" s="22" t="n">
        <v>20</v>
      </c>
      <c r="C19118" s="7" t="n">
        <v>9</v>
      </c>
      <c r="D19118" s="7" t="n">
        <v>3</v>
      </c>
      <c r="E19118" s="7" t="n">
        <v>11</v>
      </c>
      <c r="F19118" s="7" t="s">
        <v>1012</v>
      </c>
    </row>
    <row r="19119" spans="1:13">
      <c r="A19119" t="s">
        <v>4</v>
      </c>
      <c r="B19119" s="4" t="s">
        <v>5</v>
      </c>
      <c r="C19119" s="4" t="s">
        <v>7</v>
      </c>
      <c r="D19119" s="4" t="s">
        <v>8</v>
      </c>
      <c r="E19119" s="4" t="s">
        <v>8</v>
      </c>
      <c r="F19119" s="4" t="s">
        <v>9</v>
      </c>
    </row>
    <row r="19120" spans="1:13">
      <c r="A19120" t="n">
        <v>159777</v>
      </c>
      <c r="B19120" s="22" t="n">
        <v>20</v>
      </c>
      <c r="C19120" s="7" t="n">
        <v>11</v>
      </c>
      <c r="D19120" s="7" t="n">
        <v>3</v>
      </c>
      <c r="E19120" s="7" t="n">
        <v>11</v>
      </c>
      <c r="F19120" s="7" t="s">
        <v>1012</v>
      </c>
    </row>
    <row r="19121" spans="1:6">
      <c r="A19121" t="s">
        <v>4</v>
      </c>
      <c r="B19121" s="4" t="s">
        <v>5</v>
      </c>
      <c r="C19121" s="4" t="s">
        <v>7</v>
      </c>
      <c r="D19121" s="4" t="s">
        <v>8</v>
      </c>
      <c r="E19121" s="4" t="s">
        <v>8</v>
      </c>
      <c r="F19121" s="4" t="s">
        <v>9</v>
      </c>
    </row>
    <row r="19122" spans="1:6">
      <c r="A19122" t="n">
        <v>159805</v>
      </c>
      <c r="B19122" s="22" t="n">
        <v>20</v>
      </c>
      <c r="C19122" s="7" t="n">
        <v>80</v>
      </c>
      <c r="D19122" s="7" t="n">
        <v>3</v>
      </c>
      <c r="E19122" s="7" t="n">
        <v>11</v>
      </c>
      <c r="F19122" s="7" t="s">
        <v>1012</v>
      </c>
    </row>
    <row r="19123" spans="1:6">
      <c r="A19123" t="s">
        <v>4</v>
      </c>
      <c r="B19123" s="4" t="s">
        <v>5</v>
      </c>
      <c r="C19123" s="4" t="s">
        <v>7</v>
      </c>
      <c r="D19123" s="4" t="s">
        <v>8</v>
      </c>
      <c r="E19123" s="4" t="s">
        <v>8</v>
      </c>
      <c r="F19123" s="4" t="s">
        <v>9</v>
      </c>
    </row>
    <row r="19124" spans="1:6">
      <c r="A19124" t="n">
        <v>159833</v>
      </c>
      <c r="B19124" s="22" t="n">
        <v>20</v>
      </c>
      <c r="C19124" s="7" t="n">
        <v>18</v>
      </c>
      <c r="D19124" s="7" t="n">
        <v>3</v>
      </c>
      <c r="E19124" s="7" t="n">
        <v>11</v>
      </c>
      <c r="F19124" s="7" t="s">
        <v>1012</v>
      </c>
    </row>
    <row r="19125" spans="1:6">
      <c r="A19125" t="s">
        <v>4</v>
      </c>
      <c r="B19125" s="4" t="s">
        <v>5</v>
      </c>
      <c r="C19125" s="4" t="s">
        <v>7</v>
      </c>
      <c r="D19125" s="4" t="s">
        <v>8</v>
      </c>
      <c r="E19125" s="4" t="s">
        <v>8</v>
      </c>
      <c r="F19125" s="4" t="s">
        <v>9</v>
      </c>
    </row>
    <row r="19126" spans="1:6">
      <c r="A19126" t="n">
        <v>159861</v>
      </c>
      <c r="B19126" s="22" t="n">
        <v>20</v>
      </c>
      <c r="C19126" s="7" t="n">
        <v>7032</v>
      </c>
      <c r="D19126" s="7" t="n">
        <v>3</v>
      </c>
      <c r="E19126" s="7" t="n">
        <v>11</v>
      </c>
      <c r="F19126" s="7" t="s">
        <v>1012</v>
      </c>
    </row>
    <row r="19127" spans="1:6">
      <c r="A19127" t="s">
        <v>4</v>
      </c>
      <c r="B19127" s="4" t="s">
        <v>5</v>
      </c>
      <c r="C19127" s="4" t="s">
        <v>7</v>
      </c>
      <c r="D19127" s="4" t="s">
        <v>13</v>
      </c>
      <c r="E19127" s="4" t="s">
        <v>13</v>
      </c>
      <c r="F19127" s="4" t="s">
        <v>13</v>
      </c>
      <c r="G19127" s="4" t="s">
        <v>7</v>
      </c>
      <c r="H19127" s="4" t="s">
        <v>7</v>
      </c>
    </row>
    <row r="19128" spans="1:6">
      <c r="A19128" t="n">
        <v>159889</v>
      </c>
      <c r="B19128" s="55" t="n">
        <v>60</v>
      </c>
      <c r="C19128" s="7" t="n">
        <v>13</v>
      </c>
      <c r="D19128" s="7" t="n">
        <v>-60</v>
      </c>
      <c r="E19128" s="7" t="n">
        <v>0</v>
      </c>
      <c r="F19128" s="7" t="n">
        <v>0</v>
      </c>
      <c r="G19128" s="7" t="n">
        <v>1000</v>
      </c>
      <c r="H19128" s="7" t="n">
        <v>0</v>
      </c>
    </row>
    <row r="19129" spans="1:6">
      <c r="A19129" t="s">
        <v>4</v>
      </c>
      <c r="B19129" s="4" t="s">
        <v>5</v>
      </c>
      <c r="C19129" s="4" t="s">
        <v>7</v>
      </c>
    </row>
    <row r="19130" spans="1:6">
      <c r="A19130" t="n">
        <v>159908</v>
      </c>
      <c r="B19130" s="88" t="n">
        <v>54</v>
      </c>
      <c r="C19130" s="7" t="n">
        <v>0</v>
      </c>
    </row>
    <row r="19131" spans="1:6">
      <c r="A19131" t="s">
        <v>4</v>
      </c>
      <c r="B19131" s="4" t="s">
        <v>5</v>
      </c>
      <c r="C19131" s="4" t="s">
        <v>7</v>
      </c>
      <c r="D19131" s="4" t="s">
        <v>8</v>
      </c>
    </row>
    <row r="19132" spans="1:6">
      <c r="A19132" t="n">
        <v>159911</v>
      </c>
      <c r="B19132" s="89" t="n">
        <v>67</v>
      </c>
      <c r="C19132" s="7" t="n">
        <v>1</v>
      </c>
      <c r="D19132" s="7" t="n">
        <v>3</v>
      </c>
    </row>
    <row r="19133" spans="1:6">
      <c r="A19133" t="s">
        <v>4</v>
      </c>
      <c r="B19133" s="4" t="s">
        <v>5</v>
      </c>
      <c r="C19133" s="4" t="s">
        <v>7</v>
      </c>
      <c r="D19133" s="4" t="s">
        <v>8</v>
      </c>
    </row>
    <row r="19134" spans="1:6">
      <c r="A19134" t="n">
        <v>159915</v>
      </c>
      <c r="B19134" s="89" t="n">
        <v>67</v>
      </c>
      <c r="C19134" s="7" t="n">
        <v>2</v>
      </c>
      <c r="D19134" s="7" t="n">
        <v>3</v>
      </c>
    </row>
    <row r="19135" spans="1:6">
      <c r="A19135" t="s">
        <v>4</v>
      </c>
      <c r="B19135" s="4" t="s">
        <v>5</v>
      </c>
      <c r="C19135" s="4" t="s">
        <v>7</v>
      </c>
      <c r="D19135" s="4" t="s">
        <v>8</v>
      </c>
    </row>
    <row r="19136" spans="1:6">
      <c r="A19136" t="n">
        <v>159919</v>
      </c>
      <c r="B19136" s="89" t="n">
        <v>67</v>
      </c>
      <c r="C19136" s="7" t="n">
        <v>3</v>
      </c>
      <c r="D19136" s="7" t="n">
        <v>3</v>
      </c>
    </row>
    <row r="19137" spans="1:8">
      <c r="A19137" t="s">
        <v>4</v>
      </c>
      <c r="B19137" s="4" t="s">
        <v>5</v>
      </c>
      <c r="C19137" s="4" t="s">
        <v>7</v>
      </c>
      <c r="D19137" s="4" t="s">
        <v>8</v>
      </c>
    </row>
    <row r="19138" spans="1:8">
      <c r="A19138" t="n">
        <v>159923</v>
      </c>
      <c r="B19138" s="89" t="n">
        <v>67</v>
      </c>
      <c r="C19138" s="7" t="n">
        <v>4</v>
      </c>
      <c r="D19138" s="7" t="n">
        <v>3</v>
      </c>
    </row>
    <row r="19139" spans="1:8">
      <c r="A19139" t="s">
        <v>4</v>
      </c>
      <c r="B19139" s="4" t="s">
        <v>5</v>
      </c>
      <c r="C19139" s="4" t="s">
        <v>7</v>
      </c>
      <c r="D19139" s="4" t="s">
        <v>8</v>
      </c>
    </row>
    <row r="19140" spans="1:8">
      <c r="A19140" t="n">
        <v>159927</v>
      </c>
      <c r="B19140" s="89" t="n">
        <v>67</v>
      </c>
      <c r="C19140" s="7" t="n">
        <v>5</v>
      </c>
      <c r="D19140" s="7" t="n">
        <v>3</v>
      </c>
    </row>
    <row r="19141" spans="1:8">
      <c r="A19141" t="s">
        <v>4</v>
      </c>
      <c r="B19141" s="4" t="s">
        <v>5</v>
      </c>
      <c r="C19141" s="4" t="s">
        <v>7</v>
      </c>
      <c r="D19141" s="4" t="s">
        <v>8</v>
      </c>
    </row>
    <row r="19142" spans="1:8">
      <c r="A19142" t="n">
        <v>159931</v>
      </c>
      <c r="B19142" s="89" t="n">
        <v>67</v>
      </c>
      <c r="C19142" s="7" t="n">
        <v>6</v>
      </c>
      <c r="D19142" s="7" t="n">
        <v>3</v>
      </c>
    </row>
    <row r="19143" spans="1:8">
      <c r="A19143" t="s">
        <v>4</v>
      </c>
      <c r="B19143" s="4" t="s">
        <v>5</v>
      </c>
      <c r="C19143" s="4" t="s">
        <v>7</v>
      </c>
      <c r="D19143" s="4" t="s">
        <v>8</v>
      </c>
    </row>
    <row r="19144" spans="1:8">
      <c r="A19144" t="n">
        <v>159935</v>
      </c>
      <c r="B19144" s="89" t="n">
        <v>67</v>
      </c>
      <c r="C19144" s="7" t="n">
        <v>7</v>
      </c>
      <c r="D19144" s="7" t="n">
        <v>3</v>
      </c>
    </row>
    <row r="19145" spans="1:8">
      <c r="A19145" t="s">
        <v>4</v>
      </c>
      <c r="B19145" s="4" t="s">
        <v>5</v>
      </c>
      <c r="C19145" s="4" t="s">
        <v>7</v>
      </c>
      <c r="D19145" s="4" t="s">
        <v>8</v>
      </c>
    </row>
    <row r="19146" spans="1:8">
      <c r="A19146" t="n">
        <v>159939</v>
      </c>
      <c r="B19146" s="89" t="n">
        <v>67</v>
      </c>
      <c r="C19146" s="7" t="n">
        <v>9</v>
      </c>
      <c r="D19146" s="7" t="n">
        <v>3</v>
      </c>
    </row>
    <row r="19147" spans="1:8">
      <c r="A19147" t="s">
        <v>4</v>
      </c>
      <c r="B19147" s="4" t="s">
        <v>5</v>
      </c>
      <c r="C19147" s="4" t="s">
        <v>7</v>
      </c>
      <c r="D19147" s="4" t="s">
        <v>8</v>
      </c>
    </row>
    <row r="19148" spans="1:8">
      <c r="A19148" t="n">
        <v>159943</v>
      </c>
      <c r="B19148" s="89" t="n">
        <v>67</v>
      </c>
      <c r="C19148" s="7" t="n">
        <v>11</v>
      </c>
      <c r="D19148" s="7" t="n">
        <v>3</v>
      </c>
    </row>
    <row r="19149" spans="1:8">
      <c r="A19149" t="s">
        <v>4</v>
      </c>
      <c r="B19149" s="4" t="s">
        <v>5</v>
      </c>
      <c r="C19149" s="4" t="s">
        <v>7</v>
      </c>
      <c r="D19149" s="4" t="s">
        <v>8</v>
      </c>
    </row>
    <row r="19150" spans="1:8">
      <c r="A19150" t="n">
        <v>159947</v>
      </c>
      <c r="B19150" s="89" t="n">
        <v>67</v>
      </c>
      <c r="C19150" s="7" t="n">
        <v>80</v>
      </c>
      <c r="D19150" s="7" t="n">
        <v>3</v>
      </c>
    </row>
    <row r="19151" spans="1:8">
      <c r="A19151" t="s">
        <v>4</v>
      </c>
      <c r="B19151" s="4" t="s">
        <v>5</v>
      </c>
      <c r="C19151" s="4" t="s">
        <v>7</v>
      </c>
      <c r="D19151" s="4" t="s">
        <v>8</v>
      </c>
    </row>
    <row r="19152" spans="1:8">
      <c r="A19152" t="n">
        <v>159951</v>
      </c>
      <c r="B19152" s="89" t="n">
        <v>67</v>
      </c>
      <c r="C19152" s="7" t="n">
        <v>18</v>
      </c>
      <c r="D19152" s="7" t="n">
        <v>3</v>
      </c>
    </row>
    <row r="19153" spans="1:4">
      <c r="A19153" t="s">
        <v>4</v>
      </c>
      <c r="B19153" s="4" t="s">
        <v>5</v>
      </c>
      <c r="C19153" s="4" t="s">
        <v>7</v>
      </c>
      <c r="D19153" s="4" t="s">
        <v>8</v>
      </c>
    </row>
    <row r="19154" spans="1:4">
      <c r="A19154" t="n">
        <v>159955</v>
      </c>
      <c r="B19154" s="89" t="n">
        <v>67</v>
      </c>
      <c r="C19154" s="7" t="n">
        <v>7032</v>
      </c>
      <c r="D19154" s="7" t="n">
        <v>3</v>
      </c>
    </row>
    <row r="19155" spans="1:4">
      <c r="A19155" t="s">
        <v>4</v>
      </c>
      <c r="B19155" s="4" t="s">
        <v>5</v>
      </c>
      <c r="C19155" s="4" t="s">
        <v>8</v>
      </c>
      <c r="D19155" s="4" t="s">
        <v>7</v>
      </c>
      <c r="E19155" s="4" t="s">
        <v>9</v>
      </c>
    </row>
    <row r="19156" spans="1:4">
      <c r="A19156" t="n">
        <v>159959</v>
      </c>
      <c r="B19156" s="39" t="n">
        <v>51</v>
      </c>
      <c r="C19156" s="7" t="n">
        <v>4</v>
      </c>
      <c r="D19156" s="7" t="n">
        <v>2</v>
      </c>
      <c r="E19156" s="7" t="s">
        <v>502</v>
      </c>
    </row>
    <row r="19157" spans="1:4">
      <c r="A19157" t="s">
        <v>4</v>
      </c>
      <c r="B19157" s="4" t="s">
        <v>5</v>
      </c>
      <c r="C19157" s="4" t="s">
        <v>7</v>
      </c>
    </row>
    <row r="19158" spans="1:4">
      <c r="A19158" t="n">
        <v>159972</v>
      </c>
      <c r="B19158" s="25" t="n">
        <v>16</v>
      </c>
      <c r="C19158" s="7" t="n">
        <v>0</v>
      </c>
    </row>
    <row r="19159" spans="1:4">
      <c r="A19159" t="s">
        <v>4</v>
      </c>
      <c r="B19159" s="4" t="s">
        <v>5</v>
      </c>
      <c r="C19159" s="4" t="s">
        <v>7</v>
      </c>
      <c r="D19159" s="4" t="s">
        <v>8</v>
      </c>
      <c r="E19159" s="4" t="s">
        <v>14</v>
      </c>
      <c r="F19159" s="4" t="s">
        <v>74</v>
      </c>
      <c r="G19159" s="4" t="s">
        <v>8</v>
      </c>
      <c r="H19159" s="4" t="s">
        <v>8</v>
      </c>
    </row>
    <row r="19160" spans="1:4">
      <c r="A19160" t="n">
        <v>159975</v>
      </c>
      <c r="B19160" s="40" t="n">
        <v>26</v>
      </c>
      <c r="C19160" s="7" t="n">
        <v>2</v>
      </c>
      <c r="D19160" s="7" t="n">
        <v>17</v>
      </c>
      <c r="E19160" s="7" t="n">
        <v>62733</v>
      </c>
      <c r="F19160" s="7" t="s">
        <v>1013</v>
      </c>
      <c r="G19160" s="7" t="n">
        <v>2</v>
      </c>
      <c r="H19160" s="7" t="n">
        <v>0</v>
      </c>
    </row>
    <row r="19161" spans="1:4">
      <c r="A19161" t="s">
        <v>4</v>
      </c>
      <c r="B19161" s="4" t="s">
        <v>5</v>
      </c>
    </row>
    <row r="19162" spans="1:4">
      <c r="A19162" t="n">
        <v>160056</v>
      </c>
      <c r="B19162" s="41" t="n">
        <v>28</v>
      </c>
    </row>
    <row r="19163" spans="1:4">
      <c r="A19163" t="s">
        <v>4</v>
      </c>
      <c r="B19163" s="4" t="s">
        <v>5</v>
      </c>
      <c r="C19163" s="4" t="s">
        <v>8</v>
      </c>
      <c r="D19163" s="4" t="s">
        <v>7</v>
      </c>
      <c r="E19163" s="4" t="s">
        <v>9</v>
      </c>
    </row>
    <row r="19164" spans="1:4">
      <c r="A19164" t="n">
        <v>160057</v>
      </c>
      <c r="B19164" s="39" t="n">
        <v>51</v>
      </c>
      <c r="C19164" s="7" t="n">
        <v>4</v>
      </c>
      <c r="D19164" s="7" t="n">
        <v>13</v>
      </c>
      <c r="E19164" s="7" t="s">
        <v>90</v>
      </c>
    </row>
    <row r="19165" spans="1:4">
      <c r="A19165" t="s">
        <v>4</v>
      </c>
      <c r="B19165" s="4" t="s">
        <v>5</v>
      </c>
      <c r="C19165" s="4" t="s">
        <v>7</v>
      </c>
    </row>
    <row r="19166" spans="1:4">
      <c r="A19166" t="n">
        <v>160071</v>
      </c>
      <c r="B19166" s="25" t="n">
        <v>16</v>
      </c>
      <c r="C19166" s="7" t="n">
        <v>0</v>
      </c>
    </row>
    <row r="19167" spans="1:4">
      <c r="A19167" t="s">
        <v>4</v>
      </c>
      <c r="B19167" s="4" t="s">
        <v>5</v>
      </c>
      <c r="C19167" s="4" t="s">
        <v>7</v>
      </c>
      <c r="D19167" s="4" t="s">
        <v>8</v>
      </c>
      <c r="E19167" s="4" t="s">
        <v>14</v>
      </c>
      <c r="F19167" s="4" t="s">
        <v>74</v>
      </c>
      <c r="G19167" s="4" t="s">
        <v>8</v>
      </c>
      <c r="H19167" s="4" t="s">
        <v>8</v>
      </c>
      <c r="I19167" s="4" t="s">
        <v>8</v>
      </c>
      <c r="J19167" s="4" t="s">
        <v>14</v>
      </c>
      <c r="K19167" s="4" t="s">
        <v>74</v>
      </c>
      <c r="L19167" s="4" t="s">
        <v>8</v>
      </c>
      <c r="M19167" s="4" t="s">
        <v>8</v>
      </c>
    </row>
    <row r="19168" spans="1:4">
      <c r="A19168" t="n">
        <v>160074</v>
      </c>
      <c r="B19168" s="40" t="n">
        <v>26</v>
      </c>
      <c r="C19168" s="7" t="n">
        <v>13</v>
      </c>
      <c r="D19168" s="7" t="n">
        <v>17</v>
      </c>
      <c r="E19168" s="7" t="n">
        <v>62734</v>
      </c>
      <c r="F19168" s="7" t="s">
        <v>1014</v>
      </c>
      <c r="G19168" s="7" t="n">
        <v>2</v>
      </c>
      <c r="H19168" s="7" t="n">
        <v>3</v>
      </c>
      <c r="I19168" s="7" t="n">
        <v>17</v>
      </c>
      <c r="J19168" s="7" t="n">
        <v>62735</v>
      </c>
      <c r="K19168" s="7" t="s">
        <v>1015</v>
      </c>
      <c r="L19168" s="7" t="n">
        <v>2</v>
      </c>
      <c r="M19168" s="7" t="n">
        <v>0</v>
      </c>
    </row>
    <row r="19169" spans="1:13">
      <c r="A19169" t="s">
        <v>4</v>
      </c>
      <c r="B19169" s="4" t="s">
        <v>5</v>
      </c>
    </row>
    <row r="19170" spans="1:13">
      <c r="A19170" t="n">
        <v>160257</v>
      </c>
      <c r="B19170" s="41" t="n">
        <v>28</v>
      </c>
    </row>
    <row r="19171" spans="1:13">
      <c r="A19171" t="s">
        <v>4</v>
      </c>
      <c r="B19171" s="4" t="s">
        <v>5</v>
      </c>
      <c r="C19171" s="4" t="s">
        <v>8</v>
      </c>
      <c r="D19171" s="4" t="s">
        <v>7</v>
      </c>
      <c r="E19171" s="4" t="s">
        <v>9</v>
      </c>
    </row>
    <row r="19172" spans="1:13">
      <c r="A19172" t="n">
        <v>160258</v>
      </c>
      <c r="B19172" s="39" t="n">
        <v>51</v>
      </c>
      <c r="C19172" s="7" t="n">
        <v>4</v>
      </c>
      <c r="D19172" s="7" t="n">
        <v>80</v>
      </c>
      <c r="E19172" s="7" t="s">
        <v>270</v>
      </c>
    </row>
    <row r="19173" spans="1:13">
      <c r="A19173" t="s">
        <v>4</v>
      </c>
      <c r="B19173" s="4" t="s">
        <v>5</v>
      </c>
      <c r="C19173" s="4" t="s">
        <v>7</v>
      </c>
    </row>
    <row r="19174" spans="1:13">
      <c r="A19174" t="n">
        <v>160271</v>
      </c>
      <c r="B19174" s="25" t="n">
        <v>16</v>
      </c>
      <c r="C19174" s="7" t="n">
        <v>0</v>
      </c>
    </row>
    <row r="19175" spans="1:13">
      <c r="A19175" t="s">
        <v>4</v>
      </c>
      <c r="B19175" s="4" t="s">
        <v>5</v>
      </c>
      <c r="C19175" s="4" t="s">
        <v>7</v>
      </c>
      <c r="D19175" s="4" t="s">
        <v>8</v>
      </c>
      <c r="E19175" s="4" t="s">
        <v>14</v>
      </c>
      <c r="F19175" s="4" t="s">
        <v>74</v>
      </c>
      <c r="G19175" s="4" t="s">
        <v>8</v>
      </c>
      <c r="H19175" s="4" t="s">
        <v>8</v>
      </c>
    </row>
    <row r="19176" spans="1:13">
      <c r="A19176" t="n">
        <v>160274</v>
      </c>
      <c r="B19176" s="40" t="n">
        <v>26</v>
      </c>
      <c r="C19176" s="7" t="n">
        <v>80</v>
      </c>
      <c r="D19176" s="7" t="n">
        <v>17</v>
      </c>
      <c r="E19176" s="7" t="n">
        <v>62736</v>
      </c>
      <c r="F19176" s="7" t="s">
        <v>1016</v>
      </c>
      <c r="G19176" s="7" t="n">
        <v>2</v>
      </c>
      <c r="H19176" s="7" t="n">
        <v>0</v>
      </c>
    </row>
    <row r="19177" spans="1:13">
      <c r="A19177" t="s">
        <v>4</v>
      </c>
      <c r="B19177" s="4" t="s">
        <v>5</v>
      </c>
    </row>
    <row r="19178" spans="1:13">
      <c r="A19178" t="n">
        <v>160324</v>
      </c>
      <c r="B19178" s="41" t="n">
        <v>28</v>
      </c>
    </row>
    <row r="19179" spans="1:13">
      <c r="A19179" t="s">
        <v>4</v>
      </c>
      <c r="B19179" s="4" t="s">
        <v>5</v>
      </c>
      <c r="C19179" s="4" t="s">
        <v>8</v>
      </c>
      <c r="D19179" s="4" t="s">
        <v>7</v>
      </c>
      <c r="E19179" s="4" t="s">
        <v>9</v>
      </c>
    </row>
    <row r="19180" spans="1:13">
      <c r="A19180" t="n">
        <v>160325</v>
      </c>
      <c r="B19180" s="39" t="n">
        <v>51</v>
      </c>
      <c r="C19180" s="7" t="n">
        <v>4</v>
      </c>
      <c r="D19180" s="7" t="n">
        <v>5</v>
      </c>
      <c r="E19180" s="7" t="s">
        <v>270</v>
      </c>
    </row>
    <row r="19181" spans="1:13">
      <c r="A19181" t="s">
        <v>4</v>
      </c>
      <c r="B19181" s="4" t="s">
        <v>5</v>
      </c>
      <c r="C19181" s="4" t="s">
        <v>7</v>
      </c>
    </row>
    <row r="19182" spans="1:13">
      <c r="A19182" t="n">
        <v>160338</v>
      </c>
      <c r="B19182" s="25" t="n">
        <v>16</v>
      </c>
      <c r="C19182" s="7" t="n">
        <v>0</v>
      </c>
    </row>
    <row r="19183" spans="1:13">
      <c r="A19183" t="s">
        <v>4</v>
      </c>
      <c r="B19183" s="4" t="s">
        <v>5</v>
      </c>
      <c r="C19183" s="4" t="s">
        <v>7</v>
      </c>
      <c r="D19183" s="4" t="s">
        <v>8</v>
      </c>
      <c r="E19183" s="4" t="s">
        <v>14</v>
      </c>
      <c r="F19183" s="4" t="s">
        <v>74</v>
      </c>
      <c r="G19183" s="4" t="s">
        <v>8</v>
      </c>
      <c r="H19183" s="4" t="s">
        <v>8</v>
      </c>
    </row>
    <row r="19184" spans="1:13">
      <c r="A19184" t="n">
        <v>160341</v>
      </c>
      <c r="B19184" s="40" t="n">
        <v>26</v>
      </c>
      <c r="C19184" s="7" t="n">
        <v>5</v>
      </c>
      <c r="D19184" s="7" t="n">
        <v>17</v>
      </c>
      <c r="E19184" s="7" t="n">
        <v>62737</v>
      </c>
      <c r="F19184" s="7" t="s">
        <v>1017</v>
      </c>
      <c r="G19184" s="7" t="n">
        <v>2</v>
      </c>
      <c r="H19184" s="7" t="n">
        <v>0</v>
      </c>
    </row>
    <row r="19185" spans="1:8">
      <c r="A19185" t="s">
        <v>4</v>
      </c>
      <c r="B19185" s="4" t="s">
        <v>5</v>
      </c>
    </row>
    <row r="19186" spans="1:8">
      <c r="A19186" t="n">
        <v>160435</v>
      </c>
      <c r="B19186" s="41" t="n">
        <v>28</v>
      </c>
    </row>
    <row r="19187" spans="1:8">
      <c r="A19187" t="s">
        <v>4</v>
      </c>
      <c r="B19187" s="4" t="s">
        <v>5</v>
      </c>
      <c r="C19187" s="4" t="s">
        <v>8</v>
      </c>
      <c r="D19187" s="4" t="s">
        <v>7</v>
      </c>
      <c r="E19187" s="4" t="s">
        <v>9</v>
      </c>
    </row>
    <row r="19188" spans="1:8">
      <c r="A19188" t="n">
        <v>160436</v>
      </c>
      <c r="B19188" s="39" t="n">
        <v>51</v>
      </c>
      <c r="C19188" s="7" t="n">
        <v>4</v>
      </c>
      <c r="D19188" s="7" t="n">
        <v>3</v>
      </c>
      <c r="E19188" s="7" t="s">
        <v>605</v>
      </c>
    </row>
    <row r="19189" spans="1:8">
      <c r="A19189" t="s">
        <v>4</v>
      </c>
      <c r="B19189" s="4" t="s">
        <v>5</v>
      </c>
      <c r="C19189" s="4" t="s">
        <v>7</v>
      </c>
    </row>
    <row r="19190" spans="1:8">
      <c r="A19190" t="n">
        <v>160450</v>
      </c>
      <c r="B19190" s="25" t="n">
        <v>16</v>
      </c>
      <c r="C19190" s="7" t="n">
        <v>0</v>
      </c>
    </row>
    <row r="19191" spans="1:8">
      <c r="A19191" t="s">
        <v>4</v>
      </c>
      <c r="B19191" s="4" t="s">
        <v>5</v>
      </c>
      <c r="C19191" s="4" t="s">
        <v>7</v>
      </c>
      <c r="D19191" s="4" t="s">
        <v>8</v>
      </c>
      <c r="E19191" s="4" t="s">
        <v>14</v>
      </c>
      <c r="F19191" s="4" t="s">
        <v>74</v>
      </c>
      <c r="G19191" s="4" t="s">
        <v>8</v>
      </c>
      <c r="H19191" s="4" t="s">
        <v>8</v>
      </c>
    </row>
    <row r="19192" spans="1:8">
      <c r="A19192" t="n">
        <v>160453</v>
      </c>
      <c r="B19192" s="40" t="n">
        <v>26</v>
      </c>
      <c r="C19192" s="7" t="n">
        <v>3</v>
      </c>
      <c r="D19192" s="7" t="n">
        <v>17</v>
      </c>
      <c r="E19192" s="7" t="n">
        <v>62738</v>
      </c>
      <c r="F19192" s="7" t="s">
        <v>1018</v>
      </c>
      <c r="G19192" s="7" t="n">
        <v>2</v>
      </c>
      <c r="H19192" s="7" t="n">
        <v>0</v>
      </c>
    </row>
    <row r="19193" spans="1:8">
      <c r="A19193" t="s">
        <v>4</v>
      </c>
      <c r="B19193" s="4" t="s">
        <v>5</v>
      </c>
    </row>
    <row r="19194" spans="1:8">
      <c r="A19194" t="n">
        <v>160592</v>
      </c>
      <c r="B19194" s="41" t="n">
        <v>28</v>
      </c>
    </row>
    <row r="19195" spans="1:8">
      <c r="A19195" t="s">
        <v>4</v>
      </c>
      <c r="B19195" s="4" t="s">
        <v>5</v>
      </c>
      <c r="C19195" s="4" t="s">
        <v>7</v>
      </c>
      <c r="D19195" s="4" t="s">
        <v>7</v>
      </c>
      <c r="E19195" s="4" t="s">
        <v>7</v>
      </c>
    </row>
    <row r="19196" spans="1:8">
      <c r="A19196" t="n">
        <v>160593</v>
      </c>
      <c r="B19196" s="56" t="n">
        <v>61</v>
      </c>
      <c r="C19196" s="7" t="n">
        <v>0</v>
      </c>
      <c r="D19196" s="7" t="n">
        <v>3</v>
      </c>
      <c r="E19196" s="7" t="n">
        <v>1000</v>
      </c>
    </row>
    <row r="19197" spans="1:8">
      <c r="A19197" t="s">
        <v>4</v>
      </c>
      <c r="B19197" s="4" t="s">
        <v>5</v>
      </c>
      <c r="C19197" s="4" t="s">
        <v>7</v>
      </c>
    </row>
    <row r="19198" spans="1:8">
      <c r="A19198" t="n">
        <v>160600</v>
      </c>
      <c r="B19198" s="25" t="n">
        <v>16</v>
      </c>
      <c r="C19198" s="7" t="n">
        <v>300</v>
      </c>
    </row>
    <row r="19199" spans="1:8">
      <c r="A19199" t="s">
        <v>4</v>
      </c>
      <c r="B19199" s="4" t="s">
        <v>5</v>
      </c>
      <c r="C19199" s="4" t="s">
        <v>8</v>
      </c>
      <c r="D19199" s="4" t="s">
        <v>7</v>
      </c>
      <c r="E19199" s="4" t="s">
        <v>9</v>
      </c>
    </row>
    <row r="19200" spans="1:8">
      <c r="A19200" t="n">
        <v>160603</v>
      </c>
      <c r="B19200" s="39" t="n">
        <v>51</v>
      </c>
      <c r="C19200" s="7" t="n">
        <v>4</v>
      </c>
      <c r="D19200" s="7" t="n">
        <v>0</v>
      </c>
      <c r="E19200" s="7" t="s">
        <v>947</v>
      </c>
    </row>
    <row r="19201" spans="1:8">
      <c r="A19201" t="s">
        <v>4</v>
      </c>
      <c r="B19201" s="4" t="s">
        <v>5</v>
      </c>
      <c r="C19201" s="4" t="s">
        <v>7</v>
      </c>
    </row>
    <row r="19202" spans="1:8">
      <c r="A19202" t="n">
        <v>160616</v>
      </c>
      <c r="B19202" s="25" t="n">
        <v>16</v>
      </c>
      <c r="C19202" s="7" t="n">
        <v>0</v>
      </c>
    </row>
    <row r="19203" spans="1:8">
      <c r="A19203" t="s">
        <v>4</v>
      </c>
      <c r="B19203" s="4" t="s">
        <v>5</v>
      </c>
      <c r="C19203" s="4" t="s">
        <v>7</v>
      </c>
      <c r="D19203" s="4" t="s">
        <v>8</v>
      </c>
      <c r="E19203" s="4" t="s">
        <v>14</v>
      </c>
      <c r="F19203" s="4" t="s">
        <v>74</v>
      </c>
      <c r="G19203" s="4" t="s">
        <v>8</v>
      </c>
      <c r="H19203" s="4" t="s">
        <v>8</v>
      </c>
    </row>
    <row r="19204" spans="1:8">
      <c r="A19204" t="n">
        <v>160619</v>
      </c>
      <c r="B19204" s="40" t="n">
        <v>26</v>
      </c>
      <c r="C19204" s="7" t="n">
        <v>0</v>
      </c>
      <c r="D19204" s="7" t="n">
        <v>17</v>
      </c>
      <c r="E19204" s="7" t="n">
        <v>62739</v>
      </c>
      <c r="F19204" s="7" t="s">
        <v>1019</v>
      </c>
      <c r="G19204" s="7" t="n">
        <v>2</v>
      </c>
      <c r="H19204" s="7" t="n">
        <v>0</v>
      </c>
    </row>
    <row r="19205" spans="1:8">
      <c r="A19205" t="s">
        <v>4</v>
      </c>
      <c r="B19205" s="4" t="s">
        <v>5</v>
      </c>
    </row>
    <row r="19206" spans="1:8">
      <c r="A19206" t="n">
        <v>160650</v>
      </c>
      <c r="B19206" s="41" t="n">
        <v>28</v>
      </c>
    </row>
    <row r="19207" spans="1:8">
      <c r="A19207" t="s">
        <v>4</v>
      </c>
      <c r="B19207" s="4" t="s">
        <v>5</v>
      </c>
      <c r="C19207" s="4" t="s">
        <v>7</v>
      </c>
      <c r="D19207" s="4" t="s">
        <v>8</v>
      </c>
    </row>
    <row r="19208" spans="1:8">
      <c r="A19208" t="n">
        <v>160651</v>
      </c>
      <c r="B19208" s="42" t="n">
        <v>89</v>
      </c>
      <c r="C19208" s="7" t="n">
        <v>65533</v>
      </c>
      <c r="D19208" s="7" t="n">
        <v>1</v>
      </c>
    </row>
    <row r="19209" spans="1:8">
      <c r="A19209" t="s">
        <v>4</v>
      </c>
      <c r="B19209" s="4" t="s">
        <v>5</v>
      </c>
      <c r="C19209" s="4" t="s">
        <v>8</v>
      </c>
      <c r="D19209" s="4" t="s">
        <v>7</v>
      </c>
      <c r="E19209" s="4" t="s">
        <v>13</v>
      </c>
    </row>
    <row r="19210" spans="1:8">
      <c r="A19210" t="n">
        <v>160655</v>
      </c>
      <c r="B19210" s="27" t="n">
        <v>58</v>
      </c>
      <c r="C19210" s="7" t="n">
        <v>101</v>
      </c>
      <c r="D19210" s="7" t="n">
        <v>300</v>
      </c>
      <c r="E19210" s="7" t="n">
        <v>1</v>
      </c>
    </row>
    <row r="19211" spans="1:8">
      <c r="A19211" t="s">
        <v>4</v>
      </c>
      <c r="B19211" s="4" t="s">
        <v>5</v>
      </c>
      <c r="C19211" s="4" t="s">
        <v>8</v>
      </c>
      <c r="D19211" s="4" t="s">
        <v>7</v>
      </c>
    </row>
    <row r="19212" spans="1:8">
      <c r="A19212" t="n">
        <v>160663</v>
      </c>
      <c r="B19212" s="27" t="n">
        <v>58</v>
      </c>
      <c r="C19212" s="7" t="n">
        <v>254</v>
      </c>
      <c r="D19212" s="7" t="n">
        <v>0</v>
      </c>
    </row>
    <row r="19213" spans="1:8">
      <c r="A19213" t="s">
        <v>4</v>
      </c>
      <c r="B19213" s="4" t="s">
        <v>5</v>
      </c>
      <c r="C19213" s="4" t="s">
        <v>8</v>
      </c>
      <c r="D19213" s="4" t="s">
        <v>14</v>
      </c>
      <c r="E19213" s="4" t="s">
        <v>14</v>
      </c>
      <c r="F19213" s="4" t="s">
        <v>14</v>
      </c>
      <c r="G19213" s="4" t="s">
        <v>14</v>
      </c>
      <c r="H19213" s="4" t="s">
        <v>14</v>
      </c>
      <c r="I19213" s="4" t="s">
        <v>14</v>
      </c>
      <c r="J19213" s="4" t="s">
        <v>14</v>
      </c>
      <c r="K19213" s="4" t="s">
        <v>14</v>
      </c>
    </row>
    <row r="19214" spans="1:8">
      <c r="A19214" t="n">
        <v>160667</v>
      </c>
      <c r="B19214" s="38" t="n">
        <v>175</v>
      </c>
      <c r="C19214" s="7" t="n">
        <v>1</v>
      </c>
      <c r="D19214" s="7" t="n">
        <v>0</v>
      </c>
      <c r="E19214" s="7" t="n">
        <v>0</v>
      </c>
      <c r="F19214" s="7" t="n">
        <v>0</v>
      </c>
      <c r="G19214" s="7" t="n">
        <v>0</v>
      </c>
      <c r="H19214" s="7" t="n">
        <v>0</v>
      </c>
      <c r="I19214" s="7" t="n">
        <v>-1011777536</v>
      </c>
      <c r="J19214" s="7" t="n">
        <v>0</v>
      </c>
      <c r="K19214" s="7" t="n">
        <v>1091567616</v>
      </c>
    </row>
    <row r="19215" spans="1:8">
      <c r="A19215" t="s">
        <v>4</v>
      </c>
      <c r="B19215" s="4" t="s">
        <v>5</v>
      </c>
      <c r="C19215" s="4" t="s">
        <v>7</v>
      </c>
      <c r="D19215" s="4" t="s">
        <v>13</v>
      </c>
      <c r="E19215" s="4" t="s">
        <v>13</v>
      </c>
      <c r="F19215" s="4" t="s">
        <v>13</v>
      </c>
      <c r="G19215" s="4" t="s">
        <v>13</v>
      </c>
    </row>
    <row r="19216" spans="1:8">
      <c r="A19216" t="n">
        <v>160701</v>
      </c>
      <c r="B19216" s="46" t="n">
        <v>46</v>
      </c>
      <c r="C19216" s="7" t="n">
        <v>0</v>
      </c>
      <c r="D19216" s="7" t="n">
        <v>0.550000011920929</v>
      </c>
      <c r="E19216" s="7" t="n">
        <v>2</v>
      </c>
      <c r="F19216" s="7" t="n">
        <v>42.3499984741211</v>
      </c>
      <c r="G19216" s="7" t="n">
        <v>0</v>
      </c>
    </row>
    <row r="19217" spans="1:11">
      <c r="A19217" t="s">
        <v>4</v>
      </c>
      <c r="B19217" s="4" t="s">
        <v>5</v>
      </c>
      <c r="C19217" s="4" t="s">
        <v>7</v>
      </c>
      <c r="D19217" s="4" t="s">
        <v>13</v>
      </c>
      <c r="E19217" s="4" t="s">
        <v>13</v>
      </c>
      <c r="F19217" s="4" t="s">
        <v>13</v>
      </c>
      <c r="G19217" s="4" t="s">
        <v>13</v>
      </c>
    </row>
    <row r="19218" spans="1:11">
      <c r="A19218" t="n">
        <v>160720</v>
      </c>
      <c r="B19218" s="46" t="n">
        <v>46</v>
      </c>
      <c r="C19218" s="7" t="n">
        <v>1</v>
      </c>
      <c r="D19218" s="7" t="n">
        <v>-1.25</v>
      </c>
      <c r="E19218" s="7" t="n">
        <v>2</v>
      </c>
      <c r="F19218" s="7" t="n">
        <v>41.0999984741211</v>
      </c>
      <c r="G19218" s="7" t="n">
        <v>0</v>
      </c>
    </row>
    <row r="19219" spans="1:11">
      <c r="A19219" t="s">
        <v>4</v>
      </c>
      <c r="B19219" s="4" t="s">
        <v>5</v>
      </c>
      <c r="C19219" s="4" t="s">
        <v>7</v>
      </c>
      <c r="D19219" s="4" t="s">
        <v>13</v>
      </c>
      <c r="E19219" s="4" t="s">
        <v>13</v>
      </c>
      <c r="F19219" s="4" t="s">
        <v>13</v>
      </c>
      <c r="G19219" s="4" t="s">
        <v>13</v>
      </c>
    </row>
    <row r="19220" spans="1:11">
      <c r="A19220" t="n">
        <v>160739</v>
      </c>
      <c r="B19220" s="46" t="n">
        <v>46</v>
      </c>
      <c r="C19220" s="7" t="n">
        <v>2</v>
      </c>
      <c r="D19220" s="7" t="n">
        <v>1.29999995231628</v>
      </c>
      <c r="E19220" s="7" t="n">
        <v>2</v>
      </c>
      <c r="F19220" s="7" t="n">
        <v>41.4000015258789</v>
      </c>
      <c r="G19220" s="7" t="n">
        <v>0</v>
      </c>
    </row>
    <row r="19221" spans="1:11">
      <c r="A19221" t="s">
        <v>4</v>
      </c>
      <c r="B19221" s="4" t="s">
        <v>5</v>
      </c>
      <c r="C19221" s="4" t="s">
        <v>7</v>
      </c>
      <c r="D19221" s="4" t="s">
        <v>13</v>
      </c>
      <c r="E19221" s="4" t="s">
        <v>13</v>
      </c>
      <c r="F19221" s="4" t="s">
        <v>13</v>
      </c>
      <c r="G19221" s="4" t="s">
        <v>13</v>
      </c>
    </row>
    <row r="19222" spans="1:11">
      <c r="A19222" t="n">
        <v>160758</v>
      </c>
      <c r="B19222" s="46" t="n">
        <v>46</v>
      </c>
      <c r="C19222" s="7" t="n">
        <v>3</v>
      </c>
      <c r="D19222" s="7" t="n">
        <v>0.100000001490116</v>
      </c>
      <c r="E19222" s="7" t="n">
        <v>2</v>
      </c>
      <c r="F19222" s="7" t="n">
        <v>41.25</v>
      </c>
      <c r="G19222" s="7" t="n">
        <v>0</v>
      </c>
    </row>
    <row r="19223" spans="1:11">
      <c r="A19223" t="s">
        <v>4</v>
      </c>
      <c r="B19223" s="4" t="s">
        <v>5</v>
      </c>
      <c r="C19223" s="4" t="s">
        <v>7</v>
      </c>
      <c r="D19223" s="4" t="s">
        <v>13</v>
      </c>
      <c r="E19223" s="4" t="s">
        <v>13</v>
      </c>
      <c r="F19223" s="4" t="s">
        <v>13</v>
      </c>
      <c r="G19223" s="4" t="s">
        <v>13</v>
      </c>
    </row>
    <row r="19224" spans="1:11">
      <c r="A19224" t="n">
        <v>160777</v>
      </c>
      <c r="B19224" s="46" t="n">
        <v>46</v>
      </c>
      <c r="C19224" s="7" t="n">
        <v>4</v>
      </c>
      <c r="D19224" s="7" t="n">
        <v>-1.54999995231628</v>
      </c>
      <c r="E19224" s="7" t="n">
        <v>2</v>
      </c>
      <c r="F19224" s="7" t="n">
        <v>40.3499984741211</v>
      </c>
      <c r="G19224" s="7" t="n">
        <v>0</v>
      </c>
    </row>
    <row r="19225" spans="1:11">
      <c r="A19225" t="s">
        <v>4</v>
      </c>
      <c r="B19225" s="4" t="s">
        <v>5</v>
      </c>
      <c r="C19225" s="4" t="s">
        <v>7</v>
      </c>
      <c r="D19225" s="4" t="s">
        <v>13</v>
      </c>
      <c r="E19225" s="4" t="s">
        <v>13</v>
      </c>
      <c r="F19225" s="4" t="s">
        <v>13</v>
      </c>
      <c r="G19225" s="4" t="s">
        <v>13</v>
      </c>
    </row>
    <row r="19226" spans="1:11">
      <c r="A19226" t="n">
        <v>160796</v>
      </c>
      <c r="B19226" s="46" t="n">
        <v>46</v>
      </c>
      <c r="C19226" s="7" t="n">
        <v>5</v>
      </c>
      <c r="D19226" s="7" t="n">
        <v>-0.449999988079071</v>
      </c>
      <c r="E19226" s="7" t="n">
        <v>2</v>
      </c>
      <c r="F19226" s="7" t="n">
        <v>40.2999992370605</v>
      </c>
      <c r="G19226" s="7" t="n">
        <v>0</v>
      </c>
    </row>
    <row r="19227" spans="1:11">
      <c r="A19227" t="s">
        <v>4</v>
      </c>
      <c r="B19227" s="4" t="s">
        <v>5</v>
      </c>
      <c r="C19227" s="4" t="s">
        <v>7</v>
      </c>
      <c r="D19227" s="4" t="s">
        <v>13</v>
      </c>
      <c r="E19227" s="4" t="s">
        <v>13</v>
      </c>
      <c r="F19227" s="4" t="s">
        <v>13</v>
      </c>
      <c r="G19227" s="4" t="s">
        <v>13</v>
      </c>
    </row>
    <row r="19228" spans="1:11">
      <c r="A19228" t="n">
        <v>160815</v>
      </c>
      <c r="B19228" s="46" t="n">
        <v>46</v>
      </c>
      <c r="C19228" s="7" t="n">
        <v>6</v>
      </c>
      <c r="D19228" s="7" t="n">
        <v>0.800000011920929</v>
      </c>
      <c r="E19228" s="7" t="n">
        <v>2</v>
      </c>
      <c r="F19228" s="7" t="n">
        <v>40.7000007629395</v>
      </c>
      <c r="G19228" s="7" t="n">
        <v>0</v>
      </c>
    </row>
    <row r="19229" spans="1:11">
      <c r="A19229" t="s">
        <v>4</v>
      </c>
      <c r="B19229" s="4" t="s">
        <v>5</v>
      </c>
      <c r="C19229" s="4" t="s">
        <v>7</v>
      </c>
      <c r="D19229" s="4" t="s">
        <v>13</v>
      </c>
      <c r="E19229" s="4" t="s">
        <v>13</v>
      </c>
      <c r="F19229" s="4" t="s">
        <v>13</v>
      </c>
      <c r="G19229" s="4" t="s">
        <v>13</v>
      </c>
    </row>
    <row r="19230" spans="1:11">
      <c r="A19230" t="n">
        <v>160834</v>
      </c>
      <c r="B19230" s="46" t="n">
        <v>46</v>
      </c>
      <c r="C19230" s="7" t="n">
        <v>7</v>
      </c>
      <c r="D19230" s="7" t="n">
        <v>1.5</v>
      </c>
      <c r="E19230" s="7" t="n">
        <v>2</v>
      </c>
      <c r="F19230" s="7" t="n">
        <v>40.1500015258789</v>
      </c>
      <c r="G19230" s="7" t="n">
        <v>0</v>
      </c>
    </row>
    <row r="19231" spans="1:11">
      <c r="A19231" t="s">
        <v>4</v>
      </c>
      <c r="B19231" s="4" t="s">
        <v>5</v>
      </c>
      <c r="C19231" s="4" t="s">
        <v>7</v>
      </c>
      <c r="D19231" s="4" t="s">
        <v>13</v>
      </c>
      <c r="E19231" s="4" t="s">
        <v>13</v>
      </c>
      <c r="F19231" s="4" t="s">
        <v>13</v>
      </c>
      <c r="G19231" s="4" t="s">
        <v>13</v>
      </c>
    </row>
    <row r="19232" spans="1:11">
      <c r="A19232" t="n">
        <v>160853</v>
      </c>
      <c r="B19232" s="46" t="n">
        <v>46</v>
      </c>
      <c r="C19232" s="7" t="n">
        <v>8</v>
      </c>
      <c r="D19232" s="7" t="n">
        <v>0.449999988079071</v>
      </c>
      <c r="E19232" s="7" t="n">
        <v>2</v>
      </c>
      <c r="F19232" s="7" t="n">
        <v>39.4000015258789</v>
      </c>
      <c r="G19232" s="7" t="n">
        <v>0</v>
      </c>
    </row>
    <row r="19233" spans="1:7">
      <c r="A19233" t="s">
        <v>4</v>
      </c>
      <c r="B19233" s="4" t="s">
        <v>5</v>
      </c>
      <c r="C19233" s="4" t="s">
        <v>7</v>
      </c>
      <c r="D19233" s="4" t="s">
        <v>13</v>
      </c>
      <c r="E19233" s="4" t="s">
        <v>13</v>
      </c>
      <c r="F19233" s="4" t="s">
        <v>13</v>
      </c>
      <c r="G19233" s="4" t="s">
        <v>13</v>
      </c>
    </row>
    <row r="19234" spans="1:7">
      <c r="A19234" t="n">
        <v>160872</v>
      </c>
      <c r="B19234" s="46" t="n">
        <v>46</v>
      </c>
      <c r="C19234" s="7" t="n">
        <v>9</v>
      </c>
      <c r="D19234" s="7" t="n">
        <v>-0.5</v>
      </c>
      <c r="E19234" s="7" t="n">
        <v>2</v>
      </c>
      <c r="F19234" s="7" t="n">
        <v>39.4500007629395</v>
      </c>
      <c r="G19234" s="7" t="n">
        <v>0</v>
      </c>
    </row>
    <row r="19235" spans="1:7">
      <c r="A19235" t="s">
        <v>4</v>
      </c>
      <c r="B19235" s="4" t="s">
        <v>5</v>
      </c>
      <c r="C19235" s="4" t="s">
        <v>7</v>
      </c>
      <c r="D19235" s="4" t="s">
        <v>13</v>
      </c>
      <c r="E19235" s="4" t="s">
        <v>13</v>
      </c>
      <c r="F19235" s="4" t="s">
        <v>13</v>
      </c>
      <c r="G19235" s="4" t="s">
        <v>13</v>
      </c>
    </row>
    <row r="19236" spans="1:7">
      <c r="A19236" t="n">
        <v>160891</v>
      </c>
      <c r="B19236" s="46" t="n">
        <v>46</v>
      </c>
      <c r="C19236" s="7" t="n">
        <v>11</v>
      </c>
      <c r="D19236" s="7" t="n">
        <v>-0.600000023841858</v>
      </c>
      <c r="E19236" s="7" t="n">
        <v>2</v>
      </c>
      <c r="F19236" s="7" t="n">
        <v>42.2000007629395</v>
      </c>
      <c r="G19236" s="7" t="n">
        <v>0</v>
      </c>
    </row>
    <row r="19237" spans="1:7">
      <c r="A19237" t="s">
        <v>4</v>
      </c>
      <c r="B19237" s="4" t="s">
        <v>5</v>
      </c>
      <c r="C19237" s="4" t="s">
        <v>7</v>
      </c>
      <c r="D19237" s="4" t="s">
        <v>13</v>
      </c>
      <c r="E19237" s="4" t="s">
        <v>13</v>
      </c>
      <c r="F19237" s="4" t="s">
        <v>13</v>
      </c>
      <c r="G19237" s="4" t="s">
        <v>13</v>
      </c>
    </row>
    <row r="19238" spans="1:7">
      <c r="A19238" t="n">
        <v>160910</v>
      </c>
      <c r="B19238" s="46" t="n">
        <v>46</v>
      </c>
      <c r="C19238" s="7" t="n">
        <v>7032</v>
      </c>
      <c r="D19238" s="7" t="n">
        <v>-0.100000001490116</v>
      </c>
      <c r="E19238" s="7" t="n">
        <v>2</v>
      </c>
      <c r="F19238" s="7" t="n">
        <v>40.0499992370605</v>
      </c>
      <c r="G19238" s="7" t="n">
        <v>0</v>
      </c>
    </row>
    <row r="19239" spans="1:7">
      <c r="A19239" t="s">
        <v>4</v>
      </c>
      <c r="B19239" s="4" t="s">
        <v>5</v>
      </c>
      <c r="C19239" s="4" t="s">
        <v>7</v>
      </c>
      <c r="D19239" s="4" t="s">
        <v>13</v>
      </c>
      <c r="E19239" s="4" t="s">
        <v>13</v>
      </c>
      <c r="F19239" s="4" t="s">
        <v>13</v>
      </c>
      <c r="G19239" s="4" t="s">
        <v>13</v>
      </c>
    </row>
    <row r="19240" spans="1:7">
      <c r="A19240" t="n">
        <v>160929</v>
      </c>
      <c r="B19240" s="46" t="n">
        <v>46</v>
      </c>
      <c r="C19240" s="7" t="n">
        <v>13</v>
      </c>
      <c r="D19240" s="7" t="n">
        <v>-0.0500000007450581</v>
      </c>
      <c r="E19240" s="7" t="n">
        <v>2.10999989509583</v>
      </c>
      <c r="F19240" s="7" t="n">
        <v>45.0999984741211</v>
      </c>
      <c r="G19240" s="7" t="n">
        <v>0</v>
      </c>
    </row>
    <row r="19241" spans="1:7">
      <c r="A19241" t="s">
        <v>4</v>
      </c>
      <c r="B19241" s="4" t="s">
        <v>5</v>
      </c>
      <c r="C19241" s="4" t="s">
        <v>7</v>
      </c>
      <c r="D19241" s="4" t="s">
        <v>13</v>
      </c>
      <c r="E19241" s="4" t="s">
        <v>13</v>
      </c>
      <c r="F19241" s="4" t="s">
        <v>13</v>
      </c>
      <c r="G19241" s="4" t="s">
        <v>13</v>
      </c>
    </row>
    <row r="19242" spans="1:7">
      <c r="A19242" t="n">
        <v>160948</v>
      </c>
      <c r="B19242" s="46" t="n">
        <v>46</v>
      </c>
      <c r="C19242" s="7" t="n">
        <v>80</v>
      </c>
      <c r="D19242" s="7" t="n">
        <v>0.899999976158142</v>
      </c>
      <c r="E19242" s="7" t="n">
        <v>2.10999989509583</v>
      </c>
      <c r="F19242" s="7" t="n">
        <v>44.3499984741211</v>
      </c>
      <c r="G19242" s="7" t="n">
        <v>0</v>
      </c>
    </row>
    <row r="19243" spans="1:7">
      <c r="A19243" t="s">
        <v>4</v>
      </c>
      <c r="B19243" s="4" t="s">
        <v>5</v>
      </c>
      <c r="C19243" s="4" t="s">
        <v>7</v>
      </c>
      <c r="D19243" s="4" t="s">
        <v>13</v>
      </c>
      <c r="E19243" s="4" t="s">
        <v>13</v>
      </c>
      <c r="F19243" s="4" t="s">
        <v>13</v>
      </c>
      <c r="G19243" s="4" t="s">
        <v>13</v>
      </c>
    </row>
    <row r="19244" spans="1:7">
      <c r="A19244" t="n">
        <v>160967</v>
      </c>
      <c r="B19244" s="46" t="n">
        <v>46</v>
      </c>
      <c r="C19244" s="7" t="n">
        <v>18</v>
      </c>
      <c r="D19244" s="7" t="n">
        <v>-1.04999995231628</v>
      </c>
      <c r="E19244" s="7" t="n">
        <v>2.10999989509583</v>
      </c>
      <c r="F19244" s="7" t="n">
        <v>44.6500015258789</v>
      </c>
      <c r="G19244" s="7" t="n">
        <v>0</v>
      </c>
    </row>
    <row r="19245" spans="1:7">
      <c r="A19245" t="s">
        <v>4</v>
      </c>
      <c r="B19245" s="4" t="s">
        <v>5</v>
      </c>
      <c r="C19245" s="4" t="s">
        <v>7</v>
      </c>
      <c r="D19245" s="4" t="s">
        <v>13</v>
      </c>
      <c r="E19245" s="4" t="s">
        <v>14</v>
      </c>
      <c r="F19245" s="4" t="s">
        <v>13</v>
      </c>
      <c r="G19245" s="4" t="s">
        <v>13</v>
      </c>
      <c r="H19245" s="4" t="s">
        <v>8</v>
      </c>
    </row>
    <row r="19246" spans="1:7">
      <c r="A19246" t="n">
        <v>160986</v>
      </c>
      <c r="B19246" s="87" t="n">
        <v>100</v>
      </c>
      <c r="C19246" s="7" t="n">
        <v>0</v>
      </c>
      <c r="D19246" s="7" t="n">
        <v>-5.25</v>
      </c>
      <c r="E19246" s="7" t="n">
        <v>1082340147</v>
      </c>
      <c r="F19246" s="7" t="n">
        <v>50.7999992370605</v>
      </c>
      <c r="G19246" s="7" t="n">
        <v>0</v>
      </c>
      <c r="H19246" s="7" t="n">
        <v>0</v>
      </c>
    </row>
    <row r="19247" spans="1:7">
      <c r="A19247" t="s">
        <v>4</v>
      </c>
      <c r="B19247" s="4" t="s">
        <v>5</v>
      </c>
      <c r="C19247" s="4" t="s">
        <v>7</v>
      </c>
      <c r="D19247" s="4" t="s">
        <v>13</v>
      </c>
      <c r="E19247" s="4" t="s">
        <v>14</v>
      </c>
      <c r="F19247" s="4" t="s">
        <v>13</v>
      </c>
      <c r="G19247" s="4" t="s">
        <v>13</v>
      </c>
      <c r="H19247" s="4" t="s">
        <v>8</v>
      </c>
    </row>
    <row r="19248" spans="1:7">
      <c r="A19248" t="n">
        <v>161006</v>
      </c>
      <c r="B19248" s="87" t="n">
        <v>100</v>
      </c>
      <c r="C19248" s="7" t="n">
        <v>1</v>
      </c>
      <c r="D19248" s="7" t="n">
        <v>-5.25</v>
      </c>
      <c r="E19248" s="7" t="n">
        <v>1082340147</v>
      </c>
      <c r="F19248" s="7" t="n">
        <v>50.7999992370605</v>
      </c>
      <c r="G19248" s="7" t="n">
        <v>0</v>
      </c>
      <c r="H19248" s="7" t="n">
        <v>0</v>
      </c>
    </row>
    <row r="19249" spans="1:8">
      <c r="A19249" t="s">
        <v>4</v>
      </c>
      <c r="B19249" s="4" t="s">
        <v>5</v>
      </c>
      <c r="C19249" s="4" t="s">
        <v>7</v>
      </c>
      <c r="D19249" s="4" t="s">
        <v>13</v>
      </c>
      <c r="E19249" s="4" t="s">
        <v>14</v>
      </c>
      <c r="F19249" s="4" t="s">
        <v>13</v>
      </c>
      <c r="G19249" s="4" t="s">
        <v>13</v>
      </c>
      <c r="H19249" s="4" t="s">
        <v>8</v>
      </c>
    </row>
    <row r="19250" spans="1:8">
      <c r="A19250" t="n">
        <v>161026</v>
      </c>
      <c r="B19250" s="87" t="n">
        <v>100</v>
      </c>
      <c r="C19250" s="7" t="n">
        <v>2</v>
      </c>
      <c r="D19250" s="7" t="n">
        <v>-5.25</v>
      </c>
      <c r="E19250" s="7" t="n">
        <v>1082340147</v>
      </c>
      <c r="F19250" s="7" t="n">
        <v>50.7999992370605</v>
      </c>
      <c r="G19250" s="7" t="n">
        <v>0</v>
      </c>
      <c r="H19250" s="7" t="n">
        <v>0</v>
      </c>
    </row>
    <row r="19251" spans="1:8">
      <c r="A19251" t="s">
        <v>4</v>
      </c>
      <c r="B19251" s="4" t="s">
        <v>5</v>
      </c>
      <c r="C19251" s="4" t="s">
        <v>7</v>
      </c>
      <c r="D19251" s="4" t="s">
        <v>13</v>
      </c>
      <c r="E19251" s="4" t="s">
        <v>14</v>
      </c>
      <c r="F19251" s="4" t="s">
        <v>13</v>
      </c>
      <c r="G19251" s="4" t="s">
        <v>13</v>
      </c>
      <c r="H19251" s="4" t="s">
        <v>8</v>
      </c>
    </row>
    <row r="19252" spans="1:8">
      <c r="A19252" t="n">
        <v>161046</v>
      </c>
      <c r="B19252" s="87" t="n">
        <v>100</v>
      </c>
      <c r="C19252" s="7" t="n">
        <v>3</v>
      </c>
      <c r="D19252" s="7" t="n">
        <v>-5.25</v>
      </c>
      <c r="E19252" s="7" t="n">
        <v>1082340147</v>
      </c>
      <c r="F19252" s="7" t="n">
        <v>50.7999992370605</v>
      </c>
      <c r="G19252" s="7" t="n">
        <v>0</v>
      </c>
      <c r="H19252" s="7" t="n">
        <v>0</v>
      </c>
    </row>
    <row r="19253" spans="1:8">
      <c r="A19253" t="s">
        <v>4</v>
      </c>
      <c r="B19253" s="4" t="s">
        <v>5</v>
      </c>
      <c r="C19253" s="4" t="s">
        <v>7</v>
      </c>
      <c r="D19253" s="4" t="s">
        <v>13</v>
      </c>
      <c r="E19253" s="4" t="s">
        <v>14</v>
      </c>
      <c r="F19253" s="4" t="s">
        <v>13</v>
      </c>
      <c r="G19253" s="4" t="s">
        <v>13</v>
      </c>
      <c r="H19253" s="4" t="s">
        <v>8</v>
      </c>
    </row>
    <row r="19254" spans="1:8">
      <c r="A19254" t="n">
        <v>161066</v>
      </c>
      <c r="B19254" s="87" t="n">
        <v>100</v>
      </c>
      <c r="C19254" s="7" t="n">
        <v>4</v>
      </c>
      <c r="D19254" s="7" t="n">
        <v>-5.25</v>
      </c>
      <c r="E19254" s="7" t="n">
        <v>1082340147</v>
      </c>
      <c r="F19254" s="7" t="n">
        <v>50.7999992370605</v>
      </c>
      <c r="G19254" s="7" t="n">
        <v>0</v>
      </c>
      <c r="H19254" s="7" t="n">
        <v>0</v>
      </c>
    </row>
    <row r="19255" spans="1:8">
      <c r="A19255" t="s">
        <v>4</v>
      </c>
      <c r="B19255" s="4" t="s">
        <v>5</v>
      </c>
      <c r="C19255" s="4" t="s">
        <v>7</v>
      </c>
      <c r="D19255" s="4" t="s">
        <v>13</v>
      </c>
      <c r="E19255" s="4" t="s">
        <v>14</v>
      </c>
      <c r="F19255" s="4" t="s">
        <v>13</v>
      </c>
      <c r="G19255" s="4" t="s">
        <v>13</v>
      </c>
      <c r="H19255" s="4" t="s">
        <v>8</v>
      </c>
    </row>
    <row r="19256" spans="1:8">
      <c r="A19256" t="n">
        <v>161086</v>
      </c>
      <c r="B19256" s="87" t="n">
        <v>100</v>
      </c>
      <c r="C19256" s="7" t="n">
        <v>5</v>
      </c>
      <c r="D19256" s="7" t="n">
        <v>-5.25</v>
      </c>
      <c r="E19256" s="7" t="n">
        <v>1082340147</v>
      </c>
      <c r="F19256" s="7" t="n">
        <v>50.7999992370605</v>
      </c>
      <c r="G19256" s="7" t="n">
        <v>0</v>
      </c>
      <c r="H19256" s="7" t="n">
        <v>0</v>
      </c>
    </row>
    <row r="19257" spans="1:8">
      <c r="A19257" t="s">
        <v>4</v>
      </c>
      <c r="B19257" s="4" t="s">
        <v>5</v>
      </c>
      <c r="C19257" s="4" t="s">
        <v>7</v>
      </c>
      <c r="D19257" s="4" t="s">
        <v>13</v>
      </c>
      <c r="E19257" s="4" t="s">
        <v>14</v>
      </c>
      <c r="F19257" s="4" t="s">
        <v>13</v>
      </c>
      <c r="G19257" s="4" t="s">
        <v>13</v>
      </c>
      <c r="H19257" s="4" t="s">
        <v>8</v>
      </c>
    </row>
    <row r="19258" spans="1:8">
      <c r="A19258" t="n">
        <v>161106</v>
      </c>
      <c r="B19258" s="87" t="n">
        <v>100</v>
      </c>
      <c r="C19258" s="7" t="n">
        <v>6</v>
      </c>
      <c r="D19258" s="7" t="n">
        <v>-5.25</v>
      </c>
      <c r="E19258" s="7" t="n">
        <v>1082340147</v>
      </c>
      <c r="F19258" s="7" t="n">
        <v>50.7999992370605</v>
      </c>
      <c r="G19258" s="7" t="n">
        <v>0</v>
      </c>
      <c r="H19258" s="7" t="n">
        <v>0</v>
      </c>
    </row>
    <row r="19259" spans="1:8">
      <c r="A19259" t="s">
        <v>4</v>
      </c>
      <c r="B19259" s="4" t="s">
        <v>5</v>
      </c>
      <c r="C19259" s="4" t="s">
        <v>7</v>
      </c>
      <c r="D19259" s="4" t="s">
        <v>13</v>
      </c>
      <c r="E19259" s="4" t="s">
        <v>14</v>
      </c>
      <c r="F19259" s="4" t="s">
        <v>13</v>
      </c>
      <c r="G19259" s="4" t="s">
        <v>13</v>
      </c>
      <c r="H19259" s="4" t="s">
        <v>8</v>
      </c>
    </row>
    <row r="19260" spans="1:8">
      <c r="A19260" t="n">
        <v>161126</v>
      </c>
      <c r="B19260" s="87" t="n">
        <v>100</v>
      </c>
      <c r="C19260" s="7" t="n">
        <v>7</v>
      </c>
      <c r="D19260" s="7" t="n">
        <v>-5.25</v>
      </c>
      <c r="E19260" s="7" t="n">
        <v>1082340147</v>
      </c>
      <c r="F19260" s="7" t="n">
        <v>50.7999992370605</v>
      </c>
      <c r="G19260" s="7" t="n">
        <v>0</v>
      </c>
      <c r="H19260" s="7" t="n">
        <v>0</v>
      </c>
    </row>
    <row r="19261" spans="1:8">
      <c r="A19261" t="s">
        <v>4</v>
      </c>
      <c r="B19261" s="4" t="s">
        <v>5</v>
      </c>
      <c r="C19261" s="4" t="s">
        <v>7</v>
      </c>
      <c r="D19261" s="4" t="s">
        <v>13</v>
      </c>
      <c r="E19261" s="4" t="s">
        <v>14</v>
      </c>
      <c r="F19261" s="4" t="s">
        <v>13</v>
      </c>
      <c r="G19261" s="4" t="s">
        <v>13</v>
      </c>
      <c r="H19261" s="4" t="s">
        <v>8</v>
      </c>
    </row>
    <row r="19262" spans="1:8">
      <c r="A19262" t="n">
        <v>161146</v>
      </c>
      <c r="B19262" s="87" t="n">
        <v>100</v>
      </c>
      <c r="C19262" s="7" t="n">
        <v>8</v>
      </c>
      <c r="D19262" s="7" t="n">
        <v>-5.25</v>
      </c>
      <c r="E19262" s="7" t="n">
        <v>1082340147</v>
      </c>
      <c r="F19262" s="7" t="n">
        <v>50.7999992370605</v>
      </c>
      <c r="G19262" s="7" t="n">
        <v>0</v>
      </c>
      <c r="H19262" s="7" t="n">
        <v>0</v>
      </c>
    </row>
    <row r="19263" spans="1:8">
      <c r="A19263" t="s">
        <v>4</v>
      </c>
      <c r="B19263" s="4" t="s">
        <v>5</v>
      </c>
      <c r="C19263" s="4" t="s">
        <v>7</v>
      </c>
      <c r="D19263" s="4" t="s">
        <v>13</v>
      </c>
      <c r="E19263" s="4" t="s">
        <v>14</v>
      </c>
      <c r="F19263" s="4" t="s">
        <v>13</v>
      </c>
      <c r="G19263" s="4" t="s">
        <v>13</v>
      </c>
      <c r="H19263" s="4" t="s">
        <v>8</v>
      </c>
    </row>
    <row r="19264" spans="1:8">
      <c r="A19264" t="n">
        <v>161166</v>
      </c>
      <c r="B19264" s="87" t="n">
        <v>100</v>
      </c>
      <c r="C19264" s="7" t="n">
        <v>9</v>
      </c>
      <c r="D19264" s="7" t="n">
        <v>-5.25</v>
      </c>
      <c r="E19264" s="7" t="n">
        <v>1082340147</v>
      </c>
      <c r="F19264" s="7" t="n">
        <v>50.7999992370605</v>
      </c>
      <c r="G19264" s="7" t="n">
        <v>0</v>
      </c>
      <c r="H19264" s="7" t="n">
        <v>0</v>
      </c>
    </row>
    <row r="19265" spans="1:8">
      <c r="A19265" t="s">
        <v>4</v>
      </c>
      <c r="B19265" s="4" t="s">
        <v>5</v>
      </c>
      <c r="C19265" s="4" t="s">
        <v>7</v>
      </c>
      <c r="D19265" s="4" t="s">
        <v>13</v>
      </c>
      <c r="E19265" s="4" t="s">
        <v>14</v>
      </c>
      <c r="F19265" s="4" t="s">
        <v>13</v>
      </c>
      <c r="G19265" s="4" t="s">
        <v>13</v>
      </c>
      <c r="H19265" s="4" t="s">
        <v>8</v>
      </c>
    </row>
    <row r="19266" spans="1:8">
      <c r="A19266" t="n">
        <v>161186</v>
      </c>
      <c r="B19266" s="87" t="n">
        <v>100</v>
      </c>
      <c r="C19266" s="7" t="n">
        <v>11</v>
      </c>
      <c r="D19266" s="7" t="n">
        <v>-5.25</v>
      </c>
      <c r="E19266" s="7" t="n">
        <v>1082340147</v>
      </c>
      <c r="F19266" s="7" t="n">
        <v>50.7999992370605</v>
      </c>
      <c r="G19266" s="7" t="n">
        <v>0</v>
      </c>
      <c r="H19266" s="7" t="n">
        <v>0</v>
      </c>
    </row>
    <row r="19267" spans="1:8">
      <c r="A19267" t="s">
        <v>4</v>
      </c>
      <c r="B19267" s="4" t="s">
        <v>5</v>
      </c>
      <c r="C19267" s="4" t="s">
        <v>7</v>
      </c>
      <c r="D19267" s="4" t="s">
        <v>13</v>
      </c>
      <c r="E19267" s="4" t="s">
        <v>14</v>
      </c>
      <c r="F19267" s="4" t="s">
        <v>13</v>
      </c>
      <c r="G19267" s="4" t="s">
        <v>13</v>
      </c>
      <c r="H19267" s="4" t="s">
        <v>8</v>
      </c>
    </row>
    <row r="19268" spans="1:8">
      <c r="A19268" t="n">
        <v>161206</v>
      </c>
      <c r="B19268" s="87" t="n">
        <v>100</v>
      </c>
      <c r="C19268" s="7" t="n">
        <v>7032</v>
      </c>
      <c r="D19268" s="7" t="n">
        <v>-5.25</v>
      </c>
      <c r="E19268" s="7" t="n">
        <v>1082340147</v>
      </c>
      <c r="F19268" s="7" t="n">
        <v>50.7999992370605</v>
      </c>
      <c r="G19268" s="7" t="n">
        <v>0</v>
      </c>
      <c r="H19268" s="7" t="n">
        <v>0</v>
      </c>
    </row>
    <row r="19269" spans="1:8">
      <c r="A19269" t="s">
        <v>4</v>
      </c>
      <c r="B19269" s="4" t="s">
        <v>5</v>
      </c>
      <c r="C19269" s="4" t="s">
        <v>7</v>
      </c>
      <c r="D19269" s="4" t="s">
        <v>13</v>
      </c>
      <c r="E19269" s="4" t="s">
        <v>14</v>
      </c>
      <c r="F19269" s="4" t="s">
        <v>13</v>
      </c>
      <c r="G19269" s="4" t="s">
        <v>13</v>
      </c>
      <c r="H19269" s="4" t="s">
        <v>8</v>
      </c>
    </row>
    <row r="19270" spans="1:8">
      <c r="A19270" t="n">
        <v>161226</v>
      </c>
      <c r="B19270" s="87" t="n">
        <v>100</v>
      </c>
      <c r="C19270" s="7" t="n">
        <v>13</v>
      </c>
      <c r="D19270" s="7" t="n">
        <v>-5.25</v>
      </c>
      <c r="E19270" s="7" t="n">
        <v>1082340147</v>
      </c>
      <c r="F19270" s="7" t="n">
        <v>50.7999992370605</v>
      </c>
      <c r="G19270" s="7" t="n">
        <v>0</v>
      </c>
      <c r="H19270" s="7" t="n">
        <v>0</v>
      </c>
    </row>
    <row r="19271" spans="1:8">
      <c r="A19271" t="s">
        <v>4</v>
      </c>
      <c r="B19271" s="4" t="s">
        <v>5</v>
      </c>
      <c r="C19271" s="4" t="s">
        <v>7</v>
      </c>
      <c r="D19271" s="4" t="s">
        <v>13</v>
      </c>
      <c r="E19271" s="4" t="s">
        <v>14</v>
      </c>
      <c r="F19271" s="4" t="s">
        <v>13</v>
      </c>
      <c r="G19271" s="4" t="s">
        <v>13</v>
      </c>
      <c r="H19271" s="4" t="s">
        <v>8</v>
      </c>
    </row>
    <row r="19272" spans="1:8">
      <c r="A19272" t="n">
        <v>161246</v>
      </c>
      <c r="B19272" s="87" t="n">
        <v>100</v>
      </c>
      <c r="C19272" s="7" t="n">
        <v>80</v>
      </c>
      <c r="D19272" s="7" t="n">
        <v>-5.25</v>
      </c>
      <c r="E19272" s="7" t="n">
        <v>1082340147</v>
      </c>
      <c r="F19272" s="7" t="n">
        <v>50.7999992370605</v>
      </c>
      <c r="G19272" s="7" t="n">
        <v>0</v>
      </c>
      <c r="H19272" s="7" t="n">
        <v>0</v>
      </c>
    </row>
    <row r="19273" spans="1:8">
      <c r="A19273" t="s">
        <v>4</v>
      </c>
      <c r="B19273" s="4" t="s">
        <v>5</v>
      </c>
      <c r="C19273" s="4" t="s">
        <v>7</v>
      </c>
      <c r="D19273" s="4" t="s">
        <v>13</v>
      </c>
      <c r="E19273" s="4" t="s">
        <v>14</v>
      </c>
      <c r="F19273" s="4" t="s">
        <v>13</v>
      </c>
      <c r="G19273" s="4" t="s">
        <v>13</v>
      </c>
      <c r="H19273" s="4" t="s">
        <v>8</v>
      </c>
    </row>
    <row r="19274" spans="1:8">
      <c r="A19274" t="n">
        <v>161266</v>
      </c>
      <c r="B19274" s="87" t="n">
        <v>100</v>
      </c>
      <c r="C19274" s="7" t="n">
        <v>18</v>
      </c>
      <c r="D19274" s="7" t="n">
        <v>-5.25</v>
      </c>
      <c r="E19274" s="7" t="n">
        <v>1082340147</v>
      </c>
      <c r="F19274" s="7" t="n">
        <v>50.7999992370605</v>
      </c>
      <c r="G19274" s="7" t="n">
        <v>0</v>
      </c>
      <c r="H19274" s="7" t="n">
        <v>0</v>
      </c>
    </row>
    <row r="19275" spans="1:8">
      <c r="A19275" t="s">
        <v>4</v>
      </c>
      <c r="B19275" s="4" t="s">
        <v>5</v>
      </c>
      <c r="C19275" s="4" t="s">
        <v>7</v>
      </c>
      <c r="D19275" s="4" t="s">
        <v>13</v>
      </c>
      <c r="E19275" s="4" t="s">
        <v>13</v>
      </c>
      <c r="F19275" s="4" t="s">
        <v>13</v>
      </c>
      <c r="G19275" s="4" t="s">
        <v>7</v>
      </c>
      <c r="H19275" s="4" t="s">
        <v>7</v>
      </c>
    </row>
    <row r="19276" spans="1:8">
      <c r="A19276" t="n">
        <v>161286</v>
      </c>
      <c r="B19276" s="55" t="n">
        <v>60</v>
      </c>
      <c r="C19276" s="7" t="n">
        <v>0</v>
      </c>
      <c r="D19276" s="7" t="n">
        <v>0</v>
      </c>
      <c r="E19276" s="7" t="n">
        <v>0</v>
      </c>
      <c r="F19276" s="7" t="n">
        <v>0</v>
      </c>
      <c r="G19276" s="7" t="n">
        <v>0</v>
      </c>
      <c r="H19276" s="7" t="n">
        <v>1</v>
      </c>
    </row>
    <row r="19277" spans="1:8">
      <c r="A19277" t="s">
        <v>4</v>
      </c>
      <c r="B19277" s="4" t="s">
        <v>5</v>
      </c>
      <c r="C19277" s="4" t="s">
        <v>7</v>
      </c>
      <c r="D19277" s="4" t="s">
        <v>13</v>
      </c>
      <c r="E19277" s="4" t="s">
        <v>13</v>
      </c>
      <c r="F19277" s="4" t="s">
        <v>13</v>
      </c>
      <c r="G19277" s="4" t="s">
        <v>7</v>
      </c>
      <c r="H19277" s="4" t="s">
        <v>7</v>
      </c>
    </row>
    <row r="19278" spans="1:8">
      <c r="A19278" t="n">
        <v>161305</v>
      </c>
      <c r="B19278" s="55" t="n">
        <v>60</v>
      </c>
      <c r="C19278" s="7" t="n">
        <v>0</v>
      </c>
      <c r="D19278" s="7" t="n">
        <v>0</v>
      </c>
      <c r="E19278" s="7" t="n">
        <v>0</v>
      </c>
      <c r="F19278" s="7" t="n">
        <v>0</v>
      </c>
      <c r="G19278" s="7" t="n">
        <v>0</v>
      </c>
      <c r="H19278" s="7" t="n">
        <v>0</v>
      </c>
    </row>
    <row r="19279" spans="1:8">
      <c r="A19279" t="s">
        <v>4</v>
      </c>
      <c r="B19279" s="4" t="s">
        <v>5</v>
      </c>
      <c r="C19279" s="4" t="s">
        <v>7</v>
      </c>
      <c r="D19279" s="4" t="s">
        <v>7</v>
      </c>
      <c r="E19279" s="4" t="s">
        <v>7</v>
      </c>
    </row>
    <row r="19280" spans="1:8">
      <c r="A19280" t="n">
        <v>161324</v>
      </c>
      <c r="B19280" s="56" t="n">
        <v>61</v>
      </c>
      <c r="C19280" s="7" t="n">
        <v>0</v>
      </c>
      <c r="D19280" s="7" t="n">
        <v>65533</v>
      </c>
      <c r="E19280" s="7" t="n">
        <v>0</v>
      </c>
    </row>
    <row r="19281" spans="1:8">
      <c r="A19281" t="s">
        <v>4</v>
      </c>
      <c r="B19281" s="4" t="s">
        <v>5</v>
      </c>
      <c r="C19281" s="4" t="s">
        <v>7</v>
      </c>
      <c r="D19281" s="4" t="s">
        <v>13</v>
      </c>
      <c r="E19281" s="4" t="s">
        <v>13</v>
      </c>
      <c r="F19281" s="4" t="s">
        <v>13</v>
      </c>
      <c r="G19281" s="4" t="s">
        <v>7</v>
      </c>
      <c r="H19281" s="4" t="s">
        <v>7</v>
      </c>
    </row>
    <row r="19282" spans="1:8">
      <c r="A19282" t="n">
        <v>161331</v>
      </c>
      <c r="B19282" s="55" t="n">
        <v>60</v>
      </c>
      <c r="C19282" s="7" t="n">
        <v>1</v>
      </c>
      <c r="D19282" s="7" t="n">
        <v>0</v>
      </c>
      <c r="E19282" s="7" t="n">
        <v>0</v>
      </c>
      <c r="F19282" s="7" t="n">
        <v>0</v>
      </c>
      <c r="G19282" s="7" t="n">
        <v>0</v>
      </c>
      <c r="H19282" s="7" t="n">
        <v>1</v>
      </c>
    </row>
    <row r="19283" spans="1:8">
      <c r="A19283" t="s">
        <v>4</v>
      </c>
      <c r="B19283" s="4" t="s">
        <v>5</v>
      </c>
      <c r="C19283" s="4" t="s">
        <v>7</v>
      </c>
      <c r="D19283" s="4" t="s">
        <v>13</v>
      </c>
      <c r="E19283" s="4" t="s">
        <v>13</v>
      </c>
      <c r="F19283" s="4" t="s">
        <v>13</v>
      </c>
      <c r="G19283" s="4" t="s">
        <v>7</v>
      </c>
      <c r="H19283" s="4" t="s">
        <v>7</v>
      </c>
    </row>
    <row r="19284" spans="1:8">
      <c r="A19284" t="n">
        <v>161350</v>
      </c>
      <c r="B19284" s="55" t="n">
        <v>60</v>
      </c>
      <c r="C19284" s="7" t="n">
        <v>1</v>
      </c>
      <c r="D19284" s="7" t="n">
        <v>0</v>
      </c>
      <c r="E19284" s="7" t="n">
        <v>0</v>
      </c>
      <c r="F19284" s="7" t="n">
        <v>0</v>
      </c>
      <c r="G19284" s="7" t="n">
        <v>0</v>
      </c>
      <c r="H19284" s="7" t="n">
        <v>0</v>
      </c>
    </row>
    <row r="19285" spans="1:8">
      <c r="A19285" t="s">
        <v>4</v>
      </c>
      <c r="B19285" s="4" t="s">
        <v>5</v>
      </c>
      <c r="C19285" s="4" t="s">
        <v>7</v>
      </c>
      <c r="D19285" s="4" t="s">
        <v>7</v>
      </c>
      <c r="E19285" s="4" t="s">
        <v>7</v>
      </c>
    </row>
    <row r="19286" spans="1:8">
      <c r="A19286" t="n">
        <v>161369</v>
      </c>
      <c r="B19286" s="56" t="n">
        <v>61</v>
      </c>
      <c r="C19286" s="7" t="n">
        <v>1</v>
      </c>
      <c r="D19286" s="7" t="n">
        <v>65533</v>
      </c>
      <c r="E19286" s="7" t="n">
        <v>0</v>
      </c>
    </row>
    <row r="19287" spans="1:8">
      <c r="A19287" t="s">
        <v>4</v>
      </c>
      <c r="B19287" s="4" t="s">
        <v>5</v>
      </c>
      <c r="C19287" s="4" t="s">
        <v>7</v>
      </c>
      <c r="D19287" s="4" t="s">
        <v>13</v>
      </c>
      <c r="E19287" s="4" t="s">
        <v>13</v>
      </c>
      <c r="F19287" s="4" t="s">
        <v>13</v>
      </c>
      <c r="G19287" s="4" t="s">
        <v>7</v>
      </c>
      <c r="H19287" s="4" t="s">
        <v>7</v>
      </c>
    </row>
    <row r="19288" spans="1:8">
      <c r="A19288" t="n">
        <v>161376</v>
      </c>
      <c r="B19288" s="55" t="n">
        <v>60</v>
      </c>
      <c r="C19288" s="7" t="n">
        <v>2</v>
      </c>
      <c r="D19288" s="7" t="n">
        <v>0</v>
      </c>
      <c r="E19288" s="7" t="n">
        <v>0</v>
      </c>
      <c r="F19288" s="7" t="n">
        <v>0</v>
      </c>
      <c r="G19288" s="7" t="n">
        <v>0</v>
      </c>
      <c r="H19288" s="7" t="n">
        <v>1</v>
      </c>
    </row>
    <row r="19289" spans="1:8">
      <c r="A19289" t="s">
        <v>4</v>
      </c>
      <c r="B19289" s="4" t="s">
        <v>5</v>
      </c>
      <c r="C19289" s="4" t="s">
        <v>7</v>
      </c>
      <c r="D19289" s="4" t="s">
        <v>13</v>
      </c>
      <c r="E19289" s="4" t="s">
        <v>13</v>
      </c>
      <c r="F19289" s="4" t="s">
        <v>13</v>
      </c>
      <c r="G19289" s="4" t="s">
        <v>7</v>
      </c>
      <c r="H19289" s="4" t="s">
        <v>7</v>
      </c>
    </row>
    <row r="19290" spans="1:8">
      <c r="A19290" t="n">
        <v>161395</v>
      </c>
      <c r="B19290" s="55" t="n">
        <v>60</v>
      </c>
      <c r="C19290" s="7" t="n">
        <v>2</v>
      </c>
      <c r="D19290" s="7" t="n">
        <v>0</v>
      </c>
      <c r="E19290" s="7" t="n">
        <v>0</v>
      </c>
      <c r="F19290" s="7" t="n">
        <v>0</v>
      </c>
      <c r="G19290" s="7" t="n">
        <v>0</v>
      </c>
      <c r="H19290" s="7" t="n">
        <v>0</v>
      </c>
    </row>
    <row r="19291" spans="1:8">
      <c r="A19291" t="s">
        <v>4</v>
      </c>
      <c r="B19291" s="4" t="s">
        <v>5</v>
      </c>
      <c r="C19291" s="4" t="s">
        <v>7</v>
      </c>
      <c r="D19291" s="4" t="s">
        <v>7</v>
      </c>
      <c r="E19291" s="4" t="s">
        <v>7</v>
      </c>
    </row>
    <row r="19292" spans="1:8">
      <c r="A19292" t="n">
        <v>161414</v>
      </c>
      <c r="B19292" s="56" t="n">
        <v>61</v>
      </c>
      <c r="C19292" s="7" t="n">
        <v>2</v>
      </c>
      <c r="D19292" s="7" t="n">
        <v>65533</v>
      </c>
      <c r="E19292" s="7" t="n">
        <v>0</v>
      </c>
    </row>
    <row r="19293" spans="1:8">
      <c r="A19293" t="s">
        <v>4</v>
      </c>
      <c r="B19293" s="4" t="s">
        <v>5</v>
      </c>
      <c r="C19293" s="4" t="s">
        <v>7</v>
      </c>
      <c r="D19293" s="4" t="s">
        <v>13</v>
      </c>
      <c r="E19293" s="4" t="s">
        <v>13</v>
      </c>
      <c r="F19293" s="4" t="s">
        <v>13</v>
      </c>
      <c r="G19293" s="4" t="s">
        <v>7</v>
      </c>
      <c r="H19293" s="4" t="s">
        <v>7</v>
      </c>
    </row>
    <row r="19294" spans="1:8">
      <c r="A19294" t="n">
        <v>161421</v>
      </c>
      <c r="B19294" s="55" t="n">
        <v>60</v>
      </c>
      <c r="C19294" s="7" t="n">
        <v>3</v>
      </c>
      <c r="D19294" s="7" t="n">
        <v>0</v>
      </c>
      <c r="E19294" s="7" t="n">
        <v>0</v>
      </c>
      <c r="F19294" s="7" t="n">
        <v>0</v>
      </c>
      <c r="G19294" s="7" t="n">
        <v>0</v>
      </c>
      <c r="H19294" s="7" t="n">
        <v>1</v>
      </c>
    </row>
    <row r="19295" spans="1:8">
      <c r="A19295" t="s">
        <v>4</v>
      </c>
      <c r="B19295" s="4" t="s">
        <v>5</v>
      </c>
      <c r="C19295" s="4" t="s">
        <v>7</v>
      </c>
      <c r="D19295" s="4" t="s">
        <v>13</v>
      </c>
      <c r="E19295" s="4" t="s">
        <v>13</v>
      </c>
      <c r="F19295" s="4" t="s">
        <v>13</v>
      </c>
      <c r="G19295" s="4" t="s">
        <v>7</v>
      </c>
      <c r="H19295" s="4" t="s">
        <v>7</v>
      </c>
    </row>
    <row r="19296" spans="1:8">
      <c r="A19296" t="n">
        <v>161440</v>
      </c>
      <c r="B19296" s="55" t="n">
        <v>60</v>
      </c>
      <c r="C19296" s="7" t="n">
        <v>3</v>
      </c>
      <c r="D19296" s="7" t="n">
        <v>0</v>
      </c>
      <c r="E19296" s="7" t="n">
        <v>0</v>
      </c>
      <c r="F19296" s="7" t="n">
        <v>0</v>
      </c>
      <c r="G19296" s="7" t="n">
        <v>0</v>
      </c>
      <c r="H19296" s="7" t="n">
        <v>0</v>
      </c>
    </row>
    <row r="19297" spans="1:8">
      <c r="A19297" t="s">
        <v>4</v>
      </c>
      <c r="B19297" s="4" t="s">
        <v>5</v>
      </c>
      <c r="C19297" s="4" t="s">
        <v>7</v>
      </c>
      <c r="D19297" s="4" t="s">
        <v>7</v>
      </c>
      <c r="E19297" s="4" t="s">
        <v>7</v>
      </c>
    </row>
    <row r="19298" spans="1:8">
      <c r="A19298" t="n">
        <v>161459</v>
      </c>
      <c r="B19298" s="56" t="n">
        <v>61</v>
      </c>
      <c r="C19298" s="7" t="n">
        <v>3</v>
      </c>
      <c r="D19298" s="7" t="n">
        <v>65533</v>
      </c>
      <c r="E19298" s="7" t="n">
        <v>0</v>
      </c>
    </row>
    <row r="19299" spans="1:8">
      <c r="A19299" t="s">
        <v>4</v>
      </c>
      <c r="B19299" s="4" t="s">
        <v>5</v>
      </c>
      <c r="C19299" s="4" t="s">
        <v>7</v>
      </c>
      <c r="D19299" s="4" t="s">
        <v>13</v>
      </c>
      <c r="E19299" s="4" t="s">
        <v>13</v>
      </c>
      <c r="F19299" s="4" t="s">
        <v>13</v>
      </c>
      <c r="G19299" s="4" t="s">
        <v>7</v>
      </c>
      <c r="H19299" s="4" t="s">
        <v>7</v>
      </c>
    </row>
    <row r="19300" spans="1:8">
      <c r="A19300" t="n">
        <v>161466</v>
      </c>
      <c r="B19300" s="55" t="n">
        <v>60</v>
      </c>
      <c r="C19300" s="7" t="n">
        <v>4</v>
      </c>
      <c r="D19300" s="7" t="n">
        <v>0</v>
      </c>
      <c r="E19300" s="7" t="n">
        <v>0</v>
      </c>
      <c r="F19300" s="7" t="n">
        <v>0</v>
      </c>
      <c r="G19300" s="7" t="n">
        <v>0</v>
      </c>
      <c r="H19300" s="7" t="n">
        <v>1</v>
      </c>
    </row>
    <row r="19301" spans="1:8">
      <c r="A19301" t="s">
        <v>4</v>
      </c>
      <c r="B19301" s="4" t="s">
        <v>5</v>
      </c>
      <c r="C19301" s="4" t="s">
        <v>7</v>
      </c>
      <c r="D19301" s="4" t="s">
        <v>13</v>
      </c>
      <c r="E19301" s="4" t="s">
        <v>13</v>
      </c>
      <c r="F19301" s="4" t="s">
        <v>13</v>
      </c>
      <c r="G19301" s="4" t="s">
        <v>7</v>
      </c>
      <c r="H19301" s="4" t="s">
        <v>7</v>
      </c>
    </row>
    <row r="19302" spans="1:8">
      <c r="A19302" t="n">
        <v>161485</v>
      </c>
      <c r="B19302" s="55" t="n">
        <v>60</v>
      </c>
      <c r="C19302" s="7" t="n">
        <v>4</v>
      </c>
      <c r="D19302" s="7" t="n">
        <v>0</v>
      </c>
      <c r="E19302" s="7" t="n">
        <v>0</v>
      </c>
      <c r="F19302" s="7" t="n">
        <v>0</v>
      </c>
      <c r="G19302" s="7" t="n">
        <v>0</v>
      </c>
      <c r="H19302" s="7" t="n">
        <v>0</v>
      </c>
    </row>
    <row r="19303" spans="1:8">
      <c r="A19303" t="s">
        <v>4</v>
      </c>
      <c r="B19303" s="4" t="s">
        <v>5</v>
      </c>
      <c r="C19303" s="4" t="s">
        <v>7</v>
      </c>
      <c r="D19303" s="4" t="s">
        <v>7</v>
      </c>
      <c r="E19303" s="4" t="s">
        <v>7</v>
      </c>
    </row>
    <row r="19304" spans="1:8">
      <c r="A19304" t="n">
        <v>161504</v>
      </c>
      <c r="B19304" s="56" t="n">
        <v>61</v>
      </c>
      <c r="C19304" s="7" t="n">
        <v>4</v>
      </c>
      <c r="D19304" s="7" t="n">
        <v>65533</v>
      </c>
      <c r="E19304" s="7" t="n">
        <v>0</v>
      </c>
    </row>
    <row r="19305" spans="1:8">
      <c r="A19305" t="s">
        <v>4</v>
      </c>
      <c r="B19305" s="4" t="s">
        <v>5</v>
      </c>
      <c r="C19305" s="4" t="s">
        <v>7</v>
      </c>
      <c r="D19305" s="4" t="s">
        <v>13</v>
      </c>
      <c r="E19305" s="4" t="s">
        <v>13</v>
      </c>
      <c r="F19305" s="4" t="s">
        <v>13</v>
      </c>
      <c r="G19305" s="4" t="s">
        <v>7</v>
      </c>
      <c r="H19305" s="4" t="s">
        <v>7</v>
      </c>
    </row>
    <row r="19306" spans="1:8">
      <c r="A19306" t="n">
        <v>161511</v>
      </c>
      <c r="B19306" s="55" t="n">
        <v>60</v>
      </c>
      <c r="C19306" s="7" t="n">
        <v>5</v>
      </c>
      <c r="D19306" s="7" t="n">
        <v>0</v>
      </c>
      <c r="E19306" s="7" t="n">
        <v>0</v>
      </c>
      <c r="F19306" s="7" t="n">
        <v>0</v>
      </c>
      <c r="G19306" s="7" t="n">
        <v>0</v>
      </c>
      <c r="H19306" s="7" t="n">
        <v>1</v>
      </c>
    </row>
    <row r="19307" spans="1:8">
      <c r="A19307" t="s">
        <v>4</v>
      </c>
      <c r="B19307" s="4" t="s">
        <v>5</v>
      </c>
      <c r="C19307" s="4" t="s">
        <v>7</v>
      </c>
      <c r="D19307" s="4" t="s">
        <v>13</v>
      </c>
      <c r="E19307" s="4" t="s">
        <v>13</v>
      </c>
      <c r="F19307" s="4" t="s">
        <v>13</v>
      </c>
      <c r="G19307" s="4" t="s">
        <v>7</v>
      </c>
      <c r="H19307" s="4" t="s">
        <v>7</v>
      </c>
    </row>
    <row r="19308" spans="1:8">
      <c r="A19308" t="n">
        <v>161530</v>
      </c>
      <c r="B19308" s="55" t="n">
        <v>60</v>
      </c>
      <c r="C19308" s="7" t="n">
        <v>5</v>
      </c>
      <c r="D19308" s="7" t="n">
        <v>0</v>
      </c>
      <c r="E19308" s="7" t="n">
        <v>0</v>
      </c>
      <c r="F19308" s="7" t="n">
        <v>0</v>
      </c>
      <c r="G19308" s="7" t="n">
        <v>0</v>
      </c>
      <c r="H19308" s="7" t="n">
        <v>0</v>
      </c>
    </row>
    <row r="19309" spans="1:8">
      <c r="A19309" t="s">
        <v>4</v>
      </c>
      <c r="B19309" s="4" t="s">
        <v>5</v>
      </c>
      <c r="C19309" s="4" t="s">
        <v>7</v>
      </c>
      <c r="D19309" s="4" t="s">
        <v>7</v>
      </c>
      <c r="E19309" s="4" t="s">
        <v>7</v>
      </c>
    </row>
    <row r="19310" spans="1:8">
      <c r="A19310" t="n">
        <v>161549</v>
      </c>
      <c r="B19310" s="56" t="n">
        <v>61</v>
      </c>
      <c r="C19310" s="7" t="n">
        <v>5</v>
      </c>
      <c r="D19310" s="7" t="n">
        <v>65533</v>
      </c>
      <c r="E19310" s="7" t="n">
        <v>0</v>
      </c>
    </row>
    <row r="19311" spans="1:8">
      <c r="A19311" t="s">
        <v>4</v>
      </c>
      <c r="B19311" s="4" t="s">
        <v>5</v>
      </c>
      <c r="C19311" s="4" t="s">
        <v>7</v>
      </c>
      <c r="D19311" s="4" t="s">
        <v>13</v>
      </c>
      <c r="E19311" s="4" t="s">
        <v>13</v>
      </c>
      <c r="F19311" s="4" t="s">
        <v>13</v>
      </c>
      <c r="G19311" s="4" t="s">
        <v>7</v>
      </c>
      <c r="H19311" s="4" t="s">
        <v>7</v>
      </c>
    </row>
    <row r="19312" spans="1:8">
      <c r="A19312" t="n">
        <v>161556</v>
      </c>
      <c r="B19312" s="55" t="n">
        <v>60</v>
      </c>
      <c r="C19312" s="7" t="n">
        <v>6</v>
      </c>
      <c r="D19312" s="7" t="n">
        <v>0</v>
      </c>
      <c r="E19312" s="7" t="n">
        <v>0</v>
      </c>
      <c r="F19312" s="7" t="n">
        <v>0</v>
      </c>
      <c r="G19312" s="7" t="n">
        <v>0</v>
      </c>
      <c r="H19312" s="7" t="n">
        <v>1</v>
      </c>
    </row>
    <row r="19313" spans="1:8">
      <c r="A19313" t="s">
        <v>4</v>
      </c>
      <c r="B19313" s="4" t="s">
        <v>5</v>
      </c>
      <c r="C19313" s="4" t="s">
        <v>7</v>
      </c>
      <c r="D19313" s="4" t="s">
        <v>13</v>
      </c>
      <c r="E19313" s="4" t="s">
        <v>13</v>
      </c>
      <c r="F19313" s="4" t="s">
        <v>13</v>
      </c>
      <c r="G19313" s="4" t="s">
        <v>7</v>
      </c>
      <c r="H19313" s="4" t="s">
        <v>7</v>
      </c>
    </row>
    <row r="19314" spans="1:8">
      <c r="A19314" t="n">
        <v>161575</v>
      </c>
      <c r="B19314" s="55" t="n">
        <v>60</v>
      </c>
      <c r="C19314" s="7" t="n">
        <v>6</v>
      </c>
      <c r="D19314" s="7" t="n">
        <v>0</v>
      </c>
      <c r="E19314" s="7" t="n">
        <v>0</v>
      </c>
      <c r="F19314" s="7" t="n">
        <v>0</v>
      </c>
      <c r="G19314" s="7" t="n">
        <v>0</v>
      </c>
      <c r="H19314" s="7" t="n">
        <v>0</v>
      </c>
    </row>
    <row r="19315" spans="1:8">
      <c r="A19315" t="s">
        <v>4</v>
      </c>
      <c r="B19315" s="4" t="s">
        <v>5</v>
      </c>
      <c r="C19315" s="4" t="s">
        <v>7</v>
      </c>
      <c r="D19315" s="4" t="s">
        <v>7</v>
      </c>
      <c r="E19315" s="4" t="s">
        <v>7</v>
      </c>
    </row>
    <row r="19316" spans="1:8">
      <c r="A19316" t="n">
        <v>161594</v>
      </c>
      <c r="B19316" s="56" t="n">
        <v>61</v>
      </c>
      <c r="C19316" s="7" t="n">
        <v>6</v>
      </c>
      <c r="D19316" s="7" t="n">
        <v>65533</v>
      </c>
      <c r="E19316" s="7" t="n">
        <v>0</v>
      </c>
    </row>
    <row r="19317" spans="1:8">
      <c r="A19317" t="s">
        <v>4</v>
      </c>
      <c r="B19317" s="4" t="s">
        <v>5</v>
      </c>
      <c r="C19317" s="4" t="s">
        <v>7</v>
      </c>
      <c r="D19317" s="4" t="s">
        <v>13</v>
      </c>
      <c r="E19317" s="4" t="s">
        <v>13</v>
      </c>
      <c r="F19317" s="4" t="s">
        <v>13</v>
      </c>
      <c r="G19317" s="4" t="s">
        <v>7</v>
      </c>
      <c r="H19317" s="4" t="s">
        <v>7</v>
      </c>
    </row>
    <row r="19318" spans="1:8">
      <c r="A19318" t="n">
        <v>161601</v>
      </c>
      <c r="B19318" s="55" t="n">
        <v>60</v>
      </c>
      <c r="C19318" s="7" t="n">
        <v>7</v>
      </c>
      <c r="D19318" s="7" t="n">
        <v>0</v>
      </c>
      <c r="E19318" s="7" t="n">
        <v>0</v>
      </c>
      <c r="F19318" s="7" t="n">
        <v>0</v>
      </c>
      <c r="G19318" s="7" t="n">
        <v>0</v>
      </c>
      <c r="H19318" s="7" t="n">
        <v>1</v>
      </c>
    </row>
    <row r="19319" spans="1:8">
      <c r="A19319" t="s">
        <v>4</v>
      </c>
      <c r="B19319" s="4" t="s">
        <v>5</v>
      </c>
      <c r="C19319" s="4" t="s">
        <v>7</v>
      </c>
      <c r="D19319" s="4" t="s">
        <v>13</v>
      </c>
      <c r="E19319" s="4" t="s">
        <v>13</v>
      </c>
      <c r="F19319" s="4" t="s">
        <v>13</v>
      </c>
      <c r="G19319" s="4" t="s">
        <v>7</v>
      </c>
      <c r="H19319" s="4" t="s">
        <v>7</v>
      </c>
    </row>
    <row r="19320" spans="1:8">
      <c r="A19320" t="n">
        <v>161620</v>
      </c>
      <c r="B19320" s="55" t="n">
        <v>60</v>
      </c>
      <c r="C19320" s="7" t="n">
        <v>7</v>
      </c>
      <c r="D19320" s="7" t="n">
        <v>0</v>
      </c>
      <c r="E19320" s="7" t="n">
        <v>0</v>
      </c>
      <c r="F19320" s="7" t="n">
        <v>0</v>
      </c>
      <c r="G19320" s="7" t="n">
        <v>0</v>
      </c>
      <c r="H19320" s="7" t="n">
        <v>0</v>
      </c>
    </row>
    <row r="19321" spans="1:8">
      <c r="A19321" t="s">
        <v>4</v>
      </c>
      <c r="B19321" s="4" t="s">
        <v>5</v>
      </c>
      <c r="C19321" s="4" t="s">
        <v>7</v>
      </c>
      <c r="D19321" s="4" t="s">
        <v>7</v>
      </c>
      <c r="E19321" s="4" t="s">
        <v>7</v>
      </c>
    </row>
    <row r="19322" spans="1:8">
      <c r="A19322" t="n">
        <v>161639</v>
      </c>
      <c r="B19322" s="56" t="n">
        <v>61</v>
      </c>
      <c r="C19322" s="7" t="n">
        <v>7</v>
      </c>
      <c r="D19322" s="7" t="n">
        <v>65533</v>
      </c>
      <c r="E19322" s="7" t="n">
        <v>0</v>
      </c>
    </row>
    <row r="19323" spans="1:8">
      <c r="A19323" t="s">
        <v>4</v>
      </c>
      <c r="B19323" s="4" t="s">
        <v>5</v>
      </c>
      <c r="C19323" s="4" t="s">
        <v>7</v>
      </c>
      <c r="D19323" s="4" t="s">
        <v>13</v>
      </c>
      <c r="E19323" s="4" t="s">
        <v>13</v>
      </c>
      <c r="F19323" s="4" t="s">
        <v>13</v>
      </c>
      <c r="G19323" s="4" t="s">
        <v>7</v>
      </c>
      <c r="H19323" s="4" t="s">
        <v>7</v>
      </c>
    </row>
    <row r="19324" spans="1:8">
      <c r="A19324" t="n">
        <v>161646</v>
      </c>
      <c r="B19324" s="55" t="n">
        <v>60</v>
      </c>
      <c r="C19324" s="7" t="n">
        <v>8</v>
      </c>
      <c r="D19324" s="7" t="n">
        <v>0</v>
      </c>
      <c r="E19324" s="7" t="n">
        <v>0</v>
      </c>
      <c r="F19324" s="7" t="n">
        <v>0</v>
      </c>
      <c r="G19324" s="7" t="n">
        <v>0</v>
      </c>
      <c r="H19324" s="7" t="n">
        <v>1</v>
      </c>
    </row>
    <row r="19325" spans="1:8">
      <c r="A19325" t="s">
        <v>4</v>
      </c>
      <c r="B19325" s="4" t="s">
        <v>5</v>
      </c>
      <c r="C19325" s="4" t="s">
        <v>7</v>
      </c>
      <c r="D19325" s="4" t="s">
        <v>13</v>
      </c>
      <c r="E19325" s="4" t="s">
        <v>13</v>
      </c>
      <c r="F19325" s="4" t="s">
        <v>13</v>
      </c>
      <c r="G19325" s="4" t="s">
        <v>7</v>
      </c>
      <c r="H19325" s="4" t="s">
        <v>7</v>
      </c>
    </row>
    <row r="19326" spans="1:8">
      <c r="A19326" t="n">
        <v>161665</v>
      </c>
      <c r="B19326" s="55" t="n">
        <v>60</v>
      </c>
      <c r="C19326" s="7" t="n">
        <v>8</v>
      </c>
      <c r="D19326" s="7" t="n">
        <v>0</v>
      </c>
      <c r="E19326" s="7" t="n">
        <v>0</v>
      </c>
      <c r="F19326" s="7" t="n">
        <v>0</v>
      </c>
      <c r="G19326" s="7" t="n">
        <v>0</v>
      </c>
      <c r="H19326" s="7" t="n">
        <v>0</v>
      </c>
    </row>
    <row r="19327" spans="1:8">
      <c r="A19327" t="s">
        <v>4</v>
      </c>
      <c r="B19327" s="4" t="s">
        <v>5</v>
      </c>
      <c r="C19327" s="4" t="s">
        <v>7</v>
      </c>
      <c r="D19327" s="4" t="s">
        <v>7</v>
      </c>
      <c r="E19327" s="4" t="s">
        <v>7</v>
      </c>
    </row>
    <row r="19328" spans="1:8">
      <c r="A19328" t="n">
        <v>161684</v>
      </c>
      <c r="B19328" s="56" t="n">
        <v>61</v>
      </c>
      <c r="C19328" s="7" t="n">
        <v>8</v>
      </c>
      <c r="D19328" s="7" t="n">
        <v>65533</v>
      </c>
      <c r="E19328" s="7" t="n">
        <v>0</v>
      </c>
    </row>
    <row r="19329" spans="1:8">
      <c r="A19329" t="s">
        <v>4</v>
      </c>
      <c r="B19329" s="4" t="s">
        <v>5</v>
      </c>
      <c r="C19329" s="4" t="s">
        <v>7</v>
      </c>
      <c r="D19329" s="4" t="s">
        <v>13</v>
      </c>
      <c r="E19329" s="4" t="s">
        <v>13</v>
      </c>
      <c r="F19329" s="4" t="s">
        <v>13</v>
      </c>
      <c r="G19329" s="4" t="s">
        <v>7</v>
      </c>
      <c r="H19329" s="4" t="s">
        <v>7</v>
      </c>
    </row>
    <row r="19330" spans="1:8">
      <c r="A19330" t="n">
        <v>161691</v>
      </c>
      <c r="B19330" s="55" t="n">
        <v>60</v>
      </c>
      <c r="C19330" s="7" t="n">
        <v>9</v>
      </c>
      <c r="D19330" s="7" t="n">
        <v>0</v>
      </c>
      <c r="E19330" s="7" t="n">
        <v>0</v>
      </c>
      <c r="F19330" s="7" t="n">
        <v>0</v>
      </c>
      <c r="G19330" s="7" t="n">
        <v>0</v>
      </c>
      <c r="H19330" s="7" t="n">
        <v>1</v>
      </c>
    </row>
    <row r="19331" spans="1:8">
      <c r="A19331" t="s">
        <v>4</v>
      </c>
      <c r="B19331" s="4" t="s">
        <v>5</v>
      </c>
      <c r="C19331" s="4" t="s">
        <v>7</v>
      </c>
      <c r="D19331" s="4" t="s">
        <v>13</v>
      </c>
      <c r="E19331" s="4" t="s">
        <v>13</v>
      </c>
      <c r="F19331" s="4" t="s">
        <v>13</v>
      </c>
      <c r="G19331" s="4" t="s">
        <v>7</v>
      </c>
      <c r="H19331" s="4" t="s">
        <v>7</v>
      </c>
    </row>
    <row r="19332" spans="1:8">
      <c r="A19332" t="n">
        <v>161710</v>
      </c>
      <c r="B19332" s="55" t="n">
        <v>60</v>
      </c>
      <c r="C19332" s="7" t="n">
        <v>9</v>
      </c>
      <c r="D19332" s="7" t="n">
        <v>0</v>
      </c>
      <c r="E19332" s="7" t="n">
        <v>0</v>
      </c>
      <c r="F19332" s="7" t="n">
        <v>0</v>
      </c>
      <c r="G19332" s="7" t="n">
        <v>0</v>
      </c>
      <c r="H19332" s="7" t="n">
        <v>0</v>
      </c>
    </row>
    <row r="19333" spans="1:8">
      <c r="A19333" t="s">
        <v>4</v>
      </c>
      <c r="B19333" s="4" t="s">
        <v>5</v>
      </c>
      <c r="C19333" s="4" t="s">
        <v>7</v>
      </c>
      <c r="D19333" s="4" t="s">
        <v>7</v>
      </c>
      <c r="E19333" s="4" t="s">
        <v>7</v>
      </c>
    </row>
    <row r="19334" spans="1:8">
      <c r="A19334" t="n">
        <v>161729</v>
      </c>
      <c r="B19334" s="56" t="n">
        <v>61</v>
      </c>
      <c r="C19334" s="7" t="n">
        <v>9</v>
      </c>
      <c r="D19334" s="7" t="n">
        <v>65533</v>
      </c>
      <c r="E19334" s="7" t="n">
        <v>0</v>
      </c>
    </row>
    <row r="19335" spans="1:8">
      <c r="A19335" t="s">
        <v>4</v>
      </c>
      <c r="B19335" s="4" t="s">
        <v>5</v>
      </c>
      <c r="C19335" s="4" t="s">
        <v>7</v>
      </c>
      <c r="D19335" s="4" t="s">
        <v>13</v>
      </c>
      <c r="E19335" s="4" t="s">
        <v>13</v>
      </c>
      <c r="F19335" s="4" t="s">
        <v>13</v>
      </c>
      <c r="G19335" s="4" t="s">
        <v>7</v>
      </c>
      <c r="H19335" s="4" t="s">
        <v>7</v>
      </c>
    </row>
    <row r="19336" spans="1:8">
      <c r="A19336" t="n">
        <v>161736</v>
      </c>
      <c r="B19336" s="55" t="n">
        <v>60</v>
      </c>
      <c r="C19336" s="7" t="n">
        <v>11</v>
      </c>
      <c r="D19336" s="7" t="n">
        <v>0</v>
      </c>
      <c r="E19336" s="7" t="n">
        <v>0</v>
      </c>
      <c r="F19336" s="7" t="n">
        <v>0</v>
      </c>
      <c r="G19336" s="7" t="n">
        <v>0</v>
      </c>
      <c r="H19336" s="7" t="n">
        <v>1</v>
      </c>
    </row>
    <row r="19337" spans="1:8">
      <c r="A19337" t="s">
        <v>4</v>
      </c>
      <c r="B19337" s="4" t="s">
        <v>5</v>
      </c>
      <c r="C19337" s="4" t="s">
        <v>7</v>
      </c>
      <c r="D19337" s="4" t="s">
        <v>13</v>
      </c>
      <c r="E19337" s="4" t="s">
        <v>13</v>
      </c>
      <c r="F19337" s="4" t="s">
        <v>13</v>
      </c>
      <c r="G19337" s="4" t="s">
        <v>7</v>
      </c>
      <c r="H19337" s="4" t="s">
        <v>7</v>
      </c>
    </row>
    <row r="19338" spans="1:8">
      <c r="A19338" t="n">
        <v>161755</v>
      </c>
      <c r="B19338" s="55" t="n">
        <v>60</v>
      </c>
      <c r="C19338" s="7" t="n">
        <v>11</v>
      </c>
      <c r="D19338" s="7" t="n">
        <v>0</v>
      </c>
      <c r="E19338" s="7" t="n">
        <v>0</v>
      </c>
      <c r="F19338" s="7" t="n">
        <v>0</v>
      </c>
      <c r="G19338" s="7" t="n">
        <v>0</v>
      </c>
      <c r="H19338" s="7" t="n">
        <v>0</v>
      </c>
    </row>
    <row r="19339" spans="1:8">
      <c r="A19339" t="s">
        <v>4</v>
      </c>
      <c r="B19339" s="4" t="s">
        <v>5</v>
      </c>
      <c r="C19339" s="4" t="s">
        <v>7</v>
      </c>
      <c r="D19339" s="4" t="s">
        <v>7</v>
      </c>
      <c r="E19339" s="4" t="s">
        <v>7</v>
      </c>
    </row>
    <row r="19340" spans="1:8">
      <c r="A19340" t="n">
        <v>161774</v>
      </c>
      <c r="B19340" s="56" t="n">
        <v>61</v>
      </c>
      <c r="C19340" s="7" t="n">
        <v>11</v>
      </c>
      <c r="D19340" s="7" t="n">
        <v>65533</v>
      </c>
      <c r="E19340" s="7" t="n">
        <v>0</v>
      </c>
    </row>
    <row r="19341" spans="1:8">
      <c r="A19341" t="s">
        <v>4</v>
      </c>
      <c r="B19341" s="4" t="s">
        <v>5</v>
      </c>
      <c r="C19341" s="4" t="s">
        <v>7</v>
      </c>
      <c r="D19341" s="4" t="s">
        <v>13</v>
      </c>
      <c r="E19341" s="4" t="s">
        <v>13</v>
      </c>
      <c r="F19341" s="4" t="s">
        <v>13</v>
      </c>
      <c r="G19341" s="4" t="s">
        <v>7</v>
      </c>
      <c r="H19341" s="4" t="s">
        <v>7</v>
      </c>
    </row>
    <row r="19342" spans="1:8">
      <c r="A19342" t="n">
        <v>161781</v>
      </c>
      <c r="B19342" s="55" t="n">
        <v>60</v>
      </c>
      <c r="C19342" s="7" t="n">
        <v>13</v>
      </c>
      <c r="D19342" s="7" t="n">
        <v>0</v>
      </c>
      <c r="E19342" s="7" t="n">
        <v>0</v>
      </c>
      <c r="F19342" s="7" t="n">
        <v>0</v>
      </c>
      <c r="G19342" s="7" t="n">
        <v>0</v>
      </c>
      <c r="H19342" s="7" t="n">
        <v>1</v>
      </c>
    </row>
    <row r="19343" spans="1:8">
      <c r="A19343" t="s">
        <v>4</v>
      </c>
      <c r="B19343" s="4" t="s">
        <v>5</v>
      </c>
      <c r="C19343" s="4" t="s">
        <v>7</v>
      </c>
      <c r="D19343" s="4" t="s">
        <v>13</v>
      </c>
      <c r="E19343" s="4" t="s">
        <v>13</v>
      </c>
      <c r="F19343" s="4" t="s">
        <v>13</v>
      </c>
      <c r="G19343" s="4" t="s">
        <v>7</v>
      </c>
      <c r="H19343" s="4" t="s">
        <v>7</v>
      </c>
    </row>
    <row r="19344" spans="1:8">
      <c r="A19344" t="n">
        <v>161800</v>
      </c>
      <c r="B19344" s="55" t="n">
        <v>60</v>
      </c>
      <c r="C19344" s="7" t="n">
        <v>13</v>
      </c>
      <c r="D19344" s="7" t="n">
        <v>0</v>
      </c>
      <c r="E19344" s="7" t="n">
        <v>0</v>
      </c>
      <c r="F19344" s="7" t="n">
        <v>0</v>
      </c>
      <c r="G19344" s="7" t="n">
        <v>0</v>
      </c>
      <c r="H19344" s="7" t="n">
        <v>0</v>
      </c>
    </row>
    <row r="19345" spans="1:8">
      <c r="A19345" t="s">
        <v>4</v>
      </c>
      <c r="B19345" s="4" t="s">
        <v>5</v>
      </c>
      <c r="C19345" s="4" t="s">
        <v>7</v>
      </c>
      <c r="D19345" s="4" t="s">
        <v>7</v>
      </c>
      <c r="E19345" s="4" t="s">
        <v>7</v>
      </c>
    </row>
    <row r="19346" spans="1:8">
      <c r="A19346" t="n">
        <v>161819</v>
      </c>
      <c r="B19346" s="56" t="n">
        <v>61</v>
      </c>
      <c r="C19346" s="7" t="n">
        <v>13</v>
      </c>
      <c r="D19346" s="7" t="n">
        <v>65533</v>
      </c>
      <c r="E19346" s="7" t="n">
        <v>0</v>
      </c>
    </row>
    <row r="19347" spans="1:8">
      <c r="A19347" t="s">
        <v>4</v>
      </c>
      <c r="B19347" s="4" t="s">
        <v>5</v>
      </c>
      <c r="C19347" s="4" t="s">
        <v>7</v>
      </c>
      <c r="D19347" s="4" t="s">
        <v>13</v>
      </c>
      <c r="E19347" s="4" t="s">
        <v>13</v>
      </c>
      <c r="F19347" s="4" t="s">
        <v>13</v>
      </c>
      <c r="G19347" s="4" t="s">
        <v>7</v>
      </c>
      <c r="H19347" s="4" t="s">
        <v>7</v>
      </c>
    </row>
    <row r="19348" spans="1:8">
      <c r="A19348" t="n">
        <v>161826</v>
      </c>
      <c r="B19348" s="55" t="n">
        <v>60</v>
      </c>
      <c r="C19348" s="7" t="n">
        <v>80</v>
      </c>
      <c r="D19348" s="7" t="n">
        <v>0</v>
      </c>
      <c r="E19348" s="7" t="n">
        <v>0</v>
      </c>
      <c r="F19348" s="7" t="n">
        <v>0</v>
      </c>
      <c r="G19348" s="7" t="n">
        <v>0</v>
      </c>
      <c r="H19348" s="7" t="n">
        <v>1</v>
      </c>
    </row>
    <row r="19349" spans="1:8">
      <c r="A19349" t="s">
        <v>4</v>
      </c>
      <c r="B19349" s="4" t="s">
        <v>5</v>
      </c>
      <c r="C19349" s="4" t="s">
        <v>7</v>
      </c>
      <c r="D19349" s="4" t="s">
        <v>13</v>
      </c>
      <c r="E19349" s="4" t="s">
        <v>13</v>
      </c>
      <c r="F19349" s="4" t="s">
        <v>13</v>
      </c>
      <c r="G19349" s="4" t="s">
        <v>7</v>
      </c>
      <c r="H19349" s="4" t="s">
        <v>7</v>
      </c>
    </row>
    <row r="19350" spans="1:8">
      <c r="A19350" t="n">
        <v>161845</v>
      </c>
      <c r="B19350" s="55" t="n">
        <v>60</v>
      </c>
      <c r="C19350" s="7" t="n">
        <v>80</v>
      </c>
      <c r="D19350" s="7" t="n">
        <v>0</v>
      </c>
      <c r="E19350" s="7" t="n">
        <v>0</v>
      </c>
      <c r="F19350" s="7" t="n">
        <v>0</v>
      </c>
      <c r="G19350" s="7" t="n">
        <v>0</v>
      </c>
      <c r="H19350" s="7" t="n">
        <v>0</v>
      </c>
    </row>
    <row r="19351" spans="1:8">
      <c r="A19351" t="s">
        <v>4</v>
      </c>
      <c r="B19351" s="4" t="s">
        <v>5</v>
      </c>
      <c r="C19351" s="4" t="s">
        <v>7</v>
      </c>
      <c r="D19351" s="4" t="s">
        <v>7</v>
      </c>
      <c r="E19351" s="4" t="s">
        <v>7</v>
      </c>
    </row>
    <row r="19352" spans="1:8">
      <c r="A19352" t="n">
        <v>161864</v>
      </c>
      <c r="B19352" s="56" t="n">
        <v>61</v>
      </c>
      <c r="C19352" s="7" t="n">
        <v>80</v>
      </c>
      <c r="D19352" s="7" t="n">
        <v>65533</v>
      </c>
      <c r="E19352" s="7" t="n">
        <v>0</v>
      </c>
    </row>
    <row r="19353" spans="1:8">
      <c r="A19353" t="s">
        <v>4</v>
      </c>
      <c r="B19353" s="4" t="s">
        <v>5</v>
      </c>
      <c r="C19353" s="4" t="s">
        <v>7</v>
      </c>
      <c r="D19353" s="4" t="s">
        <v>13</v>
      </c>
      <c r="E19353" s="4" t="s">
        <v>13</v>
      </c>
      <c r="F19353" s="4" t="s">
        <v>13</v>
      </c>
      <c r="G19353" s="4" t="s">
        <v>7</v>
      </c>
      <c r="H19353" s="4" t="s">
        <v>7</v>
      </c>
    </row>
    <row r="19354" spans="1:8">
      <c r="A19354" t="n">
        <v>161871</v>
      </c>
      <c r="B19354" s="55" t="n">
        <v>60</v>
      </c>
      <c r="C19354" s="7" t="n">
        <v>18</v>
      </c>
      <c r="D19354" s="7" t="n">
        <v>0</v>
      </c>
      <c r="E19354" s="7" t="n">
        <v>0</v>
      </c>
      <c r="F19354" s="7" t="n">
        <v>0</v>
      </c>
      <c r="G19354" s="7" t="n">
        <v>0</v>
      </c>
      <c r="H19354" s="7" t="n">
        <v>1</v>
      </c>
    </row>
    <row r="19355" spans="1:8">
      <c r="A19355" t="s">
        <v>4</v>
      </c>
      <c r="B19355" s="4" t="s">
        <v>5</v>
      </c>
      <c r="C19355" s="4" t="s">
        <v>7</v>
      </c>
      <c r="D19355" s="4" t="s">
        <v>13</v>
      </c>
      <c r="E19355" s="4" t="s">
        <v>13</v>
      </c>
      <c r="F19355" s="4" t="s">
        <v>13</v>
      </c>
      <c r="G19355" s="4" t="s">
        <v>7</v>
      </c>
      <c r="H19355" s="4" t="s">
        <v>7</v>
      </c>
    </row>
    <row r="19356" spans="1:8">
      <c r="A19356" t="n">
        <v>161890</v>
      </c>
      <c r="B19356" s="55" t="n">
        <v>60</v>
      </c>
      <c r="C19356" s="7" t="n">
        <v>18</v>
      </c>
      <c r="D19356" s="7" t="n">
        <v>0</v>
      </c>
      <c r="E19356" s="7" t="n">
        <v>0</v>
      </c>
      <c r="F19356" s="7" t="n">
        <v>0</v>
      </c>
      <c r="G19356" s="7" t="n">
        <v>0</v>
      </c>
      <c r="H19356" s="7" t="n">
        <v>0</v>
      </c>
    </row>
    <row r="19357" spans="1:8">
      <c r="A19357" t="s">
        <v>4</v>
      </c>
      <c r="B19357" s="4" t="s">
        <v>5</v>
      </c>
      <c r="C19357" s="4" t="s">
        <v>7</v>
      </c>
      <c r="D19357" s="4" t="s">
        <v>7</v>
      </c>
      <c r="E19357" s="4" t="s">
        <v>7</v>
      </c>
    </row>
    <row r="19358" spans="1:8">
      <c r="A19358" t="n">
        <v>161909</v>
      </c>
      <c r="B19358" s="56" t="n">
        <v>61</v>
      </c>
      <c r="C19358" s="7" t="n">
        <v>18</v>
      </c>
      <c r="D19358" s="7" t="n">
        <v>65533</v>
      </c>
      <c r="E19358" s="7" t="n">
        <v>0</v>
      </c>
    </row>
    <row r="19359" spans="1:8">
      <c r="A19359" t="s">
        <v>4</v>
      </c>
      <c r="B19359" s="4" t="s">
        <v>5</v>
      </c>
      <c r="C19359" s="4" t="s">
        <v>7</v>
      </c>
      <c r="D19359" s="4" t="s">
        <v>13</v>
      </c>
      <c r="E19359" s="4" t="s">
        <v>13</v>
      </c>
      <c r="F19359" s="4" t="s">
        <v>13</v>
      </c>
      <c r="G19359" s="4" t="s">
        <v>7</v>
      </c>
      <c r="H19359" s="4" t="s">
        <v>7</v>
      </c>
    </row>
    <row r="19360" spans="1:8">
      <c r="A19360" t="n">
        <v>161916</v>
      </c>
      <c r="B19360" s="55" t="n">
        <v>60</v>
      </c>
      <c r="C19360" s="7" t="n">
        <v>7032</v>
      </c>
      <c r="D19360" s="7" t="n">
        <v>0</v>
      </c>
      <c r="E19360" s="7" t="n">
        <v>0</v>
      </c>
      <c r="F19360" s="7" t="n">
        <v>0</v>
      </c>
      <c r="G19360" s="7" t="n">
        <v>0</v>
      </c>
      <c r="H19360" s="7" t="n">
        <v>1</v>
      </c>
    </row>
    <row r="19361" spans="1:8">
      <c r="A19361" t="s">
        <v>4</v>
      </c>
      <c r="B19361" s="4" t="s">
        <v>5</v>
      </c>
      <c r="C19361" s="4" t="s">
        <v>7</v>
      </c>
      <c r="D19361" s="4" t="s">
        <v>13</v>
      </c>
      <c r="E19361" s="4" t="s">
        <v>13</v>
      </c>
      <c r="F19361" s="4" t="s">
        <v>13</v>
      </c>
      <c r="G19361" s="4" t="s">
        <v>7</v>
      </c>
      <c r="H19361" s="4" t="s">
        <v>7</v>
      </c>
    </row>
    <row r="19362" spans="1:8">
      <c r="A19362" t="n">
        <v>161935</v>
      </c>
      <c r="B19362" s="55" t="n">
        <v>60</v>
      </c>
      <c r="C19362" s="7" t="n">
        <v>7032</v>
      </c>
      <c r="D19362" s="7" t="n">
        <v>0</v>
      </c>
      <c r="E19362" s="7" t="n">
        <v>0</v>
      </c>
      <c r="F19362" s="7" t="n">
        <v>0</v>
      </c>
      <c r="G19362" s="7" t="n">
        <v>0</v>
      </c>
      <c r="H19362" s="7" t="n">
        <v>0</v>
      </c>
    </row>
    <row r="19363" spans="1:8">
      <c r="A19363" t="s">
        <v>4</v>
      </c>
      <c r="B19363" s="4" t="s">
        <v>5</v>
      </c>
      <c r="C19363" s="4" t="s">
        <v>7</v>
      </c>
      <c r="D19363" s="4" t="s">
        <v>7</v>
      </c>
      <c r="E19363" s="4" t="s">
        <v>7</v>
      </c>
    </row>
    <row r="19364" spans="1:8">
      <c r="A19364" t="n">
        <v>161954</v>
      </c>
      <c r="B19364" s="56" t="n">
        <v>61</v>
      </c>
      <c r="C19364" s="7" t="n">
        <v>7032</v>
      </c>
      <c r="D19364" s="7" t="n">
        <v>65533</v>
      </c>
      <c r="E19364" s="7" t="n">
        <v>0</v>
      </c>
    </row>
    <row r="19365" spans="1:8">
      <c r="A19365" t="s">
        <v>4</v>
      </c>
      <c r="B19365" s="4" t="s">
        <v>5</v>
      </c>
      <c r="C19365" s="4" t="s">
        <v>7</v>
      </c>
    </row>
    <row r="19366" spans="1:8">
      <c r="A19366" t="n">
        <v>161961</v>
      </c>
      <c r="B19366" s="25" t="n">
        <v>16</v>
      </c>
      <c r="C19366" s="7" t="n">
        <v>0</v>
      </c>
    </row>
    <row r="19367" spans="1:8">
      <c r="A19367" t="s">
        <v>4</v>
      </c>
      <c r="B19367" s="4" t="s">
        <v>5</v>
      </c>
      <c r="C19367" s="4" t="s">
        <v>7</v>
      </c>
      <c r="D19367" s="4" t="s">
        <v>7</v>
      </c>
      <c r="E19367" s="4" t="s">
        <v>7</v>
      </c>
      <c r="F19367" s="4" t="s">
        <v>14</v>
      </c>
      <c r="G19367" s="4" t="s">
        <v>14</v>
      </c>
      <c r="H19367" s="4" t="s">
        <v>14</v>
      </c>
    </row>
    <row r="19368" spans="1:8">
      <c r="A19368" t="n">
        <v>161964</v>
      </c>
      <c r="B19368" s="56" t="n">
        <v>61</v>
      </c>
      <c r="C19368" s="7" t="n">
        <v>0</v>
      </c>
      <c r="D19368" s="7" t="n">
        <v>65535</v>
      </c>
      <c r="E19368" s="7" t="n">
        <v>0</v>
      </c>
      <c r="F19368" s="7" t="n">
        <v>-1062731776</v>
      </c>
      <c r="G19368" s="7" t="n">
        <v>1082340147</v>
      </c>
      <c r="H19368" s="7" t="n">
        <v>1112224563</v>
      </c>
    </row>
    <row r="19369" spans="1:8">
      <c r="A19369" t="s">
        <v>4</v>
      </c>
      <c r="B19369" s="4" t="s">
        <v>5</v>
      </c>
      <c r="C19369" s="4" t="s">
        <v>7</v>
      </c>
      <c r="D19369" s="4" t="s">
        <v>7</v>
      </c>
      <c r="E19369" s="4" t="s">
        <v>7</v>
      </c>
      <c r="F19369" s="4" t="s">
        <v>14</v>
      </c>
      <c r="G19369" s="4" t="s">
        <v>14</v>
      </c>
      <c r="H19369" s="4" t="s">
        <v>14</v>
      </c>
    </row>
    <row r="19370" spans="1:8">
      <c r="A19370" t="n">
        <v>161983</v>
      </c>
      <c r="B19370" s="56" t="n">
        <v>61</v>
      </c>
      <c r="C19370" s="7" t="n">
        <v>1</v>
      </c>
      <c r="D19370" s="7" t="n">
        <v>65535</v>
      </c>
      <c r="E19370" s="7" t="n">
        <v>0</v>
      </c>
      <c r="F19370" s="7" t="n">
        <v>-1062731776</v>
      </c>
      <c r="G19370" s="7" t="n">
        <v>1082340147</v>
      </c>
      <c r="H19370" s="7" t="n">
        <v>1112224563</v>
      </c>
    </row>
    <row r="19371" spans="1:8">
      <c r="A19371" t="s">
        <v>4</v>
      </c>
      <c r="B19371" s="4" t="s">
        <v>5</v>
      </c>
      <c r="C19371" s="4" t="s">
        <v>7</v>
      </c>
      <c r="D19371" s="4" t="s">
        <v>7</v>
      </c>
      <c r="E19371" s="4" t="s">
        <v>7</v>
      </c>
      <c r="F19371" s="4" t="s">
        <v>14</v>
      </c>
      <c r="G19371" s="4" t="s">
        <v>14</v>
      </c>
      <c r="H19371" s="4" t="s">
        <v>14</v>
      </c>
    </row>
    <row r="19372" spans="1:8">
      <c r="A19372" t="n">
        <v>162002</v>
      </c>
      <c r="B19372" s="56" t="n">
        <v>61</v>
      </c>
      <c r="C19372" s="7" t="n">
        <v>2</v>
      </c>
      <c r="D19372" s="7" t="n">
        <v>65535</v>
      </c>
      <c r="E19372" s="7" t="n">
        <v>0</v>
      </c>
      <c r="F19372" s="7" t="n">
        <v>-1062731776</v>
      </c>
      <c r="G19372" s="7" t="n">
        <v>1082340147</v>
      </c>
      <c r="H19372" s="7" t="n">
        <v>1112224563</v>
      </c>
    </row>
    <row r="19373" spans="1:8">
      <c r="A19373" t="s">
        <v>4</v>
      </c>
      <c r="B19373" s="4" t="s">
        <v>5</v>
      </c>
      <c r="C19373" s="4" t="s">
        <v>7</v>
      </c>
      <c r="D19373" s="4" t="s">
        <v>7</v>
      </c>
      <c r="E19373" s="4" t="s">
        <v>7</v>
      </c>
      <c r="F19373" s="4" t="s">
        <v>14</v>
      </c>
      <c r="G19373" s="4" t="s">
        <v>14</v>
      </c>
      <c r="H19373" s="4" t="s">
        <v>14</v>
      </c>
    </row>
    <row r="19374" spans="1:8">
      <c r="A19374" t="n">
        <v>162021</v>
      </c>
      <c r="B19374" s="56" t="n">
        <v>61</v>
      </c>
      <c r="C19374" s="7" t="n">
        <v>3</v>
      </c>
      <c r="D19374" s="7" t="n">
        <v>65535</v>
      </c>
      <c r="E19374" s="7" t="n">
        <v>0</v>
      </c>
      <c r="F19374" s="7" t="n">
        <v>-1062731776</v>
      </c>
      <c r="G19374" s="7" t="n">
        <v>1082340147</v>
      </c>
      <c r="H19374" s="7" t="n">
        <v>1112224563</v>
      </c>
    </row>
    <row r="19375" spans="1:8">
      <c r="A19375" t="s">
        <v>4</v>
      </c>
      <c r="B19375" s="4" t="s">
        <v>5</v>
      </c>
      <c r="C19375" s="4" t="s">
        <v>7</v>
      </c>
      <c r="D19375" s="4" t="s">
        <v>7</v>
      </c>
      <c r="E19375" s="4" t="s">
        <v>7</v>
      </c>
      <c r="F19375" s="4" t="s">
        <v>14</v>
      </c>
      <c r="G19375" s="4" t="s">
        <v>14</v>
      </c>
      <c r="H19375" s="4" t="s">
        <v>14</v>
      </c>
    </row>
    <row r="19376" spans="1:8">
      <c r="A19376" t="n">
        <v>162040</v>
      </c>
      <c r="B19376" s="56" t="n">
        <v>61</v>
      </c>
      <c r="C19376" s="7" t="n">
        <v>4</v>
      </c>
      <c r="D19376" s="7" t="n">
        <v>65535</v>
      </c>
      <c r="E19376" s="7" t="n">
        <v>0</v>
      </c>
      <c r="F19376" s="7" t="n">
        <v>-1062731776</v>
      </c>
      <c r="G19376" s="7" t="n">
        <v>1082340147</v>
      </c>
      <c r="H19376" s="7" t="n">
        <v>1112224563</v>
      </c>
    </row>
    <row r="19377" spans="1:8">
      <c r="A19377" t="s">
        <v>4</v>
      </c>
      <c r="B19377" s="4" t="s">
        <v>5</v>
      </c>
      <c r="C19377" s="4" t="s">
        <v>7</v>
      </c>
      <c r="D19377" s="4" t="s">
        <v>7</v>
      </c>
      <c r="E19377" s="4" t="s">
        <v>7</v>
      </c>
      <c r="F19377" s="4" t="s">
        <v>14</v>
      </c>
      <c r="G19377" s="4" t="s">
        <v>14</v>
      </c>
      <c r="H19377" s="4" t="s">
        <v>14</v>
      </c>
    </row>
    <row r="19378" spans="1:8">
      <c r="A19378" t="n">
        <v>162059</v>
      </c>
      <c r="B19378" s="56" t="n">
        <v>61</v>
      </c>
      <c r="C19378" s="7" t="n">
        <v>5</v>
      </c>
      <c r="D19378" s="7" t="n">
        <v>65535</v>
      </c>
      <c r="E19378" s="7" t="n">
        <v>0</v>
      </c>
      <c r="F19378" s="7" t="n">
        <v>-1062731776</v>
      </c>
      <c r="G19378" s="7" t="n">
        <v>1082340147</v>
      </c>
      <c r="H19378" s="7" t="n">
        <v>1112224563</v>
      </c>
    </row>
    <row r="19379" spans="1:8">
      <c r="A19379" t="s">
        <v>4</v>
      </c>
      <c r="B19379" s="4" t="s">
        <v>5</v>
      </c>
      <c r="C19379" s="4" t="s">
        <v>7</v>
      </c>
      <c r="D19379" s="4" t="s">
        <v>7</v>
      </c>
      <c r="E19379" s="4" t="s">
        <v>7</v>
      </c>
      <c r="F19379" s="4" t="s">
        <v>14</v>
      </c>
      <c r="G19379" s="4" t="s">
        <v>14</v>
      </c>
      <c r="H19379" s="4" t="s">
        <v>14</v>
      </c>
    </row>
    <row r="19380" spans="1:8">
      <c r="A19380" t="n">
        <v>162078</v>
      </c>
      <c r="B19380" s="56" t="n">
        <v>61</v>
      </c>
      <c r="C19380" s="7" t="n">
        <v>6</v>
      </c>
      <c r="D19380" s="7" t="n">
        <v>65535</v>
      </c>
      <c r="E19380" s="7" t="n">
        <v>0</v>
      </c>
      <c r="F19380" s="7" t="n">
        <v>-1062731776</v>
      </c>
      <c r="G19380" s="7" t="n">
        <v>1082340147</v>
      </c>
      <c r="H19380" s="7" t="n">
        <v>1112224563</v>
      </c>
    </row>
    <row r="19381" spans="1:8">
      <c r="A19381" t="s">
        <v>4</v>
      </c>
      <c r="B19381" s="4" t="s">
        <v>5</v>
      </c>
      <c r="C19381" s="4" t="s">
        <v>7</v>
      </c>
      <c r="D19381" s="4" t="s">
        <v>7</v>
      </c>
      <c r="E19381" s="4" t="s">
        <v>7</v>
      </c>
      <c r="F19381" s="4" t="s">
        <v>14</v>
      </c>
      <c r="G19381" s="4" t="s">
        <v>14</v>
      </c>
      <c r="H19381" s="4" t="s">
        <v>14</v>
      </c>
    </row>
    <row r="19382" spans="1:8">
      <c r="A19382" t="n">
        <v>162097</v>
      </c>
      <c r="B19382" s="56" t="n">
        <v>61</v>
      </c>
      <c r="C19382" s="7" t="n">
        <v>7</v>
      </c>
      <c r="D19382" s="7" t="n">
        <v>65535</v>
      </c>
      <c r="E19382" s="7" t="n">
        <v>0</v>
      </c>
      <c r="F19382" s="7" t="n">
        <v>-1062731776</v>
      </c>
      <c r="G19382" s="7" t="n">
        <v>1082340147</v>
      </c>
      <c r="H19382" s="7" t="n">
        <v>1112224563</v>
      </c>
    </row>
    <row r="19383" spans="1:8">
      <c r="A19383" t="s">
        <v>4</v>
      </c>
      <c r="B19383" s="4" t="s">
        <v>5</v>
      </c>
      <c r="C19383" s="4" t="s">
        <v>7</v>
      </c>
      <c r="D19383" s="4" t="s">
        <v>7</v>
      </c>
      <c r="E19383" s="4" t="s">
        <v>7</v>
      </c>
      <c r="F19383" s="4" t="s">
        <v>14</v>
      </c>
      <c r="G19383" s="4" t="s">
        <v>14</v>
      </c>
      <c r="H19383" s="4" t="s">
        <v>14</v>
      </c>
    </row>
    <row r="19384" spans="1:8">
      <c r="A19384" t="n">
        <v>162116</v>
      </c>
      <c r="B19384" s="56" t="n">
        <v>61</v>
      </c>
      <c r="C19384" s="7" t="n">
        <v>8</v>
      </c>
      <c r="D19384" s="7" t="n">
        <v>65535</v>
      </c>
      <c r="E19384" s="7" t="n">
        <v>0</v>
      </c>
      <c r="F19384" s="7" t="n">
        <v>-1062731776</v>
      </c>
      <c r="G19384" s="7" t="n">
        <v>1082340147</v>
      </c>
      <c r="H19384" s="7" t="n">
        <v>1112224563</v>
      </c>
    </row>
    <row r="19385" spans="1:8">
      <c r="A19385" t="s">
        <v>4</v>
      </c>
      <c r="B19385" s="4" t="s">
        <v>5</v>
      </c>
      <c r="C19385" s="4" t="s">
        <v>7</v>
      </c>
      <c r="D19385" s="4" t="s">
        <v>7</v>
      </c>
      <c r="E19385" s="4" t="s">
        <v>7</v>
      </c>
      <c r="F19385" s="4" t="s">
        <v>14</v>
      </c>
      <c r="G19385" s="4" t="s">
        <v>14</v>
      </c>
      <c r="H19385" s="4" t="s">
        <v>14</v>
      </c>
    </row>
    <row r="19386" spans="1:8">
      <c r="A19386" t="n">
        <v>162135</v>
      </c>
      <c r="B19386" s="56" t="n">
        <v>61</v>
      </c>
      <c r="C19386" s="7" t="n">
        <v>9</v>
      </c>
      <c r="D19386" s="7" t="n">
        <v>65535</v>
      </c>
      <c r="E19386" s="7" t="n">
        <v>0</v>
      </c>
      <c r="F19386" s="7" t="n">
        <v>-1062731776</v>
      </c>
      <c r="G19386" s="7" t="n">
        <v>1082340147</v>
      </c>
      <c r="H19386" s="7" t="n">
        <v>1112224563</v>
      </c>
    </row>
    <row r="19387" spans="1:8">
      <c r="A19387" t="s">
        <v>4</v>
      </c>
      <c r="B19387" s="4" t="s">
        <v>5</v>
      </c>
      <c r="C19387" s="4" t="s">
        <v>7</v>
      </c>
      <c r="D19387" s="4" t="s">
        <v>7</v>
      </c>
      <c r="E19387" s="4" t="s">
        <v>7</v>
      </c>
      <c r="F19387" s="4" t="s">
        <v>14</v>
      </c>
      <c r="G19387" s="4" t="s">
        <v>14</v>
      </c>
      <c r="H19387" s="4" t="s">
        <v>14</v>
      </c>
    </row>
    <row r="19388" spans="1:8">
      <c r="A19388" t="n">
        <v>162154</v>
      </c>
      <c r="B19388" s="56" t="n">
        <v>61</v>
      </c>
      <c r="C19388" s="7" t="n">
        <v>11</v>
      </c>
      <c r="D19388" s="7" t="n">
        <v>65535</v>
      </c>
      <c r="E19388" s="7" t="n">
        <v>0</v>
      </c>
      <c r="F19388" s="7" t="n">
        <v>-1062731776</v>
      </c>
      <c r="G19388" s="7" t="n">
        <v>1082340147</v>
      </c>
      <c r="H19388" s="7" t="n">
        <v>1112224563</v>
      </c>
    </row>
    <row r="19389" spans="1:8">
      <c r="A19389" t="s">
        <v>4</v>
      </c>
      <c r="B19389" s="4" t="s">
        <v>5</v>
      </c>
      <c r="C19389" s="4" t="s">
        <v>7</v>
      </c>
      <c r="D19389" s="4" t="s">
        <v>7</v>
      </c>
      <c r="E19389" s="4" t="s">
        <v>7</v>
      </c>
      <c r="F19389" s="4" t="s">
        <v>14</v>
      </c>
      <c r="G19389" s="4" t="s">
        <v>14</v>
      </c>
      <c r="H19389" s="4" t="s">
        <v>14</v>
      </c>
    </row>
    <row r="19390" spans="1:8">
      <c r="A19390" t="n">
        <v>162173</v>
      </c>
      <c r="B19390" s="56" t="n">
        <v>61</v>
      </c>
      <c r="C19390" s="7" t="n">
        <v>7032</v>
      </c>
      <c r="D19390" s="7" t="n">
        <v>65535</v>
      </c>
      <c r="E19390" s="7" t="n">
        <v>0</v>
      </c>
      <c r="F19390" s="7" t="n">
        <v>-1062731776</v>
      </c>
      <c r="G19390" s="7" t="n">
        <v>1082340147</v>
      </c>
      <c r="H19390" s="7" t="n">
        <v>1112224563</v>
      </c>
    </row>
    <row r="19391" spans="1:8">
      <c r="A19391" t="s">
        <v>4</v>
      </c>
      <c r="B19391" s="4" t="s">
        <v>5</v>
      </c>
      <c r="C19391" s="4" t="s">
        <v>7</v>
      </c>
      <c r="D19391" s="4" t="s">
        <v>7</v>
      </c>
      <c r="E19391" s="4" t="s">
        <v>7</v>
      </c>
      <c r="F19391" s="4" t="s">
        <v>14</v>
      </c>
      <c r="G19391" s="4" t="s">
        <v>14</v>
      </c>
      <c r="H19391" s="4" t="s">
        <v>14</v>
      </c>
    </row>
    <row r="19392" spans="1:8">
      <c r="A19392" t="n">
        <v>162192</v>
      </c>
      <c r="B19392" s="56" t="n">
        <v>61</v>
      </c>
      <c r="C19392" s="7" t="n">
        <v>13</v>
      </c>
      <c r="D19392" s="7" t="n">
        <v>65535</v>
      </c>
      <c r="E19392" s="7" t="n">
        <v>0</v>
      </c>
      <c r="F19392" s="7" t="n">
        <v>-1062731776</v>
      </c>
      <c r="G19392" s="7" t="n">
        <v>1082340147</v>
      </c>
      <c r="H19392" s="7" t="n">
        <v>1112224563</v>
      </c>
    </row>
    <row r="19393" spans="1:8">
      <c r="A19393" t="s">
        <v>4</v>
      </c>
      <c r="B19393" s="4" t="s">
        <v>5</v>
      </c>
      <c r="C19393" s="4" t="s">
        <v>7</v>
      </c>
      <c r="D19393" s="4" t="s">
        <v>7</v>
      </c>
      <c r="E19393" s="4" t="s">
        <v>7</v>
      </c>
      <c r="F19393" s="4" t="s">
        <v>14</v>
      </c>
      <c r="G19393" s="4" t="s">
        <v>14</v>
      </c>
      <c r="H19393" s="4" t="s">
        <v>14</v>
      </c>
    </row>
    <row r="19394" spans="1:8">
      <c r="A19394" t="n">
        <v>162211</v>
      </c>
      <c r="B19394" s="56" t="n">
        <v>61</v>
      </c>
      <c r="C19394" s="7" t="n">
        <v>80</v>
      </c>
      <c r="D19394" s="7" t="n">
        <v>65535</v>
      </c>
      <c r="E19394" s="7" t="n">
        <v>0</v>
      </c>
      <c r="F19394" s="7" t="n">
        <v>-1062731776</v>
      </c>
      <c r="G19394" s="7" t="n">
        <v>1082340147</v>
      </c>
      <c r="H19394" s="7" t="n">
        <v>1112224563</v>
      </c>
    </row>
    <row r="19395" spans="1:8">
      <c r="A19395" t="s">
        <v>4</v>
      </c>
      <c r="B19395" s="4" t="s">
        <v>5</v>
      </c>
      <c r="C19395" s="4" t="s">
        <v>7</v>
      </c>
      <c r="D19395" s="4" t="s">
        <v>7</v>
      </c>
      <c r="E19395" s="4" t="s">
        <v>7</v>
      </c>
      <c r="F19395" s="4" t="s">
        <v>14</v>
      </c>
      <c r="G19395" s="4" t="s">
        <v>14</v>
      </c>
      <c r="H19395" s="4" t="s">
        <v>14</v>
      </c>
    </row>
    <row r="19396" spans="1:8">
      <c r="A19396" t="n">
        <v>162230</v>
      </c>
      <c r="B19396" s="56" t="n">
        <v>61</v>
      </c>
      <c r="C19396" s="7" t="n">
        <v>18</v>
      </c>
      <c r="D19396" s="7" t="n">
        <v>65535</v>
      </c>
      <c r="E19396" s="7" t="n">
        <v>0</v>
      </c>
      <c r="F19396" s="7" t="n">
        <v>-1062731776</v>
      </c>
      <c r="G19396" s="7" t="n">
        <v>1082340147</v>
      </c>
      <c r="H19396" s="7" t="n">
        <v>1112224563</v>
      </c>
    </row>
    <row r="19397" spans="1:8">
      <c r="A19397" t="s">
        <v>4</v>
      </c>
      <c r="B19397" s="4" t="s">
        <v>5</v>
      </c>
      <c r="C19397" s="4" t="s">
        <v>8</v>
      </c>
      <c r="D19397" s="4" t="s">
        <v>8</v>
      </c>
      <c r="E19397" s="4" t="s">
        <v>13</v>
      </c>
      <c r="F19397" s="4" t="s">
        <v>13</v>
      </c>
      <c r="G19397" s="4" t="s">
        <v>13</v>
      </c>
      <c r="H19397" s="4" t="s">
        <v>7</v>
      </c>
    </row>
    <row r="19398" spans="1:8">
      <c r="A19398" t="n">
        <v>162249</v>
      </c>
      <c r="B19398" s="31" t="n">
        <v>45</v>
      </c>
      <c r="C19398" s="7" t="n">
        <v>2</v>
      </c>
      <c r="D19398" s="7" t="n">
        <v>3</v>
      </c>
      <c r="E19398" s="7" t="n">
        <v>-1.45000004768372</v>
      </c>
      <c r="F19398" s="7" t="n">
        <v>3.45000004768372</v>
      </c>
      <c r="G19398" s="7" t="n">
        <v>43.4500007629395</v>
      </c>
      <c r="H19398" s="7" t="n">
        <v>0</v>
      </c>
    </row>
    <row r="19399" spans="1:8">
      <c r="A19399" t="s">
        <v>4</v>
      </c>
      <c r="B19399" s="4" t="s">
        <v>5</v>
      </c>
      <c r="C19399" s="4" t="s">
        <v>8</v>
      </c>
      <c r="D19399" s="4" t="s">
        <v>8</v>
      </c>
      <c r="E19399" s="4" t="s">
        <v>13</v>
      </c>
      <c r="F19399" s="4" t="s">
        <v>13</v>
      </c>
      <c r="G19399" s="4" t="s">
        <v>13</v>
      </c>
      <c r="H19399" s="4" t="s">
        <v>7</v>
      </c>
      <c r="I19399" s="4" t="s">
        <v>8</v>
      </c>
    </row>
    <row r="19400" spans="1:8">
      <c r="A19400" t="n">
        <v>162266</v>
      </c>
      <c r="B19400" s="31" t="n">
        <v>45</v>
      </c>
      <c r="C19400" s="7" t="n">
        <v>4</v>
      </c>
      <c r="D19400" s="7" t="n">
        <v>3</v>
      </c>
      <c r="E19400" s="7" t="n">
        <v>359.399993896484</v>
      </c>
      <c r="F19400" s="7" t="n">
        <v>165.100006103516</v>
      </c>
      <c r="G19400" s="7" t="n">
        <v>0</v>
      </c>
      <c r="H19400" s="7" t="n">
        <v>0</v>
      </c>
      <c r="I19400" s="7" t="n">
        <v>0</v>
      </c>
    </row>
    <row r="19401" spans="1:8">
      <c r="A19401" t="s">
        <v>4</v>
      </c>
      <c r="B19401" s="4" t="s">
        <v>5</v>
      </c>
      <c r="C19401" s="4" t="s">
        <v>8</v>
      </c>
      <c r="D19401" s="4" t="s">
        <v>8</v>
      </c>
      <c r="E19401" s="4" t="s">
        <v>13</v>
      </c>
      <c r="F19401" s="4" t="s">
        <v>7</v>
      </c>
    </row>
    <row r="19402" spans="1:8">
      <c r="A19402" t="n">
        <v>162284</v>
      </c>
      <c r="B19402" s="31" t="n">
        <v>45</v>
      </c>
      <c r="C19402" s="7" t="n">
        <v>5</v>
      </c>
      <c r="D19402" s="7" t="n">
        <v>3</v>
      </c>
      <c r="E19402" s="7" t="n">
        <v>3</v>
      </c>
      <c r="F19402" s="7" t="n">
        <v>0</v>
      </c>
    </row>
    <row r="19403" spans="1:8">
      <c r="A19403" t="s">
        <v>4</v>
      </c>
      <c r="B19403" s="4" t="s">
        <v>5</v>
      </c>
      <c r="C19403" s="4" t="s">
        <v>8</v>
      </c>
      <c r="D19403" s="4" t="s">
        <v>8</v>
      </c>
      <c r="E19403" s="4" t="s">
        <v>13</v>
      </c>
      <c r="F19403" s="4" t="s">
        <v>7</v>
      </c>
    </row>
    <row r="19404" spans="1:8">
      <c r="A19404" t="n">
        <v>162293</v>
      </c>
      <c r="B19404" s="31" t="n">
        <v>45</v>
      </c>
      <c r="C19404" s="7" t="n">
        <v>11</v>
      </c>
      <c r="D19404" s="7" t="n">
        <v>3</v>
      </c>
      <c r="E19404" s="7" t="n">
        <v>34</v>
      </c>
      <c r="F19404" s="7" t="n">
        <v>0</v>
      </c>
    </row>
    <row r="19405" spans="1:8">
      <c r="A19405" t="s">
        <v>4</v>
      </c>
      <c r="B19405" s="4" t="s">
        <v>5</v>
      </c>
      <c r="C19405" s="4" t="s">
        <v>8</v>
      </c>
      <c r="D19405" s="4" t="s">
        <v>8</v>
      </c>
      <c r="E19405" s="4" t="s">
        <v>13</v>
      </c>
      <c r="F19405" s="4" t="s">
        <v>7</v>
      </c>
    </row>
    <row r="19406" spans="1:8">
      <c r="A19406" t="n">
        <v>162302</v>
      </c>
      <c r="B19406" s="31" t="n">
        <v>45</v>
      </c>
      <c r="C19406" s="7" t="n">
        <v>5</v>
      </c>
      <c r="D19406" s="7" t="n">
        <v>3</v>
      </c>
      <c r="E19406" s="7" t="n">
        <v>2.79999995231628</v>
      </c>
      <c r="F19406" s="7" t="n">
        <v>20000</v>
      </c>
    </row>
    <row r="19407" spans="1:8">
      <c r="A19407" t="s">
        <v>4</v>
      </c>
      <c r="B19407" s="4" t="s">
        <v>5</v>
      </c>
      <c r="C19407" s="4" t="s">
        <v>8</v>
      </c>
      <c r="D19407" s="4" t="s">
        <v>7</v>
      </c>
    </row>
    <row r="19408" spans="1:8">
      <c r="A19408" t="n">
        <v>162311</v>
      </c>
      <c r="B19408" s="27" t="n">
        <v>58</v>
      </c>
      <c r="C19408" s="7" t="n">
        <v>255</v>
      </c>
      <c r="D19408" s="7" t="n">
        <v>0</v>
      </c>
    </row>
    <row r="19409" spans="1:9">
      <c r="A19409" t="s">
        <v>4</v>
      </c>
      <c r="B19409" s="4" t="s">
        <v>5</v>
      </c>
      <c r="C19409" s="4" t="s">
        <v>8</v>
      </c>
      <c r="D19409" s="4" t="s">
        <v>7</v>
      </c>
      <c r="E19409" s="4" t="s">
        <v>9</v>
      </c>
    </row>
    <row r="19410" spans="1:9">
      <c r="A19410" t="n">
        <v>162315</v>
      </c>
      <c r="B19410" s="39" t="n">
        <v>51</v>
      </c>
      <c r="C19410" s="7" t="n">
        <v>4</v>
      </c>
      <c r="D19410" s="7" t="n">
        <v>16</v>
      </c>
      <c r="E19410" s="7" t="s">
        <v>85</v>
      </c>
    </row>
    <row r="19411" spans="1:9">
      <c r="A19411" t="s">
        <v>4</v>
      </c>
      <c r="B19411" s="4" t="s">
        <v>5</v>
      </c>
      <c r="C19411" s="4" t="s">
        <v>7</v>
      </c>
    </row>
    <row r="19412" spans="1:9">
      <c r="A19412" t="n">
        <v>162329</v>
      </c>
      <c r="B19412" s="25" t="n">
        <v>16</v>
      </c>
      <c r="C19412" s="7" t="n">
        <v>0</v>
      </c>
    </row>
    <row r="19413" spans="1:9">
      <c r="A19413" t="s">
        <v>4</v>
      </c>
      <c r="B19413" s="4" t="s">
        <v>5</v>
      </c>
      <c r="C19413" s="4" t="s">
        <v>7</v>
      </c>
      <c r="D19413" s="4" t="s">
        <v>8</v>
      </c>
      <c r="E19413" s="4" t="s">
        <v>14</v>
      </c>
      <c r="F19413" s="4" t="s">
        <v>74</v>
      </c>
      <c r="G19413" s="4" t="s">
        <v>8</v>
      </c>
      <c r="H19413" s="4" t="s">
        <v>8</v>
      </c>
      <c r="I19413" s="4" t="s">
        <v>8</v>
      </c>
      <c r="J19413" s="4" t="s">
        <v>14</v>
      </c>
      <c r="K19413" s="4" t="s">
        <v>74</v>
      </c>
      <c r="L19413" s="4" t="s">
        <v>8</v>
      </c>
      <c r="M19413" s="4" t="s">
        <v>8</v>
      </c>
    </row>
    <row r="19414" spans="1:9">
      <c r="A19414" t="n">
        <v>162332</v>
      </c>
      <c r="B19414" s="40" t="n">
        <v>26</v>
      </c>
      <c r="C19414" s="7" t="n">
        <v>16</v>
      </c>
      <c r="D19414" s="7" t="n">
        <v>17</v>
      </c>
      <c r="E19414" s="7" t="n">
        <v>62740</v>
      </c>
      <c r="F19414" s="7" t="s">
        <v>1020</v>
      </c>
      <c r="G19414" s="7" t="n">
        <v>2</v>
      </c>
      <c r="H19414" s="7" t="n">
        <v>3</v>
      </c>
      <c r="I19414" s="7" t="n">
        <v>17</v>
      </c>
      <c r="J19414" s="7" t="n">
        <v>62741</v>
      </c>
      <c r="K19414" s="7" t="s">
        <v>1021</v>
      </c>
      <c r="L19414" s="7" t="n">
        <v>2</v>
      </c>
      <c r="M19414" s="7" t="n">
        <v>0</v>
      </c>
    </row>
    <row r="19415" spans="1:9">
      <c r="A19415" t="s">
        <v>4</v>
      </c>
      <c r="B19415" s="4" t="s">
        <v>5</v>
      </c>
    </row>
    <row r="19416" spans="1:9">
      <c r="A19416" t="n">
        <v>162512</v>
      </c>
      <c r="B19416" s="41" t="n">
        <v>28</v>
      </c>
    </row>
    <row r="19417" spans="1:9">
      <c r="A19417" t="s">
        <v>4</v>
      </c>
      <c r="B19417" s="4" t="s">
        <v>5</v>
      </c>
      <c r="C19417" s="4" t="s">
        <v>9</v>
      </c>
      <c r="D19417" s="4" t="s">
        <v>7</v>
      </c>
    </row>
    <row r="19418" spans="1:9">
      <c r="A19418" t="n">
        <v>162513</v>
      </c>
      <c r="B19418" s="57" t="n">
        <v>29</v>
      </c>
      <c r="C19418" s="7" t="s">
        <v>15</v>
      </c>
      <c r="D19418" s="7" t="n">
        <v>65533</v>
      </c>
    </row>
    <row r="19419" spans="1:9">
      <c r="A19419" t="s">
        <v>4</v>
      </c>
      <c r="B19419" s="4" t="s">
        <v>5</v>
      </c>
      <c r="C19419" s="4" t="s">
        <v>8</v>
      </c>
      <c r="D19419" s="4" t="s">
        <v>7</v>
      </c>
      <c r="E19419" s="4" t="s">
        <v>9</v>
      </c>
    </row>
    <row r="19420" spans="1:9">
      <c r="A19420" t="n">
        <v>162517</v>
      </c>
      <c r="B19420" s="39" t="n">
        <v>51</v>
      </c>
      <c r="C19420" s="7" t="n">
        <v>4</v>
      </c>
      <c r="D19420" s="7" t="n">
        <v>11</v>
      </c>
      <c r="E19420" s="7" t="s">
        <v>529</v>
      </c>
    </row>
    <row r="19421" spans="1:9">
      <c r="A19421" t="s">
        <v>4</v>
      </c>
      <c r="B19421" s="4" t="s">
        <v>5</v>
      </c>
      <c r="C19421" s="4" t="s">
        <v>7</v>
      </c>
    </row>
    <row r="19422" spans="1:9">
      <c r="A19422" t="n">
        <v>162530</v>
      </c>
      <c r="B19422" s="25" t="n">
        <v>16</v>
      </c>
      <c r="C19422" s="7" t="n">
        <v>0</v>
      </c>
    </row>
    <row r="19423" spans="1:9">
      <c r="A19423" t="s">
        <v>4</v>
      </c>
      <c r="B19423" s="4" t="s">
        <v>5</v>
      </c>
      <c r="C19423" s="4" t="s">
        <v>7</v>
      </c>
      <c r="D19423" s="4" t="s">
        <v>8</v>
      </c>
      <c r="E19423" s="4" t="s">
        <v>14</v>
      </c>
      <c r="F19423" s="4" t="s">
        <v>74</v>
      </c>
      <c r="G19423" s="4" t="s">
        <v>8</v>
      </c>
      <c r="H19423" s="4" t="s">
        <v>8</v>
      </c>
      <c r="I19423" s="4" t="s">
        <v>8</v>
      </c>
      <c r="J19423" s="4" t="s">
        <v>14</v>
      </c>
      <c r="K19423" s="4" t="s">
        <v>74</v>
      </c>
      <c r="L19423" s="4" t="s">
        <v>8</v>
      </c>
      <c r="M19423" s="4" t="s">
        <v>8</v>
      </c>
    </row>
    <row r="19424" spans="1:9">
      <c r="A19424" t="n">
        <v>162533</v>
      </c>
      <c r="B19424" s="40" t="n">
        <v>26</v>
      </c>
      <c r="C19424" s="7" t="n">
        <v>11</v>
      </c>
      <c r="D19424" s="7" t="n">
        <v>17</v>
      </c>
      <c r="E19424" s="7" t="n">
        <v>62742</v>
      </c>
      <c r="F19424" s="7" t="s">
        <v>1022</v>
      </c>
      <c r="G19424" s="7" t="n">
        <v>2</v>
      </c>
      <c r="H19424" s="7" t="n">
        <v>3</v>
      </c>
      <c r="I19424" s="7" t="n">
        <v>17</v>
      </c>
      <c r="J19424" s="7" t="n">
        <v>62743</v>
      </c>
      <c r="K19424" s="7" t="s">
        <v>1023</v>
      </c>
      <c r="L19424" s="7" t="n">
        <v>2</v>
      </c>
      <c r="M19424" s="7" t="n">
        <v>0</v>
      </c>
    </row>
    <row r="19425" spans="1:13">
      <c r="A19425" t="s">
        <v>4</v>
      </c>
      <c r="B19425" s="4" t="s">
        <v>5</v>
      </c>
    </row>
    <row r="19426" spans="1:13">
      <c r="A19426" t="n">
        <v>162731</v>
      </c>
      <c r="B19426" s="41" t="n">
        <v>28</v>
      </c>
    </row>
    <row r="19427" spans="1:13">
      <c r="A19427" t="s">
        <v>4</v>
      </c>
      <c r="B19427" s="4" t="s">
        <v>5</v>
      </c>
      <c r="C19427" s="4" t="s">
        <v>8</v>
      </c>
      <c r="D19427" s="4" t="s">
        <v>7</v>
      </c>
      <c r="E19427" s="4" t="s">
        <v>9</v>
      </c>
    </row>
    <row r="19428" spans="1:13">
      <c r="A19428" t="n">
        <v>162732</v>
      </c>
      <c r="B19428" s="39" t="n">
        <v>51</v>
      </c>
      <c r="C19428" s="7" t="n">
        <v>4</v>
      </c>
      <c r="D19428" s="7" t="n">
        <v>16</v>
      </c>
      <c r="E19428" s="7" t="s">
        <v>468</v>
      </c>
    </row>
    <row r="19429" spans="1:13">
      <c r="A19429" t="s">
        <v>4</v>
      </c>
      <c r="B19429" s="4" t="s">
        <v>5</v>
      </c>
      <c r="C19429" s="4" t="s">
        <v>7</v>
      </c>
    </row>
    <row r="19430" spans="1:13">
      <c r="A19430" t="n">
        <v>162746</v>
      </c>
      <c r="B19430" s="25" t="n">
        <v>16</v>
      </c>
      <c r="C19430" s="7" t="n">
        <v>0</v>
      </c>
    </row>
    <row r="19431" spans="1:13">
      <c r="A19431" t="s">
        <v>4</v>
      </c>
      <c r="B19431" s="4" t="s">
        <v>5</v>
      </c>
      <c r="C19431" s="4" t="s">
        <v>7</v>
      </c>
      <c r="D19431" s="4" t="s">
        <v>8</v>
      </c>
      <c r="E19431" s="4" t="s">
        <v>14</v>
      </c>
      <c r="F19431" s="4" t="s">
        <v>74</v>
      </c>
      <c r="G19431" s="4" t="s">
        <v>8</v>
      </c>
      <c r="H19431" s="4" t="s">
        <v>8</v>
      </c>
      <c r="I19431" s="4" t="s">
        <v>8</v>
      </c>
      <c r="J19431" s="4" t="s">
        <v>14</v>
      </c>
      <c r="K19431" s="4" t="s">
        <v>74</v>
      </c>
      <c r="L19431" s="4" t="s">
        <v>8</v>
      </c>
      <c r="M19431" s="4" t="s">
        <v>8</v>
      </c>
    </row>
    <row r="19432" spans="1:13">
      <c r="A19432" t="n">
        <v>162749</v>
      </c>
      <c r="B19432" s="40" t="n">
        <v>26</v>
      </c>
      <c r="C19432" s="7" t="n">
        <v>16</v>
      </c>
      <c r="D19432" s="7" t="n">
        <v>17</v>
      </c>
      <c r="E19432" s="7" t="n">
        <v>62744</v>
      </c>
      <c r="F19432" s="7" t="s">
        <v>1024</v>
      </c>
      <c r="G19432" s="7" t="n">
        <v>2</v>
      </c>
      <c r="H19432" s="7" t="n">
        <v>3</v>
      </c>
      <c r="I19432" s="7" t="n">
        <v>17</v>
      </c>
      <c r="J19432" s="7" t="n">
        <v>62745</v>
      </c>
      <c r="K19432" s="7" t="s">
        <v>1025</v>
      </c>
      <c r="L19432" s="7" t="n">
        <v>2</v>
      </c>
      <c r="M19432" s="7" t="n">
        <v>0</v>
      </c>
    </row>
    <row r="19433" spans="1:13">
      <c r="A19433" t="s">
        <v>4</v>
      </c>
      <c r="B19433" s="4" t="s">
        <v>5</v>
      </c>
    </row>
    <row r="19434" spans="1:13">
      <c r="A19434" t="n">
        <v>162873</v>
      </c>
      <c r="B19434" s="41" t="n">
        <v>28</v>
      </c>
    </row>
    <row r="19435" spans="1:13">
      <c r="A19435" t="s">
        <v>4</v>
      </c>
      <c r="B19435" s="4" t="s">
        <v>5</v>
      </c>
      <c r="C19435" s="4" t="s">
        <v>7</v>
      </c>
      <c r="D19435" s="4" t="s">
        <v>8</v>
      </c>
    </row>
    <row r="19436" spans="1:13">
      <c r="A19436" t="n">
        <v>162874</v>
      </c>
      <c r="B19436" s="42" t="n">
        <v>89</v>
      </c>
      <c r="C19436" s="7" t="n">
        <v>65533</v>
      </c>
      <c r="D19436" s="7" t="n">
        <v>1</v>
      </c>
    </row>
    <row r="19437" spans="1:13">
      <c r="A19437" t="s">
        <v>4</v>
      </c>
      <c r="B19437" s="4" t="s">
        <v>5</v>
      </c>
      <c r="C19437" s="4" t="s">
        <v>9</v>
      </c>
      <c r="D19437" s="4" t="s">
        <v>7</v>
      </c>
    </row>
    <row r="19438" spans="1:13">
      <c r="A19438" t="n">
        <v>162878</v>
      </c>
      <c r="B19438" s="57" t="n">
        <v>29</v>
      </c>
      <c r="C19438" s="7" t="s">
        <v>15</v>
      </c>
      <c r="D19438" s="7" t="n">
        <v>65533</v>
      </c>
    </row>
    <row r="19439" spans="1:13">
      <c r="A19439" t="s">
        <v>4</v>
      </c>
      <c r="B19439" s="4" t="s">
        <v>5</v>
      </c>
      <c r="C19439" s="4" t="s">
        <v>9</v>
      </c>
      <c r="D19439" s="4" t="s">
        <v>9</v>
      </c>
    </row>
    <row r="19440" spans="1:13">
      <c r="A19440" t="n">
        <v>162882</v>
      </c>
      <c r="B19440" s="26" t="n">
        <v>70</v>
      </c>
      <c r="C19440" s="7" t="s">
        <v>53</v>
      </c>
      <c r="D19440" s="7" t="s">
        <v>52</v>
      </c>
    </row>
    <row r="19441" spans="1:13">
      <c r="A19441" t="s">
        <v>4</v>
      </c>
      <c r="B19441" s="4" t="s">
        <v>5</v>
      </c>
      <c r="C19441" s="4" t="s">
        <v>9</v>
      </c>
      <c r="D19441" s="4" t="s">
        <v>9</v>
      </c>
    </row>
    <row r="19442" spans="1:13">
      <c r="A19442" t="n">
        <v>162897</v>
      </c>
      <c r="B19442" s="26" t="n">
        <v>70</v>
      </c>
      <c r="C19442" s="7" t="s">
        <v>18</v>
      </c>
      <c r="D19442" s="7" t="s">
        <v>52</v>
      </c>
    </row>
    <row r="19443" spans="1:13">
      <c r="A19443" t="s">
        <v>4</v>
      </c>
      <c r="B19443" s="4" t="s">
        <v>5</v>
      </c>
      <c r="C19443" s="4" t="s">
        <v>9</v>
      </c>
      <c r="D19443" s="4" t="s">
        <v>9</v>
      </c>
    </row>
    <row r="19444" spans="1:13">
      <c r="A19444" t="n">
        <v>162913</v>
      </c>
      <c r="B19444" s="26" t="n">
        <v>70</v>
      </c>
      <c r="C19444" s="7" t="s">
        <v>23</v>
      </c>
      <c r="D19444" s="7" t="s">
        <v>52</v>
      </c>
    </row>
    <row r="19445" spans="1:13">
      <c r="A19445" t="s">
        <v>4</v>
      </c>
      <c r="B19445" s="4" t="s">
        <v>5</v>
      </c>
      <c r="C19445" s="4" t="s">
        <v>9</v>
      </c>
      <c r="D19445" s="4" t="s">
        <v>9</v>
      </c>
    </row>
    <row r="19446" spans="1:13">
      <c r="A19446" t="n">
        <v>162928</v>
      </c>
      <c r="B19446" s="26" t="n">
        <v>70</v>
      </c>
      <c r="C19446" s="7" t="s">
        <v>24</v>
      </c>
      <c r="D19446" s="7" t="s">
        <v>52</v>
      </c>
    </row>
    <row r="19447" spans="1:13">
      <c r="A19447" t="s">
        <v>4</v>
      </c>
      <c r="B19447" s="4" t="s">
        <v>5</v>
      </c>
      <c r="C19447" s="4" t="s">
        <v>9</v>
      </c>
      <c r="D19447" s="4" t="s">
        <v>9</v>
      </c>
    </row>
    <row r="19448" spans="1:13">
      <c r="A19448" t="n">
        <v>162943</v>
      </c>
      <c r="B19448" s="26" t="n">
        <v>70</v>
      </c>
      <c r="C19448" s="7" t="s">
        <v>25</v>
      </c>
      <c r="D19448" s="7" t="s">
        <v>52</v>
      </c>
    </row>
    <row r="19449" spans="1:13">
      <c r="A19449" t="s">
        <v>4</v>
      </c>
      <c r="B19449" s="4" t="s">
        <v>5</v>
      </c>
      <c r="C19449" s="4" t="s">
        <v>9</v>
      </c>
      <c r="D19449" s="4" t="s">
        <v>9</v>
      </c>
    </row>
    <row r="19450" spans="1:13">
      <c r="A19450" t="n">
        <v>162958</v>
      </c>
      <c r="B19450" s="26" t="n">
        <v>70</v>
      </c>
      <c r="C19450" s="7" t="s">
        <v>26</v>
      </c>
      <c r="D19450" s="7" t="s">
        <v>52</v>
      </c>
    </row>
    <row r="19451" spans="1:13">
      <c r="A19451" t="s">
        <v>4</v>
      </c>
      <c r="B19451" s="4" t="s">
        <v>5</v>
      </c>
      <c r="C19451" s="4" t="s">
        <v>8</v>
      </c>
      <c r="D19451" s="4" t="s">
        <v>7</v>
      </c>
      <c r="E19451" s="4" t="s">
        <v>13</v>
      </c>
      <c r="F19451" s="4" t="s">
        <v>7</v>
      </c>
      <c r="G19451" s="4" t="s">
        <v>14</v>
      </c>
      <c r="H19451" s="4" t="s">
        <v>14</v>
      </c>
      <c r="I19451" s="4" t="s">
        <v>7</v>
      </c>
      <c r="J19451" s="4" t="s">
        <v>7</v>
      </c>
      <c r="K19451" s="4" t="s">
        <v>14</v>
      </c>
      <c r="L19451" s="4" t="s">
        <v>14</v>
      </c>
      <c r="M19451" s="4" t="s">
        <v>14</v>
      </c>
      <c r="N19451" s="4" t="s">
        <v>14</v>
      </c>
      <c r="O19451" s="4" t="s">
        <v>9</v>
      </c>
    </row>
    <row r="19452" spans="1:13">
      <c r="A19452" t="n">
        <v>162973</v>
      </c>
      <c r="B19452" s="16" t="n">
        <v>50</v>
      </c>
      <c r="C19452" s="7" t="n">
        <v>0</v>
      </c>
      <c r="D19452" s="7" t="n">
        <v>4537</v>
      </c>
      <c r="E19452" s="7" t="n">
        <v>0.800000011920929</v>
      </c>
      <c r="F19452" s="7" t="n">
        <v>0</v>
      </c>
      <c r="G19452" s="7" t="n">
        <v>0</v>
      </c>
      <c r="H19452" s="7" t="n">
        <v>0</v>
      </c>
      <c r="I19452" s="7" t="n">
        <v>0</v>
      </c>
      <c r="J19452" s="7" t="n">
        <v>65533</v>
      </c>
      <c r="K19452" s="7" t="n">
        <v>0</v>
      </c>
      <c r="L19452" s="7" t="n">
        <v>0</v>
      </c>
      <c r="M19452" s="7" t="n">
        <v>0</v>
      </c>
      <c r="N19452" s="7" t="n">
        <v>0</v>
      </c>
      <c r="O19452" s="7" t="s">
        <v>15</v>
      </c>
    </row>
    <row r="19453" spans="1:13">
      <c r="A19453" t="s">
        <v>4</v>
      </c>
      <c r="B19453" s="4" t="s">
        <v>5</v>
      </c>
      <c r="C19453" s="4" t="s">
        <v>8</v>
      </c>
      <c r="D19453" s="4" t="s">
        <v>14</v>
      </c>
    </row>
    <row r="19454" spans="1:13">
      <c r="A19454" t="n">
        <v>163012</v>
      </c>
      <c r="B19454" s="38" t="n">
        <v>175</v>
      </c>
      <c r="C19454" s="7" t="n">
        <v>4</v>
      </c>
      <c r="D19454" s="7" t="n">
        <v>0</v>
      </c>
    </row>
    <row r="19455" spans="1:13">
      <c r="A19455" t="s">
        <v>4</v>
      </c>
      <c r="B19455" s="4" t="s">
        <v>5</v>
      </c>
      <c r="C19455" s="4" t="s">
        <v>7</v>
      </c>
    </row>
    <row r="19456" spans="1:13">
      <c r="A19456" t="n">
        <v>163018</v>
      </c>
      <c r="B19456" s="25" t="n">
        <v>16</v>
      </c>
      <c r="C19456" s="7" t="n">
        <v>1000</v>
      </c>
    </row>
    <row r="19457" spans="1:15">
      <c r="A19457" t="s">
        <v>4</v>
      </c>
      <c r="B19457" s="4" t="s">
        <v>5</v>
      </c>
      <c r="C19457" s="4" t="s">
        <v>7</v>
      </c>
      <c r="D19457" s="4" t="s">
        <v>8</v>
      </c>
    </row>
    <row r="19458" spans="1:15">
      <c r="A19458" t="n">
        <v>163021</v>
      </c>
      <c r="B19458" s="42" t="n">
        <v>89</v>
      </c>
      <c r="C19458" s="7" t="n">
        <v>65533</v>
      </c>
      <c r="D19458" s="7" t="n">
        <v>1</v>
      </c>
    </row>
    <row r="19459" spans="1:15">
      <c r="A19459" t="s">
        <v>4</v>
      </c>
      <c r="B19459" s="4" t="s">
        <v>5</v>
      </c>
      <c r="C19459" s="4" t="s">
        <v>8</v>
      </c>
      <c r="D19459" s="4" t="s">
        <v>7</v>
      </c>
      <c r="E19459" s="4" t="s">
        <v>13</v>
      </c>
    </row>
    <row r="19460" spans="1:15">
      <c r="A19460" t="n">
        <v>163025</v>
      </c>
      <c r="B19460" s="27" t="n">
        <v>58</v>
      </c>
      <c r="C19460" s="7" t="n">
        <v>101</v>
      </c>
      <c r="D19460" s="7" t="n">
        <v>300</v>
      </c>
      <c r="E19460" s="7" t="n">
        <v>1</v>
      </c>
    </row>
    <row r="19461" spans="1:15">
      <c r="A19461" t="s">
        <v>4</v>
      </c>
      <c r="B19461" s="4" t="s">
        <v>5</v>
      </c>
      <c r="C19461" s="4" t="s">
        <v>8</v>
      </c>
      <c r="D19461" s="4" t="s">
        <v>7</v>
      </c>
    </row>
    <row r="19462" spans="1:15">
      <c r="A19462" t="n">
        <v>163033</v>
      </c>
      <c r="B19462" s="27" t="n">
        <v>58</v>
      </c>
      <c r="C19462" s="7" t="n">
        <v>254</v>
      </c>
      <c r="D19462" s="7" t="n">
        <v>0</v>
      </c>
    </row>
    <row r="19463" spans="1:15">
      <c r="A19463" t="s">
        <v>4</v>
      </c>
      <c r="B19463" s="4" t="s">
        <v>5</v>
      </c>
      <c r="C19463" s="4" t="s">
        <v>7</v>
      </c>
      <c r="D19463" s="4" t="s">
        <v>13</v>
      </c>
      <c r="E19463" s="4" t="s">
        <v>13</v>
      </c>
      <c r="F19463" s="4" t="s">
        <v>13</v>
      </c>
      <c r="G19463" s="4" t="s">
        <v>13</v>
      </c>
    </row>
    <row r="19464" spans="1:15">
      <c r="A19464" t="n">
        <v>163037</v>
      </c>
      <c r="B19464" s="46" t="n">
        <v>46</v>
      </c>
      <c r="C19464" s="7" t="n">
        <v>0</v>
      </c>
      <c r="D19464" s="7" t="n">
        <v>0.5</v>
      </c>
      <c r="E19464" s="7" t="n">
        <v>2</v>
      </c>
      <c r="F19464" s="7" t="n">
        <v>42.3499984741211</v>
      </c>
      <c r="G19464" s="7" t="n">
        <v>0</v>
      </c>
    </row>
    <row r="19465" spans="1:15">
      <c r="A19465" t="s">
        <v>4</v>
      </c>
      <c r="B19465" s="4" t="s">
        <v>5</v>
      </c>
      <c r="C19465" s="4" t="s">
        <v>7</v>
      </c>
      <c r="D19465" s="4" t="s">
        <v>13</v>
      </c>
      <c r="E19465" s="4" t="s">
        <v>13</v>
      </c>
      <c r="F19465" s="4" t="s">
        <v>13</v>
      </c>
      <c r="G19465" s="4" t="s">
        <v>13</v>
      </c>
    </row>
    <row r="19466" spans="1:15">
      <c r="A19466" t="n">
        <v>163056</v>
      </c>
      <c r="B19466" s="46" t="n">
        <v>46</v>
      </c>
      <c r="C19466" s="7" t="n">
        <v>1</v>
      </c>
      <c r="D19466" s="7" t="n">
        <v>-1.10000002384186</v>
      </c>
      <c r="E19466" s="7" t="n">
        <v>2</v>
      </c>
      <c r="F19466" s="7" t="n">
        <v>41</v>
      </c>
      <c r="G19466" s="7" t="n">
        <v>0</v>
      </c>
    </row>
    <row r="19467" spans="1:15">
      <c r="A19467" t="s">
        <v>4</v>
      </c>
      <c r="B19467" s="4" t="s">
        <v>5</v>
      </c>
      <c r="C19467" s="4" t="s">
        <v>7</v>
      </c>
      <c r="D19467" s="4" t="s">
        <v>13</v>
      </c>
      <c r="E19467" s="4" t="s">
        <v>13</v>
      </c>
      <c r="F19467" s="4" t="s">
        <v>13</v>
      </c>
      <c r="G19467" s="4" t="s">
        <v>13</v>
      </c>
    </row>
    <row r="19468" spans="1:15">
      <c r="A19468" t="n">
        <v>163075</v>
      </c>
      <c r="B19468" s="46" t="n">
        <v>46</v>
      </c>
      <c r="C19468" s="7" t="n">
        <v>2</v>
      </c>
      <c r="D19468" s="7" t="n">
        <v>1.45000004768372</v>
      </c>
      <c r="E19468" s="7" t="n">
        <v>2</v>
      </c>
      <c r="F19468" s="7" t="n">
        <v>41.3499984741211</v>
      </c>
      <c r="G19468" s="7" t="n">
        <v>0</v>
      </c>
    </row>
    <row r="19469" spans="1:15">
      <c r="A19469" t="s">
        <v>4</v>
      </c>
      <c r="B19469" s="4" t="s">
        <v>5</v>
      </c>
      <c r="C19469" s="4" t="s">
        <v>7</v>
      </c>
      <c r="D19469" s="4" t="s">
        <v>13</v>
      </c>
      <c r="E19469" s="4" t="s">
        <v>13</v>
      </c>
      <c r="F19469" s="4" t="s">
        <v>13</v>
      </c>
      <c r="G19469" s="4" t="s">
        <v>13</v>
      </c>
    </row>
    <row r="19470" spans="1:15">
      <c r="A19470" t="n">
        <v>163094</v>
      </c>
      <c r="B19470" s="46" t="n">
        <v>46</v>
      </c>
      <c r="C19470" s="7" t="n">
        <v>3</v>
      </c>
      <c r="D19470" s="7" t="n">
        <v>0.100000001490116</v>
      </c>
      <c r="E19470" s="7" t="n">
        <v>2</v>
      </c>
      <c r="F19470" s="7" t="n">
        <v>41.25</v>
      </c>
      <c r="G19470" s="7" t="n">
        <v>0</v>
      </c>
    </row>
    <row r="19471" spans="1:15">
      <c r="A19471" t="s">
        <v>4</v>
      </c>
      <c r="B19471" s="4" t="s">
        <v>5</v>
      </c>
      <c r="C19471" s="4" t="s">
        <v>7</v>
      </c>
      <c r="D19471" s="4" t="s">
        <v>13</v>
      </c>
      <c r="E19471" s="4" t="s">
        <v>13</v>
      </c>
      <c r="F19471" s="4" t="s">
        <v>13</v>
      </c>
      <c r="G19471" s="4" t="s">
        <v>13</v>
      </c>
    </row>
    <row r="19472" spans="1:15">
      <c r="A19472" t="n">
        <v>163113</v>
      </c>
      <c r="B19472" s="46" t="n">
        <v>46</v>
      </c>
      <c r="C19472" s="7" t="n">
        <v>4</v>
      </c>
      <c r="D19472" s="7" t="n">
        <v>-1.54999995231628</v>
      </c>
      <c r="E19472" s="7" t="n">
        <v>2</v>
      </c>
      <c r="F19472" s="7" t="n">
        <v>40.7000007629395</v>
      </c>
      <c r="G19472" s="7" t="n">
        <v>0</v>
      </c>
    </row>
    <row r="19473" spans="1:7">
      <c r="A19473" t="s">
        <v>4</v>
      </c>
      <c r="B19473" s="4" t="s">
        <v>5</v>
      </c>
      <c r="C19473" s="4" t="s">
        <v>7</v>
      </c>
      <c r="D19473" s="4" t="s">
        <v>13</v>
      </c>
      <c r="E19473" s="4" t="s">
        <v>13</v>
      </c>
      <c r="F19473" s="4" t="s">
        <v>13</v>
      </c>
      <c r="G19473" s="4" t="s">
        <v>13</v>
      </c>
    </row>
    <row r="19474" spans="1:7">
      <c r="A19474" t="n">
        <v>163132</v>
      </c>
      <c r="B19474" s="46" t="n">
        <v>46</v>
      </c>
      <c r="C19474" s="7" t="n">
        <v>5</v>
      </c>
      <c r="D19474" s="7" t="n">
        <v>-0.200000002980232</v>
      </c>
      <c r="E19474" s="7" t="n">
        <v>2</v>
      </c>
      <c r="F19474" s="7" t="n">
        <v>39.9500007629395</v>
      </c>
      <c r="G19474" s="7" t="n">
        <v>0</v>
      </c>
    </row>
    <row r="19475" spans="1:7">
      <c r="A19475" t="s">
        <v>4</v>
      </c>
      <c r="B19475" s="4" t="s">
        <v>5</v>
      </c>
      <c r="C19475" s="4" t="s">
        <v>7</v>
      </c>
      <c r="D19475" s="4" t="s">
        <v>13</v>
      </c>
      <c r="E19475" s="4" t="s">
        <v>13</v>
      </c>
      <c r="F19475" s="4" t="s">
        <v>13</v>
      </c>
      <c r="G19475" s="4" t="s">
        <v>13</v>
      </c>
    </row>
    <row r="19476" spans="1:7">
      <c r="A19476" t="n">
        <v>163151</v>
      </c>
      <c r="B19476" s="46" t="n">
        <v>46</v>
      </c>
      <c r="C19476" s="7" t="n">
        <v>6</v>
      </c>
      <c r="D19476" s="7" t="n">
        <v>0.699999988079071</v>
      </c>
      <c r="E19476" s="7" t="n">
        <v>2</v>
      </c>
      <c r="F19476" s="7" t="n">
        <v>40.5999984741211</v>
      </c>
      <c r="G19476" s="7" t="n">
        <v>0</v>
      </c>
    </row>
    <row r="19477" spans="1:7">
      <c r="A19477" t="s">
        <v>4</v>
      </c>
      <c r="B19477" s="4" t="s">
        <v>5</v>
      </c>
      <c r="C19477" s="4" t="s">
        <v>7</v>
      </c>
      <c r="D19477" s="4" t="s">
        <v>13</v>
      </c>
      <c r="E19477" s="4" t="s">
        <v>13</v>
      </c>
      <c r="F19477" s="4" t="s">
        <v>13</v>
      </c>
      <c r="G19477" s="4" t="s">
        <v>13</v>
      </c>
    </row>
    <row r="19478" spans="1:7">
      <c r="A19478" t="n">
        <v>163170</v>
      </c>
      <c r="B19478" s="46" t="n">
        <v>46</v>
      </c>
      <c r="C19478" s="7" t="n">
        <v>7</v>
      </c>
      <c r="D19478" s="7" t="n">
        <v>1.54999995231628</v>
      </c>
      <c r="E19478" s="7" t="n">
        <v>2</v>
      </c>
      <c r="F19478" s="7" t="n">
        <v>40.2000007629395</v>
      </c>
      <c r="G19478" s="7" t="n">
        <v>0</v>
      </c>
    </row>
    <row r="19479" spans="1:7">
      <c r="A19479" t="s">
        <v>4</v>
      </c>
      <c r="B19479" s="4" t="s">
        <v>5</v>
      </c>
      <c r="C19479" s="4" t="s">
        <v>7</v>
      </c>
      <c r="D19479" s="4" t="s">
        <v>13</v>
      </c>
      <c r="E19479" s="4" t="s">
        <v>13</v>
      </c>
      <c r="F19479" s="4" t="s">
        <v>13</v>
      </c>
      <c r="G19479" s="4" t="s">
        <v>13</v>
      </c>
    </row>
    <row r="19480" spans="1:7">
      <c r="A19480" t="n">
        <v>163189</v>
      </c>
      <c r="B19480" s="46" t="n">
        <v>46</v>
      </c>
      <c r="C19480" s="7" t="n">
        <v>8</v>
      </c>
      <c r="D19480" s="7" t="n">
        <v>0.449999988079071</v>
      </c>
      <c r="E19480" s="7" t="n">
        <v>2</v>
      </c>
      <c r="F19480" s="7" t="n">
        <v>39.4000015258789</v>
      </c>
      <c r="G19480" s="7" t="n">
        <v>0</v>
      </c>
    </row>
    <row r="19481" spans="1:7">
      <c r="A19481" t="s">
        <v>4</v>
      </c>
      <c r="B19481" s="4" t="s">
        <v>5</v>
      </c>
      <c r="C19481" s="4" t="s">
        <v>7</v>
      </c>
      <c r="D19481" s="4" t="s">
        <v>13</v>
      </c>
      <c r="E19481" s="4" t="s">
        <v>13</v>
      </c>
      <c r="F19481" s="4" t="s">
        <v>13</v>
      </c>
      <c r="G19481" s="4" t="s">
        <v>13</v>
      </c>
    </row>
    <row r="19482" spans="1:7">
      <c r="A19482" t="n">
        <v>163208</v>
      </c>
      <c r="B19482" s="46" t="n">
        <v>46</v>
      </c>
      <c r="C19482" s="7" t="n">
        <v>9</v>
      </c>
      <c r="D19482" s="7" t="n">
        <v>-0.600000023841858</v>
      </c>
      <c r="E19482" s="7" t="n">
        <v>2</v>
      </c>
      <c r="F19482" s="7" t="n">
        <v>39.4500007629395</v>
      </c>
      <c r="G19482" s="7" t="n">
        <v>0</v>
      </c>
    </row>
    <row r="19483" spans="1:7">
      <c r="A19483" t="s">
        <v>4</v>
      </c>
      <c r="B19483" s="4" t="s">
        <v>5</v>
      </c>
      <c r="C19483" s="4" t="s">
        <v>7</v>
      </c>
      <c r="D19483" s="4" t="s">
        <v>13</v>
      </c>
      <c r="E19483" s="4" t="s">
        <v>13</v>
      </c>
      <c r="F19483" s="4" t="s">
        <v>13</v>
      </c>
      <c r="G19483" s="4" t="s">
        <v>13</v>
      </c>
    </row>
    <row r="19484" spans="1:7">
      <c r="A19484" t="n">
        <v>163227</v>
      </c>
      <c r="B19484" s="46" t="n">
        <v>46</v>
      </c>
      <c r="C19484" s="7" t="n">
        <v>11</v>
      </c>
      <c r="D19484" s="7" t="n">
        <v>-0.600000023841858</v>
      </c>
      <c r="E19484" s="7" t="n">
        <v>2</v>
      </c>
      <c r="F19484" s="7" t="n">
        <v>42.2000007629395</v>
      </c>
      <c r="G19484" s="7" t="n">
        <v>0</v>
      </c>
    </row>
    <row r="19485" spans="1:7">
      <c r="A19485" t="s">
        <v>4</v>
      </c>
      <c r="B19485" s="4" t="s">
        <v>5</v>
      </c>
      <c r="C19485" s="4" t="s">
        <v>7</v>
      </c>
      <c r="D19485" s="4" t="s">
        <v>13</v>
      </c>
      <c r="E19485" s="4" t="s">
        <v>13</v>
      </c>
      <c r="F19485" s="4" t="s">
        <v>13</v>
      </c>
      <c r="G19485" s="4" t="s">
        <v>13</v>
      </c>
    </row>
    <row r="19486" spans="1:7">
      <c r="A19486" t="n">
        <v>163246</v>
      </c>
      <c r="B19486" s="46" t="n">
        <v>46</v>
      </c>
      <c r="C19486" s="7" t="n">
        <v>7032</v>
      </c>
      <c r="D19486" s="7" t="n">
        <v>0</v>
      </c>
      <c r="E19486" s="7" t="n">
        <v>2</v>
      </c>
      <c r="F19486" s="7" t="n">
        <v>40.0999984741211</v>
      </c>
      <c r="G19486" s="7" t="n">
        <v>0</v>
      </c>
    </row>
    <row r="19487" spans="1:7">
      <c r="A19487" t="s">
        <v>4</v>
      </c>
      <c r="B19487" s="4" t="s">
        <v>5</v>
      </c>
      <c r="C19487" s="4" t="s">
        <v>7</v>
      </c>
      <c r="D19487" s="4" t="s">
        <v>13</v>
      </c>
      <c r="E19487" s="4" t="s">
        <v>14</v>
      </c>
      <c r="F19487" s="4" t="s">
        <v>13</v>
      </c>
      <c r="G19487" s="4" t="s">
        <v>13</v>
      </c>
      <c r="H19487" s="4" t="s">
        <v>8</v>
      </c>
    </row>
    <row r="19488" spans="1:7">
      <c r="A19488" t="n">
        <v>163265</v>
      </c>
      <c r="B19488" s="87" t="n">
        <v>100</v>
      </c>
      <c r="C19488" s="7" t="n">
        <v>0</v>
      </c>
      <c r="D19488" s="7" t="n">
        <v>-5.25</v>
      </c>
      <c r="E19488" s="7" t="n">
        <v>1082340147</v>
      </c>
      <c r="F19488" s="7" t="n">
        <v>50.7999992370605</v>
      </c>
      <c r="G19488" s="7" t="n">
        <v>0</v>
      </c>
      <c r="H19488" s="7" t="n">
        <v>0</v>
      </c>
    </row>
    <row r="19489" spans="1:8">
      <c r="A19489" t="s">
        <v>4</v>
      </c>
      <c r="B19489" s="4" t="s">
        <v>5</v>
      </c>
      <c r="C19489" s="4" t="s">
        <v>7</v>
      </c>
      <c r="D19489" s="4" t="s">
        <v>13</v>
      </c>
      <c r="E19489" s="4" t="s">
        <v>14</v>
      </c>
      <c r="F19489" s="4" t="s">
        <v>13</v>
      </c>
      <c r="G19489" s="4" t="s">
        <v>13</v>
      </c>
      <c r="H19489" s="4" t="s">
        <v>8</v>
      </c>
    </row>
    <row r="19490" spans="1:8">
      <c r="A19490" t="n">
        <v>163285</v>
      </c>
      <c r="B19490" s="87" t="n">
        <v>100</v>
      </c>
      <c r="C19490" s="7" t="n">
        <v>1</v>
      </c>
      <c r="D19490" s="7" t="n">
        <v>-5.25</v>
      </c>
      <c r="E19490" s="7" t="n">
        <v>1082340147</v>
      </c>
      <c r="F19490" s="7" t="n">
        <v>50.7999992370605</v>
      </c>
      <c r="G19490" s="7" t="n">
        <v>0</v>
      </c>
      <c r="H19490" s="7" t="n">
        <v>0</v>
      </c>
    </row>
    <row r="19491" spans="1:8">
      <c r="A19491" t="s">
        <v>4</v>
      </c>
      <c r="B19491" s="4" t="s">
        <v>5</v>
      </c>
      <c r="C19491" s="4" t="s">
        <v>7</v>
      </c>
      <c r="D19491" s="4" t="s">
        <v>13</v>
      </c>
      <c r="E19491" s="4" t="s">
        <v>14</v>
      </c>
      <c r="F19491" s="4" t="s">
        <v>13</v>
      </c>
      <c r="G19491" s="4" t="s">
        <v>13</v>
      </c>
      <c r="H19491" s="4" t="s">
        <v>8</v>
      </c>
    </row>
    <row r="19492" spans="1:8">
      <c r="A19492" t="n">
        <v>163305</v>
      </c>
      <c r="B19492" s="87" t="n">
        <v>100</v>
      </c>
      <c r="C19492" s="7" t="n">
        <v>2</v>
      </c>
      <c r="D19492" s="7" t="n">
        <v>-5.25</v>
      </c>
      <c r="E19492" s="7" t="n">
        <v>1082340147</v>
      </c>
      <c r="F19492" s="7" t="n">
        <v>50.7999992370605</v>
      </c>
      <c r="G19492" s="7" t="n">
        <v>0</v>
      </c>
      <c r="H19492" s="7" t="n">
        <v>0</v>
      </c>
    </row>
    <row r="19493" spans="1:8">
      <c r="A19493" t="s">
        <v>4</v>
      </c>
      <c r="B19493" s="4" t="s">
        <v>5</v>
      </c>
      <c r="C19493" s="4" t="s">
        <v>7</v>
      </c>
      <c r="D19493" s="4" t="s">
        <v>13</v>
      </c>
      <c r="E19493" s="4" t="s">
        <v>14</v>
      </c>
      <c r="F19493" s="4" t="s">
        <v>13</v>
      </c>
      <c r="G19493" s="4" t="s">
        <v>13</v>
      </c>
      <c r="H19493" s="4" t="s">
        <v>8</v>
      </c>
    </row>
    <row r="19494" spans="1:8">
      <c r="A19494" t="n">
        <v>163325</v>
      </c>
      <c r="B19494" s="87" t="n">
        <v>100</v>
      </c>
      <c r="C19494" s="7" t="n">
        <v>3</v>
      </c>
      <c r="D19494" s="7" t="n">
        <v>-5.25</v>
      </c>
      <c r="E19494" s="7" t="n">
        <v>1082340147</v>
      </c>
      <c r="F19494" s="7" t="n">
        <v>50.7999992370605</v>
      </c>
      <c r="G19494" s="7" t="n">
        <v>0</v>
      </c>
      <c r="H19494" s="7" t="n">
        <v>0</v>
      </c>
    </row>
    <row r="19495" spans="1:8">
      <c r="A19495" t="s">
        <v>4</v>
      </c>
      <c r="B19495" s="4" t="s">
        <v>5</v>
      </c>
      <c r="C19495" s="4" t="s">
        <v>7</v>
      </c>
      <c r="D19495" s="4" t="s">
        <v>13</v>
      </c>
      <c r="E19495" s="4" t="s">
        <v>14</v>
      </c>
      <c r="F19495" s="4" t="s">
        <v>13</v>
      </c>
      <c r="G19495" s="4" t="s">
        <v>13</v>
      </c>
      <c r="H19495" s="4" t="s">
        <v>8</v>
      </c>
    </row>
    <row r="19496" spans="1:8">
      <c r="A19496" t="n">
        <v>163345</v>
      </c>
      <c r="B19496" s="87" t="n">
        <v>100</v>
      </c>
      <c r="C19496" s="7" t="n">
        <v>4</v>
      </c>
      <c r="D19496" s="7" t="n">
        <v>-5.25</v>
      </c>
      <c r="E19496" s="7" t="n">
        <v>1082340147</v>
      </c>
      <c r="F19496" s="7" t="n">
        <v>50.7999992370605</v>
      </c>
      <c r="G19496" s="7" t="n">
        <v>0</v>
      </c>
      <c r="H19496" s="7" t="n">
        <v>0</v>
      </c>
    </row>
    <row r="19497" spans="1:8">
      <c r="A19497" t="s">
        <v>4</v>
      </c>
      <c r="B19497" s="4" t="s">
        <v>5</v>
      </c>
      <c r="C19497" s="4" t="s">
        <v>7</v>
      </c>
      <c r="D19497" s="4" t="s">
        <v>13</v>
      </c>
      <c r="E19497" s="4" t="s">
        <v>14</v>
      </c>
      <c r="F19497" s="4" t="s">
        <v>13</v>
      </c>
      <c r="G19497" s="4" t="s">
        <v>13</v>
      </c>
      <c r="H19497" s="4" t="s">
        <v>8</v>
      </c>
    </row>
    <row r="19498" spans="1:8">
      <c r="A19498" t="n">
        <v>163365</v>
      </c>
      <c r="B19498" s="87" t="n">
        <v>100</v>
      </c>
      <c r="C19498" s="7" t="n">
        <v>5</v>
      </c>
      <c r="D19498" s="7" t="n">
        <v>-5.25</v>
      </c>
      <c r="E19498" s="7" t="n">
        <v>1082340147</v>
      </c>
      <c r="F19498" s="7" t="n">
        <v>50.7999992370605</v>
      </c>
      <c r="G19498" s="7" t="n">
        <v>0</v>
      </c>
      <c r="H19498" s="7" t="n">
        <v>0</v>
      </c>
    </row>
    <row r="19499" spans="1:8">
      <c r="A19499" t="s">
        <v>4</v>
      </c>
      <c r="B19499" s="4" t="s">
        <v>5</v>
      </c>
      <c r="C19499" s="4" t="s">
        <v>7</v>
      </c>
      <c r="D19499" s="4" t="s">
        <v>13</v>
      </c>
      <c r="E19499" s="4" t="s">
        <v>14</v>
      </c>
      <c r="F19499" s="4" t="s">
        <v>13</v>
      </c>
      <c r="G19499" s="4" t="s">
        <v>13</v>
      </c>
      <c r="H19499" s="4" t="s">
        <v>8</v>
      </c>
    </row>
    <row r="19500" spans="1:8">
      <c r="A19500" t="n">
        <v>163385</v>
      </c>
      <c r="B19500" s="87" t="n">
        <v>100</v>
      </c>
      <c r="C19500" s="7" t="n">
        <v>6</v>
      </c>
      <c r="D19500" s="7" t="n">
        <v>-5.25</v>
      </c>
      <c r="E19500" s="7" t="n">
        <v>1082340147</v>
      </c>
      <c r="F19500" s="7" t="n">
        <v>50.7999992370605</v>
      </c>
      <c r="G19500" s="7" t="n">
        <v>0</v>
      </c>
      <c r="H19500" s="7" t="n">
        <v>0</v>
      </c>
    </row>
    <row r="19501" spans="1:8">
      <c r="A19501" t="s">
        <v>4</v>
      </c>
      <c r="B19501" s="4" t="s">
        <v>5</v>
      </c>
      <c r="C19501" s="4" t="s">
        <v>7</v>
      </c>
      <c r="D19501" s="4" t="s">
        <v>13</v>
      </c>
      <c r="E19501" s="4" t="s">
        <v>14</v>
      </c>
      <c r="F19501" s="4" t="s">
        <v>13</v>
      </c>
      <c r="G19501" s="4" t="s">
        <v>13</v>
      </c>
      <c r="H19501" s="4" t="s">
        <v>8</v>
      </c>
    </row>
    <row r="19502" spans="1:8">
      <c r="A19502" t="n">
        <v>163405</v>
      </c>
      <c r="B19502" s="87" t="n">
        <v>100</v>
      </c>
      <c r="C19502" s="7" t="n">
        <v>7</v>
      </c>
      <c r="D19502" s="7" t="n">
        <v>-5.25</v>
      </c>
      <c r="E19502" s="7" t="n">
        <v>1082340147</v>
      </c>
      <c r="F19502" s="7" t="n">
        <v>50.7999992370605</v>
      </c>
      <c r="G19502" s="7" t="n">
        <v>0</v>
      </c>
      <c r="H19502" s="7" t="n">
        <v>0</v>
      </c>
    </row>
    <row r="19503" spans="1:8">
      <c r="A19503" t="s">
        <v>4</v>
      </c>
      <c r="B19503" s="4" t="s">
        <v>5</v>
      </c>
      <c r="C19503" s="4" t="s">
        <v>7</v>
      </c>
      <c r="D19503" s="4" t="s">
        <v>13</v>
      </c>
      <c r="E19503" s="4" t="s">
        <v>14</v>
      </c>
      <c r="F19503" s="4" t="s">
        <v>13</v>
      </c>
      <c r="G19503" s="4" t="s">
        <v>13</v>
      </c>
      <c r="H19503" s="4" t="s">
        <v>8</v>
      </c>
    </row>
    <row r="19504" spans="1:8">
      <c r="A19504" t="n">
        <v>163425</v>
      </c>
      <c r="B19504" s="87" t="n">
        <v>100</v>
      </c>
      <c r="C19504" s="7" t="n">
        <v>8</v>
      </c>
      <c r="D19504" s="7" t="n">
        <v>-5.25</v>
      </c>
      <c r="E19504" s="7" t="n">
        <v>1082340147</v>
      </c>
      <c r="F19504" s="7" t="n">
        <v>50.7999992370605</v>
      </c>
      <c r="G19504" s="7" t="n">
        <v>0</v>
      </c>
      <c r="H19504" s="7" t="n">
        <v>0</v>
      </c>
    </row>
    <row r="19505" spans="1:8">
      <c r="A19505" t="s">
        <v>4</v>
      </c>
      <c r="B19505" s="4" t="s">
        <v>5</v>
      </c>
      <c r="C19505" s="4" t="s">
        <v>7</v>
      </c>
      <c r="D19505" s="4" t="s">
        <v>13</v>
      </c>
      <c r="E19505" s="4" t="s">
        <v>14</v>
      </c>
      <c r="F19505" s="4" t="s">
        <v>13</v>
      </c>
      <c r="G19505" s="4" t="s">
        <v>13</v>
      </c>
      <c r="H19505" s="4" t="s">
        <v>8</v>
      </c>
    </row>
    <row r="19506" spans="1:8">
      <c r="A19506" t="n">
        <v>163445</v>
      </c>
      <c r="B19506" s="87" t="n">
        <v>100</v>
      </c>
      <c r="C19506" s="7" t="n">
        <v>9</v>
      </c>
      <c r="D19506" s="7" t="n">
        <v>-5.25</v>
      </c>
      <c r="E19506" s="7" t="n">
        <v>1082340147</v>
      </c>
      <c r="F19506" s="7" t="n">
        <v>50.7999992370605</v>
      </c>
      <c r="G19506" s="7" t="n">
        <v>0</v>
      </c>
      <c r="H19506" s="7" t="n">
        <v>0</v>
      </c>
    </row>
    <row r="19507" spans="1:8">
      <c r="A19507" t="s">
        <v>4</v>
      </c>
      <c r="B19507" s="4" t="s">
        <v>5</v>
      </c>
      <c r="C19507" s="4" t="s">
        <v>7</v>
      </c>
      <c r="D19507" s="4" t="s">
        <v>13</v>
      </c>
      <c r="E19507" s="4" t="s">
        <v>14</v>
      </c>
      <c r="F19507" s="4" t="s">
        <v>13</v>
      </c>
      <c r="G19507" s="4" t="s">
        <v>13</v>
      </c>
      <c r="H19507" s="4" t="s">
        <v>8</v>
      </c>
    </row>
    <row r="19508" spans="1:8">
      <c r="A19508" t="n">
        <v>163465</v>
      </c>
      <c r="B19508" s="87" t="n">
        <v>100</v>
      </c>
      <c r="C19508" s="7" t="n">
        <v>11</v>
      </c>
      <c r="D19508" s="7" t="n">
        <v>-5.25</v>
      </c>
      <c r="E19508" s="7" t="n">
        <v>1082340147</v>
      </c>
      <c r="F19508" s="7" t="n">
        <v>50.7999992370605</v>
      </c>
      <c r="G19508" s="7" t="n">
        <v>0</v>
      </c>
      <c r="H19508" s="7" t="n">
        <v>0</v>
      </c>
    </row>
    <row r="19509" spans="1:8">
      <c r="A19509" t="s">
        <v>4</v>
      </c>
      <c r="B19509" s="4" t="s">
        <v>5</v>
      </c>
      <c r="C19509" s="4" t="s">
        <v>7</v>
      </c>
      <c r="D19509" s="4" t="s">
        <v>13</v>
      </c>
      <c r="E19509" s="4" t="s">
        <v>14</v>
      </c>
      <c r="F19509" s="4" t="s">
        <v>13</v>
      </c>
      <c r="G19509" s="4" t="s">
        <v>13</v>
      </c>
      <c r="H19509" s="4" t="s">
        <v>8</v>
      </c>
    </row>
    <row r="19510" spans="1:8">
      <c r="A19510" t="n">
        <v>163485</v>
      </c>
      <c r="B19510" s="87" t="n">
        <v>100</v>
      </c>
      <c r="C19510" s="7" t="n">
        <v>7032</v>
      </c>
      <c r="D19510" s="7" t="n">
        <v>-5.25</v>
      </c>
      <c r="E19510" s="7" t="n">
        <v>1082340147</v>
      </c>
      <c r="F19510" s="7" t="n">
        <v>50.7999992370605</v>
      </c>
      <c r="G19510" s="7" t="n">
        <v>0</v>
      </c>
      <c r="H19510" s="7" t="n">
        <v>0</v>
      </c>
    </row>
    <row r="19511" spans="1:8">
      <c r="A19511" t="s">
        <v>4</v>
      </c>
      <c r="B19511" s="4" t="s">
        <v>5</v>
      </c>
      <c r="C19511" s="4" t="s">
        <v>7</v>
      </c>
      <c r="D19511" s="4" t="s">
        <v>13</v>
      </c>
      <c r="E19511" s="4" t="s">
        <v>14</v>
      </c>
      <c r="F19511" s="4" t="s">
        <v>13</v>
      </c>
      <c r="G19511" s="4" t="s">
        <v>13</v>
      </c>
      <c r="H19511" s="4" t="s">
        <v>8</v>
      </c>
    </row>
    <row r="19512" spans="1:8">
      <c r="A19512" t="n">
        <v>163505</v>
      </c>
      <c r="B19512" s="87" t="n">
        <v>100</v>
      </c>
      <c r="C19512" s="7" t="n">
        <v>13</v>
      </c>
      <c r="D19512" s="7" t="n">
        <v>-5.25</v>
      </c>
      <c r="E19512" s="7" t="n">
        <v>1082340147</v>
      </c>
      <c r="F19512" s="7" t="n">
        <v>50.7999992370605</v>
      </c>
      <c r="G19512" s="7" t="n">
        <v>0</v>
      </c>
      <c r="H19512" s="7" t="n">
        <v>0</v>
      </c>
    </row>
    <row r="19513" spans="1:8">
      <c r="A19513" t="s">
        <v>4</v>
      </c>
      <c r="B19513" s="4" t="s">
        <v>5</v>
      </c>
      <c r="C19513" s="4" t="s">
        <v>7</v>
      </c>
      <c r="D19513" s="4" t="s">
        <v>13</v>
      </c>
      <c r="E19513" s="4" t="s">
        <v>14</v>
      </c>
      <c r="F19513" s="4" t="s">
        <v>13</v>
      </c>
      <c r="G19513" s="4" t="s">
        <v>13</v>
      </c>
      <c r="H19513" s="4" t="s">
        <v>8</v>
      </c>
    </row>
    <row r="19514" spans="1:8">
      <c r="A19514" t="n">
        <v>163525</v>
      </c>
      <c r="B19514" s="87" t="n">
        <v>100</v>
      </c>
      <c r="C19514" s="7" t="n">
        <v>80</v>
      </c>
      <c r="D19514" s="7" t="n">
        <v>-5.25</v>
      </c>
      <c r="E19514" s="7" t="n">
        <v>1082340147</v>
      </c>
      <c r="F19514" s="7" t="n">
        <v>50.7999992370605</v>
      </c>
      <c r="G19514" s="7" t="n">
        <v>0</v>
      </c>
      <c r="H19514" s="7" t="n">
        <v>0</v>
      </c>
    </row>
    <row r="19515" spans="1:8">
      <c r="A19515" t="s">
        <v>4</v>
      </c>
      <c r="B19515" s="4" t="s">
        <v>5</v>
      </c>
      <c r="C19515" s="4" t="s">
        <v>7</v>
      </c>
      <c r="D19515" s="4" t="s">
        <v>13</v>
      </c>
      <c r="E19515" s="4" t="s">
        <v>14</v>
      </c>
      <c r="F19515" s="4" t="s">
        <v>13</v>
      </c>
      <c r="G19515" s="4" t="s">
        <v>13</v>
      </c>
      <c r="H19515" s="4" t="s">
        <v>8</v>
      </c>
    </row>
    <row r="19516" spans="1:8">
      <c r="A19516" t="n">
        <v>163545</v>
      </c>
      <c r="B19516" s="87" t="n">
        <v>100</v>
      </c>
      <c r="C19516" s="7" t="n">
        <v>18</v>
      </c>
      <c r="D19516" s="7" t="n">
        <v>-5.25</v>
      </c>
      <c r="E19516" s="7" t="n">
        <v>1082340147</v>
      </c>
      <c r="F19516" s="7" t="n">
        <v>50.7999992370605</v>
      </c>
      <c r="G19516" s="7" t="n">
        <v>0</v>
      </c>
      <c r="H19516" s="7" t="n">
        <v>0</v>
      </c>
    </row>
    <row r="19517" spans="1:8">
      <c r="A19517" t="s">
        <v>4</v>
      </c>
      <c r="B19517" s="4" t="s">
        <v>5</v>
      </c>
      <c r="C19517" s="4" t="s">
        <v>7</v>
      </c>
    </row>
    <row r="19518" spans="1:8">
      <c r="A19518" t="n">
        <v>163565</v>
      </c>
      <c r="B19518" s="25" t="n">
        <v>16</v>
      </c>
      <c r="C19518" s="7" t="n">
        <v>0</v>
      </c>
    </row>
    <row r="19519" spans="1:8">
      <c r="A19519" t="s">
        <v>4</v>
      </c>
      <c r="B19519" s="4" t="s">
        <v>5</v>
      </c>
      <c r="C19519" s="4" t="s">
        <v>7</v>
      </c>
      <c r="D19519" s="4" t="s">
        <v>7</v>
      </c>
      <c r="E19519" s="4" t="s">
        <v>7</v>
      </c>
      <c r="F19519" s="4" t="s">
        <v>14</v>
      </c>
      <c r="G19519" s="4" t="s">
        <v>14</v>
      </c>
      <c r="H19519" s="4" t="s">
        <v>14</v>
      </c>
    </row>
    <row r="19520" spans="1:8">
      <c r="A19520" t="n">
        <v>163568</v>
      </c>
      <c r="B19520" s="56" t="n">
        <v>61</v>
      </c>
      <c r="C19520" s="7" t="n">
        <v>0</v>
      </c>
      <c r="D19520" s="7" t="n">
        <v>65535</v>
      </c>
      <c r="E19520" s="7" t="n">
        <v>0</v>
      </c>
      <c r="F19520" s="7" t="n">
        <v>-1062731776</v>
      </c>
      <c r="G19520" s="7" t="n">
        <v>1082340147</v>
      </c>
      <c r="H19520" s="7" t="n">
        <v>1112224563</v>
      </c>
    </row>
    <row r="19521" spans="1:8">
      <c r="A19521" t="s">
        <v>4</v>
      </c>
      <c r="B19521" s="4" t="s">
        <v>5</v>
      </c>
      <c r="C19521" s="4" t="s">
        <v>7</v>
      </c>
      <c r="D19521" s="4" t="s">
        <v>7</v>
      </c>
      <c r="E19521" s="4" t="s">
        <v>7</v>
      </c>
      <c r="F19521" s="4" t="s">
        <v>14</v>
      </c>
      <c r="G19521" s="4" t="s">
        <v>14</v>
      </c>
      <c r="H19521" s="4" t="s">
        <v>14</v>
      </c>
    </row>
    <row r="19522" spans="1:8">
      <c r="A19522" t="n">
        <v>163587</v>
      </c>
      <c r="B19522" s="56" t="n">
        <v>61</v>
      </c>
      <c r="C19522" s="7" t="n">
        <v>1</v>
      </c>
      <c r="D19522" s="7" t="n">
        <v>65535</v>
      </c>
      <c r="E19522" s="7" t="n">
        <v>0</v>
      </c>
      <c r="F19522" s="7" t="n">
        <v>-1062731776</v>
      </c>
      <c r="G19522" s="7" t="n">
        <v>1082340147</v>
      </c>
      <c r="H19522" s="7" t="n">
        <v>1112224563</v>
      </c>
    </row>
    <row r="19523" spans="1:8">
      <c r="A19523" t="s">
        <v>4</v>
      </c>
      <c r="B19523" s="4" t="s">
        <v>5</v>
      </c>
      <c r="C19523" s="4" t="s">
        <v>7</v>
      </c>
      <c r="D19523" s="4" t="s">
        <v>7</v>
      </c>
      <c r="E19523" s="4" t="s">
        <v>7</v>
      </c>
      <c r="F19523" s="4" t="s">
        <v>14</v>
      </c>
      <c r="G19523" s="4" t="s">
        <v>14</v>
      </c>
      <c r="H19523" s="4" t="s">
        <v>14</v>
      </c>
    </row>
    <row r="19524" spans="1:8">
      <c r="A19524" t="n">
        <v>163606</v>
      </c>
      <c r="B19524" s="56" t="n">
        <v>61</v>
      </c>
      <c r="C19524" s="7" t="n">
        <v>2</v>
      </c>
      <c r="D19524" s="7" t="n">
        <v>65535</v>
      </c>
      <c r="E19524" s="7" t="n">
        <v>0</v>
      </c>
      <c r="F19524" s="7" t="n">
        <v>-1062731776</v>
      </c>
      <c r="G19524" s="7" t="n">
        <v>1082340147</v>
      </c>
      <c r="H19524" s="7" t="n">
        <v>1112224563</v>
      </c>
    </row>
    <row r="19525" spans="1:8">
      <c r="A19525" t="s">
        <v>4</v>
      </c>
      <c r="B19525" s="4" t="s">
        <v>5</v>
      </c>
      <c r="C19525" s="4" t="s">
        <v>7</v>
      </c>
      <c r="D19525" s="4" t="s">
        <v>7</v>
      </c>
      <c r="E19525" s="4" t="s">
        <v>7</v>
      </c>
      <c r="F19525" s="4" t="s">
        <v>14</v>
      </c>
      <c r="G19525" s="4" t="s">
        <v>14</v>
      </c>
      <c r="H19525" s="4" t="s">
        <v>14</v>
      </c>
    </row>
    <row r="19526" spans="1:8">
      <c r="A19526" t="n">
        <v>163625</v>
      </c>
      <c r="B19526" s="56" t="n">
        <v>61</v>
      </c>
      <c r="C19526" s="7" t="n">
        <v>3</v>
      </c>
      <c r="D19526" s="7" t="n">
        <v>65535</v>
      </c>
      <c r="E19526" s="7" t="n">
        <v>0</v>
      </c>
      <c r="F19526" s="7" t="n">
        <v>-1062731776</v>
      </c>
      <c r="G19526" s="7" t="n">
        <v>1082340147</v>
      </c>
      <c r="H19526" s="7" t="n">
        <v>1112224563</v>
      </c>
    </row>
    <row r="19527" spans="1:8">
      <c r="A19527" t="s">
        <v>4</v>
      </c>
      <c r="B19527" s="4" t="s">
        <v>5</v>
      </c>
      <c r="C19527" s="4" t="s">
        <v>7</v>
      </c>
      <c r="D19527" s="4" t="s">
        <v>7</v>
      </c>
      <c r="E19527" s="4" t="s">
        <v>7</v>
      </c>
      <c r="F19527" s="4" t="s">
        <v>14</v>
      </c>
      <c r="G19527" s="4" t="s">
        <v>14</v>
      </c>
      <c r="H19527" s="4" t="s">
        <v>14</v>
      </c>
    </row>
    <row r="19528" spans="1:8">
      <c r="A19528" t="n">
        <v>163644</v>
      </c>
      <c r="B19528" s="56" t="n">
        <v>61</v>
      </c>
      <c r="C19528" s="7" t="n">
        <v>4</v>
      </c>
      <c r="D19528" s="7" t="n">
        <v>65535</v>
      </c>
      <c r="E19528" s="7" t="n">
        <v>0</v>
      </c>
      <c r="F19528" s="7" t="n">
        <v>-1062731776</v>
      </c>
      <c r="G19528" s="7" t="n">
        <v>1082340147</v>
      </c>
      <c r="H19528" s="7" t="n">
        <v>1112224563</v>
      </c>
    </row>
    <row r="19529" spans="1:8">
      <c r="A19529" t="s">
        <v>4</v>
      </c>
      <c r="B19529" s="4" t="s">
        <v>5</v>
      </c>
      <c r="C19529" s="4" t="s">
        <v>7</v>
      </c>
      <c r="D19529" s="4" t="s">
        <v>7</v>
      </c>
      <c r="E19529" s="4" t="s">
        <v>7</v>
      </c>
      <c r="F19529" s="4" t="s">
        <v>14</v>
      </c>
      <c r="G19529" s="4" t="s">
        <v>14</v>
      </c>
      <c r="H19529" s="4" t="s">
        <v>14</v>
      </c>
    </row>
    <row r="19530" spans="1:8">
      <c r="A19530" t="n">
        <v>163663</v>
      </c>
      <c r="B19530" s="56" t="n">
        <v>61</v>
      </c>
      <c r="C19530" s="7" t="n">
        <v>5</v>
      </c>
      <c r="D19530" s="7" t="n">
        <v>65535</v>
      </c>
      <c r="E19530" s="7" t="n">
        <v>0</v>
      </c>
      <c r="F19530" s="7" t="n">
        <v>-1062731776</v>
      </c>
      <c r="G19530" s="7" t="n">
        <v>1082340147</v>
      </c>
      <c r="H19530" s="7" t="n">
        <v>1112224563</v>
      </c>
    </row>
    <row r="19531" spans="1:8">
      <c r="A19531" t="s">
        <v>4</v>
      </c>
      <c r="B19531" s="4" t="s">
        <v>5</v>
      </c>
      <c r="C19531" s="4" t="s">
        <v>7</v>
      </c>
      <c r="D19531" s="4" t="s">
        <v>7</v>
      </c>
      <c r="E19531" s="4" t="s">
        <v>7</v>
      </c>
      <c r="F19531" s="4" t="s">
        <v>14</v>
      </c>
      <c r="G19531" s="4" t="s">
        <v>14</v>
      </c>
      <c r="H19531" s="4" t="s">
        <v>14</v>
      </c>
    </row>
    <row r="19532" spans="1:8">
      <c r="A19532" t="n">
        <v>163682</v>
      </c>
      <c r="B19532" s="56" t="n">
        <v>61</v>
      </c>
      <c r="C19532" s="7" t="n">
        <v>6</v>
      </c>
      <c r="D19532" s="7" t="n">
        <v>65535</v>
      </c>
      <c r="E19532" s="7" t="n">
        <v>0</v>
      </c>
      <c r="F19532" s="7" t="n">
        <v>-1062731776</v>
      </c>
      <c r="G19532" s="7" t="n">
        <v>1082340147</v>
      </c>
      <c r="H19532" s="7" t="n">
        <v>1112224563</v>
      </c>
    </row>
    <row r="19533" spans="1:8">
      <c r="A19533" t="s">
        <v>4</v>
      </c>
      <c r="B19533" s="4" t="s">
        <v>5</v>
      </c>
      <c r="C19533" s="4" t="s">
        <v>7</v>
      </c>
      <c r="D19533" s="4" t="s">
        <v>7</v>
      </c>
      <c r="E19533" s="4" t="s">
        <v>7</v>
      </c>
      <c r="F19533" s="4" t="s">
        <v>14</v>
      </c>
      <c r="G19533" s="4" t="s">
        <v>14</v>
      </c>
      <c r="H19533" s="4" t="s">
        <v>14</v>
      </c>
    </row>
    <row r="19534" spans="1:8">
      <c r="A19534" t="n">
        <v>163701</v>
      </c>
      <c r="B19534" s="56" t="n">
        <v>61</v>
      </c>
      <c r="C19534" s="7" t="n">
        <v>7</v>
      </c>
      <c r="D19534" s="7" t="n">
        <v>65535</v>
      </c>
      <c r="E19534" s="7" t="n">
        <v>0</v>
      </c>
      <c r="F19534" s="7" t="n">
        <v>-1062731776</v>
      </c>
      <c r="G19534" s="7" t="n">
        <v>1082340147</v>
      </c>
      <c r="H19534" s="7" t="n">
        <v>1112224563</v>
      </c>
    </row>
    <row r="19535" spans="1:8">
      <c r="A19535" t="s">
        <v>4</v>
      </c>
      <c r="B19535" s="4" t="s">
        <v>5</v>
      </c>
      <c r="C19535" s="4" t="s">
        <v>7</v>
      </c>
      <c r="D19535" s="4" t="s">
        <v>7</v>
      </c>
      <c r="E19535" s="4" t="s">
        <v>7</v>
      </c>
      <c r="F19535" s="4" t="s">
        <v>14</v>
      </c>
      <c r="G19535" s="4" t="s">
        <v>14</v>
      </c>
      <c r="H19535" s="4" t="s">
        <v>14</v>
      </c>
    </row>
    <row r="19536" spans="1:8">
      <c r="A19536" t="n">
        <v>163720</v>
      </c>
      <c r="B19536" s="56" t="n">
        <v>61</v>
      </c>
      <c r="C19536" s="7" t="n">
        <v>8</v>
      </c>
      <c r="D19536" s="7" t="n">
        <v>65535</v>
      </c>
      <c r="E19536" s="7" t="n">
        <v>0</v>
      </c>
      <c r="F19536" s="7" t="n">
        <v>-1062731776</v>
      </c>
      <c r="G19536" s="7" t="n">
        <v>1082340147</v>
      </c>
      <c r="H19536" s="7" t="n">
        <v>1112224563</v>
      </c>
    </row>
    <row r="19537" spans="1:8">
      <c r="A19537" t="s">
        <v>4</v>
      </c>
      <c r="B19537" s="4" t="s">
        <v>5</v>
      </c>
      <c r="C19537" s="4" t="s">
        <v>7</v>
      </c>
      <c r="D19537" s="4" t="s">
        <v>7</v>
      </c>
      <c r="E19537" s="4" t="s">
        <v>7</v>
      </c>
      <c r="F19537" s="4" t="s">
        <v>14</v>
      </c>
      <c r="G19537" s="4" t="s">
        <v>14</v>
      </c>
      <c r="H19537" s="4" t="s">
        <v>14</v>
      </c>
    </row>
    <row r="19538" spans="1:8">
      <c r="A19538" t="n">
        <v>163739</v>
      </c>
      <c r="B19538" s="56" t="n">
        <v>61</v>
      </c>
      <c r="C19538" s="7" t="n">
        <v>9</v>
      </c>
      <c r="D19538" s="7" t="n">
        <v>65535</v>
      </c>
      <c r="E19538" s="7" t="n">
        <v>0</v>
      </c>
      <c r="F19538" s="7" t="n">
        <v>-1062731776</v>
      </c>
      <c r="G19538" s="7" t="n">
        <v>1082340147</v>
      </c>
      <c r="H19538" s="7" t="n">
        <v>1112224563</v>
      </c>
    </row>
    <row r="19539" spans="1:8">
      <c r="A19539" t="s">
        <v>4</v>
      </c>
      <c r="B19539" s="4" t="s">
        <v>5</v>
      </c>
      <c r="C19539" s="4" t="s">
        <v>7</v>
      </c>
      <c r="D19539" s="4" t="s">
        <v>7</v>
      </c>
      <c r="E19539" s="4" t="s">
        <v>7</v>
      </c>
      <c r="F19539" s="4" t="s">
        <v>14</v>
      </c>
      <c r="G19539" s="4" t="s">
        <v>14</v>
      </c>
      <c r="H19539" s="4" t="s">
        <v>14</v>
      </c>
    </row>
    <row r="19540" spans="1:8">
      <c r="A19540" t="n">
        <v>163758</v>
      </c>
      <c r="B19540" s="56" t="n">
        <v>61</v>
      </c>
      <c r="C19540" s="7" t="n">
        <v>11</v>
      </c>
      <c r="D19540" s="7" t="n">
        <v>65535</v>
      </c>
      <c r="E19540" s="7" t="n">
        <v>0</v>
      </c>
      <c r="F19540" s="7" t="n">
        <v>-1062731776</v>
      </c>
      <c r="G19540" s="7" t="n">
        <v>1082340147</v>
      </c>
      <c r="H19540" s="7" t="n">
        <v>1112224563</v>
      </c>
    </row>
    <row r="19541" spans="1:8">
      <c r="A19541" t="s">
        <v>4</v>
      </c>
      <c r="B19541" s="4" t="s">
        <v>5</v>
      </c>
      <c r="C19541" s="4" t="s">
        <v>7</v>
      </c>
      <c r="D19541" s="4" t="s">
        <v>7</v>
      </c>
      <c r="E19541" s="4" t="s">
        <v>7</v>
      </c>
      <c r="F19541" s="4" t="s">
        <v>14</v>
      </c>
      <c r="G19541" s="4" t="s">
        <v>14</v>
      </c>
      <c r="H19541" s="4" t="s">
        <v>14</v>
      </c>
    </row>
    <row r="19542" spans="1:8">
      <c r="A19542" t="n">
        <v>163777</v>
      </c>
      <c r="B19542" s="56" t="n">
        <v>61</v>
      </c>
      <c r="C19542" s="7" t="n">
        <v>7032</v>
      </c>
      <c r="D19542" s="7" t="n">
        <v>65535</v>
      </c>
      <c r="E19542" s="7" t="n">
        <v>0</v>
      </c>
      <c r="F19542" s="7" t="n">
        <v>-1062731776</v>
      </c>
      <c r="G19542" s="7" t="n">
        <v>1082340147</v>
      </c>
      <c r="H19542" s="7" t="n">
        <v>1112224563</v>
      </c>
    </row>
    <row r="19543" spans="1:8">
      <c r="A19543" t="s">
        <v>4</v>
      </c>
      <c r="B19543" s="4" t="s">
        <v>5</v>
      </c>
      <c r="C19543" s="4" t="s">
        <v>7</v>
      </c>
      <c r="D19543" s="4" t="s">
        <v>7</v>
      </c>
      <c r="E19543" s="4" t="s">
        <v>7</v>
      </c>
      <c r="F19543" s="4" t="s">
        <v>14</v>
      </c>
      <c r="G19543" s="4" t="s">
        <v>14</v>
      </c>
      <c r="H19543" s="4" t="s">
        <v>14</v>
      </c>
    </row>
    <row r="19544" spans="1:8">
      <c r="A19544" t="n">
        <v>163796</v>
      </c>
      <c r="B19544" s="56" t="n">
        <v>61</v>
      </c>
      <c r="C19544" s="7" t="n">
        <v>13</v>
      </c>
      <c r="D19544" s="7" t="n">
        <v>65535</v>
      </c>
      <c r="E19544" s="7" t="n">
        <v>0</v>
      </c>
      <c r="F19544" s="7" t="n">
        <v>-1062731776</v>
      </c>
      <c r="G19544" s="7" t="n">
        <v>1082340147</v>
      </c>
      <c r="H19544" s="7" t="n">
        <v>1112224563</v>
      </c>
    </row>
    <row r="19545" spans="1:8">
      <c r="A19545" t="s">
        <v>4</v>
      </c>
      <c r="B19545" s="4" t="s">
        <v>5</v>
      </c>
      <c r="C19545" s="4" t="s">
        <v>7</v>
      </c>
      <c r="D19545" s="4" t="s">
        <v>7</v>
      </c>
      <c r="E19545" s="4" t="s">
        <v>7</v>
      </c>
      <c r="F19545" s="4" t="s">
        <v>14</v>
      </c>
      <c r="G19545" s="4" t="s">
        <v>14</v>
      </c>
      <c r="H19545" s="4" t="s">
        <v>14</v>
      </c>
    </row>
    <row r="19546" spans="1:8">
      <c r="A19546" t="n">
        <v>163815</v>
      </c>
      <c r="B19546" s="56" t="n">
        <v>61</v>
      </c>
      <c r="C19546" s="7" t="n">
        <v>80</v>
      </c>
      <c r="D19546" s="7" t="n">
        <v>65535</v>
      </c>
      <c r="E19546" s="7" t="n">
        <v>0</v>
      </c>
      <c r="F19546" s="7" t="n">
        <v>-1062731776</v>
      </c>
      <c r="G19546" s="7" t="n">
        <v>1082340147</v>
      </c>
      <c r="H19546" s="7" t="n">
        <v>1112224563</v>
      </c>
    </row>
    <row r="19547" spans="1:8">
      <c r="A19547" t="s">
        <v>4</v>
      </c>
      <c r="B19547" s="4" t="s">
        <v>5</v>
      </c>
      <c r="C19547" s="4" t="s">
        <v>7</v>
      </c>
      <c r="D19547" s="4" t="s">
        <v>7</v>
      </c>
      <c r="E19547" s="4" t="s">
        <v>7</v>
      </c>
      <c r="F19547" s="4" t="s">
        <v>14</v>
      </c>
      <c r="G19547" s="4" t="s">
        <v>14</v>
      </c>
      <c r="H19547" s="4" t="s">
        <v>14</v>
      </c>
    </row>
    <row r="19548" spans="1:8">
      <c r="A19548" t="n">
        <v>163834</v>
      </c>
      <c r="B19548" s="56" t="n">
        <v>61</v>
      </c>
      <c r="C19548" s="7" t="n">
        <v>18</v>
      </c>
      <c r="D19548" s="7" t="n">
        <v>65535</v>
      </c>
      <c r="E19548" s="7" t="n">
        <v>0</v>
      </c>
      <c r="F19548" s="7" t="n">
        <v>-1062731776</v>
      </c>
      <c r="G19548" s="7" t="n">
        <v>1082340147</v>
      </c>
      <c r="H19548" s="7" t="n">
        <v>1112224563</v>
      </c>
    </row>
    <row r="19549" spans="1:8">
      <c r="A19549" t="s">
        <v>4</v>
      </c>
      <c r="B19549" s="4" t="s">
        <v>5</v>
      </c>
      <c r="C19549" s="4" t="s">
        <v>8</v>
      </c>
      <c r="D19549" s="4" t="s">
        <v>8</v>
      </c>
      <c r="E19549" s="4" t="s">
        <v>13</v>
      </c>
      <c r="F19549" s="4" t="s">
        <v>13</v>
      </c>
      <c r="G19549" s="4" t="s">
        <v>13</v>
      </c>
      <c r="H19549" s="4" t="s">
        <v>7</v>
      </c>
    </row>
    <row r="19550" spans="1:8">
      <c r="A19550" t="n">
        <v>163853</v>
      </c>
      <c r="B19550" s="31" t="n">
        <v>45</v>
      </c>
      <c r="C19550" s="7" t="n">
        <v>2</v>
      </c>
      <c r="D19550" s="7" t="n">
        <v>3</v>
      </c>
      <c r="E19550" s="7" t="n">
        <v>0</v>
      </c>
      <c r="F19550" s="7" t="n">
        <v>3.29999995231628</v>
      </c>
      <c r="G19550" s="7" t="n">
        <v>41.2000007629395</v>
      </c>
      <c r="H19550" s="7" t="n">
        <v>0</v>
      </c>
    </row>
    <row r="19551" spans="1:8">
      <c r="A19551" t="s">
        <v>4</v>
      </c>
      <c r="B19551" s="4" t="s">
        <v>5</v>
      </c>
      <c r="C19551" s="4" t="s">
        <v>8</v>
      </c>
      <c r="D19551" s="4" t="s">
        <v>8</v>
      </c>
      <c r="E19551" s="4" t="s">
        <v>13</v>
      </c>
      <c r="F19551" s="4" t="s">
        <v>13</v>
      </c>
      <c r="G19551" s="4" t="s">
        <v>13</v>
      </c>
      <c r="H19551" s="4" t="s">
        <v>7</v>
      </c>
      <c r="I19551" s="4" t="s">
        <v>8</v>
      </c>
    </row>
    <row r="19552" spans="1:8">
      <c r="A19552" t="n">
        <v>163870</v>
      </c>
      <c r="B19552" s="31" t="n">
        <v>45</v>
      </c>
      <c r="C19552" s="7" t="n">
        <v>4</v>
      </c>
      <c r="D19552" s="7" t="n">
        <v>3</v>
      </c>
      <c r="E19552" s="7" t="n">
        <v>9.10000038146973</v>
      </c>
      <c r="F19552" s="7" t="n">
        <v>355.899993896484</v>
      </c>
      <c r="G19552" s="7" t="n">
        <v>0</v>
      </c>
      <c r="H19552" s="7" t="n">
        <v>0</v>
      </c>
      <c r="I19552" s="7" t="n">
        <v>0</v>
      </c>
    </row>
    <row r="19553" spans="1:9">
      <c r="A19553" t="s">
        <v>4</v>
      </c>
      <c r="B19553" s="4" t="s">
        <v>5</v>
      </c>
      <c r="C19553" s="4" t="s">
        <v>8</v>
      </c>
      <c r="D19553" s="4" t="s">
        <v>8</v>
      </c>
      <c r="E19553" s="4" t="s">
        <v>13</v>
      </c>
      <c r="F19553" s="4" t="s">
        <v>7</v>
      </c>
    </row>
    <row r="19554" spans="1:9">
      <c r="A19554" t="n">
        <v>163888</v>
      </c>
      <c r="B19554" s="31" t="n">
        <v>45</v>
      </c>
      <c r="C19554" s="7" t="n">
        <v>5</v>
      </c>
      <c r="D19554" s="7" t="n">
        <v>3</v>
      </c>
      <c r="E19554" s="7" t="n">
        <v>3.5</v>
      </c>
      <c r="F19554" s="7" t="n">
        <v>0</v>
      </c>
    </row>
    <row r="19555" spans="1:9">
      <c r="A19555" t="s">
        <v>4</v>
      </c>
      <c r="B19555" s="4" t="s">
        <v>5</v>
      </c>
      <c r="C19555" s="4" t="s">
        <v>8</v>
      </c>
      <c r="D19555" s="4" t="s">
        <v>8</v>
      </c>
      <c r="E19555" s="4" t="s">
        <v>13</v>
      </c>
      <c r="F19555" s="4" t="s">
        <v>7</v>
      </c>
    </row>
    <row r="19556" spans="1:9">
      <c r="A19556" t="n">
        <v>163897</v>
      </c>
      <c r="B19556" s="31" t="n">
        <v>45</v>
      </c>
      <c r="C19556" s="7" t="n">
        <v>11</v>
      </c>
      <c r="D19556" s="7" t="n">
        <v>3</v>
      </c>
      <c r="E19556" s="7" t="n">
        <v>34</v>
      </c>
      <c r="F19556" s="7" t="n">
        <v>0</v>
      </c>
    </row>
    <row r="19557" spans="1:9">
      <c r="A19557" t="s">
        <v>4</v>
      </c>
      <c r="B19557" s="4" t="s">
        <v>5</v>
      </c>
      <c r="C19557" s="4" t="s">
        <v>8</v>
      </c>
      <c r="D19557" s="4" t="s">
        <v>7</v>
      </c>
      <c r="E19557" s="4" t="s">
        <v>9</v>
      </c>
      <c r="F19557" s="4" t="s">
        <v>9</v>
      </c>
      <c r="G19557" s="4" t="s">
        <v>9</v>
      </c>
      <c r="H19557" s="4" t="s">
        <v>9</v>
      </c>
    </row>
    <row r="19558" spans="1:9">
      <c r="A19558" t="n">
        <v>163906</v>
      </c>
      <c r="B19558" s="39" t="n">
        <v>51</v>
      </c>
      <c r="C19558" s="7" t="n">
        <v>3</v>
      </c>
      <c r="D19558" s="7" t="n">
        <v>0</v>
      </c>
      <c r="E19558" s="7" t="s">
        <v>92</v>
      </c>
      <c r="F19558" s="7" t="s">
        <v>93</v>
      </c>
      <c r="G19558" s="7" t="s">
        <v>94</v>
      </c>
      <c r="H19558" s="7" t="s">
        <v>95</v>
      </c>
    </row>
    <row r="19559" spans="1:9">
      <c r="A19559" t="s">
        <v>4</v>
      </c>
      <c r="B19559" s="4" t="s">
        <v>5</v>
      </c>
      <c r="C19559" s="4" t="s">
        <v>8</v>
      </c>
      <c r="D19559" s="4" t="s">
        <v>7</v>
      </c>
      <c r="E19559" s="4" t="s">
        <v>9</v>
      </c>
      <c r="F19559" s="4" t="s">
        <v>9</v>
      </c>
      <c r="G19559" s="4" t="s">
        <v>9</v>
      </c>
      <c r="H19559" s="4" t="s">
        <v>9</v>
      </c>
    </row>
    <row r="19560" spans="1:9">
      <c r="A19560" t="n">
        <v>163935</v>
      </c>
      <c r="B19560" s="39" t="n">
        <v>51</v>
      </c>
      <c r="C19560" s="7" t="n">
        <v>3</v>
      </c>
      <c r="D19560" s="7" t="n">
        <v>1</v>
      </c>
      <c r="E19560" s="7" t="s">
        <v>92</v>
      </c>
      <c r="F19560" s="7" t="s">
        <v>93</v>
      </c>
      <c r="G19560" s="7" t="s">
        <v>94</v>
      </c>
      <c r="H19560" s="7" t="s">
        <v>95</v>
      </c>
    </row>
    <row r="19561" spans="1:9">
      <c r="A19561" t="s">
        <v>4</v>
      </c>
      <c r="B19561" s="4" t="s">
        <v>5</v>
      </c>
      <c r="C19561" s="4" t="s">
        <v>8</v>
      </c>
      <c r="D19561" s="4" t="s">
        <v>7</v>
      </c>
      <c r="E19561" s="4" t="s">
        <v>9</v>
      </c>
      <c r="F19561" s="4" t="s">
        <v>9</v>
      </c>
      <c r="G19561" s="4" t="s">
        <v>9</v>
      </c>
      <c r="H19561" s="4" t="s">
        <v>9</v>
      </c>
    </row>
    <row r="19562" spans="1:9">
      <c r="A19562" t="n">
        <v>163964</v>
      </c>
      <c r="B19562" s="39" t="n">
        <v>51</v>
      </c>
      <c r="C19562" s="7" t="n">
        <v>3</v>
      </c>
      <c r="D19562" s="7" t="n">
        <v>2</v>
      </c>
      <c r="E19562" s="7" t="s">
        <v>92</v>
      </c>
      <c r="F19562" s="7" t="s">
        <v>93</v>
      </c>
      <c r="G19562" s="7" t="s">
        <v>94</v>
      </c>
      <c r="H19562" s="7" t="s">
        <v>95</v>
      </c>
    </row>
    <row r="19563" spans="1:9">
      <c r="A19563" t="s">
        <v>4</v>
      </c>
      <c r="B19563" s="4" t="s">
        <v>5</v>
      </c>
      <c r="C19563" s="4" t="s">
        <v>8</v>
      </c>
      <c r="D19563" s="4" t="s">
        <v>7</v>
      </c>
      <c r="E19563" s="4" t="s">
        <v>9</v>
      </c>
      <c r="F19563" s="4" t="s">
        <v>9</v>
      </c>
      <c r="G19563" s="4" t="s">
        <v>9</v>
      </c>
      <c r="H19563" s="4" t="s">
        <v>9</v>
      </c>
    </row>
    <row r="19564" spans="1:9">
      <c r="A19564" t="n">
        <v>163993</v>
      </c>
      <c r="B19564" s="39" t="n">
        <v>51</v>
      </c>
      <c r="C19564" s="7" t="n">
        <v>3</v>
      </c>
      <c r="D19564" s="7" t="n">
        <v>3</v>
      </c>
      <c r="E19564" s="7" t="s">
        <v>92</v>
      </c>
      <c r="F19564" s="7" t="s">
        <v>93</v>
      </c>
      <c r="G19564" s="7" t="s">
        <v>94</v>
      </c>
      <c r="H19564" s="7" t="s">
        <v>95</v>
      </c>
    </row>
    <row r="19565" spans="1:9">
      <c r="A19565" t="s">
        <v>4</v>
      </c>
      <c r="B19565" s="4" t="s">
        <v>5</v>
      </c>
      <c r="C19565" s="4" t="s">
        <v>8</v>
      </c>
      <c r="D19565" s="4" t="s">
        <v>7</v>
      </c>
      <c r="E19565" s="4" t="s">
        <v>9</v>
      </c>
      <c r="F19565" s="4" t="s">
        <v>9</v>
      </c>
      <c r="G19565" s="4" t="s">
        <v>9</v>
      </c>
      <c r="H19565" s="4" t="s">
        <v>9</v>
      </c>
    </row>
    <row r="19566" spans="1:9">
      <c r="A19566" t="n">
        <v>164022</v>
      </c>
      <c r="B19566" s="39" t="n">
        <v>51</v>
      </c>
      <c r="C19566" s="7" t="n">
        <v>3</v>
      </c>
      <c r="D19566" s="7" t="n">
        <v>4</v>
      </c>
      <c r="E19566" s="7" t="s">
        <v>92</v>
      </c>
      <c r="F19566" s="7" t="s">
        <v>93</v>
      </c>
      <c r="G19566" s="7" t="s">
        <v>94</v>
      </c>
      <c r="H19566" s="7" t="s">
        <v>95</v>
      </c>
    </row>
    <row r="19567" spans="1:9">
      <c r="A19567" t="s">
        <v>4</v>
      </c>
      <c r="B19567" s="4" t="s">
        <v>5</v>
      </c>
      <c r="C19567" s="4" t="s">
        <v>8</v>
      </c>
      <c r="D19567" s="4" t="s">
        <v>7</v>
      </c>
      <c r="E19567" s="4" t="s">
        <v>9</v>
      </c>
      <c r="F19567" s="4" t="s">
        <v>9</v>
      </c>
      <c r="G19567" s="4" t="s">
        <v>9</v>
      </c>
      <c r="H19567" s="4" t="s">
        <v>9</v>
      </c>
    </row>
    <row r="19568" spans="1:9">
      <c r="A19568" t="n">
        <v>164051</v>
      </c>
      <c r="B19568" s="39" t="n">
        <v>51</v>
      </c>
      <c r="C19568" s="7" t="n">
        <v>3</v>
      </c>
      <c r="D19568" s="7" t="n">
        <v>5</v>
      </c>
      <c r="E19568" s="7" t="s">
        <v>92</v>
      </c>
      <c r="F19568" s="7" t="s">
        <v>93</v>
      </c>
      <c r="G19568" s="7" t="s">
        <v>94</v>
      </c>
      <c r="H19568" s="7" t="s">
        <v>95</v>
      </c>
    </row>
    <row r="19569" spans="1:8">
      <c r="A19569" t="s">
        <v>4</v>
      </c>
      <c r="B19569" s="4" t="s">
        <v>5</v>
      </c>
      <c r="C19569" s="4" t="s">
        <v>8</v>
      </c>
      <c r="D19569" s="4" t="s">
        <v>7</v>
      </c>
      <c r="E19569" s="4" t="s">
        <v>9</v>
      </c>
      <c r="F19569" s="4" t="s">
        <v>9</v>
      </c>
      <c r="G19569" s="4" t="s">
        <v>9</v>
      </c>
      <c r="H19569" s="4" t="s">
        <v>9</v>
      </c>
    </row>
    <row r="19570" spans="1:8">
      <c r="A19570" t="n">
        <v>164080</v>
      </c>
      <c r="B19570" s="39" t="n">
        <v>51</v>
      </c>
      <c r="C19570" s="7" t="n">
        <v>3</v>
      </c>
      <c r="D19570" s="7" t="n">
        <v>6</v>
      </c>
      <c r="E19570" s="7" t="s">
        <v>92</v>
      </c>
      <c r="F19570" s="7" t="s">
        <v>93</v>
      </c>
      <c r="G19570" s="7" t="s">
        <v>94</v>
      </c>
      <c r="H19570" s="7" t="s">
        <v>95</v>
      </c>
    </row>
    <row r="19571" spans="1:8">
      <c r="A19571" t="s">
        <v>4</v>
      </c>
      <c r="B19571" s="4" t="s">
        <v>5</v>
      </c>
      <c r="C19571" s="4" t="s">
        <v>8</v>
      </c>
      <c r="D19571" s="4" t="s">
        <v>7</v>
      </c>
      <c r="E19571" s="4" t="s">
        <v>9</v>
      </c>
      <c r="F19571" s="4" t="s">
        <v>9</v>
      </c>
      <c r="G19571" s="4" t="s">
        <v>9</v>
      </c>
      <c r="H19571" s="4" t="s">
        <v>9</v>
      </c>
    </row>
    <row r="19572" spans="1:8">
      <c r="A19572" t="n">
        <v>164109</v>
      </c>
      <c r="B19572" s="39" t="n">
        <v>51</v>
      </c>
      <c r="C19572" s="7" t="n">
        <v>3</v>
      </c>
      <c r="D19572" s="7" t="n">
        <v>7</v>
      </c>
      <c r="E19572" s="7" t="s">
        <v>92</v>
      </c>
      <c r="F19572" s="7" t="s">
        <v>93</v>
      </c>
      <c r="G19572" s="7" t="s">
        <v>94</v>
      </c>
      <c r="H19572" s="7" t="s">
        <v>95</v>
      </c>
    </row>
    <row r="19573" spans="1:8">
      <c r="A19573" t="s">
        <v>4</v>
      </c>
      <c r="B19573" s="4" t="s">
        <v>5</v>
      </c>
      <c r="C19573" s="4" t="s">
        <v>8</v>
      </c>
      <c r="D19573" s="4" t="s">
        <v>7</v>
      </c>
      <c r="E19573" s="4" t="s">
        <v>9</v>
      </c>
      <c r="F19573" s="4" t="s">
        <v>9</v>
      </c>
      <c r="G19573" s="4" t="s">
        <v>9</v>
      </c>
      <c r="H19573" s="4" t="s">
        <v>9</v>
      </c>
    </row>
    <row r="19574" spans="1:8">
      <c r="A19574" t="n">
        <v>164138</v>
      </c>
      <c r="B19574" s="39" t="n">
        <v>51</v>
      </c>
      <c r="C19574" s="7" t="n">
        <v>3</v>
      </c>
      <c r="D19574" s="7" t="n">
        <v>8</v>
      </c>
      <c r="E19574" s="7" t="s">
        <v>92</v>
      </c>
      <c r="F19574" s="7" t="s">
        <v>93</v>
      </c>
      <c r="G19574" s="7" t="s">
        <v>94</v>
      </c>
      <c r="H19574" s="7" t="s">
        <v>95</v>
      </c>
    </row>
    <row r="19575" spans="1:8">
      <c r="A19575" t="s">
        <v>4</v>
      </c>
      <c r="B19575" s="4" t="s">
        <v>5</v>
      </c>
      <c r="C19575" s="4" t="s">
        <v>8</v>
      </c>
      <c r="D19575" s="4" t="s">
        <v>7</v>
      </c>
      <c r="E19575" s="4" t="s">
        <v>9</v>
      </c>
      <c r="F19575" s="4" t="s">
        <v>9</v>
      </c>
      <c r="G19575" s="4" t="s">
        <v>9</v>
      </c>
      <c r="H19575" s="4" t="s">
        <v>9</v>
      </c>
    </row>
    <row r="19576" spans="1:8">
      <c r="A19576" t="n">
        <v>164167</v>
      </c>
      <c r="B19576" s="39" t="n">
        <v>51</v>
      </c>
      <c r="C19576" s="7" t="n">
        <v>3</v>
      </c>
      <c r="D19576" s="7" t="n">
        <v>9</v>
      </c>
      <c r="E19576" s="7" t="s">
        <v>92</v>
      </c>
      <c r="F19576" s="7" t="s">
        <v>93</v>
      </c>
      <c r="G19576" s="7" t="s">
        <v>94</v>
      </c>
      <c r="H19576" s="7" t="s">
        <v>95</v>
      </c>
    </row>
    <row r="19577" spans="1:8">
      <c r="A19577" t="s">
        <v>4</v>
      </c>
      <c r="B19577" s="4" t="s">
        <v>5</v>
      </c>
      <c r="C19577" s="4" t="s">
        <v>8</v>
      </c>
      <c r="D19577" s="4" t="s">
        <v>7</v>
      </c>
      <c r="E19577" s="4" t="s">
        <v>9</v>
      </c>
      <c r="F19577" s="4" t="s">
        <v>9</v>
      </c>
      <c r="G19577" s="4" t="s">
        <v>9</v>
      </c>
      <c r="H19577" s="4" t="s">
        <v>9</v>
      </c>
    </row>
    <row r="19578" spans="1:8">
      <c r="A19578" t="n">
        <v>164196</v>
      </c>
      <c r="B19578" s="39" t="n">
        <v>51</v>
      </c>
      <c r="C19578" s="7" t="n">
        <v>3</v>
      </c>
      <c r="D19578" s="7" t="n">
        <v>11</v>
      </c>
      <c r="E19578" s="7" t="s">
        <v>92</v>
      </c>
      <c r="F19578" s="7" t="s">
        <v>93</v>
      </c>
      <c r="G19578" s="7" t="s">
        <v>94</v>
      </c>
      <c r="H19578" s="7" t="s">
        <v>95</v>
      </c>
    </row>
    <row r="19579" spans="1:8">
      <c r="A19579" t="s">
        <v>4</v>
      </c>
      <c r="B19579" s="4" t="s">
        <v>5</v>
      </c>
      <c r="C19579" s="4" t="s">
        <v>8</v>
      </c>
      <c r="D19579" s="4" t="s">
        <v>7</v>
      </c>
      <c r="E19579" s="4" t="s">
        <v>9</v>
      </c>
      <c r="F19579" s="4" t="s">
        <v>9</v>
      </c>
      <c r="G19579" s="4" t="s">
        <v>9</v>
      </c>
      <c r="H19579" s="4" t="s">
        <v>9</v>
      </c>
    </row>
    <row r="19580" spans="1:8">
      <c r="A19580" t="n">
        <v>164225</v>
      </c>
      <c r="B19580" s="39" t="n">
        <v>51</v>
      </c>
      <c r="C19580" s="7" t="n">
        <v>3</v>
      </c>
      <c r="D19580" s="7" t="n">
        <v>13</v>
      </c>
      <c r="E19580" s="7" t="s">
        <v>92</v>
      </c>
      <c r="F19580" s="7" t="s">
        <v>93</v>
      </c>
      <c r="G19580" s="7" t="s">
        <v>94</v>
      </c>
      <c r="H19580" s="7" t="s">
        <v>95</v>
      </c>
    </row>
    <row r="19581" spans="1:8">
      <c r="A19581" t="s">
        <v>4</v>
      </c>
      <c r="B19581" s="4" t="s">
        <v>5</v>
      </c>
      <c r="C19581" s="4" t="s">
        <v>8</v>
      </c>
      <c r="D19581" s="4" t="s">
        <v>7</v>
      </c>
      <c r="E19581" s="4" t="s">
        <v>9</v>
      </c>
      <c r="F19581" s="4" t="s">
        <v>9</v>
      </c>
      <c r="G19581" s="4" t="s">
        <v>9</v>
      </c>
      <c r="H19581" s="4" t="s">
        <v>9</v>
      </c>
    </row>
    <row r="19582" spans="1:8">
      <c r="A19582" t="n">
        <v>164254</v>
      </c>
      <c r="B19582" s="39" t="n">
        <v>51</v>
      </c>
      <c r="C19582" s="7" t="n">
        <v>3</v>
      </c>
      <c r="D19582" s="7" t="n">
        <v>80</v>
      </c>
      <c r="E19582" s="7" t="s">
        <v>92</v>
      </c>
      <c r="F19582" s="7" t="s">
        <v>93</v>
      </c>
      <c r="G19582" s="7" t="s">
        <v>94</v>
      </c>
      <c r="H19582" s="7" t="s">
        <v>95</v>
      </c>
    </row>
    <row r="19583" spans="1:8">
      <c r="A19583" t="s">
        <v>4</v>
      </c>
      <c r="B19583" s="4" t="s">
        <v>5</v>
      </c>
      <c r="C19583" s="4" t="s">
        <v>8</v>
      </c>
      <c r="D19583" s="4" t="s">
        <v>7</v>
      </c>
      <c r="E19583" s="4" t="s">
        <v>9</v>
      </c>
      <c r="F19583" s="4" t="s">
        <v>9</v>
      </c>
      <c r="G19583" s="4" t="s">
        <v>9</v>
      </c>
      <c r="H19583" s="4" t="s">
        <v>9</v>
      </c>
    </row>
    <row r="19584" spans="1:8">
      <c r="A19584" t="n">
        <v>164283</v>
      </c>
      <c r="B19584" s="39" t="n">
        <v>51</v>
      </c>
      <c r="C19584" s="7" t="n">
        <v>3</v>
      </c>
      <c r="D19584" s="7" t="n">
        <v>18</v>
      </c>
      <c r="E19584" s="7" t="s">
        <v>92</v>
      </c>
      <c r="F19584" s="7" t="s">
        <v>93</v>
      </c>
      <c r="G19584" s="7" t="s">
        <v>94</v>
      </c>
      <c r="H19584" s="7" t="s">
        <v>95</v>
      </c>
    </row>
    <row r="19585" spans="1:8">
      <c r="A19585" t="s">
        <v>4</v>
      </c>
      <c r="B19585" s="4" t="s">
        <v>5</v>
      </c>
      <c r="C19585" s="4" t="s">
        <v>8</v>
      </c>
      <c r="D19585" s="4" t="s">
        <v>7</v>
      </c>
    </row>
    <row r="19586" spans="1:8">
      <c r="A19586" t="n">
        <v>164312</v>
      </c>
      <c r="B19586" s="27" t="n">
        <v>58</v>
      </c>
      <c r="C19586" s="7" t="n">
        <v>255</v>
      </c>
      <c r="D19586" s="7" t="n">
        <v>0</v>
      </c>
    </row>
    <row r="19587" spans="1:8">
      <c r="A19587" t="s">
        <v>4</v>
      </c>
      <c r="B19587" s="4" t="s">
        <v>5</v>
      </c>
      <c r="C19587" s="4" t="s">
        <v>8</v>
      </c>
      <c r="D19587" s="4" t="s">
        <v>7</v>
      </c>
      <c r="E19587" s="4" t="s">
        <v>9</v>
      </c>
    </row>
    <row r="19588" spans="1:8">
      <c r="A19588" t="n">
        <v>164316</v>
      </c>
      <c r="B19588" s="39" t="n">
        <v>51</v>
      </c>
      <c r="C19588" s="7" t="n">
        <v>4</v>
      </c>
      <c r="D19588" s="7" t="n">
        <v>11</v>
      </c>
      <c r="E19588" s="7" t="s">
        <v>529</v>
      </c>
    </row>
    <row r="19589" spans="1:8">
      <c r="A19589" t="s">
        <v>4</v>
      </c>
      <c r="B19589" s="4" t="s">
        <v>5</v>
      </c>
      <c r="C19589" s="4" t="s">
        <v>7</v>
      </c>
    </row>
    <row r="19590" spans="1:8">
      <c r="A19590" t="n">
        <v>164329</v>
      </c>
      <c r="B19590" s="25" t="n">
        <v>16</v>
      </c>
      <c r="C19590" s="7" t="n">
        <v>0</v>
      </c>
    </row>
    <row r="19591" spans="1:8">
      <c r="A19591" t="s">
        <v>4</v>
      </c>
      <c r="B19591" s="4" t="s">
        <v>5</v>
      </c>
      <c r="C19591" s="4" t="s">
        <v>7</v>
      </c>
      <c r="D19591" s="4" t="s">
        <v>8</v>
      </c>
      <c r="E19591" s="4" t="s">
        <v>14</v>
      </c>
      <c r="F19591" s="4" t="s">
        <v>74</v>
      </c>
      <c r="G19591" s="4" t="s">
        <v>8</v>
      </c>
      <c r="H19591" s="4" t="s">
        <v>8</v>
      </c>
    </row>
    <row r="19592" spans="1:8">
      <c r="A19592" t="n">
        <v>164332</v>
      </c>
      <c r="B19592" s="40" t="n">
        <v>26</v>
      </c>
      <c r="C19592" s="7" t="n">
        <v>11</v>
      </c>
      <c r="D19592" s="7" t="n">
        <v>17</v>
      </c>
      <c r="E19592" s="7" t="n">
        <v>62746</v>
      </c>
      <c r="F19592" s="7" t="s">
        <v>1026</v>
      </c>
      <c r="G19592" s="7" t="n">
        <v>2</v>
      </c>
      <c r="H19592" s="7" t="n">
        <v>0</v>
      </c>
    </row>
    <row r="19593" spans="1:8">
      <c r="A19593" t="s">
        <v>4</v>
      </c>
      <c r="B19593" s="4" t="s">
        <v>5</v>
      </c>
    </row>
    <row r="19594" spans="1:8">
      <c r="A19594" t="n">
        <v>164372</v>
      </c>
      <c r="B19594" s="41" t="n">
        <v>28</v>
      </c>
    </row>
    <row r="19595" spans="1:8">
      <c r="A19595" t="s">
        <v>4</v>
      </c>
      <c r="B19595" s="4" t="s">
        <v>5</v>
      </c>
      <c r="C19595" s="4" t="s">
        <v>7</v>
      </c>
      <c r="D19595" s="4" t="s">
        <v>8</v>
      </c>
      <c r="E19595" s="4" t="s">
        <v>8</v>
      </c>
      <c r="F19595" s="4" t="s">
        <v>9</v>
      </c>
    </row>
    <row r="19596" spans="1:8">
      <c r="A19596" t="n">
        <v>164373</v>
      </c>
      <c r="B19596" s="22" t="n">
        <v>20</v>
      </c>
      <c r="C19596" s="7" t="n">
        <v>0</v>
      </c>
      <c r="D19596" s="7" t="n">
        <v>3</v>
      </c>
      <c r="E19596" s="7" t="n">
        <v>11</v>
      </c>
      <c r="F19596" s="7" t="s">
        <v>1027</v>
      </c>
    </row>
    <row r="19597" spans="1:8">
      <c r="A19597" t="s">
        <v>4</v>
      </c>
      <c r="B19597" s="4" t="s">
        <v>5</v>
      </c>
      <c r="C19597" s="4" t="s">
        <v>7</v>
      </c>
      <c r="D19597" s="4" t="s">
        <v>8</v>
      </c>
      <c r="E19597" s="4" t="s">
        <v>8</v>
      </c>
      <c r="F19597" s="4" t="s">
        <v>9</v>
      </c>
    </row>
    <row r="19598" spans="1:8">
      <c r="A19598" t="n">
        <v>164401</v>
      </c>
      <c r="B19598" s="22" t="n">
        <v>20</v>
      </c>
      <c r="C19598" s="7" t="n">
        <v>1</v>
      </c>
      <c r="D19598" s="7" t="n">
        <v>3</v>
      </c>
      <c r="E19598" s="7" t="n">
        <v>11</v>
      </c>
      <c r="F19598" s="7" t="s">
        <v>1027</v>
      </c>
    </row>
    <row r="19599" spans="1:8">
      <c r="A19599" t="s">
        <v>4</v>
      </c>
      <c r="B19599" s="4" t="s">
        <v>5</v>
      </c>
      <c r="C19599" s="4" t="s">
        <v>7</v>
      </c>
      <c r="D19599" s="4" t="s">
        <v>8</v>
      </c>
      <c r="E19599" s="4" t="s">
        <v>8</v>
      </c>
      <c r="F19599" s="4" t="s">
        <v>9</v>
      </c>
    </row>
    <row r="19600" spans="1:8">
      <c r="A19600" t="n">
        <v>164429</v>
      </c>
      <c r="B19600" s="22" t="n">
        <v>20</v>
      </c>
      <c r="C19600" s="7" t="n">
        <v>2</v>
      </c>
      <c r="D19600" s="7" t="n">
        <v>3</v>
      </c>
      <c r="E19600" s="7" t="n">
        <v>11</v>
      </c>
      <c r="F19600" s="7" t="s">
        <v>1027</v>
      </c>
    </row>
    <row r="19601" spans="1:8">
      <c r="A19601" t="s">
        <v>4</v>
      </c>
      <c r="B19601" s="4" t="s">
        <v>5</v>
      </c>
      <c r="C19601" s="4" t="s">
        <v>7</v>
      </c>
      <c r="D19601" s="4" t="s">
        <v>8</v>
      </c>
      <c r="E19601" s="4" t="s">
        <v>8</v>
      </c>
      <c r="F19601" s="4" t="s">
        <v>9</v>
      </c>
    </row>
    <row r="19602" spans="1:8">
      <c r="A19602" t="n">
        <v>164457</v>
      </c>
      <c r="B19602" s="22" t="n">
        <v>20</v>
      </c>
      <c r="C19602" s="7" t="n">
        <v>3</v>
      </c>
      <c r="D19602" s="7" t="n">
        <v>3</v>
      </c>
      <c r="E19602" s="7" t="n">
        <v>11</v>
      </c>
      <c r="F19602" s="7" t="s">
        <v>1027</v>
      </c>
    </row>
    <row r="19603" spans="1:8">
      <c r="A19603" t="s">
        <v>4</v>
      </c>
      <c r="B19603" s="4" t="s">
        <v>5</v>
      </c>
      <c r="C19603" s="4" t="s">
        <v>7</v>
      </c>
      <c r="D19603" s="4" t="s">
        <v>8</v>
      </c>
      <c r="E19603" s="4" t="s">
        <v>8</v>
      </c>
      <c r="F19603" s="4" t="s">
        <v>9</v>
      </c>
    </row>
    <row r="19604" spans="1:8">
      <c r="A19604" t="n">
        <v>164485</v>
      </c>
      <c r="B19604" s="22" t="n">
        <v>20</v>
      </c>
      <c r="C19604" s="7" t="n">
        <v>4</v>
      </c>
      <c r="D19604" s="7" t="n">
        <v>3</v>
      </c>
      <c r="E19604" s="7" t="n">
        <v>11</v>
      </c>
      <c r="F19604" s="7" t="s">
        <v>1027</v>
      </c>
    </row>
    <row r="19605" spans="1:8">
      <c r="A19605" t="s">
        <v>4</v>
      </c>
      <c r="B19605" s="4" t="s">
        <v>5</v>
      </c>
      <c r="C19605" s="4" t="s">
        <v>7</v>
      </c>
      <c r="D19605" s="4" t="s">
        <v>8</v>
      </c>
      <c r="E19605" s="4" t="s">
        <v>8</v>
      </c>
      <c r="F19605" s="4" t="s">
        <v>9</v>
      </c>
    </row>
    <row r="19606" spans="1:8">
      <c r="A19606" t="n">
        <v>164513</v>
      </c>
      <c r="B19606" s="22" t="n">
        <v>20</v>
      </c>
      <c r="C19606" s="7" t="n">
        <v>5</v>
      </c>
      <c r="D19606" s="7" t="n">
        <v>3</v>
      </c>
      <c r="E19606" s="7" t="n">
        <v>11</v>
      </c>
      <c r="F19606" s="7" t="s">
        <v>1027</v>
      </c>
    </row>
    <row r="19607" spans="1:8">
      <c r="A19607" t="s">
        <v>4</v>
      </c>
      <c r="B19607" s="4" t="s">
        <v>5</v>
      </c>
      <c r="C19607" s="4" t="s">
        <v>7</v>
      </c>
      <c r="D19607" s="4" t="s">
        <v>8</v>
      </c>
      <c r="E19607" s="4" t="s">
        <v>8</v>
      </c>
      <c r="F19607" s="4" t="s">
        <v>9</v>
      </c>
    </row>
    <row r="19608" spans="1:8">
      <c r="A19608" t="n">
        <v>164541</v>
      </c>
      <c r="B19608" s="22" t="n">
        <v>20</v>
      </c>
      <c r="C19608" s="7" t="n">
        <v>6</v>
      </c>
      <c r="D19608" s="7" t="n">
        <v>3</v>
      </c>
      <c r="E19608" s="7" t="n">
        <v>11</v>
      </c>
      <c r="F19608" s="7" t="s">
        <v>1027</v>
      </c>
    </row>
    <row r="19609" spans="1:8">
      <c r="A19609" t="s">
        <v>4</v>
      </c>
      <c r="B19609" s="4" t="s">
        <v>5</v>
      </c>
      <c r="C19609" s="4" t="s">
        <v>7</v>
      </c>
      <c r="D19609" s="4" t="s">
        <v>8</v>
      </c>
      <c r="E19609" s="4" t="s">
        <v>8</v>
      </c>
      <c r="F19609" s="4" t="s">
        <v>9</v>
      </c>
    </row>
    <row r="19610" spans="1:8">
      <c r="A19610" t="n">
        <v>164569</v>
      </c>
      <c r="B19610" s="22" t="n">
        <v>20</v>
      </c>
      <c r="C19610" s="7" t="n">
        <v>7</v>
      </c>
      <c r="D19610" s="7" t="n">
        <v>3</v>
      </c>
      <c r="E19610" s="7" t="n">
        <v>11</v>
      </c>
      <c r="F19610" s="7" t="s">
        <v>1027</v>
      </c>
    </row>
    <row r="19611" spans="1:8">
      <c r="A19611" t="s">
        <v>4</v>
      </c>
      <c r="B19611" s="4" t="s">
        <v>5</v>
      </c>
      <c r="C19611" s="4" t="s">
        <v>7</v>
      </c>
      <c r="D19611" s="4" t="s">
        <v>8</v>
      </c>
      <c r="E19611" s="4" t="s">
        <v>8</v>
      </c>
      <c r="F19611" s="4" t="s">
        <v>9</v>
      </c>
    </row>
    <row r="19612" spans="1:8">
      <c r="A19612" t="n">
        <v>164597</v>
      </c>
      <c r="B19612" s="22" t="n">
        <v>20</v>
      </c>
      <c r="C19612" s="7" t="n">
        <v>9</v>
      </c>
      <c r="D19612" s="7" t="n">
        <v>3</v>
      </c>
      <c r="E19612" s="7" t="n">
        <v>11</v>
      </c>
      <c r="F19612" s="7" t="s">
        <v>1027</v>
      </c>
    </row>
    <row r="19613" spans="1:8">
      <c r="A19613" t="s">
        <v>4</v>
      </c>
      <c r="B19613" s="4" t="s">
        <v>5</v>
      </c>
      <c r="C19613" s="4" t="s">
        <v>7</v>
      </c>
      <c r="D19613" s="4" t="s">
        <v>8</v>
      </c>
      <c r="E19613" s="4" t="s">
        <v>8</v>
      </c>
      <c r="F19613" s="4" t="s">
        <v>9</v>
      </c>
    </row>
    <row r="19614" spans="1:8">
      <c r="A19614" t="n">
        <v>164625</v>
      </c>
      <c r="B19614" s="22" t="n">
        <v>20</v>
      </c>
      <c r="C19614" s="7" t="n">
        <v>7032</v>
      </c>
      <c r="D19614" s="7" t="n">
        <v>3</v>
      </c>
      <c r="E19614" s="7" t="n">
        <v>11</v>
      </c>
      <c r="F19614" s="7" t="s">
        <v>1027</v>
      </c>
    </row>
    <row r="19615" spans="1:8">
      <c r="A19615" t="s">
        <v>4</v>
      </c>
      <c r="B19615" s="4" t="s">
        <v>5</v>
      </c>
      <c r="C19615" s="4" t="s">
        <v>7</v>
      </c>
      <c r="D19615" s="4" t="s">
        <v>8</v>
      </c>
    </row>
    <row r="19616" spans="1:8">
      <c r="A19616" t="n">
        <v>164653</v>
      </c>
      <c r="B19616" s="89" t="n">
        <v>67</v>
      </c>
      <c r="C19616" s="7" t="n">
        <v>0</v>
      </c>
      <c r="D19616" s="7" t="n">
        <v>3</v>
      </c>
    </row>
    <row r="19617" spans="1:6">
      <c r="A19617" t="s">
        <v>4</v>
      </c>
      <c r="B19617" s="4" t="s">
        <v>5</v>
      </c>
      <c r="C19617" s="4" t="s">
        <v>7</v>
      </c>
      <c r="D19617" s="4" t="s">
        <v>8</v>
      </c>
    </row>
    <row r="19618" spans="1:6">
      <c r="A19618" t="n">
        <v>164657</v>
      </c>
      <c r="B19618" s="89" t="n">
        <v>67</v>
      </c>
      <c r="C19618" s="7" t="n">
        <v>1</v>
      </c>
      <c r="D19618" s="7" t="n">
        <v>3</v>
      </c>
    </row>
    <row r="19619" spans="1:6">
      <c r="A19619" t="s">
        <v>4</v>
      </c>
      <c r="B19619" s="4" t="s">
        <v>5</v>
      </c>
      <c r="C19619" s="4" t="s">
        <v>7</v>
      </c>
      <c r="D19619" s="4" t="s">
        <v>8</v>
      </c>
    </row>
    <row r="19620" spans="1:6">
      <c r="A19620" t="n">
        <v>164661</v>
      </c>
      <c r="B19620" s="89" t="n">
        <v>67</v>
      </c>
      <c r="C19620" s="7" t="n">
        <v>2</v>
      </c>
      <c r="D19620" s="7" t="n">
        <v>3</v>
      </c>
    </row>
    <row r="19621" spans="1:6">
      <c r="A19621" t="s">
        <v>4</v>
      </c>
      <c r="B19621" s="4" t="s">
        <v>5</v>
      </c>
      <c r="C19621" s="4" t="s">
        <v>7</v>
      </c>
      <c r="D19621" s="4" t="s">
        <v>8</v>
      </c>
    </row>
    <row r="19622" spans="1:6">
      <c r="A19622" t="n">
        <v>164665</v>
      </c>
      <c r="B19622" s="89" t="n">
        <v>67</v>
      </c>
      <c r="C19622" s="7" t="n">
        <v>3</v>
      </c>
      <c r="D19622" s="7" t="n">
        <v>3</v>
      </c>
    </row>
    <row r="19623" spans="1:6">
      <c r="A19623" t="s">
        <v>4</v>
      </c>
      <c r="B19623" s="4" t="s">
        <v>5</v>
      </c>
      <c r="C19623" s="4" t="s">
        <v>7</v>
      </c>
      <c r="D19623" s="4" t="s">
        <v>8</v>
      </c>
    </row>
    <row r="19624" spans="1:6">
      <c r="A19624" t="n">
        <v>164669</v>
      </c>
      <c r="B19624" s="89" t="n">
        <v>67</v>
      </c>
      <c r="C19624" s="7" t="n">
        <v>4</v>
      </c>
      <c r="D19624" s="7" t="n">
        <v>3</v>
      </c>
    </row>
    <row r="19625" spans="1:6">
      <c r="A19625" t="s">
        <v>4</v>
      </c>
      <c r="B19625" s="4" t="s">
        <v>5</v>
      </c>
      <c r="C19625" s="4" t="s">
        <v>7</v>
      </c>
      <c r="D19625" s="4" t="s">
        <v>8</v>
      </c>
    </row>
    <row r="19626" spans="1:6">
      <c r="A19626" t="n">
        <v>164673</v>
      </c>
      <c r="B19626" s="89" t="n">
        <v>67</v>
      </c>
      <c r="C19626" s="7" t="n">
        <v>5</v>
      </c>
      <c r="D19626" s="7" t="n">
        <v>3</v>
      </c>
    </row>
    <row r="19627" spans="1:6">
      <c r="A19627" t="s">
        <v>4</v>
      </c>
      <c r="B19627" s="4" t="s">
        <v>5</v>
      </c>
      <c r="C19627" s="4" t="s">
        <v>7</v>
      </c>
      <c r="D19627" s="4" t="s">
        <v>8</v>
      </c>
    </row>
    <row r="19628" spans="1:6">
      <c r="A19628" t="n">
        <v>164677</v>
      </c>
      <c r="B19628" s="89" t="n">
        <v>67</v>
      </c>
      <c r="C19628" s="7" t="n">
        <v>6</v>
      </c>
      <c r="D19628" s="7" t="n">
        <v>3</v>
      </c>
    </row>
    <row r="19629" spans="1:6">
      <c r="A19629" t="s">
        <v>4</v>
      </c>
      <c r="B19629" s="4" t="s">
        <v>5</v>
      </c>
      <c r="C19629" s="4" t="s">
        <v>7</v>
      </c>
      <c r="D19629" s="4" t="s">
        <v>8</v>
      </c>
    </row>
    <row r="19630" spans="1:6">
      <c r="A19630" t="n">
        <v>164681</v>
      </c>
      <c r="B19630" s="89" t="n">
        <v>67</v>
      </c>
      <c r="C19630" s="7" t="n">
        <v>7</v>
      </c>
      <c r="D19630" s="7" t="n">
        <v>3</v>
      </c>
    </row>
    <row r="19631" spans="1:6">
      <c r="A19631" t="s">
        <v>4</v>
      </c>
      <c r="B19631" s="4" t="s">
        <v>5</v>
      </c>
      <c r="C19631" s="4" t="s">
        <v>7</v>
      </c>
      <c r="D19631" s="4" t="s">
        <v>8</v>
      </c>
    </row>
    <row r="19632" spans="1:6">
      <c r="A19632" t="n">
        <v>164685</v>
      </c>
      <c r="B19632" s="89" t="n">
        <v>67</v>
      </c>
      <c r="C19632" s="7" t="n">
        <v>9</v>
      </c>
      <c r="D19632" s="7" t="n">
        <v>3</v>
      </c>
    </row>
    <row r="19633" spans="1:4">
      <c r="A19633" t="s">
        <v>4</v>
      </c>
      <c r="B19633" s="4" t="s">
        <v>5</v>
      </c>
      <c r="C19633" s="4" t="s">
        <v>7</v>
      </c>
      <c r="D19633" s="4" t="s">
        <v>8</v>
      </c>
    </row>
    <row r="19634" spans="1:4">
      <c r="A19634" t="n">
        <v>164689</v>
      </c>
      <c r="B19634" s="89" t="n">
        <v>67</v>
      </c>
      <c r="C19634" s="7" t="n">
        <v>11</v>
      </c>
      <c r="D19634" s="7" t="n">
        <v>3</v>
      </c>
    </row>
    <row r="19635" spans="1:4">
      <c r="A19635" t="s">
        <v>4</v>
      </c>
      <c r="B19635" s="4" t="s">
        <v>5</v>
      </c>
      <c r="C19635" s="4" t="s">
        <v>7</v>
      </c>
      <c r="D19635" s="4" t="s">
        <v>8</v>
      </c>
    </row>
    <row r="19636" spans="1:4">
      <c r="A19636" t="n">
        <v>164693</v>
      </c>
      <c r="B19636" s="89" t="n">
        <v>67</v>
      </c>
      <c r="C19636" s="7" t="n">
        <v>7032</v>
      </c>
      <c r="D19636" s="7" t="n">
        <v>3</v>
      </c>
    </row>
    <row r="19637" spans="1:4">
      <c r="A19637" t="s">
        <v>4</v>
      </c>
      <c r="B19637" s="4" t="s">
        <v>5</v>
      </c>
      <c r="C19637" s="4" t="s">
        <v>8</v>
      </c>
      <c r="D19637" s="4" t="s">
        <v>7</v>
      </c>
      <c r="E19637" s="4" t="s">
        <v>9</v>
      </c>
    </row>
    <row r="19638" spans="1:4">
      <c r="A19638" t="n">
        <v>164697</v>
      </c>
      <c r="B19638" s="39" t="n">
        <v>51</v>
      </c>
      <c r="C19638" s="7" t="n">
        <v>4</v>
      </c>
      <c r="D19638" s="7" t="n">
        <v>1</v>
      </c>
      <c r="E19638" s="7" t="s">
        <v>76</v>
      </c>
    </row>
    <row r="19639" spans="1:4">
      <c r="A19639" t="s">
        <v>4</v>
      </c>
      <c r="B19639" s="4" t="s">
        <v>5</v>
      </c>
      <c r="C19639" s="4" t="s">
        <v>7</v>
      </c>
    </row>
    <row r="19640" spans="1:4">
      <c r="A19640" t="n">
        <v>164711</v>
      </c>
      <c r="B19640" s="25" t="n">
        <v>16</v>
      </c>
      <c r="C19640" s="7" t="n">
        <v>0</v>
      </c>
    </row>
    <row r="19641" spans="1:4">
      <c r="A19641" t="s">
        <v>4</v>
      </c>
      <c r="B19641" s="4" t="s">
        <v>5</v>
      </c>
      <c r="C19641" s="4" t="s">
        <v>7</v>
      </c>
      <c r="D19641" s="4" t="s">
        <v>8</v>
      </c>
      <c r="E19641" s="4" t="s">
        <v>14</v>
      </c>
      <c r="F19641" s="4" t="s">
        <v>74</v>
      </c>
      <c r="G19641" s="4" t="s">
        <v>8</v>
      </c>
      <c r="H19641" s="4" t="s">
        <v>8</v>
      </c>
    </row>
    <row r="19642" spans="1:4">
      <c r="A19642" t="n">
        <v>164714</v>
      </c>
      <c r="B19642" s="40" t="n">
        <v>26</v>
      </c>
      <c r="C19642" s="7" t="n">
        <v>1</v>
      </c>
      <c r="D19642" s="7" t="n">
        <v>17</v>
      </c>
      <c r="E19642" s="7" t="n">
        <v>62747</v>
      </c>
      <c r="F19642" s="7" t="s">
        <v>1028</v>
      </c>
      <c r="G19642" s="7" t="n">
        <v>2</v>
      </c>
      <c r="H19642" s="7" t="n">
        <v>0</v>
      </c>
    </row>
    <row r="19643" spans="1:4">
      <c r="A19643" t="s">
        <v>4</v>
      </c>
      <c r="B19643" s="4" t="s">
        <v>5</v>
      </c>
    </row>
    <row r="19644" spans="1:4">
      <c r="A19644" t="n">
        <v>164752</v>
      </c>
      <c r="B19644" s="41" t="n">
        <v>28</v>
      </c>
    </row>
    <row r="19645" spans="1:4">
      <c r="A19645" t="s">
        <v>4</v>
      </c>
      <c r="B19645" s="4" t="s">
        <v>5</v>
      </c>
      <c r="C19645" s="4" t="s">
        <v>8</v>
      </c>
      <c r="D19645" s="4" t="s">
        <v>7</v>
      </c>
      <c r="E19645" s="4" t="s">
        <v>9</v>
      </c>
    </row>
    <row r="19646" spans="1:4">
      <c r="A19646" t="n">
        <v>164753</v>
      </c>
      <c r="B19646" s="39" t="n">
        <v>51</v>
      </c>
      <c r="C19646" s="7" t="n">
        <v>4</v>
      </c>
      <c r="D19646" s="7" t="n">
        <v>7</v>
      </c>
      <c r="E19646" s="7" t="s">
        <v>73</v>
      </c>
    </row>
    <row r="19647" spans="1:4">
      <c r="A19647" t="s">
        <v>4</v>
      </c>
      <c r="B19647" s="4" t="s">
        <v>5</v>
      </c>
      <c r="C19647" s="4" t="s">
        <v>7</v>
      </c>
    </row>
    <row r="19648" spans="1:4">
      <c r="A19648" t="n">
        <v>164766</v>
      </c>
      <c r="B19648" s="25" t="n">
        <v>16</v>
      </c>
      <c r="C19648" s="7" t="n">
        <v>0</v>
      </c>
    </row>
    <row r="19649" spans="1:8">
      <c r="A19649" t="s">
        <v>4</v>
      </c>
      <c r="B19649" s="4" t="s">
        <v>5</v>
      </c>
      <c r="C19649" s="4" t="s">
        <v>7</v>
      </c>
      <c r="D19649" s="4" t="s">
        <v>8</v>
      </c>
      <c r="E19649" s="4" t="s">
        <v>14</v>
      </c>
      <c r="F19649" s="4" t="s">
        <v>74</v>
      </c>
      <c r="G19649" s="4" t="s">
        <v>8</v>
      </c>
      <c r="H19649" s="4" t="s">
        <v>8</v>
      </c>
    </row>
    <row r="19650" spans="1:8">
      <c r="A19650" t="n">
        <v>164769</v>
      </c>
      <c r="B19650" s="40" t="n">
        <v>26</v>
      </c>
      <c r="C19650" s="7" t="n">
        <v>7</v>
      </c>
      <c r="D19650" s="7" t="n">
        <v>17</v>
      </c>
      <c r="E19650" s="7" t="n">
        <v>62748</v>
      </c>
      <c r="F19650" s="7" t="s">
        <v>1029</v>
      </c>
      <c r="G19650" s="7" t="n">
        <v>2</v>
      </c>
      <c r="H19650" s="7" t="n">
        <v>0</v>
      </c>
    </row>
    <row r="19651" spans="1:8">
      <c r="A19651" t="s">
        <v>4</v>
      </c>
      <c r="B19651" s="4" t="s">
        <v>5</v>
      </c>
    </row>
    <row r="19652" spans="1:8">
      <c r="A19652" t="n">
        <v>164800</v>
      </c>
      <c r="B19652" s="41" t="n">
        <v>28</v>
      </c>
    </row>
    <row r="19653" spans="1:8">
      <c r="A19653" t="s">
        <v>4</v>
      </c>
      <c r="B19653" s="4" t="s">
        <v>5</v>
      </c>
      <c r="C19653" s="4" t="s">
        <v>8</v>
      </c>
      <c r="D19653" s="4" t="s">
        <v>7</v>
      </c>
      <c r="E19653" s="4" t="s">
        <v>9</v>
      </c>
    </row>
    <row r="19654" spans="1:8">
      <c r="A19654" t="n">
        <v>164801</v>
      </c>
      <c r="B19654" s="39" t="n">
        <v>51</v>
      </c>
      <c r="C19654" s="7" t="n">
        <v>4</v>
      </c>
      <c r="D19654" s="7" t="n">
        <v>5</v>
      </c>
      <c r="E19654" s="7" t="s">
        <v>529</v>
      </c>
    </row>
    <row r="19655" spans="1:8">
      <c r="A19655" t="s">
        <v>4</v>
      </c>
      <c r="B19655" s="4" t="s">
        <v>5</v>
      </c>
      <c r="C19655" s="4" t="s">
        <v>7</v>
      </c>
    </row>
    <row r="19656" spans="1:8">
      <c r="A19656" t="n">
        <v>164814</v>
      </c>
      <c r="B19656" s="25" t="n">
        <v>16</v>
      </c>
      <c r="C19656" s="7" t="n">
        <v>0</v>
      </c>
    </row>
    <row r="19657" spans="1:8">
      <c r="A19657" t="s">
        <v>4</v>
      </c>
      <c r="B19657" s="4" t="s">
        <v>5</v>
      </c>
      <c r="C19657" s="4" t="s">
        <v>7</v>
      </c>
      <c r="D19657" s="4" t="s">
        <v>8</v>
      </c>
      <c r="E19657" s="4" t="s">
        <v>14</v>
      </c>
      <c r="F19657" s="4" t="s">
        <v>74</v>
      </c>
      <c r="G19657" s="4" t="s">
        <v>8</v>
      </c>
      <c r="H19657" s="4" t="s">
        <v>8</v>
      </c>
    </row>
    <row r="19658" spans="1:8">
      <c r="A19658" t="n">
        <v>164817</v>
      </c>
      <c r="B19658" s="40" t="n">
        <v>26</v>
      </c>
      <c r="C19658" s="7" t="n">
        <v>5</v>
      </c>
      <c r="D19658" s="7" t="n">
        <v>17</v>
      </c>
      <c r="E19658" s="7" t="n">
        <v>62749</v>
      </c>
      <c r="F19658" s="7" t="s">
        <v>1030</v>
      </c>
      <c r="G19658" s="7" t="n">
        <v>2</v>
      </c>
      <c r="H19658" s="7" t="n">
        <v>0</v>
      </c>
    </row>
    <row r="19659" spans="1:8">
      <c r="A19659" t="s">
        <v>4</v>
      </c>
      <c r="B19659" s="4" t="s">
        <v>5</v>
      </c>
    </row>
    <row r="19660" spans="1:8">
      <c r="A19660" t="n">
        <v>164854</v>
      </c>
      <c r="B19660" s="41" t="n">
        <v>28</v>
      </c>
    </row>
    <row r="19661" spans="1:8">
      <c r="A19661" t="s">
        <v>4</v>
      </c>
      <c r="B19661" s="4" t="s">
        <v>5</v>
      </c>
      <c r="C19661" s="4" t="s">
        <v>7</v>
      </c>
      <c r="D19661" s="4" t="s">
        <v>7</v>
      </c>
      <c r="E19661" s="4" t="s">
        <v>7</v>
      </c>
    </row>
    <row r="19662" spans="1:8">
      <c r="A19662" t="n">
        <v>164855</v>
      </c>
      <c r="B19662" s="56" t="n">
        <v>61</v>
      </c>
      <c r="C19662" s="7" t="n">
        <v>11</v>
      </c>
      <c r="D19662" s="7" t="n">
        <v>0</v>
      </c>
      <c r="E19662" s="7" t="n">
        <v>1000</v>
      </c>
    </row>
    <row r="19663" spans="1:8">
      <c r="A19663" t="s">
        <v>4</v>
      </c>
      <c r="B19663" s="4" t="s">
        <v>5</v>
      </c>
      <c r="C19663" s="4" t="s">
        <v>7</v>
      </c>
      <c r="D19663" s="4" t="s">
        <v>8</v>
      </c>
      <c r="E19663" s="4" t="s">
        <v>9</v>
      </c>
      <c r="F19663" s="4" t="s">
        <v>13</v>
      </c>
      <c r="G19663" s="4" t="s">
        <v>13</v>
      </c>
      <c r="H19663" s="4" t="s">
        <v>13</v>
      </c>
    </row>
    <row r="19664" spans="1:8">
      <c r="A19664" t="n">
        <v>164862</v>
      </c>
      <c r="B19664" s="52" t="n">
        <v>48</v>
      </c>
      <c r="C19664" s="7" t="n">
        <v>11</v>
      </c>
      <c r="D19664" s="7" t="n">
        <v>0</v>
      </c>
      <c r="E19664" s="7" t="s">
        <v>237</v>
      </c>
      <c r="F19664" s="7" t="n">
        <v>-1</v>
      </c>
      <c r="G19664" s="7" t="n">
        <v>1</v>
      </c>
      <c r="H19664" s="7" t="n">
        <v>0</v>
      </c>
    </row>
    <row r="19665" spans="1:8">
      <c r="A19665" t="s">
        <v>4</v>
      </c>
      <c r="B19665" s="4" t="s">
        <v>5</v>
      </c>
      <c r="C19665" s="4" t="s">
        <v>8</v>
      </c>
      <c r="D19665" s="4" t="s">
        <v>7</v>
      </c>
      <c r="E19665" s="4" t="s">
        <v>9</v>
      </c>
    </row>
    <row r="19666" spans="1:8">
      <c r="A19666" t="n">
        <v>164892</v>
      </c>
      <c r="B19666" s="39" t="n">
        <v>51</v>
      </c>
      <c r="C19666" s="7" t="n">
        <v>4</v>
      </c>
      <c r="D19666" s="7" t="n">
        <v>11</v>
      </c>
      <c r="E19666" s="7" t="s">
        <v>85</v>
      </c>
    </row>
    <row r="19667" spans="1:8">
      <c r="A19667" t="s">
        <v>4</v>
      </c>
      <c r="B19667" s="4" t="s">
        <v>5</v>
      </c>
      <c r="C19667" s="4" t="s">
        <v>7</v>
      </c>
    </row>
    <row r="19668" spans="1:8">
      <c r="A19668" t="n">
        <v>164906</v>
      </c>
      <c r="B19668" s="25" t="n">
        <v>16</v>
      </c>
      <c r="C19668" s="7" t="n">
        <v>0</v>
      </c>
    </row>
    <row r="19669" spans="1:8">
      <c r="A19669" t="s">
        <v>4</v>
      </c>
      <c r="B19669" s="4" t="s">
        <v>5</v>
      </c>
      <c r="C19669" s="4" t="s">
        <v>7</v>
      </c>
      <c r="D19669" s="4" t="s">
        <v>8</v>
      </c>
      <c r="E19669" s="4" t="s">
        <v>14</v>
      </c>
      <c r="F19669" s="4" t="s">
        <v>74</v>
      </c>
      <c r="G19669" s="4" t="s">
        <v>8</v>
      </c>
      <c r="H19669" s="4" t="s">
        <v>8</v>
      </c>
    </row>
    <row r="19670" spans="1:8">
      <c r="A19670" t="n">
        <v>164909</v>
      </c>
      <c r="B19670" s="40" t="n">
        <v>26</v>
      </c>
      <c r="C19670" s="7" t="n">
        <v>11</v>
      </c>
      <c r="D19670" s="7" t="n">
        <v>17</v>
      </c>
      <c r="E19670" s="7" t="n">
        <v>62750</v>
      </c>
      <c r="F19670" s="7" t="s">
        <v>1031</v>
      </c>
      <c r="G19670" s="7" t="n">
        <v>2</v>
      </c>
      <c r="H19670" s="7" t="n">
        <v>0</v>
      </c>
    </row>
    <row r="19671" spans="1:8">
      <c r="A19671" t="s">
        <v>4</v>
      </c>
      <c r="B19671" s="4" t="s">
        <v>5</v>
      </c>
    </row>
    <row r="19672" spans="1:8">
      <c r="A19672" t="n">
        <v>165056</v>
      </c>
      <c r="B19672" s="41" t="n">
        <v>28</v>
      </c>
    </row>
    <row r="19673" spans="1:8">
      <c r="A19673" t="s">
        <v>4</v>
      </c>
      <c r="B19673" s="4" t="s">
        <v>5</v>
      </c>
      <c r="C19673" s="4" t="s">
        <v>8</v>
      </c>
      <c r="D19673" s="4" t="s">
        <v>7</v>
      </c>
      <c r="E19673" s="4" t="s">
        <v>9</v>
      </c>
    </row>
    <row r="19674" spans="1:8">
      <c r="A19674" t="n">
        <v>165057</v>
      </c>
      <c r="B19674" s="39" t="n">
        <v>51</v>
      </c>
      <c r="C19674" s="7" t="n">
        <v>4</v>
      </c>
      <c r="D19674" s="7" t="n">
        <v>0</v>
      </c>
      <c r="E19674" s="7" t="s">
        <v>1032</v>
      </c>
    </row>
    <row r="19675" spans="1:8">
      <c r="A19675" t="s">
        <v>4</v>
      </c>
      <c r="B19675" s="4" t="s">
        <v>5</v>
      </c>
      <c r="C19675" s="4" t="s">
        <v>7</v>
      </c>
    </row>
    <row r="19676" spans="1:8">
      <c r="A19676" t="n">
        <v>165072</v>
      </c>
      <c r="B19676" s="25" t="n">
        <v>16</v>
      </c>
      <c r="C19676" s="7" t="n">
        <v>0</v>
      </c>
    </row>
    <row r="19677" spans="1:8">
      <c r="A19677" t="s">
        <v>4</v>
      </c>
      <c r="B19677" s="4" t="s">
        <v>5</v>
      </c>
      <c r="C19677" s="4" t="s">
        <v>7</v>
      </c>
      <c r="D19677" s="4" t="s">
        <v>8</v>
      </c>
      <c r="E19677" s="4" t="s">
        <v>14</v>
      </c>
      <c r="F19677" s="4" t="s">
        <v>74</v>
      </c>
      <c r="G19677" s="4" t="s">
        <v>8</v>
      </c>
      <c r="H19677" s="4" t="s">
        <v>8</v>
      </c>
    </row>
    <row r="19678" spans="1:8">
      <c r="A19678" t="n">
        <v>165075</v>
      </c>
      <c r="B19678" s="40" t="n">
        <v>26</v>
      </c>
      <c r="C19678" s="7" t="n">
        <v>0</v>
      </c>
      <c r="D19678" s="7" t="n">
        <v>17</v>
      </c>
      <c r="E19678" s="7" t="n">
        <v>62751</v>
      </c>
      <c r="F19678" s="7" t="s">
        <v>1033</v>
      </c>
      <c r="G19678" s="7" t="n">
        <v>2</v>
      </c>
      <c r="H19678" s="7" t="n">
        <v>0</v>
      </c>
    </row>
    <row r="19679" spans="1:8">
      <c r="A19679" t="s">
        <v>4</v>
      </c>
      <c r="B19679" s="4" t="s">
        <v>5</v>
      </c>
    </row>
    <row r="19680" spans="1:8">
      <c r="A19680" t="n">
        <v>165102</v>
      </c>
      <c r="B19680" s="41" t="n">
        <v>28</v>
      </c>
    </row>
    <row r="19681" spans="1:8">
      <c r="A19681" t="s">
        <v>4</v>
      </c>
      <c r="B19681" s="4" t="s">
        <v>5</v>
      </c>
      <c r="C19681" s="4" t="s">
        <v>7</v>
      </c>
      <c r="D19681" s="4" t="s">
        <v>7</v>
      </c>
      <c r="E19681" s="4" t="s">
        <v>7</v>
      </c>
    </row>
    <row r="19682" spans="1:8">
      <c r="A19682" t="n">
        <v>165103</v>
      </c>
      <c r="B19682" s="56" t="n">
        <v>61</v>
      </c>
      <c r="C19682" s="7" t="n">
        <v>0</v>
      </c>
      <c r="D19682" s="7" t="n">
        <v>3</v>
      </c>
      <c r="E19682" s="7" t="n">
        <v>1000</v>
      </c>
    </row>
    <row r="19683" spans="1:8">
      <c r="A19683" t="s">
        <v>4</v>
      </c>
      <c r="B19683" s="4" t="s">
        <v>5</v>
      </c>
      <c r="C19683" s="4" t="s">
        <v>7</v>
      </c>
      <c r="D19683" s="4" t="s">
        <v>7</v>
      </c>
      <c r="E19683" s="4" t="s">
        <v>13</v>
      </c>
      <c r="F19683" s="4" t="s">
        <v>8</v>
      </c>
    </row>
    <row r="19684" spans="1:8">
      <c r="A19684" t="n">
        <v>165110</v>
      </c>
      <c r="B19684" s="90" t="n">
        <v>53</v>
      </c>
      <c r="C19684" s="7" t="n">
        <v>0</v>
      </c>
      <c r="D19684" s="7" t="n">
        <v>3</v>
      </c>
      <c r="E19684" s="7" t="n">
        <v>10</v>
      </c>
      <c r="F19684" s="7" t="n">
        <v>0</v>
      </c>
    </row>
    <row r="19685" spans="1:8">
      <c r="A19685" t="s">
        <v>4</v>
      </c>
      <c r="B19685" s="4" t="s">
        <v>5</v>
      </c>
      <c r="C19685" s="4" t="s">
        <v>7</v>
      </c>
    </row>
    <row r="19686" spans="1:8">
      <c r="A19686" t="n">
        <v>165120</v>
      </c>
      <c r="B19686" s="88" t="n">
        <v>54</v>
      </c>
      <c r="C19686" s="7" t="n">
        <v>0</v>
      </c>
    </row>
    <row r="19687" spans="1:8">
      <c r="A19687" t="s">
        <v>4</v>
      </c>
      <c r="B19687" s="4" t="s">
        <v>5</v>
      </c>
      <c r="C19687" s="4" t="s">
        <v>8</v>
      </c>
      <c r="D19687" s="4" t="s">
        <v>7</v>
      </c>
      <c r="E19687" s="4" t="s">
        <v>9</v>
      </c>
    </row>
    <row r="19688" spans="1:8">
      <c r="A19688" t="n">
        <v>165123</v>
      </c>
      <c r="B19688" s="39" t="n">
        <v>51</v>
      </c>
      <c r="C19688" s="7" t="n">
        <v>4</v>
      </c>
      <c r="D19688" s="7" t="n">
        <v>0</v>
      </c>
      <c r="E19688" s="7" t="s">
        <v>85</v>
      </c>
    </row>
    <row r="19689" spans="1:8">
      <c r="A19689" t="s">
        <v>4</v>
      </c>
      <c r="B19689" s="4" t="s">
        <v>5</v>
      </c>
      <c r="C19689" s="4" t="s">
        <v>7</v>
      </c>
    </row>
    <row r="19690" spans="1:8">
      <c r="A19690" t="n">
        <v>165137</v>
      </c>
      <c r="B19690" s="25" t="n">
        <v>16</v>
      </c>
      <c r="C19690" s="7" t="n">
        <v>0</v>
      </c>
    </row>
    <row r="19691" spans="1:8">
      <c r="A19691" t="s">
        <v>4</v>
      </c>
      <c r="B19691" s="4" t="s">
        <v>5</v>
      </c>
      <c r="C19691" s="4" t="s">
        <v>7</v>
      </c>
      <c r="D19691" s="4" t="s">
        <v>8</v>
      </c>
      <c r="E19691" s="4" t="s">
        <v>14</v>
      </c>
      <c r="F19691" s="4" t="s">
        <v>74</v>
      </c>
      <c r="G19691" s="4" t="s">
        <v>8</v>
      </c>
      <c r="H19691" s="4" t="s">
        <v>8</v>
      </c>
      <c r="I19691" s="4" t="s">
        <v>8</v>
      </c>
      <c r="J19691" s="4" t="s">
        <v>14</v>
      </c>
      <c r="K19691" s="4" t="s">
        <v>74</v>
      </c>
      <c r="L19691" s="4" t="s">
        <v>8</v>
      </c>
      <c r="M19691" s="4" t="s">
        <v>8</v>
      </c>
    </row>
    <row r="19692" spans="1:8">
      <c r="A19692" t="n">
        <v>165140</v>
      </c>
      <c r="B19692" s="40" t="n">
        <v>26</v>
      </c>
      <c r="C19692" s="7" t="n">
        <v>0</v>
      </c>
      <c r="D19692" s="7" t="n">
        <v>17</v>
      </c>
      <c r="E19692" s="7" t="n">
        <v>62752</v>
      </c>
      <c r="F19692" s="7" t="s">
        <v>1034</v>
      </c>
      <c r="G19692" s="7" t="n">
        <v>2</v>
      </c>
      <c r="H19692" s="7" t="n">
        <v>3</v>
      </c>
      <c r="I19692" s="7" t="n">
        <v>17</v>
      </c>
      <c r="J19692" s="7" t="n">
        <v>62753</v>
      </c>
      <c r="K19692" s="7" t="s">
        <v>1035</v>
      </c>
      <c r="L19692" s="7" t="n">
        <v>2</v>
      </c>
      <c r="M19692" s="7" t="n">
        <v>0</v>
      </c>
    </row>
    <row r="19693" spans="1:8">
      <c r="A19693" t="s">
        <v>4</v>
      </c>
      <c r="B19693" s="4" t="s">
        <v>5</v>
      </c>
    </row>
    <row r="19694" spans="1:8">
      <c r="A19694" t="n">
        <v>165289</v>
      </c>
      <c r="B19694" s="41" t="n">
        <v>28</v>
      </c>
    </row>
    <row r="19695" spans="1:8">
      <c r="A19695" t="s">
        <v>4</v>
      </c>
      <c r="B19695" s="4" t="s">
        <v>5</v>
      </c>
      <c r="C19695" s="4" t="s">
        <v>8</v>
      </c>
      <c r="D19695" s="4" t="s">
        <v>7</v>
      </c>
      <c r="E19695" s="4" t="s">
        <v>13</v>
      </c>
    </row>
    <row r="19696" spans="1:8">
      <c r="A19696" t="n">
        <v>165290</v>
      </c>
      <c r="B19696" s="27" t="n">
        <v>58</v>
      </c>
      <c r="C19696" s="7" t="n">
        <v>0</v>
      </c>
      <c r="D19696" s="7" t="n">
        <v>1000</v>
      </c>
      <c r="E19696" s="7" t="n">
        <v>1</v>
      </c>
    </row>
    <row r="19697" spans="1:13">
      <c r="A19697" t="s">
        <v>4</v>
      </c>
      <c r="B19697" s="4" t="s">
        <v>5</v>
      </c>
      <c r="C19697" s="4" t="s">
        <v>8</v>
      </c>
      <c r="D19697" s="4" t="s">
        <v>7</v>
      </c>
    </row>
    <row r="19698" spans="1:13">
      <c r="A19698" t="n">
        <v>165298</v>
      </c>
      <c r="B19698" s="27" t="n">
        <v>58</v>
      </c>
      <c r="C19698" s="7" t="n">
        <v>255</v>
      </c>
      <c r="D19698" s="7" t="n">
        <v>0</v>
      </c>
    </row>
    <row r="19699" spans="1:13">
      <c r="A19699" t="s">
        <v>4</v>
      </c>
      <c r="B19699" s="4" t="s">
        <v>5</v>
      </c>
      <c r="C19699" s="4" t="s">
        <v>8</v>
      </c>
      <c r="D19699" s="4" t="s">
        <v>7</v>
      </c>
      <c r="E19699" s="4" t="s">
        <v>9</v>
      </c>
      <c r="F19699" s="4" t="s">
        <v>9</v>
      </c>
      <c r="G19699" s="4" t="s">
        <v>9</v>
      </c>
      <c r="H19699" s="4" t="s">
        <v>9</v>
      </c>
    </row>
    <row r="19700" spans="1:13">
      <c r="A19700" t="n">
        <v>165302</v>
      </c>
      <c r="B19700" s="39" t="n">
        <v>51</v>
      </c>
      <c r="C19700" s="7" t="n">
        <v>3</v>
      </c>
      <c r="D19700" s="7" t="n">
        <v>0</v>
      </c>
      <c r="E19700" s="7" t="s">
        <v>92</v>
      </c>
      <c r="F19700" s="7" t="s">
        <v>93</v>
      </c>
      <c r="G19700" s="7" t="s">
        <v>94</v>
      </c>
      <c r="H19700" s="7" t="s">
        <v>95</v>
      </c>
    </row>
    <row r="19701" spans="1:13">
      <c r="A19701" t="s">
        <v>4</v>
      </c>
      <c r="B19701" s="4" t="s">
        <v>5</v>
      </c>
      <c r="C19701" s="4" t="s">
        <v>8</v>
      </c>
      <c r="D19701" s="4" t="s">
        <v>7</v>
      </c>
      <c r="E19701" s="4" t="s">
        <v>9</v>
      </c>
      <c r="F19701" s="4" t="s">
        <v>9</v>
      </c>
      <c r="G19701" s="4" t="s">
        <v>9</v>
      </c>
      <c r="H19701" s="4" t="s">
        <v>9</v>
      </c>
    </row>
    <row r="19702" spans="1:13">
      <c r="A19702" t="n">
        <v>165331</v>
      </c>
      <c r="B19702" s="39" t="n">
        <v>51</v>
      </c>
      <c r="C19702" s="7" t="n">
        <v>3</v>
      </c>
      <c r="D19702" s="7" t="n">
        <v>1</v>
      </c>
      <c r="E19702" s="7" t="s">
        <v>92</v>
      </c>
      <c r="F19702" s="7" t="s">
        <v>93</v>
      </c>
      <c r="G19702" s="7" t="s">
        <v>94</v>
      </c>
      <c r="H19702" s="7" t="s">
        <v>95</v>
      </c>
    </row>
    <row r="19703" spans="1:13">
      <c r="A19703" t="s">
        <v>4</v>
      </c>
      <c r="B19703" s="4" t="s">
        <v>5</v>
      </c>
      <c r="C19703" s="4" t="s">
        <v>8</v>
      </c>
      <c r="D19703" s="4" t="s">
        <v>7</v>
      </c>
      <c r="E19703" s="4" t="s">
        <v>9</v>
      </c>
      <c r="F19703" s="4" t="s">
        <v>9</v>
      </c>
      <c r="G19703" s="4" t="s">
        <v>9</v>
      </c>
      <c r="H19703" s="4" t="s">
        <v>9</v>
      </c>
    </row>
    <row r="19704" spans="1:13">
      <c r="A19704" t="n">
        <v>165360</v>
      </c>
      <c r="B19704" s="39" t="n">
        <v>51</v>
      </c>
      <c r="C19704" s="7" t="n">
        <v>3</v>
      </c>
      <c r="D19704" s="7" t="n">
        <v>2</v>
      </c>
      <c r="E19704" s="7" t="s">
        <v>92</v>
      </c>
      <c r="F19704" s="7" t="s">
        <v>93</v>
      </c>
      <c r="G19704" s="7" t="s">
        <v>94</v>
      </c>
      <c r="H19704" s="7" t="s">
        <v>95</v>
      </c>
    </row>
    <row r="19705" spans="1:13">
      <c r="A19705" t="s">
        <v>4</v>
      </c>
      <c r="B19705" s="4" t="s">
        <v>5</v>
      </c>
      <c r="C19705" s="4" t="s">
        <v>8</v>
      </c>
      <c r="D19705" s="4" t="s">
        <v>7</v>
      </c>
      <c r="E19705" s="4" t="s">
        <v>9</v>
      </c>
      <c r="F19705" s="4" t="s">
        <v>9</v>
      </c>
      <c r="G19705" s="4" t="s">
        <v>9</v>
      </c>
      <c r="H19705" s="4" t="s">
        <v>9</v>
      </c>
    </row>
    <row r="19706" spans="1:13">
      <c r="A19706" t="n">
        <v>165389</v>
      </c>
      <c r="B19706" s="39" t="n">
        <v>51</v>
      </c>
      <c r="C19706" s="7" t="n">
        <v>3</v>
      </c>
      <c r="D19706" s="7" t="n">
        <v>3</v>
      </c>
      <c r="E19706" s="7" t="s">
        <v>92</v>
      </c>
      <c r="F19706" s="7" t="s">
        <v>93</v>
      </c>
      <c r="G19706" s="7" t="s">
        <v>94</v>
      </c>
      <c r="H19706" s="7" t="s">
        <v>95</v>
      </c>
    </row>
    <row r="19707" spans="1:13">
      <c r="A19707" t="s">
        <v>4</v>
      </c>
      <c r="B19707" s="4" t="s">
        <v>5</v>
      </c>
      <c r="C19707" s="4" t="s">
        <v>8</v>
      </c>
      <c r="D19707" s="4" t="s">
        <v>7</v>
      </c>
      <c r="E19707" s="4" t="s">
        <v>9</v>
      </c>
      <c r="F19707" s="4" t="s">
        <v>9</v>
      </c>
      <c r="G19707" s="4" t="s">
        <v>9</v>
      </c>
      <c r="H19707" s="4" t="s">
        <v>9</v>
      </c>
    </row>
    <row r="19708" spans="1:13">
      <c r="A19708" t="n">
        <v>165418</v>
      </c>
      <c r="B19708" s="39" t="n">
        <v>51</v>
      </c>
      <c r="C19708" s="7" t="n">
        <v>3</v>
      </c>
      <c r="D19708" s="7" t="n">
        <v>4</v>
      </c>
      <c r="E19708" s="7" t="s">
        <v>92</v>
      </c>
      <c r="F19708" s="7" t="s">
        <v>93</v>
      </c>
      <c r="G19708" s="7" t="s">
        <v>94</v>
      </c>
      <c r="H19708" s="7" t="s">
        <v>95</v>
      </c>
    </row>
    <row r="19709" spans="1:13">
      <c r="A19709" t="s">
        <v>4</v>
      </c>
      <c r="B19709" s="4" t="s">
        <v>5</v>
      </c>
      <c r="C19709" s="4" t="s">
        <v>8</v>
      </c>
      <c r="D19709" s="4" t="s">
        <v>7</v>
      </c>
      <c r="E19709" s="4" t="s">
        <v>9</v>
      </c>
      <c r="F19709" s="4" t="s">
        <v>9</v>
      </c>
      <c r="G19709" s="4" t="s">
        <v>9</v>
      </c>
      <c r="H19709" s="4" t="s">
        <v>9</v>
      </c>
    </row>
    <row r="19710" spans="1:13">
      <c r="A19710" t="n">
        <v>165447</v>
      </c>
      <c r="B19710" s="39" t="n">
        <v>51</v>
      </c>
      <c r="C19710" s="7" t="n">
        <v>3</v>
      </c>
      <c r="D19710" s="7" t="n">
        <v>5</v>
      </c>
      <c r="E19710" s="7" t="s">
        <v>92</v>
      </c>
      <c r="F19710" s="7" t="s">
        <v>93</v>
      </c>
      <c r="G19710" s="7" t="s">
        <v>94</v>
      </c>
      <c r="H19710" s="7" t="s">
        <v>95</v>
      </c>
    </row>
    <row r="19711" spans="1:13">
      <c r="A19711" t="s">
        <v>4</v>
      </c>
      <c r="B19711" s="4" t="s">
        <v>5</v>
      </c>
      <c r="C19711" s="4" t="s">
        <v>8</v>
      </c>
      <c r="D19711" s="4" t="s">
        <v>7</v>
      </c>
      <c r="E19711" s="4" t="s">
        <v>9</v>
      </c>
      <c r="F19711" s="4" t="s">
        <v>9</v>
      </c>
      <c r="G19711" s="4" t="s">
        <v>9</v>
      </c>
      <c r="H19711" s="4" t="s">
        <v>9</v>
      </c>
    </row>
    <row r="19712" spans="1:13">
      <c r="A19712" t="n">
        <v>165476</v>
      </c>
      <c r="B19712" s="39" t="n">
        <v>51</v>
      </c>
      <c r="C19712" s="7" t="n">
        <v>3</v>
      </c>
      <c r="D19712" s="7" t="n">
        <v>6</v>
      </c>
      <c r="E19712" s="7" t="s">
        <v>92</v>
      </c>
      <c r="F19712" s="7" t="s">
        <v>93</v>
      </c>
      <c r="G19712" s="7" t="s">
        <v>94</v>
      </c>
      <c r="H19712" s="7" t="s">
        <v>95</v>
      </c>
    </row>
    <row r="19713" spans="1:8">
      <c r="A19713" t="s">
        <v>4</v>
      </c>
      <c r="B19713" s="4" t="s">
        <v>5</v>
      </c>
      <c r="C19713" s="4" t="s">
        <v>8</v>
      </c>
      <c r="D19713" s="4" t="s">
        <v>7</v>
      </c>
      <c r="E19713" s="4" t="s">
        <v>9</v>
      </c>
      <c r="F19713" s="4" t="s">
        <v>9</v>
      </c>
      <c r="G19713" s="4" t="s">
        <v>9</v>
      </c>
      <c r="H19713" s="4" t="s">
        <v>9</v>
      </c>
    </row>
    <row r="19714" spans="1:8">
      <c r="A19714" t="n">
        <v>165505</v>
      </c>
      <c r="B19714" s="39" t="n">
        <v>51</v>
      </c>
      <c r="C19714" s="7" t="n">
        <v>3</v>
      </c>
      <c r="D19714" s="7" t="n">
        <v>7</v>
      </c>
      <c r="E19714" s="7" t="s">
        <v>92</v>
      </c>
      <c r="F19714" s="7" t="s">
        <v>93</v>
      </c>
      <c r="G19714" s="7" t="s">
        <v>94</v>
      </c>
      <c r="H19714" s="7" t="s">
        <v>95</v>
      </c>
    </row>
    <row r="19715" spans="1:8">
      <c r="A19715" t="s">
        <v>4</v>
      </c>
      <c r="B19715" s="4" t="s">
        <v>5</v>
      </c>
      <c r="C19715" s="4" t="s">
        <v>8</v>
      </c>
      <c r="D19715" s="4" t="s">
        <v>7</v>
      </c>
      <c r="E19715" s="4" t="s">
        <v>9</v>
      </c>
      <c r="F19715" s="4" t="s">
        <v>9</v>
      </c>
      <c r="G19715" s="4" t="s">
        <v>9</v>
      </c>
      <c r="H19715" s="4" t="s">
        <v>9</v>
      </c>
    </row>
    <row r="19716" spans="1:8">
      <c r="A19716" t="n">
        <v>165534</v>
      </c>
      <c r="B19716" s="39" t="n">
        <v>51</v>
      </c>
      <c r="C19716" s="7" t="n">
        <v>3</v>
      </c>
      <c r="D19716" s="7" t="n">
        <v>8</v>
      </c>
      <c r="E19716" s="7" t="s">
        <v>92</v>
      </c>
      <c r="F19716" s="7" t="s">
        <v>93</v>
      </c>
      <c r="G19716" s="7" t="s">
        <v>94</v>
      </c>
      <c r="H19716" s="7" t="s">
        <v>95</v>
      </c>
    </row>
    <row r="19717" spans="1:8">
      <c r="A19717" t="s">
        <v>4</v>
      </c>
      <c r="B19717" s="4" t="s">
        <v>5</v>
      </c>
      <c r="C19717" s="4" t="s">
        <v>8</v>
      </c>
      <c r="D19717" s="4" t="s">
        <v>7</v>
      </c>
      <c r="E19717" s="4" t="s">
        <v>9</v>
      </c>
      <c r="F19717" s="4" t="s">
        <v>9</v>
      </c>
      <c r="G19717" s="4" t="s">
        <v>9</v>
      </c>
      <c r="H19717" s="4" t="s">
        <v>9</v>
      </c>
    </row>
    <row r="19718" spans="1:8">
      <c r="A19718" t="n">
        <v>165563</v>
      </c>
      <c r="B19718" s="39" t="n">
        <v>51</v>
      </c>
      <c r="C19718" s="7" t="n">
        <v>3</v>
      </c>
      <c r="D19718" s="7" t="n">
        <v>9</v>
      </c>
      <c r="E19718" s="7" t="s">
        <v>92</v>
      </c>
      <c r="F19718" s="7" t="s">
        <v>93</v>
      </c>
      <c r="G19718" s="7" t="s">
        <v>94</v>
      </c>
      <c r="H19718" s="7" t="s">
        <v>95</v>
      </c>
    </row>
    <row r="19719" spans="1:8">
      <c r="A19719" t="s">
        <v>4</v>
      </c>
      <c r="B19719" s="4" t="s">
        <v>5</v>
      </c>
      <c r="C19719" s="4" t="s">
        <v>8</v>
      </c>
      <c r="D19719" s="4" t="s">
        <v>7</v>
      </c>
      <c r="E19719" s="4" t="s">
        <v>9</v>
      </c>
      <c r="F19719" s="4" t="s">
        <v>9</v>
      </c>
      <c r="G19719" s="4" t="s">
        <v>9</v>
      </c>
      <c r="H19719" s="4" t="s">
        <v>9</v>
      </c>
    </row>
    <row r="19720" spans="1:8">
      <c r="A19720" t="n">
        <v>165592</v>
      </c>
      <c r="B19720" s="39" t="n">
        <v>51</v>
      </c>
      <c r="C19720" s="7" t="n">
        <v>3</v>
      </c>
      <c r="D19720" s="7" t="n">
        <v>11</v>
      </c>
      <c r="E19720" s="7" t="s">
        <v>92</v>
      </c>
      <c r="F19720" s="7" t="s">
        <v>93</v>
      </c>
      <c r="G19720" s="7" t="s">
        <v>94</v>
      </c>
      <c r="H19720" s="7" t="s">
        <v>95</v>
      </c>
    </row>
    <row r="19721" spans="1:8">
      <c r="A19721" t="s">
        <v>4</v>
      </c>
      <c r="B19721" s="4" t="s">
        <v>5</v>
      </c>
      <c r="C19721" s="4" t="s">
        <v>8</v>
      </c>
      <c r="D19721" s="4" t="s">
        <v>7</v>
      </c>
      <c r="E19721" s="4" t="s">
        <v>9</v>
      </c>
      <c r="F19721" s="4" t="s">
        <v>9</v>
      </c>
      <c r="G19721" s="4" t="s">
        <v>9</v>
      </c>
      <c r="H19721" s="4" t="s">
        <v>9</v>
      </c>
    </row>
    <row r="19722" spans="1:8">
      <c r="A19722" t="n">
        <v>165621</v>
      </c>
      <c r="B19722" s="39" t="n">
        <v>51</v>
      </c>
      <c r="C19722" s="7" t="n">
        <v>3</v>
      </c>
      <c r="D19722" s="7" t="n">
        <v>13</v>
      </c>
      <c r="E19722" s="7" t="s">
        <v>92</v>
      </c>
      <c r="F19722" s="7" t="s">
        <v>93</v>
      </c>
      <c r="G19722" s="7" t="s">
        <v>94</v>
      </c>
      <c r="H19722" s="7" t="s">
        <v>95</v>
      </c>
    </row>
    <row r="19723" spans="1:8">
      <c r="A19723" t="s">
        <v>4</v>
      </c>
      <c r="B19723" s="4" t="s">
        <v>5</v>
      </c>
      <c r="C19723" s="4" t="s">
        <v>8</v>
      </c>
      <c r="D19723" s="4" t="s">
        <v>7</v>
      </c>
      <c r="E19723" s="4" t="s">
        <v>9</v>
      </c>
      <c r="F19723" s="4" t="s">
        <v>9</v>
      </c>
      <c r="G19723" s="4" t="s">
        <v>9</v>
      </c>
      <c r="H19723" s="4" t="s">
        <v>9</v>
      </c>
    </row>
    <row r="19724" spans="1:8">
      <c r="A19724" t="n">
        <v>165650</v>
      </c>
      <c r="B19724" s="39" t="n">
        <v>51</v>
      </c>
      <c r="C19724" s="7" t="n">
        <v>3</v>
      </c>
      <c r="D19724" s="7" t="n">
        <v>80</v>
      </c>
      <c r="E19724" s="7" t="s">
        <v>92</v>
      </c>
      <c r="F19724" s="7" t="s">
        <v>93</v>
      </c>
      <c r="G19724" s="7" t="s">
        <v>94</v>
      </c>
      <c r="H19724" s="7" t="s">
        <v>95</v>
      </c>
    </row>
    <row r="19725" spans="1:8">
      <c r="A19725" t="s">
        <v>4</v>
      </c>
      <c r="B19725" s="4" t="s">
        <v>5</v>
      </c>
      <c r="C19725" s="4" t="s">
        <v>8</v>
      </c>
      <c r="D19725" s="4" t="s">
        <v>7</v>
      </c>
      <c r="E19725" s="4" t="s">
        <v>9</v>
      </c>
      <c r="F19725" s="4" t="s">
        <v>9</v>
      </c>
      <c r="G19725" s="4" t="s">
        <v>9</v>
      </c>
      <c r="H19725" s="4" t="s">
        <v>9</v>
      </c>
    </row>
    <row r="19726" spans="1:8">
      <c r="A19726" t="n">
        <v>165679</v>
      </c>
      <c r="B19726" s="39" t="n">
        <v>51</v>
      </c>
      <c r="C19726" s="7" t="n">
        <v>3</v>
      </c>
      <c r="D19726" s="7" t="n">
        <v>18</v>
      </c>
      <c r="E19726" s="7" t="s">
        <v>92</v>
      </c>
      <c r="F19726" s="7" t="s">
        <v>93</v>
      </c>
      <c r="G19726" s="7" t="s">
        <v>94</v>
      </c>
      <c r="H19726" s="7" t="s">
        <v>95</v>
      </c>
    </row>
    <row r="19727" spans="1:8">
      <c r="A19727" t="s">
        <v>4</v>
      </c>
      <c r="B19727" s="4" t="s">
        <v>5</v>
      </c>
      <c r="C19727" s="4" t="s">
        <v>7</v>
      </c>
      <c r="D19727" s="4" t="s">
        <v>13</v>
      </c>
      <c r="E19727" s="4" t="s">
        <v>13</v>
      </c>
      <c r="F19727" s="4" t="s">
        <v>13</v>
      </c>
      <c r="G19727" s="4" t="s">
        <v>13</v>
      </c>
    </row>
    <row r="19728" spans="1:8">
      <c r="A19728" t="n">
        <v>165708</v>
      </c>
      <c r="B19728" s="46" t="n">
        <v>46</v>
      </c>
      <c r="C19728" s="7" t="n">
        <v>0</v>
      </c>
      <c r="D19728" s="7" t="n">
        <v>-5.44999980926514</v>
      </c>
      <c r="E19728" s="7" t="n">
        <v>2</v>
      </c>
      <c r="F19728" s="7" t="n">
        <v>33.6500015258789</v>
      </c>
      <c r="G19728" s="7" t="n">
        <v>225</v>
      </c>
    </row>
    <row r="19729" spans="1:8">
      <c r="A19729" t="s">
        <v>4</v>
      </c>
      <c r="B19729" s="4" t="s">
        <v>5</v>
      </c>
      <c r="C19729" s="4" t="s">
        <v>7</v>
      </c>
      <c r="D19729" s="4" t="s">
        <v>13</v>
      </c>
      <c r="E19729" s="4" t="s">
        <v>13</v>
      </c>
      <c r="F19729" s="4" t="s">
        <v>13</v>
      </c>
      <c r="G19729" s="4" t="s">
        <v>13</v>
      </c>
    </row>
    <row r="19730" spans="1:8">
      <c r="A19730" t="n">
        <v>165727</v>
      </c>
      <c r="B19730" s="46" t="n">
        <v>46</v>
      </c>
      <c r="C19730" s="7" t="n">
        <v>1</v>
      </c>
      <c r="D19730" s="7" t="n">
        <v>-5.07000017166138</v>
      </c>
      <c r="E19730" s="7" t="n">
        <v>2</v>
      </c>
      <c r="F19730" s="7" t="n">
        <v>32.9500007629395</v>
      </c>
      <c r="G19730" s="7" t="n">
        <v>225</v>
      </c>
    </row>
    <row r="19731" spans="1:8">
      <c r="A19731" t="s">
        <v>4</v>
      </c>
      <c r="B19731" s="4" t="s">
        <v>5</v>
      </c>
      <c r="C19731" s="4" t="s">
        <v>7</v>
      </c>
      <c r="D19731" s="4" t="s">
        <v>13</v>
      </c>
      <c r="E19731" s="4" t="s">
        <v>13</v>
      </c>
      <c r="F19731" s="4" t="s">
        <v>13</v>
      </c>
      <c r="G19731" s="4" t="s">
        <v>13</v>
      </c>
    </row>
    <row r="19732" spans="1:8">
      <c r="A19732" t="n">
        <v>165746</v>
      </c>
      <c r="B19732" s="46" t="n">
        <v>46</v>
      </c>
      <c r="C19732" s="7" t="n">
        <v>2</v>
      </c>
      <c r="D19732" s="7" t="n">
        <v>-4.19999980926514</v>
      </c>
      <c r="E19732" s="7" t="n">
        <v>2</v>
      </c>
      <c r="F19732" s="7" t="n">
        <v>33.4000015258789</v>
      </c>
      <c r="G19732" s="7" t="n">
        <v>225</v>
      </c>
    </row>
    <row r="19733" spans="1:8">
      <c r="A19733" t="s">
        <v>4</v>
      </c>
      <c r="B19733" s="4" t="s">
        <v>5</v>
      </c>
      <c r="C19733" s="4" t="s">
        <v>7</v>
      </c>
      <c r="D19733" s="4" t="s">
        <v>13</v>
      </c>
      <c r="E19733" s="4" t="s">
        <v>13</v>
      </c>
      <c r="F19733" s="4" t="s">
        <v>13</v>
      </c>
      <c r="G19733" s="4" t="s">
        <v>13</v>
      </c>
    </row>
    <row r="19734" spans="1:8">
      <c r="A19734" t="n">
        <v>165765</v>
      </c>
      <c r="B19734" s="46" t="n">
        <v>46</v>
      </c>
      <c r="C19734" s="7" t="n">
        <v>3</v>
      </c>
      <c r="D19734" s="7" t="n">
        <v>-6.25</v>
      </c>
      <c r="E19734" s="7" t="n">
        <v>2</v>
      </c>
      <c r="F19734" s="7" t="n">
        <v>33.8499984741211</v>
      </c>
      <c r="G19734" s="7" t="n">
        <v>225</v>
      </c>
    </row>
    <row r="19735" spans="1:8">
      <c r="A19735" t="s">
        <v>4</v>
      </c>
      <c r="B19735" s="4" t="s">
        <v>5</v>
      </c>
      <c r="C19735" s="4" t="s">
        <v>7</v>
      </c>
      <c r="D19735" s="4" t="s">
        <v>13</v>
      </c>
      <c r="E19735" s="4" t="s">
        <v>13</v>
      </c>
      <c r="F19735" s="4" t="s">
        <v>13</v>
      </c>
      <c r="G19735" s="4" t="s">
        <v>13</v>
      </c>
    </row>
    <row r="19736" spans="1:8">
      <c r="A19736" t="n">
        <v>165784</v>
      </c>
      <c r="B19736" s="46" t="n">
        <v>46</v>
      </c>
      <c r="C19736" s="7" t="n">
        <v>4</v>
      </c>
      <c r="D19736" s="7" t="n">
        <v>-4.40000009536743</v>
      </c>
      <c r="E19736" s="7" t="n">
        <v>2</v>
      </c>
      <c r="F19736" s="7" t="n">
        <v>31.75</v>
      </c>
      <c r="G19736" s="7" t="n">
        <v>225</v>
      </c>
    </row>
    <row r="19737" spans="1:8">
      <c r="A19737" t="s">
        <v>4</v>
      </c>
      <c r="B19737" s="4" t="s">
        <v>5</v>
      </c>
      <c r="C19737" s="4" t="s">
        <v>7</v>
      </c>
      <c r="D19737" s="4" t="s">
        <v>13</v>
      </c>
      <c r="E19737" s="4" t="s">
        <v>13</v>
      </c>
      <c r="F19737" s="4" t="s">
        <v>13</v>
      </c>
      <c r="G19737" s="4" t="s">
        <v>13</v>
      </c>
    </row>
    <row r="19738" spans="1:8">
      <c r="A19738" t="n">
        <v>165803</v>
      </c>
      <c r="B19738" s="46" t="n">
        <v>46</v>
      </c>
      <c r="C19738" s="7" t="n">
        <v>5</v>
      </c>
      <c r="D19738" s="7" t="n">
        <v>-4.59999990463257</v>
      </c>
      <c r="E19738" s="7" t="n">
        <v>2</v>
      </c>
      <c r="F19738" s="7" t="n">
        <v>34.5</v>
      </c>
      <c r="G19738" s="7" t="n">
        <v>225</v>
      </c>
    </row>
    <row r="19739" spans="1:8">
      <c r="A19739" t="s">
        <v>4</v>
      </c>
      <c r="B19739" s="4" t="s">
        <v>5</v>
      </c>
      <c r="C19739" s="4" t="s">
        <v>7</v>
      </c>
      <c r="D19739" s="4" t="s">
        <v>13</v>
      </c>
      <c r="E19739" s="4" t="s">
        <v>13</v>
      </c>
      <c r="F19739" s="4" t="s">
        <v>13</v>
      </c>
      <c r="G19739" s="4" t="s">
        <v>13</v>
      </c>
    </row>
    <row r="19740" spans="1:8">
      <c r="A19740" t="n">
        <v>165822</v>
      </c>
      <c r="B19740" s="46" t="n">
        <v>46</v>
      </c>
      <c r="C19740" s="7" t="n">
        <v>6</v>
      </c>
      <c r="D19740" s="7" t="n">
        <v>-3.25</v>
      </c>
      <c r="E19740" s="7" t="n">
        <v>2</v>
      </c>
      <c r="F19740" s="7" t="n">
        <v>32.1500015258789</v>
      </c>
      <c r="G19740" s="7" t="n">
        <v>225</v>
      </c>
    </row>
    <row r="19741" spans="1:8">
      <c r="A19741" t="s">
        <v>4</v>
      </c>
      <c r="B19741" s="4" t="s">
        <v>5</v>
      </c>
      <c r="C19741" s="4" t="s">
        <v>7</v>
      </c>
      <c r="D19741" s="4" t="s">
        <v>13</v>
      </c>
      <c r="E19741" s="4" t="s">
        <v>13</v>
      </c>
      <c r="F19741" s="4" t="s">
        <v>13</v>
      </c>
      <c r="G19741" s="4" t="s">
        <v>13</v>
      </c>
    </row>
    <row r="19742" spans="1:8">
      <c r="A19742" t="n">
        <v>165841</v>
      </c>
      <c r="B19742" s="46" t="n">
        <v>46</v>
      </c>
      <c r="C19742" s="7" t="n">
        <v>7</v>
      </c>
      <c r="D19742" s="7" t="n">
        <v>-5.80000019073486</v>
      </c>
      <c r="E19742" s="7" t="n">
        <v>2</v>
      </c>
      <c r="F19742" s="7" t="n">
        <v>34.6500015258789</v>
      </c>
      <c r="G19742" s="7" t="n">
        <v>225</v>
      </c>
    </row>
    <row r="19743" spans="1:8">
      <c r="A19743" t="s">
        <v>4</v>
      </c>
      <c r="B19743" s="4" t="s">
        <v>5</v>
      </c>
      <c r="C19743" s="4" t="s">
        <v>7</v>
      </c>
      <c r="D19743" s="4" t="s">
        <v>13</v>
      </c>
      <c r="E19743" s="4" t="s">
        <v>13</v>
      </c>
      <c r="F19743" s="4" t="s">
        <v>13</v>
      </c>
      <c r="G19743" s="4" t="s">
        <v>13</v>
      </c>
    </row>
    <row r="19744" spans="1:8">
      <c r="A19744" t="n">
        <v>165860</v>
      </c>
      <c r="B19744" s="46" t="n">
        <v>46</v>
      </c>
      <c r="C19744" s="7" t="n">
        <v>8</v>
      </c>
      <c r="D19744" s="7" t="n">
        <v>-3.29999995231628</v>
      </c>
      <c r="E19744" s="7" t="n">
        <v>2</v>
      </c>
      <c r="F19744" s="7" t="n">
        <v>33.3499984741211</v>
      </c>
      <c r="G19744" s="7" t="n">
        <v>225</v>
      </c>
    </row>
    <row r="19745" spans="1:7">
      <c r="A19745" t="s">
        <v>4</v>
      </c>
      <c r="B19745" s="4" t="s">
        <v>5</v>
      </c>
      <c r="C19745" s="4" t="s">
        <v>7</v>
      </c>
      <c r="D19745" s="4" t="s">
        <v>13</v>
      </c>
      <c r="E19745" s="4" t="s">
        <v>13</v>
      </c>
      <c r="F19745" s="4" t="s">
        <v>13</v>
      </c>
      <c r="G19745" s="4" t="s">
        <v>13</v>
      </c>
    </row>
    <row r="19746" spans="1:7">
      <c r="A19746" t="n">
        <v>165879</v>
      </c>
      <c r="B19746" s="46" t="n">
        <v>46</v>
      </c>
      <c r="C19746" s="7" t="n">
        <v>9</v>
      </c>
      <c r="D19746" s="7" t="n">
        <v>-4.19999980926514</v>
      </c>
      <c r="E19746" s="7" t="n">
        <v>2</v>
      </c>
      <c r="F19746" s="7" t="n">
        <v>32.6500015258789</v>
      </c>
      <c r="G19746" s="7" t="n">
        <v>225</v>
      </c>
    </row>
    <row r="19747" spans="1:7">
      <c r="A19747" t="s">
        <v>4</v>
      </c>
      <c r="B19747" s="4" t="s">
        <v>5</v>
      </c>
      <c r="C19747" s="4" t="s">
        <v>7</v>
      </c>
      <c r="D19747" s="4" t="s">
        <v>13</v>
      </c>
      <c r="E19747" s="4" t="s">
        <v>13</v>
      </c>
      <c r="F19747" s="4" t="s">
        <v>13</v>
      </c>
      <c r="G19747" s="4" t="s">
        <v>13</v>
      </c>
    </row>
    <row r="19748" spans="1:7">
      <c r="A19748" t="n">
        <v>165898</v>
      </c>
      <c r="B19748" s="46" t="n">
        <v>46</v>
      </c>
      <c r="C19748" s="7" t="n">
        <v>7032</v>
      </c>
      <c r="D19748" s="7" t="n">
        <v>-4.84999990463257</v>
      </c>
      <c r="E19748" s="7" t="n">
        <v>2</v>
      </c>
      <c r="F19748" s="7" t="n">
        <v>33.4000015258789</v>
      </c>
      <c r="G19748" s="7" t="n">
        <v>225</v>
      </c>
    </row>
    <row r="19749" spans="1:7">
      <c r="A19749" t="s">
        <v>4</v>
      </c>
      <c r="B19749" s="4" t="s">
        <v>5</v>
      </c>
      <c r="C19749" s="4" t="s">
        <v>7</v>
      </c>
      <c r="D19749" s="4" t="s">
        <v>13</v>
      </c>
      <c r="E19749" s="4" t="s">
        <v>13</v>
      </c>
      <c r="F19749" s="4" t="s">
        <v>13</v>
      </c>
      <c r="G19749" s="4" t="s">
        <v>13</v>
      </c>
    </row>
    <row r="19750" spans="1:7">
      <c r="A19750" t="n">
        <v>165917</v>
      </c>
      <c r="B19750" s="46" t="n">
        <v>46</v>
      </c>
      <c r="C19750" s="7" t="n">
        <v>11</v>
      </c>
      <c r="D19750" s="7" t="n">
        <v>-3.01999998092651</v>
      </c>
      <c r="E19750" s="7" t="n">
        <v>2</v>
      </c>
      <c r="F19750" s="7" t="n">
        <v>35.0499992370605</v>
      </c>
      <c r="G19750" s="7" t="n">
        <v>225</v>
      </c>
    </row>
    <row r="19751" spans="1:7">
      <c r="A19751" t="s">
        <v>4</v>
      </c>
      <c r="B19751" s="4" t="s">
        <v>5</v>
      </c>
      <c r="C19751" s="4" t="s">
        <v>7</v>
      </c>
      <c r="D19751" s="4" t="s">
        <v>13</v>
      </c>
      <c r="E19751" s="4" t="s">
        <v>13</v>
      </c>
      <c r="F19751" s="4" t="s">
        <v>13</v>
      </c>
      <c r="G19751" s="4" t="s">
        <v>13</v>
      </c>
    </row>
    <row r="19752" spans="1:7">
      <c r="A19752" t="n">
        <v>165936</v>
      </c>
      <c r="B19752" s="46" t="n">
        <v>46</v>
      </c>
      <c r="C19752" s="7" t="n">
        <v>13</v>
      </c>
      <c r="D19752" s="7" t="n">
        <v>-2.21000003814697</v>
      </c>
      <c r="E19752" s="7" t="n">
        <v>2</v>
      </c>
      <c r="F19752" s="7" t="n">
        <v>34.8499984741211</v>
      </c>
      <c r="G19752" s="7" t="n">
        <v>225</v>
      </c>
    </row>
    <row r="19753" spans="1:7">
      <c r="A19753" t="s">
        <v>4</v>
      </c>
      <c r="B19753" s="4" t="s">
        <v>5</v>
      </c>
      <c r="C19753" s="4" t="s">
        <v>7</v>
      </c>
      <c r="D19753" s="4" t="s">
        <v>13</v>
      </c>
      <c r="E19753" s="4" t="s">
        <v>13</v>
      </c>
      <c r="F19753" s="4" t="s">
        <v>13</v>
      </c>
      <c r="G19753" s="4" t="s">
        <v>13</v>
      </c>
    </row>
    <row r="19754" spans="1:7">
      <c r="A19754" t="n">
        <v>165955</v>
      </c>
      <c r="B19754" s="46" t="n">
        <v>46</v>
      </c>
      <c r="C19754" s="7" t="n">
        <v>80</v>
      </c>
      <c r="D19754" s="7" t="n">
        <v>-1.63999998569489</v>
      </c>
      <c r="E19754" s="7" t="n">
        <v>2</v>
      </c>
      <c r="F19754" s="7" t="n">
        <v>33.9000015258789</v>
      </c>
      <c r="G19754" s="7" t="n">
        <v>225</v>
      </c>
    </row>
    <row r="19755" spans="1:7">
      <c r="A19755" t="s">
        <v>4</v>
      </c>
      <c r="B19755" s="4" t="s">
        <v>5</v>
      </c>
      <c r="C19755" s="4" t="s">
        <v>7</v>
      </c>
      <c r="D19755" s="4" t="s">
        <v>13</v>
      </c>
      <c r="E19755" s="4" t="s">
        <v>13</v>
      </c>
      <c r="F19755" s="4" t="s">
        <v>13</v>
      </c>
      <c r="G19755" s="4" t="s">
        <v>13</v>
      </c>
    </row>
    <row r="19756" spans="1:7">
      <c r="A19756" t="n">
        <v>165974</v>
      </c>
      <c r="B19756" s="46" t="n">
        <v>46</v>
      </c>
      <c r="C19756" s="7" t="n">
        <v>83</v>
      </c>
      <c r="D19756" s="7" t="n">
        <v>-1.48000001907349</v>
      </c>
      <c r="E19756" s="7" t="n">
        <v>2</v>
      </c>
      <c r="F19756" s="7" t="n">
        <v>32.8600006103516</v>
      </c>
      <c r="G19756" s="7" t="n">
        <v>225</v>
      </c>
    </row>
    <row r="19757" spans="1:7">
      <c r="A19757" t="s">
        <v>4</v>
      </c>
      <c r="B19757" s="4" t="s">
        <v>5</v>
      </c>
      <c r="C19757" s="4" t="s">
        <v>7</v>
      </c>
      <c r="D19757" s="4" t="s">
        <v>13</v>
      </c>
      <c r="E19757" s="4" t="s">
        <v>13</v>
      </c>
      <c r="F19757" s="4" t="s">
        <v>13</v>
      </c>
      <c r="G19757" s="4" t="s">
        <v>13</v>
      </c>
    </row>
    <row r="19758" spans="1:7">
      <c r="A19758" t="n">
        <v>165993</v>
      </c>
      <c r="B19758" s="46" t="n">
        <v>46</v>
      </c>
      <c r="C19758" s="7" t="n">
        <v>18</v>
      </c>
      <c r="D19758" s="7" t="n">
        <v>-3.27999997138977</v>
      </c>
      <c r="E19758" s="7" t="n">
        <v>2.10999989509583</v>
      </c>
      <c r="F19758" s="7" t="n">
        <v>35.7099990844727</v>
      </c>
      <c r="G19758" s="7" t="n">
        <v>225</v>
      </c>
    </row>
    <row r="19759" spans="1:7">
      <c r="A19759" t="s">
        <v>4</v>
      </c>
      <c r="B19759" s="4" t="s">
        <v>5</v>
      </c>
      <c r="C19759" s="4" t="s">
        <v>7</v>
      </c>
      <c r="D19759" s="4" t="s">
        <v>13</v>
      </c>
      <c r="E19759" s="4" t="s">
        <v>14</v>
      </c>
      <c r="F19759" s="4" t="s">
        <v>13</v>
      </c>
      <c r="G19759" s="4" t="s">
        <v>13</v>
      </c>
      <c r="H19759" s="4" t="s">
        <v>8</v>
      </c>
    </row>
    <row r="19760" spans="1:7">
      <c r="A19760" t="n">
        <v>166012</v>
      </c>
      <c r="B19760" s="87" t="n">
        <v>100</v>
      </c>
      <c r="C19760" s="7" t="n">
        <v>0</v>
      </c>
      <c r="D19760" s="7" t="n">
        <v>-5.69999980926514</v>
      </c>
      <c r="E19760" s="7" t="n">
        <v>1078774989</v>
      </c>
      <c r="F19760" s="7" t="n">
        <v>32.2999992370605</v>
      </c>
      <c r="G19760" s="7" t="n">
        <v>0</v>
      </c>
      <c r="H19760" s="7" t="n">
        <v>0</v>
      </c>
    </row>
    <row r="19761" spans="1:8">
      <c r="A19761" t="s">
        <v>4</v>
      </c>
      <c r="B19761" s="4" t="s">
        <v>5</v>
      </c>
      <c r="C19761" s="4" t="s">
        <v>7</v>
      </c>
      <c r="D19761" s="4" t="s">
        <v>13</v>
      </c>
      <c r="E19761" s="4" t="s">
        <v>14</v>
      </c>
      <c r="F19761" s="4" t="s">
        <v>13</v>
      </c>
      <c r="G19761" s="4" t="s">
        <v>13</v>
      </c>
      <c r="H19761" s="4" t="s">
        <v>8</v>
      </c>
    </row>
    <row r="19762" spans="1:8">
      <c r="A19762" t="n">
        <v>166032</v>
      </c>
      <c r="B19762" s="87" t="n">
        <v>100</v>
      </c>
      <c r="C19762" s="7" t="n">
        <v>1</v>
      </c>
      <c r="D19762" s="7" t="n">
        <v>-5.69999980926514</v>
      </c>
      <c r="E19762" s="7" t="n">
        <v>1078774989</v>
      </c>
      <c r="F19762" s="7" t="n">
        <v>32.2999992370605</v>
      </c>
      <c r="G19762" s="7" t="n">
        <v>0</v>
      </c>
      <c r="H19762" s="7" t="n">
        <v>0</v>
      </c>
    </row>
    <row r="19763" spans="1:8">
      <c r="A19763" t="s">
        <v>4</v>
      </c>
      <c r="B19763" s="4" t="s">
        <v>5</v>
      </c>
      <c r="C19763" s="4" t="s">
        <v>7</v>
      </c>
      <c r="D19763" s="4" t="s">
        <v>13</v>
      </c>
      <c r="E19763" s="4" t="s">
        <v>14</v>
      </c>
      <c r="F19763" s="4" t="s">
        <v>13</v>
      </c>
      <c r="G19763" s="4" t="s">
        <v>13</v>
      </c>
      <c r="H19763" s="4" t="s">
        <v>8</v>
      </c>
    </row>
    <row r="19764" spans="1:8">
      <c r="A19764" t="n">
        <v>166052</v>
      </c>
      <c r="B19764" s="87" t="n">
        <v>100</v>
      </c>
      <c r="C19764" s="7" t="n">
        <v>2</v>
      </c>
      <c r="D19764" s="7" t="n">
        <v>-5.69999980926514</v>
      </c>
      <c r="E19764" s="7" t="n">
        <v>1078774989</v>
      </c>
      <c r="F19764" s="7" t="n">
        <v>32.2999992370605</v>
      </c>
      <c r="G19764" s="7" t="n">
        <v>0</v>
      </c>
      <c r="H19764" s="7" t="n">
        <v>0</v>
      </c>
    </row>
    <row r="19765" spans="1:8">
      <c r="A19765" t="s">
        <v>4</v>
      </c>
      <c r="B19765" s="4" t="s">
        <v>5</v>
      </c>
      <c r="C19765" s="4" t="s">
        <v>7</v>
      </c>
      <c r="D19765" s="4" t="s">
        <v>13</v>
      </c>
      <c r="E19765" s="4" t="s">
        <v>14</v>
      </c>
      <c r="F19765" s="4" t="s">
        <v>13</v>
      </c>
      <c r="G19765" s="4" t="s">
        <v>13</v>
      </c>
      <c r="H19765" s="4" t="s">
        <v>8</v>
      </c>
    </row>
    <row r="19766" spans="1:8">
      <c r="A19766" t="n">
        <v>166072</v>
      </c>
      <c r="B19766" s="87" t="n">
        <v>100</v>
      </c>
      <c r="C19766" s="7" t="n">
        <v>3</v>
      </c>
      <c r="D19766" s="7" t="n">
        <v>-5.69999980926514</v>
      </c>
      <c r="E19766" s="7" t="n">
        <v>1078774989</v>
      </c>
      <c r="F19766" s="7" t="n">
        <v>32.2999992370605</v>
      </c>
      <c r="G19766" s="7" t="n">
        <v>0</v>
      </c>
      <c r="H19766" s="7" t="n">
        <v>0</v>
      </c>
    </row>
    <row r="19767" spans="1:8">
      <c r="A19767" t="s">
        <v>4</v>
      </c>
      <c r="B19767" s="4" t="s">
        <v>5</v>
      </c>
      <c r="C19767" s="4" t="s">
        <v>7</v>
      </c>
      <c r="D19767" s="4" t="s">
        <v>13</v>
      </c>
      <c r="E19767" s="4" t="s">
        <v>14</v>
      </c>
      <c r="F19767" s="4" t="s">
        <v>13</v>
      </c>
      <c r="G19767" s="4" t="s">
        <v>13</v>
      </c>
      <c r="H19767" s="4" t="s">
        <v>8</v>
      </c>
    </row>
    <row r="19768" spans="1:8">
      <c r="A19768" t="n">
        <v>166092</v>
      </c>
      <c r="B19768" s="87" t="n">
        <v>100</v>
      </c>
      <c r="C19768" s="7" t="n">
        <v>4</v>
      </c>
      <c r="D19768" s="7" t="n">
        <v>-5.69999980926514</v>
      </c>
      <c r="E19768" s="7" t="n">
        <v>1078774989</v>
      </c>
      <c r="F19768" s="7" t="n">
        <v>32.2999992370605</v>
      </c>
      <c r="G19768" s="7" t="n">
        <v>0</v>
      </c>
      <c r="H19768" s="7" t="n">
        <v>0</v>
      </c>
    </row>
    <row r="19769" spans="1:8">
      <c r="A19769" t="s">
        <v>4</v>
      </c>
      <c r="B19769" s="4" t="s">
        <v>5</v>
      </c>
      <c r="C19769" s="4" t="s">
        <v>7</v>
      </c>
      <c r="D19769" s="4" t="s">
        <v>13</v>
      </c>
      <c r="E19769" s="4" t="s">
        <v>14</v>
      </c>
      <c r="F19769" s="4" t="s">
        <v>13</v>
      </c>
      <c r="G19769" s="4" t="s">
        <v>13</v>
      </c>
      <c r="H19769" s="4" t="s">
        <v>8</v>
      </c>
    </row>
    <row r="19770" spans="1:8">
      <c r="A19770" t="n">
        <v>166112</v>
      </c>
      <c r="B19770" s="87" t="n">
        <v>100</v>
      </c>
      <c r="C19770" s="7" t="n">
        <v>5</v>
      </c>
      <c r="D19770" s="7" t="n">
        <v>-5.69999980926514</v>
      </c>
      <c r="E19770" s="7" t="n">
        <v>1078774989</v>
      </c>
      <c r="F19770" s="7" t="n">
        <v>32.2999992370605</v>
      </c>
      <c r="G19770" s="7" t="n">
        <v>0</v>
      </c>
      <c r="H19770" s="7" t="n">
        <v>0</v>
      </c>
    </row>
    <row r="19771" spans="1:8">
      <c r="A19771" t="s">
        <v>4</v>
      </c>
      <c r="B19771" s="4" t="s">
        <v>5</v>
      </c>
      <c r="C19771" s="4" t="s">
        <v>7</v>
      </c>
      <c r="D19771" s="4" t="s">
        <v>13</v>
      </c>
      <c r="E19771" s="4" t="s">
        <v>14</v>
      </c>
      <c r="F19771" s="4" t="s">
        <v>13</v>
      </c>
      <c r="G19771" s="4" t="s">
        <v>13</v>
      </c>
      <c r="H19771" s="4" t="s">
        <v>8</v>
      </c>
    </row>
    <row r="19772" spans="1:8">
      <c r="A19772" t="n">
        <v>166132</v>
      </c>
      <c r="B19772" s="87" t="n">
        <v>100</v>
      </c>
      <c r="C19772" s="7" t="n">
        <v>6</v>
      </c>
      <c r="D19772" s="7" t="n">
        <v>-5.69999980926514</v>
      </c>
      <c r="E19772" s="7" t="n">
        <v>1078774989</v>
      </c>
      <c r="F19772" s="7" t="n">
        <v>32.2999992370605</v>
      </c>
      <c r="G19772" s="7" t="n">
        <v>0</v>
      </c>
      <c r="H19772" s="7" t="n">
        <v>0</v>
      </c>
    </row>
    <row r="19773" spans="1:8">
      <c r="A19773" t="s">
        <v>4</v>
      </c>
      <c r="B19773" s="4" t="s">
        <v>5</v>
      </c>
      <c r="C19773" s="4" t="s">
        <v>7</v>
      </c>
      <c r="D19773" s="4" t="s">
        <v>13</v>
      </c>
      <c r="E19773" s="4" t="s">
        <v>14</v>
      </c>
      <c r="F19773" s="4" t="s">
        <v>13</v>
      </c>
      <c r="G19773" s="4" t="s">
        <v>13</v>
      </c>
      <c r="H19773" s="4" t="s">
        <v>8</v>
      </c>
    </row>
    <row r="19774" spans="1:8">
      <c r="A19774" t="n">
        <v>166152</v>
      </c>
      <c r="B19774" s="87" t="n">
        <v>100</v>
      </c>
      <c r="C19774" s="7" t="n">
        <v>7</v>
      </c>
      <c r="D19774" s="7" t="n">
        <v>-5.69999980926514</v>
      </c>
      <c r="E19774" s="7" t="n">
        <v>1078774989</v>
      </c>
      <c r="F19774" s="7" t="n">
        <v>32.2999992370605</v>
      </c>
      <c r="G19774" s="7" t="n">
        <v>0</v>
      </c>
      <c r="H19774" s="7" t="n">
        <v>0</v>
      </c>
    </row>
    <row r="19775" spans="1:8">
      <c r="A19775" t="s">
        <v>4</v>
      </c>
      <c r="B19775" s="4" t="s">
        <v>5</v>
      </c>
      <c r="C19775" s="4" t="s">
        <v>7</v>
      </c>
      <c r="D19775" s="4" t="s">
        <v>13</v>
      </c>
      <c r="E19775" s="4" t="s">
        <v>14</v>
      </c>
      <c r="F19775" s="4" t="s">
        <v>13</v>
      </c>
      <c r="G19775" s="4" t="s">
        <v>13</v>
      </c>
      <c r="H19775" s="4" t="s">
        <v>8</v>
      </c>
    </row>
    <row r="19776" spans="1:8">
      <c r="A19776" t="n">
        <v>166172</v>
      </c>
      <c r="B19776" s="87" t="n">
        <v>100</v>
      </c>
      <c r="C19776" s="7" t="n">
        <v>8</v>
      </c>
      <c r="D19776" s="7" t="n">
        <v>-5.69999980926514</v>
      </c>
      <c r="E19776" s="7" t="n">
        <v>1078774989</v>
      </c>
      <c r="F19776" s="7" t="n">
        <v>32.2999992370605</v>
      </c>
      <c r="G19776" s="7" t="n">
        <v>0</v>
      </c>
      <c r="H19776" s="7" t="n">
        <v>0</v>
      </c>
    </row>
    <row r="19777" spans="1:8">
      <c r="A19777" t="s">
        <v>4</v>
      </c>
      <c r="B19777" s="4" t="s">
        <v>5</v>
      </c>
      <c r="C19777" s="4" t="s">
        <v>7</v>
      </c>
      <c r="D19777" s="4" t="s">
        <v>13</v>
      </c>
      <c r="E19777" s="4" t="s">
        <v>14</v>
      </c>
      <c r="F19777" s="4" t="s">
        <v>13</v>
      </c>
      <c r="G19777" s="4" t="s">
        <v>13</v>
      </c>
      <c r="H19777" s="4" t="s">
        <v>8</v>
      </c>
    </row>
    <row r="19778" spans="1:8">
      <c r="A19778" t="n">
        <v>166192</v>
      </c>
      <c r="B19778" s="87" t="n">
        <v>100</v>
      </c>
      <c r="C19778" s="7" t="n">
        <v>9</v>
      </c>
      <c r="D19778" s="7" t="n">
        <v>-5.69999980926514</v>
      </c>
      <c r="E19778" s="7" t="n">
        <v>1078774989</v>
      </c>
      <c r="F19778" s="7" t="n">
        <v>32.2999992370605</v>
      </c>
      <c r="G19778" s="7" t="n">
        <v>0</v>
      </c>
      <c r="H19778" s="7" t="n">
        <v>0</v>
      </c>
    </row>
    <row r="19779" spans="1:8">
      <c r="A19779" t="s">
        <v>4</v>
      </c>
      <c r="B19779" s="4" t="s">
        <v>5</v>
      </c>
      <c r="C19779" s="4" t="s">
        <v>7</v>
      </c>
      <c r="D19779" s="4" t="s">
        <v>13</v>
      </c>
      <c r="E19779" s="4" t="s">
        <v>14</v>
      </c>
      <c r="F19779" s="4" t="s">
        <v>13</v>
      </c>
      <c r="G19779" s="4" t="s">
        <v>13</v>
      </c>
      <c r="H19779" s="4" t="s">
        <v>8</v>
      </c>
    </row>
    <row r="19780" spans="1:8">
      <c r="A19780" t="n">
        <v>166212</v>
      </c>
      <c r="B19780" s="87" t="n">
        <v>100</v>
      </c>
      <c r="C19780" s="7" t="n">
        <v>7032</v>
      </c>
      <c r="D19780" s="7" t="n">
        <v>-5.69999980926514</v>
      </c>
      <c r="E19780" s="7" t="n">
        <v>1078774989</v>
      </c>
      <c r="F19780" s="7" t="n">
        <v>32.2999992370605</v>
      </c>
      <c r="G19780" s="7" t="n">
        <v>0</v>
      </c>
      <c r="H19780" s="7" t="n">
        <v>0</v>
      </c>
    </row>
    <row r="19781" spans="1:8">
      <c r="A19781" t="s">
        <v>4</v>
      </c>
      <c r="B19781" s="4" t="s">
        <v>5</v>
      </c>
      <c r="C19781" s="4" t="s">
        <v>7</v>
      </c>
      <c r="D19781" s="4" t="s">
        <v>13</v>
      </c>
      <c r="E19781" s="4" t="s">
        <v>14</v>
      </c>
      <c r="F19781" s="4" t="s">
        <v>13</v>
      </c>
      <c r="G19781" s="4" t="s">
        <v>13</v>
      </c>
      <c r="H19781" s="4" t="s">
        <v>8</v>
      </c>
    </row>
    <row r="19782" spans="1:8">
      <c r="A19782" t="n">
        <v>166232</v>
      </c>
      <c r="B19782" s="87" t="n">
        <v>100</v>
      </c>
      <c r="C19782" s="7" t="n">
        <v>11</v>
      </c>
      <c r="D19782" s="7" t="n">
        <v>-5.69999980926514</v>
      </c>
      <c r="E19782" s="7" t="n">
        <v>1078774989</v>
      </c>
      <c r="F19782" s="7" t="n">
        <v>32.2999992370605</v>
      </c>
      <c r="G19782" s="7" t="n">
        <v>0</v>
      </c>
      <c r="H19782" s="7" t="n">
        <v>0</v>
      </c>
    </row>
    <row r="19783" spans="1:8">
      <c r="A19783" t="s">
        <v>4</v>
      </c>
      <c r="B19783" s="4" t="s">
        <v>5</v>
      </c>
      <c r="C19783" s="4" t="s">
        <v>7</v>
      </c>
      <c r="D19783" s="4" t="s">
        <v>13</v>
      </c>
      <c r="E19783" s="4" t="s">
        <v>14</v>
      </c>
      <c r="F19783" s="4" t="s">
        <v>13</v>
      </c>
      <c r="G19783" s="4" t="s">
        <v>13</v>
      </c>
      <c r="H19783" s="4" t="s">
        <v>8</v>
      </c>
    </row>
    <row r="19784" spans="1:8">
      <c r="A19784" t="n">
        <v>166252</v>
      </c>
      <c r="B19784" s="87" t="n">
        <v>100</v>
      </c>
      <c r="C19784" s="7" t="n">
        <v>13</v>
      </c>
      <c r="D19784" s="7" t="n">
        <v>-5.69999980926514</v>
      </c>
      <c r="E19784" s="7" t="n">
        <v>1078774989</v>
      </c>
      <c r="F19784" s="7" t="n">
        <v>32.2999992370605</v>
      </c>
      <c r="G19784" s="7" t="n">
        <v>0</v>
      </c>
      <c r="H19784" s="7" t="n">
        <v>0</v>
      </c>
    </row>
    <row r="19785" spans="1:8">
      <c r="A19785" t="s">
        <v>4</v>
      </c>
      <c r="B19785" s="4" t="s">
        <v>5</v>
      </c>
      <c r="C19785" s="4" t="s">
        <v>7</v>
      </c>
      <c r="D19785" s="4" t="s">
        <v>13</v>
      </c>
      <c r="E19785" s="4" t="s">
        <v>14</v>
      </c>
      <c r="F19785" s="4" t="s">
        <v>13</v>
      </c>
      <c r="G19785" s="4" t="s">
        <v>13</v>
      </c>
      <c r="H19785" s="4" t="s">
        <v>8</v>
      </c>
    </row>
    <row r="19786" spans="1:8">
      <c r="A19786" t="n">
        <v>166272</v>
      </c>
      <c r="B19786" s="87" t="n">
        <v>100</v>
      </c>
      <c r="C19786" s="7" t="n">
        <v>80</v>
      </c>
      <c r="D19786" s="7" t="n">
        <v>-5.69999980926514</v>
      </c>
      <c r="E19786" s="7" t="n">
        <v>1078774989</v>
      </c>
      <c r="F19786" s="7" t="n">
        <v>32.2999992370605</v>
      </c>
      <c r="G19786" s="7" t="n">
        <v>0</v>
      </c>
      <c r="H19786" s="7" t="n">
        <v>0</v>
      </c>
    </row>
    <row r="19787" spans="1:8">
      <c r="A19787" t="s">
        <v>4</v>
      </c>
      <c r="B19787" s="4" t="s">
        <v>5</v>
      </c>
      <c r="C19787" s="4" t="s">
        <v>7</v>
      </c>
      <c r="D19787" s="4" t="s">
        <v>13</v>
      </c>
      <c r="E19787" s="4" t="s">
        <v>14</v>
      </c>
      <c r="F19787" s="4" t="s">
        <v>13</v>
      </c>
      <c r="G19787" s="4" t="s">
        <v>13</v>
      </c>
      <c r="H19787" s="4" t="s">
        <v>8</v>
      </c>
    </row>
    <row r="19788" spans="1:8">
      <c r="A19788" t="n">
        <v>166292</v>
      </c>
      <c r="B19788" s="87" t="n">
        <v>100</v>
      </c>
      <c r="C19788" s="7" t="n">
        <v>83</v>
      </c>
      <c r="D19788" s="7" t="n">
        <v>-5.69999980926514</v>
      </c>
      <c r="E19788" s="7" t="n">
        <v>1078774989</v>
      </c>
      <c r="F19788" s="7" t="n">
        <v>32.2999992370605</v>
      </c>
      <c r="G19788" s="7" t="n">
        <v>0</v>
      </c>
      <c r="H19788" s="7" t="n">
        <v>0</v>
      </c>
    </row>
    <row r="19789" spans="1:8">
      <c r="A19789" t="s">
        <v>4</v>
      </c>
      <c r="B19789" s="4" t="s">
        <v>5</v>
      </c>
      <c r="C19789" s="4" t="s">
        <v>7</v>
      </c>
      <c r="D19789" s="4" t="s">
        <v>13</v>
      </c>
      <c r="E19789" s="4" t="s">
        <v>14</v>
      </c>
      <c r="F19789" s="4" t="s">
        <v>13</v>
      </c>
      <c r="G19789" s="4" t="s">
        <v>13</v>
      </c>
      <c r="H19789" s="4" t="s">
        <v>8</v>
      </c>
    </row>
    <row r="19790" spans="1:8">
      <c r="A19790" t="n">
        <v>166312</v>
      </c>
      <c r="B19790" s="87" t="n">
        <v>100</v>
      </c>
      <c r="C19790" s="7" t="n">
        <v>18</v>
      </c>
      <c r="D19790" s="7" t="n">
        <v>-5.69999980926514</v>
      </c>
      <c r="E19790" s="7" t="n">
        <v>1078774989</v>
      </c>
      <c r="F19790" s="7" t="n">
        <v>32.2999992370605</v>
      </c>
      <c r="G19790" s="7" t="n">
        <v>0</v>
      </c>
      <c r="H19790" s="7" t="n">
        <v>0</v>
      </c>
    </row>
    <row r="19791" spans="1:8">
      <c r="A19791" t="s">
        <v>4</v>
      </c>
      <c r="B19791" s="4" t="s">
        <v>5</v>
      </c>
      <c r="C19791" s="4" t="s">
        <v>7</v>
      </c>
      <c r="D19791" s="4" t="s">
        <v>13</v>
      </c>
      <c r="E19791" s="4" t="s">
        <v>13</v>
      </c>
      <c r="F19791" s="4" t="s">
        <v>13</v>
      </c>
      <c r="G19791" s="4" t="s">
        <v>7</v>
      </c>
      <c r="H19791" s="4" t="s">
        <v>7</v>
      </c>
    </row>
    <row r="19792" spans="1:8">
      <c r="A19792" t="n">
        <v>166332</v>
      </c>
      <c r="B19792" s="55" t="n">
        <v>60</v>
      </c>
      <c r="C19792" s="7" t="n">
        <v>0</v>
      </c>
      <c r="D19792" s="7" t="n">
        <v>0</v>
      </c>
      <c r="E19792" s="7" t="n">
        <v>0</v>
      </c>
      <c r="F19792" s="7" t="n">
        <v>0</v>
      </c>
      <c r="G19792" s="7" t="n">
        <v>0</v>
      </c>
      <c r="H19792" s="7" t="n">
        <v>1</v>
      </c>
    </row>
    <row r="19793" spans="1:8">
      <c r="A19793" t="s">
        <v>4</v>
      </c>
      <c r="B19793" s="4" t="s">
        <v>5</v>
      </c>
      <c r="C19793" s="4" t="s">
        <v>7</v>
      </c>
      <c r="D19793" s="4" t="s">
        <v>13</v>
      </c>
      <c r="E19793" s="4" t="s">
        <v>13</v>
      </c>
      <c r="F19793" s="4" t="s">
        <v>13</v>
      </c>
      <c r="G19793" s="4" t="s">
        <v>7</v>
      </c>
      <c r="H19793" s="4" t="s">
        <v>7</v>
      </c>
    </row>
    <row r="19794" spans="1:8">
      <c r="A19794" t="n">
        <v>166351</v>
      </c>
      <c r="B19794" s="55" t="n">
        <v>60</v>
      </c>
      <c r="C19794" s="7" t="n">
        <v>0</v>
      </c>
      <c r="D19794" s="7" t="n">
        <v>0</v>
      </c>
      <c r="E19794" s="7" t="n">
        <v>0</v>
      </c>
      <c r="F19794" s="7" t="n">
        <v>0</v>
      </c>
      <c r="G19794" s="7" t="n">
        <v>0</v>
      </c>
      <c r="H19794" s="7" t="n">
        <v>0</v>
      </c>
    </row>
    <row r="19795" spans="1:8">
      <c r="A19795" t="s">
        <v>4</v>
      </c>
      <c r="B19795" s="4" t="s">
        <v>5</v>
      </c>
      <c r="C19795" s="4" t="s">
        <v>7</v>
      </c>
      <c r="D19795" s="4" t="s">
        <v>7</v>
      </c>
      <c r="E19795" s="4" t="s">
        <v>7</v>
      </c>
    </row>
    <row r="19796" spans="1:8">
      <c r="A19796" t="n">
        <v>166370</v>
      </c>
      <c r="B19796" s="56" t="n">
        <v>61</v>
      </c>
      <c r="C19796" s="7" t="n">
        <v>0</v>
      </c>
      <c r="D19796" s="7" t="n">
        <v>65533</v>
      </c>
      <c r="E19796" s="7" t="n">
        <v>0</v>
      </c>
    </row>
    <row r="19797" spans="1:8">
      <c r="A19797" t="s">
        <v>4</v>
      </c>
      <c r="B19797" s="4" t="s">
        <v>5</v>
      </c>
      <c r="C19797" s="4" t="s">
        <v>7</v>
      </c>
      <c r="D19797" s="4" t="s">
        <v>13</v>
      </c>
      <c r="E19797" s="4" t="s">
        <v>13</v>
      </c>
      <c r="F19797" s="4" t="s">
        <v>13</v>
      </c>
      <c r="G19797" s="4" t="s">
        <v>7</v>
      </c>
      <c r="H19797" s="4" t="s">
        <v>7</v>
      </c>
    </row>
    <row r="19798" spans="1:8">
      <c r="A19798" t="n">
        <v>166377</v>
      </c>
      <c r="B19798" s="55" t="n">
        <v>60</v>
      </c>
      <c r="C19798" s="7" t="n">
        <v>1</v>
      </c>
      <c r="D19798" s="7" t="n">
        <v>0</v>
      </c>
      <c r="E19798" s="7" t="n">
        <v>0</v>
      </c>
      <c r="F19798" s="7" t="n">
        <v>0</v>
      </c>
      <c r="G19798" s="7" t="n">
        <v>0</v>
      </c>
      <c r="H19798" s="7" t="n">
        <v>1</v>
      </c>
    </row>
    <row r="19799" spans="1:8">
      <c r="A19799" t="s">
        <v>4</v>
      </c>
      <c r="B19799" s="4" t="s">
        <v>5</v>
      </c>
      <c r="C19799" s="4" t="s">
        <v>7</v>
      </c>
      <c r="D19799" s="4" t="s">
        <v>13</v>
      </c>
      <c r="E19799" s="4" t="s">
        <v>13</v>
      </c>
      <c r="F19799" s="4" t="s">
        <v>13</v>
      </c>
      <c r="G19799" s="4" t="s">
        <v>7</v>
      </c>
      <c r="H19799" s="4" t="s">
        <v>7</v>
      </c>
    </row>
    <row r="19800" spans="1:8">
      <c r="A19800" t="n">
        <v>166396</v>
      </c>
      <c r="B19800" s="55" t="n">
        <v>60</v>
      </c>
      <c r="C19800" s="7" t="n">
        <v>1</v>
      </c>
      <c r="D19800" s="7" t="n">
        <v>0</v>
      </c>
      <c r="E19800" s="7" t="n">
        <v>0</v>
      </c>
      <c r="F19800" s="7" t="n">
        <v>0</v>
      </c>
      <c r="G19800" s="7" t="n">
        <v>0</v>
      </c>
      <c r="H19800" s="7" t="n">
        <v>0</v>
      </c>
    </row>
    <row r="19801" spans="1:8">
      <c r="A19801" t="s">
        <v>4</v>
      </c>
      <c r="B19801" s="4" t="s">
        <v>5</v>
      </c>
      <c r="C19801" s="4" t="s">
        <v>7</v>
      </c>
      <c r="D19801" s="4" t="s">
        <v>7</v>
      </c>
      <c r="E19801" s="4" t="s">
        <v>7</v>
      </c>
    </row>
    <row r="19802" spans="1:8">
      <c r="A19802" t="n">
        <v>166415</v>
      </c>
      <c r="B19802" s="56" t="n">
        <v>61</v>
      </c>
      <c r="C19802" s="7" t="n">
        <v>1</v>
      </c>
      <c r="D19802" s="7" t="n">
        <v>65533</v>
      </c>
      <c r="E19802" s="7" t="n">
        <v>0</v>
      </c>
    </row>
    <row r="19803" spans="1:8">
      <c r="A19803" t="s">
        <v>4</v>
      </c>
      <c r="B19803" s="4" t="s">
        <v>5</v>
      </c>
      <c r="C19803" s="4" t="s">
        <v>7</v>
      </c>
      <c r="D19803" s="4" t="s">
        <v>13</v>
      </c>
      <c r="E19803" s="4" t="s">
        <v>13</v>
      </c>
      <c r="F19803" s="4" t="s">
        <v>13</v>
      </c>
      <c r="G19803" s="4" t="s">
        <v>7</v>
      </c>
      <c r="H19803" s="4" t="s">
        <v>7</v>
      </c>
    </row>
    <row r="19804" spans="1:8">
      <c r="A19804" t="n">
        <v>166422</v>
      </c>
      <c r="B19804" s="55" t="n">
        <v>60</v>
      </c>
      <c r="C19804" s="7" t="n">
        <v>2</v>
      </c>
      <c r="D19804" s="7" t="n">
        <v>0</v>
      </c>
      <c r="E19804" s="7" t="n">
        <v>0</v>
      </c>
      <c r="F19804" s="7" t="n">
        <v>0</v>
      </c>
      <c r="G19804" s="7" t="n">
        <v>0</v>
      </c>
      <c r="H19804" s="7" t="n">
        <v>1</v>
      </c>
    </row>
    <row r="19805" spans="1:8">
      <c r="A19805" t="s">
        <v>4</v>
      </c>
      <c r="B19805" s="4" t="s">
        <v>5</v>
      </c>
      <c r="C19805" s="4" t="s">
        <v>7</v>
      </c>
      <c r="D19805" s="4" t="s">
        <v>13</v>
      </c>
      <c r="E19805" s="4" t="s">
        <v>13</v>
      </c>
      <c r="F19805" s="4" t="s">
        <v>13</v>
      </c>
      <c r="G19805" s="4" t="s">
        <v>7</v>
      </c>
      <c r="H19805" s="4" t="s">
        <v>7</v>
      </c>
    </row>
    <row r="19806" spans="1:8">
      <c r="A19806" t="n">
        <v>166441</v>
      </c>
      <c r="B19806" s="55" t="n">
        <v>60</v>
      </c>
      <c r="C19806" s="7" t="n">
        <v>2</v>
      </c>
      <c r="D19806" s="7" t="n">
        <v>0</v>
      </c>
      <c r="E19806" s="7" t="n">
        <v>0</v>
      </c>
      <c r="F19806" s="7" t="n">
        <v>0</v>
      </c>
      <c r="G19806" s="7" t="n">
        <v>0</v>
      </c>
      <c r="H19806" s="7" t="n">
        <v>0</v>
      </c>
    </row>
    <row r="19807" spans="1:8">
      <c r="A19807" t="s">
        <v>4</v>
      </c>
      <c r="B19807" s="4" t="s">
        <v>5</v>
      </c>
      <c r="C19807" s="4" t="s">
        <v>7</v>
      </c>
      <c r="D19807" s="4" t="s">
        <v>7</v>
      </c>
      <c r="E19807" s="4" t="s">
        <v>7</v>
      </c>
    </row>
    <row r="19808" spans="1:8">
      <c r="A19808" t="n">
        <v>166460</v>
      </c>
      <c r="B19808" s="56" t="n">
        <v>61</v>
      </c>
      <c r="C19808" s="7" t="n">
        <v>2</v>
      </c>
      <c r="D19808" s="7" t="n">
        <v>65533</v>
      </c>
      <c r="E19808" s="7" t="n">
        <v>0</v>
      </c>
    </row>
    <row r="19809" spans="1:8">
      <c r="A19809" t="s">
        <v>4</v>
      </c>
      <c r="B19809" s="4" t="s">
        <v>5</v>
      </c>
      <c r="C19809" s="4" t="s">
        <v>7</v>
      </c>
      <c r="D19809" s="4" t="s">
        <v>13</v>
      </c>
      <c r="E19809" s="4" t="s">
        <v>13</v>
      </c>
      <c r="F19809" s="4" t="s">
        <v>13</v>
      </c>
      <c r="G19809" s="4" t="s">
        <v>7</v>
      </c>
      <c r="H19809" s="4" t="s">
        <v>7</v>
      </c>
    </row>
    <row r="19810" spans="1:8">
      <c r="A19810" t="n">
        <v>166467</v>
      </c>
      <c r="B19810" s="55" t="n">
        <v>60</v>
      </c>
      <c r="C19810" s="7" t="n">
        <v>3</v>
      </c>
      <c r="D19810" s="7" t="n">
        <v>0</v>
      </c>
      <c r="E19810" s="7" t="n">
        <v>0</v>
      </c>
      <c r="F19810" s="7" t="n">
        <v>0</v>
      </c>
      <c r="G19810" s="7" t="n">
        <v>0</v>
      </c>
      <c r="H19810" s="7" t="n">
        <v>1</v>
      </c>
    </row>
    <row r="19811" spans="1:8">
      <c r="A19811" t="s">
        <v>4</v>
      </c>
      <c r="B19811" s="4" t="s">
        <v>5</v>
      </c>
      <c r="C19811" s="4" t="s">
        <v>7</v>
      </c>
      <c r="D19811" s="4" t="s">
        <v>13</v>
      </c>
      <c r="E19811" s="4" t="s">
        <v>13</v>
      </c>
      <c r="F19811" s="4" t="s">
        <v>13</v>
      </c>
      <c r="G19811" s="4" t="s">
        <v>7</v>
      </c>
      <c r="H19811" s="4" t="s">
        <v>7</v>
      </c>
    </row>
    <row r="19812" spans="1:8">
      <c r="A19812" t="n">
        <v>166486</v>
      </c>
      <c r="B19812" s="55" t="n">
        <v>60</v>
      </c>
      <c r="C19812" s="7" t="n">
        <v>3</v>
      </c>
      <c r="D19812" s="7" t="n">
        <v>0</v>
      </c>
      <c r="E19812" s="7" t="n">
        <v>0</v>
      </c>
      <c r="F19812" s="7" t="n">
        <v>0</v>
      </c>
      <c r="G19812" s="7" t="n">
        <v>0</v>
      </c>
      <c r="H19812" s="7" t="n">
        <v>0</v>
      </c>
    </row>
    <row r="19813" spans="1:8">
      <c r="A19813" t="s">
        <v>4</v>
      </c>
      <c r="B19813" s="4" t="s">
        <v>5</v>
      </c>
      <c r="C19813" s="4" t="s">
        <v>7</v>
      </c>
      <c r="D19813" s="4" t="s">
        <v>7</v>
      </c>
      <c r="E19813" s="4" t="s">
        <v>7</v>
      </c>
    </row>
    <row r="19814" spans="1:8">
      <c r="A19814" t="n">
        <v>166505</v>
      </c>
      <c r="B19814" s="56" t="n">
        <v>61</v>
      </c>
      <c r="C19814" s="7" t="n">
        <v>3</v>
      </c>
      <c r="D19814" s="7" t="n">
        <v>65533</v>
      </c>
      <c r="E19814" s="7" t="n">
        <v>0</v>
      </c>
    </row>
    <row r="19815" spans="1:8">
      <c r="A19815" t="s">
        <v>4</v>
      </c>
      <c r="B19815" s="4" t="s">
        <v>5</v>
      </c>
      <c r="C19815" s="4" t="s">
        <v>7</v>
      </c>
      <c r="D19815" s="4" t="s">
        <v>13</v>
      </c>
      <c r="E19815" s="4" t="s">
        <v>13</v>
      </c>
      <c r="F19815" s="4" t="s">
        <v>13</v>
      </c>
      <c r="G19815" s="4" t="s">
        <v>7</v>
      </c>
      <c r="H19815" s="4" t="s">
        <v>7</v>
      </c>
    </row>
    <row r="19816" spans="1:8">
      <c r="A19816" t="n">
        <v>166512</v>
      </c>
      <c r="B19816" s="55" t="n">
        <v>60</v>
      </c>
      <c r="C19816" s="7" t="n">
        <v>4</v>
      </c>
      <c r="D19816" s="7" t="n">
        <v>0</v>
      </c>
      <c r="E19816" s="7" t="n">
        <v>0</v>
      </c>
      <c r="F19816" s="7" t="n">
        <v>0</v>
      </c>
      <c r="G19816" s="7" t="n">
        <v>0</v>
      </c>
      <c r="H19816" s="7" t="n">
        <v>1</v>
      </c>
    </row>
    <row r="19817" spans="1:8">
      <c r="A19817" t="s">
        <v>4</v>
      </c>
      <c r="B19817" s="4" t="s">
        <v>5</v>
      </c>
      <c r="C19817" s="4" t="s">
        <v>7</v>
      </c>
      <c r="D19817" s="4" t="s">
        <v>13</v>
      </c>
      <c r="E19817" s="4" t="s">
        <v>13</v>
      </c>
      <c r="F19817" s="4" t="s">
        <v>13</v>
      </c>
      <c r="G19817" s="4" t="s">
        <v>7</v>
      </c>
      <c r="H19817" s="4" t="s">
        <v>7</v>
      </c>
    </row>
    <row r="19818" spans="1:8">
      <c r="A19818" t="n">
        <v>166531</v>
      </c>
      <c r="B19818" s="55" t="n">
        <v>60</v>
      </c>
      <c r="C19818" s="7" t="n">
        <v>4</v>
      </c>
      <c r="D19818" s="7" t="n">
        <v>0</v>
      </c>
      <c r="E19818" s="7" t="n">
        <v>0</v>
      </c>
      <c r="F19818" s="7" t="n">
        <v>0</v>
      </c>
      <c r="G19818" s="7" t="n">
        <v>0</v>
      </c>
      <c r="H19818" s="7" t="n">
        <v>0</v>
      </c>
    </row>
    <row r="19819" spans="1:8">
      <c r="A19819" t="s">
        <v>4</v>
      </c>
      <c r="B19819" s="4" t="s">
        <v>5</v>
      </c>
      <c r="C19819" s="4" t="s">
        <v>7</v>
      </c>
      <c r="D19819" s="4" t="s">
        <v>7</v>
      </c>
      <c r="E19819" s="4" t="s">
        <v>7</v>
      </c>
    </row>
    <row r="19820" spans="1:8">
      <c r="A19820" t="n">
        <v>166550</v>
      </c>
      <c r="B19820" s="56" t="n">
        <v>61</v>
      </c>
      <c r="C19820" s="7" t="n">
        <v>4</v>
      </c>
      <c r="D19820" s="7" t="n">
        <v>65533</v>
      </c>
      <c r="E19820" s="7" t="n">
        <v>0</v>
      </c>
    </row>
    <row r="19821" spans="1:8">
      <c r="A19821" t="s">
        <v>4</v>
      </c>
      <c r="B19821" s="4" t="s">
        <v>5</v>
      </c>
      <c r="C19821" s="4" t="s">
        <v>7</v>
      </c>
      <c r="D19821" s="4" t="s">
        <v>13</v>
      </c>
      <c r="E19821" s="4" t="s">
        <v>13</v>
      </c>
      <c r="F19821" s="4" t="s">
        <v>13</v>
      </c>
      <c r="G19821" s="4" t="s">
        <v>7</v>
      </c>
      <c r="H19821" s="4" t="s">
        <v>7</v>
      </c>
    </row>
    <row r="19822" spans="1:8">
      <c r="A19822" t="n">
        <v>166557</v>
      </c>
      <c r="B19822" s="55" t="n">
        <v>60</v>
      </c>
      <c r="C19822" s="7" t="n">
        <v>5</v>
      </c>
      <c r="D19822" s="7" t="n">
        <v>0</v>
      </c>
      <c r="E19822" s="7" t="n">
        <v>0</v>
      </c>
      <c r="F19822" s="7" t="n">
        <v>0</v>
      </c>
      <c r="G19822" s="7" t="n">
        <v>0</v>
      </c>
      <c r="H19822" s="7" t="n">
        <v>1</v>
      </c>
    </row>
    <row r="19823" spans="1:8">
      <c r="A19823" t="s">
        <v>4</v>
      </c>
      <c r="B19823" s="4" t="s">
        <v>5</v>
      </c>
      <c r="C19823" s="4" t="s">
        <v>7</v>
      </c>
      <c r="D19823" s="4" t="s">
        <v>13</v>
      </c>
      <c r="E19823" s="4" t="s">
        <v>13</v>
      </c>
      <c r="F19823" s="4" t="s">
        <v>13</v>
      </c>
      <c r="G19823" s="4" t="s">
        <v>7</v>
      </c>
      <c r="H19823" s="4" t="s">
        <v>7</v>
      </c>
    </row>
    <row r="19824" spans="1:8">
      <c r="A19824" t="n">
        <v>166576</v>
      </c>
      <c r="B19824" s="55" t="n">
        <v>60</v>
      </c>
      <c r="C19824" s="7" t="n">
        <v>5</v>
      </c>
      <c r="D19824" s="7" t="n">
        <v>0</v>
      </c>
      <c r="E19824" s="7" t="n">
        <v>0</v>
      </c>
      <c r="F19824" s="7" t="n">
        <v>0</v>
      </c>
      <c r="G19824" s="7" t="n">
        <v>0</v>
      </c>
      <c r="H19824" s="7" t="n">
        <v>0</v>
      </c>
    </row>
    <row r="19825" spans="1:8">
      <c r="A19825" t="s">
        <v>4</v>
      </c>
      <c r="B19825" s="4" t="s">
        <v>5</v>
      </c>
      <c r="C19825" s="4" t="s">
        <v>7</v>
      </c>
      <c r="D19825" s="4" t="s">
        <v>7</v>
      </c>
      <c r="E19825" s="4" t="s">
        <v>7</v>
      </c>
    </row>
    <row r="19826" spans="1:8">
      <c r="A19826" t="n">
        <v>166595</v>
      </c>
      <c r="B19826" s="56" t="n">
        <v>61</v>
      </c>
      <c r="C19826" s="7" t="n">
        <v>5</v>
      </c>
      <c r="D19826" s="7" t="n">
        <v>65533</v>
      </c>
      <c r="E19826" s="7" t="n">
        <v>0</v>
      </c>
    </row>
    <row r="19827" spans="1:8">
      <c r="A19827" t="s">
        <v>4</v>
      </c>
      <c r="B19827" s="4" t="s">
        <v>5</v>
      </c>
      <c r="C19827" s="4" t="s">
        <v>7</v>
      </c>
      <c r="D19827" s="4" t="s">
        <v>13</v>
      </c>
      <c r="E19827" s="4" t="s">
        <v>13</v>
      </c>
      <c r="F19827" s="4" t="s">
        <v>13</v>
      </c>
      <c r="G19827" s="4" t="s">
        <v>7</v>
      </c>
      <c r="H19827" s="4" t="s">
        <v>7</v>
      </c>
    </row>
    <row r="19828" spans="1:8">
      <c r="A19828" t="n">
        <v>166602</v>
      </c>
      <c r="B19828" s="55" t="n">
        <v>60</v>
      </c>
      <c r="C19828" s="7" t="n">
        <v>6</v>
      </c>
      <c r="D19828" s="7" t="n">
        <v>0</v>
      </c>
      <c r="E19828" s="7" t="n">
        <v>0</v>
      </c>
      <c r="F19828" s="7" t="n">
        <v>0</v>
      </c>
      <c r="G19828" s="7" t="n">
        <v>0</v>
      </c>
      <c r="H19828" s="7" t="n">
        <v>1</v>
      </c>
    </row>
    <row r="19829" spans="1:8">
      <c r="A19829" t="s">
        <v>4</v>
      </c>
      <c r="B19829" s="4" t="s">
        <v>5</v>
      </c>
      <c r="C19829" s="4" t="s">
        <v>7</v>
      </c>
      <c r="D19829" s="4" t="s">
        <v>13</v>
      </c>
      <c r="E19829" s="4" t="s">
        <v>13</v>
      </c>
      <c r="F19829" s="4" t="s">
        <v>13</v>
      </c>
      <c r="G19829" s="4" t="s">
        <v>7</v>
      </c>
      <c r="H19829" s="4" t="s">
        <v>7</v>
      </c>
    </row>
    <row r="19830" spans="1:8">
      <c r="A19830" t="n">
        <v>166621</v>
      </c>
      <c r="B19830" s="55" t="n">
        <v>60</v>
      </c>
      <c r="C19830" s="7" t="n">
        <v>6</v>
      </c>
      <c r="D19830" s="7" t="n">
        <v>0</v>
      </c>
      <c r="E19830" s="7" t="n">
        <v>0</v>
      </c>
      <c r="F19830" s="7" t="n">
        <v>0</v>
      </c>
      <c r="G19830" s="7" t="n">
        <v>0</v>
      </c>
      <c r="H19830" s="7" t="n">
        <v>0</v>
      </c>
    </row>
    <row r="19831" spans="1:8">
      <c r="A19831" t="s">
        <v>4</v>
      </c>
      <c r="B19831" s="4" t="s">
        <v>5</v>
      </c>
      <c r="C19831" s="4" t="s">
        <v>7</v>
      </c>
      <c r="D19831" s="4" t="s">
        <v>7</v>
      </c>
      <c r="E19831" s="4" t="s">
        <v>7</v>
      </c>
    </row>
    <row r="19832" spans="1:8">
      <c r="A19832" t="n">
        <v>166640</v>
      </c>
      <c r="B19832" s="56" t="n">
        <v>61</v>
      </c>
      <c r="C19832" s="7" t="n">
        <v>6</v>
      </c>
      <c r="D19832" s="7" t="n">
        <v>65533</v>
      </c>
      <c r="E19832" s="7" t="n">
        <v>0</v>
      </c>
    </row>
    <row r="19833" spans="1:8">
      <c r="A19833" t="s">
        <v>4</v>
      </c>
      <c r="B19833" s="4" t="s">
        <v>5</v>
      </c>
      <c r="C19833" s="4" t="s">
        <v>7</v>
      </c>
      <c r="D19833" s="4" t="s">
        <v>13</v>
      </c>
      <c r="E19833" s="4" t="s">
        <v>13</v>
      </c>
      <c r="F19833" s="4" t="s">
        <v>13</v>
      </c>
      <c r="G19833" s="4" t="s">
        <v>7</v>
      </c>
      <c r="H19833" s="4" t="s">
        <v>7</v>
      </c>
    </row>
    <row r="19834" spans="1:8">
      <c r="A19834" t="n">
        <v>166647</v>
      </c>
      <c r="B19834" s="55" t="n">
        <v>60</v>
      </c>
      <c r="C19834" s="7" t="n">
        <v>7</v>
      </c>
      <c r="D19834" s="7" t="n">
        <v>0</v>
      </c>
      <c r="E19834" s="7" t="n">
        <v>0</v>
      </c>
      <c r="F19834" s="7" t="n">
        <v>0</v>
      </c>
      <c r="G19834" s="7" t="n">
        <v>0</v>
      </c>
      <c r="H19834" s="7" t="n">
        <v>1</v>
      </c>
    </row>
    <row r="19835" spans="1:8">
      <c r="A19835" t="s">
        <v>4</v>
      </c>
      <c r="B19835" s="4" t="s">
        <v>5</v>
      </c>
      <c r="C19835" s="4" t="s">
        <v>7</v>
      </c>
      <c r="D19835" s="4" t="s">
        <v>13</v>
      </c>
      <c r="E19835" s="4" t="s">
        <v>13</v>
      </c>
      <c r="F19835" s="4" t="s">
        <v>13</v>
      </c>
      <c r="G19835" s="4" t="s">
        <v>7</v>
      </c>
      <c r="H19835" s="4" t="s">
        <v>7</v>
      </c>
    </row>
    <row r="19836" spans="1:8">
      <c r="A19836" t="n">
        <v>166666</v>
      </c>
      <c r="B19836" s="55" t="n">
        <v>60</v>
      </c>
      <c r="C19836" s="7" t="n">
        <v>7</v>
      </c>
      <c r="D19836" s="7" t="n">
        <v>0</v>
      </c>
      <c r="E19836" s="7" t="n">
        <v>0</v>
      </c>
      <c r="F19836" s="7" t="n">
        <v>0</v>
      </c>
      <c r="G19836" s="7" t="n">
        <v>0</v>
      </c>
      <c r="H19836" s="7" t="n">
        <v>0</v>
      </c>
    </row>
    <row r="19837" spans="1:8">
      <c r="A19837" t="s">
        <v>4</v>
      </c>
      <c r="B19837" s="4" t="s">
        <v>5</v>
      </c>
      <c r="C19837" s="4" t="s">
        <v>7</v>
      </c>
      <c r="D19837" s="4" t="s">
        <v>7</v>
      </c>
      <c r="E19837" s="4" t="s">
        <v>7</v>
      </c>
    </row>
    <row r="19838" spans="1:8">
      <c r="A19838" t="n">
        <v>166685</v>
      </c>
      <c r="B19838" s="56" t="n">
        <v>61</v>
      </c>
      <c r="C19838" s="7" t="n">
        <v>7</v>
      </c>
      <c r="D19838" s="7" t="n">
        <v>65533</v>
      </c>
      <c r="E19838" s="7" t="n">
        <v>0</v>
      </c>
    </row>
    <row r="19839" spans="1:8">
      <c r="A19839" t="s">
        <v>4</v>
      </c>
      <c r="B19839" s="4" t="s">
        <v>5</v>
      </c>
      <c r="C19839" s="4" t="s">
        <v>7</v>
      </c>
      <c r="D19839" s="4" t="s">
        <v>13</v>
      </c>
      <c r="E19839" s="4" t="s">
        <v>13</v>
      </c>
      <c r="F19839" s="4" t="s">
        <v>13</v>
      </c>
      <c r="G19839" s="4" t="s">
        <v>7</v>
      </c>
      <c r="H19839" s="4" t="s">
        <v>7</v>
      </c>
    </row>
    <row r="19840" spans="1:8">
      <c r="A19840" t="n">
        <v>166692</v>
      </c>
      <c r="B19840" s="55" t="n">
        <v>60</v>
      </c>
      <c r="C19840" s="7" t="n">
        <v>8</v>
      </c>
      <c r="D19840" s="7" t="n">
        <v>0</v>
      </c>
      <c r="E19840" s="7" t="n">
        <v>0</v>
      </c>
      <c r="F19840" s="7" t="n">
        <v>0</v>
      </c>
      <c r="G19840" s="7" t="n">
        <v>0</v>
      </c>
      <c r="H19840" s="7" t="n">
        <v>1</v>
      </c>
    </row>
    <row r="19841" spans="1:8">
      <c r="A19841" t="s">
        <v>4</v>
      </c>
      <c r="B19841" s="4" t="s">
        <v>5</v>
      </c>
      <c r="C19841" s="4" t="s">
        <v>7</v>
      </c>
      <c r="D19841" s="4" t="s">
        <v>13</v>
      </c>
      <c r="E19841" s="4" t="s">
        <v>13</v>
      </c>
      <c r="F19841" s="4" t="s">
        <v>13</v>
      </c>
      <c r="G19841" s="4" t="s">
        <v>7</v>
      </c>
      <c r="H19841" s="4" t="s">
        <v>7</v>
      </c>
    </row>
    <row r="19842" spans="1:8">
      <c r="A19842" t="n">
        <v>166711</v>
      </c>
      <c r="B19842" s="55" t="n">
        <v>60</v>
      </c>
      <c r="C19842" s="7" t="n">
        <v>8</v>
      </c>
      <c r="D19842" s="7" t="n">
        <v>0</v>
      </c>
      <c r="E19842" s="7" t="n">
        <v>0</v>
      </c>
      <c r="F19842" s="7" t="n">
        <v>0</v>
      </c>
      <c r="G19842" s="7" t="n">
        <v>0</v>
      </c>
      <c r="H19842" s="7" t="n">
        <v>0</v>
      </c>
    </row>
    <row r="19843" spans="1:8">
      <c r="A19843" t="s">
        <v>4</v>
      </c>
      <c r="B19843" s="4" t="s">
        <v>5</v>
      </c>
      <c r="C19843" s="4" t="s">
        <v>7</v>
      </c>
      <c r="D19843" s="4" t="s">
        <v>7</v>
      </c>
      <c r="E19843" s="4" t="s">
        <v>7</v>
      </c>
    </row>
    <row r="19844" spans="1:8">
      <c r="A19844" t="n">
        <v>166730</v>
      </c>
      <c r="B19844" s="56" t="n">
        <v>61</v>
      </c>
      <c r="C19844" s="7" t="n">
        <v>8</v>
      </c>
      <c r="D19844" s="7" t="n">
        <v>65533</v>
      </c>
      <c r="E19844" s="7" t="n">
        <v>0</v>
      </c>
    </row>
    <row r="19845" spans="1:8">
      <c r="A19845" t="s">
        <v>4</v>
      </c>
      <c r="B19845" s="4" t="s">
        <v>5</v>
      </c>
      <c r="C19845" s="4" t="s">
        <v>7</v>
      </c>
      <c r="D19845" s="4" t="s">
        <v>13</v>
      </c>
      <c r="E19845" s="4" t="s">
        <v>13</v>
      </c>
      <c r="F19845" s="4" t="s">
        <v>13</v>
      </c>
      <c r="G19845" s="4" t="s">
        <v>7</v>
      </c>
      <c r="H19845" s="4" t="s">
        <v>7</v>
      </c>
    </row>
    <row r="19846" spans="1:8">
      <c r="A19846" t="n">
        <v>166737</v>
      </c>
      <c r="B19846" s="55" t="n">
        <v>60</v>
      </c>
      <c r="C19846" s="7" t="n">
        <v>9</v>
      </c>
      <c r="D19846" s="7" t="n">
        <v>0</v>
      </c>
      <c r="E19846" s="7" t="n">
        <v>0</v>
      </c>
      <c r="F19846" s="7" t="n">
        <v>0</v>
      </c>
      <c r="G19846" s="7" t="n">
        <v>0</v>
      </c>
      <c r="H19846" s="7" t="n">
        <v>1</v>
      </c>
    </row>
    <row r="19847" spans="1:8">
      <c r="A19847" t="s">
        <v>4</v>
      </c>
      <c r="B19847" s="4" t="s">
        <v>5</v>
      </c>
      <c r="C19847" s="4" t="s">
        <v>7</v>
      </c>
      <c r="D19847" s="4" t="s">
        <v>13</v>
      </c>
      <c r="E19847" s="4" t="s">
        <v>13</v>
      </c>
      <c r="F19847" s="4" t="s">
        <v>13</v>
      </c>
      <c r="G19847" s="4" t="s">
        <v>7</v>
      </c>
      <c r="H19847" s="4" t="s">
        <v>7</v>
      </c>
    </row>
    <row r="19848" spans="1:8">
      <c r="A19848" t="n">
        <v>166756</v>
      </c>
      <c r="B19848" s="55" t="n">
        <v>60</v>
      </c>
      <c r="C19848" s="7" t="n">
        <v>9</v>
      </c>
      <c r="D19848" s="7" t="n">
        <v>0</v>
      </c>
      <c r="E19848" s="7" t="n">
        <v>0</v>
      </c>
      <c r="F19848" s="7" t="n">
        <v>0</v>
      </c>
      <c r="G19848" s="7" t="n">
        <v>0</v>
      </c>
      <c r="H19848" s="7" t="n">
        <v>0</v>
      </c>
    </row>
    <row r="19849" spans="1:8">
      <c r="A19849" t="s">
        <v>4</v>
      </c>
      <c r="B19849" s="4" t="s">
        <v>5</v>
      </c>
      <c r="C19849" s="4" t="s">
        <v>7</v>
      </c>
      <c r="D19849" s="4" t="s">
        <v>7</v>
      </c>
      <c r="E19849" s="4" t="s">
        <v>7</v>
      </c>
    </row>
    <row r="19850" spans="1:8">
      <c r="A19850" t="n">
        <v>166775</v>
      </c>
      <c r="B19850" s="56" t="n">
        <v>61</v>
      </c>
      <c r="C19850" s="7" t="n">
        <v>9</v>
      </c>
      <c r="D19850" s="7" t="n">
        <v>65533</v>
      </c>
      <c r="E19850" s="7" t="n">
        <v>0</v>
      </c>
    </row>
    <row r="19851" spans="1:8">
      <c r="A19851" t="s">
        <v>4</v>
      </c>
      <c r="B19851" s="4" t="s">
        <v>5</v>
      </c>
      <c r="C19851" s="4" t="s">
        <v>7</v>
      </c>
      <c r="D19851" s="4" t="s">
        <v>13</v>
      </c>
      <c r="E19851" s="4" t="s">
        <v>13</v>
      </c>
      <c r="F19851" s="4" t="s">
        <v>13</v>
      </c>
      <c r="G19851" s="4" t="s">
        <v>7</v>
      </c>
      <c r="H19851" s="4" t="s">
        <v>7</v>
      </c>
    </row>
    <row r="19852" spans="1:8">
      <c r="A19852" t="n">
        <v>166782</v>
      </c>
      <c r="B19852" s="55" t="n">
        <v>60</v>
      </c>
      <c r="C19852" s="7" t="n">
        <v>7032</v>
      </c>
      <c r="D19852" s="7" t="n">
        <v>0</v>
      </c>
      <c r="E19852" s="7" t="n">
        <v>0</v>
      </c>
      <c r="F19852" s="7" t="n">
        <v>0</v>
      </c>
      <c r="G19852" s="7" t="n">
        <v>0</v>
      </c>
      <c r="H19852" s="7" t="n">
        <v>1</v>
      </c>
    </row>
    <row r="19853" spans="1:8">
      <c r="A19853" t="s">
        <v>4</v>
      </c>
      <c r="B19853" s="4" t="s">
        <v>5</v>
      </c>
      <c r="C19853" s="4" t="s">
        <v>7</v>
      </c>
      <c r="D19853" s="4" t="s">
        <v>13</v>
      </c>
      <c r="E19853" s="4" t="s">
        <v>13</v>
      </c>
      <c r="F19853" s="4" t="s">
        <v>13</v>
      </c>
      <c r="G19853" s="4" t="s">
        <v>7</v>
      </c>
      <c r="H19853" s="4" t="s">
        <v>7</v>
      </c>
    </row>
    <row r="19854" spans="1:8">
      <c r="A19854" t="n">
        <v>166801</v>
      </c>
      <c r="B19854" s="55" t="n">
        <v>60</v>
      </c>
      <c r="C19854" s="7" t="n">
        <v>7032</v>
      </c>
      <c r="D19854" s="7" t="n">
        <v>0</v>
      </c>
      <c r="E19854" s="7" t="n">
        <v>0</v>
      </c>
      <c r="F19854" s="7" t="n">
        <v>0</v>
      </c>
      <c r="G19854" s="7" t="n">
        <v>0</v>
      </c>
      <c r="H19854" s="7" t="n">
        <v>0</v>
      </c>
    </row>
    <row r="19855" spans="1:8">
      <c r="A19855" t="s">
        <v>4</v>
      </c>
      <c r="B19855" s="4" t="s">
        <v>5</v>
      </c>
      <c r="C19855" s="4" t="s">
        <v>7</v>
      </c>
      <c r="D19855" s="4" t="s">
        <v>7</v>
      </c>
      <c r="E19855" s="4" t="s">
        <v>7</v>
      </c>
    </row>
    <row r="19856" spans="1:8">
      <c r="A19856" t="n">
        <v>166820</v>
      </c>
      <c r="B19856" s="56" t="n">
        <v>61</v>
      </c>
      <c r="C19856" s="7" t="n">
        <v>7032</v>
      </c>
      <c r="D19856" s="7" t="n">
        <v>65533</v>
      </c>
      <c r="E19856" s="7" t="n">
        <v>0</v>
      </c>
    </row>
    <row r="19857" spans="1:8">
      <c r="A19857" t="s">
        <v>4</v>
      </c>
      <c r="B19857" s="4" t="s">
        <v>5</v>
      </c>
      <c r="C19857" s="4" t="s">
        <v>7</v>
      </c>
      <c r="D19857" s="4" t="s">
        <v>13</v>
      </c>
      <c r="E19857" s="4" t="s">
        <v>13</v>
      </c>
      <c r="F19857" s="4" t="s">
        <v>13</v>
      </c>
      <c r="G19857" s="4" t="s">
        <v>7</v>
      </c>
      <c r="H19857" s="4" t="s">
        <v>7</v>
      </c>
    </row>
    <row r="19858" spans="1:8">
      <c r="A19858" t="n">
        <v>166827</v>
      </c>
      <c r="B19858" s="55" t="n">
        <v>60</v>
      </c>
      <c r="C19858" s="7" t="n">
        <v>11</v>
      </c>
      <c r="D19858" s="7" t="n">
        <v>0</v>
      </c>
      <c r="E19858" s="7" t="n">
        <v>0</v>
      </c>
      <c r="F19858" s="7" t="n">
        <v>0</v>
      </c>
      <c r="G19858" s="7" t="n">
        <v>0</v>
      </c>
      <c r="H19858" s="7" t="n">
        <v>1</v>
      </c>
    </row>
    <row r="19859" spans="1:8">
      <c r="A19859" t="s">
        <v>4</v>
      </c>
      <c r="B19859" s="4" t="s">
        <v>5</v>
      </c>
      <c r="C19859" s="4" t="s">
        <v>7</v>
      </c>
      <c r="D19859" s="4" t="s">
        <v>13</v>
      </c>
      <c r="E19859" s="4" t="s">
        <v>13</v>
      </c>
      <c r="F19859" s="4" t="s">
        <v>13</v>
      </c>
      <c r="G19859" s="4" t="s">
        <v>7</v>
      </c>
      <c r="H19859" s="4" t="s">
        <v>7</v>
      </c>
    </row>
    <row r="19860" spans="1:8">
      <c r="A19860" t="n">
        <v>166846</v>
      </c>
      <c r="B19860" s="55" t="n">
        <v>60</v>
      </c>
      <c r="C19860" s="7" t="n">
        <v>11</v>
      </c>
      <c r="D19860" s="7" t="n">
        <v>0</v>
      </c>
      <c r="E19860" s="7" t="n">
        <v>0</v>
      </c>
      <c r="F19860" s="7" t="n">
        <v>0</v>
      </c>
      <c r="G19860" s="7" t="n">
        <v>0</v>
      </c>
      <c r="H19860" s="7" t="n">
        <v>0</v>
      </c>
    </row>
    <row r="19861" spans="1:8">
      <c r="A19861" t="s">
        <v>4</v>
      </c>
      <c r="B19861" s="4" t="s">
        <v>5</v>
      </c>
      <c r="C19861" s="4" t="s">
        <v>7</v>
      </c>
      <c r="D19861" s="4" t="s">
        <v>7</v>
      </c>
      <c r="E19861" s="4" t="s">
        <v>7</v>
      </c>
    </row>
    <row r="19862" spans="1:8">
      <c r="A19862" t="n">
        <v>166865</v>
      </c>
      <c r="B19862" s="56" t="n">
        <v>61</v>
      </c>
      <c r="C19862" s="7" t="n">
        <v>11</v>
      </c>
      <c r="D19862" s="7" t="n">
        <v>65533</v>
      </c>
      <c r="E19862" s="7" t="n">
        <v>0</v>
      </c>
    </row>
    <row r="19863" spans="1:8">
      <c r="A19863" t="s">
        <v>4</v>
      </c>
      <c r="B19863" s="4" t="s">
        <v>5</v>
      </c>
      <c r="C19863" s="4" t="s">
        <v>7</v>
      </c>
      <c r="D19863" s="4" t="s">
        <v>13</v>
      </c>
      <c r="E19863" s="4" t="s">
        <v>13</v>
      </c>
      <c r="F19863" s="4" t="s">
        <v>13</v>
      </c>
      <c r="G19863" s="4" t="s">
        <v>7</v>
      </c>
      <c r="H19863" s="4" t="s">
        <v>7</v>
      </c>
    </row>
    <row r="19864" spans="1:8">
      <c r="A19864" t="n">
        <v>166872</v>
      </c>
      <c r="B19864" s="55" t="n">
        <v>60</v>
      </c>
      <c r="C19864" s="7" t="n">
        <v>13</v>
      </c>
      <c r="D19864" s="7" t="n">
        <v>0</v>
      </c>
      <c r="E19864" s="7" t="n">
        <v>0</v>
      </c>
      <c r="F19864" s="7" t="n">
        <v>0</v>
      </c>
      <c r="G19864" s="7" t="n">
        <v>0</v>
      </c>
      <c r="H19864" s="7" t="n">
        <v>1</v>
      </c>
    </row>
    <row r="19865" spans="1:8">
      <c r="A19865" t="s">
        <v>4</v>
      </c>
      <c r="B19865" s="4" t="s">
        <v>5</v>
      </c>
      <c r="C19865" s="4" t="s">
        <v>7</v>
      </c>
      <c r="D19865" s="4" t="s">
        <v>13</v>
      </c>
      <c r="E19865" s="4" t="s">
        <v>13</v>
      </c>
      <c r="F19865" s="4" t="s">
        <v>13</v>
      </c>
      <c r="G19865" s="4" t="s">
        <v>7</v>
      </c>
      <c r="H19865" s="4" t="s">
        <v>7</v>
      </c>
    </row>
    <row r="19866" spans="1:8">
      <c r="A19866" t="n">
        <v>166891</v>
      </c>
      <c r="B19866" s="55" t="n">
        <v>60</v>
      </c>
      <c r="C19866" s="7" t="n">
        <v>13</v>
      </c>
      <c r="D19866" s="7" t="n">
        <v>0</v>
      </c>
      <c r="E19866" s="7" t="n">
        <v>0</v>
      </c>
      <c r="F19866" s="7" t="n">
        <v>0</v>
      </c>
      <c r="G19866" s="7" t="n">
        <v>0</v>
      </c>
      <c r="H19866" s="7" t="n">
        <v>0</v>
      </c>
    </row>
    <row r="19867" spans="1:8">
      <c r="A19867" t="s">
        <v>4</v>
      </c>
      <c r="B19867" s="4" t="s">
        <v>5</v>
      </c>
      <c r="C19867" s="4" t="s">
        <v>7</v>
      </c>
      <c r="D19867" s="4" t="s">
        <v>7</v>
      </c>
      <c r="E19867" s="4" t="s">
        <v>7</v>
      </c>
    </row>
    <row r="19868" spans="1:8">
      <c r="A19868" t="n">
        <v>166910</v>
      </c>
      <c r="B19868" s="56" t="n">
        <v>61</v>
      </c>
      <c r="C19868" s="7" t="n">
        <v>13</v>
      </c>
      <c r="D19868" s="7" t="n">
        <v>65533</v>
      </c>
      <c r="E19868" s="7" t="n">
        <v>0</v>
      </c>
    </row>
    <row r="19869" spans="1:8">
      <c r="A19869" t="s">
        <v>4</v>
      </c>
      <c r="B19869" s="4" t="s">
        <v>5</v>
      </c>
      <c r="C19869" s="4" t="s">
        <v>7</v>
      </c>
      <c r="D19869" s="4" t="s">
        <v>13</v>
      </c>
      <c r="E19869" s="4" t="s">
        <v>13</v>
      </c>
      <c r="F19869" s="4" t="s">
        <v>13</v>
      </c>
      <c r="G19869" s="4" t="s">
        <v>7</v>
      </c>
      <c r="H19869" s="4" t="s">
        <v>7</v>
      </c>
    </row>
    <row r="19870" spans="1:8">
      <c r="A19870" t="n">
        <v>166917</v>
      </c>
      <c r="B19870" s="55" t="n">
        <v>60</v>
      </c>
      <c r="C19870" s="7" t="n">
        <v>80</v>
      </c>
      <c r="D19870" s="7" t="n">
        <v>0</v>
      </c>
      <c r="E19870" s="7" t="n">
        <v>0</v>
      </c>
      <c r="F19870" s="7" t="n">
        <v>0</v>
      </c>
      <c r="G19870" s="7" t="n">
        <v>0</v>
      </c>
      <c r="H19870" s="7" t="n">
        <v>1</v>
      </c>
    </row>
    <row r="19871" spans="1:8">
      <c r="A19871" t="s">
        <v>4</v>
      </c>
      <c r="B19871" s="4" t="s">
        <v>5</v>
      </c>
      <c r="C19871" s="4" t="s">
        <v>7</v>
      </c>
      <c r="D19871" s="4" t="s">
        <v>13</v>
      </c>
      <c r="E19871" s="4" t="s">
        <v>13</v>
      </c>
      <c r="F19871" s="4" t="s">
        <v>13</v>
      </c>
      <c r="G19871" s="4" t="s">
        <v>7</v>
      </c>
      <c r="H19871" s="4" t="s">
        <v>7</v>
      </c>
    </row>
    <row r="19872" spans="1:8">
      <c r="A19872" t="n">
        <v>166936</v>
      </c>
      <c r="B19872" s="55" t="n">
        <v>60</v>
      </c>
      <c r="C19872" s="7" t="n">
        <v>80</v>
      </c>
      <c r="D19872" s="7" t="n">
        <v>0</v>
      </c>
      <c r="E19872" s="7" t="n">
        <v>0</v>
      </c>
      <c r="F19872" s="7" t="n">
        <v>0</v>
      </c>
      <c r="G19872" s="7" t="n">
        <v>0</v>
      </c>
      <c r="H19872" s="7" t="n">
        <v>0</v>
      </c>
    </row>
    <row r="19873" spans="1:8">
      <c r="A19873" t="s">
        <v>4</v>
      </c>
      <c r="B19873" s="4" t="s">
        <v>5</v>
      </c>
      <c r="C19873" s="4" t="s">
        <v>7</v>
      </c>
      <c r="D19873" s="4" t="s">
        <v>7</v>
      </c>
      <c r="E19873" s="4" t="s">
        <v>7</v>
      </c>
    </row>
    <row r="19874" spans="1:8">
      <c r="A19874" t="n">
        <v>166955</v>
      </c>
      <c r="B19874" s="56" t="n">
        <v>61</v>
      </c>
      <c r="C19874" s="7" t="n">
        <v>80</v>
      </c>
      <c r="D19874" s="7" t="n">
        <v>65533</v>
      </c>
      <c r="E19874" s="7" t="n">
        <v>0</v>
      </c>
    </row>
    <row r="19875" spans="1:8">
      <c r="A19875" t="s">
        <v>4</v>
      </c>
      <c r="B19875" s="4" t="s">
        <v>5</v>
      </c>
      <c r="C19875" s="4" t="s">
        <v>7</v>
      </c>
      <c r="D19875" s="4" t="s">
        <v>13</v>
      </c>
      <c r="E19875" s="4" t="s">
        <v>13</v>
      </c>
      <c r="F19875" s="4" t="s">
        <v>13</v>
      </c>
      <c r="G19875" s="4" t="s">
        <v>7</v>
      </c>
      <c r="H19875" s="4" t="s">
        <v>7</v>
      </c>
    </row>
    <row r="19876" spans="1:8">
      <c r="A19876" t="n">
        <v>166962</v>
      </c>
      <c r="B19876" s="55" t="n">
        <v>60</v>
      </c>
      <c r="C19876" s="7" t="n">
        <v>83</v>
      </c>
      <c r="D19876" s="7" t="n">
        <v>0</v>
      </c>
      <c r="E19876" s="7" t="n">
        <v>0</v>
      </c>
      <c r="F19876" s="7" t="n">
        <v>0</v>
      </c>
      <c r="G19876" s="7" t="n">
        <v>0</v>
      </c>
      <c r="H19876" s="7" t="n">
        <v>1</v>
      </c>
    </row>
    <row r="19877" spans="1:8">
      <c r="A19877" t="s">
        <v>4</v>
      </c>
      <c r="B19877" s="4" t="s">
        <v>5</v>
      </c>
      <c r="C19877" s="4" t="s">
        <v>7</v>
      </c>
      <c r="D19877" s="4" t="s">
        <v>13</v>
      </c>
      <c r="E19877" s="4" t="s">
        <v>13</v>
      </c>
      <c r="F19877" s="4" t="s">
        <v>13</v>
      </c>
      <c r="G19877" s="4" t="s">
        <v>7</v>
      </c>
      <c r="H19877" s="4" t="s">
        <v>7</v>
      </c>
    </row>
    <row r="19878" spans="1:8">
      <c r="A19878" t="n">
        <v>166981</v>
      </c>
      <c r="B19878" s="55" t="n">
        <v>60</v>
      </c>
      <c r="C19878" s="7" t="n">
        <v>83</v>
      </c>
      <c r="D19878" s="7" t="n">
        <v>0</v>
      </c>
      <c r="E19878" s="7" t="n">
        <v>0</v>
      </c>
      <c r="F19878" s="7" t="n">
        <v>0</v>
      </c>
      <c r="G19878" s="7" t="n">
        <v>0</v>
      </c>
      <c r="H19878" s="7" t="n">
        <v>0</v>
      </c>
    </row>
    <row r="19879" spans="1:8">
      <c r="A19879" t="s">
        <v>4</v>
      </c>
      <c r="B19879" s="4" t="s">
        <v>5</v>
      </c>
      <c r="C19879" s="4" t="s">
        <v>7</v>
      </c>
      <c r="D19879" s="4" t="s">
        <v>7</v>
      </c>
      <c r="E19879" s="4" t="s">
        <v>7</v>
      </c>
    </row>
    <row r="19880" spans="1:8">
      <c r="A19880" t="n">
        <v>167000</v>
      </c>
      <c r="B19880" s="56" t="n">
        <v>61</v>
      </c>
      <c r="C19880" s="7" t="n">
        <v>83</v>
      </c>
      <c r="D19880" s="7" t="n">
        <v>65533</v>
      </c>
      <c r="E19880" s="7" t="n">
        <v>0</v>
      </c>
    </row>
    <row r="19881" spans="1:8">
      <c r="A19881" t="s">
        <v>4</v>
      </c>
      <c r="B19881" s="4" t="s">
        <v>5</v>
      </c>
      <c r="C19881" s="4" t="s">
        <v>7</v>
      </c>
      <c r="D19881" s="4" t="s">
        <v>13</v>
      </c>
      <c r="E19881" s="4" t="s">
        <v>13</v>
      </c>
      <c r="F19881" s="4" t="s">
        <v>13</v>
      </c>
      <c r="G19881" s="4" t="s">
        <v>7</v>
      </c>
      <c r="H19881" s="4" t="s">
        <v>7</v>
      </c>
    </row>
    <row r="19882" spans="1:8">
      <c r="A19882" t="n">
        <v>167007</v>
      </c>
      <c r="B19882" s="55" t="n">
        <v>60</v>
      </c>
      <c r="C19882" s="7" t="n">
        <v>18</v>
      </c>
      <c r="D19882" s="7" t="n">
        <v>0</v>
      </c>
      <c r="E19882" s="7" t="n">
        <v>0</v>
      </c>
      <c r="F19882" s="7" t="n">
        <v>0</v>
      </c>
      <c r="G19882" s="7" t="n">
        <v>0</v>
      </c>
      <c r="H19882" s="7" t="n">
        <v>1</v>
      </c>
    </row>
    <row r="19883" spans="1:8">
      <c r="A19883" t="s">
        <v>4</v>
      </c>
      <c r="B19883" s="4" t="s">
        <v>5</v>
      </c>
      <c r="C19883" s="4" t="s">
        <v>7</v>
      </c>
      <c r="D19883" s="4" t="s">
        <v>13</v>
      </c>
      <c r="E19883" s="4" t="s">
        <v>13</v>
      </c>
      <c r="F19883" s="4" t="s">
        <v>13</v>
      </c>
      <c r="G19883" s="4" t="s">
        <v>7</v>
      </c>
      <c r="H19883" s="4" t="s">
        <v>7</v>
      </c>
    </row>
    <row r="19884" spans="1:8">
      <c r="A19884" t="n">
        <v>167026</v>
      </c>
      <c r="B19884" s="55" t="n">
        <v>60</v>
      </c>
      <c r="C19884" s="7" t="n">
        <v>18</v>
      </c>
      <c r="D19884" s="7" t="n">
        <v>0</v>
      </c>
      <c r="E19884" s="7" t="n">
        <v>0</v>
      </c>
      <c r="F19884" s="7" t="n">
        <v>0</v>
      </c>
      <c r="G19884" s="7" t="n">
        <v>0</v>
      </c>
      <c r="H19884" s="7" t="n">
        <v>0</v>
      </c>
    </row>
    <row r="19885" spans="1:8">
      <c r="A19885" t="s">
        <v>4</v>
      </c>
      <c r="B19885" s="4" t="s">
        <v>5</v>
      </c>
      <c r="C19885" s="4" t="s">
        <v>7</v>
      </c>
      <c r="D19885" s="4" t="s">
        <v>7</v>
      </c>
      <c r="E19885" s="4" t="s">
        <v>7</v>
      </c>
    </row>
    <row r="19886" spans="1:8">
      <c r="A19886" t="n">
        <v>167045</v>
      </c>
      <c r="B19886" s="56" t="n">
        <v>61</v>
      </c>
      <c r="C19886" s="7" t="n">
        <v>18</v>
      </c>
      <c r="D19886" s="7" t="n">
        <v>65533</v>
      </c>
      <c r="E19886" s="7" t="n">
        <v>0</v>
      </c>
    </row>
    <row r="19887" spans="1:8">
      <c r="A19887" t="s">
        <v>4</v>
      </c>
      <c r="B19887" s="4" t="s">
        <v>5</v>
      </c>
      <c r="C19887" s="4" t="s">
        <v>7</v>
      </c>
    </row>
    <row r="19888" spans="1:8">
      <c r="A19888" t="n">
        <v>167052</v>
      </c>
      <c r="B19888" s="25" t="n">
        <v>16</v>
      </c>
      <c r="C19888" s="7" t="n">
        <v>0</v>
      </c>
    </row>
    <row r="19889" spans="1:8">
      <c r="A19889" t="s">
        <v>4</v>
      </c>
      <c r="B19889" s="4" t="s">
        <v>5</v>
      </c>
      <c r="C19889" s="4" t="s">
        <v>7</v>
      </c>
      <c r="D19889" s="4" t="s">
        <v>7</v>
      </c>
      <c r="E19889" s="4" t="s">
        <v>7</v>
      </c>
      <c r="F19889" s="4" t="s">
        <v>14</v>
      </c>
      <c r="G19889" s="4" t="s">
        <v>14</v>
      </c>
      <c r="H19889" s="4" t="s">
        <v>14</v>
      </c>
    </row>
    <row r="19890" spans="1:8">
      <c r="A19890" t="n">
        <v>167055</v>
      </c>
      <c r="B19890" s="56" t="n">
        <v>61</v>
      </c>
      <c r="C19890" s="7" t="n">
        <v>0</v>
      </c>
      <c r="D19890" s="7" t="n">
        <v>65535</v>
      </c>
      <c r="E19890" s="7" t="n">
        <v>0</v>
      </c>
      <c r="F19890" s="7" t="n">
        <v>-1061788058</v>
      </c>
      <c r="G19890" s="7" t="n">
        <v>1079613850</v>
      </c>
      <c r="H19890" s="7" t="n">
        <v>1107374899</v>
      </c>
    </row>
    <row r="19891" spans="1:8">
      <c r="A19891" t="s">
        <v>4</v>
      </c>
      <c r="B19891" s="4" t="s">
        <v>5</v>
      </c>
      <c r="C19891" s="4" t="s">
        <v>7</v>
      </c>
      <c r="D19891" s="4" t="s">
        <v>7</v>
      </c>
      <c r="E19891" s="4" t="s">
        <v>7</v>
      </c>
      <c r="F19891" s="4" t="s">
        <v>14</v>
      </c>
      <c r="G19891" s="4" t="s">
        <v>14</v>
      </c>
      <c r="H19891" s="4" t="s">
        <v>14</v>
      </c>
    </row>
    <row r="19892" spans="1:8">
      <c r="A19892" t="n">
        <v>167074</v>
      </c>
      <c r="B19892" s="56" t="n">
        <v>61</v>
      </c>
      <c r="C19892" s="7" t="n">
        <v>1</v>
      </c>
      <c r="D19892" s="7" t="n">
        <v>65535</v>
      </c>
      <c r="E19892" s="7" t="n">
        <v>0</v>
      </c>
      <c r="F19892" s="7" t="n">
        <v>-1061788058</v>
      </c>
      <c r="G19892" s="7" t="n">
        <v>1079613850</v>
      </c>
      <c r="H19892" s="7" t="n">
        <v>1107374899</v>
      </c>
    </row>
    <row r="19893" spans="1:8">
      <c r="A19893" t="s">
        <v>4</v>
      </c>
      <c r="B19893" s="4" t="s">
        <v>5</v>
      </c>
      <c r="C19893" s="4" t="s">
        <v>7</v>
      </c>
      <c r="D19893" s="4" t="s">
        <v>7</v>
      </c>
      <c r="E19893" s="4" t="s">
        <v>7</v>
      </c>
      <c r="F19893" s="4" t="s">
        <v>14</v>
      </c>
      <c r="G19893" s="4" t="s">
        <v>14</v>
      </c>
      <c r="H19893" s="4" t="s">
        <v>14</v>
      </c>
    </row>
    <row r="19894" spans="1:8">
      <c r="A19894" t="n">
        <v>167093</v>
      </c>
      <c r="B19894" s="56" t="n">
        <v>61</v>
      </c>
      <c r="C19894" s="7" t="n">
        <v>2</v>
      </c>
      <c r="D19894" s="7" t="n">
        <v>65535</v>
      </c>
      <c r="E19894" s="7" t="n">
        <v>0</v>
      </c>
      <c r="F19894" s="7" t="n">
        <v>-1061788058</v>
      </c>
      <c r="G19894" s="7" t="n">
        <v>1079613850</v>
      </c>
      <c r="H19894" s="7" t="n">
        <v>1107374899</v>
      </c>
    </row>
    <row r="19895" spans="1:8">
      <c r="A19895" t="s">
        <v>4</v>
      </c>
      <c r="B19895" s="4" t="s">
        <v>5</v>
      </c>
      <c r="C19895" s="4" t="s">
        <v>7</v>
      </c>
      <c r="D19895" s="4" t="s">
        <v>7</v>
      </c>
      <c r="E19895" s="4" t="s">
        <v>7</v>
      </c>
      <c r="F19895" s="4" t="s">
        <v>14</v>
      </c>
      <c r="G19895" s="4" t="s">
        <v>14</v>
      </c>
      <c r="H19895" s="4" t="s">
        <v>14</v>
      </c>
    </row>
    <row r="19896" spans="1:8">
      <c r="A19896" t="n">
        <v>167112</v>
      </c>
      <c r="B19896" s="56" t="n">
        <v>61</v>
      </c>
      <c r="C19896" s="7" t="n">
        <v>3</v>
      </c>
      <c r="D19896" s="7" t="n">
        <v>65535</v>
      </c>
      <c r="E19896" s="7" t="n">
        <v>0</v>
      </c>
      <c r="F19896" s="7" t="n">
        <v>-1061788058</v>
      </c>
      <c r="G19896" s="7" t="n">
        <v>1079613850</v>
      </c>
      <c r="H19896" s="7" t="n">
        <v>1107374899</v>
      </c>
    </row>
    <row r="19897" spans="1:8">
      <c r="A19897" t="s">
        <v>4</v>
      </c>
      <c r="B19897" s="4" t="s">
        <v>5</v>
      </c>
      <c r="C19897" s="4" t="s">
        <v>7</v>
      </c>
      <c r="D19897" s="4" t="s">
        <v>7</v>
      </c>
      <c r="E19897" s="4" t="s">
        <v>7</v>
      </c>
      <c r="F19897" s="4" t="s">
        <v>14</v>
      </c>
      <c r="G19897" s="4" t="s">
        <v>14</v>
      </c>
      <c r="H19897" s="4" t="s">
        <v>14</v>
      </c>
    </row>
    <row r="19898" spans="1:8">
      <c r="A19898" t="n">
        <v>167131</v>
      </c>
      <c r="B19898" s="56" t="n">
        <v>61</v>
      </c>
      <c r="C19898" s="7" t="n">
        <v>4</v>
      </c>
      <c r="D19898" s="7" t="n">
        <v>65535</v>
      </c>
      <c r="E19898" s="7" t="n">
        <v>0</v>
      </c>
      <c r="F19898" s="7" t="n">
        <v>-1061788058</v>
      </c>
      <c r="G19898" s="7" t="n">
        <v>1079613850</v>
      </c>
      <c r="H19898" s="7" t="n">
        <v>1107374899</v>
      </c>
    </row>
    <row r="19899" spans="1:8">
      <c r="A19899" t="s">
        <v>4</v>
      </c>
      <c r="B19899" s="4" t="s">
        <v>5</v>
      </c>
      <c r="C19899" s="4" t="s">
        <v>7</v>
      </c>
      <c r="D19899" s="4" t="s">
        <v>7</v>
      </c>
      <c r="E19899" s="4" t="s">
        <v>7</v>
      </c>
      <c r="F19899" s="4" t="s">
        <v>14</v>
      </c>
      <c r="G19899" s="4" t="s">
        <v>14</v>
      </c>
      <c r="H19899" s="4" t="s">
        <v>14</v>
      </c>
    </row>
    <row r="19900" spans="1:8">
      <c r="A19900" t="n">
        <v>167150</v>
      </c>
      <c r="B19900" s="56" t="n">
        <v>61</v>
      </c>
      <c r="C19900" s="7" t="n">
        <v>5</v>
      </c>
      <c r="D19900" s="7" t="n">
        <v>65535</v>
      </c>
      <c r="E19900" s="7" t="n">
        <v>0</v>
      </c>
      <c r="F19900" s="7" t="n">
        <v>-1061788058</v>
      </c>
      <c r="G19900" s="7" t="n">
        <v>1079613850</v>
      </c>
      <c r="H19900" s="7" t="n">
        <v>1107374899</v>
      </c>
    </row>
    <row r="19901" spans="1:8">
      <c r="A19901" t="s">
        <v>4</v>
      </c>
      <c r="B19901" s="4" t="s">
        <v>5</v>
      </c>
      <c r="C19901" s="4" t="s">
        <v>7</v>
      </c>
      <c r="D19901" s="4" t="s">
        <v>7</v>
      </c>
      <c r="E19901" s="4" t="s">
        <v>7</v>
      </c>
      <c r="F19901" s="4" t="s">
        <v>14</v>
      </c>
      <c r="G19901" s="4" t="s">
        <v>14</v>
      </c>
      <c r="H19901" s="4" t="s">
        <v>14</v>
      </c>
    </row>
    <row r="19902" spans="1:8">
      <c r="A19902" t="n">
        <v>167169</v>
      </c>
      <c r="B19902" s="56" t="n">
        <v>61</v>
      </c>
      <c r="C19902" s="7" t="n">
        <v>6</v>
      </c>
      <c r="D19902" s="7" t="n">
        <v>65535</v>
      </c>
      <c r="E19902" s="7" t="n">
        <v>0</v>
      </c>
      <c r="F19902" s="7" t="n">
        <v>-1061788058</v>
      </c>
      <c r="G19902" s="7" t="n">
        <v>1079613850</v>
      </c>
      <c r="H19902" s="7" t="n">
        <v>1107374899</v>
      </c>
    </row>
    <row r="19903" spans="1:8">
      <c r="A19903" t="s">
        <v>4</v>
      </c>
      <c r="B19903" s="4" t="s">
        <v>5</v>
      </c>
      <c r="C19903" s="4" t="s">
        <v>7</v>
      </c>
      <c r="D19903" s="4" t="s">
        <v>7</v>
      </c>
      <c r="E19903" s="4" t="s">
        <v>7</v>
      </c>
      <c r="F19903" s="4" t="s">
        <v>14</v>
      </c>
      <c r="G19903" s="4" t="s">
        <v>14</v>
      </c>
      <c r="H19903" s="4" t="s">
        <v>14</v>
      </c>
    </row>
    <row r="19904" spans="1:8">
      <c r="A19904" t="n">
        <v>167188</v>
      </c>
      <c r="B19904" s="56" t="n">
        <v>61</v>
      </c>
      <c r="C19904" s="7" t="n">
        <v>7</v>
      </c>
      <c r="D19904" s="7" t="n">
        <v>65535</v>
      </c>
      <c r="E19904" s="7" t="n">
        <v>0</v>
      </c>
      <c r="F19904" s="7" t="n">
        <v>-1061788058</v>
      </c>
      <c r="G19904" s="7" t="n">
        <v>1079613850</v>
      </c>
      <c r="H19904" s="7" t="n">
        <v>1107374899</v>
      </c>
    </row>
    <row r="19905" spans="1:8">
      <c r="A19905" t="s">
        <v>4</v>
      </c>
      <c r="B19905" s="4" t="s">
        <v>5</v>
      </c>
      <c r="C19905" s="4" t="s">
        <v>7</v>
      </c>
      <c r="D19905" s="4" t="s">
        <v>7</v>
      </c>
      <c r="E19905" s="4" t="s">
        <v>7</v>
      </c>
      <c r="F19905" s="4" t="s">
        <v>14</v>
      </c>
      <c r="G19905" s="4" t="s">
        <v>14</v>
      </c>
      <c r="H19905" s="4" t="s">
        <v>14</v>
      </c>
    </row>
    <row r="19906" spans="1:8">
      <c r="A19906" t="n">
        <v>167207</v>
      </c>
      <c r="B19906" s="56" t="n">
        <v>61</v>
      </c>
      <c r="C19906" s="7" t="n">
        <v>8</v>
      </c>
      <c r="D19906" s="7" t="n">
        <v>65535</v>
      </c>
      <c r="E19906" s="7" t="n">
        <v>0</v>
      </c>
      <c r="F19906" s="7" t="n">
        <v>-1061788058</v>
      </c>
      <c r="G19906" s="7" t="n">
        <v>1079613850</v>
      </c>
      <c r="H19906" s="7" t="n">
        <v>1107374899</v>
      </c>
    </row>
    <row r="19907" spans="1:8">
      <c r="A19907" t="s">
        <v>4</v>
      </c>
      <c r="B19907" s="4" t="s">
        <v>5</v>
      </c>
      <c r="C19907" s="4" t="s">
        <v>7</v>
      </c>
      <c r="D19907" s="4" t="s">
        <v>7</v>
      </c>
      <c r="E19907" s="4" t="s">
        <v>7</v>
      </c>
      <c r="F19907" s="4" t="s">
        <v>14</v>
      </c>
      <c r="G19907" s="4" t="s">
        <v>14</v>
      </c>
      <c r="H19907" s="4" t="s">
        <v>14</v>
      </c>
    </row>
    <row r="19908" spans="1:8">
      <c r="A19908" t="n">
        <v>167226</v>
      </c>
      <c r="B19908" s="56" t="n">
        <v>61</v>
      </c>
      <c r="C19908" s="7" t="n">
        <v>9</v>
      </c>
      <c r="D19908" s="7" t="n">
        <v>65535</v>
      </c>
      <c r="E19908" s="7" t="n">
        <v>0</v>
      </c>
      <c r="F19908" s="7" t="n">
        <v>-1061788058</v>
      </c>
      <c r="G19908" s="7" t="n">
        <v>1079613850</v>
      </c>
      <c r="H19908" s="7" t="n">
        <v>1107374899</v>
      </c>
    </row>
    <row r="19909" spans="1:8">
      <c r="A19909" t="s">
        <v>4</v>
      </c>
      <c r="B19909" s="4" t="s">
        <v>5</v>
      </c>
      <c r="C19909" s="4" t="s">
        <v>7</v>
      </c>
      <c r="D19909" s="4" t="s">
        <v>7</v>
      </c>
      <c r="E19909" s="4" t="s">
        <v>7</v>
      </c>
      <c r="F19909" s="4" t="s">
        <v>14</v>
      </c>
      <c r="G19909" s="4" t="s">
        <v>14</v>
      </c>
      <c r="H19909" s="4" t="s">
        <v>14</v>
      </c>
    </row>
    <row r="19910" spans="1:8">
      <c r="A19910" t="n">
        <v>167245</v>
      </c>
      <c r="B19910" s="56" t="n">
        <v>61</v>
      </c>
      <c r="C19910" s="7" t="n">
        <v>7032</v>
      </c>
      <c r="D19910" s="7" t="n">
        <v>65535</v>
      </c>
      <c r="E19910" s="7" t="n">
        <v>0</v>
      </c>
      <c r="F19910" s="7" t="n">
        <v>-1061788058</v>
      </c>
      <c r="G19910" s="7" t="n">
        <v>1079613850</v>
      </c>
      <c r="H19910" s="7" t="n">
        <v>1107374899</v>
      </c>
    </row>
    <row r="19911" spans="1:8">
      <c r="A19911" t="s">
        <v>4</v>
      </c>
      <c r="B19911" s="4" t="s">
        <v>5</v>
      </c>
      <c r="C19911" s="4" t="s">
        <v>7</v>
      </c>
      <c r="D19911" s="4" t="s">
        <v>7</v>
      </c>
      <c r="E19911" s="4" t="s">
        <v>7</v>
      </c>
      <c r="F19911" s="4" t="s">
        <v>14</v>
      </c>
      <c r="G19911" s="4" t="s">
        <v>14</v>
      </c>
      <c r="H19911" s="4" t="s">
        <v>14</v>
      </c>
    </row>
    <row r="19912" spans="1:8">
      <c r="A19912" t="n">
        <v>167264</v>
      </c>
      <c r="B19912" s="56" t="n">
        <v>61</v>
      </c>
      <c r="C19912" s="7" t="n">
        <v>11</v>
      </c>
      <c r="D19912" s="7" t="n">
        <v>65535</v>
      </c>
      <c r="E19912" s="7" t="n">
        <v>0</v>
      </c>
      <c r="F19912" s="7" t="n">
        <v>-1061788058</v>
      </c>
      <c r="G19912" s="7" t="n">
        <v>1079613850</v>
      </c>
      <c r="H19912" s="7" t="n">
        <v>1107374899</v>
      </c>
    </row>
    <row r="19913" spans="1:8">
      <c r="A19913" t="s">
        <v>4</v>
      </c>
      <c r="B19913" s="4" t="s">
        <v>5</v>
      </c>
      <c r="C19913" s="4" t="s">
        <v>7</v>
      </c>
      <c r="D19913" s="4" t="s">
        <v>7</v>
      </c>
      <c r="E19913" s="4" t="s">
        <v>7</v>
      </c>
      <c r="F19913" s="4" t="s">
        <v>14</v>
      </c>
      <c r="G19913" s="4" t="s">
        <v>14</v>
      </c>
      <c r="H19913" s="4" t="s">
        <v>14</v>
      </c>
    </row>
    <row r="19914" spans="1:8">
      <c r="A19914" t="n">
        <v>167283</v>
      </c>
      <c r="B19914" s="56" t="n">
        <v>61</v>
      </c>
      <c r="C19914" s="7" t="n">
        <v>13</v>
      </c>
      <c r="D19914" s="7" t="n">
        <v>65535</v>
      </c>
      <c r="E19914" s="7" t="n">
        <v>0</v>
      </c>
      <c r="F19914" s="7" t="n">
        <v>-1061788058</v>
      </c>
      <c r="G19914" s="7" t="n">
        <v>1079613850</v>
      </c>
      <c r="H19914" s="7" t="n">
        <v>1107374899</v>
      </c>
    </row>
    <row r="19915" spans="1:8">
      <c r="A19915" t="s">
        <v>4</v>
      </c>
      <c r="B19915" s="4" t="s">
        <v>5</v>
      </c>
      <c r="C19915" s="4" t="s">
        <v>7</v>
      </c>
      <c r="D19915" s="4" t="s">
        <v>7</v>
      </c>
      <c r="E19915" s="4" t="s">
        <v>7</v>
      </c>
      <c r="F19915" s="4" t="s">
        <v>14</v>
      </c>
      <c r="G19915" s="4" t="s">
        <v>14</v>
      </c>
      <c r="H19915" s="4" t="s">
        <v>14</v>
      </c>
    </row>
    <row r="19916" spans="1:8">
      <c r="A19916" t="n">
        <v>167302</v>
      </c>
      <c r="B19916" s="56" t="n">
        <v>61</v>
      </c>
      <c r="C19916" s="7" t="n">
        <v>80</v>
      </c>
      <c r="D19916" s="7" t="n">
        <v>65535</v>
      </c>
      <c r="E19916" s="7" t="n">
        <v>0</v>
      </c>
      <c r="F19916" s="7" t="n">
        <v>-1061788058</v>
      </c>
      <c r="G19916" s="7" t="n">
        <v>1079613850</v>
      </c>
      <c r="H19916" s="7" t="n">
        <v>1107374899</v>
      </c>
    </row>
    <row r="19917" spans="1:8">
      <c r="A19917" t="s">
        <v>4</v>
      </c>
      <c r="B19917" s="4" t="s">
        <v>5</v>
      </c>
      <c r="C19917" s="4" t="s">
        <v>7</v>
      </c>
      <c r="D19917" s="4" t="s">
        <v>7</v>
      </c>
      <c r="E19917" s="4" t="s">
        <v>7</v>
      </c>
      <c r="F19917" s="4" t="s">
        <v>14</v>
      </c>
      <c r="G19917" s="4" t="s">
        <v>14</v>
      </c>
      <c r="H19917" s="4" t="s">
        <v>14</v>
      </c>
    </row>
    <row r="19918" spans="1:8">
      <c r="A19918" t="n">
        <v>167321</v>
      </c>
      <c r="B19918" s="56" t="n">
        <v>61</v>
      </c>
      <c r="C19918" s="7" t="n">
        <v>18</v>
      </c>
      <c r="D19918" s="7" t="n">
        <v>65535</v>
      </c>
      <c r="E19918" s="7" t="n">
        <v>0</v>
      </c>
      <c r="F19918" s="7" t="n">
        <v>-1061788058</v>
      </c>
      <c r="G19918" s="7" t="n">
        <v>1079613850</v>
      </c>
      <c r="H19918" s="7" t="n">
        <v>1107374899</v>
      </c>
    </row>
    <row r="19919" spans="1:8">
      <c r="A19919" t="s">
        <v>4</v>
      </c>
      <c r="B19919" s="4" t="s">
        <v>5</v>
      </c>
      <c r="C19919" s="4" t="s">
        <v>8</v>
      </c>
      <c r="D19919" s="4" t="s">
        <v>8</v>
      </c>
      <c r="E19919" s="4" t="s">
        <v>13</v>
      </c>
      <c r="F19919" s="4" t="s">
        <v>13</v>
      </c>
      <c r="G19919" s="4" t="s">
        <v>13</v>
      </c>
      <c r="H19919" s="4" t="s">
        <v>7</v>
      </c>
    </row>
    <row r="19920" spans="1:8">
      <c r="A19920" t="n">
        <v>167340</v>
      </c>
      <c r="B19920" s="31" t="n">
        <v>45</v>
      </c>
      <c r="C19920" s="7" t="n">
        <v>2</v>
      </c>
      <c r="D19920" s="7" t="n">
        <v>3</v>
      </c>
      <c r="E19920" s="7" t="n">
        <v>-5.55000019073486</v>
      </c>
      <c r="F19920" s="7" t="n">
        <v>3.20000004768372</v>
      </c>
      <c r="G19920" s="7" t="n">
        <v>32.4500007629395</v>
      </c>
      <c r="H19920" s="7" t="n">
        <v>0</v>
      </c>
    </row>
    <row r="19921" spans="1:8">
      <c r="A19921" t="s">
        <v>4</v>
      </c>
      <c r="B19921" s="4" t="s">
        <v>5</v>
      </c>
      <c r="C19921" s="4" t="s">
        <v>8</v>
      </c>
      <c r="D19921" s="4" t="s">
        <v>8</v>
      </c>
      <c r="E19921" s="4" t="s">
        <v>13</v>
      </c>
      <c r="F19921" s="4" t="s">
        <v>13</v>
      </c>
      <c r="G19921" s="4" t="s">
        <v>13</v>
      </c>
      <c r="H19921" s="4" t="s">
        <v>7</v>
      </c>
      <c r="I19921" s="4" t="s">
        <v>8</v>
      </c>
    </row>
    <row r="19922" spans="1:8">
      <c r="A19922" t="n">
        <v>167357</v>
      </c>
      <c r="B19922" s="31" t="n">
        <v>45</v>
      </c>
      <c r="C19922" s="7" t="n">
        <v>4</v>
      </c>
      <c r="D19922" s="7" t="n">
        <v>3</v>
      </c>
      <c r="E19922" s="7" t="n">
        <v>20</v>
      </c>
      <c r="F19922" s="7" t="n">
        <v>75.25</v>
      </c>
      <c r="G19922" s="7" t="n">
        <v>0</v>
      </c>
      <c r="H19922" s="7" t="n">
        <v>0</v>
      </c>
      <c r="I19922" s="7" t="n">
        <v>0</v>
      </c>
    </row>
    <row r="19923" spans="1:8">
      <c r="A19923" t="s">
        <v>4</v>
      </c>
      <c r="B19923" s="4" t="s">
        <v>5</v>
      </c>
      <c r="C19923" s="4" t="s">
        <v>8</v>
      </c>
      <c r="D19923" s="4" t="s">
        <v>8</v>
      </c>
      <c r="E19923" s="4" t="s">
        <v>13</v>
      </c>
      <c r="F19923" s="4" t="s">
        <v>7</v>
      </c>
    </row>
    <row r="19924" spans="1:8">
      <c r="A19924" t="n">
        <v>167375</v>
      </c>
      <c r="B19924" s="31" t="n">
        <v>45</v>
      </c>
      <c r="C19924" s="7" t="n">
        <v>5</v>
      </c>
      <c r="D19924" s="7" t="n">
        <v>3</v>
      </c>
      <c r="E19924" s="7" t="n">
        <v>4.5</v>
      </c>
      <c r="F19924" s="7" t="n">
        <v>0</v>
      </c>
    </row>
    <row r="19925" spans="1:8">
      <c r="A19925" t="s">
        <v>4</v>
      </c>
      <c r="B19925" s="4" t="s">
        <v>5</v>
      </c>
      <c r="C19925" s="4" t="s">
        <v>8</v>
      </c>
      <c r="D19925" s="4" t="s">
        <v>8</v>
      </c>
      <c r="E19925" s="4" t="s">
        <v>13</v>
      </c>
      <c r="F19925" s="4" t="s">
        <v>7</v>
      </c>
    </row>
    <row r="19926" spans="1:8">
      <c r="A19926" t="n">
        <v>167384</v>
      </c>
      <c r="B19926" s="31" t="n">
        <v>45</v>
      </c>
      <c r="C19926" s="7" t="n">
        <v>11</v>
      </c>
      <c r="D19926" s="7" t="n">
        <v>3</v>
      </c>
      <c r="E19926" s="7" t="n">
        <v>23.1000003814697</v>
      </c>
      <c r="F19926" s="7" t="n">
        <v>0</v>
      </c>
    </row>
    <row r="19927" spans="1:8">
      <c r="A19927" t="s">
        <v>4</v>
      </c>
      <c r="B19927" s="4" t="s">
        <v>5</v>
      </c>
      <c r="C19927" s="4" t="s">
        <v>8</v>
      </c>
      <c r="D19927" s="4" t="s">
        <v>8</v>
      </c>
      <c r="E19927" s="4" t="s">
        <v>13</v>
      </c>
      <c r="F19927" s="4" t="s">
        <v>7</v>
      </c>
    </row>
    <row r="19928" spans="1:8">
      <c r="A19928" t="n">
        <v>167393</v>
      </c>
      <c r="B19928" s="31" t="n">
        <v>45</v>
      </c>
      <c r="C19928" s="7" t="n">
        <v>5</v>
      </c>
      <c r="D19928" s="7" t="n">
        <v>3</v>
      </c>
      <c r="E19928" s="7" t="n">
        <v>4</v>
      </c>
      <c r="F19928" s="7" t="n">
        <v>2000</v>
      </c>
    </row>
    <row r="19929" spans="1:8">
      <c r="A19929" t="s">
        <v>4</v>
      </c>
      <c r="B19929" s="4" t="s">
        <v>5</v>
      </c>
      <c r="C19929" s="4" t="s">
        <v>9</v>
      </c>
      <c r="D19929" s="4" t="s">
        <v>9</v>
      </c>
    </row>
    <row r="19930" spans="1:8">
      <c r="A19930" t="n">
        <v>167402</v>
      </c>
      <c r="B19930" s="26" t="n">
        <v>70</v>
      </c>
      <c r="C19930" s="7" t="s">
        <v>58</v>
      </c>
      <c r="D19930" s="7" t="s">
        <v>59</v>
      </c>
    </row>
    <row r="19931" spans="1:8">
      <c r="A19931" t="s">
        <v>4</v>
      </c>
      <c r="B19931" s="4" t="s">
        <v>5</v>
      </c>
      <c r="C19931" s="4" t="s">
        <v>9</v>
      </c>
      <c r="D19931" s="4" t="s">
        <v>9</v>
      </c>
    </row>
    <row r="19932" spans="1:8">
      <c r="A19932" t="n">
        <v>167423</v>
      </c>
      <c r="B19932" s="26" t="n">
        <v>70</v>
      </c>
      <c r="C19932" s="7" t="s">
        <v>376</v>
      </c>
      <c r="D19932" s="7" t="s">
        <v>59</v>
      </c>
    </row>
    <row r="19933" spans="1:8">
      <c r="A19933" t="s">
        <v>4</v>
      </c>
      <c r="B19933" s="4" t="s">
        <v>5</v>
      </c>
      <c r="C19933" s="4" t="s">
        <v>8</v>
      </c>
      <c r="D19933" s="4" t="s">
        <v>7</v>
      </c>
      <c r="E19933" s="4" t="s">
        <v>13</v>
      </c>
      <c r="F19933" s="4" t="s">
        <v>7</v>
      </c>
      <c r="G19933" s="4" t="s">
        <v>14</v>
      </c>
      <c r="H19933" s="4" t="s">
        <v>14</v>
      </c>
      <c r="I19933" s="4" t="s">
        <v>7</v>
      </c>
      <c r="J19933" s="4" t="s">
        <v>7</v>
      </c>
      <c r="K19933" s="4" t="s">
        <v>14</v>
      </c>
      <c r="L19933" s="4" t="s">
        <v>14</v>
      </c>
      <c r="M19933" s="4" t="s">
        <v>14</v>
      </c>
      <c r="N19933" s="4" t="s">
        <v>14</v>
      </c>
      <c r="O19933" s="4" t="s">
        <v>9</v>
      </c>
    </row>
    <row r="19934" spans="1:8">
      <c r="A19934" t="n">
        <v>167444</v>
      </c>
      <c r="B19934" s="16" t="n">
        <v>50</v>
      </c>
      <c r="C19934" s="7" t="n">
        <v>0</v>
      </c>
      <c r="D19934" s="7" t="n">
        <v>4537</v>
      </c>
      <c r="E19934" s="7" t="n">
        <v>0.800000011920929</v>
      </c>
      <c r="F19934" s="7" t="n">
        <v>0</v>
      </c>
      <c r="G19934" s="7" t="n">
        <v>0</v>
      </c>
      <c r="H19934" s="7" t="n">
        <v>0</v>
      </c>
      <c r="I19934" s="7" t="n">
        <v>0</v>
      </c>
      <c r="J19934" s="7" t="n">
        <v>65533</v>
      </c>
      <c r="K19934" s="7" t="n">
        <v>0</v>
      </c>
      <c r="L19934" s="7" t="n">
        <v>0</v>
      </c>
      <c r="M19934" s="7" t="n">
        <v>0</v>
      </c>
      <c r="N19934" s="7" t="n">
        <v>0</v>
      </c>
      <c r="O19934" s="7" t="s">
        <v>15</v>
      </c>
    </row>
    <row r="19935" spans="1:8">
      <c r="A19935" t="s">
        <v>4</v>
      </c>
      <c r="B19935" s="4" t="s">
        <v>5</v>
      </c>
      <c r="C19935" s="4" t="s">
        <v>7</v>
      </c>
      <c r="D19935" s="4" t="s">
        <v>8</v>
      </c>
      <c r="E19935" s="4" t="s">
        <v>9</v>
      </c>
      <c r="F19935" s="4" t="s">
        <v>13</v>
      </c>
      <c r="G19935" s="4" t="s">
        <v>13</v>
      </c>
      <c r="H19935" s="4" t="s">
        <v>13</v>
      </c>
    </row>
    <row r="19936" spans="1:8">
      <c r="A19936" t="n">
        <v>167483</v>
      </c>
      <c r="B19936" s="52" t="n">
        <v>48</v>
      </c>
      <c r="C19936" s="7" t="n">
        <v>13</v>
      </c>
      <c r="D19936" s="7" t="n">
        <v>0</v>
      </c>
      <c r="E19936" s="7" t="s">
        <v>355</v>
      </c>
      <c r="F19936" s="7" t="n">
        <v>0</v>
      </c>
      <c r="G19936" s="7" t="n">
        <v>1</v>
      </c>
      <c r="H19936" s="7" t="n">
        <v>0</v>
      </c>
    </row>
    <row r="19937" spans="1:15">
      <c r="A19937" t="s">
        <v>4</v>
      </c>
      <c r="B19937" s="4" t="s">
        <v>5</v>
      </c>
      <c r="C19937" s="4" t="s">
        <v>8</v>
      </c>
      <c r="D19937" s="4" t="s">
        <v>7</v>
      </c>
      <c r="E19937" s="4" t="s">
        <v>13</v>
      </c>
    </row>
    <row r="19938" spans="1:15">
      <c r="A19938" t="n">
        <v>167507</v>
      </c>
      <c r="B19938" s="27" t="n">
        <v>58</v>
      </c>
      <c r="C19938" s="7" t="n">
        <v>100</v>
      </c>
      <c r="D19938" s="7" t="n">
        <v>1000</v>
      </c>
      <c r="E19938" s="7" t="n">
        <v>1</v>
      </c>
    </row>
    <row r="19939" spans="1:15">
      <c r="A19939" t="s">
        <v>4</v>
      </c>
      <c r="B19939" s="4" t="s">
        <v>5</v>
      </c>
      <c r="C19939" s="4" t="s">
        <v>8</v>
      </c>
      <c r="D19939" s="4" t="s">
        <v>7</v>
      </c>
    </row>
    <row r="19940" spans="1:15">
      <c r="A19940" t="n">
        <v>167515</v>
      </c>
      <c r="B19940" s="27" t="n">
        <v>58</v>
      </c>
      <c r="C19940" s="7" t="n">
        <v>255</v>
      </c>
      <c r="D19940" s="7" t="n">
        <v>0</v>
      </c>
    </row>
    <row r="19941" spans="1:15">
      <c r="A19941" t="s">
        <v>4</v>
      </c>
      <c r="B19941" s="4" t="s">
        <v>5</v>
      </c>
      <c r="C19941" s="4" t="s">
        <v>8</v>
      </c>
      <c r="D19941" s="4" t="s">
        <v>7</v>
      </c>
    </row>
    <row r="19942" spans="1:15">
      <c r="A19942" t="n">
        <v>167519</v>
      </c>
      <c r="B19942" s="31" t="n">
        <v>45</v>
      </c>
      <c r="C19942" s="7" t="n">
        <v>7</v>
      </c>
      <c r="D19942" s="7" t="n">
        <v>255</v>
      </c>
    </row>
    <row r="19943" spans="1:15">
      <c r="A19943" t="s">
        <v>4</v>
      </c>
      <c r="B19943" s="4" t="s">
        <v>5</v>
      </c>
      <c r="C19943" s="4" t="s">
        <v>8</v>
      </c>
      <c r="D19943" s="4" t="s">
        <v>7</v>
      </c>
      <c r="E19943" s="4" t="s">
        <v>13</v>
      </c>
    </row>
    <row r="19944" spans="1:15">
      <c r="A19944" t="n">
        <v>167523</v>
      </c>
      <c r="B19944" s="27" t="n">
        <v>58</v>
      </c>
      <c r="C19944" s="7" t="n">
        <v>0</v>
      </c>
      <c r="D19944" s="7" t="n">
        <v>300</v>
      </c>
      <c r="E19944" s="7" t="n">
        <v>0.300000011920929</v>
      </c>
    </row>
    <row r="19945" spans="1:15">
      <c r="A19945" t="s">
        <v>4</v>
      </c>
      <c r="B19945" s="4" t="s">
        <v>5</v>
      </c>
      <c r="C19945" s="4" t="s">
        <v>8</v>
      </c>
      <c r="D19945" s="4" t="s">
        <v>7</v>
      </c>
    </row>
    <row r="19946" spans="1:15">
      <c r="A19946" t="n">
        <v>167531</v>
      </c>
      <c r="B19946" s="27" t="n">
        <v>58</v>
      </c>
      <c r="C19946" s="7" t="n">
        <v>255</v>
      </c>
      <c r="D19946" s="7" t="n">
        <v>0</v>
      </c>
    </row>
    <row r="19947" spans="1:15">
      <c r="A19947" t="s">
        <v>4</v>
      </c>
      <c r="B19947" s="4" t="s">
        <v>5</v>
      </c>
      <c r="C19947" s="4" t="s">
        <v>8</v>
      </c>
      <c r="D19947" s="4" t="s">
        <v>8</v>
      </c>
      <c r="E19947" s="4" t="s">
        <v>7</v>
      </c>
      <c r="F19947" s="4" t="s">
        <v>7</v>
      </c>
      <c r="G19947" s="4" t="s">
        <v>7</v>
      </c>
      <c r="H19947" s="4" t="s">
        <v>7</v>
      </c>
      <c r="I19947" s="4" t="s">
        <v>7</v>
      </c>
      <c r="J19947" s="4" t="s">
        <v>7</v>
      </c>
      <c r="K19947" s="4" t="s">
        <v>7</v>
      </c>
    </row>
    <row r="19948" spans="1:15">
      <c r="A19948" t="n">
        <v>167535</v>
      </c>
      <c r="B19948" s="35" t="n">
        <v>114</v>
      </c>
      <c r="C19948" s="7" t="n">
        <v>0</v>
      </c>
      <c r="D19948" s="7" t="n">
        <v>1</v>
      </c>
      <c r="E19948" s="7" t="n">
        <v>23</v>
      </c>
      <c r="F19948" s="7" t="n">
        <v>24</v>
      </c>
      <c r="G19948" s="7" t="n">
        <v>25</v>
      </c>
      <c r="H19948" s="7" t="n">
        <v>9999</v>
      </c>
      <c r="I19948" s="7" t="n">
        <v>9999</v>
      </c>
      <c r="J19948" s="7" t="n">
        <v>9999</v>
      </c>
      <c r="K19948" s="7" t="n">
        <v>9999</v>
      </c>
    </row>
    <row r="19949" spans="1:15">
      <c r="A19949" t="s">
        <v>4</v>
      </c>
      <c r="B19949" s="4" t="s">
        <v>5</v>
      </c>
      <c r="C19949" s="4" t="s">
        <v>8</v>
      </c>
    </row>
    <row r="19950" spans="1:15">
      <c r="A19950" t="n">
        <v>167552</v>
      </c>
      <c r="B19950" s="35" t="n">
        <v>114</v>
      </c>
      <c r="C19950" s="7" t="n">
        <v>1</v>
      </c>
    </row>
    <row r="19951" spans="1:15">
      <c r="A19951" t="s">
        <v>4</v>
      </c>
      <c r="B19951" s="4" t="s">
        <v>5</v>
      </c>
      <c r="C19951" s="4" t="s">
        <v>7</v>
      </c>
    </row>
    <row r="19952" spans="1:15">
      <c r="A19952" t="n">
        <v>167554</v>
      </c>
      <c r="B19952" s="25" t="n">
        <v>16</v>
      </c>
      <c r="C19952" s="7" t="n">
        <v>500</v>
      </c>
    </row>
    <row r="19953" spans="1:11">
      <c r="A19953" t="s">
        <v>4</v>
      </c>
      <c r="B19953" s="4" t="s">
        <v>5</v>
      </c>
      <c r="C19953" s="4" t="s">
        <v>8</v>
      </c>
      <c r="D19953" s="4" t="s">
        <v>7</v>
      </c>
      <c r="E19953" s="4" t="s">
        <v>13</v>
      </c>
    </row>
    <row r="19954" spans="1:11">
      <c r="A19954" t="n">
        <v>167557</v>
      </c>
      <c r="B19954" s="27" t="n">
        <v>58</v>
      </c>
      <c r="C19954" s="7" t="n">
        <v>100</v>
      </c>
      <c r="D19954" s="7" t="n">
        <v>300</v>
      </c>
      <c r="E19954" s="7" t="n">
        <v>0.300000011920929</v>
      </c>
    </row>
    <row r="19955" spans="1:11">
      <c r="A19955" t="s">
        <v>4</v>
      </c>
      <c r="B19955" s="4" t="s">
        <v>5</v>
      </c>
      <c r="C19955" s="4" t="s">
        <v>8</v>
      </c>
      <c r="D19955" s="4" t="s">
        <v>7</v>
      </c>
    </row>
    <row r="19956" spans="1:11">
      <c r="A19956" t="n">
        <v>167565</v>
      </c>
      <c r="B19956" s="27" t="n">
        <v>58</v>
      </c>
      <c r="C19956" s="7" t="n">
        <v>255</v>
      </c>
      <c r="D19956" s="7" t="n">
        <v>0</v>
      </c>
    </row>
    <row r="19957" spans="1:11">
      <c r="A19957" t="s">
        <v>4</v>
      </c>
      <c r="B19957" s="4" t="s">
        <v>5</v>
      </c>
      <c r="C19957" s="4" t="s">
        <v>7</v>
      </c>
    </row>
    <row r="19958" spans="1:11">
      <c r="A19958" t="n">
        <v>167569</v>
      </c>
      <c r="B19958" s="25" t="n">
        <v>16</v>
      </c>
      <c r="C19958" s="7" t="n">
        <v>500</v>
      </c>
    </row>
    <row r="19959" spans="1:11">
      <c r="A19959" t="s">
        <v>4</v>
      </c>
      <c r="B19959" s="4" t="s">
        <v>5</v>
      </c>
      <c r="C19959" s="4" t="s">
        <v>8</v>
      </c>
      <c r="D19959" s="4" t="s">
        <v>7</v>
      </c>
      <c r="E19959" s="4" t="s">
        <v>13</v>
      </c>
    </row>
    <row r="19960" spans="1:11">
      <c r="A19960" t="n">
        <v>167572</v>
      </c>
      <c r="B19960" s="27" t="n">
        <v>58</v>
      </c>
      <c r="C19960" s="7" t="n">
        <v>101</v>
      </c>
      <c r="D19960" s="7" t="n">
        <v>300</v>
      </c>
      <c r="E19960" s="7" t="n">
        <v>1</v>
      </c>
    </row>
    <row r="19961" spans="1:11">
      <c r="A19961" t="s">
        <v>4</v>
      </c>
      <c r="B19961" s="4" t="s">
        <v>5</v>
      </c>
      <c r="C19961" s="4" t="s">
        <v>8</v>
      </c>
      <c r="D19961" s="4" t="s">
        <v>7</v>
      </c>
    </row>
    <row r="19962" spans="1:11">
      <c r="A19962" t="n">
        <v>167580</v>
      </c>
      <c r="B19962" s="27" t="n">
        <v>58</v>
      </c>
      <c r="C19962" s="7" t="n">
        <v>254</v>
      </c>
      <c r="D19962" s="7" t="n">
        <v>0</v>
      </c>
    </row>
    <row r="19963" spans="1:11">
      <c r="A19963" t="s">
        <v>4</v>
      </c>
      <c r="B19963" s="4" t="s">
        <v>5</v>
      </c>
      <c r="C19963" s="4" t="s">
        <v>7</v>
      </c>
      <c r="D19963" s="4" t="s">
        <v>13</v>
      </c>
      <c r="E19963" s="4" t="s">
        <v>13</v>
      </c>
      <c r="F19963" s="4" t="s">
        <v>13</v>
      </c>
      <c r="G19963" s="4" t="s">
        <v>13</v>
      </c>
    </row>
    <row r="19964" spans="1:11">
      <c r="A19964" t="n">
        <v>167584</v>
      </c>
      <c r="B19964" s="46" t="n">
        <v>46</v>
      </c>
      <c r="C19964" s="7" t="n">
        <v>0</v>
      </c>
      <c r="D19964" s="7" t="n">
        <v>-5.15999984741211</v>
      </c>
      <c r="E19964" s="7" t="n">
        <v>2</v>
      </c>
      <c r="F19964" s="7" t="n">
        <v>34.0200004577637</v>
      </c>
      <c r="G19964" s="7" t="n">
        <v>0</v>
      </c>
    </row>
    <row r="19965" spans="1:11">
      <c r="A19965" t="s">
        <v>4</v>
      </c>
      <c r="B19965" s="4" t="s">
        <v>5</v>
      </c>
      <c r="C19965" s="4" t="s">
        <v>7</v>
      </c>
      <c r="D19965" s="4" t="s">
        <v>13</v>
      </c>
      <c r="E19965" s="4" t="s">
        <v>13</v>
      </c>
      <c r="F19965" s="4" t="s">
        <v>13</v>
      </c>
      <c r="G19965" s="4" t="s">
        <v>13</v>
      </c>
    </row>
    <row r="19966" spans="1:11">
      <c r="A19966" t="n">
        <v>167603</v>
      </c>
      <c r="B19966" s="46" t="n">
        <v>46</v>
      </c>
      <c r="C19966" s="7" t="n">
        <v>1</v>
      </c>
      <c r="D19966" s="7" t="n">
        <v>-4.90000009536743</v>
      </c>
      <c r="E19966" s="7" t="n">
        <v>2</v>
      </c>
      <c r="F19966" s="7" t="n">
        <v>32.7999992370605</v>
      </c>
      <c r="G19966" s="7" t="n">
        <v>0</v>
      </c>
    </row>
    <row r="19967" spans="1:11">
      <c r="A19967" t="s">
        <v>4</v>
      </c>
      <c r="B19967" s="4" t="s">
        <v>5</v>
      </c>
      <c r="C19967" s="4" t="s">
        <v>7</v>
      </c>
      <c r="D19967" s="4" t="s">
        <v>13</v>
      </c>
      <c r="E19967" s="4" t="s">
        <v>13</v>
      </c>
      <c r="F19967" s="4" t="s">
        <v>13</v>
      </c>
      <c r="G19967" s="4" t="s">
        <v>13</v>
      </c>
    </row>
    <row r="19968" spans="1:11">
      <c r="A19968" t="n">
        <v>167622</v>
      </c>
      <c r="B19968" s="46" t="n">
        <v>46</v>
      </c>
      <c r="C19968" s="7" t="n">
        <v>2</v>
      </c>
      <c r="D19968" s="7" t="n">
        <v>-4.26999998092651</v>
      </c>
      <c r="E19968" s="7" t="n">
        <v>2</v>
      </c>
      <c r="F19968" s="7" t="n">
        <v>33.9300003051758</v>
      </c>
      <c r="G19968" s="7" t="n">
        <v>0</v>
      </c>
    </row>
    <row r="19969" spans="1:7">
      <c r="A19969" t="s">
        <v>4</v>
      </c>
      <c r="B19969" s="4" t="s">
        <v>5</v>
      </c>
      <c r="C19969" s="4" t="s">
        <v>7</v>
      </c>
      <c r="D19969" s="4" t="s">
        <v>13</v>
      </c>
      <c r="E19969" s="4" t="s">
        <v>13</v>
      </c>
      <c r="F19969" s="4" t="s">
        <v>13</v>
      </c>
      <c r="G19969" s="4" t="s">
        <v>13</v>
      </c>
    </row>
    <row r="19970" spans="1:7">
      <c r="A19970" t="n">
        <v>167641</v>
      </c>
      <c r="B19970" s="46" t="n">
        <v>46</v>
      </c>
      <c r="C19970" s="7" t="n">
        <v>3</v>
      </c>
      <c r="D19970" s="7" t="n">
        <v>-6.17000007629395</v>
      </c>
      <c r="E19970" s="7" t="n">
        <v>2</v>
      </c>
      <c r="F19970" s="7" t="n">
        <v>34.4199981689453</v>
      </c>
      <c r="G19970" s="7" t="n">
        <v>0</v>
      </c>
    </row>
    <row r="19971" spans="1:7">
      <c r="A19971" t="s">
        <v>4</v>
      </c>
      <c r="B19971" s="4" t="s">
        <v>5</v>
      </c>
      <c r="C19971" s="4" t="s">
        <v>7</v>
      </c>
      <c r="D19971" s="4" t="s">
        <v>13</v>
      </c>
      <c r="E19971" s="4" t="s">
        <v>13</v>
      </c>
      <c r="F19971" s="4" t="s">
        <v>13</v>
      </c>
      <c r="G19971" s="4" t="s">
        <v>13</v>
      </c>
    </row>
    <row r="19972" spans="1:7">
      <c r="A19972" t="n">
        <v>167660</v>
      </c>
      <c r="B19972" s="46" t="n">
        <v>46</v>
      </c>
      <c r="C19972" s="7" t="n">
        <v>4</v>
      </c>
      <c r="D19972" s="7" t="n">
        <v>-3.42000007629395</v>
      </c>
      <c r="E19972" s="7" t="n">
        <v>2</v>
      </c>
      <c r="F19972" s="7" t="n">
        <v>32.4300003051758</v>
      </c>
      <c r="G19972" s="7" t="n">
        <v>0</v>
      </c>
    </row>
    <row r="19973" spans="1:7">
      <c r="A19973" t="s">
        <v>4</v>
      </c>
      <c r="B19973" s="4" t="s">
        <v>5</v>
      </c>
      <c r="C19973" s="4" t="s">
        <v>7</v>
      </c>
      <c r="D19973" s="4" t="s">
        <v>13</v>
      </c>
      <c r="E19973" s="4" t="s">
        <v>13</v>
      </c>
      <c r="F19973" s="4" t="s">
        <v>13</v>
      </c>
      <c r="G19973" s="4" t="s">
        <v>13</v>
      </c>
    </row>
    <row r="19974" spans="1:7">
      <c r="A19974" t="n">
        <v>167679</v>
      </c>
      <c r="B19974" s="46" t="n">
        <v>46</v>
      </c>
      <c r="C19974" s="7" t="n">
        <v>5</v>
      </c>
      <c r="D19974" s="7" t="n">
        <v>-4.38000011444092</v>
      </c>
      <c r="E19974" s="7" t="n">
        <v>2</v>
      </c>
      <c r="F19974" s="7" t="n">
        <v>35.2099990844727</v>
      </c>
      <c r="G19974" s="7" t="n">
        <v>0</v>
      </c>
    </row>
    <row r="19975" spans="1:7">
      <c r="A19975" t="s">
        <v>4</v>
      </c>
      <c r="B19975" s="4" t="s">
        <v>5</v>
      </c>
      <c r="C19975" s="4" t="s">
        <v>7</v>
      </c>
      <c r="D19975" s="4" t="s">
        <v>13</v>
      </c>
      <c r="E19975" s="4" t="s">
        <v>13</v>
      </c>
      <c r="F19975" s="4" t="s">
        <v>13</v>
      </c>
      <c r="G19975" s="4" t="s">
        <v>13</v>
      </c>
    </row>
    <row r="19976" spans="1:7">
      <c r="A19976" t="n">
        <v>167698</v>
      </c>
      <c r="B19976" s="46" t="n">
        <v>46</v>
      </c>
      <c r="C19976" s="7" t="n">
        <v>6</v>
      </c>
      <c r="D19976" s="7" t="n">
        <v>-2.76999998092651</v>
      </c>
      <c r="E19976" s="7" t="n">
        <v>2</v>
      </c>
      <c r="F19976" s="7" t="n">
        <v>33.1199989318848</v>
      </c>
      <c r="G19976" s="7" t="n">
        <v>0</v>
      </c>
    </row>
    <row r="19977" spans="1:7">
      <c r="A19977" t="s">
        <v>4</v>
      </c>
      <c r="B19977" s="4" t="s">
        <v>5</v>
      </c>
      <c r="C19977" s="4" t="s">
        <v>7</v>
      </c>
      <c r="D19977" s="4" t="s">
        <v>13</v>
      </c>
      <c r="E19977" s="4" t="s">
        <v>13</v>
      </c>
      <c r="F19977" s="4" t="s">
        <v>13</v>
      </c>
      <c r="G19977" s="4" t="s">
        <v>13</v>
      </c>
    </row>
    <row r="19978" spans="1:7">
      <c r="A19978" t="n">
        <v>167717</v>
      </c>
      <c r="B19978" s="46" t="n">
        <v>46</v>
      </c>
      <c r="C19978" s="7" t="n">
        <v>7</v>
      </c>
      <c r="D19978" s="7" t="n">
        <v>-5.05000019073486</v>
      </c>
      <c r="E19978" s="7" t="n">
        <v>2</v>
      </c>
      <c r="F19978" s="7" t="n">
        <v>35.4500007629395</v>
      </c>
      <c r="G19978" s="7" t="n">
        <v>0</v>
      </c>
    </row>
    <row r="19979" spans="1:7">
      <c r="A19979" t="s">
        <v>4</v>
      </c>
      <c r="B19979" s="4" t="s">
        <v>5</v>
      </c>
      <c r="C19979" s="4" t="s">
        <v>7</v>
      </c>
      <c r="D19979" s="4" t="s">
        <v>13</v>
      </c>
      <c r="E19979" s="4" t="s">
        <v>13</v>
      </c>
      <c r="F19979" s="4" t="s">
        <v>13</v>
      </c>
      <c r="G19979" s="4" t="s">
        <v>13</v>
      </c>
    </row>
    <row r="19980" spans="1:7">
      <c r="A19980" t="n">
        <v>167736</v>
      </c>
      <c r="B19980" s="46" t="n">
        <v>46</v>
      </c>
      <c r="C19980" s="7" t="n">
        <v>8</v>
      </c>
      <c r="D19980" s="7" t="n">
        <v>-3.46000003814697</v>
      </c>
      <c r="E19980" s="7" t="n">
        <v>2</v>
      </c>
      <c r="F19980" s="7" t="n">
        <v>33.75</v>
      </c>
      <c r="G19980" s="7" t="n">
        <v>0</v>
      </c>
    </row>
    <row r="19981" spans="1:7">
      <c r="A19981" t="s">
        <v>4</v>
      </c>
      <c r="B19981" s="4" t="s">
        <v>5</v>
      </c>
      <c r="C19981" s="4" t="s">
        <v>7</v>
      </c>
      <c r="D19981" s="4" t="s">
        <v>13</v>
      </c>
      <c r="E19981" s="4" t="s">
        <v>13</v>
      </c>
      <c r="F19981" s="4" t="s">
        <v>13</v>
      </c>
      <c r="G19981" s="4" t="s">
        <v>13</v>
      </c>
    </row>
    <row r="19982" spans="1:7">
      <c r="A19982" t="n">
        <v>167755</v>
      </c>
      <c r="B19982" s="46" t="n">
        <v>46</v>
      </c>
      <c r="C19982" s="7" t="n">
        <v>9</v>
      </c>
      <c r="D19982" s="7" t="n">
        <v>-3.75999999046326</v>
      </c>
      <c r="E19982" s="7" t="n">
        <v>2</v>
      </c>
      <c r="F19982" s="7" t="n">
        <v>33.2400016784668</v>
      </c>
      <c r="G19982" s="7" t="n">
        <v>0</v>
      </c>
    </row>
    <row r="19983" spans="1:7">
      <c r="A19983" t="s">
        <v>4</v>
      </c>
      <c r="B19983" s="4" t="s">
        <v>5</v>
      </c>
      <c r="C19983" s="4" t="s">
        <v>7</v>
      </c>
      <c r="D19983" s="4" t="s">
        <v>13</v>
      </c>
      <c r="E19983" s="4" t="s">
        <v>13</v>
      </c>
      <c r="F19983" s="4" t="s">
        <v>13</v>
      </c>
      <c r="G19983" s="4" t="s">
        <v>13</v>
      </c>
    </row>
    <row r="19984" spans="1:7">
      <c r="A19984" t="n">
        <v>167774</v>
      </c>
      <c r="B19984" s="46" t="n">
        <v>46</v>
      </c>
      <c r="C19984" s="7" t="n">
        <v>7032</v>
      </c>
      <c r="D19984" s="7" t="n">
        <v>-4.63000011444092</v>
      </c>
      <c r="E19984" s="7" t="n">
        <v>2</v>
      </c>
      <c r="F19984" s="7" t="n">
        <v>35.3899993896484</v>
      </c>
      <c r="G19984" s="7" t="n">
        <v>0</v>
      </c>
    </row>
    <row r="19985" spans="1:7">
      <c r="A19985" t="s">
        <v>4</v>
      </c>
      <c r="B19985" s="4" t="s">
        <v>5</v>
      </c>
      <c r="C19985" s="4" t="s">
        <v>7</v>
      </c>
      <c r="D19985" s="4" t="s">
        <v>13</v>
      </c>
      <c r="E19985" s="4" t="s">
        <v>14</v>
      </c>
      <c r="F19985" s="4" t="s">
        <v>13</v>
      </c>
      <c r="G19985" s="4" t="s">
        <v>13</v>
      </c>
      <c r="H19985" s="4" t="s">
        <v>8</v>
      </c>
    </row>
    <row r="19986" spans="1:7">
      <c r="A19986" t="n">
        <v>167793</v>
      </c>
      <c r="B19986" s="87" t="n">
        <v>100</v>
      </c>
      <c r="C19986" s="7" t="n">
        <v>0</v>
      </c>
      <c r="D19986" s="7" t="n">
        <v>-5.69999980926514</v>
      </c>
      <c r="E19986" s="7" t="n">
        <v>1078774989</v>
      </c>
      <c r="F19986" s="7" t="n">
        <v>32.2999992370605</v>
      </c>
      <c r="G19986" s="7" t="n">
        <v>0</v>
      </c>
      <c r="H19986" s="7" t="n">
        <v>0</v>
      </c>
    </row>
    <row r="19987" spans="1:7">
      <c r="A19987" t="s">
        <v>4</v>
      </c>
      <c r="B19987" s="4" t="s">
        <v>5</v>
      </c>
      <c r="C19987" s="4" t="s">
        <v>7</v>
      </c>
      <c r="D19987" s="4" t="s">
        <v>13</v>
      </c>
      <c r="E19987" s="4" t="s">
        <v>14</v>
      </c>
      <c r="F19987" s="4" t="s">
        <v>13</v>
      </c>
      <c r="G19987" s="4" t="s">
        <v>13</v>
      </c>
      <c r="H19987" s="4" t="s">
        <v>8</v>
      </c>
    </row>
    <row r="19988" spans="1:7">
      <c r="A19988" t="n">
        <v>167813</v>
      </c>
      <c r="B19988" s="87" t="n">
        <v>100</v>
      </c>
      <c r="C19988" s="7" t="n">
        <v>1</v>
      </c>
      <c r="D19988" s="7" t="n">
        <v>-5.69999980926514</v>
      </c>
      <c r="E19988" s="7" t="n">
        <v>1078774989</v>
      </c>
      <c r="F19988" s="7" t="n">
        <v>32.2999992370605</v>
      </c>
      <c r="G19988" s="7" t="n">
        <v>0</v>
      </c>
      <c r="H19988" s="7" t="n">
        <v>0</v>
      </c>
    </row>
    <row r="19989" spans="1:7">
      <c r="A19989" t="s">
        <v>4</v>
      </c>
      <c r="B19989" s="4" t="s">
        <v>5</v>
      </c>
      <c r="C19989" s="4" t="s">
        <v>7</v>
      </c>
      <c r="D19989" s="4" t="s">
        <v>13</v>
      </c>
      <c r="E19989" s="4" t="s">
        <v>14</v>
      </c>
      <c r="F19989" s="4" t="s">
        <v>13</v>
      </c>
      <c r="G19989" s="4" t="s">
        <v>13</v>
      </c>
      <c r="H19989" s="4" t="s">
        <v>8</v>
      </c>
    </row>
    <row r="19990" spans="1:7">
      <c r="A19990" t="n">
        <v>167833</v>
      </c>
      <c r="B19990" s="87" t="n">
        <v>100</v>
      </c>
      <c r="C19990" s="7" t="n">
        <v>2</v>
      </c>
      <c r="D19990" s="7" t="n">
        <v>-5.69999980926514</v>
      </c>
      <c r="E19990" s="7" t="n">
        <v>1078774989</v>
      </c>
      <c r="F19990" s="7" t="n">
        <v>32.2999992370605</v>
      </c>
      <c r="G19990" s="7" t="n">
        <v>0</v>
      </c>
      <c r="H19990" s="7" t="n">
        <v>0</v>
      </c>
    </row>
    <row r="19991" spans="1:7">
      <c r="A19991" t="s">
        <v>4</v>
      </c>
      <c r="B19991" s="4" t="s">
        <v>5</v>
      </c>
      <c r="C19991" s="4" t="s">
        <v>7</v>
      </c>
      <c r="D19991" s="4" t="s">
        <v>13</v>
      </c>
      <c r="E19991" s="4" t="s">
        <v>14</v>
      </c>
      <c r="F19991" s="4" t="s">
        <v>13</v>
      </c>
      <c r="G19991" s="4" t="s">
        <v>13</v>
      </c>
      <c r="H19991" s="4" t="s">
        <v>8</v>
      </c>
    </row>
    <row r="19992" spans="1:7">
      <c r="A19992" t="n">
        <v>167853</v>
      </c>
      <c r="B19992" s="87" t="n">
        <v>100</v>
      </c>
      <c r="C19992" s="7" t="n">
        <v>3</v>
      </c>
      <c r="D19992" s="7" t="n">
        <v>-5.69999980926514</v>
      </c>
      <c r="E19992" s="7" t="n">
        <v>1078774989</v>
      </c>
      <c r="F19992" s="7" t="n">
        <v>32.2999992370605</v>
      </c>
      <c r="G19992" s="7" t="n">
        <v>0</v>
      </c>
      <c r="H19992" s="7" t="n">
        <v>0</v>
      </c>
    </row>
    <row r="19993" spans="1:7">
      <c r="A19993" t="s">
        <v>4</v>
      </c>
      <c r="B19993" s="4" t="s">
        <v>5</v>
      </c>
      <c r="C19993" s="4" t="s">
        <v>7</v>
      </c>
      <c r="D19993" s="4" t="s">
        <v>13</v>
      </c>
      <c r="E19993" s="4" t="s">
        <v>14</v>
      </c>
      <c r="F19993" s="4" t="s">
        <v>13</v>
      </c>
      <c r="G19993" s="4" t="s">
        <v>13</v>
      </c>
      <c r="H19993" s="4" t="s">
        <v>8</v>
      </c>
    </row>
    <row r="19994" spans="1:7">
      <c r="A19994" t="n">
        <v>167873</v>
      </c>
      <c r="B19994" s="87" t="n">
        <v>100</v>
      </c>
      <c r="C19994" s="7" t="n">
        <v>4</v>
      </c>
      <c r="D19994" s="7" t="n">
        <v>-5.69999980926514</v>
      </c>
      <c r="E19994" s="7" t="n">
        <v>1078774989</v>
      </c>
      <c r="F19994" s="7" t="n">
        <v>32.2999992370605</v>
      </c>
      <c r="G19994" s="7" t="n">
        <v>0</v>
      </c>
      <c r="H19994" s="7" t="n">
        <v>0</v>
      </c>
    </row>
    <row r="19995" spans="1:7">
      <c r="A19995" t="s">
        <v>4</v>
      </c>
      <c r="B19995" s="4" t="s">
        <v>5</v>
      </c>
      <c r="C19995" s="4" t="s">
        <v>7</v>
      </c>
      <c r="D19995" s="4" t="s">
        <v>13</v>
      </c>
      <c r="E19995" s="4" t="s">
        <v>14</v>
      </c>
      <c r="F19995" s="4" t="s">
        <v>13</v>
      </c>
      <c r="G19995" s="4" t="s">
        <v>13</v>
      </c>
      <c r="H19995" s="4" t="s">
        <v>8</v>
      </c>
    </row>
    <row r="19996" spans="1:7">
      <c r="A19996" t="n">
        <v>167893</v>
      </c>
      <c r="B19996" s="87" t="n">
        <v>100</v>
      </c>
      <c r="C19996" s="7" t="n">
        <v>5</v>
      </c>
      <c r="D19996" s="7" t="n">
        <v>-5.69999980926514</v>
      </c>
      <c r="E19996" s="7" t="n">
        <v>1078774989</v>
      </c>
      <c r="F19996" s="7" t="n">
        <v>32.2999992370605</v>
      </c>
      <c r="G19996" s="7" t="n">
        <v>0</v>
      </c>
      <c r="H19996" s="7" t="n">
        <v>0</v>
      </c>
    </row>
    <row r="19997" spans="1:7">
      <c r="A19997" t="s">
        <v>4</v>
      </c>
      <c r="B19997" s="4" t="s">
        <v>5</v>
      </c>
      <c r="C19997" s="4" t="s">
        <v>7</v>
      </c>
      <c r="D19997" s="4" t="s">
        <v>13</v>
      </c>
      <c r="E19997" s="4" t="s">
        <v>14</v>
      </c>
      <c r="F19997" s="4" t="s">
        <v>13</v>
      </c>
      <c r="G19997" s="4" t="s">
        <v>13</v>
      </c>
      <c r="H19997" s="4" t="s">
        <v>8</v>
      </c>
    </row>
    <row r="19998" spans="1:7">
      <c r="A19998" t="n">
        <v>167913</v>
      </c>
      <c r="B19998" s="87" t="n">
        <v>100</v>
      </c>
      <c r="C19998" s="7" t="n">
        <v>6</v>
      </c>
      <c r="D19998" s="7" t="n">
        <v>-5.69999980926514</v>
      </c>
      <c r="E19998" s="7" t="n">
        <v>1078774989</v>
      </c>
      <c r="F19998" s="7" t="n">
        <v>32.2999992370605</v>
      </c>
      <c r="G19998" s="7" t="n">
        <v>0</v>
      </c>
      <c r="H19998" s="7" t="n">
        <v>0</v>
      </c>
    </row>
    <row r="19999" spans="1:7">
      <c r="A19999" t="s">
        <v>4</v>
      </c>
      <c r="B19999" s="4" t="s">
        <v>5</v>
      </c>
      <c r="C19999" s="4" t="s">
        <v>7</v>
      </c>
      <c r="D19999" s="4" t="s">
        <v>13</v>
      </c>
      <c r="E19999" s="4" t="s">
        <v>14</v>
      </c>
      <c r="F19999" s="4" t="s">
        <v>13</v>
      </c>
      <c r="G19999" s="4" t="s">
        <v>13</v>
      </c>
      <c r="H19999" s="4" t="s">
        <v>8</v>
      </c>
    </row>
    <row r="20000" spans="1:7">
      <c r="A20000" t="n">
        <v>167933</v>
      </c>
      <c r="B20000" s="87" t="n">
        <v>100</v>
      </c>
      <c r="C20000" s="7" t="n">
        <v>7</v>
      </c>
      <c r="D20000" s="7" t="n">
        <v>-5.69999980926514</v>
      </c>
      <c r="E20000" s="7" t="n">
        <v>1078774989</v>
      </c>
      <c r="F20000" s="7" t="n">
        <v>32.2999992370605</v>
      </c>
      <c r="G20000" s="7" t="n">
        <v>0</v>
      </c>
      <c r="H20000" s="7" t="n">
        <v>0</v>
      </c>
    </row>
    <row r="20001" spans="1:8">
      <c r="A20001" t="s">
        <v>4</v>
      </c>
      <c r="B20001" s="4" t="s">
        <v>5</v>
      </c>
      <c r="C20001" s="4" t="s">
        <v>7</v>
      </c>
      <c r="D20001" s="4" t="s">
        <v>13</v>
      </c>
      <c r="E20001" s="4" t="s">
        <v>14</v>
      </c>
      <c r="F20001" s="4" t="s">
        <v>13</v>
      </c>
      <c r="G20001" s="4" t="s">
        <v>13</v>
      </c>
      <c r="H20001" s="4" t="s">
        <v>8</v>
      </c>
    </row>
    <row r="20002" spans="1:8">
      <c r="A20002" t="n">
        <v>167953</v>
      </c>
      <c r="B20002" s="87" t="n">
        <v>100</v>
      </c>
      <c r="C20002" s="7" t="n">
        <v>8</v>
      </c>
      <c r="D20002" s="7" t="n">
        <v>-5.69999980926514</v>
      </c>
      <c r="E20002" s="7" t="n">
        <v>1078774989</v>
      </c>
      <c r="F20002" s="7" t="n">
        <v>32.2999992370605</v>
      </c>
      <c r="G20002" s="7" t="n">
        <v>0</v>
      </c>
      <c r="H20002" s="7" t="n">
        <v>0</v>
      </c>
    </row>
    <row r="20003" spans="1:8">
      <c r="A20003" t="s">
        <v>4</v>
      </c>
      <c r="B20003" s="4" t="s">
        <v>5</v>
      </c>
      <c r="C20003" s="4" t="s">
        <v>7</v>
      </c>
      <c r="D20003" s="4" t="s">
        <v>13</v>
      </c>
      <c r="E20003" s="4" t="s">
        <v>14</v>
      </c>
      <c r="F20003" s="4" t="s">
        <v>13</v>
      </c>
      <c r="G20003" s="4" t="s">
        <v>13</v>
      </c>
      <c r="H20003" s="4" t="s">
        <v>8</v>
      </c>
    </row>
    <row r="20004" spans="1:8">
      <c r="A20004" t="n">
        <v>167973</v>
      </c>
      <c r="B20004" s="87" t="n">
        <v>100</v>
      </c>
      <c r="C20004" s="7" t="n">
        <v>9</v>
      </c>
      <c r="D20004" s="7" t="n">
        <v>-5.69999980926514</v>
      </c>
      <c r="E20004" s="7" t="n">
        <v>1078774989</v>
      </c>
      <c r="F20004" s="7" t="n">
        <v>32.2999992370605</v>
      </c>
      <c r="G20004" s="7" t="n">
        <v>0</v>
      </c>
      <c r="H20004" s="7" t="n">
        <v>0</v>
      </c>
    </row>
    <row r="20005" spans="1:8">
      <c r="A20005" t="s">
        <v>4</v>
      </c>
      <c r="B20005" s="4" t="s">
        <v>5</v>
      </c>
      <c r="C20005" s="4" t="s">
        <v>7</v>
      </c>
      <c r="D20005" s="4" t="s">
        <v>13</v>
      </c>
      <c r="E20005" s="4" t="s">
        <v>14</v>
      </c>
      <c r="F20005" s="4" t="s">
        <v>13</v>
      </c>
      <c r="G20005" s="4" t="s">
        <v>13</v>
      </c>
      <c r="H20005" s="4" t="s">
        <v>8</v>
      </c>
    </row>
    <row r="20006" spans="1:8">
      <c r="A20006" t="n">
        <v>167993</v>
      </c>
      <c r="B20006" s="87" t="n">
        <v>100</v>
      </c>
      <c r="C20006" s="7" t="n">
        <v>7032</v>
      </c>
      <c r="D20006" s="7" t="n">
        <v>-5.69999980926514</v>
      </c>
      <c r="E20006" s="7" t="n">
        <v>1078774989</v>
      </c>
      <c r="F20006" s="7" t="n">
        <v>32.2999992370605</v>
      </c>
      <c r="G20006" s="7" t="n">
        <v>0</v>
      </c>
      <c r="H20006" s="7" t="n">
        <v>0</v>
      </c>
    </row>
    <row r="20007" spans="1:8">
      <c r="A20007" t="s">
        <v>4</v>
      </c>
      <c r="B20007" s="4" t="s">
        <v>5</v>
      </c>
      <c r="C20007" s="4" t="s">
        <v>8</v>
      </c>
      <c r="D20007" s="4" t="s">
        <v>8</v>
      </c>
      <c r="E20007" s="4" t="s">
        <v>13</v>
      </c>
      <c r="F20007" s="4" t="s">
        <v>13</v>
      </c>
      <c r="G20007" s="4" t="s">
        <v>13</v>
      </c>
      <c r="H20007" s="4" t="s">
        <v>7</v>
      </c>
    </row>
    <row r="20008" spans="1:8">
      <c r="A20008" t="n">
        <v>168013</v>
      </c>
      <c r="B20008" s="31" t="n">
        <v>45</v>
      </c>
      <c r="C20008" s="7" t="n">
        <v>2</v>
      </c>
      <c r="D20008" s="7" t="n">
        <v>3</v>
      </c>
      <c r="E20008" s="7" t="n">
        <v>-4.44999980926514</v>
      </c>
      <c r="F20008" s="7" t="n">
        <v>3.27999997138977</v>
      </c>
      <c r="G20008" s="7" t="n">
        <v>33.9900016784668</v>
      </c>
      <c r="H20008" s="7" t="n">
        <v>0</v>
      </c>
    </row>
    <row r="20009" spans="1:8">
      <c r="A20009" t="s">
        <v>4</v>
      </c>
      <c r="B20009" s="4" t="s">
        <v>5</v>
      </c>
      <c r="C20009" s="4" t="s">
        <v>8</v>
      </c>
      <c r="D20009" s="4" t="s">
        <v>8</v>
      </c>
      <c r="E20009" s="4" t="s">
        <v>13</v>
      </c>
      <c r="F20009" s="4" t="s">
        <v>13</v>
      </c>
      <c r="G20009" s="4" t="s">
        <v>13</v>
      </c>
      <c r="H20009" s="4" t="s">
        <v>7</v>
      </c>
      <c r="I20009" s="4" t="s">
        <v>8</v>
      </c>
    </row>
    <row r="20010" spans="1:8">
      <c r="A20010" t="n">
        <v>168030</v>
      </c>
      <c r="B20010" s="31" t="n">
        <v>45</v>
      </c>
      <c r="C20010" s="7" t="n">
        <v>4</v>
      </c>
      <c r="D20010" s="7" t="n">
        <v>3</v>
      </c>
      <c r="E20010" s="7" t="n">
        <v>19.7299995422363</v>
      </c>
      <c r="F20010" s="7" t="n">
        <v>243.429992675781</v>
      </c>
      <c r="G20010" s="7" t="n">
        <v>0</v>
      </c>
      <c r="H20010" s="7" t="n">
        <v>0</v>
      </c>
      <c r="I20010" s="7" t="n">
        <v>0</v>
      </c>
    </row>
    <row r="20011" spans="1:8">
      <c r="A20011" t="s">
        <v>4</v>
      </c>
      <c r="B20011" s="4" t="s">
        <v>5</v>
      </c>
      <c r="C20011" s="4" t="s">
        <v>8</v>
      </c>
      <c r="D20011" s="4" t="s">
        <v>8</v>
      </c>
      <c r="E20011" s="4" t="s">
        <v>13</v>
      </c>
      <c r="F20011" s="4" t="s">
        <v>7</v>
      </c>
    </row>
    <row r="20012" spans="1:8">
      <c r="A20012" t="n">
        <v>168048</v>
      </c>
      <c r="B20012" s="31" t="n">
        <v>45</v>
      </c>
      <c r="C20012" s="7" t="n">
        <v>5</v>
      </c>
      <c r="D20012" s="7" t="n">
        <v>3</v>
      </c>
      <c r="E20012" s="7" t="n">
        <v>3.70000004768372</v>
      </c>
      <c r="F20012" s="7" t="n">
        <v>0</v>
      </c>
    </row>
    <row r="20013" spans="1:8">
      <c r="A20013" t="s">
        <v>4</v>
      </c>
      <c r="B20013" s="4" t="s">
        <v>5</v>
      </c>
      <c r="C20013" s="4" t="s">
        <v>8</v>
      </c>
      <c r="D20013" s="4" t="s">
        <v>8</v>
      </c>
      <c r="E20013" s="4" t="s">
        <v>13</v>
      </c>
      <c r="F20013" s="4" t="s">
        <v>7</v>
      </c>
    </row>
    <row r="20014" spans="1:8">
      <c r="A20014" t="n">
        <v>168057</v>
      </c>
      <c r="B20014" s="31" t="n">
        <v>45</v>
      </c>
      <c r="C20014" s="7" t="n">
        <v>11</v>
      </c>
      <c r="D20014" s="7" t="n">
        <v>3</v>
      </c>
      <c r="E20014" s="7" t="n">
        <v>34</v>
      </c>
      <c r="F20014" s="7" t="n">
        <v>0</v>
      </c>
    </row>
    <row r="20015" spans="1:8">
      <c r="A20015" t="s">
        <v>4</v>
      </c>
      <c r="B20015" s="4" t="s">
        <v>5</v>
      </c>
      <c r="C20015" s="4" t="s">
        <v>8</v>
      </c>
      <c r="D20015" s="4" t="s">
        <v>8</v>
      </c>
      <c r="E20015" s="4" t="s">
        <v>13</v>
      </c>
      <c r="F20015" s="4" t="s">
        <v>7</v>
      </c>
    </row>
    <row r="20016" spans="1:8">
      <c r="A20016" t="n">
        <v>168066</v>
      </c>
      <c r="B20016" s="31" t="n">
        <v>45</v>
      </c>
      <c r="C20016" s="7" t="n">
        <v>5</v>
      </c>
      <c r="D20016" s="7" t="n">
        <v>3</v>
      </c>
      <c r="E20016" s="7" t="n">
        <v>4</v>
      </c>
      <c r="F20016" s="7" t="n">
        <v>30000</v>
      </c>
    </row>
    <row r="20017" spans="1:9">
      <c r="A20017" t="s">
        <v>4</v>
      </c>
      <c r="B20017" s="4" t="s">
        <v>5</v>
      </c>
      <c r="C20017" s="4" t="s">
        <v>8</v>
      </c>
      <c r="D20017" s="4" t="s">
        <v>7</v>
      </c>
    </row>
    <row r="20018" spans="1:9">
      <c r="A20018" t="n">
        <v>168075</v>
      </c>
      <c r="B20018" s="27" t="n">
        <v>58</v>
      </c>
      <c r="C20018" s="7" t="n">
        <v>255</v>
      </c>
      <c r="D20018" s="7" t="n">
        <v>0</v>
      </c>
    </row>
    <row r="20019" spans="1:9">
      <c r="A20019" t="s">
        <v>4</v>
      </c>
      <c r="B20019" s="4" t="s">
        <v>5</v>
      </c>
      <c r="C20019" s="4" t="s">
        <v>8</v>
      </c>
      <c r="D20019" s="4" t="s">
        <v>7</v>
      </c>
      <c r="E20019" s="4" t="s">
        <v>9</v>
      </c>
    </row>
    <row r="20020" spans="1:9">
      <c r="A20020" t="n">
        <v>168079</v>
      </c>
      <c r="B20020" s="39" t="n">
        <v>51</v>
      </c>
      <c r="C20020" s="7" t="n">
        <v>4</v>
      </c>
      <c r="D20020" s="7" t="n">
        <v>4</v>
      </c>
      <c r="E20020" s="7" t="s">
        <v>999</v>
      </c>
    </row>
    <row r="20021" spans="1:9">
      <c r="A20021" t="s">
        <v>4</v>
      </c>
      <c r="B20021" s="4" t="s">
        <v>5</v>
      </c>
      <c r="C20021" s="4" t="s">
        <v>7</v>
      </c>
    </row>
    <row r="20022" spans="1:9">
      <c r="A20022" t="n">
        <v>168092</v>
      </c>
      <c r="B20022" s="25" t="n">
        <v>16</v>
      </c>
      <c r="C20022" s="7" t="n">
        <v>0</v>
      </c>
    </row>
    <row r="20023" spans="1:9">
      <c r="A20023" t="s">
        <v>4</v>
      </c>
      <c r="B20023" s="4" t="s">
        <v>5</v>
      </c>
      <c r="C20023" s="4" t="s">
        <v>7</v>
      </c>
      <c r="D20023" s="4" t="s">
        <v>8</v>
      </c>
      <c r="E20023" s="4" t="s">
        <v>14</v>
      </c>
      <c r="F20023" s="4" t="s">
        <v>74</v>
      </c>
      <c r="G20023" s="4" t="s">
        <v>8</v>
      </c>
      <c r="H20023" s="4" t="s">
        <v>8</v>
      </c>
    </row>
    <row r="20024" spans="1:9">
      <c r="A20024" t="n">
        <v>168095</v>
      </c>
      <c r="B20024" s="40" t="n">
        <v>26</v>
      </c>
      <c r="C20024" s="7" t="n">
        <v>4</v>
      </c>
      <c r="D20024" s="7" t="n">
        <v>17</v>
      </c>
      <c r="E20024" s="7" t="n">
        <v>62754</v>
      </c>
      <c r="F20024" s="7" t="s">
        <v>1036</v>
      </c>
      <c r="G20024" s="7" t="n">
        <v>2</v>
      </c>
      <c r="H20024" s="7" t="n">
        <v>0</v>
      </c>
    </row>
    <row r="20025" spans="1:9">
      <c r="A20025" t="s">
        <v>4</v>
      </c>
      <c r="B20025" s="4" t="s">
        <v>5</v>
      </c>
    </row>
    <row r="20026" spans="1:9">
      <c r="A20026" t="n">
        <v>168155</v>
      </c>
      <c r="B20026" s="41" t="n">
        <v>28</v>
      </c>
    </row>
    <row r="20027" spans="1:9">
      <c r="A20027" t="s">
        <v>4</v>
      </c>
      <c r="B20027" s="4" t="s">
        <v>5</v>
      </c>
      <c r="C20027" s="4" t="s">
        <v>8</v>
      </c>
      <c r="D20027" s="4" t="s">
        <v>7</v>
      </c>
      <c r="E20027" s="4" t="s">
        <v>9</v>
      </c>
    </row>
    <row r="20028" spans="1:9">
      <c r="A20028" t="n">
        <v>168156</v>
      </c>
      <c r="B20028" s="39" t="n">
        <v>51</v>
      </c>
      <c r="C20028" s="7" t="n">
        <v>4</v>
      </c>
      <c r="D20028" s="7" t="n">
        <v>2</v>
      </c>
      <c r="E20028" s="7" t="s">
        <v>288</v>
      </c>
    </row>
    <row r="20029" spans="1:9">
      <c r="A20029" t="s">
        <v>4</v>
      </c>
      <c r="B20029" s="4" t="s">
        <v>5</v>
      </c>
      <c r="C20029" s="4" t="s">
        <v>7</v>
      </c>
    </row>
    <row r="20030" spans="1:9">
      <c r="A20030" t="n">
        <v>168169</v>
      </c>
      <c r="B20030" s="25" t="n">
        <v>16</v>
      </c>
      <c r="C20030" s="7" t="n">
        <v>0</v>
      </c>
    </row>
    <row r="20031" spans="1:9">
      <c r="A20031" t="s">
        <v>4</v>
      </c>
      <c r="B20031" s="4" t="s">
        <v>5</v>
      </c>
      <c r="C20031" s="4" t="s">
        <v>7</v>
      </c>
      <c r="D20031" s="4" t="s">
        <v>8</v>
      </c>
      <c r="E20031" s="4" t="s">
        <v>14</v>
      </c>
      <c r="F20031" s="4" t="s">
        <v>74</v>
      </c>
      <c r="G20031" s="4" t="s">
        <v>8</v>
      </c>
      <c r="H20031" s="4" t="s">
        <v>8</v>
      </c>
    </row>
    <row r="20032" spans="1:9">
      <c r="A20032" t="n">
        <v>168172</v>
      </c>
      <c r="B20032" s="40" t="n">
        <v>26</v>
      </c>
      <c r="C20032" s="7" t="n">
        <v>2</v>
      </c>
      <c r="D20032" s="7" t="n">
        <v>17</v>
      </c>
      <c r="E20032" s="7" t="n">
        <v>62755</v>
      </c>
      <c r="F20032" s="7" t="s">
        <v>1037</v>
      </c>
      <c r="G20032" s="7" t="n">
        <v>2</v>
      </c>
      <c r="H20032" s="7" t="n">
        <v>0</v>
      </c>
    </row>
    <row r="20033" spans="1:8">
      <c r="A20033" t="s">
        <v>4</v>
      </c>
      <c r="B20033" s="4" t="s">
        <v>5</v>
      </c>
    </row>
    <row r="20034" spans="1:8">
      <c r="A20034" t="n">
        <v>168227</v>
      </c>
      <c r="B20034" s="41" t="n">
        <v>28</v>
      </c>
    </row>
    <row r="20035" spans="1:8">
      <c r="A20035" t="s">
        <v>4</v>
      </c>
      <c r="B20035" s="4" t="s">
        <v>5</v>
      </c>
      <c r="C20035" s="4" t="s">
        <v>8</v>
      </c>
      <c r="D20035" s="4" t="s">
        <v>7</v>
      </c>
      <c r="E20035" s="4" t="s">
        <v>9</v>
      </c>
    </row>
    <row r="20036" spans="1:8">
      <c r="A20036" t="n">
        <v>168228</v>
      </c>
      <c r="B20036" s="39" t="n">
        <v>51</v>
      </c>
      <c r="C20036" s="7" t="n">
        <v>4</v>
      </c>
      <c r="D20036" s="7" t="n">
        <v>7</v>
      </c>
      <c r="E20036" s="7" t="s">
        <v>666</v>
      </c>
    </row>
    <row r="20037" spans="1:8">
      <c r="A20037" t="s">
        <v>4</v>
      </c>
      <c r="B20037" s="4" t="s">
        <v>5</v>
      </c>
      <c r="C20037" s="4" t="s">
        <v>7</v>
      </c>
    </row>
    <row r="20038" spans="1:8">
      <c r="A20038" t="n">
        <v>168241</v>
      </c>
      <c r="B20038" s="25" t="n">
        <v>16</v>
      </c>
      <c r="C20038" s="7" t="n">
        <v>0</v>
      </c>
    </row>
    <row r="20039" spans="1:8">
      <c r="A20039" t="s">
        <v>4</v>
      </c>
      <c r="B20039" s="4" t="s">
        <v>5</v>
      </c>
      <c r="C20039" s="4" t="s">
        <v>7</v>
      </c>
      <c r="D20039" s="4" t="s">
        <v>8</v>
      </c>
      <c r="E20039" s="4" t="s">
        <v>14</v>
      </c>
      <c r="F20039" s="4" t="s">
        <v>74</v>
      </c>
      <c r="G20039" s="4" t="s">
        <v>8</v>
      </c>
      <c r="H20039" s="4" t="s">
        <v>8</v>
      </c>
    </row>
    <row r="20040" spans="1:8">
      <c r="A20040" t="n">
        <v>168244</v>
      </c>
      <c r="B20040" s="40" t="n">
        <v>26</v>
      </c>
      <c r="C20040" s="7" t="n">
        <v>7</v>
      </c>
      <c r="D20040" s="7" t="n">
        <v>17</v>
      </c>
      <c r="E20040" s="7" t="n">
        <v>62756</v>
      </c>
      <c r="F20040" s="7" t="s">
        <v>1038</v>
      </c>
      <c r="G20040" s="7" t="n">
        <v>2</v>
      </c>
      <c r="H20040" s="7" t="n">
        <v>0</v>
      </c>
    </row>
    <row r="20041" spans="1:8">
      <c r="A20041" t="s">
        <v>4</v>
      </c>
      <c r="B20041" s="4" t="s">
        <v>5</v>
      </c>
    </row>
    <row r="20042" spans="1:8">
      <c r="A20042" t="n">
        <v>168330</v>
      </c>
      <c r="B20042" s="41" t="n">
        <v>28</v>
      </c>
    </row>
    <row r="20043" spans="1:8">
      <c r="A20043" t="s">
        <v>4</v>
      </c>
      <c r="B20043" s="4" t="s">
        <v>5</v>
      </c>
      <c r="C20043" s="4" t="s">
        <v>8</v>
      </c>
      <c r="D20043" s="4" t="s">
        <v>7</v>
      </c>
      <c r="E20043" s="4" t="s">
        <v>9</v>
      </c>
    </row>
    <row r="20044" spans="1:8">
      <c r="A20044" t="n">
        <v>168331</v>
      </c>
      <c r="B20044" s="39" t="n">
        <v>51</v>
      </c>
      <c r="C20044" s="7" t="n">
        <v>4</v>
      </c>
      <c r="D20044" s="7" t="n">
        <v>6</v>
      </c>
      <c r="E20044" s="7" t="s">
        <v>85</v>
      </c>
    </row>
    <row r="20045" spans="1:8">
      <c r="A20045" t="s">
        <v>4</v>
      </c>
      <c r="B20045" s="4" t="s">
        <v>5</v>
      </c>
      <c r="C20045" s="4" t="s">
        <v>7</v>
      </c>
    </row>
    <row r="20046" spans="1:8">
      <c r="A20046" t="n">
        <v>168345</v>
      </c>
      <c r="B20046" s="25" t="n">
        <v>16</v>
      </c>
      <c r="C20046" s="7" t="n">
        <v>0</v>
      </c>
    </row>
    <row r="20047" spans="1:8">
      <c r="A20047" t="s">
        <v>4</v>
      </c>
      <c r="B20047" s="4" t="s">
        <v>5</v>
      </c>
      <c r="C20047" s="4" t="s">
        <v>7</v>
      </c>
      <c r="D20047" s="4" t="s">
        <v>8</v>
      </c>
      <c r="E20047" s="4" t="s">
        <v>14</v>
      </c>
      <c r="F20047" s="4" t="s">
        <v>74</v>
      </c>
      <c r="G20047" s="4" t="s">
        <v>8</v>
      </c>
      <c r="H20047" s="4" t="s">
        <v>8</v>
      </c>
    </row>
    <row r="20048" spans="1:8">
      <c r="A20048" t="n">
        <v>168348</v>
      </c>
      <c r="B20048" s="40" t="n">
        <v>26</v>
      </c>
      <c r="C20048" s="7" t="n">
        <v>6</v>
      </c>
      <c r="D20048" s="7" t="n">
        <v>17</v>
      </c>
      <c r="E20048" s="7" t="n">
        <v>62757</v>
      </c>
      <c r="F20048" s="7" t="s">
        <v>1039</v>
      </c>
      <c r="G20048" s="7" t="n">
        <v>2</v>
      </c>
      <c r="H20048" s="7" t="n">
        <v>0</v>
      </c>
    </row>
    <row r="20049" spans="1:8">
      <c r="A20049" t="s">
        <v>4</v>
      </c>
      <c r="B20049" s="4" t="s">
        <v>5</v>
      </c>
    </row>
    <row r="20050" spans="1:8">
      <c r="A20050" t="n">
        <v>168424</v>
      </c>
      <c r="B20050" s="41" t="n">
        <v>28</v>
      </c>
    </row>
    <row r="20051" spans="1:8">
      <c r="A20051" t="s">
        <v>4</v>
      </c>
      <c r="B20051" s="4" t="s">
        <v>5</v>
      </c>
      <c r="C20051" s="4" t="s">
        <v>8</v>
      </c>
      <c r="D20051" s="4" t="s">
        <v>7</v>
      </c>
      <c r="E20051" s="4" t="s">
        <v>9</v>
      </c>
    </row>
    <row r="20052" spans="1:8">
      <c r="A20052" t="n">
        <v>168425</v>
      </c>
      <c r="B20052" s="39" t="n">
        <v>51</v>
      </c>
      <c r="C20052" s="7" t="n">
        <v>4</v>
      </c>
      <c r="D20052" s="7" t="n">
        <v>3</v>
      </c>
      <c r="E20052" s="7" t="s">
        <v>85</v>
      </c>
    </row>
    <row r="20053" spans="1:8">
      <c r="A20053" t="s">
        <v>4</v>
      </c>
      <c r="B20053" s="4" t="s">
        <v>5</v>
      </c>
      <c r="C20053" s="4" t="s">
        <v>7</v>
      </c>
    </row>
    <row r="20054" spans="1:8">
      <c r="A20054" t="n">
        <v>168439</v>
      </c>
      <c r="B20054" s="25" t="n">
        <v>16</v>
      </c>
      <c r="C20054" s="7" t="n">
        <v>0</v>
      </c>
    </row>
    <row r="20055" spans="1:8">
      <c r="A20055" t="s">
        <v>4</v>
      </c>
      <c r="B20055" s="4" t="s">
        <v>5</v>
      </c>
      <c r="C20055" s="4" t="s">
        <v>7</v>
      </c>
      <c r="D20055" s="4" t="s">
        <v>8</v>
      </c>
      <c r="E20055" s="4" t="s">
        <v>14</v>
      </c>
      <c r="F20055" s="4" t="s">
        <v>74</v>
      </c>
      <c r="G20055" s="4" t="s">
        <v>8</v>
      </c>
      <c r="H20055" s="4" t="s">
        <v>8</v>
      </c>
      <c r="I20055" s="4" t="s">
        <v>8</v>
      </c>
      <c r="J20055" s="4" t="s">
        <v>14</v>
      </c>
      <c r="K20055" s="4" t="s">
        <v>74</v>
      </c>
      <c r="L20055" s="4" t="s">
        <v>8</v>
      </c>
      <c r="M20055" s="4" t="s">
        <v>8</v>
      </c>
    </row>
    <row r="20056" spans="1:8">
      <c r="A20056" t="n">
        <v>168442</v>
      </c>
      <c r="B20056" s="40" t="n">
        <v>26</v>
      </c>
      <c r="C20056" s="7" t="n">
        <v>3</v>
      </c>
      <c r="D20056" s="7" t="n">
        <v>17</v>
      </c>
      <c r="E20056" s="7" t="n">
        <v>62758</v>
      </c>
      <c r="F20056" s="7" t="s">
        <v>1040</v>
      </c>
      <c r="G20056" s="7" t="n">
        <v>2</v>
      </c>
      <c r="H20056" s="7" t="n">
        <v>3</v>
      </c>
      <c r="I20056" s="7" t="n">
        <v>17</v>
      </c>
      <c r="J20056" s="7" t="n">
        <v>62759</v>
      </c>
      <c r="K20056" s="7" t="s">
        <v>1041</v>
      </c>
      <c r="L20056" s="7" t="n">
        <v>2</v>
      </c>
      <c r="M20056" s="7" t="n">
        <v>0</v>
      </c>
    </row>
    <row r="20057" spans="1:8">
      <c r="A20057" t="s">
        <v>4</v>
      </c>
      <c r="B20057" s="4" t="s">
        <v>5</v>
      </c>
    </row>
    <row r="20058" spans="1:8">
      <c r="A20058" t="n">
        <v>168612</v>
      </c>
      <c r="B20058" s="41" t="n">
        <v>28</v>
      </c>
    </row>
    <row r="20059" spans="1:8">
      <c r="A20059" t="s">
        <v>4</v>
      </c>
      <c r="B20059" s="4" t="s">
        <v>5</v>
      </c>
      <c r="C20059" s="4" t="s">
        <v>8</v>
      </c>
      <c r="D20059" s="4" t="s">
        <v>7</v>
      </c>
      <c r="E20059" s="4" t="s">
        <v>9</v>
      </c>
    </row>
    <row r="20060" spans="1:8">
      <c r="A20060" t="n">
        <v>168613</v>
      </c>
      <c r="B20060" s="39" t="n">
        <v>51</v>
      </c>
      <c r="C20060" s="7" t="n">
        <v>4</v>
      </c>
      <c r="D20060" s="7" t="n">
        <v>5</v>
      </c>
      <c r="E20060" s="7" t="s">
        <v>1042</v>
      </c>
    </row>
    <row r="20061" spans="1:8">
      <c r="A20061" t="s">
        <v>4</v>
      </c>
      <c r="B20061" s="4" t="s">
        <v>5</v>
      </c>
      <c r="C20061" s="4" t="s">
        <v>7</v>
      </c>
    </row>
    <row r="20062" spans="1:8">
      <c r="A20062" t="n">
        <v>168626</v>
      </c>
      <c r="B20062" s="25" t="n">
        <v>16</v>
      </c>
      <c r="C20062" s="7" t="n">
        <v>0</v>
      </c>
    </row>
    <row r="20063" spans="1:8">
      <c r="A20063" t="s">
        <v>4</v>
      </c>
      <c r="B20063" s="4" t="s">
        <v>5</v>
      </c>
      <c r="C20063" s="4" t="s">
        <v>7</v>
      </c>
      <c r="D20063" s="4" t="s">
        <v>8</v>
      </c>
      <c r="E20063" s="4" t="s">
        <v>14</v>
      </c>
      <c r="F20063" s="4" t="s">
        <v>74</v>
      </c>
      <c r="G20063" s="4" t="s">
        <v>8</v>
      </c>
      <c r="H20063" s="4" t="s">
        <v>8</v>
      </c>
      <c r="I20063" s="4" t="s">
        <v>8</v>
      </c>
      <c r="J20063" s="4" t="s">
        <v>14</v>
      </c>
      <c r="K20063" s="4" t="s">
        <v>74</v>
      </c>
      <c r="L20063" s="4" t="s">
        <v>8</v>
      </c>
      <c r="M20063" s="4" t="s">
        <v>8</v>
      </c>
      <c r="N20063" s="4" t="s">
        <v>8</v>
      </c>
      <c r="O20063" s="4" t="s">
        <v>14</v>
      </c>
      <c r="P20063" s="4" t="s">
        <v>74</v>
      </c>
      <c r="Q20063" s="4" t="s">
        <v>8</v>
      </c>
      <c r="R20063" s="4" t="s">
        <v>8</v>
      </c>
    </row>
    <row r="20064" spans="1:8">
      <c r="A20064" t="n">
        <v>168629</v>
      </c>
      <c r="B20064" s="40" t="n">
        <v>26</v>
      </c>
      <c r="C20064" s="7" t="n">
        <v>5</v>
      </c>
      <c r="D20064" s="7" t="n">
        <v>17</v>
      </c>
      <c r="E20064" s="7" t="n">
        <v>62760</v>
      </c>
      <c r="F20064" s="7" t="s">
        <v>1043</v>
      </c>
      <c r="G20064" s="7" t="n">
        <v>2</v>
      </c>
      <c r="H20064" s="7" t="n">
        <v>3</v>
      </c>
      <c r="I20064" s="7" t="n">
        <v>17</v>
      </c>
      <c r="J20064" s="7" t="n">
        <v>62761</v>
      </c>
      <c r="K20064" s="7" t="s">
        <v>1044</v>
      </c>
      <c r="L20064" s="7" t="n">
        <v>2</v>
      </c>
      <c r="M20064" s="7" t="n">
        <v>3</v>
      </c>
      <c r="N20064" s="7" t="n">
        <v>17</v>
      </c>
      <c r="O20064" s="7" t="n">
        <v>62762</v>
      </c>
      <c r="P20064" s="7" t="s">
        <v>1045</v>
      </c>
      <c r="Q20064" s="7" t="n">
        <v>2</v>
      </c>
      <c r="R20064" s="7" t="n">
        <v>0</v>
      </c>
    </row>
    <row r="20065" spans="1:18">
      <c r="A20065" t="s">
        <v>4</v>
      </c>
      <c r="B20065" s="4" t="s">
        <v>5</v>
      </c>
    </row>
    <row r="20066" spans="1:18">
      <c r="A20066" t="n">
        <v>168862</v>
      </c>
      <c r="B20066" s="41" t="n">
        <v>28</v>
      </c>
    </row>
    <row r="20067" spans="1:18">
      <c r="A20067" t="s">
        <v>4</v>
      </c>
      <c r="B20067" s="4" t="s">
        <v>5</v>
      </c>
      <c r="C20067" s="4" t="s">
        <v>7</v>
      </c>
      <c r="D20067" s="4" t="s">
        <v>13</v>
      </c>
      <c r="E20067" s="4" t="s">
        <v>13</v>
      </c>
      <c r="F20067" s="4" t="s">
        <v>13</v>
      </c>
      <c r="G20067" s="4" t="s">
        <v>7</v>
      </c>
      <c r="H20067" s="4" t="s">
        <v>7</v>
      </c>
    </row>
    <row r="20068" spans="1:18">
      <c r="A20068" t="n">
        <v>168863</v>
      </c>
      <c r="B20068" s="55" t="n">
        <v>60</v>
      </c>
      <c r="C20068" s="7" t="n">
        <v>0</v>
      </c>
      <c r="D20068" s="7" t="n">
        <v>30</v>
      </c>
      <c r="E20068" s="7" t="n">
        <v>0</v>
      </c>
      <c r="F20068" s="7" t="n">
        <v>0</v>
      </c>
      <c r="G20068" s="7" t="n">
        <v>1000</v>
      </c>
      <c r="H20068" s="7" t="n">
        <v>0</v>
      </c>
    </row>
    <row r="20069" spans="1:18">
      <c r="A20069" t="s">
        <v>4</v>
      </c>
      <c r="B20069" s="4" t="s">
        <v>5</v>
      </c>
      <c r="C20069" s="4" t="s">
        <v>8</v>
      </c>
      <c r="D20069" s="4" t="s">
        <v>7</v>
      </c>
      <c r="E20069" s="4" t="s">
        <v>9</v>
      </c>
    </row>
    <row r="20070" spans="1:18">
      <c r="A20070" t="n">
        <v>168882</v>
      </c>
      <c r="B20070" s="39" t="n">
        <v>51</v>
      </c>
      <c r="C20070" s="7" t="n">
        <v>4</v>
      </c>
      <c r="D20070" s="7" t="n">
        <v>0</v>
      </c>
      <c r="E20070" s="7" t="s">
        <v>935</v>
      </c>
    </row>
    <row r="20071" spans="1:18">
      <c r="A20071" t="s">
        <v>4</v>
      </c>
      <c r="B20071" s="4" t="s">
        <v>5</v>
      </c>
      <c r="C20071" s="4" t="s">
        <v>7</v>
      </c>
    </row>
    <row r="20072" spans="1:18">
      <c r="A20072" t="n">
        <v>168895</v>
      </c>
      <c r="B20072" s="25" t="n">
        <v>16</v>
      </c>
      <c r="C20072" s="7" t="n">
        <v>0</v>
      </c>
    </row>
    <row r="20073" spans="1:18">
      <c r="A20073" t="s">
        <v>4</v>
      </c>
      <c r="B20073" s="4" t="s">
        <v>5</v>
      </c>
      <c r="C20073" s="4" t="s">
        <v>7</v>
      </c>
      <c r="D20073" s="4" t="s">
        <v>8</v>
      </c>
      <c r="E20073" s="4" t="s">
        <v>14</v>
      </c>
      <c r="F20073" s="4" t="s">
        <v>74</v>
      </c>
      <c r="G20073" s="4" t="s">
        <v>8</v>
      </c>
      <c r="H20073" s="4" t="s">
        <v>8</v>
      </c>
    </row>
    <row r="20074" spans="1:18">
      <c r="A20074" t="n">
        <v>168898</v>
      </c>
      <c r="B20074" s="40" t="n">
        <v>26</v>
      </c>
      <c r="C20074" s="7" t="n">
        <v>0</v>
      </c>
      <c r="D20074" s="7" t="n">
        <v>17</v>
      </c>
      <c r="E20074" s="7" t="n">
        <v>62763</v>
      </c>
      <c r="F20074" s="7" t="s">
        <v>1046</v>
      </c>
      <c r="G20074" s="7" t="n">
        <v>2</v>
      </c>
      <c r="H20074" s="7" t="n">
        <v>0</v>
      </c>
    </row>
    <row r="20075" spans="1:18">
      <c r="A20075" t="s">
        <v>4</v>
      </c>
      <c r="B20075" s="4" t="s">
        <v>5</v>
      </c>
    </row>
    <row r="20076" spans="1:18">
      <c r="A20076" t="n">
        <v>168943</v>
      </c>
      <c r="B20076" s="41" t="n">
        <v>28</v>
      </c>
    </row>
    <row r="20077" spans="1:18">
      <c r="A20077" t="s">
        <v>4</v>
      </c>
      <c r="B20077" s="4" t="s">
        <v>5</v>
      </c>
      <c r="C20077" s="4" t="s">
        <v>7</v>
      </c>
      <c r="D20077" s="4" t="s">
        <v>7</v>
      </c>
      <c r="E20077" s="4" t="s">
        <v>7</v>
      </c>
    </row>
    <row r="20078" spans="1:18">
      <c r="A20078" t="n">
        <v>168944</v>
      </c>
      <c r="B20078" s="56" t="n">
        <v>61</v>
      </c>
      <c r="C20078" s="7" t="n">
        <v>1</v>
      </c>
      <c r="D20078" s="7" t="n">
        <v>0</v>
      </c>
      <c r="E20078" s="7" t="n">
        <v>1000</v>
      </c>
    </row>
    <row r="20079" spans="1:18">
      <c r="A20079" t="s">
        <v>4</v>
      </c>
      <c r="B20079" s="4" t="s">
        <v>5</v>
      </c>
      <c r="C20079" s="4" t="s">
        <v>7</v>
      </c>
      <c r="D20079" s="4" t="s">
        <v>7</v>
      </c>
      <c r="E20079" s="4" t="s">
        <v>13</v>
      </c>
      <c r="F20079" s="4" t="s">
        <v>8</v>
      </c>
    </row>
    <row r="20080" spans="1:18">
      <c r="A20080" t="n">
        <v>168951</v>
      </c>
      <c r="B20080" s="90" t="n">
        <v>53</v>
      </c>
      <c r="C20080" s="7" t="n">
        <v>1</v>
      </c>
      <c r="D20080" s="7" t="n">
        <v>0</v>
      </c>
      <c r="E20080" s="7" t="n">
        <v>5</v>
      </c>
      <c r="F20080" s="7" t="n">
        <v>0</v>
      </c>
    </row>
    <row r="20081" spans="1:8">
      <c r="A20081" t="s">
        <v>4</v>
      </c>
      <c r="B20081" s="4" t="s">
        <v>5</v>
      </c>
      <c r="C20081" s="4" t="s">
        <v>7</v>
      </c>
    </row>
    <row r="20082" spans="1:8">
      <c r="A20082" t="n">
        <v>168961</v>
      </c>
      <c r="B20082" s="88" t="n">
        <v>54</v>
      </c>
      <c r="C20082" s="7" t="n">
        <v>1</v>
      </c>
    </row>
    <row r="20083" spans="1:8">
      <c r="A20083" t="s">
        <v>4</v>
      </c>
      <c r="B20083" s="4" t="s">
        <v>5</v>
      </c>
      <c r="C20083" s="4" t="s">
        <v>8</v>
      </c>
      <c r="D20083" s="4" t="s">
        <v>7</v>
      </c>
      <c r="E20083" s="4" t="s">
        <v>9</v>
      </c>
    </row>
    <row r="20084" spans="1:8">
      <c r="A20084" t="n">
        <v>168964</v>
      </c>
      <c r="B20084" s="39" t="n">
        <v>51</v>
      </c>
      <c r="C20084" s="7" t="n">
        <v>4</v>
      </c>
      <c r="D20084" s="7" t="n">
        <v>1</v>
      </c>
      <c r="E20084" s="7" t="s">
        <v>103</v>
      </c>
    </row>
    <row r="20085" spans="1:8">
      <c r="A20085" t="s">
        <v>4</v>
      </c>
      <c r="B20085" s="4" t="s">
        <v>5</v>
      </c>
      <c r="C20085" s="4" t="s">
        <v>7</v>
      </c>
    </row>
    <row r="20086" spans="1:8">
      <c r="A20086" t="n">
        <v>168977</v>
      </c>
      <c r="B20086" s="25" t="n">
        <v>16</v>
      </c>
      <c r="C20086" s="7" t="n">
        <v>0</v>
      </c>
    </row>
    <row r="20087" spans="1:8">
      <c r="A20087" t="s">
        <v>4</v>
      </c>
      <c r="B20087" s="4" t="s">
        <v>5</v>
      </c>
      <c r="C20087" s="4" t="s">
        <v>7</v>
      </c>
      <c r="D20087" s="4" t="s">
        <v>8</v>
      </c>
      <c r="E20087" s="4" t="s">
        <v>14</v>
      </c>
      <c r="F20087" s="4" t="s">
        <v>74</v>
      </c>
      <c r="G20087" s="4" t="s">
        <v>8</v>
      </c>
      <c r="H20087" s="4" t="s">
        <v>8</v>
      </c>
    </row>
    <row r="20088" spans="1:8">
      <c r="A20088" t="n">
        <v>168980</v>
      </c>
      <c r="B20088" s="40" t="n">
        <v>26</v>
      </c>
      <c r="C20088" s="7" t="n">
        <v>1</v>
      </c>
      <c r="D20088" s="7" t="n">
        <v>17</v>
      </c>
      <c r="E20088" s="7" t="n">
        <v>62764</v>
      </c>
      <c r="F20088" s="7" t="s">
        <v>1047</v>
      </c>
      <c r="G20088" s="7" t="n">
        <v>2</v>
      </c>
      <c r="H20088" s="7" t="n">
        <v>0</v>
      </c>
    </row>
    <row r="20089" spans="1:8">
      <c r="A20089" t="s">
        <v>4</v>
      </c>
      <c r="B20089" s="4" t="s">
        <v>5</v>
      </c>
    </row>
    <row r="20090" spans="1:8">
      <c r="A20090" t="n">
        <v>169018</v>
      </c>
      <c r="B20090" s="41" t="n">
        <v>28</v>
      </c>
    </row>
    <row r="20091" spans="1:8">
      <c r="A20091" t="s">
        <v>4</v>
      </c>
      <c r="B20091" s="4" t="s">
        <v>5</v>
      </c>
      <c r="C20091" s="4" t="s">
        <v>8</v>
      </c>
      <c r="D20091" s="4" t="s">
        <v>7</v>
      </c>
      <c r="E20091" s="4" t="s">
        <v>13</v>
      </c>
    </row>
    <row r="20092" spans="1:8">
      <c r="A20092" t="n">
        <v>169019</v>
      </c>
      <c r="B20092" s="27" t="n">
        <v>58</v>
      </c>
      <c r="C20092" s="7" t="n">
        <v>0</v>
      </c>
      <c r="D20092" s="7" t="n">
        <v>1000</v>
      </c>
      <c r="E20092" s="7" t="n">
        <v>1</v>
      </c>
    </row>
    <row r="20093" spans="1:8">
      <c r="A20093" t="s">
        <v>4</v>
      </c>
      <c r="B20093" s="4" t="s">
        <v>5</v>
      </c>
      <c r="C20093" s="4" t="s">
        <v>8</v>
      </c>
      <c r="D20093" s="4" t="s">
        <v>7</v>
      </c>
    </row>
    <row r="20094" spans="1:8">
      <c r="A20094" t="n">
        <v>169027</v>
      </c>
      <c r="B20094" s="27" t="n">
        <v>58</v>
      </c>
      <c r="C20094" s="7" t="n">
        <v>255</v>
      </c>
      <c r="D20094" s="7" t="n">
        <v>0</v>
      </c>
    </row>
    <row r="20095" spans="1:8">
      <c r="A20095" t="s">
        <v>4</v>
      </c>
      <c r="B20095" s="4" t="s">
        <v>5</v>
      </c>
      <c r="C20095" s="4" t="s">
        <v>8</v>
      </c>
    </row>
    <row r="20096" spans="1:8">
      <c r="A20096" t="n">
        <v>169031</v>
      </c>
      <c r="B20096" s="31" t="n">
        <v>45</v>
      </c>
      <c r="C20096" s="7" t="n">
        <v>0</v>
      </c>
    </row>
    <row r="20097" spans="1:8">
      <c r="A20097" t="s">
        <v>4</v>
      </c>
      <c r="B20097" s="4" t="s">
        <v>5</v>
      </c>
      <c r="C20097" s="4" t="s">
        <v>8</v>
      </c>
      <c r="D20097" s="4" t="s">
        <v>7</v>
      </c>
      <c r="E20097" s="4" t="s">
        <v>13</v>
      </c>
      <c r="F20097" s="4" t="s">
        <v>7</v>
      </c>
      <c r="G20097" s="4" t="s">
        <v>14</v>
      </c>
      <c r="H20097" s="4" t="s">
        <v>14</v>
      </c>
      <c r="I20097" s="4" t="s">
        <v>7</v>
      </c>
      <c r="J20097" s="4" t="s">
        <v>7</v>
      </c>
      <c r="K20097" s="4" t="s">
        <v>14</v>
      </c>
      <c r="L20097" s="4" t="s">
        <v>14</v>
      </c>
      <c r="M20097" s="4" t="s">
        <v>14</v>
      </c>
      <c r="N20097" s="4" t="s">
        <v>14</v>
      </c>
      <c r="O20097" s="4" t="s">
        <v>9</v>
      </c>
    </row>
    <row r="20098" spans="1:8">
      <c r="A20098" t="n">
        <v>169033</v>
      </c>
      <c r="B20098" s="16" t="n">
        <v>50</v>
      </c>
      <c r="C20098" s="7" t="n">
        <v>0</v>
      </c>
      <c r="D20098" s="7" t="n">
        <v>12105</v>
      </c>
      <c r="E20098" s="7" t="n">
        <v>1</v>
      </c>
      <c r="F20098" s="7" t="n">
        <v>0</v>
      </c>
      <c r="G20098" s="7" t="n">
        <v>0</v>
      </c>
      <c r="H20098" s="7" t="n">
        <v>0</v>
      </c>
      <c r="I20098" s="7" t="n">
        <v>0</v>
      </c>
      <c r="J20098" s="7" t="n">
        <v>65533</v>
      </c>
      <c r="K20098" s="7" t="n">
        <v>0</v>
      </c>
      <c r="L20098" s="7" t="n">
        <v>0</v>
      </c>
      <c r="M20098" s="7" t="n">
        <v>0</v>
      </c>
      <c r="N20098" s="7" t="n">
        <v>0</v>
      </c>
      <c r="O20098" s="7" t="s">
        <v>15</v>
      </c>
    </row>
    <row r="20099" spans="1:8">
      <c r="A20099" t="s">
        <v>4</v>
      </c>
      <c r="B20099" s="4" t="s">
        <v>5</v>
      </c>
      <c r="C20099" s="4" t="s">
        <v>8</v>
      </c>
      <c r="D20099" s="4" t="s">
        <v>7</v>
      </c>
      <c r="E20099" s="4" t="s">
        <v>7</v>
      </c>
      <c r="F20099" s="4" t="s">
        <v>7</v>
      </c>
      <c r="G20099" s="4" t="s">
        <v>7</v>
      </c>
      <c r="H20099" s="4" t="s">
        <v>8</v>
      </c>
    </row>
    <row r="20100" spans="1:8">
      <c r="A20100" t="n">
        <v>169072</v>
      </c>
      <c r="B20100" s="37" t="n">
        <v>25</v>
      </c>
      <c r="C20100" s="7" t="n">
        <v>5</v>
      </c>
      <c r="D20100" s="7" t="n">
        <v>65535</v>
      </c>
      <c r="E20100" s="7" t="n">
        <v>500</v>
      </c>
      <c r="F20100" s="7" t="n">
        <v>800</v>
      </c>
      <c r="G20100" s="7" t="n">
        <v>140</v>
      </c>
      <c r="H20100" s="7" t="n">
        <v>0</v>
      </c>
    </row>
    <row r="20101" spans="1:8">
      <c r="A20101" t="s">
        <v>4</v>
      </c>
      <c r="B20101" s="4" t="s">
        <v>5</v>
      </c>
      <c r="C20101" s="4" t="s">
        <v>7</v>
      </c>
      <c r="D20101" s="4" t="s">
        <v>8</v>
      </c>
      <c r="E20101" s="4" t="s">
        <v>74</v>
      </c>
      <c r="F20101" s="4" t="s">
        <v>8</v>
      </c>
      <c r="G20101" s="4" t="s">
        <v>8</v>
      </c>
    </row>
    <row r="20102" spans="1:8">
      <c r="A20102" t="n">
        <v>169083</v>
      </c>
      <c r="B20102" s="44" t="n">
        <v>24</v>
      </c>
      <c r="C20102" s="7" t="n">
        <v>65533</v>
      </c>
      <c r="D20102" s="7" t="n">
        <v>11</v>
      </c>
      <c r="E20102" s="7" t="s">
        <v>1048</v>
      </c>
      <c r="F20102" s="7" t="n">
        <v>2</v>
      </c>
      <c r="G20102" s="7" t="n">
        <v>0</v>
      </c>
    </row>
    <row r="20103" spans="1:8">
      <c r="A20103" t="s">
        <v>4</v>
      </c>
      <c r="B20103" s="4" t="s">
        <v>5</v>
      </c>
    </row>
    <row r="20104" spans="1:8">
      <c r="A20104" t="n">
        <v>169151</v>
      </c>
      <c r="B20104" s="41" t="n">
        <v>28</v>
      </c>
    </row>
    <row r="20105" spans="1:8">
      <c r="A20105" t="s">
        <v>4</v>
      </c>
      <c r="B20105" s="4" t="s">
        <v>5</v>
      </c>
      <c r="C20105" s="4" t="s">
        <v>8</v>
      </c>
    </row>
    <row r="20106" spans="1:8">
      <c r="A20106" t="n">
        <v>169152</v>
      </c>
      <c r="B20106" s="45" t="n">
        <v>27</v>
      </c>
      <c r="C20106" s="7" t="n">
        <v>0</v>
      </c>
    </row>
    <row r="20107" spans="1:8">
      <c r="A20107" t="s">
        <v>4</v>
      </c>
      <c r="B20107" s="4" t="s">
        <v>5</v>
      </c>
      <c r="C20107" s="4" t="s">
        <v>8</v>
      </c>
    </row>
    <row r="20108" spans="1:8">
      <c r="A20108" t="n">
        <v>169154</v>
      </c>
      <c r="B20108" s="45" t="n">
        <v>27</v>
      </c>
      <c r="C20108" s="7" t="n">
        <v>1</v>
      </c>
    </row>
    <row r="20109" spans="1:8">
      <c r="A20109" t="s">
        <v>4</v>
      </c>
      <c r="B20109" s="4" t="s">
        <v>5</v>
      </c>
      <c r="C20109" s="4" t="s">
        <v>8</v>
      </c>
      <c r="D20109" s="4" t="s">
        <v>7</v>
      </c>
      <c r="E20109" s="4" t="s">
        <v>7</v>
      </c>
      <c r="F20109" s="4" t="s">
        <v>7</v>
      </c>
      <c r="G20109" s="4" t="s">
        <v>7</v>
      </c>
      <c r="H20109" s="4" t="s">
        <v>8</v>
      </c>
    </row>
    <row r="20110" spans="1:8">
      <c r="A20110" t="n">
        <v>169156</v>
      </c>
      <c r="B20110" s="37" t="n">
        <v>25</v>
      </c>
      <c r="C20110" s="7" t="n">
        <v>5</v>
      </c>
      <c r="D20110" s="7" t="n">
        <v>65535</v>
      </c>
      <c r="E20110" s="7" t="n">
        <v>65535</v>
      </c>
      <c r="F20110" s="7" t="n">
        <v>65535</v>
      </c>
      <c r="G20110" s="7" t="n">
        <v>65535</v>
      </c>
      <c r="H20110" s="7" t="n">
        <v>0</v>
      </c>
    </row>
    <row r="20111" spans="1:8">
      <c r="A20111" t="s">
        <v>4</v>
      </c>
      <c r="B20111" s="4" t="s">
        <v>5</v>
      </c>
      <c r="C20111" s="4" t="s">
        <v>8</v>
      </c>
      <c r="D20111" s="4" t="s">
        <v>8</v>
      </c>
      <c r="E20111" s="4" t="s">
        <v>14</v>
      </c>
      <c r="F20111" s="4" t="s">
        <v>8</v>
      </c>
      <c r="G20111" s="4" t="s">
        <v>8</v>
      </c>
    </row>
    <row r="20112" spans="1:8">
      <c r="A20112" t="n">
        <v>169167</v>
      </c>
      <c r="B20112" s="32" t="n">
        <v>18</v>
      </c>
      <c r="C20112" s="7" t="n">
        <v>6</v>
      </c>
      <c r="D20112" s="7" t="n">
        <v>0</v>
      </c>
      <c r="E20112" s="7" t="n">
        <v>6</v>
      </c>
      <c r="F20112" s="7" t="n">
        <v>19</v>
      </c>
      <c r="G20112" s="7" t="n">
        <v>1</v>
      </c>
    </row>
    <row r="20113" spans="1:15">
      <c r="A20113" t="s">
        <v>4</v>
      </c>
      <c r="B20113" s="4" t="s">
        <v>5</v>
      </c>
      <c r="C20113" s="4" t="s">
        <v>8</v>
      </c>
      <c r="D20113" s="4" t="s">
        <v>9</v>
      </c>
    </row>
    <row r="20114" spans="1:15">
      <c r="A20114" t="n">
        <v>169176</v>
      </c>
      <c r="B20114" s="9" t="n">
        <v>2</v>
      </c>
      <c r="C20114" s="7" t="n">
        <v>10</v>
      </c>
      <c r="D20114" s="7" t="s">
        <v>381</v>
      </c>
    </row>
    <row r="20115" spans="1:15">
      <c r="A20115" t="s">
        <v>4</v>
      </c>
      <c r="B20115" s="4" t="s">
        <v>5</v>
      </c>
      <c r="C20115" s="4" t="s">
        <v>7</v>
      </c>
    </row>
    <row r="20116" spans="1:15">
      <c r="A20116" t="n">
        <v>169194</v>
      </c>
      <c r="B20116" s="25" t="n">
        <v>16</v>
      </c>
      <c r="C20116" s="7" t="n">
        <v>0</v>
      </c>
    </row>
    <row r="20117" spans="1:15">
      <c r="A20117" t="s">
        <v>4</v>
      </c>
      <c r="B20117" s="4" t="s">
        <v>5</v>
      </c>
      <c r="C20117" s="4" t="s">
        <v>8</v>
      </c>
      <c r="D20117" s="4" t="s">
        <v>7</v>
      </c>
      <c r="E20117" s="4" t="s">
        <v>14</v>
      </c>
    </row>
    <row r="20118" spans="1:15">
      <c r="A20118" t="n">
        <v>169197</v>
      </c>
      <c r="B20118" s="74" t="n">
        <v>167</v>
      </c>
      <c r="C20118" s="7" t="n">
        <v>0</v>
      </c>
      <c r="D20118" s="7" t="n">
        <v>0</v>
      </c>
      <c r="E20118" s="7" t="n">
        <v>48</v>
      </c>
    </row>
    <row r="20119" spans="1:15">
      <c r="A20119" t="s">
        <v>4</v>
      </c>
      <c r="B20119" s="4" t="s">
        <v>5</v>
      </c>
      <c r="C20119" s="4" t="s">
        <v>8</v>
      </c>
      <c r="D20119" s="4" t="s">
        <v>7</v>
      </c>
      <c r="E20119" s="4" t="s">
        <v>14</v>
      </c>
    </row>
    <row r="20120" spans="1:15">
      <c r="A20120" t="n">
        <v>169205</v>
      </c>
      <c r="B20120" s="74" t="n">
        <v>167</v>
      </c>
      <c r="C20120" s="7" t="n">
        <v>0</v>
      </c>
      <c r="D20120" s="7" t="n">
        <v>1</v>
      </c>
      <c r="E20120" s="7" t="n">
        <v>16</v>
      </c>
    </row>
    <row r="20121" spans="1:15">
      <c r="A20121" t="s">
        <v>4</v>
      </c>
      <c r="B20121" s="4" t="s">
        <v>5</v>
      </c>
      <c r="C20121" s="4" t="s">
        <v>8</v>
      </c>
      <c r="D20121" s="4" t="s">
        <v>7</v>
      </c>
      <c r="E20121" s="4" t="s">
        <v>14</v>
      </c>
    </row>
    <row r="20122" spans="1:15">
      <c r="A20122" t="n">
        <v>169213</v>
      </c>
      <c r="B20122" s="74" t="n">
        <v>167</v>
      </c>
      <c r="C20122" s="7" t="n">
        <v>0</v>
      </c>
      <c r="D20122" s="7" t="n">
        <v>2</v>
      </c>
      <c r="E20122" s="7" t="n">
        <v>16</v>
      </c>
    </row>
    <row r="20123" spans="1:15">
      <c r="A20123" t="s">
        <v>4</v>
      </c>
      <c r="B20123" s="4" t="s">
        <v>5</v>
      </c>
      <c r="C20123" s="4" t="s">
        <v>8</v>
      </c>
      <c r="D20123" s="4" t="s">
        <v>7</v>
      </c>
      <c r="E20123" s="4" t="s">
        <v>14</v>
      </c>
    </row>
    <row r="20124" spans="1:15">
      <c r="A20124" t="n">
        <v>169221</v>
      </c>
      <c r="B20124" s="74" t="n">
        <v>167</v>
      </c>
      <c r="C20124" s="7" t="n">
        <v>0</v>
      </c>
      <c r="D20124" s="7" t="n">
        <v>3</v>
      </c>
      <c r="E20124" s="7" t="n">
        <v>48</v>
      </c>
    </row>
    <row r="20125" spans="1:15">
      <c r="A20125" t="s">
        <v>4</v>
      </c>
      <c r="B20125" s="4" t="s">
        <v>5</v>
      </c>
      <c r="C20125" s="4" t="s">
        <v>8</v>
      </c>
      <c r="D20125" s="4" t="s">
        <v>7</v>
      </c>
      <c r="E20125" s="4" t="s">
        <v>14</v>
      </c>
    </row>
    <row r="20126" spans="1:15">
      <c r="A20126" t="n">
        <v>169229</v>
      </c>
      <c r="B20126" s="74" t="n">
        <v>167</v>
      </c>
      <c r="C20126" s="7" t="n">
        <v>0</v>
      </c>
      <c r="D20126" s="7" t="n">
        <v>4</v>
      </c>
      <c r="E20126" s="7" t="n">
        <v>16</v>
      </c>
    </row>
    <row r="20127" spans="1:15">
      <c r="A20127" t="s">
        <v>4</v>
      </c>
      <c r="B20127" s="4" t="s">
        <v>5</v>
      </c>
      <c r="C20127" s="4" t="s">
        <v>8</v>
      </c>
      <c r="D20127" s="4" t="s">
        <v>7</v>
      </c>
      <c r="E20127" s="4" t="s">
        <v>14</v>
      </c>
    </row>
    <row r="20128" spans="1:15">
      <c r="A20128" t="n">
        <v>169237</v>
      </c>
      <c r="B20128" s="74" t="n">
        <v>167</v>
      </c>
      <c r="C20128" s="7" t="n">
        <v>0</v>
      </c>
      <c r="D20128" s="7" t="n">
        <v>5</v>
      </c>
      <c r="E20128" s="7" t="n">
        <v>16</v>
      </c>
    </row>
    <row r="20129" spans="1:5">
      <c r="A20129" t="s">
        <v>4</v>
      </c>
      <c r="B20129" s="4" t="s">
        <v>5</v>
      </c>
      <c r="C20129" s="4" t="s">
        <v>8</v>
      </c>
      <c r="D20129" s="4" t="s">
        <v>7</v>
      </c>
      <c r="E20129" s="4" t="s">
        <v>14</v>
      </c>
    </row>
    <row r="20130" spans="1:5">
      <c r="A20130" t="n">
        <v>169245</v>
      </c>
      <c r="B20130" s="74" t="n">
        <v>167</v>
      </c>
      <c r="C20130" s="7" t="n">
        <v>0</v>
      </c>
      <c r="D20130" s="7" t="n">
        <v>6</v>
      </c>
      <c r="E20130" s="7" t="n">
        <v>16</v>
      </c>
    </row>
    <row r="20131" spans="1:5">
      <c r="A20131" t="s">
        <v>4</v>
      </c>
      <c r="B20131" s="4" t="s">
        <v>5</v>
      </c>
      <c r="C20131" s="4" t="s">
        <v>8</v>
      </c>
      <c r="D20131" s="4" t="s">
        <v>7</v>
      </c>
      <c r="E20131" s="4" t="s">
        <v>14</v>
      </c>
    </row>
    <row r="20132" spans="1:5">
      <c r="A20132" t="n">
        <v>169253</v>
      </c>
      <c r="B20132" s="74" t="n">
        <v>167</v>
      </c>
      <c r="C20132" s="7" t="n">
        <v>0</v>
      </c>
      <c r="D20132" s="7" t="n">
        <v>7</v>
      </c>
      <c r="E20132" s="7" t="n">
        <v>16</v>
      </c>
    </row>
    <row r="20133" spans="1:5">
      <c r="A20133" t="s">
        <v>4</v>
      </c>
      <c r="B20133" s="4" t="s">
        <v>5</v>
      </c>
      <c r="C20133" s="4" t="s">
        <v>8</v>
      </c>
      <c r="D20133" s="4" t="s">
        <v>7</v>
      </c>
      <c r="E20133" s="4" t="s">
        <v>14</v>
      </c>
    </row>
    <row r="20134" spans="1:5">
      <c r="A20134" t="n">
        <v>169261</v>
      </c>
      <c r="B20134" s="74" t="n">
        <v>167</v>
      </c>
      <c r="C20134" s="7" t="n">
        <v>0</v>
      </c>
      <c r="D20134" s="7" t="n">
        <v>8</v>
      </c>
      <c r="E20134" s="7" t="n">
        <v>16</v>
      </c>
    </row>
    <row r="20135" spans="1:5">
      <c r="A20135" t="s">
        <v>4</v>
      </c>
      <c r="B20135" s="4" t="s">
        <v>5</v>
      </c>
      <c r="C20135" s="4" t="s">
        <v>8</v>
      </c>
      <c r="D20135" s="4" t="s">
        <v>7</v>
      </c>
      <c r="E20135" s="4" t="s">
        <v>14</v>
      </c>
    </row>
    <row r="20136" spans="1:5">
      <c r="A20136" t="n">
        <v>169269</v>
      </c>
      <c r="B20136" s="74" t="n">
        <v>167</v>
      </c>
      <c r="C20136" s="7" t="n">
        <v>0</v>
      </c>
      <c r="D20136" s="7" t="n">
        <v>9</v>
      </c>
      <c r="E20136" s="7" t="n">
        <v>16</v>
      </c>
    </row>
    <row r="20137" spans="1:5">
      <c r="A20137" t="s">
        <v>4</v>
      </c>
      <c r="B20137" s="4" t="s">
        <v>5</v>
      </c>
      <c r="C20137" s="4" t="s">
        <v>8</v>
      </c>
      <c r="D20137" s="4" t="s">
        <v>7</v>
      </c>
      <c r="E20137" s="4" t="s">
        <v>14</v>
      </c>
    </row>
    <row r="20138" spans="1:5">
      <c r="A20138" t="n">
        <v>169277</v>
      </c>
      <c r="B20138" s="74" t="n">
        <v>167</v>
      </c>
      <c r="C20138" s="7" t="n">
        <v>0</v>
      </c>
      <c r="D20138" s="7" t="n">
        <v>11</v>
      </c>
      <c r="E20138" s="7" t="n">
        <v>16</v>
      </c>
    </row>
    <row r="20139" spans="1:5">
      <c r="A20139" t="s">
        <v>4</v>
      </c>
      <c r="B20139" s="4" t="s">
        <v>5</v>
      </c>
      <c r="C20139" s="4" t="s">
        <v>8</v>
      </c>
    </row>
    <row r="20140" spans="1:5">
      <c r="A20140" t="n">
        <v>169285</v>
      </c>
      <c r="B20140" s="75" t="n">
        <v>117</v>
      </c>
      <c r="C20140" s="7" t="n">
        <v>2</v>
      </c>
    </row>
    <row r="20141" spans="1:5">
      <c r="A20141" t="s">
        <v>4</v>
      </c>
      <c r="B20141" s="4" t="s">
        <v>5</v>
      </c>
      <c r="C20141" s="4" t="s">
        <v>8</v>
      </c>
      <c r="D20141" s="4" t="s">
        <v>8</v>
      </c>
    </row>
    <row r="20142" spans="1:5">
      <c r="A20142" t="n">
        <v>169287</v>
      </c>
      <c r="B20142" s="75" t="n">
        <v>117</v>
      </c>
      <c r="C20142" s="7" t="n">
        <v>0</v>
      </c>
      <c r="D20142" s="7" t="n">
        <v>0</v>
      </c>
    </row>
    <row r="20143" spans="1:5">
      <c r="A20143" t="s">
        <v>4</v>
      </c>
      <c r="B20143" s="4" t="s">
        <v>5</v>
      </c>
      <c r="C20143" s="4" t="s">
        <v>8</v>
      </c>
    </row>
    <row r="20144" spans="1:5">
      <c r="A20144" t="n">
        <v>169290</v>
      </c>
      <c r="B20144" s="75" t="n">
        <v>117</v>
      </c>
      <c r="C20144" s="7" t="n">
        <v>1</v>
      </c>
    </row>
    <row r="20145" spans="1:5">
      <c r="A20145" t="s">
        <v>4</v>
      </c>
      <c r="B20145" s="4" t="s">
        <v>5</v>
      </c>
      <c r="C20145" s="4" t="s">
        <v>7</v>
      </c>
    </row>
    <row r="20146" spans="1:5">
      <c r="A20146" t="n">
        <v>169292</v>
      </c>
      <c r="B20146" s="6" t="n">
        <v>12</v>
      </c>
      <c r="C20146" s="7" t="n">
        <v>9241</v>
      </c>
    </row>
    <row r="20147" spans="1:5">
      <c r="A20147" t="s">
        <v>4</v>
      </c>
      <c r="B20147" s="4" t="s">
        <v>5</v>
      </c>
      <c r="C20147" s="4" t="s">
        <v>7</v>
      </c>
    </row>
    <row r="20148" spans="1:5">
      <c r="A20148" t="n">
        <v>169295</v>
      </c>
      <c r="B20148" s="6" t="n">
        <v>12</v>
      </c>
      <c r="C20148" s="7" t="n">
        <v>9724</v>
      </c>
    </row>
    <row r="20149" spans="1:5">
      <c r="A20149" t="s">
        <v>4</v>
      </c>
      <c r="B20149" s="4" t="s">
        <v>5</v>
      </c>
      <c r="C20149" s="4" t="s">
        <v>7</v>
      </c>
      <c r="D20149" s="4" t="s">
        <v>8</v>
      </c>
      <c r="E20149" s="4" t="s">
        <v>7</v>
      </c>
    </row>
    <row r="20150" spans="1:5">
      <c r="A20150" t="n">
        <v>169298</v>
      </c>
      <c r="B20150" s="48" t="n">
        <v>104</v>
      </c>
      <c r="C20150" s="7" t="n">
        <v>124</v>
      </c>
      <c r="D20150" s="7" t="n">
        <v>1</v>
      </c>
      <c r="E20150" s="7" t="n">
        <v>15</v>
      </c>
    </row>
    <row r="20151" spans="1:5">
      <c r="A20151" t="s">
        <v>4</v>
      </c>
      <c r="B20151" s="4" t="s">
        <v>5</v>
      </c>
    </row>
    <row r="20152" spans="1:5">
      <c r="A20152" t="n">
        <v>169304</v>
      </c>
      <c r="B20152" s="5" t="n">
        <v>1</v>
      </c>
    </row>
    <row r="20153" spans="1:5">
      <c r="A20153" t="s">
        <v>4</v>
      </c>
      <c r="B20153" s="4" t="s">
        <v>5</v>
      </c>
      <c r="C20153" s="4" t="s">
        <v>7</v>
      </c>
      <c r="D20153" s="4" t="s">
        <v>8</v>
      </c>
      <c r="E20153" s="4" t="s">
        <v>8</v>
      </c>
    </row>
    <row r="20154" spans="1:5">
      <c r="A20154" t="n">
        <v>169305</v>
      </c>
      <c r="B20154" s="48" t="n">
        <v>104</v>
      </c>
      <c r="C20154" s="7" t="n">
        <v>124</v>
      </c>
      <c r="D20154" s="7" t="n">
        <v>3</v>
      </c>
      <c r="E20154" s="7" t="n">
        <v>2</v>
      </c>
    </row>
    <row r="20155" spans="1:5">
      <c r="A20155" t="s">
        <v>4</v>
      </c>
      <c r="B20155" s="4" t="s">
        <v>5</v>
      </c>
    </row>
    <row r="20156" spans="1:5">
      <c r="A20156" t="n">
        <v>169310</v>
      </c>
      <c r="B20156" s="5" t="n">
        <v>1</v>
      </c>
    </row>
    <row r="20157" spans="1:5">
      <c r="A20157" t="s">
        <v>4</v>
      </c>
      <c r="B20157" s="4" t="s">
        <v>5</v>
      </c>
      <c r="C20157" s="4" t="s">
        <v>7</v>
      </c>
      <c r="D20157" s="4" t="s">
        <v>8</v>
      </c>
      <c r="E20157" s="4" t="s">
        <v>8</v>
      </c>
    </row>
    <row r="20158" spans="1:5">
      <c r="A20158" t="n">
        <v>169311</v>
      </c>
      <c r="B20158" s="48" t="n">
        <v>104</v>
      </c>
      <c r="C20158" s="7" t="n">
        <v>125</v>
      </c>
      <c r="D20158" s="7" t="n">
        <v>3</v>
      </c>
      <c r="E20158" s="7" t="n">
        <v>1</v>
      </c>
    </row>
    <row r="20159" spans="1:5">
      <c r="A20159" t="s">
        <v>4</v>
      </c>
      <c r="B20159" s="4" t="s">
        <v>5</v>
      </c>
    </row>
    <row r="20160" spans="1:5">
      <c r="A20160" t="n">
        <v>169316</v>
      </c>
      <c r="B20160" s="5" t="n">
        <v>1</v>
      </c>
    </row>
    <row r="20161" spans="1:5">
      <c r="A20161" t="s">
        <v>4</v>
      </c>
      <c r="B20161" s="4" t="s">
        <v>5</v>
      </c>
      <c r="C20161" s="4" t="s">
        <v>7</v>
      </c>
      <c r="D20161" s="4" t="s">
        <v>8</v>
      </c>
      <c r="E20161" s="4" t="s">
        <v>7</v>
      </c>
    </row>
    <row r="20162" spans="1:5">
      <c r="A20162" t="n">
        <v>169317</v>
      </c>
      <c r="B20162" s="48" t="n">
        <v>104</v>
      </c>
      <c r="C20162" s="7" t="n">
        <v>125</v>
      </c>
      <c r="D20162" s="7" t="n">
        <v>1</v>
      </c>
      <c r="E20162" s="7" t="n">
        <v>0</v>
      </c>
    </row>
    <row r="20163" spans="1:5">
      <c r="A20163" t="s">
        <v>4</v>
      </c>
      <c r="B20163" s="4" t="s">
        <v>5</v>
      </c>
    </row>
    <row r="20164" spans="1:5">
      <c r="A20164" t="n">
        <v>169323</v>
      </c>
      <c r="B20164" s="5" t="n">
        <v>1</v>
      </c>
    </row>
    <row r="20165" spans="1:5">
      <c r="A20165" t="s">
        <v>4</v>
      </c>
      <c r="B20165" s="4" t="s">
        <v>5</v>
      </c>
      <c r="C20165" s="4" t="s">
        <v>8</v>
      </c>
      <c r="D20165" s="4" t="s">
        <v>7</v>
      </c>
      <c r="E20165" s="4" t="s">
        <v>7</v>
      </c>
    </row>
    <row r="20166" spans="1:5">
      <c r="A20166" t="n">
        <v>169324</v>
      </c>
      <c r="B20166" s="95" t="n">
        <v>135</v>
      </c>
      <c r="C20166" s="7" t="n">
        <v>0</v>
      </c>
      <c r="D20166" s="7" t="n">
        <v>16</v>
      </c>
      <c r="E20166" s="7" t="n">
        <v>64</v>
      </c>
    </row>
    <row r="20167" spans="1:5">
      <c r="A20167" t="s">
        <v>4</v>
      </c>
      <c r="B20167" s="4" t="s">
        <v>5</v>
      </c>
      <c r="C20167" s="4" t="s">
        <v>8</v>
      </c>
      <c r="D20167" s="4" t="s">
        <v>7</v>
      </c>
      <c r="E20167" s="4" t="s">
        <v>8</v>
      </c>
      <c r="F20167" s="4" t="s">
        <v>12</v>
      </c>
    </row>
    <row r="20168" spans="1:5">
      <c r="A20168" t="n">
        <v>169330</v>
      </c>
      <c r="B20168" s="12" t="n">
        <v>5</v>
      </c>
      <c r="C20168" s="7" t="n">
        <v>30</v>
      </c>
      <c r="D20168" s="7" t="n">
        <v>9269</v>
      </c>
      <c r="E20168" s="7" t="n">
        <v>1</v>
      </c>
      <c r="F20168" s="13" t="n">
        <f t="normal" ca="1">A20174</f>
        <v>0</v>
      </c>
    </row>
    <row r="20169" spans="1:5">
      <c r="A20169" t="s">
        <v>4</v>
      </c>
      <c r="B20169" s="4" t="s">
        <v>5</v>
      </c>
      <c r="C20169" s="4" t="s">
        <v>7</v>
      </c>
    </row>
    <row r="20170" spans="1:5">
      <c r="A20170" t="n">
        <v>169339</v>
      </c>
      <c r="B20170" s="6" t="n">
        <v>12</v>
      </c>
      <c r="C20170" s="7" t="n">
        <v>9638</v>
      </c>
    </row>
    <row r="20171" spans="1:5">
      <c r="A20171" t="s">
        <v>4</v>
      </c>
      <c r="B20171" s="4" t="s">
        <v>5</v>
      </c>
      <c r="C20171" s="4" t="s">
        <v>12</v>
      </c>
    </row>
    <row r="20172" spans="1:5">
      <c r="A20172" t="n">
        <v>169342</v>
      </c>
      <c r="B20172" s="15" t="n">
        <v>3</v>
      </c>
      <c r="C20172" s="13" t="n">
        <f t="normal" ca="1">A20176</f>
        <v>0</v>
      </c>
    </row>
    <row r="20173" spans="1:5">
      <c r="A20173" t="s">
        <v>4</v>
      </c>
      <c r="B20173" s="4" t="s">
        <v>5</v>
      </c>
      <c r="C20173" s="4" t="s">
        <v>7</v>
      </c>
    </row>
    <row r="20174" spans="1:5">
      <c r="A20174" t="n">
        <v>169347</v>
      </c>
      <c r="B20174" s="8" t="n">
        <v>13</v>
      </c>
      <c r="C20174" s="7" t="n">
        <v>9638</v>
      </c>
    </row>
    <row r="20175" spans="1:5">
      <c r="A20175" t="s">
        <v>4</v>
      </c>
      <c r="B20175" s="4" t="s">
        <v>5</v>
      </c>
      <c r="C20175" s="4" t="s">
        <v>8</v>
      </c>
      <c r="D20175" s="4" t="s">
        <v>7</v>
      </c>
      <c r="E20175" s="4" t="s">
        <v>8</v>
      </c>
      <c r="F20175" s="4" t="s">
        <v>12</v>
      </c>
    </row>
    <row r="20176" spans="1:5">
      <c r="A20176" t="n">
        <v>169350</v>
      </c>
      <c r="B20176" s="12" t="n">
        <v>5</v>
      </c>
      <c r="C20176" s="7" t="n">
        <v>30</v>
      </c>
      <c r="D20176" s="7" t="n">
        <v>9270</v>
      </c>
      <c r="E20176" s="7" t="n">
        <v>1</v>
      </c>
      <c r="F20176" s="13" t="n">
        <f t="normal" ca="1">A20182</f>
        <v>0</v>
      </c>
    </row>
    <row r="20177" spans="1:6">
      <c r="A20177" t="s">
        <v>4</v>
      </c>
      <c r="B20177" s="4" t="s">
        <v>5</v>
      </c>
      <c r="C20177" s="4" t="s">
        <v>7</v>
      </c>
    </row>
    <row r="20178" spans="1:6">
      <c r="A20178" t="n">
        <v>169359</v>
      </c>
      <c r="B20178" s="6" t="n">
        <v>12</v>
      </c>
      <c r="C20178" s="7" t="n">
        <v>9639</v>
      </c>
    </row>
    <row r="20179" spans="1:6">
      <c r="A20179" t="s">
        <v>4</v>
      </c>
      <c r="B20179" s="4" t="s">
        <v>5</v>
      </c>
      <c r="C20179" s="4" t="s">
        <v>12</v>
      </c>
    </row>
    <row r="20180" spans="1:6">
      <c r="A20180" t="n">
        <v>169362</v>
      </c>
      <c r="B20180" s="15" t="n">
        <v>3</v>
      </c>
      <c r="C20180" s="13" t="n">
        <f t="normal" ca="1">A20184</f>
        <v>0</v>
      </c>
    </row>
    <row r="20181" spans="1:6">
      <c r="A20181" t="s">
        <v>4</v>
      </c>
      <c r="B20181" s="4" t="s">
        <v>5</v>
      </c>
      <c r="C20181" s="4" t="s">
        <v>7</v>
      </c>
    </row>
    <row r="20182" spans="1:6">
      <c r="A20182" t="n">
        <v>169367</v>
      </c>
      <c r="B20182" s="8" t="n">
        <v>13</v>
      </c>
      <c r="C20182" s="7" t="n">
        <v>9639</v>
      </c>
    </row>
    <row r="20183" spans="1:6">
      <c r="A20183" t="s">
        <v>4</v>
      </c>
      <c r="B20183" s="4" t="s">
        <v>5</v>
      </c>
      <c r="C20183" s="4" t="s">
        <v>8</v>
      </c>
      <c r="D20183" s="4" t="s">
        <v>7</v>
      </c>
      <c r="E20183" s="4" t="s">
        <v>8</v>
      </c>
      <c r="F20183" s="4" t="s">
        <v>12</v>
      </c>
    </row>
    <row r="20184" spans="1:6">
      <c r="A20184" t="n">
        <v>169370</v>
      </c>
      <c r="B20184" s="12" t="n">
        <v>5</v>
      </c>
      <c r="C20184" s="7" t="n">
        <v>30</v>
      </c>
      <c r="D20184" s="7" t="n">
        <v>9271</v>
      </c>
      <c r="E20184" s="7" t="n">
        <v>1</v>
      </c>
      <c r="F20184" s="13" t="n">
        <f t="normal" ca="1">A20190</f>
        <v>0</v>
      </c>
    </row>
    <row r="20185" spans="1:6">
      <c r="A20185" t="s">
        <v>4</v>
      </c>
      <c r="B20185" s="4" t="s">
        <v>5</v>
      </c>
      <c r="C20185" s="4" t="s">
        <v>7</v>
      </c>
    </row>
    <row r="20186" spans="1:6">
      <c r="A20186" t="n">
        <v>169379</v>
      </c>
      <c r="B20186" s="6" t="n">
        <v>12</v>
      </c>
      <c r="C20186" s="7" t="n">
        <v>9640</v>
      </c>
    </row>
    <row r="20187" spans="1:6">
      <c r="A20187" t="s">
        <v>4</v>
      </c>
      <c r="B20187" s="4" t="s">
        <v>5</v>
      </c>
      <c r="C20187" s="4" t="s">
        <v>12</v>
      </c>
    </row>
    <row r="20188" spans="1:6">
      <c r="A20188" t="n">
        <v>169382</v>
      </c>
      <c r="B20188" s="15" t="n">
        <v>3</v>
      </c>
      <c r="C20188" s="13" t="n">
        <f t="normal" ca="1">A20192</f>
        <v>0</v>
      </c>
    </row>
    <row r="20189" spans="1:6">
      <c r="A20189" t="s">
        <v>4</v>
      </c>
      <c r="B20189" s="4" t="s">
        <v>5</v>
      </c>
      <c r="C20189" s="4" t="s">
        <v>7</v>
      </c>
    </row>
    <row r="20190" spans="1:6">
      <c r="A20190" t="n">
        <v>169387</v>
      </c>
      <c r="B20190" s="8" t="n">
        <v>13</v>
      </c>
      <c r="C20190" s="7" t="n">
        <v>9640</v>
      </c>
    </row>
    <row r="20191" spans="1:6">
      <c r="A20191" t="s">
        <v>4</v>
      </c>
      <c r="B20191" s="4" t="s">
        <v>5</v>
      </c>
      <c r="C20191" s="4" t="s">
        <v>8</v>
      </c>
      <c r="D20191" s="4" t="s">
        <v>7</v>
      </c>
      <c r="E20191" s="4" t="s">
        <v>8</v>
      </c>
      <c r="F20191" s="4" t="s">
        <v>12</v>
      </c>
    </row>
    <row r="20192" spans="1:6">
      <c r="A20192" t="n">
        <v>169390</v>
      </c>
      <c r="B20192" s="12" t="n">
        <v>5</v>
      </c>
      <c r="C20192" s="7" t="n">
        <v>30</v>
      </c>
      <c r="D20192" s="7" t="n">
        <v>9272</v>
      </c>
      <c r="E20192" s="7" t="n">
        <v>1</v>
      </c>
      <c r="F20192" s="13" t="n">
        <f t="normal" ca="1">A20198</f>
        <v>0</v>
      </c>
    </row>
    <row r="20193" spans="1:6">
      <c r="A20193" t="s">
        <v>4</v>
      </c>
      <c r="B20193" s="4" t="s">
        <v>5</v>
      </c>
      <c r="C20193" s="4" t="s">
        <v>7</v>
      </c>
    </row>
    <row r="20194" spans="1:6">
      <c r="A20194" t="n">
        <v>169399</v>
      </c>
      <c r="B20194" s="6" t="n">
        <v>12</v>
      </c>
      <c r="C20194" s="7" t="n">
        <v>9641</v>
      </c>
    </row>
    <row r="20195" spans="1:6">
      <c r="A20195" t="s">
        <v>4</v>
      </c>
      <c r="B20195" s="4" t="s">
        <v>5</v>
      </c>
      <c r="C20195" s="4" t="s">
        <v>12</v>
      </c>
    </row>
    <row r="20196" spans="1:6">
      <c r="A20196" t="n">
        <v>169402</v>
      </c>
      <c r="B20196" s="15" t="n">
        <v>3</v>
      </c>
      <c r="C20196" s="13" t="n">
        <f t="normal" ca="1">A20200</f>
        <v>0</v>
      </c>
    </row>
    <row r="20197" spans="1:6">
      <c r="A20197" t="s">
        <v>4</v>
      </c>
      <c r="B20197" s="4" t="s">
        <v>5</v>
      </c>
      <c r="C20197" s="4" t="s">
        <v>7</v>
      </c>
    </row>
    <row r="20198" spans="1:6">
      <c r="A20198" t="n">
        <v>169407</v>
      </c>
      <c r="B20198" s="8" t="n">
        <v>13</v>
      </c>
      <c r="C20198" s="7" t="n">
        <v>9641</v>
      </c>
    </row>
    <row r="20199" spans="1:6">
      <c r="A20199" t="s">
        <v>4</v>
      </c>
      <c r="B20199" s="4" t="s">
        <v>5</v>
      </c>
      <c r="C20199" s="4" t="s">
        <v>7</v>
      </c>
    </row>
    <row r="20200" spans="1:6">
      <c r="A20200" t="n">
        <v>169410</v>
      </c>
      <c r="B20200" s="8" t="n">
        <v>13</v>
      </c>
      <c r="C20200" s="7" t="n">
        <v>10349</v>
      </c>
    </row>
    <row r="20201" spans="1:6">
      <c r="A20201" t="s">
        <v>4</v>
      </c>
      <c r="B20201" s="4" t="s">
        <v>5</v>
      </c>
      <c r="C20201" s="4" t="s">
        <v>7</v>
      </c>
    </row>
    <row r="20202" spans="1:6">
      <c r="A20202" t="n">
        <v>169413</v>
      </c>
      <c r="B20202" s="8" t="n">
        <v>13</v>
      </c>
      <c r="C20202" s="7" t="n">
        <v>10350</v>
      </c>
    </row>
    <row r="20203" spans="1:6">
      <c r="A20203" t="s">
        <v>4</v>
      </c>
      <c r="B20203" s="4" t="s">
        <v>5</v>
      </c>
      <c r="C20203" s="4" t="s">
        <v>7</v>
      </c>
    </row>
    <row r="20204" spans="1:6">
      <c r="A20204" t="n">
        <v>169416</v>
      </c>
      <c r="B20204" s="8" t="n">
        <v>13</v>
      </c>
      <c r="C20204" s="7" t="n">
        <v>10351</v>
      </c>
    </row>
    <row r="20205" spans="1:6">
      <c r="A20205" t="s">
        <v>4</v>
      </c>
      <c r="B20205" s="4" t="s">
        <v>5</v>
      </c>
      <c r="C20205" s="4" t="s">
        <v>7</v>
      </c>
    </row>
    <row r="20206" spans="1:6">
      <c r="A20206" t="n">
        <v>169419</v>
      </c>
      <c r="B20206" s="8" t="n">
        <v>13</v>
      </c>
      <c r="C20206" s="7" t="n">
        <v>10352</v>
      </c>
    </row>
    <row r="20207" spans="1:6">
      <c r="A20207" t="s">
        <v>4</v>
      </c>
      <c r="B20207" s="4" t="s">
        <v>5</v>
      </c>
      <c r="C20207" s="4" t="s">
        <v>7</v>
      </c>
    </row>
    <row r="20208" spans="1:6">
      <c r="A20208" t="n">
        <v>169422</v>
      </c>
      <c r="B20208" s="8" t="n">
        <v>13</v>
      </c>
      <c r="C20208" s="7" t="n">
        <v>10353</v>
      </c>
    </row>
    <row r="20209" spans="1:3">
      <c r="A20209" t="s">
        <v>4</v>
      </c>
      <c r="B20209" s="4" t="s">
        <v>5</v>
      </c>
      <c r="C20209" s="4" t="s">
        <v>7</v>
      </c>
    </row>
    <row r="20210" spans="1:3">
      <c r="A20210" t="n">
        <v>169425</v>
      </c>
      <c r="B20210" s="8" t="n">
        <v>13</v>
      </c>
      <c r="C20210" s="7" t="n">
        <v>10339</v>
      </c>
    </row>
    <row r="20211" spans="1:3">
      <c r="A20211" t="s">
        <v>4</v>
      </c>
      <c r="B20211" s="4" t="s">
        <v>5</v>
      </c>
      <c r="C20211" s="4" t="s">
        <v>7</v>
      </c>
    </row>
    <row r="20212" spans="1:3">
      <c r="A20212" t="n">
        <v>169428</v>
      </c>
      <c r="B20212" s="8" t="n">
        <v>13</v>
      </c>
      <c r="C20212" s="7" t="n">
        <v>10340</v>
      </c>
    </row>
    <row r="20213" spans="1:3">
      <c r="A20213" t="s">
        <v>4</v>
      </c>
      <c r="B20213" s="4" t="s">
        <v>5</v>
      </c>
      <c r="C20213" s="4" t="s">
        <v>7</v>
      </c>
    </row>
    <row r="20214" spans="1:3">
      <c r="A20214" t="n">
        <v>169431</v>
      </c>
      <c r="B20214" s="8" t="n">
        <v>13</v>
      </c>
      <c r="C20214" s="7" t="n">
        <v>10341</v>
      </c>
    </row>
    <row r="20215" spans="1:3">
      <c r="A20215" t="s">
        <v>4</v>
      </c>
      <c r="B20215" s="4" t="s">
        <v>5</v>
      </c>
      <c r="C20215" s="4" t="s">
        <v>7</v>
      </c>
    </row>
    <row r="20216" spans="1:3">
      <c r="A20216" t="n">
        <v>169434</v>
      </c>
      <c r="B20216" s="8" t="n">
        <v>13</v>
      </c>
      <c r="C20216" s="7" t="n">
        <v>10342</v>
      </c>
    </row>
    <row r="20217" spans="1:3">
      <c r="A20217" t="s">
        <v>4</v>
      </c>
      <c r="B20217" s="4" t="s">
        <v>5</v>
      </c>
      <c r="C20217" s="4" t="s">
        <v>7</v>
      </c>
    </row>
    <row r="20218" spans="1:3">
      <c r="A20218" t="n">
        <v>169437</v>
      </c>
      <c r="B20218" s="8" t="n">
        <v>13</v>
      </c>
      <c r="C20218" s="7" t="n">
        <v>10343</v>
      </c>
    </row>
    <row r="20219" spans="1:3">
      <c r="A20219" t="s">
        <v>4</v>
      </c>
      <c r="B20219" s="4" t="s">
        <v>5</v>
      </c>
      <c r="C20219" s="4" t="s">
        <v>7</v>
      </c>
    </row>
    <row r="20220" spans="1:3">
      <c r="A20220" t="n">
        <v>169440</v>
      </c>
      <c r="B20220" s="8" t="n">
        <v>13</v>
      </c>
      <c r="C20220" s="7" t="n">
        <v>10344</v>
      </c>
    </row>
    <row r="20221" spans="1:3">
      <c r="A20221" t="s">
        <v>4</v>
      </c>
      <c r="B20221" s="4" t="s">
        <v>5</v>
      </c>
      <c r="C20221" s="4" t="s">
        <v>7</v>
      </c>
    </row>
    <row r="20222" spans="1:3">
      <c r="A20222" t="n">
        <v>169443</v>
      </c>
      <c r="B20222" s="8" t="n">
        <v>13</v>
      </c>
      <c r="C20222" s="7" t="n">
        <v>10345</v>
      </c>
    </row>
    <row r="20223" spans="1:3">
      <c r="A20223" t="s">
        <v>4</v>
      </c>
      <c r="B20223" s="4" t="s">
        <v>5</v>
      </c>
      <c r="C20223" s="4" t="s">
        <v>7</v>
      </c>
    </row>
    <row r="20224" spans="1:3">
      <c r="A20224" t="n">
        <v>169446</v>
      </c>
      <c r="B20224" s="8" t="n">
        <v>13</v>
      </c>
      <c r="C20224" s="7" t="n">
        <v>10346</v>
      </c>
    </row>
    <row r="20225" spans="1:3">
      <c r="A20225" t="s">
        <v>4</v>
      </c>
      <c r="B20225" s="4" t="s">
        <v>5</v>
      </c>
      <c r="C20225" s="4" t="s">
        <v>7</v>
      </c>
    </row>
    <row r="20226" spans="1:3">
      <c r="A20226" t="n">
        <v>169449</v>
      </c>
      <c r="B20226" s="8" t="n">
        <v>13</v>
      </c>
      <c r="C20226" s="7" t="n">
        <v>10347</v>
      </c>
    </row>
    <row r="20227" spans="1:3">
      <c r="A20227" t="s">
        <v>4</v>
      </c>
      <c r="B20227" s="4" t="s">
        <v>5</v>
      </c>
      <c r="C20227" s="4" t="s">
        <v>7</v>
      </c>
    </row>
    <row r="20228" spans="1:3">
      <c r="A20228" t="n">
        <v>169452</v>
      </c>
      <c r="B20228" s="8" t="n">
        <v>13</v>
      </c>
      <c r="C20228" s="7" t="n">
        <v>10348</v>
      </c>
    </row>
    <row r="20229" spans="1:3">
      <c r="A20229" t="s">
        <v>4</v>
      </c>
      <c r="B20229" s="4" t="s">
        <v>5</v>
      </c>
      <c r="C20229" s="4" t="s">
        <v>8</v>
      </c>
      <c r="D20229" s="4" t="s">
        <v>7</v>
      </c>
      <c r="E20229" s="4" t="s">
        <v>8</v>
      </c>
    </row>
    <row r="20230" spans="1:3">
      <c r="A20230" t="n">
        <v>169455</v>
      </c>
      <c r="B20230" s="51" t="n">
        <v>36</v>
      </c>
      <c r="C20230" s="7" t="n">
        <v>9</v>
      </c>
      <c r="D20230" s="7" t="n">
        <v>11</v>
      </c>
      <c r="E20230" s="7" t="n">
        <v>0</v>
      </c>
    </row>
    <row r="20231" spans="1:3">
      <c r="A20231" t="s">
        <v>4</v>
      </c>
      <c r="B20231" s="4" t="s">
        <v>5</v>
      </c>
      <c r="C20231" s="4" t="s">
        <v>9</v>
      </c>
      <c r="D20231" s="4" t="s">
        <v>9</v>
      </c>
    </row>
    <row r="20232" spans="1:3">
      <c r="A20232" t="n">
        <v>169460</v>
      </c>
      <c r="B20232" s="26" t="n">
        <v>70</v>
      </c>
      <c r="C20232" s="7" t="s">
        <v>53</v>
      </c>
      <c r="D20232" s="7" t="s">
        <v>121</v>
      </c>
    </row>
    <row r="20233" spans="1:3">
      <c r="A20233" t="s">
        <v>4</v>
      </c>
      <c r="B20233" s="4" t="s">
        <v>5</v>
      </c>
      <c r="C20233" s="4" t="s">
        <v>8</v>
      </c>
      <c r="D20233" s="4" t="s">
        <v>9</v>
      </c>
      <c r="E20233" s="4" t="s">
        <v>7</v>
      </c>
    </row>
    <row r="20234" spans="1:3">
      <c r="A20234" t="n">
        <v>169474</v>
      </c>
      <c r="B20234" s="18" t="n">
        <v>94</v>
      </c>
      <c r="C20234" s="7" t="n">
        <v>1</v>
      </c>
      <c r="D20234" s="7" t="s">
        <v>18</v>
      </c>
      <c r="E20234" s="7" t="n">
        <v>1</v>
      </c>
    </row>
    <row r="20235" spans="1:3">
      <c r="A20235" t="s">
        <v>4</v>
      </c>
      <c r="B20235" s="4" t="s">
        <v>5</v>
      </c>
      <c r="C20235" s="4" t="s">
        <v>8</v>
      </c>
      <c r="D20235" s="4" t="s">
        <v>9</v>
      </c>
      <c r="E20235" s="4" t="s">
        <v>7</v>
      </c>
    </row>
    <row r="20236" spans="1:3">
      <c r="A20236" t="n">
        <v>169487</v>
      </c>
      <c r="B20236" s="18" t="n">
        <v>94</v>
      </c>
      <c r="C20236" s="7" t="n">
        <v>1</v>
      </c>
      <c r="D20236" s="7" t="s">
        <v>18</v>
      </c>
      <c r="E20236" s="7" t="n">
        <v>2</v>
      </c>
    </row>
    <row r="20237" spans="1:3">
      <c r="A20237" t="s">
        <v>4</v>
      </c>
      <c r="B20237" s="4" t="s">
        <v>5</v>
      </c>
      <c r="C20237" s="4" t="s">
        <v>8</v>
      </c>
      <c r="D20237" s="4" t="s">
        <v>9</v>
      </c>
      <c r="E20237" s="4" t="s">
        <v>7</v>
      </c>
    </row>
    <row r="20238" spans="1:3">
      <c r="A20238" t="n">
        <v>169500</v>
      </c>
      <c r="B20238" s="18" t="n">
        <v>94</v>
      </c>
      <c r="C20238" s="7" t="n">
        <v>0</v>
      </c>
      <c r="D20238" s="7" t="s">
        <v>18</v>
      </c>
      <c r="E20238" s="7" t="n">
        <v>4</v>
      </c>
    </row>
    <row r="20239" spans="1:3">
      <c r="A20239" t="s">
        <v>4</v>
      </c>
      <c r="B20239" s="4" t="s">
        <v>5</v>
      </c>
      <c r="C20239" s="4" t="s">
        <v>8</v>
      </c>
      <c r="D20239" s="4" t="s">
        <v>9</v>
      </c>
      <c r="E20239" s="4" t="s">
        <v>7</v>
      </c>
    </row>
    <row r="20240" spans="1:3">
      <c r="A20240" t="n">
        <v>169513</v>
      </c>
      <c r="B20240" s="18" t="n">
        <v>94</v>
      </c>
      <c r="C20240" s="7" t="n">
        <v>1</v>
      </c>
      <c r="D20240" s="7" t="s">
        <v>23</v>
      </c>
      <c r="E20240" s="7" t="n">
        <v>1</v>
      </c>
    </row>
    <row r="20241" spans="1:5">
      <c r="A20241" t="s">
        <v>4</v>
      </c>
      <c r="B20241" s="4" t="s">
        <v>5</v>
      </c>
      <c r="C20241" s="4" t="s">
        <v>8</v>
      </c>
      <c r="D20241" s="4" t="s">
        <v>9</v>
      </c>
      <c r="E20241" s="4" t="s">
        <v>7</v>
      </c>
    </row>
    <row r="20242" spans="1:5">
      <c r="A20242" t="n">
        <v>169525</v>
      </c>
      <c r="B20242" s="18" t="n">
        <v>94</v>
      </c>
      <c r="C20242" s="7" t="n">
        <v>1</v>
      </c>
      <c r="D20242" s="7" t="s">
        <v>23</v>
      </c>
      <c r="E20242" s="7" t="n">
        <v>2</v>
      </c>
    </row>
    <row r="20243" spans="1:5">
      <c r="A20243" t="s">
        <v>4</v>
      </c>
      <c r="B20243" s="4" t="s">
        <v>5</v>
      </c>
      <c r="C20243" s="4" t="s">
        <v>8</v>
      </c>
      <c r="D20243" s="4" t="s">
        <v>9</v>
      </c>
      <c r="E20243" s="4" t="s">
        <v>7</v>
      </c>
    </row>
    <row r="20244" spans="1:5">
      <c r="A20244" t="n">
        <v>169537</v>
      </c>
      <c r="B20244" s="18" t="n">
        <v>94</v>
      </c>
      <c r="C20244" s="7" t="n">
        <v>0</v>
      </c>
      <c r="D20244" s="7" t="s">
        <v>23</v>
      </c>
      <c r="E20244" s="7" t="n">
        <v>4</v>
      </c>
    </row>
    <row r="20245" spans="1:5">
      <c r="A20245" t="s">
        <v>4</v>
      </c>
      <c r="B20245" s="4" t="s">
        <v>5</v>
      </c>
      <c r="C20245" s="4" t="s">
        <v>8</v>
      </c>
      <c r="D20245" s="4" t="s">
        <v>9</v>
      </c>
      <c r="E20245" s="4" t="s">
        <v>7</v>
      </c>
    </row>
    <row r="20246" spans="1:5">
      <c r="A20246" t="n">
        <v>169549</v>
      </c>
      <c r="B20246" s="18" t="n">
        <v>94</v>
      </c>
      <c r="C20246" s="7" t="n">
        <v>1</v>
      </c>
      <c r="D20246" s="7" t="s">
        <v>24</v>
      </c>
      <c r="E20246" s="7" t="n">
        <v>1</v>
      </c>
    </row>
    <row r="20247" spans="1:5">
      <c r="A20247" t="s">
        <v>4</v>
      </c>
      <c r="B20247" s="4" t="s">
        <v>5</v>
      </c>
      <c r="C20247" s="4" t="s">
        <v>8</v>
      </c>
      <c r="D20247" s="4" t="s">
        <v>9</v>
      </c>
      <c r="E20247" s="4" t="s">
        <v>7</v>
      </c>
    </row>
    <row r="20248" spans="1:5">
      <c r="A20248" t="n">
        <v>169561</v>
      </c>
      <c r="B20248" s="18" t="n">
        <v>94</v>
      </c>
      <c r="C20248" s="7" t="n">
        <v>1</v>
      </c>
      <c r="D20248" s="7" t="s">
        <v>24</v>
      </c>
      <c r="E20248" s="7" t="n">
        <v>2</v>
      </c>
    </row>
    <row r="20249" spans="1:5">
      <c r="A20249" t="s">
        <v>4</v>
      </c>
      <c r="B20249" s="4" t="s">
        <v>5</v>
      </c>
      <c r="C20249" s="4" t="s">
        <v>8</v>
      </c>
      <c r="D20249" s="4" t="s">
        <v>9</v>
      </c>
      <c r="E20249" s="4" t="s">
        <v>7</v>
      </c>
    </row>
    <row r="20250" spans="1:5">
      <c r="A20250" t="n">
        <v>169573</v>
      </c>
      <c r="B20250" s="18" t="n">
        <v>94</v>
      </c>
      <c r="C20250" s="7" t="n">
        <v>0</v>
      </c>
      <c r="D20250" s="7" t="s">
        <v>24</v>
      </c>
      <c r="E20250" s="7" t="n">
        <v>4</v>
      </c>
    </row>
    <row r="20251" spans="1:5">
      <c r="A20251" t="s">
        <v>4</v>
      </c>
      <c r="B20251" s="4" t="s">
        <v>5</v>
      </c>
      <c r="C20251" s="4" t="s">
        <v>8</v>
      </c>
      <c r="D20251" s="4" t="s">
        <v>9</v>
      </c>
      <c r="E20251" s="4" t="s">
        <v>7</v>
      </c>
    </row>
    <row r="20252" spans="1:5">
      <c r="A20252" t="n">
        <v>169585</v>
      </c>
      <c r="B20252" s="18" t="n">
        <v>94</v>
      </c>
      <c r="C20252" s="7" t="n">
        <v>1</v>
      </c>
      <c r="D20252" s="7" t="s">
        <v>25</v>
      </c>
      <c r="E20252" s="7" t="n">
        <v>1</v>
      </c>
    </row>
    <row r="20253" spans="1:5">
      <c r="A20253" t="s">
        <v>4</v>
      </c>
      <c r="B20253" s="4" t="s">
        <v>5</v>
      </c>
      <c r="C20253" s="4" t="s">
        <v>8</v>
      </c>
      <c r="D20253" s="4" t="s">
        <v>9</v>
      </c>
      <c r="E20253" s="4" t="s">
        <v>7</v>
      </c>
    </row>
    <row r="20254" spans="1:5">
      <c r="A20254" t="n">
        <v>169597</v>
      </c>
      <c r="B20254" s="18" t="n">
        <v>94</v>
      </c>
      <c r="C20254" s="7" t="n">
        <v>1</v>
      </c>
      <c r="D20254" s="7" t="s">
        <v>25</v>
      </c>
      <c r="E20254" s="7" t="n">
        <v>2</v>
      </c>
    </row>
    <row r="20255" spans="1:5">
      <c r="A20255" t="s">
        <v>4</v>
      </c>
      <c r="B20255" s="4" t="s">
        <v>5</v>
      </c>
      <c r="C20255" s="4" t="s">
        <v>8</v>
      </c>
      <c r="D20255" s="4" t="s">
        <v>9</v>
      </c>
      <c r="E20255" s="4" t="s">
        <v>7</v>
      </c>
    </row>
    <row r="20256" spans="1:5">
      <c r="A20256" t="n">
        <v>169609</v>
      </c>
      <c r="B20256" s="18" t="n">
        <v>94</v>
      </c>
      <c r="C20256" s="7" t="n">
        <v>0</v>
      </c>
      <c r="D20256" s="7" t="s">
        <v>25</v>
      </c>
      <c r="E20256" s="7" t="n">
        <v>4</v>
      </c>
    </row>
    <row r="20257" spans="1:5">
      <c r="A20257" t="s">
        <v>4</v>
      </c>
      <c r="B20257" s="4" t="s">
        <v>5</v>
      </c>
      <c r="C20257" s="4" t="s">
        <v>8</v>
      </c>
      <c r="D20257" s="4" t="s">
        <v>9</v>
      </c>
      <c r="E20257" s="4" t="s">
        <v>7</v>
      </c>
    </row>
    <row r="20258" spans="1:5">
      <c r="A20258" t="n">
        <v>169621</v>
      </c>
      <c r="B20258" s="18" t="n">
        <v>94</v>
      </c>
      <c r="C20258" s="7" t="n">
        <v>1</v>
      </c>
      <c r="D20258" s="7" t="s">
        <v>26</v>
      </c>
      <c r="E20258" s="7" t="n">
        <v>1</v>
      </c>
    </row>
    <row r="20259" spans="1:5">
      <c r="A20259" t="s">
        <v>4</v>
      </c>
      <c r="B20259" s="4" t="s">
        <v>5</v>
      </c>
      <c r="C20259" s="4" t="s">
        <v>8</v>
      </c>
      <c r="D20259" s="4" t="s">
        <v>9</v>
      </c>
      <c r="E20259" s="4" t="s">
        <v>7</v>
      </c>
    </row>
    <row r="20260" spans="1:5">
      <c r="A20260" t="n">
        <v>169633</v>
      </c>
      <c r="B20260" s="18" t="n">
        <v>94</v>
      </c>
      <c r="C20260" s="7" t="n">
        <v>1</v>
      </c>
      <c r="D20260" s="7" t="s">
        <v>26</v>
      </c>
      <c r="E20260" s="7" t="n">
        <v>2</v>
      </c>
    </row>
    <row r="20261" spans="1:5">
      <c r="A20261" t="s">
        <v>4</v>
      </c>
      <c r="B20261" s="4" t="s">
        <v>5</v>
      </c>
      <c r="C20261" s="4" t="s">
        <v>8</v>
      </c>
      <c r="D20261" s="4" t="s">
        <v>9</v>
      </c>
      <c r="E20261" s="4" t="s">
        <v>7</v>
      </c>
    </row>
    <row r="20262" spans="1:5">
      <c r="A20262" t="n">
        <v>169645</v>
      </c>
      <c r="B20262" s="18" t="n">
        <v>94</v>
      </c>
      <c r="C20262" s="7" t="n">
        <v>0</v>
      </c>
      <c r="D20262" s="7" t="s">
        <v>26</v>
      </c>
      <c r="E20262" s="7" t="n">
        <v>4</v>
      </c>
    </row>
    <row r="20263" spans="1:5">
      <c r="A20263" t="s">
        <v>4</v>
      </c>
      <c r="B20263" s="4" t="s">
        <v>5</v>
      </c>
      <c r="C20263" s="4" t="s">
        <v>9</v>
      </c>
      <c r="D20263" s="4" t="s">
        <v>9</v>
      </c>
    </row>
    <row r="20264" spans="1:5">
      <c r="A20264" t="n">
        <v>169657</v>
      </c>
      <c r="B20264" s="26" t="n">
        <v>70</v>
      </c>
      <c r="C20264" s="7" t="s">
        <v>58</v>
      </c>
      <c r="D20264" s="7" t="s">
        <v>121</v>
      </c>
    </row>
    <row r="20265" spans="1:5">
      <c r="A20265" t="s">
        <v>4</v>
      </c>
      <c r="B20265" s="4" t="s">
        <v>5</v>
      </c>
      <c r="C20265" s="4" t="s">
        <v>9</v>
      </c>
      <c r="D20265" s="4" t="s">
        <v>9</v>
      </c>
    </row>
    <row r="20266" spans="1:5">
      <c r="A20266" t="n">
        <v>169676</v>
      </c>
      <c r="B20266" s="26" t="n">
        <v>70</v>
      </c>
      <c r="C20266" s="7" t="s">
        <v>376</v>
      </c>
      <c r="D20266" s="7" t="s">
        <v>121</v>
      </c>
    </row>
    <row r="20267" spans="1:5">
      <c r="A20267" t="s">
        <v>4</v>
      </c>
      <c r="B20267" s="4" t="s">
        <v>5</v>
      </c>
      <c r="C20267" s="4" t="s">
        <v>7</v>
      </c>
      <c r="D20267" s="4" t="s">
        <v>8</v>
      </c>
      <c r="E20267" s="4" t="s">
        <v>8</v>
      </c>
      <c r="F20267" s="4" t="s">
        <v>9</v>
      </c>
    </row>
    <row r="20268" spans="1:5">
      <c r="A20268" t="n">
        <v>169695</v>
      </c>
      <c r="B20268" s="59" t="n">
        <v>47</v>
      </c>
      <c r="C20268" s="7" t="n">
        <v>13</v>
      </c>
      <c r="D20268" s="7" t="n">
        <v>0</v>
      </c>
      <c r="E20268" s="7" t="n">
        <v>1</v>
      </c>
      <c r="F20268" s="7" t="s">
        <v>546</v>
      </c>
    </row>
    <row r="20269" spans="1:5">
      <c r="A20269" t="s">
        <v>4</v>
      </c>
      <c r="B20269" s="4" t="s">
        <v>5</v>
      </c>
      <c r="C20269" s="4" t="s">
        <v>8</v>
      </c>
      <c r="D20269" s="4" t="s">
        <v>7</v>
      </c>
      <c r="E20269" s="4" t="s">
        <v>7</v>
      </c>
      <c r="F20269" s="4" t="s">
        <v>7</v>
      </c>
    </row>
    <row r="20270" spans="1:5">
      <c r="A20270" t="n">
        <v>169716</v>
      </c>
      <c r="B20270" s="91" t="n">
        <v>63</v>
      </c>
      <c r="C20270" s="7" t="n">
        <v>0</v>
      </c>
      <c r="D20270" s="7" t="n">
        <v>65535</v>
      </c>
      <c r="E20270" s="7" t="n">
        <v>45</v>
      </c>
      <c r="F20270" s="7" t="n">
        <v>0</v>
      </c>
    </row>
    <row r="20271" spans="1:5">
      <c r="A20271" t="s">
        <v>4</v>
      </c>
      <c r="B20271" s="4" t="s">
        <v>5</v>
      </c>
      <c r="C20271" s="4" t="s">
        <v>8</v>
      </c>
      <c r="D20271" s="4" t="s">
        <v>7</v>
      </c>
      <c r="E20271" s="4" t="s">
        <v>7</v>
      </c>
      <c r="F20271" s="4" t="s">
        <v>7</v>
      </c>
    </row>
    <row r="20272" spans="1:5">
      <c r="A20272" t="n">
        <v>169724</v>
      </c>
      <c r="B20272" s="91" t="n">
        <v>63</v>
      </c>
      <c r="C20272" s="7" t="n">
        <v>0</v>
      </c>
      <c r="D20272" s="7" t="n">
        <v>65535</v>
      </c>
      <c r="E20272" s="7" t="n">
        <v>32</v>
      </c>
      <c r="F20272" s="7" t="n">
        <v>100</v>
      </c>
    </row>
    <row r="20273" spans="1:6">
      <c r="A20273" t="s">
        <v>4</v>
      </c>
      <c r="B20273" s="4" t="s">
        <v>5</v>
      </c>
      <c r="C20273" s="4" t="s">
        <v>7</v>
      </c>
      <c r="D20273" s="4" t="s">
        <v>13</v>
      </c>
      <c r="E20273" s="4" t="s">
        <v>13</v>
      </c>
      <c r="F20273" s="4" t="s">
        <v>13</v>
      </c>
      <c r="G20273" s="4" t="s">
        <v>13</v>
      </c>
    </row>
    <row r="20274" spans="1:6">
      <c r="A20274" t="n">
        <v>169732</v>
      </c>
      <c r="B20274" s="46" t="n">
        <v>46</v>
      </c>
      <c r="C20274" s="7" t="n">
        <v>61456</v>
      </c>
      <c r="D20274" s="7" t="n">
        <v>0</v>
      </c>
      <c r="E20274" s="7" t="n">
        <v>2</v>
      </c>
      <c r="F20274" s="7" t="n">
        <v>34.9599990844727</v>
      </c>
      <c r="G20274" s="7" t="n">
        <v>0</v>
      </c>
    </row>
    <row r="20275" spans="1:6">
      <c r="A20275" t="s">
        <v>4</v>
      </c>
      <c r="B20275" s="4" t="s">
        <v>5</v>
      </c>
      <c r="C20275" s="4" t="s">
        <v>8</v>
      </c>
      <c r="D20275" s="4" t="s">
        <v>8</v>
      </c>
      <c r="E20275" s="4" t="s">
        <v>13</v>
      </c>
      <c r="F20275" s="4" t="s">
        <v>13</v>
      </c>
      <c r="G20275" s="4" t="s">
        <v>13</v>
      </c>
      <c r="H20275" s="4" t="s">
        <v>7</v>
      </c>
      <c r="I20275" s="4" t="s">
        <v>8</v>
      </c>
    </row>
    <row r="20276" spans="1:6">
      <c r="A20276" t="n">
        <v>169751</v>
      </c>
      <c r="B20276" s="31" t="n">
        <v>45</v>
      </c>
      <c r="C20276" s="7" t="n">
        <v>4</v>
      </c>
      <c r="D20276" s="7" t="n">
        <v>3</v>
      </c>
      <c r="E20276" s="7" t="n">
        <v>7</v>
      </c>
      <c r="F20276" s="7" t="n">
        <v>170.5</v>
      </c>
      <c r="G20276" s="7" t="n">
        <v>0</v>
      </c>
      <c r="H20276" s="7" t="n">
        <v>0</v>
      </c>
      <c r="I20276" s="7" t="n">
        <v>0</v>
      </c>
    </row>
    <row r="20277" spans="1:6">
      <c r="A20277" t="s">
        <v>4</v>
      </c>
      <c r="B20277" s="4" t="s">
        <v>5</v>
      </c>
      <c r="C20277" s="4" t="s">
        <v>8</v>
      </c>
      <c r="D20277" s="4" t="s">
        <v>9</v>
      </c>
    </row>
    <row r="20278" spans="1:6">
      <c r="A20278" t="n">
        <v>169769</v>
      </c>
      <c r="B20278" s="9" t="n">
        <v>2</v>
      </c>
      <c r="C20278" s="7" t="n">
        <v>10</v>
      </c>
      <c r="D20278" s="7" t="s">
        <v>548</v>
      </c>
    </row>
    <row r="20279" spans="1:6">
      <c r="A20279" t="s">
        <v>4</v>
      </c>
      <c r="B20279" s="4" t="s">
        <v>5</v>
      </c>
      <c r="C20279" s="4" t="s">
        <v>7</v>
      </c>
    </row>
    <row r="20280" spans="1:6">
      <c r="A20280" t="n">
        <v>169784</v>
      </c>
      <c r="B20280" s="25" t="n">
        <v>16</v>
      </c>
      <c r="C20280" s="7" t="n">
        <v>0</v>
      </c>
    </row>
    <row r="20281" spans="1:6">
      <c r="A20281" t="s">
        <v>4</v>
      </c>
      <c r="B20281" s="4" t="s">
        <v>5</v>
      </c>
      <c r="C20281" s="4" t="s">
        <v>8</v>
      </c>
      <c r="D20281" s="4" t="s">
        <v>7</v>
      </c>
    </row>
    <row r="20282" spans="1:6">
      <c r="A20282" t="n">
        <v>169787</v>
      </c>
      <c r="B20282" s="27" t="n">
        <v>58</v>
      </c>
      <c r="C20282" s="7" t="n">
        <v>105</v>
      </c>
      <c r="D20282" s="7" t="n">
        <v>300</v>
      </c>
    </row>
    <row r="20283" spans="1:6">
      <c r="A20283" t="s">
        <v>4</v>
      </c>
      <c r="B20283" s="4" t="s">
        <v>5</v>
      </c>
      <c r="C20283" s="4" t="s">
        <v>13</v>
      </c>
      <c r="D20283" s="4" t="s">
        <v>7</v>
      </c>
    </row>
    <row r="20284" spans="1:6">
      <c r="A20284" t="n">
        <v>169791</v>
      </c>
      <c r="B20284" s="60" t="n">
        <v>103</v>
      </c>
      <c r="C20284" s="7" t="n">
        <v>1</v>
      </c>
      <c r="D20284" s="7" t="n">
        <v>300</v>
      </c>
    </row>
    <row r="20285" spans="1:6">
      <c r="A20285" t="s">
        <v>4</v>
      </c>
      <c r="B20285" s="4" t="s">
        <v>5</v>
      </c>
      <c r="C20285" s="4" t="s">
        <v>8</v>
      </c>
      <c r="D20285" s="4" t="s">
        <v>7</v>
      </c>
    </row>
    <row r="20286" spans="1:6">
      <c r="A20286" t="n">
        <v>169798</v>
      </c>
      <c r="B20286" s="64" t="n">
        <v>72</v>
      </c>
      <c r="C20286" s="7" t="n">
        <v>4</v>
      </c>
      <c r="D20286" s="7" t="n">
        <v>0</v>
      </c>
    </row>
    <row r="20287" spans="1:6">
      <c r="A20287" t="s">
        <v>4</v>
      </c>
      <c r="B20287" s="4" t="s">
        <v>5</v>
      </c>
      <c r="C20287" s="4" t="s">
        <v>14</v>
      </c>
    </row>
    <row r="20288" spans="1:6">
      <c r="A20288" t="n">
        <v>169802</v>
      </c>
      <c r="B20288" s="62" t="n">
        <v>15</v>
      </c>
      <c r="C20288" s="7" t="n">
        <v>1073741824</v>
      </c>
    </row>
    <row r="20289" spans="1:9">
      <c r="A20289" t="s">
        <v>4</v>
      </c>
      <c r="B20289" s="4" t="s">
        <v>5</v>
      </c>
      <c r="C20289" s="4" t="s">
        <v>8</v>
      </c>
    </row>
    <row r="20290" spans="1:9">
      <c r="A20290" t="n">
        <v>169807</v>
      </c>
      <c r="B20290" s="61" t="n">
        <v>64</v>
      </c>
      <c r="C20290" s="7" t="n">
        <v>3</v>
      </c>
    </row>
    <row r="20291" spans="1:9">
      <c r="A20291" t="s">
        <v>4</v>
      </c>
      <c r="B20291" s="4" t="s">
        <v>5</v>
      </c>
      <c r="C20291" s="4" t="s">
        <v>8</v>
      </c>
    </row>
    <row r="20292" spans="1:9">
      <c r="A20292" t="n">
        <v>169809</v>
      </c>
      <c r="B20292" s="53" t="n">
        <v>74</v>
      </c>
      <c r="C20292" s="7" t="n">
        <v>67</v>
      </c>
    </row>
    <row r="20293" spans="1:9">
      <c r="A20293" t="s">
        <v>4</v>
      </c>
      <c r="B20293" s="4" t="s">
        <v>5</v>
      </c>
      <c r="C20293" s="4" t="s">
        <v>8</v>
      </c>
      <c r="D20293" s="4" t="s">
        <v>8</v>
      </c>
      <c r="E20293" s="4" t="s">
        <v>7</v>
      </c>
    </row>
    <row r="20294" spans="1:9">
      <c r="A20294" t="n">
        <v>169811</v>
      </c>
      <c r="B20294" s="31" t="n">
        <v>45</v>
      </c>
      <c r="C20294" s="7" t="n">
        <v>8</v>
      </c>
      <c r="D20294" s="7" t="n">
        <v>1</v>
      </c>
      <c r="E20294" s="7" t="n">
        <v>0</v>
      </c>
    </row>
    <row r="20295" spans="1:9">
      <c r="A20295" t="s">
        <v>4</v>
      </c>
      <c r="B20295" s="4" t="s">
        <v>5</v>
      </c>
      <c r="C20295" s="4" t="s">
        <v>7</v>
      </c>
    </row>
    <row r="20296" spans="1:9">
      <c r="A20296" t="n">
        <v>169816</v>
      </c>
      <c r="B20296" s="8" t="n">
        <v>13</v>
      </c>
      <c r="C20296" s="7" t="n">
        <v>6409</v>
      </c>
    </row>
    <row r="20297" spans="1:9">
      <c r="A20297" t="s">
        <v>4</v>
      </c>
      <c r="B20297" s="4" t="s">
        <v>5</v>
      </c>
      <c r="C20297" s="4" t="s">
        <v>7</v>
      </c>
    </row>
    <row r="20298" spans="1:9">
      <c r="A20298" t="n">
        <v>169819</v>
      </c>
      <c r="B20298" s="8" t="n">
        <v>13</v>
      </c>
      <c r="C20298" s="7" t="n">
        <v>6408</v>
      </c>
    </row>
    <row r="20299" spans="1:9">
      <c r="A20299" t="s">
        <v>4</v>
      </c>
      <c r="B20299" s="4" t="s">
        <v>5</v>
      </c>
      <c r="C20299" s="4" t="s">
        <v>7</v>
      </c>
    </row>
    <row r="20300" spans="1:9">
      <c r="A20300" t="n">
        <v>169822</v>
      </c>
      <c r="B20300" s="6" t="n">
        <v>12</v>
      </c>
      <c r="C20300" s="7" t="n">
        <v>6464</v>
      </c>
    </row>
    <row r="20301" spans="1:9">
      <c r="A20301" t="s">
        <v>4</v>
      </c>
      <c r="B20301" s="4" t="s">
        <v>5</v>
      </c>
      <c r="C20301" s="4" t="s">
        <v>7</v>
      </c>
    </row>
    <row r="20302" spans="1:9">
      <c r="A20302" t="n">
        <v>169825</v>
      </c>
      <c r="B20302" s="8" t="n">
        <v>13</v>
      </c>
      <c r="C20302" s="7" t="n">
        <v>6465</v>
      </c>
    </row>
    <row r="20303" spans="1:9">
      <c r="A20303" t="s">
        <v>4</v>
      </c>
      <c r="B20303" s="4" t="s">
        <v>5</v>
      </c>
      <c r="C20303" s="4" t="s">
        <v>7</v>
      </c>
    </row>
    <row r="20304" spans="1:9">
      <c r="A20304" t="n">
        <v>169828</v>
      </c>
      <c r="B20304" s="8" t="n">
        <v>13</v>
      </c>
      <c r="C20304" s="7" t="n">
        <v>6466</v>
      </c>
    </row>
    <row r="20305" spans="1:5">
      <c r="A20305" t="s">
        <v>4</v>
      </c>
      <c r="B20305" s="4" t="s">
        <v>5</v>
      </c>
      <c r="C20305" s="4" t="s">
        <v>7</v>
      </c>
    </row>
    <row r="20306" spans="1:5">
      <c r="A20306" t="n">
        <v>169831</v>
      </c>
      <c r="B20306" s="8" t="n">
        <v>13</v>
      </c>
      <c r="C20306" s="7" t="n">
        <v>6467</v>
      </c>
    </row>
    <row r="20307" spans="1:5">
      <c r="A20307" t="s">
        <v>4</v>
      </c>
      <c r="B20307" s="4" t="s">
        <v>5</v>
      </c>
      <c r="C20307" s="4" t="s">
        <v>7</v>
      </c>
    </row>
    <row r="20308" spans="1:5">
      <c r="A20308" t="n">
        <v>169834</v>
      </c>
      <c r="B20308" s="8" t="n">
        <v>13</v>
      </c>
      <c r="C20308" s="7" t="n">
        <v>6468</v>
      </c>
    </row>
    <row r="20309" spans="1:5">
      <c r="A20309" t="s">
        <v>4</v>
      </c>
      <c r="B20309" s="4" t="s">
        <v>5</v>
      </c>
      <c r="C20309" s="4" t="s">
        <v>7</v>
      </c>
    </row>
    <row r="20310" spans="1:5">
      <c r="A20310" t="n">
        <v>169837</v>
      </c>
      <c r="B20310" s="8" t="n">
        <v>13</v>
      </c>
      <c r="C20310" s="7" t="n">
        <v>6469</v>
      </c>
    </row>
    <row r="20311" spans="1:5">
      <c r="A20311" t="s">
        <v>4</v>
      </c>
      <c r="B20311" s="4" t="s">
        <v>5</v>
      </c>
      <c r="C20311" s="4" t="s">
        <v>7</v>
      </c>
    </row>
    <row r="20312" spans="1:5">
      <c r="A20312" t="n">
        <v>169840</v>
      </c>
      <c r="B20312" s="8" t="n">
        <v>13</v>
      </c>
      <c r="C20312" s="7" t="n">
        <v>6470</v>
      </c>
    </row>
    <row r="20313" spans="1:5">
      <c r="A20313" t="s">
        <v>4</v>
      </c>
      <c r="B20313" s="4" t="s">
        <v>5</v>
      </c>
      <c r="C20313" s="4" t="s">
        <v>7</v>
      </c>
    </row>
    <row r="20314" spans="1:5">
      <c r="A20314" t="n">
        <v>169843</v>
      </c>
      <c r="B20314" s="8" t="n">
        <v>13</v>
      </c>
      <c r="C20314" s="7" t="n">
        <v>6471</v>
      </c>
    </row>
    <row r="20315" spans="1:5">
      <c r="A20315" t="s">
        <v>4</v>
      </c>
      <c r="B20315" s="4" t="s">
        <v>5</v>
      </c>
      <c r="C20315" s="4" t="s">
        <v>8</v>
      </c>
    </row>
    <row r="20316" spans="1:5">
      <c r="A20316" t="n">
        <v>169846</v>
      </c>
      <c r="B20316" s="53" t="n">
        <v>74</v>
      </c>
      <c r="C20316" s="7" t="n">
        <v>18</v>
      </c>
    </row>
    <row r="20317" spans="1:5">
      <c r="A20317" t="s">
        <v>4</v>
      </c>
      <c r="B20317" s="4" t="s">
        <v>5</v>
      </c>
      <c r="C20317" s="4" t="s">
        <v>8</v>
      </c>
    </row>
    <row r="20318" spans="1:5">
      <c r="A20318" t="n">
        <v>169848</v>
      </c>
      <c r="B20318" s="53" t="n">
        <v>74</v>
      </c>
      <c r="C20318" s="7" t="n">
        <v>45</v>
      </c>
    </row>
    <row r="20319" spans="1:5">
      <c r="A20319" t="s">
        <v>4</v>
      </c>
      <c r="B20319" s="4" t="s">
        <v>5</v>
      </c>
      <c r="C20319" s="4" t="s">
        <v>7</v>
      </c>
    </row>
    <row r="20320" spans="1:5">
      <c r="A20320" t="n">
        <v>169850</v>
      </c>
      <c r="B20320" s="25" t="n">
        <v>16</v>
      </c>
      <c r="C20320" s="7" t="n">
        <v>0</v>
      </c>
    </row>
    <row r="20321" spans="1:3">
      <c r="A20321" t="s">
        <v>4</v>
      </c>
      <c r="B20321" s="4" t="s">
        <v>5</v>
      </c>
      <c r="C20321" s="4" t="s">
        <v>8</v>
      </c>
      <c r="D20321" s="4" t="s">
        <v>8</v>
      </c>
      <c r="E20321" s="4" t="s">
        <v>8</v>
      </c>
      <c r="F20321" s="4" t="s">
        <v>8</v>
      </c>
    </row>
    <row r="20322" spans="1:3">
      <c r="A20322" t="n">
        <v>169853</v>
      </c>
      <c r="B20322" s="11" t="n">
        <v>14</v>
      </c>
      <c r="C20322" s="7" t="n">
        <v>0</v>
      </c>
      <c r="D20322" s="7" t="n">
        <v>8</v>
      </c>
      <c r="E20322" s="7" t="n">
        <v>0</v>
      </c>
      <c r="F20322" s="7" t="n">
        <v>0</v>
      </c>
    </row>
    <row r="20323" spans="1:3">
      <c r="A20323" t="s">
        <v>4</v>
      </c>
      <c r="B20323" s="4" t="s">
        <v>5</v>
      </c>
      <c r="C20323" s="4" t="s">
        <v>8</v>
      </c>
      <c r="D20323" s="4" t="s">
        <v>9</v>
      </c>
    </row>
    <row r="20324" spans="1:3">
      <c r="A20324" t="n">
        <v>169858</v>
      </c>
      <c r="B20324" s="9" t="n">
        <v>2</v>
      </c>
      <c r="C20324" s="7" t="n">
        <v>11</v>
      </c>
      <c r="D20324" s="7" t="s">
        <v>16</v>
      </c>
    </row>
    <row r="20325" spans="1:3">
      <c r="A20325" t="s">
        <v>4</v>
      </c>
      <c r="B20325" s="4" t="s">
        <v>5</v>
      </c>
      <c r="C20325" s="4" t="s">
        <v>7</v>
      </c>
    </row>
    <row r="20326" spans="1:3">
      <c r="A20326" t="n">
        <v>169872</v>
      </c>
      <c r="B20326" s="25" t="n">
        <v>16</v>
      </c>
      <c r="C20326" s="7" t="n">
        <v>0</v>
      </c>
    </row>
    <row r="20327" spans="1:3">
      <c r="A20327" t="s">
        <v>4</v>
      </c>
      <c r="B20327" s="4" t="s">
        <v>5</v>
      </c>
      <c r="C20327" s="4" t="s">
        <v>8</v>
      </c>
      <c r="D20327" s="4" t="s">
        <v>9</v>
      </c>
    </row>
    <row r="20328" spans="1:3">
      <c r="A20328" t="n">
        <v>169875</v>
      </c>
      <c r="B20328" s="9" t="n">
        <v>2</v>
      </c>
      <c r="C20328" s="7" t="n">
        <v>11</v>
      </c>
      <c r="D20328" s="7" t="s">
        <v>549</v>
      </c>
    </row>
    <row r="20329" spans="1:3">
      <c r="A20329" t="s">
        <v>4</v>
      </c>
      <c r="B20329" s="4" t="s">
        <v>5</v>
      </c>
      <c r="C20329" s="4" t="s">
        <v>7</v>
      </c>
    </row>
    <row r="20330" spans="1:3">
      <c r="A20330" t="n">
        <v>169884</v>
      </c>
      <c r="B20330" s="25" t="n">
        <v>16</v>
      </c>
      <c r="C20330" s="7" t="n">
        <v>0</v>
      </c>
    </row>
    <row r="20331" spans="1:3">
      <c r="A20331" t="s">
        <v>4</v>
      </c>
      <c r="B20331" s="4" t="s">
        <v>5</v>
      </c>
      <c r="C20331" s="4" t="s">
        <v>14</v>
      </c>
    </row>
    <row r="20332" spans="1:3">
      <c r="A20332" t="n">
        <v>169887</v>
      </c>
      <c r="B20332" s="62" t="n">
        <v>15</v>
      </c>
      <c r="C20332" s="7" t="n">
        <v>2048</v>
      </c>
    </row>
    <row r="20333" spans="1:3">
      <c r="A20333" t="s">
        <v>4</v>
      </c>
      <c r="B20333" s="4" t="s">
        <v>5</v>
      </c>
      <c r="C20333" s="4" t="s">
        <v>8</v>
      </c>
      <c r="D20333" s="4" t="s">
        <v>9</v>
      </c>
    </row>
    <row r="20334" spans="1:3">
      <c r="A20334" t="n">
        <v>169892</v>
      </c>
      <c r="B20334" s="9" t="n">
        <v>2</v>
      </c>
      <c r="C20334" s="7" t="n">
        <v>10</v>
      </c>
      <c r="D20334" s="7" t="s">
        <v>49</v>
      </c>
    </row>
    <row r="20335" spans="1:3">
      <c r="A20335" t="s">
        <v>4</v>
      </c>
      <c r="B20335" s="4" t="s">
        <v>5</v>
      </c>
      <c r="C20335" s="4" t="s">
        <v>7</v>
      </c>
    </row>
    <row r="20336" spans="1:3">
      <c r="A20336" t="n">
        <v>169910</v>
      </c>
      <c r="B20336" s="25" t="n">
        <v>16</v>
      </c>
      <c r="C20336" s="7" t="n">
        <v>0</v>
      </c>
    </row>
    <row r="20337" spans="1:6">
      <c r="A20337" t="s">
        <v>4</v>
      </c>
      <c r="B20337" s="4" t="s">
        <v>5</v>
      </c>
      <c r="C20337" s="4" t="s">
        <v>8</v>
      </c>
      <c r="D20337" s="4" t="s">
        <v>9</v>
      </c>
    </row>
    <row r="20338" spans="1:6">
      <c r="A20338" t="n">
        <v>169913</v>
      </c>
      <c r="B20338" s="9" t="n">
        <v>2</v>
      </c>
      <c r="C20338" s="7" t="n">
        <v>10</v>
      </c>
      <c r="D20338" s="7" t="s">
        <v>50</v>
      </c>
    </row>
    <row r="20339" spans="1:6">
      <c r="A20339" t="s">
        <v>4</v>
      </c>
      <c r="B20339" s="4" t="s">
        <v>5</v>
      </c>
      <c r="C20339" s="4" t="s">
        <v>7</v>
      </c>
    </row>
    <row r="20340" spans="1:6">
      <c r="A20340" t="n">
        <v>169932</v>
      </c>
      <c r="B20340" s="25" t="n">
        <v>16</v>
      </c>
      <c r="C20340" s="7" t="n">
        <v>0</v>
      </c>
    </row>
    <row r="20341" spans="1:6">
      <c r="A20341" t="s">
        <v>4</v>
      </c>
      <c r="B20341" s="4" t="s">
        <v>5</v>
      </c>
      <c r="C20341" s="4" t="s">
        <v>8</v>
      </c>
      <c r="D20341" s="4" t="s">
        <v>7</v>
      </c>
      <c r="E20341" s="4" t="s">
        <v>13</v>
      </c>
    </row>
    <row r="20342" spans="1:6">
      <c r="A20342" t="n">
        <v>169935</v>
      </c>
      <c r="B20342" s="27" t="n">
        <v>58</v>
      </c>
      <c r="C20342" s="7" t="n">
        <v>100</v>
      </c>
      <c r="D20342" s="7" t="n">
        <v>300</v>
      </c>
      <c r="E20342" s="7" t="n">
        <v>1</v>
      </c>
    </row>
    <row r="20343" spans="1:6">
      <c r="A20343" t="s">
        <v>4</v>
      </c>
      <c r="B20343" s="4" t="s">
        <v>5</v>
      </c>
      <c r="C20343" s="4" t="s">
        <v>8</v>
      </c>
      <c r="D20343" s="4" t="s">
        <v>7</v>
      </c>
    </row>
    <row r="20344" spans="1:6">
      <c r="A20344" t="n">
        <v>169943</v>
      </c>
      <c r="B20344" s="27" t="n">
        <v>58</v>
      </c>
      <c r="C20344" s="7" t="n">
        <v>255</v>
      </c>
      <c r="D20344" s="7" t="n">
        <v>0</v>
      </c>
    </row>
    <row r="20345" spans="1:6">
      <c r="A20345" t="s">
        <v>4</v>
      </c>
      <c r="B20345" s="4" t="s">
        <v>5</v>
      </c>
      <c r="C20345" s="4" t="s">
        <v>8</v>
      </c>
    </row>
    <row r="20346" spans="1:6">
      <c r="A20346" t="n">
        <v>169947</v>
      </c>
      <c r="B20346" s="29" t="n">
        <v>23</v>
      </c>
      <c r="C20346" s="7" t="n">
        <v>0</v>
      </c>
    </row>
    <row r="20347" spans="1:6">
      <c r="A20347" t="s">
        <v>4</v>
      </c>
      <c r="B20347" s="4" t="s">
        <v>5</v>
      </c>
    </row>
    <row r="20348" spans="1:6">
      <c r="A20348" t="n">
        <v>169949</v>
      </c>
      <c r="B20348" s="5" t="n">
        <v>1</v>
      </c>
    </row>
    <row r="20349" spans="1:6" s="3" customFormat="1" customHeight="0">
      <c r="A20349" s="3" t="s">
        <v>2</v>
      </c>
      <c r="B20349" s="3" t="s">
        <v>1049</v>
      </c>
    </row>
    <row r="20350" spans="1:6">
      <c r="A20350" t="s">
        <v>4</v>
      </c>
      <c r="B20350" s="4" t="s">
        <v>5</v>
      </c>
      <c r="C20350" s="4" t="s">
        <v>7</v>
      </c>
      <c r="D20350" s="4" t="s">
        <v>7</v>
      </c>
    </row>
    <row r="20351" spans="1:6">
      <c r="A20351" t="n">
        <v>169952</v>
      </c>
      <c r="B20351" s="94" t="n">
        <v>17</v>
      </c>
      <c r="C20351" s="7" t="n">
        <v>0</v>
      </c>
      <c r="D20351" s="7" t="n">
        <v>300</v>
      </c>
    </row>
    <row r="20352" spans="1:6">
      <c r="A20352" t="s">
        <v>4</v>
      </c>
      <c r="B20352" s="4" t="s">
        <v>5</v>
      </c>
      <c r="C20352" s="4" t="s">
        <v>7</v>
      </c>
      <c r="D20352" s="4" t="s">
        <v>7</v>
      </c>
      <c r="E20352" s="4" t="s">
        <v>7</v>
      </c>
    </row>
    <row r="20353" spans="1:5">
      <c r="A20353" t="n">
        <v>169957</v>
      </c>
      <c r="B20353" s="56" t="n">
        <v>61</v>
      </c>
      <c r="C20353" s="7" t="n">
        <v>65534</v>
      </c>
      <c r="D20353" s="7" t="n">
        <v>0</v>
      </c>
      <c r="E20353" s="7" t="n">
        <v>1000</v>
      </c>
    </row>
    <row r="20354" spans="1:5">
      <c r="A20354" t="s">
        <v>4</v>
      </c>
      <c r="B20354" s="4" t="s">
        <v>5</v>
      </c>
      <c r="C20354" s="4" t="s">
        <v>7</v>
      </c>
    </row>
    <row r="20355" spans="1:5">
      <c r="A20355" t="n">
        <v>169964</v>
      </c>
      <c r="B20355" s="25" t="n">
        <v>16</v>
      </c>
      <c r="C20355" s="7" t="n">
        <v>300</v>
      </c>
    </row>
    <row r="20356" spans="1:5">
      <c r="A20356" t="s">
        <v>4</v>
      </c>
      <c r="B20356" s="4" t="s">
        <v>5</v>
      </c>
      <c r="C20356" s="4" t="s">
        <v>7</v>
      </c>
      <c r="D20356" s="4" t="s">
        <v>7</v>
      </c>
      <c r="E20356" s="4" t="s">
        <v>13</v>
      </c>
      <c r="F20356" s="4" t="s">
        <v>8</v>
      </c>
    </row>
    <row r="20357" spans="1:5">
      <c r="A20357" t="n">
        <v>169967</v>
      </c>
      <c r="B20357" s="90" t="n">
        <v>53</v>
      </c>
      <c r="C20357" s="7" t="n">
        <v>65534</v>
      </c>
      <c r="D20357" s="7" t="n">
        <v>0</v>
      </c>
      <c r="E20357" s="7" t="n">
        <v>10</v>
      </c>
      <c r="F20357" s="7" t="n">
        <v>0</v>
      </c>
    </row>
    <row r="20358" spans="1:5">
      <c r="A20358" t="s">
        <v>4</v>
      </c>
      <c r="B20358" s="4" t="s">
        <v>5</v>
      </c>
      <c r="C20358" s="4" t="s">
        <v>7</v>
      </c>
    </row>
    <row r="20359" spans="1:5">
      <c r="A20359" t="n">
        <v>169977</v>
      </c>
      <c r="B20359" s="88" t="n">
        <v>54</v>
      </c>
      <c r="C20359" s="7" t="n">
        <v>65534</v>
      </c>
    </row>
    <row r="20360" spans="1:5">
      <c r="A20360" t="s">
        <v>4</v>
      </c>
      <c r="B20360" s="4" t="s">
        <v>5</v>
      </c>
    </row>
    <row r="20361" spans="1:5">
      <c r="A20361" t="n">
        <v>169980</v>
      </c>
      <c r="B20361" s="5" t="n">
        <v>1</v>
      </c>
    </row>
    <row r="20362" spans="1:5" s="3" customFormat="1" customHeight="0">
      <c r="A20362" s="3" t="s">
        <v>2</v>
      </c>
      <c r="B20362" s="3" t="s">
        <v>1050</v>
      </c>
    </row>
    <row r="20363" spans="1:5">
      <c r="A20363" t="s">
        <v>4</v>
      </c>
      <c r="B20363" s="4" t="s">
        <v>5</v>
      </c>
      <c r="C20363" s="4" t="s">
        <v>7</v>
      </c>
      <c r="D20363" s="4" t="s">
        <v>7</v>
      </c>
    </row>
    <row r="20364" spans="1:5">
      <c r="A20364" t="n">
        <v>169984</v>
      </c>
      <c r="B20364" s="94" t="n">
        <v>17</v>
      </c>
      <c r="C20364" s="7" t="n">
        <v>0</v>
      </c>
      <c r="D20364" s="7" t="n">
        <v>300</v>
      </c>
    </row>
    <row r="20365" spans="1:5">
      <c r="A20365" t="s">
        <v>4</v>
      </c>
      <c r="B20365" s="4" t="s">
        <v>5</v>
      </c>
      <c r="C20365" s="4" t="s">
        <v>7</v>
      </c>
      <c r="D20365" s="4" t="s">
        <v>7</v>
      </c>
      <c r="E20365" s="4" t="s">
        <v>7</v>
      </c>
    </row>
    <row r="20366" spans="1:5">
      <c r="A20366" t="n">
        <v>169989</v>
      </c>
      <c r="B20366" s="56" t="n">
        <v>61</v>
      </c>
      <c r="C20366" s="7" t="n">
        <v>65534</v>
      </c>
      <c r="D20366" s="7" t="n">
        <v>11</v>
      </c>
      <c r="E20366" s="7" t="n">
        <v>1000</v>
      </c>
    </row>
    <row r="20367" spans="1:5">
      <c r="A20367" t="s">
        <v>4</v>
      </c>
      <c r="B20367" s="4" t="s">
        <v>5</v>
      </c>
      <c r="C20367" s="4" t="s">
        <v>7</v>
      </c>
    </row>
    <row r="20368" spans="1:5">
      <c r="A20368" t="n">
        <v>169996</v>
      </c>
      <c r="B20368" s="25" t="n">
        <v>16</v>
      </c>
      <c r="C20368" s="7" t="n">
        <v>300</v>
      </c>
    </row>
    <row r="20369" spans="1:6">
      <c r="A20369" t="s">
        <v>4</v>
      </c>
      <c r="B20369" s="4" t="s">
        <v>5</v>
      </c>
      <c r="C20369" s="4" t="s">
        <v>7</v>
      </c>
      <c r="D20369" s="4" t="s">
        <v>7</v>
      </c>
      <c r="E20369" s="4" t="s">
        <v>13</v>
      </c>
      <c r="F20369" s="4" t="s">
        <v>8</v>
      </c>
    </row>
    <row r="20370" spans="1:6">
      <c r="A20370" t="n">
        <v>169999</v>
      </c>
      <c r="B20370" s="90" t="n">
        <v>53</v>
      </c>
      <c r="C20370" s="7" t="n">
        <v>65534</v>
      </c>
      <c r="D20370" s="7" t="n">
        <v>11</v>
      </c>
      <c r="E20370" s="7" t="n">
        <v>10</v>
      </c>
      <c r="F20370" s="7" t="n">
        <v>0</v>
      </c>
    </row>
    <row r="20371" spans="1:6">
      <c r="A20371" t="s">
        <v>4</v>
      </c>
      <c r="B20371" s="4" t="s">
        <v>5</v>
      </c>
      <c r="C20371" s="4" t="s">
        <v>7</v>
      </c>
    </row>
    <row r="20372" spans="1:6">
      <c r="A20372" t="n">
        <v>170009</v>
      </c>
      <c r="B20372" s="88" t="n">
        <v>54</v>
      </c>
      <c r="C20372" s="7" t="n">
        <v>65534</v>
      </c>
    </row>
    <row r="20373" spans="1:6">
      <c r="A20373" t="s">
        <v>4</v>
      </c>
      <c r="B20373" s="4" t="s">
        <v>5</v>
      </c>
    </row>
    <row r="20374" spans="1:6">
      <c r="A20374" t="n">
        <v>170012</v>
      </c>
      <c r="B20374" s="5" t="n">
        <v>1</v>
      </c>
    </row>
    <row r="20375" spans="1:6" s="3" customFormat="1" customHeight="0">
      <c r="A20375" s="3" t="s">
        <v>2</v>
      </c>
      <c r="B20375" s="3" t="s">
        <v>1051</v>
      </c>
    </row>
    <row r="20376" spans="1:6">
      <c r="A20376" t="s">
        <v>4</v>
      </c>
      <c r="B20376" s="4" t="s">
        <v>5</v>
      </c>
      <c r="C20376" s="4" t="s">
        <v>8</v>
      </c>
      <c r="D20376" s="4" t="s">
        <v>8</v>
      </c>
      <c r="E20376" s="4" t="s">
        <v>8</v>
      </c>
      <c r="F20376" s="4" t="s">
        <v>8</v>
      </c>
    </row>
    <row r="20377" spans="1:6">
      <c r="A20377" t="n">
        <v>170016</v>
      </c>
      <c r="B20377" s="11" t="n">
        <v>14</v>
      </c>
      <c r="C20377" s="7" t="n">
        <v>2</v>
      </c>
      <c r="D20377" s="7" t="n">
        <v>0</v>
      </c>
      <c r="E20377" s="7" t="n">
        <v>0</v>
      </c>
      <c r="F20377" s="7" t="n">
        <v>0</v>
      </c>
    </row>
    <row r="20378" spans="1:6">
      <c r="A20378" t="s">
        <v>4</v>
      </c>
      <c r="B20378" s="4" t="s">
        <v>5</v>
      </c>
      <c r="C20378" s="4" t="s">
        <v>8</v>
      </c>
      <c r="D20378" s="20" t="s">
        <v>30</v>
      </c>
      <c r="E20378" s="4" t="s">
        <v>5</v>
      </c>
      <c r="F20378" s="4" t="s">
        <v>8</v>
      </c>
      <c r="G20378" s="4" t="s">
        <v>7</v>
      </c>
      <c r="H20378" s="20" t="s">
        <v>32</v>
      </c>
      <c r="I20378" s="4" t="s">
        <v>8</v>
      </c>
      <c r="J20378" s="4" t="s">
        <v>14</v>
      </c>
      <c r="K20378" s="4" t="s">
        <v>8</v>
      </c>
      <c r="L20378" s="4" t="s">
        <v>8</v>
      </c>
      <c r="M20378" s="20" t="s">
        <v>30</v>
      </c>
      <c r="N20378" s="4" t="s">
        <v>5</v>
      </c>
      <c r="O20378" s="4" t="s">
        <v>8</v>
      </c>
      <c r="P20378" s="4" t="s">
        <v>7</v>
      </c>
      <c r="Q20378" s="20" t="s">
        <v>32</v>
      </c>
      <c r="R20378" s="4" t="s">
        <v>8</v>
      </c>
      <c r="S20378" s="4" t="s">
        <v>14</v>
      </c>
      <c r="T20378" s="4" t="s">
        <v>8</v>
      </c>
      <c r="U20378" s="4" t="s">
        <v>8</v>
      </c>
      <c r="V20378" s="4" t="s">
        <v>8</v>
      </c>
      <c r="W20378" s="4" t="s">
        <v>12</v>
      </c>
    </row>
    <row r="20379" spans="1:6">
      <c r="A20379" t="n">
        <v>170021</v>
      </c>
      <c r="B20379" s="12" t="n">
        <v>5</v>
      </c>
      <c r="C20379" s="7" t="n">
        <v>28</v>
      </c>
      <c r="D20379" s="20" t="s">
        <v>3</v>
      </c>
      <c r="E20379" s="10" t="n">
        <v>162</v>
      </c>
      <c r="F20379" s="7" t="n">
        <v>3</v>
      </c>
      <c r="G20379" s="7" t="n">
        <v>12477</v>
      </c>
      <c r="H20379" s="20" t="s">
        <v>3</v>
      </c>
      <c r="I20379" s="7" t="n">
        <v>0</v>
      </c>
      <c r="J20379" s="7" t="n">
        <v>1</v>
      </c>
      <c r="K20379" s="7" t="n">
        <v>2</v>
      </c>
      <c r="L20379" s="7" t="n">
        <v>28</v>
      </c>
      <c r="M20379" s="20" t="s">
        <v>3</v>
      </c>
      <c r="N20379" s="10" t="n">
        <v>162</v>
      </c>
      <c r="O20379" s="7" t="n">
        <v>3</v>
      </c>
      <c r="P20379" s="7" t="n">
        <v>12477</v>
      </c>
      <c r="Q20379" s="20" t="s">
        <v>3</v>
      </c>
      <c r="R20379" s="7" t="n">
        <v>0</v>
      </c>
      <c r="S20379" s="7" t="n">
        <v>2</v>
      </c>
      <c r="T20379" s="7" t="n">
        <v>2</v>
      </c>
      <c r="U20379" s="7" t="n">
        <v>11</v>
      </c>
      <c r="V20379" s="7" t="n">
        <v>1</v>
      </c>
      <c r="W20379" s="13" t="n">
        <f t="normal" ca="1">A20383</f>
        <v>0</v>
      </c>
    </row>
    <row r="20380" spans="1:6">
      <c r="A20380" t="s">
        <v>4</v>
      </c>
      <c r="B20380" s="4" t="s">
        <v>5</v>
      </c>
      <c r="C20380" s="4" t="s">
        <v>8</v>
      </c>
      <c r="D20380" s="4" t="s">
        <v>7</v>
      </c>
      <c r="E20380" s="4" t="s">
        <v>13</v>
      </c>
    </row>
    <row r="20381" spans="1:6">
      <c r="A20381" t="n">
        <v>170050</v>
      </c>
      <c r="B20381" s="27" t="n">
        <v>58</v>
      </c>
      <c r="C20381" s="7" t="n">
        <v>0</v>
      </c>
      <c r="D20381" s="7" t="n">
        <v>0</v>
      </c>
      <c r="E20381" s="7" t="n">
        <v>1</v>
      </c>
    </row>
    <row r="20382" spans="1:6">
      <c r="A20382" t="s">
        <v>4</v>
      </c>
      <c r="B20382" s="4" t="s">
        <v>5</v>
      </c>
      <c r="C20382" s="4" t="s">
        <v>8</v>
      </c>
      <c r="D20382" s="20" t="s">
        <v>30</v>
      </c>
      <c r="E20382" s="4" t="s">
        <v>5</v>
      </c>
      <c r="F20382" s="4" t="s">
        <v>8</v>
      </c>
      <c r="G20382" s="4" t="s">
        <v>7</v>
      </c>
      <c r="H20382" s="20" t="s">
        <v>32</v>
      </c>
      <c r="I20382" s="4" t="s">
        <v>8</v>
      </c>
      <c r="J20382" s="4" t="s">
        <v>14</v>
      </c>
      <c r="K20382" s="4" t="s">
        <v>8</v>
      </c>
      <c r="L20382" s="4" t="s">
        <v>8</v>
      </c>
      <c r="M20382" s="20" t="s">
        <v>30</v>
      </c>
      <c r="N20382" s="4" t="s">
        <v>5</v>
      </c>
      <c r="O20382" s="4" t="s">
        <v>8</v>
      </c>
      <c r="P20382" s="4" t="s">
        <v>7</v>
      </c>
      <c r="Q20382" s="20" t="s">
        <v>32</v>
      </c>
      <c r="R20382" s="4" t="s">
        <v>8</v>
      </c>
      <c r="S20382" s="4" t="s">
        <v>14</v>
      </c>
      <c r="T20382" s="4" t="s">
        <v>8</v>
      </c>
      <c r="U20382" s="4" t="s">
        <v>8</v>
      </c>
      <c r="V20382" s="4" t="s">
        <v>8</v>
      </c>
      <c r="W20382" s="4" t="s">
        <v>12</v>
      </c>
    </row>
    <row r="20383" spans="1:6">
      <c r="A20383" t="n">
        <v>170058</v>
      </c>
      <c r="B20383" s="12" t="n">
        <v>5</v>
      </c>
      <c r="C20383" s="7" t="n">
        <v>28</v>
      </c>
      <c r="D20383" s="20" t="s">
        <v>3</v>
      </c>
      <c r="E20383" s="10" t="n">
        <v>162</v>
      </c>
      <c r="F20383" s="7" t="n">
        <v>3</v>
      </c>
      <c r="G20383" s="7" t="n">
        <v>12477</v>
      </c>
      <c r="H20383" s="20" t="s">
        <v>3</v>
      </c>
      <c r="I20383" s="7" t="n">
        <v>0</v>
      </c>
      <c r="J20383" s="7" t="n">
        <v>1</v>
      </c>
      <c r="K20383" s="7" t="n">
        <v>3</v>
      </c>
      <c r="L20383" s="7" t="n">
        <v>28</v>
      </c>
      <c r="M20383" s="20" t="s">
        <v>3</v>
      </c>
      <c r="N20383" s="10" t="n">
        <v>162</v>
      </c>
      <c r="O20383" s="7" t="n">
        <v>3</v>
      </c>
      <c r="P20383" s="7" t="n">
        <v>12477</v>
      </c>
      <c r="Q20383" s="20" t="s">
        <v>3</v>
      </c>
      <c r="R20383" s="7" t="n">
        <v>0</v>
      </c>
      <c r="S20383" s="7" t="n">
        <v>2</v>
      </c>
      <c r="T20383" s="7" t="n">
        <v>3</v>
      </c>
      <c r="U20383" s="7" t="n">
        <v>9</v>
      </c>
      <c r="V20383" s="7" t="n">
        <v>1</v>
      </c>
      <c r="W20383" s="13" t="n">
        <f t="normal" ca="1">A20393</f>
        <v>0</v>
      </c>
    </row>
    <row r="20384" spans="1:6">
      <c r="A20384" t="s">
        <v>4</v>
      </c>
      <c r="B20384" s="4" t="s">
        <v>5</v>
      </c>
      <c r="C20384" s="4" t="s">
        <v>8</v>
      </c>
      <c r="D20384" s="20" t="s">
        <v>30</v>
      </c>
      <c r="E20384" s="4" t="s">
        <v>5</v>
      </c>
      <c r="F20384" s="4" t="s">
        <v>7</v>
      </c>
      <c r="G20384" s="4" t="s">
        <v>8</v>
      </c>
      <c r="H20384" s="4" t="s">
        <v>8</v>
      </c>
      <c r="I20384" s="4" t="s">
        <v>9</v>
      </c>
      <c r="J20384" s="20" t="s">
        <v>32</v>
      </c>
      <c r="K20384" s="4" t="s">
        <v>8</v>
      </c>
      <c r="L20384" s="4" t="s">
        <v>8</v>
      </c>
      <c r="M20384" s="20" t="s">
        <v>30</v>
      </c>
      <c r="N20384" s="4" t="s">
        <v>5</v>
      </c>
      <c r="O20384" s="4" t="s">
        <v>8</v>
      </c>
      <c r="P20384" s="20" t="s">
        <v>32</v>
      </c>
      <c r="Q20384" s="4" t="s">
        <v>8</v>
      </c>
      <c r="R20384" s="4" t="s">
        <v>14</v>
      </c>
      <c r="S20384" s="4" t="s">
        <v>8</v>
      </c>
      <c r="T20384" s="4" t="s">
        <v>8</v>
      </c>
      <c r="U20384" s="4" t="s">
        <v>8</v>
      </c>
      <c r="V20384" s="20" t="s">
        <v>30</v>
      </c>
      <c r="W20384" s="4" t="s">
        <v>5</v>
      </c>
      <c r="X20384" s="4" t="s">
        <v>8</v>
      </c>
      <c r="Y20384" s="20" t="s">
        <v>32</v>
      </c>
      <c r="Z20384" s="4" t="s">
        <v>8</v>
      </c>
      <c r="AA20384" s="4" t="s">
        <v>14</v>
      </c>
      <c r="AB20384" s="4" t="s">
        <v>8</v>
      </c>
      <c r="AC20384" s="4" t="s">
        <v>8</v>
      </c>
      <c r="AD20384" s="4" t="s">
        <v>8</v>
      </c>
      <c r="AE20384" s="4" t="s">
        <v>12</v>
      </c>
    </row>
    <row r="20385" spans="1:31">
      <c r="A20385" t="n">
        <v>170087</v>
      </c>
      <c r="B20385" s="12" t="n">
        <v>5</v>
      </c>
      <c r="C20385" s="7" t="n">
        <v>28</v>
      </c>
      <c r="D20385" s="20" t="s">
        <v>3</v>
      </c>
      <c r="E20385" s="59" t="n">
        <v>47</v>
      </c>
      <c r="F20385" s="7" t="n">
        <v>61456</v>
      </c>
      <c r="G20385" s="7" t="n">
        <v>2</v>
      </c>
      <c r="H20385" s="7" t="n">
        <v>0</v>
      </c>
      <c r="I20385" s="7" t="s">
        <v>354</v>
      </c>
      <c r="J20385" s="20" t="s">
        <v>3</v>
      </c>
      <c r="K20385" s="7" t="n">
        <v>8</v>
      </c>
      <c r="L20385" s="7" t="n">
        <v>28</v>
      </c>
      <c r="M20385" s="20" t="s">
        <v>3</v>
      </c>
      <c r="N20385" s="53" t="n">
        <v>74</v>
      </c>
      <c r="O20385" s="7" t="n">
        <v>65</v>
      </c>
      <c r="P20385" s="20" t="s">
        <v>3</v>
      </c>
      <c r="Q20385" s="7" t="n">
        <v>0</v>
      </c>
      <c r="R20385" s="7" t="n">
        <v>1</v>
      </c>
      <c r="S20385" s="7" t="n">
        <v>3</v>
      </c>
      <c r="T20385" s="7" t="n">
        <v>9</v>
      </c>
      <c r="U20385" s="7" t="n">
        <v>28</v>
      </c>
      <c r="V20385" s="20" t="s">
        <v>3</v>
      </c>
      <c r="W20385" s="53" t="n">
        <v>74</v>
      </c>
      <c r="X20385" s="7" t="n">
        <v>65</v>
      </c>
      <c r="Y20385" s="20" t="s">
        <v>3</v>
      </c>
      <c r="Z20385" s="7" t="n">
        <v>0</v>
      </c>
      <c r="AA20385" s="7" t="n">
        <v>2</v>
      </c>
      <c r="AB20385" s="7" t="n">
        <v>3</v>
      </c>
      <c r="AC20385" s="7" t="n">
        <v>9</v>
      </c>
      <c r="AD20385" s="7" t="n">
        <v>1</v>
      </c>
      <c r="AE20385" s="13" t="n">
        <f t="normal" ca="1">A20389</f>
        <v>0</v>
      </c>
    </row>
    <row r="20386" spans="1:31">
      <c r="A20386" t="s">
        <v>4</v>
      </c>
      <c r="B20386" s="4" t="s">
        <v>5</v>
      </c>
      <c r="C20386" s="4" t="s">
        <v>7</v>
      </c>
      <c r="D20386" s="4" t="s">
        <v>8</v>
      </c>
      <c r="E20386" s="4" t="s">
        <v>8</v>
      </c>
      <c r="F20386" s="4" t="s">
        <v>9</v>
      </c>
    </row>
    <row r="20387" spans="1:31">
      <c r="A20387" t="n">
        <v>170135</v>
      </c>
      <c r="B20387" s="59" t="n">
        <v>47</v>
      </c>
      <c r="C20387" s="7" t="n">
        <v>61456</v>
      </c>
      <c r="D20387" s="7" t="n">
        <v>0</v>
      </c>
      <c r="E20387" s="7" t="n">
        <v>0</v>
      </c>
      <c r="F20387" s="7" t="s">
        <v>355</v>
      </c>
    </row>
    <row r="20388" spans="1:31">
      <c r="A20388" t="s">
        <v>4</v>
      </c>
      <c r="B20388" s="4" t="s">
        <v>5</v>
      </c>
      <c r="C20388" s="4" t="s">
        <v>8</v>
      </c>
      <c r="D20388" s="4" t="s">
        <v>7</v>
      </c>
      <c r="E20388" s="4" t="s">
        <v>13</v>
      </c>
    </row>
    <row r="20389" spans="1:31">
      <c r="A20389" t="n">
        <v>170148</v>
      </c>
      <c r="B20389" s="27" t="n">
        <v>58</v>
      </c>
      <c r="C20389" s="7" t="n">
        <v>0</v>
      </c>
      <c r="D20389" s="7" t="n">
        <v>300</v>
      </c>
      <c r="E20389" s="7" t="n">
        <v>1</v>
      </c>
    </row>
    <row r="20390" spans="1:31">
      <c r="A20390" t="s">
        <v>4</v>
      </c>
      <c r="B20390" s="4" t="s">
        <v>5</v>
      </c>
      <c r="C20390" s="4" t="s">
        <v>8</v>
      </c>
      <c r="D20390" s="4" t="s">
        <v>7</v>
      </c>
    </row>
    <row r="20391" spans="1:31">
      <c r="A20391" t="n">
        <v>170156</v>
      </c>
      <c r="B20391" s="27" t="n">
        <v>58</v>
      </c>
      <c r="C20391" s="7" t="n">
        <v>255</v>
      </c>
      <c r="D20391" s="7" t="n">
        <v>0</v>
      </c>
    </row>
    <row r="20392" spans="1:31">
      <c r="A20392" t="s">
        <v>4</v>
      </c>
      <c r="B20392" s="4" t="s">
        <v>5</v>
      </c>
      <c r="C20392" s="4" t="s">
        <v>8</v>
      </c>
      <c r="D20392" s="4" t="s">
        <v>8</v>
      </c>
      <c r="E20392" s="4" t="s">
        <v>8</v>
      </c>
      <c r="F20392" s="4" t="s">
        <v>8</v>
      </c>
    </row>
    <row r="20393" spans="1:31">
      <c r="A20393" t="n">
        <v>170160</v>
      </c>
      <c r="B20393" s="11" t="n">
        <v>14</v>
      </c>
      <c r="C20393" s="7" t="n">
        <v>0</v>
      </c>
      <c r="D20393" s="7" t="n">
        <v>0</v>
      </c>
      <c r="E20393" s="7" t="n">
        <v>0</v>
      </c>
      <c r="F20393" s="7" t="n">
        <v>64</v>
      </c>
    </row>
    <row r="20394" spans="1:31">
      <c r="A20394" t="s">
        <v>4</v>
      </c>
      <c r="B20394" s="4" t="s">
        <v>5</v>
      </c>
      <c r="C20394" s="4" t="s">
        <v>8</v>
      </c>
      <c r="D20394" s="4" t="s">
        <v>7</v>
      </c>
    </row>
    <row r="20395" spans="1:31">
      <c r="A20395" t="n">
        <v>170165</v>
      </c>
      <c r="B20395" s="23" t="n">
        <v>22</v>
      </c>
      <c r="C20395" s="7" t="n">
        <v>0</v>
      </c>
      <c r="D20395" s="7" t="n">
        <v>12477</v>
      </c>
    </row>
    <row r="20396" spans="1:31">
      <c r="A20396" t="s">
        <v>4</v>
      </c>
      <c r="B20396" s="4" t="s">
        <v>5</v>
      </c>
      <c r="C20396" s="4" t="s">
        <v>8</v>
      </c>
      <c r="D20396" s="4" t="s">
        <v>7</v>
      </c>
    </row>
    <row r="20397" spans="1:31">
      <c r="A20397" t="n">
        <v>170169</v>
      </c>
      <c r="B20397" s="27" t="n">
        <v>58</v>
      </c>
      <c r="C20397" s="7" t="n">
        <v>5</v>
      </c>
      <c r="D20397" s="7" t="n">
        <v>300</v>
      </c>
    </row>
    <row r="20398" spans="1:31">
      <c r="A20398" t="s">
        <v>4</v>
      </c>
      <c r="B20398" s="4" t="s">
        <v>5</v>
      </c>
      <c r="C20398" s="4" t="s">
        <v>13</v>
      </c>
      <c r="D20398" s="4" t="s">
        <v>7</v>
      </c>
    </row>
    <row r="20399" spans="1:31">
      <c r="A20399" t="n">
        <v>170173</v>
      </c>
      <c r="B20399" s="60" t="n">
        <v>103</v>
      </c>
      <c r="C20399" s="7" t="n">
        <v>0</v>
      </c>
      <c r="D20399" s="7" t="n">
        <v>300</v>
      </c>
    </row>
    <row r="20400" spans="1:31">
      <c r="A20400" t="s">
        <v>4</v>
      </c>
      <c r="B20400" s="4" t="s">
        <v>5</v>
      </c>
      <c r="C20400" s="4" t="s">
        <v>8</v>
      </c>
    </row>
    <row r="20401" spans="1:31">
      <c r="A20401" t="n">
        <v>170180</v>
      </c>
      <c r="B20401" s="61" t="n">
        <v>64</v>
      </c>
      <c r="C20401" s="7" t="n">
        <v>7</v>
      </c>
    </row>
    <row r="20402" spans="1:31">
      <c r="A20402" t="s">
        <v>4</v>
      </c>
      <c r="B20402" s="4" t="s">
        <v>5</v>
      </c>
      <c r="C20402" s="4" t="s">
        <v>8</v>
      </c>
      <c r="D20402" s="4" t="s">
        <v>7</v>
      </c>
    </row>
    <row r="20403" spans="1:31">
      <c r="A20403" t="n">
        <v>170182</v>
      </c>
      <c r="B20403" s="64" t="n">
        <v>72</v>
      </c>
      <c r="C20403" s="7" t="n">
        <v>5</v>
      </c>
      <c r="D20403" s="7" t="n">
        <v>0</v>
      </c>
    </row>
    <row r="20404" spans="1:31">
      <c r="A20404" t="s">
        <v>4</v>
      </c>
      <c r="B20404" s="4" t="s">
        <v>5</v>
      </c>
      <c r="C20404" s="4" t="s">
        <v>8</v>
      </c>
      <c r="D20404" s="20" t="s">
        <v>30</v>
      </c>
      <c r="E20404" s="4" t="s">
        <v>5</v>
      </c>
      <c r="F20404" s="4" t="s">
        <v>8</v>
      </c>
      <c r="G20404" s="4" t="s">
        <v>7</v>
      </c>
      <c r="H20404" s="20" t="s">
        <v>32</v>
      </c>
      <c r="I20404" s="4" t="s">
        <v>8</v>
      </c>
      <c r="J20404" s="4" t="s">
        <v>14</v>
      </c>
      <c r="K20404" s="4" t="s">
        <v>8</v>
      </c>
      <c r="L20404" s="4" t="s">
        <v>8</v>
      </c>
      <c r="M20404" s="4" t="s">
        <v>12</v>
      </c>
    </row>
    <row r="20405" spans="1:31">
      <c r="A20405" t="n">
        <v>170186</v>
      </c>
      <c r="B20405" s="12" t="n">
        <v>5</v>
      </c>
      <c r="C20405" s="7" t="n">
        <v>28</v>
      </c>
      <c r="D20405" s="20" t="s">
        <v>3</v>
      </c>
      <c r="E20405" s="10" t="n">
        <v>162</v>
      </c>
      <c r="F20405" s="7" t="n">
        <v>4</v>
      </c>
      <c r="G20405" s="7" t="n">
        <v>12477</v>
      </c>
      <c r="H20405" s="20" t="s">
        <v>3</v>
      </c>
      <c r="I20405" s="7" t="n">
        <v>0</v>
      </c>
      <c r="J20405" s="7" t="n">
        <v>1</v>
      </c>
      <c r="K20405" s="7" t="n">
        <v>2</v>
      </c>
      <c r="L20405" s="7" t="n">
        <v>1</v>
      </c>
      <c r="M20405" s="13" t="n">
        <f t="normal" ca="1">A20411</f>
        <v>0</v>
      </c>
    </row>
    <row r="20406" spans="1:31">
      <c r="A20406" t="s">
        <v>4</v>
      </c>
      <c r="B20406" s="4" t="s">
        <v>5</v>
      </c>
      <c r="C20406" s="4" t="s">
        <v>8</v>
      </c>
      <c r="D20406" s="4" t="s">
        <v>9</v>
      </c>
    </row>
    <row r="20407" spans="1:31">
      <c r="A20407" t="n">
        <v>170203</v>
      </c>
      <c r="B20407" s="9" t="n">
        <v>2</v>
      </c>
      <c r="C20407" s="7" t="n">
        <v>10</v>
      </c>
      <c r="D20407" s="7" t="s">
        <v>356</v>
      </c>
    </row>
    <row r="20408" spans="1:31">
      <c r="A20408" t="s">
        <v>4</v>
      </c>
      <c r="B20408" s="4" t="s">
        <v>5</v>
      </c>
      <c r="C20408" s="4" t="s">
        <v>7</v>
      </c>
    </row>
    <row r="20409" spans="1:31">
      <c r="A20409" t="n">
        <v>170220</v>
      </c>
      <c r="B20409" s="25" t="n">
        <v>16</v>
      </c>
      <c r="C20409" s="7" t="n">
        <v>0</v>
      </c>
    </row>
    <row r="20410" spans="1:31">
      <c r="A20410" t="s">
        <v>4</v>
      </c>
      <c r="B20410" s="4" t="s">
        <v>5</v>
      </c>
      <c r="C20410" s="4" t="s">
        <v>7</v>
      </c>
      <c r="D20410" s="4" t="s">
        <v>9</v>
      </c>
      <c r="E20410" s="4" t="s">
        <v>9</v>
      </c>
      <c r="F20410" s="4" t="s">
        <v>9</v>
      </c>
      <c r="G20410" s="4" t="s">
        <v>8</v>
      </c>
      <c r="H20410" s="4" t="s">
        <v>14</v>
      </c>
      <c r="I20410" s="4" t="s">
        <v>13</v>
      </c>
      <c r="J20410" s="4" t="s">
        <v>13</v>
      </c>
      <c r="K20410" s="4" t="s">
        <v>13</v>
      </c>
      <c r="L20410" s="4" t="s">
        <v>13</v>
      </c>
      <c r="M20410" s="4" t="s">
        <v>13</v>
      </c>
      <c r="N20410" s="4" t="s">
        <v>13</v>
      </c>
      <c r="O20410" s="4" t="s">
        <v>13</v>
      </c>
      <c r="P20410" s="4" t="s">
        <v>9</v>
      </c>
      <c r="Q20410" s="4" t="s">
        <v>9</v>
      </c>
      <c r="R20410" s="4" t="s">
        <v>14</v>
      </c>
      <c r="S20410" s="4" t="s">
        <v>8</v>
      </c>
      <c r="T20410" s="4" t="s">
        <v>14</v>
      </c>
      <c r="U20410" s="4" t="s">
        <v>14</v>
      </c>
      <c r="V20410" s="4" t="s">
        <v>7</v>
      </c>
    </row>
    <row r="20411" spans="1:31">
      <c r="A20411" t="n">
        <v>170223</v>
      </c>
      <c r="B20411" s="66" t="n">
        <v>19</v>
      </c>
      <c r="C20411" s="7" t="n">
        <v>1</v>
      </c>
      <c r="D20411" s="7" t="s">
        <v>427</v>
      </c>
      <c r="E20411" s="7" t="s">
        <v>414</v>
      </c>
      <c r="F20411" s="7" t="s">
        <v>15</v>
      </c>
      <c r="G20411" s="7" t="n">
        <v>0</v>
      </c>
      <c r="H20411" s="7" t="n">
        <v>1</v>
      </c>
      <c r="I20411" s="7" t="n">
        <v>0</v>
      </c>
      <c r="J20411" s="7" t="n">
        <v>0</v>
      </c>
      <c r="K20411" s="7" t="n">
        <v>0</v>
      </c>
      <c r="L20411" s="7" t="n">
        <v>0</v>
      </c>
      <c r="M20411" s="7" t="n">
        <v>1</v>
      </c>
      <c r="N20411" s="7" t="n">
        <v>1.60000002384186</v>
      </c>
      <c r="O20411" s="7" t="n">
        <v>0.0900000035762787</v>
      </c>
      <c r="P20411" s="7" t="s">
        <v>15</v>
      </c>
      <c r="Q20411" s="7" t="s">
        <v>15</v>
      </c>
      <c r="R20411" s="7" t="n">
        <v>-1</v>
      </c>
      <c r="S20411" s="7" t="n">
        <v>0</v>
      </c>
      <c r="T20411" s="7" t="n">
        <v>0</v>
      </c>
      <c r="U20411" s="7" t="n">
        <v>0</v>
      </c>
      <c r="V20411" s="7" t="n">
        <v>0</v>
      </c>
    </row>
    <row r="20412" spans="1:31">
      <c r="A20412" t="s">
        <v>4</v>
      </c>
      <c r="B20412" s="4" t="s">
        <v>5</v>
      </c>
      <c r="C20412" s="4" t="s">
        <v>7</v>
      </c>
      <c r="D20412" s="4" t="s">
        <v>9</v>
      </c>
      <c r="E20412" s="4" t="s">
        <v>9</v>
      </c>
      <c r="F20412" s="4" t="s">
        <v>9</v>
      </c>
      <c r="G20412" s="4" t="s">
        <v>8</v>
      </c>
      <c r="H20412" s="4" t="s">
        <v>14</v>
      </c>
      <c r="I20412" s="4" t="s">
        <v>13</v>
      </c>
      <c r="J20412" s="4" t="s">
        <v>13</v>
      </c>
      <c r="K20412" s="4" t="s">
        <v>13</v>
      </c>
      <c r="L20412" s="4" t="s">
        <v>13</v>
      </c>
      <c r="M20412" s="4" t="s">
        <v>13</v>
      </c>
      <c r="N20412" s="4" t="s">
        <v>13</v>
      </c>
      <c r="O20412" s="4" t="s">
        <v>13</v>
      </c>
      <c r="P20412" s="4" t="s">
        <v>9</v>
      </c>
      <c r="Q20412" s="4" t="s">
        <v>9</v>
      </c>
      <c r="R20412" s="4" t="s">
        <v>14</v>
      </c>
      <c r="S20412" s="4" t="s">
        <v>8</v>
      </c>
      <c r="T20412" s="4" t="s">
        <v>14</v>
      </c>
      <c r="U20412" s="4" t="s">
        <v>14</v>
      </c>
      <c r="V20412" s="4" t="s">
        <v>7</v>
      </c>
    </row>
    <row r="20413" spans="1:31">
      <c r="A20413" t="n">
        <v>170296</v>
      </c>
      <c r="B20413" s="66" t="n">
        <v>19</v>
      </c>
      <c r="C20413" s="7" t="n">
        <v>2</v>
      </c>
      <c r="D20413" s="7" t="s">
        <v>428</v>
      </c>
      <c r="E20413" s="7" t="s">
        <v>419</v>
      </c>
      <c r="F20413" s="7" t="s">
        <v>15</v>
      </c>
      <c r="G20413" s="7" t="n">
        <v>0</v>
      </c>
      <c r="H20413" s="7" t="n">
        <v>1</v>
      </c>
      <c r="I20413" s="7" t="n">
        <v>0</v>
      </c>
      <c r="J20413" s="7" t="n">
        <v>0</v>
      </c>
      <c r="K20413" s="7" t="n">
        <v>0</v>
      </c>
      <c r="L20413" s="7" t="n">
        <v>0</v>
      </c>
      <c r="M20413" s="7" t="n">
        <v>1</v>
      </c>
      <c r="N20413" s="7" t="n">
        <v>1.60000002384186</v>
      </c>
      <c r="O20413" s="7" t="n">
        <v>0.0900000035762787</v>
      </c>
      <c r="P20413" s="7" t="s">
        <v>15</v>
      </c>
      <c r="Q20413" s="7" t="s">
        <v>15</v>
      </c>
      <c r="R20413" s="7" t="n">
        <v>-1</v>
      </c>
      <c r="S20413" s="7" t="n">
        <v>0</v>
      </c>
      <c r="T20413" s="7" t="n">
        <v>0</v>
      </c>
      <c r="U20413" s="7" t="n">
        <v>0</v>
      </c>
      <c r="V20413" s="7" t="n">
        <v>0</v>
      </c>
    </row>
    <row r="20414" spans="1:31">
      <c r="A20414" t="s">
        <v>4</v>
      </c>
      <c r="B20414" s="4" t="s">
        <v>5</v>
      </c>
      <c r="C20414" s="4" t="s">
        <v>7</v>
      </c>
      <c r="D20414" s="4" t="s">
        <v>9</v>
      </c>
      <c r="E20414" s="4" t="s">
        <v>9</v>
      </c>
      <c r="F20414" s="4" t="s">
        <v>9</v>
      </c>
      <c r="G20414" s="4" t="s">
        <v>8</v>
      </c>
      <c r="H20414" s="4" t="s">
        <v>14</v>
      </c>
      <c r="I20414" s="4" t="s">
        <v>13</v>
      </c>
      <c r="J20414" s="4" t="s">
        <v>13</v>
      </c>
      <c r="K20414" s="4" t="s">
        <v>13</v>
      </c>
      <c r="L20414" s="4" t="s">
        <v>13</v>
      </c>
      <c r="M20414" s="4" t="s">
        <v>13</v>
      </c>
      <c r="N20414" s="4" t="s">
        <v>13</v>
      </c>
      <c r="O20414" s="4" t="s">
        <v>13</v>
      </c>
      <c r="P20414" s="4" t="s">
        <v>9</v>
      </c>
      <c r="Q20414" s="4" t="s">
        <v>9</v>
      </c>
      <c r="R20414" s="4" t="s">
        <v>14</v>
      </c>
      <c r="S20414" s="4" t="s">
        <v>8</v>
      </c>
      <c r="T20414" s="4" t="s">
        <v>14</v>
      </c>
      <c r="U20414" s="4" t="s">
        <v>14</v>
      </c>
      <c r="V20414" s="4" t="s">
        <v>7</v>
      </c>
    </row>
    <row r="20415" spans="1:31">
      <c r="A20415" t="n">
        <v>170370</v>
      </c>
      <c r="B20415" s="66" t="n">
        <v>19</v>
      </c>
      <c r="C20415" s="7" t="n">
        <v>3</v>
      </c>
      <c r="D20415" s="7" t="s">
        <v>429</v>
      </c>
      <c r="E20415" s="7" t="s">
        <v>415</v>
      </c>
      <c r="F20415" s="7" t="s">
        <v>15</v>
      </c>
      <c r="G20415" s="7" t="n">
        <v>0</v>
      </c>
      <c r="H20415" s="7" t="n">
        <v>1</v>
      </c>
      <c r="I20415" s="7" t="n">
        <v>0</v>
      </c>
      <c r="J20415" s="7" t="n">
        <v>0</v>
      </c>
      <c r="K20415" s="7" t="n">
        <v>0</v>
      </c>
      <c r="L20415" s="7" t="n">
        <v>0</v>
      </c>
      <c r="M20415" s="7" t="n">
        <v>1</v>
      </c>
      <c r="N20415" s="7" t="n">
        <v>1.60000002384186</v>
      </c>
      <c r="O20415" s="7" t="n">
        <v>0.0900000035762787</v>
      </c>
      <c r="P20415" s="7" t="s">
        <v>15</v>
      </c>
      <c r="Q20415" s="7" t="s">
        <v>15</v>
      </c>
      <c r="R20415" s="7" t="n">
        <v>-1</v>
      </c>
      <c r="S20415" s="7" t="n">
        <v>0</v>
      </c>
      <c r="T20415" s="7" t="n">
        <v>0</v>
      </c>
      <c r="U20415" s="7" t="n">
        <v>0</v>
      </c>
      <c r="V20415" s="7" t="n">
        <v>0</v>
      </c>
    </row>
    <row r="20416" spans="1:31">
      <c r="A20416" t="s">
        <v>4</v>
      </c>
      <c r="B20416" s="4" t="s">
        <v>5</v>
      </c>
      <c r="C20416" s="4" t="s">
        <v>7</v>
      </c>
      <c r="D20416" s="4" t="s">
        <v>9</v>
      </c>
      <c r="E20416" s="4" t="s">
        <v>9</v>
      </c>
      <c r="F20416" s="4" t="s">
        <v>9</v>
      </c>
      <c r="G20416" s="4" t="s">
        <v>8</v>
      </c>
      <c r="H20416" s="4" t="s">
        <v>14</v>
      </c>
      <c r="I20416" s="4" t="s">
        <v>13</v>
      </c>
      <c r="J20416" s="4" t="s">
        <v>13</v>
      </c>
      <c r="K20416" s="4" t="s">
        <v>13</v>
      </c>
      <c r="L20416" s="4" t="s">
        <v>13</v>
      </c>
      <c r="M20416" s="4" t="s">
        <v>13</v>
      </c>
      <c r="N20416" s="4" t="s">
        <v>13</v>
      </c>
      <c r="O20416" s="4" t="s">
        <v>13</v>
      </c>
      <c r="P20416" s="4" t="s">
        <v>9</v>
      </c>
      <c r="Q20416" s="4" t="s">
        <v>9</v>
      </c>
      <c r="R20416" s="4" t="s">
        <v>14</v>
      </c>
      <c r="S20416" s="4" t="s">
        <v>8</v>
      </c>
      <c r="T20416" s="4" t="s">
        <v>14</v>
      </c>
      <c r="U20416" s="4" t="s">
        <v>14</v>
      </c>
      <c r="V20416" s="4" t="s">
        <v>7</v>
      </c>
    </row>
    <row r="20417" spans="1:22">
      <c r="A20417" t="n">
        <v>170443</v>
      </c>
      <c r="B20417" s="66" t="n">
        <v>19</v>
      </c>
      <c r="C20417" s="7" t="n">
        <v>4</v>
      </c>
      <c r="D20417" s="7" t="s">
        <v>430</v>
      </c>
      <c r="E20417" s="7" t="s">
        <v>420</v>
      </c>
      <c r="F20417" s="7" t="s">
        <v>15</v>
      </c>
      <c r="G20417" s="7" t="n">
        <v>0</v>
      </c>
      <c r="H20417" s="7" t="n">
        <v>1</v>
      </c>
      <c r="I20417" s="7" t="n">
        <v>0</v>
      </c>
      <c r="J20417" s="7" t="n">
        <v>0</v>
      </c>
      <c r="K20417" s="7" t="n">
        <v>0</v>
      </c>
      <c r="L20417" s="7" t="n">
        <v>0</v>
      </c>
      <c r="M20417" s="7" t="n">
        <v>1</v>
      </c>
      <c r="N20417" s="7" t="n">
        <v>1.60000002384186</v>
      </c>
      <c r="O20417" s="7" t="n">
        <v>0.0900000035762787</v>
      </c>
      <c r="P20417" s="7" t="s">
        <v>15</v>
      </c>
      <c r="Q20417" s="7" t="s">
        <v>15</v>
      </c>
      <c r="R20417" s="7" t="n">
        <v>-1</v>
      </c>
      <c r="S20417" s="7" t="n">
        <v>0</v>
      </c>
      <c r="T20417" s="7" t="n">
        <v>0</v>
      </c>
      <c r="U20417" s="7" t="n">
        <v>0</v>
      </c>
      <c r="V20417" s="7" t="n">
        <v>0</v>
      </c>
    </row>
    <row r="20418" spans="1:22">
      <c r="A20418" t="s">
        <v>4</v>
      </c>
      <c r="B20418" s="4" t="s">
        <v>5</v>
      </c>
      <c r="C20418" s="4" t="s">
        <v>7</v>
      </c>
      <c r="D20418" s="4" t="s">
        <v>9</v>
      </c>
      <c r="E20418" s="4" t="s">
        <v>9</v>
      </c>
      <c r="F20418" s="4" t="s">
        <v>9</v>
      </c>
      <c r="G20418" s="4" t="s">
        <v>8</v>
      </c>
      <c r="H20418" s="4" t="s">
        <v>14</v>
      </c>
      <c r="I20418" s="4" t="s">
        <v>13</v>
      </c>
      <c r="J20418" s="4" t="s">
        <v>13</v>
      </c>
      <c r="K20418" s="4" t="s">
        <v>13</v>
      </c>
      <c r="L20418" s="4" t="s">
        <v>13</v>
      </c>
      <c r="M20418" s="4" t="s">
        <v>13</v>
      </c>
      <c r="N20418" s="4" t="s">
        <v>13</v>
      </c>
      <c r="O20418" s="4" t="s">
        <v>13</v>
      </c>
      <c r="P20418" s="4" t="s">
        <v>9</v>
      </c>
      <c r="Q20418" s="4" t="s">
        <v>9</v>
      </c>
      <c r="R20418" s="4" t="s">
        <v>14</v>
      </c>
      <c r="S20418" s="4" t="s">
        <v>8</v>
      </c>
      <c r="T20418" s="4" t="s">
        <v>14</v>
      </c>
      <c r="U20418" s="4" t="s">
        <v>14</v>
      </c>
      <c r="V20418" s="4" t="s">
        <v>7</v>
      </c>
    </row>
    <row r="20419" spans="1:22">
      <c r="A20419" t="n">
        <v>170518</v>
      </c>
      <c r="B20419" s="66" t="n">
        <v>19</v>
      </c>
      <c r="C20419" s="7" t="n">
        <v>5</v>
      </c>
      <c r="D20419" s="7" t="s">
        <v>431</v>
      </c>
      <c r="E20419" s="7" t="s">
        <v>416</v>
      </c>
      <c r="F20419" s="7" t="s">
        <v>15</v>
      </c>
      <c r="G20419" s="7" t="n">
        <v>0</v>
      </c>
      <c r="H20419" s="7" t="n">
        <v>1</v>
      </c>
      <c r="I20419" s="7" t="n">
        <v>0</v>
      </c>
      <c r="J20419" s="7" t="n">
        <v>0</v>
      </c>
      <c r="K20419" s="7" t="n">
        <v>0</v>
      </c>
      <c r="L20419" s="7" t="n">
        <v>0</v>
      </c>
      <c r="M20419" s="7" t="n">
        <v>1</v>
      </c>
      <c r="N20419" s="7" t="n">
        <v>1.60000002384186</v>
      </c>
      <c r="O20419" s="7" t="n">
        <v>0.0900000035762787</v>
      </c>
      <c r="P20419" s="7" t="s">
        <v>15</v>
      </c>
      <c r="Q20419" s="7" t="s">
        <v>15</v>
      </c>
      <c r="R20419" s="7" t="n">
        <v>-1</v>
      </c>
      <c r="S20419" s="7" t="n">
        <v>0</v>
      </c>
      <c r="T20419" s="7" t="n">
        <v>0</v>
      </c>
      <c r="U20419" s="7" t="n">
        <v>0</v>
      </c>
      <c r="V20419" s="7" t="n">
        <v>0</v>
      </c>
    </row>
    <row r="20420" spans="1:22">
      <c r="A20420" t="s">
        <v>4</v>
      </c>
      <c r="B20420" s="4" t="s">
        <v>5</v>
      </c>
      <c r="C20420" s="4" t="s">
        <v>7</v>
      </c>
      <c r="D20420" s="4" t="s">
        <v>9</v>
      </c>
      <c r="E20420" s="4" t="s">
        <v>9</v>
      </c>
      <c r="F20420" s="4" t="s">
        <v>9</v>
      </c>
      <c r="G20420" s="4" t="s">
        <v>8</v>
      </c>
      <c r="H20420" s="4" t="s">
        <v>14</v>
      </c>
      <c r="I20420" s="4" t="s">
        <v>13</v>
      </c>
      <c r="J20420" s="4" t="s">
        <v>13</v>
      </c>
      <c r="K20420" s="4" t="s">
        <v>13</v>
      </c>
      <c r="L20420" s="4" t="s">
        <v>13</v>
      </c>
      <c r="M20420" s="4" t="s">
        <v>13</v>
      </c>
      <c r="N20420" s="4" t="s">
        <v>13</v>
      </c>
      <c r="O20420" s="4" t="s">
        <v>13</v>
      </c>
      <c r="P20420" s="4" t="s">
        <v>9</v>
      </c>
      <c r="Q20420" s="4" t="s">
        <v>9</v>
      </c>
      <c r="R20420" s="4" t="s">
        <v>14</v>
      </c>
      <c r="S20420" s="4" t="s">
        <v>8</v>
      </c>
      <c r="T20420" s="4" t="s">
        <v>14</v>
      </c>
      <c r="U20420" s="4" t="s">
        <v>14</v>
      </c>
      <c r="V20420" s="4" t="s">
        <v>7</v>
      </c>
    </row>
    <row r="20421" spans="1:22">
      <c r="A20421" t="n">
        <v>170590</v>
      </c>
      <c r="B20421" s="66" t="n">
        <v>19</v>
      </c>
      <c r="C20421" s="7" t="n">
        <v>6</v>
      </c>
      <c r="D20421" s="7" t="s">
        <v>432</v>
      </c>
      <c r="E20421" s="7" t="s">
        <v>421</v>
      </c>
      <c r="F20421" s="7" t="s">
        <v>15</v>
      </c>
      <c r="G20421" s="7" t="n">
        <v>0</v>
      </c>
      <c r="H20421" s="7" t="n">
        <v>1</v>
      </c>
      <c r="I20421" s="7" t="n">
        <v>0</v>
      </c>
      <c r="J20421" s="7" t="n">
        <v>0</v>
      </c>
      <c r="K20421" s="7" t="n">
        <v>0</v>
      </c>
      <c r="L20421" s="7" t="n">
        <v>0</v>
      </c>
      <c r="M20421" s="7" t="n">
        <v>1</v>
      </c>
      <c r="N20421" s="7" t="n">
        <v>1.60000002384186</v>
      </c>
      <c r="O20421" s="7" t="n">
        <v>0.0900000035762787</v>
      </c>
      <c r="P20421" s="7" t="s">
        <v>15</v>
      </c>
      <c r="Q20421" s="7" t="s">
        <v>15</v>
      </c>
      <c r="R20421" s="7" t="n">
        <v>-1</v>
      </c>
      <c r="S20421" s="7" t="n">
        <v>0</v>
      </c>
      <c r="T20421" s="7" t="n">
        <v>0</v>
      </c>
      <c r="U20421" s="7" t="n">
        <v>0</v>
      </c>
      <c r="V20421" s="7" t="n">
        <v>0</v>
      </c>
    </row>
    <row r="20422" spans="1:22">
      <c r="A20422" t="s">
        <v>4</v>
      </c>
      <c r="B20422" s="4" t="s">
        <v>5</v>
      </c>
      <c r="C20422" s="4" t="s">
        <v>7</v>
      </c>
      <c r="D20422" s="4" t="s">
        <v>9</v>
      </c>
      <c r="E20422" s="4" t="s">
        <v>9</v>
      </c>
      <c r="F20422" s="4" t="s">
        <v>9</v>
      </c>
      <c r="G20422" s="4" t="s">
        <v>8</v>
      </c>
      <c r="H20422" s="4" t="s">
        <v>14</v>
      </c>
      <c r="I20422" s="4" t="s">
        <v>13</v>
      </c>
      <c r="J20422" s="4" t="s">
        <v>13</v>
      </c>
      <c r="K20422" s="4" t="s">
        <v>13</v>
      </c>
      <c r="L20422" s="4" t="s">
        <v>13</v>
      </c>
      <c r="M20422" s="4" t="s">
        <v>13</v>
      </c>
      <c r="N20422" s="4" t="s">
        <v>13</v>
      </c>
      <c r="O20422" s="4" t="s">
        <v>13</v>
      </c>
      <c r="P20422" s="4" t="s">
        <v>9</v>
      </c>
      <c r="Q20422" s="4" t="s">
        <v>9</v>
      </c>
      <c r="R20422" s="4" t="s">
        <v>14</v>
      </c>
      <c r="S20422" s="4" t="s">
        <v>8</v>
      </c>
      <c r="T20422" s="4" t="s">
        <v>14</v>
      </c>
      <c r="U20422" s="4" t="s">
        <v>14</v>
      </c>
      <c r="V20422" s="4" t="s">
        <v>7</v>
      </c>
    </row>
    <row r="20423" spans="1:22">
      <c r="A20423" t="n">
        <v>170663</v>
      </c>
      <c r="B20423" s="66" t="n">
        <v>19</v>
      </c>
      <c r="C20423" s="7" t="n">
        <v>7</v>
      </c>
      <c r="D20423" s="7" t="s">
        <v>433</v>
      </c>
      <c r="E20423" s="7" t="s">
        <v>417</v>
      </c>
      <c r="F20423" s="7" t="s">
        <v>15</v>
      </c>
      <c r="G20423" s="7" t="n">
        <v>0</v>
      </c>
      <c r="H20423" s="7" t="n">
        <v>1</v>
      </c>
      <c r="I20423" s="7" t="n">
        <v>0</v>
      </c>
      <c r="J20423" s="7" t="n">
        <v>0</v>
      </c>
      <c r="K20423" s="7" t="n">
        <v>0</v>
      </c>
      <c r="L20423" s="7" t="n">
        <v>0</v>
      </c>
      <c r="M20423" s="7" t="n">
        <v>1</v>
      </c>
      <c r="N20423" s="7" t="n">
        <v>1.60000002384186</v>
      </c>
      <c r="O20423" s="7" t="n">
        <v>0.0900000035762787</v>
      </c>
      <c r="P20423" s="7" t="s">
        <v>15</v>
      </c>
      <c r="Q20423" s="7" t="s">
        <v>15</v>
      </c>
      <c r="R20423" s="7" t="n">
        <v>-1</v>
      </c>
      <c r="S20423" s="7" t="n">
        <v>0</v>
      </c>
      <c r="T20423" s="7" t="n">
        <v>0</v>
      </c>
      <c r="U20423" s="7" t="n">
        <v>0</v>
      </c>
      <c r="V20423" s="7" t="n">
        <v>0</v>
      </c>
    </row>
    <row r="20424" spans="1:22">
      <c r="A20424" t="s">
        <v>4</v>
      </c>
      <c r="B20424" s="4" t="s">
        <v>5</v>
      </c>
      <c r="C20424" s="4" t="s">
        <v>7</v>
      </c>
      <c r="D20424" s="4" t="s">
        <v>9</v>
      </c>
      <c r="E20424" s="4" t="s">
        <v>9</v>
      </c>
      <c r="F20424" s="4" t="s">
        <v>9</v>
      </c>
      <c r="G20424" s="4" t="s">
        <v>8</v>
      </c>
      <c r="H20424" s="4" t="s">
        <v>14</v>
      </c>
      <c r="I20424" s="4" t="s">
        <v>13</v>
      </c>
      <c r="J20424" s="4" t="s">
        <v>13</v>
      </c>
      <c r="K20424" s="4" t="s">
        <v>13</v>
      </c>
      <c r="L20424" s="4" t="s">
        <v>13</v>
      </c>
      <c r="M20424" s="4" t="s">
        <v>13</v>
      </c>
      <c r="N20424" s="4" t="s">
        <v>13</v>
      </c>
      <c r="O20424" s="4" t="s">
        <v>13</v>
      </c>
      <c r="P20424" s="4" t="s">
        <v>9</v>
      </c>
      <c r="Q20424" s="4" t="s">
        <v>9</v>
      </c>
      <c r="R20424" s="4" t="s">
        <v>14</v>
      </c>
      <c r="S20424" s="4" t="s">
        <v>8</v>
      </c>
      <c r="T20424" s="4" t="s">
        <v>14</v>
      </c>
      <c r="U20424" s="4" t="s">
        <v>14</v>
      </c>
      <c r="V20424" s="4" t="s">
        <v>7</v>
      </c>
    </row>
    <row r="20425" spans="1:22">
      <c r="A20425" t="n">
        <v>170734</v>
      </c>
      <c r="B20425" s="66" t="n">
        <v>19</v>
      </c>
      <c r="C20425" s="7" t="n">
        <v>8</v>
      </c>
      <c r="D20425" s="7" t="s">
        <v>434</v>
      </c>
      <c r="E20425" s="7" t="s">
        <v>422</v>
      </c>
      <c r="F20425" s="7" t="s">
        <v>15</v>
      </c>
      <c r="G20425" s="7" t="n">
        <v>0</v>
      </c>
      <c r="H20425" s="7" t="n">
        <v>1</v>
      </c>
      <c r="I20425" s="7" t="n">
        <v>0</v>
      </c>
      <c r="J20425" s="7" t="n">
        <v>0</v>
      </c>
      <c r="K20425" s="7" t="n">
        <v>0</v>
      </c>
      <c r="L20425" s="7" t="n">
        <v>0</v>
      </c>
      <c r="M20425" s="7" t="n">
        <v>1</v>
      </c>
      <c r="N20425" s="7" t="n">
        <v>1.60000002384186</v>
      </c>
      <c r="O20425" s="7" t="n">
        <v>0.0900000035762787</v>
      </c>
      <c r="P20425" s="7" t="s">
        <v>15</v>
      </c>
      <c r="Q20425" s="7" t="s">
        <v>15</v>
      </c>
      <c r="R20425" s="7" t="n">
        <v>-1</v>
      </c>
      <c r="S20425" s="7" t="n">
        <v>0</v>
      </c>
      <c r="T20425" s="7" t="n">
        <v>0</v>
      </c>
      <c r="U20425" s="7" t="n">
        <v>0</v>
      </c>
      <c r="V20425" s="7" t="n">
        <v>0</v>
      </c>
    </row>
    <row r="20426" spans="1:22">
      <c r="A20426" t="s">
        <v>4</v>
      </c>
      <c r="B20426" s="4" t="s">
        <v>5</v>
      </c>
      <c r="C20426" s="4" t="s">
        <v>7</v>
      </c>
      <c r="D20426" s="4" t="s">
        <v>9</v>
      </c>
      <c r="E20426" s="4" t="s">
        <v>9</v>
      </c>
      <c r="F20426" s="4" t="s">
        <v>9</v>
      </c>
      <c r="G20426" s="4" t="s">
        <v>8</v>
      </c>
      <c r="H20426" s="4" t="s">
        <v>14</v>
      </c>
      <c r="I20426" s="4" t="s">
        <v>13</v>
      </c>
      <c r="J20426" s="4" t="s">
        <v>13</v>
      </c>
      <c r="K20426" s="4" t="s">
        <v>13</v>
      </c>
      <c r="L20426" s="4" t="s">
        <v>13</v>
      </c>
      <c r="M20426" s="4" t="s">
        <v>13</v>
      </c>
      <c r="N20426" s="4" t="s">
        <v>13</v>
      </c>
      <c r="O20426" s="4" t="s">
        <v>13</v>
      </c>
      <c r="P20426" s="4" t="s">
        <v>9</v>
      </c>
      <c r="Q20426" s="4" t="s">
        <v>9</v>
      </c>
      <c r="R20426" s="4" t="s">
        <v>14</v>
      </c>
      <c r="S20426" s="4" t="s">
        <v>8</v>
      </c>
      <c r="T20426" s="4" t="s">
        <v>14</v>
      </c>
      <c r="U20426" s="4" t="s">
        <v>14</v>
      </c>
      <c r="V20426" s="4" t="s">
        <v>7</v>
      </c>
    </row>
    <row r="20427" spans="1:22">
      <c r="A20427" t="n">
        <v>170807</v>
      </c>
      <c r="B20427" s="66" t="n">
        <v>19</v>
      </c>
      <c r="C20427" s="7" t="n">
        <v>9</v>
      </c>
      <c r="D20427" s="7" t="s">
        <v>435</v>
      </c>
      <c r="E20427" s="7" t="s">
        <v>418</v>
      </c>
      <c r="F20427" s="7" t="s">
        <v>15</v>
      </c>
      <c r="G20427" s="7" t="n">
        <v>0</v>
      </c>
      <c r="H20427" s="7" t="n">
        <v>1</v>
      </c>
      <c r="I20427" s="7" t="n">
        <v>0</v>
      </c>
      <c r="J20427" s="7" t="n">
        <v>0</v>
      </c>
      <c r="K20427" s="7" t="n">
        <v>0</v>
      </c>
      <c r="L20427" s="7" t="n">
        <v>0</v>
      </c>
      <c r="M20427" s="7" t="n">
        <v>1</v>
      </c>
      <c r="N20427" s="7" t="n">
        <v>1.60000002384186</v>
      </c>
      <c r="O20427" s="7" t="n">
        <v>0.0900000035762787</v>
      </c>
      <c r="P20427" s="7" t="s">
        <v>15</v>
      </c>
      <c r="Q20427" s="7" t="s">
        <v>15</v>
      </c>
      <c r="R20427" s="7" t="n">
        <v>-1</v>
      </c>
      <c r="S20427" s="7" t="n">
        <v>0</v>
      </c>
      <c r="T20427" s="7" t="n">
        <v>0</v>
      </c>
      <c r="U20427" s="7" t="n">
        <v>0</v>
      </c>
      <c r="V20427" s="7" t="n">
        <v>0</v>
      </c>
    </row>
    <row r="20428" spans="1:22">
      <c r="A20428" t="s">
        <v>4</v>
      </c>
      <c r="B20428" s="4" t="s">
        <v>5</v>
      </c>
      <c r="C20428" s="4" t="s">
        <v>7</v>
      </c>
      <c r="D20428" s="4" t="s">
        <v>9</v>
      </c>
      <c r="E20428" s="4" t="s">
        <v>9</v>
      </c>
      <c r="F20428" s="4" t="s">
        <v>9</v>
      </c>
      <c r="G20428" s="4" t="s">
        <v>8</v>
      </c>
      <c r="H20428" s="4" t="s">
        <v>14</v>
      </c>
      <c r="I20428" s="4" t="s">
        <v>13</v>
      </c>
      <c r="J20428" s="4" t="s">
        <v>13</v>
      </c>
      <c r="K20428" s="4" t="s">
        <v>13</v>
      </c>
      <c r="L20428" s="4" t="s">
        <v>13</v>
      </c>
      <c r="M20428" s="4" t="s">
        <v>13</v>
      </c>
      <c r="N20428" s="4" t="s">
        <v>13</v>
      </c>
      <c r="O20428" s="4" t="s">
        <v>13</v>
      </c>
      <c r="P20428" s="4" t="s">
        <v>9</v>
      </c>
      <c r="Q20428" s="4" t="s">
        <v>9</v>
      </c>
      <c r="R20428" s="4" t="s">
        <v>14</v>
      </c>
      <c r="S20428" s="4" t="s">
        <v>8</v>
      </c>
      <c r="T20428" s="4" t="s">
        <v>14</v>
      </c>
      <c r="U20428" s="4" t="s">
        <v>14</v>
      </c>
      <c r="V20428" s="4" t="s">
        <v>7</v>
      </c>
    </row>
    <row r="20429" spans="1:22">
      <c r="A20429" t="n">
        <v>170882</v>
      </c>
      <c r="B20429" s="66" t="n">
        <v>19</v>
      </c>
      <c r="C20429" s="7" t="n">
        <v>11</v>
      </c>
      <c r="D20429" s="7" t="s">
        <v>436</v>
      </c>
      <c r="E20429" s="7" t="s">
        <v>423</v>
      </c>
      <c r="F20429" s="7" t="s">
        <v>15</v>
      </c>
      <c r="G20429" s="7" t="n">
        <v>0</v>
      </c>
      <c r="H20429" s="7" t="n">
        <v>1</v>
      </c>
      <c r="I20429" s="7" t="n">
        <v>0</v>
      </c>
      <c r="J20429" s="7" t="n">
        <v>0</v>
      </c>
      <c r="K20429" s="7" t="n">
        <v>0</v>
      </c>
      <c r="L20429" s="7" t="n">
        <v>0</v>
      </c>
      <c r="M20429" s="7" t="n">
        <v>1</v>
      </c>
      <c r="N20429" s="7" t="n">
        <v>1.60000002384186</v>
      </c>
      <c r="O20429" s="7" t="n">
        <v>0.0900000035762787</v>
      </c>
      <c r="P20429" s="7" t="s">
        <v>15</v>
      </c>
      <c r="Q20429" s="7" t="s">
        <v>15</v>
      </c>
      <c r="R20429" s="7" t="n">
        <v>-1</v>
      </c>
      <c r="S20429" s="7" t="n">
        <v>0</v>
      </c>
      <c r="T20429" s="7" t="n">
        <v>0</v>
      </c>
      <c r="U20429" s="7" t="n">
        <v>0</v>
      </c>
      <c r="V20429" s="7" t="n">
        <v>0</v>
      </c>
    </row>
    <row r="20430" spans="1:22">
      <c r="A20430" t="s">
        <v>4</v>
      </c>
      <c r="B20430" s="4" t="s">
        <v>5</v>
      </c>
      <c r="C20430" s="4" t="s">
        <v>7</v>
      </c>
      <c r="D20430" s="4" t="s">
        <v>9</v>
      </c>
      <c r="E20430" s="4" t="s">
        <v>9</v>
      </c>
      <c r="F20430" s="4" t="s">
        <v>9</v>
      </c>
      <c r="G20430" s="4" t="s">
        <v>8</v>
      </c>
      <c r="H20430" s="4" t="s">
        <v>14</v>
      </c>
      <c r="I20430" s="4" t="s">
        <v>13</v>
      </c>
      <c r="J20430" s="4" t="s">
        <v>13</v>
      </c>
      <c r="K20430" s="4" t="s">
        <v>13</v>
      </c>
      <c r="L20430" s="4" t="s">
        <v>13</v>
      </c>
      <c r="M20430" s="4" t="s">
        <v>13</v>
      </c>
      <c r="N20430" s="4" t="s">
        <v>13</v>
      </c>
      <c r="O20430" s="4" t="s">
        <v>13</v>
      </c>
      <c r="P20430" s="4" t="s">
        <v>9</v>
      </c>
      <c r="Q20430" s="4" t="s">
        <v>9</v>
      </c>
      <c r="R20430" s="4" t="s">
        <v>14</v>
      </c>
      <c r="S20430" s="4" t="s">
        <v>8</v>
      </c>
      <c r="T20430" s="4" t="s">
        <v>14</v>
      </c>
      <c r="U20430" s="4" t="s">
        <v>14</v>
      </c>
      <c r="V20430" s="4" t="s">
        <v>7</v>
      </c>
    </row>
    <row r="20431" spans="1:22">
      <c r="A20431" t="n">
        <v>170961</v>
      </c>
      <c r="B20431" s="66" t="n">
        <v>19</v>
      </c>
      <c r="C20431" s="7" t="n">
        <v>12</v>
      </c>
      <c r="D20431" s="7" t="s">
        <v>675</v>
      </c>
      <c r="E20431" s="7" t="s">
        <v>244</v>
      </c>
      <c r="F20431" s="7" t="s">
        <v>15</v>
      </c>
      <c r="G20431" s="7" t="n">
        <v>0</v>
      </c>
      <c r="H20431" s="7" t="n">
        <v>1</v>
      </c>
      <c r="I20431" s="7" t="n">
        <v>0</v>
      </c>
      <c r="J20431" s="7" t="n">
        <v>0</v>
      </c>
      <c r="K20431" s="7" t="n">
        <v>0</v>
      </c>
      <c r="L20431" s="7" t="n">
        <v>0</v>
      </c>
      <c r="M20431" s="7" t="n">
        <v>1</v>
      </c>
      <c r="N20431" s="7" t="n">
        <v>1.60000002384186</v>
      </c>
      <c r="O20431" s="7" t="n">
        <v>0.0900000035762787</v>
      </c>
      <c r="P20431" s="7" t="s">
        <v>15</v>
      </c>
      <c r="Q20431" s="7" t="s">
        <v>15</v>
      </c>
      <c r="R20431" s="7" t="n">
        <v>-1</v>
      </c>
      <c r="S20431" s="7" t="n">
        <v>0</v>
      </c>
      <c r="T20431" s="7" t="n">
        <v>0</v>
      </c>
      <c r="U20431" s="7" t="n">
        <v>0</v>
      </c>
      <c r="V20431" s="7" t="n">
        <v>0</v>
      </c>
    </row>
    <row r="20432" spans="1:22">
      <c r="A20432" t="s">
        <v>4</v>
      </c>
      <c r="B20432" s="4" t="s">
        <v>5</v>
      </c>
      <c r="C20432" s="4" t="s">
        <v>7</v>
      </c>
      <c r="D20432" s="4" t="s">
        <v>9</v>
      </c>
      <c r="E20432" s="4" t="s">
        <v>9</v>
      </c>
      <c r="F20432" s="4" t="s">
        <v>9</v>
      </c>
      <c r="G20432" s="4" t="s">
        <v>8</v>
      </c>
      <c r="H20432" s="4" t="s">
        <v>14</v>
      </c>
      <c r="I20432" s="4" t="s">
        <v>13</v>
      </c>
      <c r="J20432" s="4" t="s">
        <v>13</v>
      </c>
      <c r="K20432" s="4" t="s">
        <v>13</v>
      </c>
      <c r="L20432" s="4" t="s">
        <v>13</v>
      </c>
      <c r="M20432" s="4" t="s">
        <v>13</v>
      </c>
      <c r="N20432" s="4" t="s">
        <v>13</v>
      </c>
      <c r="O20432" s="4" t="s">
        <v>13</v>
      </c>
      <c r="P20432" s="4" t="s">
        <v>9</v>
      </c>
      <c r="Q20432" s="4" t="s">
        <v>9</v>
      </c>
      <c r="R20432" s="4" t="s">
        <v>14</v>
      </c>
      <c r="S20432" s="4" t="s">
        <v>8</v>
      </c>
      <c r="T20432" s="4" t="s">
        <v>14</v>
      </c>
      <c r="U20432" s="4" t="s">
        <v>14</v>
      </c>
      <c r="V20432" s="4" t="s">
        <v>7</v>
      </c>
    </row>
    <row r="20433" spans="1:22">
      <c r="A20433" t="n">
        <v>171042</v>
      </c>
      <c r="B20433" s="66" t="n">
        <v>19</v>
      </c>
      <c r="C20433" s="7" t="n">
        <v>13</v>
      </c>
      <c r="D20433" s="7" t="s">
        <v>449</v>
      </c>
      <c r="E20433" s="7" t="s">
        <v>241</v>
      </c>
      <c r="F20433" s="7" t="s">
        <v>15</v>
      </c>
      <c r="G20433" s="7" t="n">
        <v>0</v>
      </c>
      <c r="H20433" s="7" t="n">
        <v>1</v>
      </c>
      <c r="I20433" s="7" t="n">
        <v>0</v>
      </c>
      <c r="J20433" s="7" t="n">
        <v>0</v>
      </c>
      <c r="K20433" s="7" t="n">
        <v>0</v>
      </c>
      <c r="L20433" s="7" t="n">
        <v>0</v>
      </c>
      <c r="M20433" s="7" t="n">
        <v>1</v>
      </c>
      <c r="N20433" s="7" t="n">
        <v>1.60000002384186</v>
      </c>
      <c r="O20433" s="7" t="n">
        <v>0.0900000035762787</v>
      </c>
      <c r="P20433" s="7" t="s">
        <v>15</v>
      </c>
      <c r="Q20433" s="7" t="s">
        <v>15</v>
      </c>
      <c r="R20433" s="7" t="n">
        <v>-1</v>
      </c>
      <c r="S20433" s="7" t="n">
        <v>0</v>
      </c>
      <c r="T20433" s="7" t="n">
        <v>0</v>
      </c>
      <c r="U20433" s="7" t="n">
        <v>0</v>
      </c>
      <c r="V20433" s="7" t="n">
        <v>0</v>
      </c>
    </row>
    <row r="20434" spans="1:22">
      <c r="A20434" t="s">
        <v>4</v>
      </c>
      <c r="B20434" s="4" t="s">
        <v>5</v>
      </c>
      <c r="C20434" s="4" t="s">
        <v>7</v>
      </c>
      <c r="D20434" s="4" t="s">
        <v>9</v>
      </c>
      <c r="E20434" s="4" t="s">
        <v>9</v>
      </c>
      <c r="F20434" s="4" t="s">
        <v>9</v>
      </c>
      <c r="G20434" s="4" t="s">
        <v>8</v>
      </c>
      <c r="H20434" s="4" t="s">
        <v>14</v>
      </c>
      <c r="I20434" s="4" t="s">
        <v>13</v>
      </c>
      <c r="J20434" s="4" t="s">
        <v>13</v>
      </c>
      <c r="K20434" s="4" t="s">
        <v>13</v>
      </c>
      <c r="L20434" s="4" t="s">
        <v>13</v>
      </c>
      <c r="M20434" s="4" t="s">
        <v>13</v>
      </c>
      <c r="N20434" s="4" t="s">
        <v>13</v>
      </c>
      <c r="O20434" s="4" t="s">
        <v>13</v>
      </c>
      <c r="P20434" s="4" t="s">
        <v>9</v>
      </c>
      <c r="Q20434" s="4" t="s">
        <v>9</v>
      </c>
      <c r="R20434" s="4" t="s">
        <v>14</v>
      </c>
      <c r="S20434" s="4" t="s">
        <v>8</v>
      </c>
      <c r="T20434" s="4" t="s">
        <v>14</v>
      </c>
      <c r="U20434" s="4" t="s">
        <v>14</v>
      </c>
      <c r="V20434" s="4" t="s">
        <v>7</v>
      </c>
    </row>
    <row r="20435" spans="1:22">
      <c r="A20435" t="n">
        <v>171125</v>
      </c>
      <c r="B20435" s="66" t="n">
        <v>19</v>
      </c>
      <c r="C20435" s="7" t="n">
        <v>83</v>
      </c>
      <c r="D20435" s="7" t="s">
        <v>622</v>
      </c>
      <c r="E20435" s="7" t="s">
        <v>623</v>
      </c>
      <c r="F20435" s="7" t="s">
        <v>15</v>
      </c>
      <c r="G20435" s="7" t="n">
        <v>0</v>
      </c>
      <c r="H20435" s="7" t="n">
        <v>1</v>
      </c>
      <c r="I20435" s="7" t="n">
        <v>0</v>
      </c>
      <c r="J20435" s="7" t="n">
        <v>0</v>
      </c>
      <c r="K20435" s="7" t="n">
        <v>0</v>
      </c>
      <c r="L20435" s="7" t="n">
        <v>0</v>
      </c>
      <c r="M20435" s="7" t="n">
        <v>1</v>
      </c>
      <c r="N20435" s="7" t="n">
        <v>1.60000002384186</v>
      </c>
      <c r="O20435" s="7" t="n">
        <v>0.0900000035762787</v>
      </c>
      <c r="P20435" s="7" t="s">
        <v>15</v>
      </c>
      <c r="Q20435" s="7" t="s">
        <v>15</v>
      </c>
      <c r="R20435" s="7" t="n">
        <v>-1</v>
      </c>
      <c r="S20435" s="7" t="n">
        <v>0</v>
      </c>
      <c r="T20435" s="7" t="n">
        <v>0</v>
      </c>
      <c r="U20435" s="7" t="n">
        <v>0</v>
      </c>
      <c r="V20435" s="7" t="n">
        <v>0</v>
      </c>
    </row>
    <row r="20436" spans="1:22">
      <c r="A20436" t="s">
        <v>4</v>
      </c>
      <c r="B20436" s="4" t="s">
        <v>5</v>
      </c>
      <c r="C20436" s="4" t="s">
        <v>7</v>
      </c>
      <c r="D20436" s="4" t="s">
        <v>9</v>
      </c>
      <c r="E20436" s="4" t="s">
        <v>9</v>
      </c>
      <c r="F20436" s="4" t="s">
        <v>9</v>
      </c>
      <c r="G20436" s="4" t="s">
        <v>8</v>
      </c>
      <c r="H20436" s="4" t="s">
        <v>14</v>
      </c>
      <c r="I20436" s="4" t="s">
        <v>13</v>
      </c>
      <c r="J20436" s="4" t="s">
        <v>13</v>
      </c>
      <c r="K20436" s="4" t="s">
        <v>13</v>
      </c>
      <c r="L20436" s="4" t="s">
        <v>13</v>
      </c>
      <c r="M20436" s="4" t="s">
        <v>13</v>
      </c>
      <c r="N20436" s="4" t="s">
        <v>13</v>
      </c>
      <c r="O20436" s="4" t="s">
        <v>13</v>
      </c>
      <c r="P20436" s="4" t="s">
        <v>9</v>
      </c>
      <c r="Q20436" s="4" t="s">
        <v>9</v>
      </c>
      <c r="R20436" s="4" t="s">
        <v>14</v>
      </c>
      <c r="S20436" s="4" t="s">
        <v>8</v>
      </c>
      <c r="T20436" s="4" t="s">
        <v>14</v>
      </c>
      <c r="U20436" s="4" t="s">
        <v>14</v>
      </c>
      <c r="V20436" s="4" t="s">
        <v>7</v>
      </c>
    </row>
    <row r="20437" spans="1:22">
      <c r="A20437" t="n">
        <v>171206</v>
      </c>
      <c r="B20437" s="66" t="n">
        <v>19</v>
      </c>
      <c r="C20437" s="7" t="n">
        <v>15</v>
      </c>
      <c r="D20437" s="7" t="s">
        <v>1052</v>
      </c>
      <c r="E20437" s="7" t="s">
        <v>1053</v>
      </c>
      <c r="F20437" s="7" t="s">
        <v>15</v>
      </c>
      <c r="G20437" s="7" t="n">
        <v>0</v>
      </c>
      <c r="H20437" s="7" t="n">
        <v>1</v>
      </c>
      <c r="I20437" s="7" t="n">
        <v>0</v>
      </c>
      <c r="J20437" s="7" t="n">
        <v>0</v>
      </c>
      <c r="K20437" s="7" t="n">
        <v>0</v>
      </c>
      <c r="L20437" s="7" t="n">
        <v>0</v>
      </c>
      <c r="M20437" s="7" t="n">
        <v>1</v>
      </c>
      <c r="N20437" s="7" t="n">
        <v>1.60000002384186</v>
      </c>
      <c r="O20437" s="7" t="n">
        <v>0.0900000035762787</v>
      </c>
      <c r="P20437" s="7" t="s">
        <v>15</v>
      </c>
      <c r="Q20437" s="7" t="s">
        <v>15</v>
      </c>
      <c r="R20437" s="7" t="n">
        <v>-1</v>
      </c>
      <c r="S20437" s="7" t="n">
        <v>0</v>
      </c>
      <c r="T20437" s="7" t="n">
        <v>0</v>
      </c>
      <c r="U20437" s="7" t="n">
        <v>0</v>
      </c>
      <c r="V20437" s="7" t="n">
        <v>0</v>
      </c>
    </row>
    <row r="20438" spans="1:22">
      <c r="A20438" t="s">
        <v>4</v>
      </c>
      <c r="B20438" s="4" t="s">
        <v>5</v>
      </c>
      <c r="C20438" s="4" t="s">
        <v>7</v>
      </c>
      <c r="D20438" s="4" t="s">
        <v>9</v>
      </c>
      <c r="E20438" s="4" t="s">
        <v>9</v>
      </c>
      <c r="F20438" s="4" t="s">
        <v>9</v>
      </c>
      <c r="G20438" s="4" t="s">
        <v>8</v>
      </c>
      <c r="H20438" s="4" t="s">
        <v>14</v>
      </c>
      <c r="I20438" s="4" t="s">
        <v>13</v>
      </c>
      <c r="J20438" s="4" t="s">
        <v>13</v>
      </c>
      <c r="K20438" s="4" t="s">
        <v>13</v>
      </c>
      <c r="L20438" s="4" t="s">
        <v>13</v>
      </c>
      <c r="M20438" s="4" t="s">
        <v>13</v>
      </c>
      <c r="N20438" s="4" t="s">
        <v>13</v>
      </c>
      <c r="O20438" s="4" t="s">
        <v>13</v>
      </c>
      <c r="P20438" s="4" t="s">
        <v>9</v>
      </c>
      <c r="Q20438" s="4" t="s">
        <v>9</v>
      </c>
      <c r="R20438" s="4" t="s">
        <v>14</v>
      </c>
      <c r="S20438" s="4" t="s">
        <v>8</v>
      </c>
      <c r="T20438" s="4" t="s">
        <v>14</v>
      </c>
      <c r="U20438" s="4" t="s">
        <v>14</v>
      </c>
      <c r="V20438" s="4" t="s">
        <v>7</v>
      </c>
    </row>
    <row r="20439" spans="1:22">
      <c r="A20439" t="n">
        <v>171284</v>
      </c>
      <c r="B20439" s="66" t="n">
        <v>19</v>
      </c>
      <c r="C20439" s="7" t="n">
        <v>18</v>
      </c>
      <c r="D20439" s="7" t="s">
        <v>452</v>
      </c>
      <c r="E20439" s="7" t="s">
        <v>453</v>
      </c>
      <c r="F20439" s="7" t="s">
        <v>15</v>
      </c>
      <c r="G20439" s="7" t="n">
        <v>0</v>
      </c>
      <c r="H20439" s="7" t="n">
        <v>1</v>
      </c>
      <c r="I20439" s="7" t="n">
        <v>0</v>
      </c>
      <c r="J20439" s="7" t="n">
        <v>0</v>
      </c>
      <c r="K20439" s="7" t="n">
        <v>0</v>
      </c>
      <c r="L20439" s="7" t="n">
        <v>0</v>
      </c>
      <c r="M20439" s="7" t="n">
        <v>1</v>
      </c>
      <c r="N20439" s="7" t="n">
        <v>1.60000002384186</v>
      </c>
      <c r="O20439" s="7" t="n">
        <v>0.0900000035762787</v>
      </c>
      <c r="P20439" s="7" t="s">
        <v>15</v>
      </c>
      <c r="Q20439" s="7" t="s">
        <v>15</v>
      </c>
      <c r="R20439" s="7" t="n">
        <v>-1</v>
      </c>
      <c r="S20439" s="7" t="n">
        <v>0</v>
      </c>
      <c r="T20439" s="7" t="n">
        <v>0</v>
      </c>
      <c r="U20439" s="7" t="n">
        <v>0</v>
      </c>
      <c r="V20439" s="7" t="n">
        <v>0</v>
      </c>
    </row>
    <row r="20440" spans="1:22">
      <c r="A20440" t="s">
        <v>4</v>
      </c>
      <c r="B20440" s="4" t="s">
        <v>5</v>
      </c>
      <c r="C20440" s="4" t="s">
        <v>7</v>
      </c>
      <c r="D20440" s="4" t="s">
        <v>9</v>
      </c>
      <c r="E20440" s="4" t="s">
        <v>9</v>
      </c>
      <c r="F20440" s="4" t="s">
        <v>9</v>
      </c>
      <c r="G20440" s="4" t="s">
        <v>8</v>
      </c>
      <c r="H20440" s="4" t="s">
        <v>14</v>
      </c>
      <c r="I20440" s="4" t="s">
        <v>13</v>
      </c>
      <c r="J20440" s="4" t="s">
        <v>13</v>
      </c>
      <c r="K20440" s="4" t="s">
        <v>13</v>
      </c>
      <c r="L20440" s="4" t="s">
        <v>13</v>
      </c>
      <c r="M20440" s="4" t="s">
        <v>13</v>
      </c>
      <c r="N20440" s="4" t="s">
        <v>13</v>
      </c>
      <c r="O20440" s="4" t="s">
        <v>13</v>
      </c>
      <c r="P20440" s="4" t="s">
        <v>9</v>
      </c>
      <c r="Q20440" s="4" t="s">
        <v>9</v>
      </c>
      <c r="R20440" s="4" t="s">
        <v>14</v>
      </c>
      <c r="S20440" s="4" t="s">
        <v>8</v>
      </c>
      <c r="T20440" s="4" t="s">
        <v>14</v>
      </c>
      <c r="U20440" s="4" t="s">
        <v>14</v>
      </c>
      <c r="V20440" s="4" t="s">
        <v>7</v>
      </c>
    </row>
    <row r="20441" spans="1:22">
      <c r="A20441" t="n">
        <v>171362</v>
      </c>
      <c r="B20441" s="66" t="n">
        <v>19</v>
      </c>
      <c r="C20441" s="7" t="n">
        <v>7032</v>
      </c>
      <c r="D20441" s="7" t="s">
        <v>439</v>
      </c>
      <c r="E20441" s="7" t="s">
        <v>440</v>
      </c>
      <c r="F20441" s="7" t="s">
        <v>15</v>
      </c>
      <c r="G20441" s="7" t="n">
        <v>0</v>
      </c>
      <c r="H20441" s="7" t="n">
        <v>1</v>
      </c>
      <c r="I20441" s="7" t="n">
        <v>0</v>
      </c>
      <c r="J20441" s="7" t="n">
        <v>0</v>
      </c>
      <c r="K20441" s="7" t="n">
        <v>0</v>
      </c>
      <c r="L20441" s="7" t="n">
        <v>0</v>
      </c>
      <c r="M20441" s="7" t="n">
        <v>1</v>
      </c>
      <c r="N20441" s="7" t="n">
        <v>1.60000002384186</v>
      </c>
      <c r="O20441" s="7" t="n">
        <v>0.0900000035762787</v>
      </c>
      <c r="P20441" s="7" t="s">
        <v>15</v>
      </c>
      <c r="Q20441" s="7" t="s">
        <v>15</v>
      </c>
      <c r="R20441" s="7" t="n">
        <v>-1</v>
      </c>
      <c r="S20441" s="7" t="n">
        <v>0</v>
      </c>
      <c r="T20441" s="7" t="n">
        <v>0</v>
      </c>
      <c r="U20441" s="7" t="n">
        <v>0</v>
      </c>
      <c r="V20441" s="7" t="n">
        <v>0</v>
      </c>
    </row>
    <row r="20442" spans="1:22">
      <c r="A20442" t="s">
        <v>4</v>
      </c>
      <c r="B20442" s="4" t="s">
        <v>5</v>
      </c>
      <c r="C20442" s="4" t="s">
        <v>7</v>
      </c>
      <c r="D20442" s="4" t="s">
        <v>9</v>
      </c>
      <c r="E20442" s="4" t="s">
        <v>9</v>
      </c>
      <c r="F20442" s="4" t="s">
        <v>9</v>
      </c>
      <c r="G20442" s="4" t="s">
        <v>8</v>
      </c>
      <c r="H20442" s="4" t="s">
        <v>14</v>
      </c>
      <c r="I20442" s="4" t="s">
        <v>13</v>
      </c>
      <c r="J20442" s="4" t="s">
        <v>13</v>
      </c>
      <c r="K20442" s="4" t="s">
        <v>13</v>
      </c>
      <c r="L20442" s="4" t="s">
        <v>13</v>
      </c>
      <c r="M20442" s="4" t="s">
        <v>13</v>
      </c>
      <c r="N20442" s="4" t="s">
        <v>13</v>
      </c>
      <c r="O20442" s="4" t="s">
        <v>13</v>
      </c>
      <c r="P20442" s="4" t="s">
        <v>9</v>
      </c>
      <c r="Q20442" s="4" t="s">
        <v>9</v>
      </c>
      <c r="R20442" s="4" t="s">
        <v>14</v>
      </c>
      <c r="S20442" s="4" t="s">
        <v>8</v>
      </c>
      <c r="T20442" s="4" t="s">
        <v>14</v>
      </c>
      <c r="U20442" s="4" t="s">
        <v>14</v>
      </c>
      <c r="V20442" s="4" t="s">
        <v>7</v>
      </c>
    </row>
    <row r="20443" spans="1:22">
      <c r="A20443" t="n">
        <v>171432</v>
      </c>
      <c r="B20443" s="66" t="n">
        <v>19</v>
      </c>
      <c r="C20443" s="7" t="n">
        <v>107</v>
      </c>
      <c r="D20443" s="7" t="s">
        <v>827</v>
      </c>
      <c r="E20443" s="7" t="s">
        <v>251</v>
      </c>
      <c r="F20443" s="7" t="s">
        <v>15</v>
      </c>
      <c r="G20443" s="7" t="n">
        <v>0</v>
      </c>
      <c r="H20443" s="7" t="n">
        <v>1</v>
      </c>
      <c r="I20443" s="7" t="n">
        <v>0</v>
      </c>
      <c r="J20443" s="7" t="n">
        <v>0</v>
      </c>
      <c r="K20443" s="7" t="n">
        <v>0</v>
      </c>
      <c r="L20443" s="7" t="n">
        <v>0</v>
      </c>
      <c r="M20443" s="7" t="n">
        <v>1</v>
      </c>
      <c r="N20443" s="7" t="n">
        <v>1.60000002384186</v>
      </c>
      <c r="O20443" s="7" t="n">
        <v>0.0900000035762787</v>
      </c>
      <c r="P20443" s="7" t="s">
        <v>15</v>
      </c>
      <c r="Q20443" s="7" t="s">
        <v>15</v>
      </c>
      <c r="R20443" s="7" t="n">
        <v>-1</v>
      </c>
      <c r="S20443" s="7" t="n">
        <v>0</v>
      </c>
      <c r="T20443" s="7" t="n">
        <v>0</v>
      </c>
      <c r="U20443" s="7" t="n">
        <v>0</v>
      </c>
      <c r="V20443" s="7" t="n">
        <v>0</v>
      </c>
    </row>
    <row r="20444" spans="1:22">
      <c r="A20444" t="s">
        <v>4</v>
      </c>
      <c r="B20444" s="4" t="s">
        <v>5</v>
      </c>
      <c r="C20444" s="4" t="s">
        <v>7</v>
      </c>
      <c r="D20444" s="4" t="s">
        <v>9</v>
      </c>
      <c r="E20444" s="4" t="s">
        <v>9</v>
      </c>
      <c r="F20444" s="4" t="s">
        <v>9</v>
      </c>
      <c r="G20444" s="4" t="s">
        <v>8</v>
      </c>
      <c r="H20444" s="4" t="s">
        <v>14</v>
      </c>
      <c r="I20444" s="4" t="s">
        <v>13</v>
      </c>
      <c r="J20444" s="4" t="s">
        <v>13</v>
      </c>
      <c r="K20444" s="4" t="s">
        <v>13</v>
      </c>
      <c r="L20444" s="4" t="s">
        <v>13</v>
      </c>
      <c r="M20444" s="4" t="s">
        <v>13</v>
      </c>
      <c r="N20444" s="4" t="s">
        <v>13</v>
      </c>
      <c r="O20444" s="4" t="s">
        <v>13</v>
      </c>
      <c r="P20444" s="4" t="s">
        <v>9</v>
      </c>
      <c r="Q20444" s="4" t="s">
        <v>9</v>
      </c>
      <c r="R20444" s="4" t="s">
        <v>14</v>
      </c>
      <c r="S20444" s="4" t="s">
        <v>8</v>
      </c>
      <c r="T20444" s="4" t="s">
        <v>14</v>
      </c>
      <c r="U20444" s="4" t="s">
        <v>14</v>
      </c>
      <c r="V20444" s="4" t="s">
        <v>7</v>
      </c>
    </row>
    <row r="20445" spans="1:22">
      <c r="A20445" t="n">
        <v>171515</v>
      </c>
      <c r="B20445" s="66" t="n">
        <v>19</v>
      </c>
      <c r="C20445" s="7" t="n">
        <v>108</v>
      </c>
      <c r="D20445" s="7" t="s">
        <v>577</v>
      </c>
      <c r="E20445" s="7" t="s">
        <v>261</v>
      </c>
      <c r="F20445" s="7" t="s">
        <v>15</v>
      </c>
      <c r="G20445" s="7" t="n">
        <v>0</v>
      </c>
      <c r="H20445" s="7" t="n">
        <v>1</v>
      </c>
      <c r="I20445" s="7" t="n">
        <v>0</v>
      </c>
      <c r="J20445" s="7" t="n">
        <v>0</v>
      </c>
      <c r="K20445" s="7" t="n">
        <v>0</v>
      </c>
      <c r="L20445" s="7" t="n">
        <v>0</v>
      </c>
      <c r="M20445" s="7" t="n">
        <v>1</v>
      </c>
      <c r="N20445" s="7" t="n">
        <v>1.60000002384186</v>
      </c>
      <c r="O20445" s="7" t="n">
        <v>0.0900000035762787</v>
      </c>
      <c r="P20445" s="7" t="s">
        <v>15</v>
      </c>
      <c r="Q20445" s="7" t="s">
        <v>15</v>
      </c>
      <c r="R20445" s="7" t="n">
        <v>-1</v>
      </c>
      <c r="S20445" s="7" t="n">
        <v>0</v>
      </c>
      <c r="T20445" s="7" t="n">
        <v>0</v>
      </c>
      <c r="U20445" s="7" t="n">
        <v>0</v>
      </c>
      <c r="V20445" s="7" t="n">
        <v>0</v>
      </c>
    </row>
    <row r="20446" spans="1:22">
      <c r="A20446" t="s">
        <v>4</v>
      </c>
      <c r="B20446" s="4" t="s">
        <v>5</v>
      </c>
      <c r="C20446" s="4" t="s">
        <v>7</v>
      </c>
      <c r="D20446" s="4" t="s">
        <v>14</v>
      </c>
    </row>
    <row r="20447" spans="1:22">
      <c r="A20447" t="n">
        <v>171592</v>
      </c>
      <c r="B20447" s="30" t="n">
        <v>43</v>
      </c>
      <c r="C20447" s="7" t="n">
        <v>15</v>
      </c>
      <c r="D20447" s="7" t="n">
        <v>256</v>
      </c>
    </row>
    <row r="20448" spans="1:22">
      <c r="A20448" t="s">
        <v>4</v>
      </c>
      <c r="B20448" s="4" t="s">
        <v>5</v>
      </c>
      <c r="C20448" s="4" t="s">
        <v>7</v>
      </c>
      <c r="D20448" s="4" t="s">
        <v>8</v>
      </c>
      <c r="E20448" s="4" t="s">
        <v>8</v>
      </c>
      <c r="F20448" s="4" t="s">
        <v>9</v>
      </c>
    </row>
    <row r="20449" spans="1:22">
      <c r="A20449" t="n">
        <v>171599</v>
      </c>
      <c r="B20449" s="22" t="n">
        <v>20</v>
      </c>
      <c r="C20449" s="7" t="n">
        <v>0</v>
      </c>
      <c r="D20449" s="7" t="n">
        <v>3</v>
      </c>
      <c r="E20449" s="7" t="n">
        <v>10</v>
      </c>
      <c r="F20449" s="7" t="s">
        <v>96</v>
      </c>
    </row>
    <row r="20450" spans="1:22">
      <c r="A20450" t="s">
        <v>4</v>
      </c>
      <c r="B20450" s="4" t="s">
        <v>5</v>
      </c>
      <c r="C20450" s="4" t="s">
        <v>7</v>
      </c>
    </row>
    <row r="20451" spans="1:22">
      <c r="A20451" t="n">
        <v>171617</v>
      </c>
      <c r="B20451" s="25" t="n">
        <v>16</v>
      </c>
      <c r="C20451" s="7" t="n">
        <v>0</v>
      </c>
    </row>
    <row r="20452" spans="1:22">
      <c r="A20452" t="s">
        <v>4</v>
      </c>
      <c r="B20452" s="4" t="s">
        <v>5</v>
      </c>
      <c r="C20452" s="4" t="s">
        <v>7</v>
      </c>
      <c r="D20452" s="4" t="s">
        <v>8</v>
      </c>
      <c r="E20452" s="4" t="s">
        <v>8</v>
      </c>
      <c r="F20452" s="4" t="s">
        <v>9</v>
      </c>
    </row>
    <row r="20453" spans="1:22">
      <c r="A20453" t="n">
        <v>171620</v>
      </c>
      <c r="B20453" s="22" t="n">
        <v>20</v>
      </c>
      <c r="C20453" s="7" t="n">
        <v>1</v>
      </c>
      <c r="D20453" s="7" t="n">
        <v>3</v>
      </c>
      <c r="E20453" s="7" t="n">
        <v>10</v>
      </c>
      <c r="F20453" s="7" t="s">
        <v>96</v>
      </c>
    </row>
    <row r="20454" spans="1:22">
      <c r="A20454" t="s">
        <v>4</v>
      </c>
      <c r="B20454" s="4" t="s">
        <v>5</v>
      </c>
      <c r="C20454" s="4" t="s">
        <v>7</v>
      </c>
    </row>
    <row r="20455" spans="1:22">
      <c r="A20455" t="n">
        <v>171638</v>
      </c>
      <c r="B20455" s="25" t="n">
        <v>16</v>
      </c>
      <c r="C20455" s="7" t="n">
        <v>0</v>
      </c>
    </row>
    <row r="20456" spans="1:22">
      <c r="A20456" t="s">
        <v>4</v>
      </c>
      <c r="B20456" s="4" t="s">
        <v>5</v>
      </c>
      <c r="C20456" s="4" t="s">
        <v>7</v>
      </c>
      <c r="D20456" s="4" t="s">
        <v>8</v>
      </c>
      <c r="E20456" s="4" t="s">
        <v>8</v>
      </c>
      <c r="F20456" s="4" t="s">
        <v>9</v>
      </c>
    </row>
    <row r="20457" spans="1:22">
      <c r="A20457" t="n">
        <v>171641</v>
      </c>
      <c r="B20457" s="22" t="n">
        <v>20</v>
      </c>
      <c r="C20457" s="7" t="n">
        <v>2</v>
      </c>
      <c r="D20457" s="7" t="n">
        <v>3</v>
      </c>
      <c r="E20457" s="7" t="n">
        <v>10</v>
      </c>
      <c r="F20457" s="7" t="s">
        <v>96</v>
      </c>
    </row>
    <row r="20458" spans="1:22">
      <c r="A20458" t="s">
        <v>4</v>
      </c>
      <c r="B20458" s="4" t="s">
        <v>5</v>
      </c>
      <c r="C20458" s="4" t="s">
        <v>7</v>
      </c>
    </row>
    <row r="20459" spans="1:22">
      <c r="A20459" t="n">
        <v>171659</v>
      </c>
      <c r="B20459" s="25" t="n">
        <v>16</v>
      </c>
      <c r="C20459" s="7" t="n">
        <v>0</v>
      </c>
    </row>
    <row r="20460" spans="1:22">
      <c r="A20460" t="s">
        <v>4</v>
      </c>
      <c r="B20460" s="4" t="s">
        <v>5</v>
      </c>
      <c r="C20460" s="4" t="s">
        <v>7</v>
      </c>
      <c r="D20460" s="4" t="s">
        <v>8</v>
      </c>
      <c r="E20460" s="4" t="s">
        <v>8</v>
      </c>
      <c r="F20460" s="4" t="s">
        <v>9</v>
      </c>
    </row>
    <row r="20461" spans="1:22">
      <c r="A20461" t="n">
        <v>171662</v>
      </c>
      <c r="B20461" s="22" t="n">
        <v>20</v>
      </c>
      <c r="C20461" s="7" t="n">
        <v>3</v>
      </c>
      <c r="D20461" s="7" t="n">
        <v>3</v>
      </c>
      <c r="E20461" s="7" t="n">
        <v>10</v>
      </c>
      <c r="F20461" s="7" t="s">
        <v>96</v>
      </c>
    </row>
    <row r="20462" spans="1:22">
      <c r="A20462" t="s">
        <v>4</v>
      </c>
      <c r="B20462" s="4" t="s">
        <v>5</v>
      </c>
      <c r="C20462" s="4" t="s">
        <v>7</v>
      </c>
    </row>
    <row r="20463" spans="1:22">
      <c r="A20463" t="n">
        <v>171680</v>
      </c>
      <c r="B20463" s="25" t="n">
        <v>16</v>
      </c>
      <c r="C20463" s="7" t="n">
        <v>0</v>
      </c>
    </row>
    <row r="20464" spans="1:22">
      <c r="A20464" t="s">
        <v>4</v>
      </c>
      <c r="B20464" s="4" t="s">
        <v>5</v>
      </c>
      <c r="C20464" s="4" t="s">
        <v>7</v>
      </c>
      <c r="D20464" s="4" t="s">
        <v>8</v>
      </c>
      <c r="E20464" s="4" t="s">
        <v>8</v>
      </c>
      <c r="F20464" s="4" t="s">
        <v>9</v>
      </c>
    </row>
    <row r="20465" spans="1:6">
      <c r="A20465" t="n">
        <v>171683</v>
      </c>
      <c r="B20465" s="22" t="n">
        <v>20</v>
      </c>
      <c r="C20465" s="7" t="n">
        <v>4</v>
      </c>
      <c r="D20465" s="7" t="n">
        <v>3</v>
      </c>
      <c r="E20465" s="7" t="n">
        <v>10</v>
      </c>
      <c r="F20465" s="7" t="s">
        <v>96</v>
      </c>
    </row>
    <row r="20466" spans="1:6">
      <c r="A20466" t="s">
        <v>4</v>
      </c>
      <c r="B20466" s="4" t="s">
        <v>5</v>
      </c>
      <c r="C20466" s="4" t="s">
        <v>7</v>
      </c>
    </row>
    <row r="20467" spans="1:6">
      <c r="A20467" t="n">
        <v>171701</v>
      </c>
      <c r="B20467" s="25" t="n">
        <v>16</v>
      </c>
      <c r="C20467" s="7" t="n">
        <v>0</v>
      </c>
    </row>
    <row r="20468" spans="1:6">
      <c r="A20468" t="s">
        <v>4</v>
      </c>
      <c r="B20468" s="4" t="s">
        <v>5</v>
      </c>
      <c r="C20468" s="4" t="s">
        <v>7</v>
      </c>
      <c r="D20468" s="4" t="s">
        <v>8</v>
      </c>
      <c r="E20468" s="4" t="s">
        <v>8</v>
      </c>
      <c r="F20468" s="4" t="s">
        <v>9</v>
      </c>
    </row>
    <row r="20469" spans="1:6">
      <c r="A20469" t="n">
        <v>171704</v>
      </c>
      <c r="B20469" s="22" t="n">
        <v>20</v>
      </c>
      <c r="C20469" s="7" t="n">
        <v>5</v>
      </c>
      <c r="D20469" s="7" t="n">
        <v>3</v>
      </c>
      <c r="E20469" s="7" t="n">
        <v>10</v>
      </c>
      <c r="F20469" s="7" t="s">
        <v>96</v>
      </c>
    </row>
    <row r="20470" spans="1:6">
      <c r="A20470" t="s">
        <v>4</v>
      </c>
      <c r="B20470" s="4" t="s">
        <v>5</v>
      </c>
      <c r="C20470" s="4" t="s">
        <v>7</v>
      </c>
    </row>
    <row r="20471" spans="1:6">
      <c r="A20471" t="n">
        <v>171722</v>
      </c>
      <c r="B20471" s="25" t="n">
        <v>16</v>
      </c>
      <c r="C20471" s="7" t="n">
        <v>0</v>
      </c>
    </row>
    <row r="20472" spans="1:6">
      <c r="A20472" t="s">
        <v>4</v>
      </c>
      <c r="B20472" s="4" t="s">
        <v>5</v>
      </c>
      <c r="C20472" s="4" t="s">
        <v>7</v>
      </c>
      <c r="D20472" s="4" t="s">
        <v>8</v>
      </c>
      <c r="E20472" s="4" t="s">
        <v>8</v>
      </c>
      <c r="F20472" s="4" t="s">
        <v>9</v>
      </c>
    </row>
    <row r="20473" spans="1:6">
      <c r="A20473" t="n">
        <v>171725</v>
      </c>
      <c r="B20473" s="22" t="n">
        <v>20</v>
      </c>
      <c r="C20473" s="7" t="n">
        <v>6</v>
      </c>
      <c r="D20473" s="7" t="n">
        <v>3</v>
      </c>
      <c r="E20473" s="7" t="n">
        <v>10</v>
      </c>
      <c r="F20473" s="7" t="s">
        <v>96</v>
      </c>
    </row>
    <row r="20474" spans="1:6">
      <c r="A20474" t="s">
        <v>4</v>
      </c>
      <c r="B20474" s="4" t="s">
        <v>5</v>
      </c>
      <c r="C20474" s="4" t="s">
        <v>7</v>
      </c>
    </row>
    <row r="20475" spans="1:6">
      <c r="A20475" t="n">
        <v>171743</v>
      </c>
      <c r="B20475" s="25" t="n">
        <v>16</v>
      </c>
      <c r="C20475" s="7" t="n">
        <v>0</v>
      </c>
    </row>
    <row r="20476" spans="1:6">
      <c r="A20476" t="s">
        <v>4</v>
      </c>
      <c r="B20476" s="4" t="s">
        <v>5</v>
      </c>
      <c r="C20476" s="4" t="s">
        <v>7</v>
      </c>
      <c r="D20476" s="4" t="s">
        <v>8</v>
      </c>
      <c r="E20476" s="4" t="s">
        <v>8</v>
      </c>
      <c r="F20476" s="4" t="s">
        <v>9</v>
      </c>
    </row>
    <row r="20477" spans="1:6">
      <c r="A20477" t="n">
        <v>171746</v>
      </c>
      <c r="B20477" s="22" t="n">
        <v>20</v>
      </c>
      <c r="C20477" s="7" t="n">
        <v>7</v>
      </c>
      <c r="D20477" s="7" t="n">
        <v>3</v>
      </c>
      <c r="E20477" s="7" t="n">
        <v>10</v>
      </c>
      <c r="F20477" s="7" t="s">
        <v>96</v>
      </c>
    </row>
    <row r="20478" spans="1:6">
      <c r="A20478" t="s">
        <v>4</v>
      </c>
      <c r="B20478" s="4" t="s">
        <v>5</v>
      </c>
      <c r="C20478" s="4" t="s">
        <v>7</v>
      </c>
    </row>
    <row r="20479" spans="1:6">
      <c r="A20479" t="n">
        <v>171764</v>
      </c>
      <c r="B20479" s="25" t="n">
        <v>16</v>
      </c>
      <c r="C20479" s="7" t="n">
        <v>0</v>
      </c>
    </row>
    <row r="20480" spans="1:6">
      <c r="A20480" t="s">
        <v>4</v>
      </c>
      <c r="B20480" s="4" t="s">
        <v>5</v>
      </c>
      <c r="C20480" s="4" t="s">
        <v>7</v>
      </c>
      <c r="D20480" s="4" t="s">
        <v>8</v>
      </c>
      <c r="E20480" s="4" t="s">
        <v>8</v>
      </c>
      <c r="F20480" s="4" t="s">
        <v>9</v>
      </c>
    </row>
    <row r="20481" spans="1:6">
      <c r="A20481" t="n">
        <v>171767</v>
      </c>
      <c r="B20481" s="22" t="n">
        <v>20</v>
      </c>
      <c r="C20481" s="7" t="n">
        <v>8</v>
      </c>
      <c r="D20481" s="7" t="n">
        <v>3</v>
      </c>
      <c r="E20481" s="7" t="n">
        <v>10</v>
      </c>
      <c r="F20481" s="7" t="s">
        <v>96</v>
      </c>
    </row>
    <row r="20482" spans="1:6">
      <c r="A20482" t="s">
        <v>4</v>
      </c>
      <c r="B20482" s="4" t="s">
        <v>5</v>
      </c>
      <c r="C20482" s="4" t="s">
        <v>7</v>
      </c>
    </row>
    <row r="20483" spans="1:6">
      <c r="A20483" t="n">
        <v>171785</v>
      </c>
      <c r="B20483" s="25" t="n">
        <v>16</v>
      </c>
      <c r="C20483" s="7" t="n">
        <v>0</v>
      </c>
    </row>
    <row r="20484" spans="1:6">
      <c r="A20484" t="s">
        <v>4</v>
      </c>
      <c r="B20484" s="4" t="s">
        <v>5</v>
      </c>
      <c r="C20484" s="4" t="s">
        <v>7</v>
      </c>
      <c r="D20484" s="4" t="s">
        <v>8</v>
      </c>
      <c r="E20484" s="4" t="s">
        <v>8</v>
      </c>
      <c r="F20484" s="4" t="s">
        <v>9</v>
      </c>
    </row>
    <row r="20485" spans="1:6">
      <c r="A20485" t="n">
        <v>171788</v>
      </c>
      <c r="B20485" s="22" t="n">
        <v>20</v>
      </c>
      <c r="C20485" s="7" t="n">
        <v>9</v>
      </c>
      <c r="D20485" s="7" t="n">
        <v>3</v>
      </c>
      <c r="E20485" s="7" t="n">
        <v>10</v>
      </c>
      <c r="F20485" s="7" t="s">
        <v>96</v>
      </c>
    </row>
    <row r="20486" spans="1:6">
      <c r="A20486" t="s">
        <v>4</v>
      </c>
      <c r="B20486" s="4" t="s">
        <v>5</v>
      </c>
      <c r="C20486" s="4" t="s">
        <v>7</v>
      </c>
    </row>
    <row r="20487" spans="1:6">
      <c r="A20487" t="n">
        <v>171806</v>
      </c>
      <c r="B20487" s="25" t="n">
        <v>16</v>
      </c>
      <c r="C20487" s="7" t="n">
        <v>0</v>
      </c>
    </row>
    <row r="20488" spans="1:6">
      <c r="A20488" t="s">
        <v>4</v>
      </c>
      <c r="B20488" s="4" t="s">
        <v>5</v>
      </c>
      <c r="C20488" s="4" t="s">
        <v>7</v>
      </c>
      <c r="D20488" s="4" t="s">
        <v>8</v>
      </c>
      <c r="E20488" s="4" t="s">
        <v>8</v>
      </c>
      <c r="F20488" s="4" t="s">
        <v>9</v>
      </c>
    </row>
    <row r="20489" spans="1:6">
      <c r="A20489" t="n">
        <v>171809</v>
      </c>
      <c r="B20489" s="22" t="n">
        <v>20</v>
      </c>
      <c r="C20489" s="7" t="n">
        <v>11</v>
      </c>
      <c r="D20489" s="7" t="n">
        <v>3</v>
      </c>
      <c r="E20489" s="7" t="n">
        <v>10</v>
      </c>
      <c r="F20489" s="7" t="s">
        <v>96</v>
      </c>
    </row>
    <row r="20490" spans="1:6">
      <c r="A20490" t="s">
        <v>4</v>
      </c>
      <c r="B20490" s="4" t="s">
        <v>5</v>
      </c>
      <c r="C20490" s="4" t="s">
        <v>7</v>
      </c>
    </row>
    <row r="20491" spans="1:6">
      <c r="A20491" t="n">
        <v>171827</v>
      </c>
      <c r="B20491" s="25" t="n">
        <v>16</v>
      </c>
      <c r="C20491" s="7" t="n">
        <v>0</v>
      </c>
    </row>
    <row r="20492" spans="1:6">
      <c r="A20492" t="s">
        <v>4</v>
      </c>
      <c r="B20492" s="4" t="s">
        <v>5</v>
      </c>
      <c r="C20492" s="4" t="s">
        <v>7</v>
      </c>
      <c r="D20492" s="4" t="s">
        <v>8</v>
      </c>
      <c r="E20492" s="4" t="s">
        <v>8</v>
      </c>
      <c r="F20492" s="4" t="s">
        <v>9</v>
      </c>
    </row>
    <row r="20493" spans="1:6">
      <c r="A20493" t="n">
        <v>171830</v>
      </c>
      <c r="B20493" s="22" t="n">
        <v>20</v>
      </c>
      <c r="C20493" s="7" t="n">
        <v>12</v>
      </c>
      <c r="D20493" s="7" t="n">
        <v>3</v>
      </c>
      <c r="E20493" s="7" t="n">
        <v>10</v>
      </c>
      <c r="F20493" s="7" t="s">
        <v>96</v>
      </c>
    </row>
    <row r="20494" spans="1:6">
      <c r="A20494" t="s">
        <v>4</v>
      </c>
      <c r="B20494" s="4" t="s">
        <v>5</v>
      </c>
      <c r="C20494" s="4" t="s">
        <v>7</v>
      </c>
    </row>
    <row r="20495" spans="1:6">
      <c r="A20495" t="n">
        <v>171848</v>
      </c>
      <c r="B20495" s="25" t="n">
        <v>16</v>
      </c>
      <c r="C20495" s="7" t="n">
        <v>0</v>
      </c>
    </row>
    <row r="20496" spans="1:6">
      <c r="A20496" t="s">
        <v>4</v>
      </c>
      <c r="B20496" s="4" t="s">
        <v>5</v>
      </c>
      <c r="C20496" s="4" t="s">
        <v>7</v>
      </c>
      <c r="D20496" s="4" t="s">
        <v>8</v>
      </c>
      <c r="E20496" s="4" t="s">
        <v>8</v>
      </c>
      <c r="F20496" s="4" t="s">
        <v>9</v>
      </c>
    </row>
    <row r="20497" spans="1:6">
      <c r="A20497" t="n">
        <v>171851</v>
      </c>
      <c r="B20497" s="22" t="n">
        <v>20</v>
      </c>
      <c r="C20497" s="7" t="n">
        <v>13</v>
      </c>
      <c r="D20497" s="7" t="n">
        <v>3</v>
      </c>
      <c r="E20497" s="7" t="n">
        <v>10</v>
      </c>
      <c r="F20497" s="7" t="s">
        <v>96</v>
      </c>
    </row>
    <row r="20498" spans="1:6">
      <c r="A20498" t="s">
        <v>4</v>
      </c>
      <c r="B20498" s="4" t="s">
        <v>5</v>
      </c>
      <c r="C20498" s="4" t="s">
        <v>7</v>
      </c>
    </row>
    <row r="20499" spans="1:6">
      <c r="A20499" t="n">
        <v>171869</v>
      </c>
      <c r="B20499" s="25" t="n">
        <v>16</v>
      </c>
      <c r="C20499" s="7" t="n">
        <v>0</v>
      </c>
    </row>
    <row r="20500" spans="1:6">
      <c r="A20500" t="s">
        <v>4</v>
      </c>
      <c r="B20500" s="4" t="s">
        <v>5</v>
      </c>
      <c r="C20500" s="4" t="s">
        <v>7</v>
      </c>
      <c r="D20500" s="4" t="s">
        <v>8</v>
      </c>
      <c r="E20500" s="4" t="s">
        <v>8</v>
      </c>
      <c r="F20500" s="4" t="s">
        <v>9</v>
      </c>
    </row>
    <row r="20501" spans="1:6">
      <c r="A20501" t="n">
        <v>171872</v>
      </c>
      <c r="B20501" s="22" t="n">
        <v>20</v>
      </c>
      <c r="C20501" s="7" t="n">
        <v>83</v>
      </c>
      <c r="D20501" s="7" t="n">
        <v>3</v>
      </c>
      <c r="E20501" s="7" t="n">
        <v>10</v>
      </c>
      <c r="F20501" s="7" t="s">
        <v>96</v>
      </c>
    </row>
    <row r="20502" spans="1:6">
      <c r="A20502" t="s">
        <v>4</v>
      </c>
      <c r="B20502" s="4" t="s">
        <v>5</v>
      </c>
      <c r="C20502" s="4" t="s">
        <v>7</v>
      </c>
    </row>
    <row r="20503" spans="1:6">
      <c r="A20503" t="n">
        <v>171890</v>
      </c>
      <c r="B20503" s="25" t="n">
        <v>16</v>
      </c>
      <c r="C20503" s="7" t="n">
        <v>0</v>
      </c>
    </row>
    <row r="20504" spans="1:6">
      <c r="A20504" t="s">
        <v>4</v>
      </c>
      <c r="B20504" s="4" t="s">
        <v>5</v>
      </c>
      <c r="C20504" s="4" t="s">
        <v>7</v>
      </c>
      <c r="D20504" s="4" t="s">
        <v>8</v>
      </c>
      <c r="E20504" s="4" t="s">
        <v>8</v>
      </c>
      <c r="F20504" s="4" t="s">
        <v>9</v>
      </c>
    </row>
    <row r="20505" spans="1:6">
      <c r="A20505" t="n">
        <v>171893</v>
      </c>
      <c r="B20505" s="22" t="n">
        <v>20</v>
      </c>
      <c r="C20505" s="7" t="n">
        <v>15</v>
      </c>
      <c r="D20505" s="7" t="n">
        <v>3</v>
      </c>
      <c r="E20505" s="7" t="n">
        <v>10</v>
      </c>
      <c r="F20505" s="7" t="s">
        <v>96</v>
      </c>
    </row>
    <row r="20506" spans="1:6">
      <c r="A20506" t="s">
        <v>4</v>
      </c>
      <c r="B20506" s="4" t="s">
        <v>5</v>
      </c>
      <c r="C20506" s="4" t="s">
        <v>7</v>
      </c>
    </row>
    <row r="20507" spans="1:6">
      <c r="A20507" t="n">
        <v>171911</v>
      </c>
      <c r="B20507" s="25" t="n">
        <v>16</v>
      </c>
      <c r="C20507" s="7" t="n">
        <v>0</v>
      </c>
    </row>
    <row r="20508" spans="1:6">
      <c r="A20508" t="s">
        <v>4</v>
      </c>
      <c r="B20508" s="4" t="s">
        <v>5</v>
      </c>
      <c r="C20508" s="4" t="s">
        <v>7</v>
      </c>
      <c r="D20508" s="4" t="s">
        <v>8</v>
      </c>
      <c r="E20508" s="4" t="s">
        <v>8</v>
      </c>
      <c r="F20508" s="4" t="s">
        <v>9</v>
      </c>
    </row>
    <row r="20509" spans="1:6">
      <c r="A20509" t="n">
        <v>171914</v>
      </c>
      <c r="B20509" s="22" t="n">
        <v>20</v>
      </c>
      <c r="C20509" s="7" t="n">
        <v>18</v>
      </c>
      <c r="D20509" s="7" t="n">
        <v>3</v>
      </c>
      <c r="E20509" s="7" t="n">
        <v>10</v>
      </c>
      <c r="F20509" s="7" t="s">
        <v>96</v>
      </c>
    </row>
    <row r="20510" spans="1:6">
      <c r="A20510" t="s">
        <v>4</v>
      </c>
      <c r="B20510" s="4" t="s">
        <v>5</v>
      </c>
      <c r="C20510" s="4" t="s">
        <v>7</v>
      </c>
    </row>
    <row r="20511" spans="1:6">
      <c r="A20511" t="n">
        <v>171932</v>
      </c>
      <c r="B20511" s="25" t="n">
        <v>16</v>
      </c>
      <c r="C20511" s="7" t="n">
        <v>0</v>
      </c>
    </row>
    <row r="20512" spans="1:6">
      <c r="A20512" t="s">
        <v>4</v>
      </c>
      <c r="B20512" s="4" t="s">
        <v>5</v>
      </c>
      <c r="C20512" s="4" t="s">
        <v>7</v>
      </c>
      <c r="D20512" s="4" t="s">
        <v>8</v>
      </c>
      <c r="E20512" s="4" t="s">
        <v>8</v>
      </c>
      <c r="F20512" s="4" t="s">
        <v>9</v>
      </c>
    </row>
    <row r="20513" spans="1:6">
      <c r="A20513" t="n">
        <v>171935</v>
      </c>
      <c r="B20513" s="22" t="n">
        <v>20</v>
      </c>
      <c r="C20513" s="7" t="n">
        <v>7032</v>
      </c>
      <c r="D20513" s="7" t="n">
        <v>3</v>
      </c>
      <c r="E20513" s="7" t="n">
        <v>10</v>
      </c>
      <c r="F20513" s="7" t="s">
        <v>96</v>
      </c>
    </row>
    <row r="20514" spans="1:6">
      <c r="A20514" t="s">
        <v>4</v>
      </c>
      <c r="B20514" s="4" t="s">
        <v>5</v>
      </c>
      <c r="C20514" s="4" t="s">
        <v>7</v>
      </c>
    </row>
    <row r="20515" spans="1:6">
      <c r="A20515" t="n">
        <v>171953</v>
      </c>
      <c r="B20515" s="25" t="n">
        <v>16</v>
      </c>
      <c r="C20515" s="7" t="n">
        <v>0</v>
      </c>
    </row>
    <row r="20516" spans="1:6">
      <c r="A20516" t="s">
        <v>4</v>
      </c>
      <c r="B20516" s="4" t="s">
        <v>5</v>
      </c>
      <c r="C20516" s="4" t="s">
        <v>7</v>
      </c>
      <c r="D20516" s="4" t="s">
        <v>8</v>
      </c>
      <c r="E20516" s="4" t="s">
        <v>8</v>
      </c>
      <c r="F20516" s="4" t="s">
        <v>9</v>
      </c>
    </row>
    <row r="20517" spans="1:6">
      <c r="A20517" t="n">
        <v>171956</v>
      </c>
      <c r="B20517" s="22" t="n">
        <v>20</v>
      </c>
      <c r="C20517" s="7" t="n">
        <v>107</v>
      </c>
      <c r="D20517" s="7" t="n">
        <v>3</v>
      </c>
      <c r="E20517" s="7" t="n">
        <v>10</v>
      </c>
      <c r="F20517" s="7" t="s">
        <v>96</v>
      </c>
    </row>
    <row r="20518" spans="1:6">
      <c r="A20518" t="s">
        <v>4</v>
      </c>
      <c r="B20518" s="4" t="s">
        <v>5</v>
      </c>
      <c r="C20518" s="4" t="s">
        <v>7</v>
      </c>
    </row>
    <row r="20519" spans="1:6">
      <c r="A20519" t="n">
        <v>171974</v>
      </c>
      <c r="B20519" s="25" t="n">
        <v>16</v>
      </c>
      <c r="C20519" s="7" t="n">
        <v>0</v>
      </c>
    </row>
    <row r="20520" spans="1:6">
      <c r="A20520" t="s">
        <v>4</v>
      </c>
      <c r="B20520" s="4" t="s">
        <v>5</v>
      </c>
      <c r="C20520" s="4" t="s">
        <v>7</v>
      </c>
      <c r="D20520" s="4" t="s">
        <v>8</v>
      </c>
      <c r="E20520" s="4" t="s">
        <v>8</v>
      </c>
      <c r="F20520" s="4" t="s">
        <v>9</v>
      </c>
    </row>
    <row r="20521" spans="1:6">
      <c r="A20521" t="n">
        <v>171977</v>
      </c>
      <c r="B20521" s="22" t="n">
        <v>20</v>
      </c>
      <c r="C20521" s="7" t="n">
        <v>108</v>
      </c>
      <c r="D20521" s="7" t="n">
        <v>3</v>
      </c>
      <c r="E20521" s="7" t="n">
        <v>10</v>
      </c>
      <c r="F20521" s="7" t="s">
        <v>96</v>
      </c>
    </row>
    <row r="20522" spans="1:6">
      <c r="A20522" t="s">
        <v>4</v>
      </c>
      <c r="B20522" s="4" t="s">
        <v>5</v>
      </c>
      <c r="C20522" s="4" t="s">
        <v>7</v>
      </c>
    </row>
    <row r="20523" spans="1:6">
      <c r="A20523" t="n">
        <v>171995</v>
      </c>
      <c r="B20523" s="25" t="n">
        <v>16</v>
      </c>
      <c r="C20523" s="7" t="n">
        <v>0</v>
      </c>
    </row>
    <row r="20524" spans="1:6">
      <c r="A20524" t="s">
        <v>4</v>
      </c>
      <c r="B20524" s="4" t="s">
        <v>5</v>
      </c>
      <c r="C20524" s="4" t="s">
        <v>8</v>
      </c>
      <c r="D20524" s="4" t="s">
        <v>7</v>
      </c>
      <c r="E20524" s="4" t="s">
        <v>8</v>
      </c>
      <c r="F20524" s="4" t="s">
        <v>12</v>
      </c>
    </row>
    <row r="20525" spans="1:6">
      <c r="A20525" t="n">
        <v>171998</v>
      </c>
      <c r="B20525" s="12" t="n">
        <v>5</v>
      </c>
      <c r="C20525" s="7" t="n">
        <v>30</v>
      </c>
      <c r="D20525" s="7" t="n">
        <v>10671</v>
      </c>
      <c r="E20525" s="7" t="n">
        <v>1</v>
      </c>
      <c r="F20525" s="13" t="n">
        <f t="normal" ca="1">A20533</f>
        <v>0</v>
      </c>
    </row>
    <row r="20526" spans="1:6">
      <c r="A20526" t="s">
        <v>4</v>
      </c>
      <c r="B20526" s="4" t="s">
        <v>5</v>
      </c>
      <c r="C20526" s="4" t="s">
        <v>7</v>
      </c>
      <c r="D20526" s="4" t="s">
        <v>9</v>
      </c>
      <c r="E20526" s="4" t="s">
        <v>9</v>
      </c>
      <c r="F20526" s="4" t="s">
        <v>9</v>
      </c>
      <c r="G20526" s="4" t="s">
        <v>8</v>
      </c>
      <c r="H20526" s="4" t="s">
        <v>14</v>
      </c>
      <c r="I20526" s="4" t="s">
        <v>13</v>
      </c>
      <c r="J20526" s="4" t="s">
        <v>13</v>
      </c>
      <c r="K20526" s="4" t="s">
        <v>13</v>
      </c>
      <c r="L20526" s="4" t="s">
        <v>13</v>
      </c>
      <c r="M20526" s="4" t="s">
        <v>13</v>
      </c>
      <c r="N20526" s="4" t="s">
        <v>13</v>
      </c>
      <c r="O20526" s="4" t="s">
        <v>13</v>
      </c>
      <c r="P20526" s="4" t="s">
        <v>9</v>
      </c>
      <c r="Q20526" s="4" t="s">
        <v>9</v>
      </c>
      <c r="R20526" s="4" t="s">
        <v>14</v>
      </c>
      <c r="S20526" s="4" t="s">
        <v>8</v>
      </c>
      <c r="T20526" s="4" t="s">
        <v>14</v>
      </c>
      <c r="U20526" s="4" t="s">
        <v>14</v>
      </c>
      <c r="V20526" s="4" t="s">
        <v>7</v>
      </c>
    </row>
    <row r="20527" spans="1:6">
      <c r="A20527" t="n">
        <v>172007</v>
      </c>
      <c r="B20527" s="66" t="n">
        <v>19</v>
      </c>
      <c r="C20527" s="7" t="n">
        <v>90</v>
      </c>
      <c r="D20527" s="7" t="s">
        <v>785</v>
      </c>
      <c r="E20527" s="7" t="s">
        <v>255</v>
      </c>
      <c r="F20527" s="7" t="s">
        <v>15</v>
      </c>
      <c r="G20527" s="7" t="n">
        <v>0</v>
      </c>
      <c r="H20527" s="7" t="n">
        <v>1</v>
      </c>
      <c r="I20527" s="7" t="n">
        <v>0</v>
      </c>
      <c r="J20527" s="7" t="n">
        <v>0</v>
      </c>
      <c r="K20527" s="7" t="n">
        <v>0</v>
      </c>
      <c r="L20527" s="7" t="n">
        <v>0</v>
      </c>
      <c r="M20527" s="7" t="n">
        <v>1</v>
      </c>
      <c r="N20527" s="7" t="n">
        <v>1.60000002384186</v>
      </c>
      <c r="O20527" s="7" t="n">
        <v>0.0900000035762787</v>
      </c>
      <c r="P20527" s="7" t="s">
        <v>15</v>
      </c>
      <c r="Q20527" s="7" t="s">
        <v>15</v>
      </c>
      <c r="R20527" s="7" t="n">
        <v>-1</v>
      </c>
      <c r="S20527" s="7" t="n">
        <v>0</v>
      </c>
      <c r="T20527" s="7" t="n">
        <v>0</v>
      </c>
      <c r="U20527" s="7" t="n">
        <v>0</v>
      </c>
      <c r="V20527" s="7" t="n">
        <v>0</v>
      </c>
    </row>
    <row r="20528" spans="1:6">
      <c r="A20528" t="s">
        <v>4</v>
      </c>
      <c r="B20528" s="4" t="s">
        <v>5</v>
      </c>
      <c r="C20528" s="4" t="s">
        <v>7</v>
      </c>
      <c r="D20528" s="4" t="s">
        <v>8</v>
      </c>
      <c r="E20528" s="4" t="s">
        <v>8</v>
      </c>
      <c r="F20528" s="4" t="s">
        <v>9</v>
      </c>
    </row>
    <row r="20529" spans="1:22">
      <c r="A20529" t="n">
        <v>172091</v>
      </c>
      <c r="B20529" s="22" t="n">
        <v>20</v>
      </c>
      <c r="C20529" s="7" t="n">
        <v>90</v>
      </c>
      <c r="D20529" s="7" t="n">
        <v>3</v>
      </c>
      <c r="E20529" s="7" t="n">
        <v>10</v>
      </c>
      <c r="F20529" s="7" t="s">
        <v>96</v>
      </c>
    </row>
    <row r="20530" spans="1:22">
      <c r="A20530" t="s">
        <v>4</v>
      </c>
      <c r="B20530" s="4" t="s">
        <v>5</v>
      </c>
      <c r="C20530" s="4" t="s">
        <v>7</v>
      </c>
    </row>
    <row r="20531" spans="1:22">
      <c r="A20531" t="n">
        <v>172109</v>
      </c>
      <c r="B20531" s="25" t="n">
        <v>16</v>
      </c>
      <c r="C20531" s="7" t="n">
        <v>0</v>
      </c>
    </row>
    <row r="20532" spans="1:22">
      <c r="A20532" t="s">
        <v>4</v>
      </c>
      <c r="B20532" s="4" t="s">
        <v>5</v>
      </c>
      <c r="C20532" s="4" t="s">
        <v>8</v>
      </c>
      <c r="D20532" s="4" t="s">
        <v>7</v>
      </c>
      <c r="E20532" s="4" t="s">
        <v>8</v>
      </c>
      <c r="F20532" s="4" t="s">
        <v>12</v>
      </c>
    </row>
    <row r="20533" spans="1:22">
      <c r="A20533" t="n">
        <v>172112</v>
      </c>
      <c r="B20533" s="12" t="n">
        <v>5</v>
      </c>
      <c r="C20533" s="7" t="n">
        <v>30</v>
      </c>
      <c r="D20533" s="7" t="n">
        <v>10692</v>
      </c>
      <c r="E20533" s="7" t="n">
        <v>1</v>
      </c>
      <c r="F20533" s="13" t="n">
        <f t="normal" ca="1">A20541</f>
        <v>0</v>
      </c>
    </row>
    <row r="20534" spans="1:22">
      <c r="A20534" t="s">
        <v>4</v>
      </c>
      <c r="B20534" s="4" t="s">
        <v>5</v>
      </c>
      <c r="C20534" s="4" t="s">
        <v>7</v>
      </c>
      <c r="D20534" s="4" t="s">
        <v>9</v>
      </c>
      <c r="E20534" s="4" t="s">
        <v>9</v>
      </c>
      <c r="F20534" s="4" t="s">
        <v>9</v>
      </c>
      <c r="G20534" s="4" t="s">
        <v>8</v>
      </c>
      <c r="H20534" s="4" t="s">
        <v>14</v>
      </c>
      <c r="I20534" s="4" t="s">
        <v>13</v>
      </c>
      <c r="J20534" s="4" t="s">
        <v>13</v>
      </c>
      <c r="K20534" s="4" t="s">
        <v>13</v>
      </c>
      <c r="L20534" s="4" t="s">
        <v>13</v>
      </c>
      <c r="M20534" s="4" t="s">
        <v>13</v>
      </c>
      <c r="N20534" s="4" t="s">
        <v>13</v>
      </c>
      <c r="O20534" s="4" t="s">
        <v>13</v>
      </c>
      <c r="P20534" s="4" t="s">
        <v>9</v>
      </c>
      <c r="Q20534" s="4" t="s">
        <v>9</v>
      </c>
      <c r="R20534" s="4" t="s">
        <v>14</v>
      </c>
      <c r="S20534" s="4" t="s">
        <v>8</v>
      </c>
      <c r="T20534" s="4" t="s">
        <v>14</v>
      </c>
      <c r="U20534" s="4" t="s">
        <v>14</v>
      </c>
      <c r="V20534" s="4" t="s">
        <v>7</v>
      </c>
    </row>
    <row r="20535" spans="1:22">
      <c r="A20535" t="n">
        <v>172121</v>
      </c>
      <c r="B20535" s="66" t="n">
        <v>19</v>
      </c>
      <c r="C20535" s="7" t="n">
        <v>94</v>
      </c>
      <c r="D20535" s="7" t="s">
        <v>968</v>
      </c>
      <c r="E20535" s="7" t="s">
        <v>257</v>
      </c>
      <c r="F20535" s="7" t="s">
        <v>15</v>
      </c>
      <c r="G20535" s="7" t="n">
        <v>0</v>
      </c>
      <c r="H20535" s="7" t="n">
        <v>1</v>
      </c>
      <c r="I20535" s="7" t="n">
        <v>0</v>
      </c>
      <c r="J20535" s="7" t="n">
        <v>0</v>
      </c>
      <c r="K20535" s="7" t="n">
        <v>0</v>
      </c>
      <c r="L20535" s="7" t="n">
        <v>0</v>
      </c>
      <c r="M20535" s="7" t="n">
        <v>1</v>
      </c>
      <c r="N20535" s="7" t="n">
        <v>1.60000002384186</v>
      </c>
      <c r="O20535" s="7" t="n">
        <v>0.0900000035762787</v>
      </c>
      <c r="P20535" s="7" t="s">
        <v>15</v>
      </c>
      <c r="Q20535" s="7" t="s">
        <v>15</v>
      </c>
      <c r="R20535" s="7" t="n">
        <v>-1</v>
      </c>
      <c r="S20535" s="7" t="n">
        <v>0</v>
      </c>
      <c r="T20535" s="7" t="n">
        <v>0</v>
      </c>
      <c r="U20535" s="7" t="n">
        <v>0</v>
      </c>
      <c r="V20535" s="7" t="n">
        <v>0</v>
      </c>
    </row>
    <row r="20536" spans="1:22">
      <c r="A20536" t="s">
        <v>4</v>
      </c>
      <c r="B20536" s="4" t="s">
        <v>5</v>
      </c>
      <c r="C20536" s="4" t="s">
        <v>7</v>
      </c>
      <c r="D20536" s="4" t="s">
        <v>8</v>
      </c>
      <c r="E20536" s="4" t="s">
        <v>8</v>
      </c>
      <c r="F20536" s="4" t="s">
        <v>9</v>
      </c>
    </row>
    <row r="20537" spans="1:22">
      <c r="A20537" t="n">
        <v>172209</v>
      </c>
      <c r="B20537" s="22" t="n">
        <v>20</v>
      </c>
      <c r="C20537" s="7" t="n">
        <v>94</v>
      </c>
      <c r="D20537" s="7" t="n">
        <v>3</v>
      </c>
      <c r="E20537" s="7" t="n">
        <v>10</v>
      </c>
      <c r="F20537" s="7" t="s">
        <v>96</v>
      </c>
    </row>
    <row r="20538" spans="1:22">
      <c r="A20538" t="s">
        <v>4</v>
      </c>
      <c r="B20538" s="4" t="s">
        <v>5</v>
      </c>
      <c r="C20538" s="4" t="s">
        <v>7</v>
      </c>
    </row>
    <row r="20539" spans="1:22">
      <c r="A20539" t="n">
        <v>172227</v>
      </c>
      <c r="B20539" s="25" t="n">
        <v>16</v>
      </c>
      <c r="C20539" s="7" t="n">
        <v>0</v>
      </c>
    </row>
    <row r="20540" spans="1:22">
      <c r="A20540" t="s">
        <v>4</v>
      </c>
      <c r="B20540" s="4" t="s">
        <v>5</v>
      </c>
      <c r="C20540" s="4" t="s">
        <v>8</v>
      </c>
      <c r="D20540" s="4" t="s">
        <v>7</v>
      </c>
      <c r="E20540" s="4" t="s">
        <v>8</v>
      </c>
      <c r="F20540" s="4" t="s">
        <v>12</v>
      </c>
    </row>
    <row r="20541" spans="1:22">
      <c r="A20541" t="n">
        <v>172230</v>
      </c>
      <c r="B20541" s="12" t="n">
        <v>5</v>
      </c>
      <c r="C20541" s="7" t="n">
        <v>30</v>
      </c>
      <c r="D20541" s="7" t="n">
        <v>10637</v>
      </c>
      <c r="E20541" s="7" t="n">
        <v>1</v>
      </c>
      <c r="F20541" s="13" t="n">
        <f t="normal" ca="1">A20551</f>
        <v>0</v>
      </c>
    </row>
    <row r="20542" spans="1:22">
      <c r="A20542" t="s">
        <v>4</v>
      </c>
      <c r="B20542" s="4" t="s">
        <v>5</v>
      </c>
      <c r="C20542" s="4" t="s">
        <v>7</v>
      </c>
      <c r="D20542" s="4" t="s">
        <v>9</v>
      </c>
      <c r="E20542" s="4" t="s">
        <v>9</v>
      </c>
      <c r="F20542" s="4" t="s">
        <v>9</v>
      </c>
      <c r="G20542" s="4" t="s">
        <v>8</v>
      </c>
      <c r="H20542" s="4" t="s">
        <v>14</v>
      </c>
      <c r="I20542" s="4" t="s">
        <v>13</v>
      </c>
      <c r="J20542" s="4" t="s">
        <v>13</v>
      </c>
      <c r="K20542" s="4" t="s">
        <v>13</v>
      </c>
      <c r="L20542" s="4" t="s">
        <v>13</v>
      </c>
      <c r="M20542" s="4" t="s">
        <v>13</v>
      </c>
      <c r="N20542" s="4" t="s">
        <v>13</v>
      </c>
      <c r="O20542" s="4" t="s">
        <v>13</v>
      </c>
      <c r="P20542" s="4" t="s">
        <v>9</v>
      </c>
      <c r="Q20542" s="4" t="s">
        <v>9</v>
      </c>
      <c r="R20542" s="4" t="s">
        <v>14</v>
      </c>
      <c r="S20542" s="4" t="s">
        <v>8</v>
      </c>
      <c r="T20542" s="4" t="s">
        <v>14</v>
      </c>
      <c r="U20542" s="4" t="s">
        <v>14</v>
      </c>
      <c r="V20542" s="4" t="s">
        <v>7</v>
      </c>
    </row>
    <row r="20543" spans="1:22">
      <c r="A20543" t="n">
        <v>172239</v>
      </c>
      <c r="B20543" s="66" t="n">
        <v>19</v>
      </c>
      <c r="C20543" s="7" t="n">
        <v>106</v>
      </c>
      <c r="D20543" s="7" t="s">
        <v>574</v>
      </c>
      <c r="E20543" s="7" t="s">
        <v>247</v>
      </c>
      <c r="F20543" s="7" t="s">
        <v>15</v>
      </c>
      <c r="G20543" s="7" t="n">
        <v>0</v>
      </c>
      <c r="H20543" s="7" t="n">
        <v>1</v>
      </c>
      <c r="I20543" s="7" t="n">
        <v>0</v>
      </c>
      <c r="J20543" s="7" t="n">
        <v>0</v>
      </c>
      <c r="K20543" s="7" t="n">
        <v>0</v>
      </c>
      <c r="L20543" s="7" t="n">
        <v>0</v>
      </c>
      <c r="M20543" s="7" t="n">
        <v>1</v>
      </c>
      <c r="N20543" s="7" t="n">
        <v>1.60000002384186</v>
      </c>
      <c r="O20543" s="7" t="n">
        <v>0.0900000035762787</v>
      </c>
      <c r="P20543" s="7" t="s">
        <v>15</v>
      </c>
      <c r="Q20543" s="7" t="s">
        <v>15</v>
      </c>
      <c r="R20543" s="7" t="n">
        <v>-1</v>
      </c>
      <c r="S20543" s="7" t="n">
        <v>0</v>
      </c>
      <c r="T20543" s="7" t="n">
        <v>0</v>
      </c>
      <c r="U20543" s="7" t="n">
        <v>0</v>
      </c>
      <c r="V20543" s="7" t="n">
        <v>0</v>
      </c>
    </row>
    <row r="20544" spans="1:22">
      <c r="A20544" t="s">
        <v>4</v>
      </c>
      <c r="B20544" s="4" t="s">
        <v>5</v>
      </c>
      <c r="C20544" s="4" t="s">
        <v>7</v>
      </c>
      <c r="D20544" s="4" t="s">
        <v>8</v>
      </c>
      <c r="E20544" s="4" t="s">
        <v>8</v>
      </c>
      <c r="F20544" s="4" t="s">
        <v>9</v>
      </c>
    </row>
    <row r="20545" spans="1:22">
      <c r="A20545" t="n">
        <v>172316</v>
      </c>
      <c r="B20545" s="22" t="n">
        <v>20</v>
      </c>
      <c r="C20545" s="7" t="n">
        <v>106</v>
      </c>
      <c r="D20545" s="7" t="n">
        <v>3</v>
      </c>
      <c r="E20545" s="7" t="n">
        <v>10</v>
      </c>
      <c r="F20545" s="7" t="s">
        <v>96</v>
      </c>
    </row>
    <row r="20546" spans="1:22">
      <c r="A20546" t="s">
        <v>4</v>
      </c>
      <c r="B20546" s="4" t="s">
        <v>5</v>
      </c>
      <c r="C20546" s="4" t="s">
        <v>7</v>
      </c>
    </row>
    <row r="20547" spans="1:22">
      <c r="A20547" t="n">
        <v>172334</v>
      </c>
      <c r="B20547" s="25" t="n">
        <v>16</v>
      </c>
      <c r="C20547" s="7" t="n">
        <v>0</v>
      </c>
    </row>
    <row r="20548" spans="1:22">
      <c r="A20548" t="s">
        <v>4</v>
      </c>
      <c r="B20548" s="4" t="s">
        <v>5</v>
      </c>
      <c r="C20548" s="4" t="s">
        <v>12</v>
      </c>
    </row>
    <row r="20549" spans="1:22">
      <c r="A20549" t="n">
        <v>172337</v>
      </c>
      <c r="B20549" s="15" t="n">
        <v>3</v>
      </c>
      <c r="C20549" s="13" t="n">
        <f t="normal" ca="1">A20557</f>
        <v>0</v>
      </c>
    </row>
    <row r="20550" spans="1:22">
      <c r="A20550" t="s">
        <v>4</v>
      </c>
      <c r="B20550" s="4" t="s">
        <v>5</v>
      </c>
      <c r="C20550" s="4" t="s">
        <v>7</v>
      </c>
      <c r="D20550" s="4" t="s">
        <v>9</v>
      </c>
      <c r="E20550" s="4" t="s">
        <v>9</v>
      </c>
      <c r="F20550" s="4" t="s">
        <v>9</v>
      </c>
      <c r="G20550" s="4" t="s">
        <v>8</v>
      </c>
      <c r="H20550" s="4" t="s">
        <v>14</v>
      </c>
      <c r="I20550" s="4" t="s">
        <v>13</v>
      </c>
      <c r="J20550" s="4" t="s">
        <v>13</v>
      </c>
      <c r="K20550" s="4" t="s">
        <v>13</v>
      </c>
      <c r="L20550" s="4" t="s">
        <v>13</v>
      </c>
      <c r="M20550" s="4" t="s">
        <v>13</v>
      </c>
      <c r="N20550" s="4" t="s">
        <v>13</v>
      </c>
      <c r="O20550" s="4" t="s">
        <v>13</v>
      </c>
      <c r="P20550" s="4" t="s">
        <v>9</v>
      </c>
      <c r="Q20550" s="4" t="s">
        <v>9</v>
      </c>
      <c r="R20550" s="4" t="s">
        <v>14</v>
      </c>
      <c r="S20550" s="4" t="s">
        <v>8</v>
      </c>
      <c r="T20550" s="4" t="s">
        <v>14</v>
      </c>
      <c r="U20550" s="4" t="s">
        <v>14</v>
      </c>
      <c r="V20550" s="4" t="s">
        <v>7</v>
      </c>
    </row>
    <row r="20551" spans="1:22">
      <c r="A20551" t="n">
        <v>172342</v>
      </c>
      <c r="B20551" s="66" t="n">
        <v>19</v>
      </c>
      <c r="C20551" s="7" t="n">
        <v>7044</v>
      </c>
      <c r="D20551" s="7" t="s">
        <v>575</v>
      </c>
      <c r="E20551" s="7" t="s">
        <v>576</v>
      </c>
      <c r="F20551" s="7" t="s">
        <v>15</v>
      </c>
      <c r="G20551" s="7" t="n">
        <v>0</v>
      </c>
      <c r="H20551" s="7" t="n">
        <v>1</v>
      </c>
      <c r="I20551" s="7" t="n">
        <v>0</v>
      </c>
      <c r="J20551" s="7" t="n">
        <v>0</v>
      </c>
      <c r="K20551" s="7" t="n">
        <v>0</v>
      </c>
      <c r="L20551" s="7" t="n">
        <v>0</v>
      </c>
      <c r="M20551" s="7" t="n">
        <v>1</v>
      </c>
      <c r="N20551" s="7" t="n">
        <v>1.60000002384186</v>
      </c>
      <c r="O20551" s="7" t="n">
        <v>0.0900000035762787</v>
      </c>
      <c r="P20551" s="7" t="s">
        <v>15</v>
      </c>
      <c r="Q20551" s="7" t="s">
        <v>15</v>
      </c>
      <c r="R20551" s="7" t="n">
        <v>-1</v>
      </c>
      <c r="S20551" s="7" t="n">
        <v>0</v>
      </c>
      <c r="T20551" s="7" t="n">
        <v>0</v>
      </c>
      <c r="U20551" s="7" t="n">
        <v>0</v>
      </c>
      <c r="V20551" s="7" t="n">
        <v>0</v>
      </c>
    </row>
    <row r="20552" spans="1:22">
      <c r="A20552" t="s">
        <v>4</v>
      </c>
      <c r="B20552" s="4" t="s">
        <v>5</v>
      </c>
      <c r="C20552" s="4" t="s">
        <v>7</v>
      </c>
      <c r="D20552" s="4" t="s">
        <v>8</v>
      </c>
      <c r="E20552" s="4" t="s">
        <v>8</v>
      </c>
      <c r="F20552" s="4" t="s">
        <v>9</v>
      </c>
    </row>
    <row r="20553" spans="1:22">
      <c r="A20553" t="n">
        <v>172421</v>
      </c>
      <c r="B20553" s="22" t="n">
        <v>20</v>
      </c>
      <c r="C20553" s="7" t="n">
        <v>7044</v>
      </c>
      <c r="D20553" s="7" t="n">
        <v>3</v>
      </c>
      <c r="E20553" s="7" t="n">
        <v>10</v>
      </c>
      <c r="F20553" s="7" t="s">
        <v>96</v>
      </c>
    </row>
    <row r="20554" spans="1:22">
      <c r="A20554" t="s">
        <v>4</v>
      </c>
      <c r="B20554" s="4" t="s">
        <v>5</v>
      </c>
      <c r="C20554" s="4" t="s">
        <v>7</v>
      </c>
    </row>
    <row r="20555" spans="1:22">
      <c r="A20555" t="n">
        <v>172439</v>
      </c>
      <c r="B20555" s="25" t="n">
        <v>16</v>
      </c>
      <c r="C20555" s="7" t="n">
        <v>0</v>
      </c>
    </row>
    <row r="20556" spans="1:22">
      <c r="A20556" t="s">
        <v>4</v>
      </c>
      <c r="B20556" s="4" t="s">
        <v>5</v>
      </c>
      <c r="C20556" s="4" t="s">
        <v>8</v>
      </c>
      <c r="D20556" s="4" t="s">
        <v>7</v>
      </c>
      <c r="E20556" s="4" t="s">
        <v>8</v>
      </c>
      <c r="F20556" s="4" t="s">
        <v>9</v>
      </c>
      <c r="G20556" s="4" t="s">
        <v>9</v>
      </c>
      <c r="H20556" s="4" t="s">
        <v>9</v>
      </c>
      <c r="I20556" s="4" t="s">
        <v>9</v>
      </c>
      <c r="J20556" s="4" t="s">
        <v>9</v>
      </c>
      <c r="K20556" s="4" t="s">
        <v>9</v>
      </c>
      <c r="L20556" s="4" t="s">
        <v>9</v>
      </c>
      <c r="M20556" s="4" t="s">
        <v>9</v>
      </c>
      <c r="N20556" s="4" t="s">
        <v>9</v>
      </c>
      <c r="O20556" s="4" t="s">
        <v>9</v>
      </c>
      <c r="P20556" s="4" t="s">
        <v>9</v>
      </c>
      <c r="Q20556" s="4" t="s">
        <v>9</v>
      </c>
      <c r="R20556" s="4" t="s">
        <v>9</v>
      </c>
      <c r="S20556" s="4" t="s">
        <v>9</v>
      </c>
      <c r="T20556" s="4" t="s">
        <v>9</v>
      </c>
      <c r="U20556" s="4" t="s">
        <v>9</v>
      </c>
    </row>
    <row r="20557" spans="1:22">
      <c r="A20557" t="n">
        <v>172442</v>
      </c>
      <c r="B20557" s="51" t="n">
        <v>36</v>
      </c>
      <c r="C20557" s="7" t="n">
        <v>8</v>
      </c>
      <c r="D20557" s="7" t="n">
        <v>12</v>
      </c>
      <c r="E20557" s="7" t="n">
        <v>0</v>
      </c>
      <c r="F20557" s="7" t="s">
        <v>245</v>
      </c>
      <c r="G20557" s="7" t="s">
        <v>15</v>
      </c>
      <c r="H20557" s="7" t="s">
        <v>15</v>
      </c>
      <c r="I20557" s="7" t="s">
        <v>15</v>
      </c>
      <c r="J20557" s="7" t="s">
        <v>15</v>
      </c>
      <c r="K20557" s="7" t="s">
        <v>15</v>
      </c>
      <c r="L20557" s="7" t="s">
        <v>15</v>
      </c>
      <c r="M20557" s="7" t="s">
        <v>15</v>
      </c>
      <c r="N20557" s="7" t="s">
        <v>15</v>
      </c>
      <c r="O20557" s="7" t="s">
        <v>15</v>
      </c>
      <c r="P20557" s="7" t="s">
        <v>15</v>
      </c>
      <c r="Q20557" s="7" t="s">
        <v>15</v>
      </c>
      <c r="R20557" s="7" t="s">
        <v>15</v>
      </c>
      <c r="S20557" s="7" t="s">
        <v>15</v>
      </c>
      <c r="T20557" s="7" t="s">
        <v>15</v>
      </c>
      <c r="U20557" s="7" t="s">
        <v>15</v>
      </c>
    </row>
    <row r="20558" spans="1:22">
      <c r="A20558" t="s">
        <v>4</v>
      </c>
      <c r="B20558" s="4" t="s">
        <v>5</v>
      </c>
      <c r="C20558" s="4" t="s">
        <v>8</v>
      </c>
      <c r="D20558" s="4" t="s">
        <v>7</v>
      </c>
      <c r="E20558" s="4" t="s">
        <v>8</v>
      </c>
      <c r="F20558" s="4" t="s">
        <v>9</v>
      </c>
      <c r="G20558" s="4" t="s">
        <v>9</v>
      </c>
      <c r="H20558" s="4" t="s">
        <v>9</v>
      </c>
      <c r="I20558" s="4" t="s">
        <v>9</v>
      </c>
      <c r="J20558" s="4" t="s">
        <v>9</v>
      </c>
      <c r="K20558" s="4" t="s">
        <v>9</v>
      </c>
      <c r="L20558" s="4" t="s">
        <v>9</v>
      </c>
      <c r="M20558" s="4" t="s">
        <v>9</v>
      </c>
      <c r="N20558" s="4" t="s">
        <v>9</v>
      </c>
      <c r="O20558" s="4" t="s">
        <v>9</v>
      </c>
      <c r="P20558" s="4" t="s">
        <v>9</v>
      </c>
      <c r="Q20558" s="4" t="s">
        <v>9</v>
      </c>
      <c r="R20558" s="4" t="s">
        <v>9</v>
      </c>
      <c r="S20558" s="4" t="s">
        <v>9</v>
      </c>
      <c r="T20558" s="4" t="s">
        <v>9</v>
      </c>
      <c r="U20558" s="4" t="s">
        <v>9</v>
      </c>
    </row>
    <row r="20559" spans="1:22">
      <c r="A20559" t="n">
        <v>172472</v>
      </c>
      <c r="B20559" s="51" t="n">
        <v>36</v>
      </c>
      <c r="C20559" s="7" t="n">
        <v>8</v>
      </c>
      <c r="D20559" s="7" t="n">
        <v>107</v>
      </c>
      <c r="E20559" s="7" t="n">
        <v>0</v>
      </c>
      <c r="F20559" s="7" t="s">
        <v>248</v>
      </c>
      <c r="G20559" s="7" t="s">
        <v>15</v>
      </c>
      <c r="H20559" s="7" t="s">
        <v>15</v>
      </c>
      <c r="I20559" s="7" t="s">
        <v>15</v>
      </c>
      <c r="J20559" s="7" t="s">
        <v>15</v>
      </c>
      <c r="K20559" s="7" t="s">
        <v>15</v>
      </c>
      <c r="L20559" s="7" t="s">
        <v>15</v>
      </c>
      <c r="M20559" s="7" t="s">
        <v>15</v>
      </c>
      <c r="N20559" s="7" t="s">
        <v>15</v>
      </c>
      <c r="O20559" s="7" t="s">
        <v>15</v>
      </c>
      <c r="P20559" s="7" t="s">
        <v>15</v>
      </c>
      <c r="Q20559" s="7" t="s">
        <v>15</v>
      </c>
      <c r="R20559" s="7" t="s">
        <v>15</v>
      </c>
      <c r="S20559" s="7" t="s">
        <v>15</v>
      </c>
      <c r="T20559" s="7" t="s">
        <v>15</v>
      </c>
      <c r="U20559" s="7" t="s">
        <v>15</v>
      </c>
    </row>
    <row r="20560" spans="1:22">
      <c r="A20560" t="s">
        <v>4</v>
      </c>
      <c r="B20560" s="4" t="s">
        <v>5</v>
      </c>
      <c r="C20560" s="4" t="s">
        <v>8</v>
      </c>
      <c r="D20560" s="4" t="s">
        <v>7</v>
      </c>
      <c r="E20560" s="4" t="s">
        <v>8</v>
      </c>
      <c r="F20560" s="4" t="s">
        <v>9</v>
      </c>
      <c r="G20560" s="4" t="s">
        <v>9</v>
      </c>
      <c r="H20560" s="4" t="s">
        <v>9</v>
      </c>
      <c r="I20560" s="4" t="s">
        <v>9</v>
      </c>
      <c r="J20560" s="4" t="s">
        <v>9</v>
      </c>
      <c r="K20560" s="4" t="s">
        <v>9</v>
      </c>
      <c r="L20560" s="4" t="s">
        <v>9</v>
      </c>
      <c r="M20560" s="4" t="s">
        <v>9</v>
      </c>
      <c r="N20560" s="4" t="s">
        <v>9</v>
      </c>
      <c r="O20560" s="4" t="s">
        <v>9</v>
      </c>
      <c r="P20560" s="4" t="s">
        <v>9</v>
      </c>
      <c r="Q20560" s="4" t="s">
        <v>9</v>
      </c>
      <c r="R20560" s="4" t="s">
        <v>9</v>
      </c>
      <c r="S20560" s="4" t="s">
        <v>9</v>
      </c>
      <c r="T20560" s="4" t="s">
        <v>9</v>
      </c>
      <c r="U20560" s="4" t="s">
        <v>9</v>
      </c>
    </row>
    <row r="20561" spans="1:22">
      <c r="A20561" t="n">
        <v>172505</v>
      </c>
      <c r="B20561" s="51" t="n">
        <v>36</v>
      </c>
      <c r="C20561" s="7" t="n">
        <v>8</v>
      </c>
      <c r="D20561" s="7" t="n">
        <v>108</v>
      </c>
      <c r="E20561" s="7" t="n">
        <v>0</v>
      </c>
      <c r="F20561" s="7" t="s">
        <v>248</v>
      </c>
      <c r="G20561" s="7" t="s">
        <v>15</v>
      </c>
      <c r="H20561" s="7" t="s">
        <v>15</v>
      </c>
      <c r="I20561" s="7" t="s">
        <v>15</v>
      </c>
      <c r="J20561" s="7" t="s">
        <v>15</v>
      </c>
      <c r="K20561" s="7" t="s">
        <v>15</v>
      </c>
      <c r="L20561" s="7" t="s">
        <v>15</v>
      </c>
      <c r="M20561" s="7" t="s">
        <v>15</v>
      </c>
      <c r="N20561" s="7" t="s">
        <v>15</v>
      </c>
      <c r="O20561" s="7" t="s">
        <v>15</v>
      </c>
      <c r="P20561" s="7" t="s">
        <v>15</v>
      </c>
      <c r="Q20561" s="7" t="s">
        <v>15</v>
      </c>
      <c r="R20561" s="7" t="s">
        <v>15</v>
      </c>
      <c r="S20561" s="7" t="s">
        <v>15</v>
      </c>
      <c r="T20561" s="7" t="s">
        <v>15</v>
      </c>
      <c r="U20561" s="7" t="s">
        <v>15</v>
      </c>
    </row>
    <row r="20562" spans="1:22">
      <c r="A20562" t="s">
        <v>4</v>
      </c>
      <c r="B20562" s="4" t="s">
        <v>5</v>
      </c>
      <c r="C20562" s="4" t="s">
        <v>8</v>
      </c>
      <c r="D20562" s="4" t="s">
        <v>7</v>
      </c>
      <c r="E20562" s="4" t="s">
        <v>8</v>
      </c>
      <c r="F20562" s="4" t="s">
        <v>12</v>
      </c>
    </row>
    <row r="20563" spans="1:22">
      <c r="A20563" t="n">
        <v>172538</v>
      </c>
      <c r="B20563" s="12" t="n">
        <v>5</v>
      </c>
      <c r="C20563" s="7" t="n">
        <v>30</v>
      </c>
      <c r="D20563" s="7" t="n">
        <v>10671</v>
      </c>
      <c r="E20563" s="7" t="n">
        <v>1</v>
      </c>
      <c r="F20563" s="13" t="n">
        <f t="normal" ca="1">A20567</f>
        <v>0</v>
      </c>
    </row>
    <row r="20564" spans="1:22">
      <c r="A20564" t="s">
        <v>4</v>
      </c>
      <c r="B20564" s="4" t="s">
        <v>5</v>
      </c>
      <c r="C20564" s="4" t="s">
        <v>8</v>
      </c>
      <c r="D20564" s="4" t="s">
        <v>7</v>
      </c>
      <c r="E20564" s="4" t="s">
        <v>8</v>
      </c>
      <c r="F20564" s="4" t="s">
        <v>9</v>
      </c>
      <c r="G20564" s="4" t="s">
        <v>9</v>
      </c>
      <c r="H20564" s="4" t="s">
        <v>9</v>
      </c>
      <c r="I20564" s="4" t="s">
        <v>9</v>
      </c>
      <c r="J20564" s="4" t="s">
        <v>9</v>
      </c>
      <c r="K20564" s="4" t="s">
        <v>9</v>
      </c>
      <c r="L20564" s="4" t="s">
        <v>9</v>
      </c>
      <c r="M20564" s="4" t="s">
        <v>9</v>
      </c>
      <c r="N20564" s="4" t="s">
        <v>9</v>
      </c>
      <c r="O20564" s="4" t="s">
        <v>9</v>
      </c>
      <c r="P20564" s="4" t="s">
        <v>9</v>
      </c>
      <c r="Q20564" s="4" t="s">
        <v>9</v>
      </c>
      <c r="R20564" s="4" t="s">
        <v>9</v>
      </c>
      <c r="S20564" s="4" t="s">
        <v>9</v>
      </c>
      <c r="T20564" s="4" t="s">
        <v>9</v>
      </c>
      <c r="U20564" s="4" t="s">
        <v>9</v>
      </c>
    </row>
    <row r="20565" spans="1:22">
      <c r="A20565" t="n">
        <v>172547</v>
      </c>
      <c r="B20565" s="51" t="n">
        <v>36</v>
      </c>
      <c r="C20565" s="7" t="n">
        <v>8</v>
      </c>
      <c r="D20565" s="7" t="n">
        <v>90</v>
      </c>
      <c r="E20565" s="7" t="n">
        <v>0</v>
      </c>
      <c r="F20565" s="7" t="s">
        <v>248</v>
      </c>
      <c r="G20565" s="7" t="s">
        <v>15</v>
      </c>
      <c r="H20565" s="7" t="s">
        <v>15</v>
      </c>
      <c r="I20565" s="7" t="s">
        <v>15</v>
      </c>
      <c r="J20565" s="7" t="s">
        <v>15</v>
      </c>
      <c r="K20565" s="7" t="s">
        <v>15</v>
      </c>
      <c r="L20565" s="7" t="s">
        <v>15</v>
      </c>
      <c r="M20565" s="7" t="s">
        <v>15</v>
      </c>
      <c r="N20565" s="7" t="s">
        <v>15</v>
      </c>
      <c r="O20565" s="7" t="s">
        <v>15</v>
      </c>
      <c r="P20565" s="7" t="s">
        <v>15</v>
      </c>
      <c r="Q20565" s="7" t="s">
        <v>15</v>
      </c>
      <c r="R20565" s="7" t="s">
        <v>15</v>
      </c>
      <c r="S20565" s="7" t="s">
        <v>15</v>
      </c>
      <c r="T20565" s="7" t="s">
        <v>15</v>
      </c>
      <c r="U20565" s="7" t="s">
        <v>15</v>
      </c>
    </row>
    <row r="20566" spans="1:22">
      <c r="A20566" t="s">
        <v>4</v>
      </c>
      <c r="B20566" s="4" t="s">
        <v>5</v>
      </c>
      <c r="C20566" s="4" t="s">
        <v>8</v>
      </c>
      <c r="D20566" s="4" t="s">
        <v>7</v>
      </c>
      <c r="E20566" s="4" t="s">
        <v>8</v>
      </c>
      <c r="F20566" s="4" t="s">
        <v>12</v>
      </c>
    </row>
    <row r="20567" spans="1:22">
      <c r="A20567" t="n">
        <v>172580</v>
      </c>
      <c r="B20567" s="12" t="n">
        <v>5</v>
      </c>
      <c r="C20567" s="7" t="n">
        <v>30</v>
      </c>
      <c r="D20567" s="7" t="n">
        <v>10692</v>
      </c>
      <c r="E20567" s="7" t="n">
        <v>1</v>
      </c>
      <c r="F20567" s="13" t="n">
        <f t="normal" ca="1">A20571</f>
        <v>0</v>
      </c>
    </row>
    <row r="20568" spans="1:22">
      <c r="A20568" t="s">
        <v>4</v>
      </c>
      <c r="B20568" s="4" t="s">
        <v>5</v>
      </c>
      <c r="C20568" s="4" t="s">
        <v>8</v>
      </c>
      <c r="D20568" s="4" t="s">
        <v>7</v>
      </c>
      <c r="E20568" s="4" t="s">
        <v>8</v>
      </c>
      <c r="F20568" s="4" t="s">
        <v>9</v>
      </c>
      <c r="G20568" s="4" t="s">
        <v>9</v>
      </c>
      <c r="H20568" s="4" t="s">
        <v>9</v>
      </c>
      <c r="I20568" s="4" t="s">
        <v>9</v>
      </c>
      <c r="J20568" s="4" t="s">
        <v>9</v>
      </c>
      <c r="K20568" s="4" t="s">
        <v>9</v>
      </c>
      <c r="L20568" s="4" t="s">
        <v>9</v>
      </c>
      <c r="M20568" s="4" t="s">
        <v>9</v>
      </c>
      <c r="N20568" s="4" t="s">
        <v>9</v>
      </c>
      <c r="O20568" s="4" t="s">
        <v>9</v>
      </c>
      <c r="P20568" s="4" t="s">
        <v>9</v>
      </c>
      <c r="Q20568" s="4" t="s">
        <v>9</v>
      </c>
      <c r="R20568" s="4" t="s">
        <v>9</v>
      </c>
      <c r="S20568" s="4" t="s">
        <v>9</v>
      </c>
      <c r="T20568" s="4" t="s">
        <v>9</v>
      </c>
      <c r="U20568" s="4" t="s">
        <v>9</v>
      </c>
    </row>
    <row r="20569" spans="1:22">
      <c r="A20569" t="n">
        <v>172589</v>
      </c>
      <c r="B20569" s="51" t="n">
        <v>36</v>
      </c>
      <c r="C20569" s="7" t="n">
        <v>8</v>
      </c>
      <c r="D20569" s="7" t="n">
        <v>94</v>
      </c>
      <c r="E20569" s="7" t="n">
        <v>0</v>
      </c>
      <c r="F20569" s="7" t="s">
        <v>248</v>
      </c>
      <c r="G20569" s="7" t="s">
        <v>15</v>
      </c>
      <c r="H20569" s="7" t="s">
        <v>15</v>
      </c>
      <c r="I20569" s="7" t="s">
        <v>15</v>
      </c>
      <c r="J20569" s="7" t="s">
        <v>15</v>
      </c>
      <c r="K20569" s="7" t="s">
        <v>15</v>
      </c>
      <c r="L20569" s="7" t="s">
        <v>15</v>
      </c>
      <c r="M20569" s="7" t="s">
        <v>15</v>
      </c>
      <c r="N20569" s="7" t="s">
        <v>15</v>
      </c>
      <c r="O20569" s="7" t="s">
        <v>15</v>
      </c>
      <c r="P20569" s="7" t="s">
        <v>15</v>
      </c>
      <c r="Q20569" s="7" t="s">
        <v>15</v>
      </c>
      <c r="R20569" s="7" t="s">
        <v>15</v>
      </c>
      <c r="S20569" s="7" t="s">
        <v>15</v>
      </c>
      <c r="T20569" s="7" t="s">
        <v>15</v>
      </c>
      <c r="U20569" s="7" t="s">
        <v>15</v>
      </c>
    </row>
    <row r="20570" spans="1:22">
      <c r="A20570" t="s">
        <v>4</v>
      </c>
      <c r="B20570" s="4" t="s">
        <v>5</v>
      </c>
      <c r="C20570" s="4" t="s">
        <v>8</v>
      </c>
      <c r="D20570" s="4" t="s">
        <v>7</v>
      </c>
      <c r="E20570" s="4" t="s">
        <v>8</v>
      </c>
      <c r="F20570" s="4" t="s">
        <v>12</v>
      </c>
    </row>
    <row r="20571" spans="1:22">
      <c r="A20571" t="n">
        <v>172622</v>
      </c>
      <c r="B20571" s="12" t="n">
        <v>5</v>
      </c>
      <c r="C20571" s="7" t="n">
        <v>30</v>
      </c>
      <c r="D20571" s="7" t="n">
        <v>10637</v>
      </c>
      <c r="E20571" s="7" t="n">
        <v>1</v>
      </c>
      <c r="F20571" s="13" t="n">
        <f t="normal" ca="1">A20577</f>
        <v>0</v>
      </c>
    </row>
    <row r="20572" spans="1:22">
      <c r="A20572" t="s">
        <v>4</v>
      </c>
      <c r="B20572" s="4" t="s">
        <v>5</v>
      </c>
      <c r="C20572" s="4" t="s">
        <v>8</v>
      </c>
      <c r="D20572" s="4" t="s">
        <v>7</v>
      </c>
      <c r="E20572" s="4" t="s">
        <v>8</v>
      </c>
      <c r="F20572" s="4" t="s">
        <v>9</v>
      </c>
      <c r="G20572" s="4" t="s">
        <v>9</v>
      </c>
      <c r="H20572" s="4" t="s">
        <v>9</v>
      </c>
      <c r="I20572" s="4" t="s">
        <v>9</v>
      </c>
      <c r="J20572" s="4" t="s">
        <v>9</v>
      </c>
      <c r="K20572" s="4" t="s">
        <v>9</v>
      </c>
      <c r="L20572" s="4" t="s">
        <v>9</v>
      </c>
      <c r="M20572" s="4" t="s">
        <v>9</v>
      </c>
      <c r="N20572" s="4" t="s">
        <v>9</v>
      </c>
      <c r="O20572" s="4" t="s">
        <v>9</v>
      </c>
      <c r="P20572" s="4" t="s">
        <v>9</v>
      </c>
      <c r="Q20572" s="4" t="s">
        <v>9</v>
      </c>
      <c r="R20572" s="4" t="s">
        <v>9</v>
      </c>
      <c r="S20572" s="4" t="s">
        <v>9</v>
      </c>
      <c r="T20572" s="4" t="s">
        <v>9</v>
      </c>
      <c r="U20572" s="4" t="s">
        <v>9</v>
      </c>
    </row>
    <row r="20573" spans="1:22">
      <c r="A20573" t="n">
        <v>172631</v>
      </c>
      <c r="B20573" s="51" t="n">
        <v>36</v>
      </c>
      <c r="C20573" s="7" t="n">
        <v>8</v>
      </c>
      <c r="D20573" s="7" t="n">
        <v>106</v>
      </c>
      <c r="E20573" s="7" t="n">
        <v>0</v>
      </c>
      <c r="F20573" s="7" t="s">
        <v>248</v>
      </c>
      <c r="G20573" s="7" t="s">
        <v>15</v>
      </c>
      <c r="H20573" s="7" t="s">
        <v>15</v>
      </c>
      <c r="I20573" s="7" t="s">
        <v>15</v>
      </c>
      <c r="J20573" s="7" t="s">
        <v>15</v>
      </c>
      <c r="K20573" s="7" t="s">
        <v>15</v>
      </c>
      <c r="L20573" s="7" t="s">
        <v>15</v>
      </c>
      <c r="M20573" s="7" t="s">
        <v>15</v>
      </c>
      <c r="N20573" s="7" t="s">
        <v>15</v>
      </c>
      <c r="O20573" s="7" t="s">
        <v>15</v>
      </c>
      <c r="P20573" s="7" t="s">
        <v>15</v>
      </c>
      <c r="Q20573" s="7" t="s">
        <v>15</v>
      </c>
      <c r="R20573" s="7" t="s">
        <v>15</v>
      </c>
      <c r="S20573" s="7" t="s">
        <v>15</v>
      </c>
      <c r="T20573" s="7" t="s">
        <v>15</v>
      </c>
      <c r="U20573" s="7" t="s">
        <v>15</v>
      </c>
    </row>
    <row r="20574" spans="1:22">
      <c r="A20574" t="s">
        <v>4</v>
      </c>
      <c r="B20574" s="4" t="s">
        <v>5</v>
      </c>
      <c r="C20574" s="4" t="s">
        <v>12</v>
      </c>
    </row>
    <row r="20575" spans="1:22">
      <c r="A20575" t="n">
        <v>172664</v>
      </c>
      <c r="B20575" s="15" t="n">
        <v>3</v>
      </c>
      <c r="C20575" s="13" t="n">
        <f t="normal" ca="1">A20579</f>
        <v>0</v>
      </c>
    </row>
    <row r="20576" spans="1:22">
      <c r="A20576" t="s">
        <v>4</v>
      </c>
      <c r="B20576" s="4" t="s">
        <v>5</v>
      </c>
      <c r="C20576" s="4" t="s">
        <v>8</v>
      </c>
      <c r="D20576" s="4" t="s">
        <v>7</v>
      </c>
      <c r="E20576" s="4" t="s">
        <v>8</v>
      </c>
      <c r="F20576" s="4" t="s">
        <v>9</v>
      </c>
      <c r="G20576" s="4" t="s">
        <v>9</v>
      </c>
      <c r="H20576" s="4" t="s">
        <v>9</v>
      </c>
      <c r="I20576" s="4" t="s">
        <v>9</v>
      </c>
      <c r="J20576" s="4" t="s">
        <v>9</v>
      </c>
      <c r="K20576" s="4" t="s">
        <v>9</v>
      </c>
      <c r="L20576" s="4" t="s">
        <v>9</v>
      </c>
      <c r="M20576" s="4" t="s">
        <v>9</v>
      </c>
      <c r="N20576" s="4" t="s">
        <v>9</v>
      </c>
      <c r="O20576" s="4" t="s">
        <v>9</v>
      </c>
      <c r="P20576" s="4" t="s">
        <v>9</v>
      </c>
      <c r="Q20576" s="4" t="s">
        <v>9</v>
      </c>
      <c r="R20576" s="4" t="s">
        <v>9</v>
      </c>
      <c r="S20576" s="4" t="s">
        <v>9</v>
      </c>
      <c r="T20576" s="4" t="s">
        <v>9</v>
      </c>
      <c r="U20576" s="4" t="s">
        <v>9</v>
      </c>
    </row>
    <row r="20577" spans="1:21">
      <c r="A20577" t="n">
        <v>172669</v>
      </c>
      <c r="B20577" s="51" t="n">
        <v>36</v>
      </c>
      <c r="C20577" s="7" t="n">
        <v>8</v>
      </c>
      <c r="D20577" s="7" t="n">
        <v>7044</v>
      </c>
      <c r="E20577" s="7" t="n">
        <v>0</v>
      </c>
      <c r="F20577" s="7" t="s">
        <v>248</v>
      </c>
      <c r="G20577" s="7" t="s">
        <v>15</v>
      </c>
      <c r="H20577" s="7" t="s">
        <v>15</v>
      </c>
      <c r="I20577" s="7" t="s">
        <v>15</v>
      </c>
      <c r="J20577" s="7" t="s">
        <v>15</v>
      </c>
      <c r="K20577" s="7" t="s">
        <v>15</v>
      </c>
      <c r="L20577" s="7" t="s">
        <v>15</v>
      </c>
      <c r="M20577" s="7" t="s">
        <v>15</v>
      </c>
      <c r="N20577" s="7" t="s">
        <v>15</v>
      </c>
      <c r="O20577" s="7" t="s">
        <v>15</v>
      </c>
      <c r="P20577" s="7" t="s">
        <v>15</v>
      </c>
      <c r="Q20577" s="7" t="s">
        <v>15</v>
      </c>
      <c r="R20577" s="7" t="s">
        <v>15</v>
      </c>
      <c r="S20577" s="7" t="s">
        <v>15</v>
      </c>
      <c r="T20577" s="7" t="s">
        <v>15</v>
      </c>
      <c r="U20577" s="7" t="s">
        <v>15</v>
      </c>
    </row>
    <row r="20578" spans="1:21">
      <c r="A20578" t="s">
        <v>4</v>
      </c>
      <c r="B20578" s="4" t="s">
        <v>5</v>
      </c>
      <c r="C20578" s="4" t="s">
        <v>8</v>
      </c>
      <c r="D20578" s="4" t="s">
        <v>9</v>
      </c>
    </row>
    <row r="20579" spans="1:21">
      <c r="A20579" t="n">
        <v>172702</v>
      </c>
      <c r="B20579" s="9" t="n">
        <v>2</v>
      </c>
      <c r="C20579" s="7" t="n">
        <v>10</v>
      </c>
      <c r="D20579" s="7" t="s">
        <v>191</v>
      </c>
    </row>
    <row r="20580" spans="1:21">
      <c r="A20580" t="s">
        <v>4</v>
      </c>
      <c r="B20580" s="4" t="s">
        <v>5</v>
      </c>
      <c r="C20580" s="4" t="s">
        <v>7</v>
      </c>
      <c r="D20580" s="4" t="s">
        <v>13</v>
      </c>
      <c r="E20580" s="4" t="s">
        <v>13</v>
      </c>
      <c r="F20580" s="4" t="s">
        <v>13</v>
      </c>
      <c r="G20580" s="4" t="s">
        <v>13</v>
      </c>
    </row>
    <row r="20581" spans="1:21">
      <c r="A20581" t="n">
        <v>172728</v>
      </c>
      <c r="B20581" s="46" t="n">
        <v>46</v>
      </c>
      <c r="C20581" s="7" t="n">
        <v>0</v>
      </c>
      <c r="D20581" s="7" t="n">
        <v>-0.600000023841858</v>
      </c>
      <c r="E20581" s="7" t="n">
        <v>2</v>
      </c>
      <c r="F20581" s="7" t="n">
        <v>42.2000007629395</v>
      </c>
      <c r="G20581" s="7" t="n">
        <v>0</v>
      </c>
    </row>
    <row r="20582" spans="1:21">
      <c r="A20582" t="s">
        <v>4</v>
      </c>
      <c r="B20582" s="4" t="s">
        <v>5</v>
      </c>
      <c r="C20582" s="4" t="s">
        <v>7</v>
      </c>
      <c r="D20582" s="4" t="s">
        <v>13</v>
      </c>
      <c r="E20582" s="4" t="s">
        <v>13</v>
      </c>
      <c r="F20582" s="4" t="s">
        <v>13</v>
      </c>
      <c r="G20582" s="4" t="s">
        <v>13</v>
      </c>
    </row>
    <row r="20583" spans="1:21">
      <c r="A20583" t="n">
        <v>172747</v>
      </c>
      <c r="B20583" s="46" t="n">
        <v>46</v>
      </c>
      <c r="C20583" s="7" t="n">
        <v>1</v>
      </c>
      <c r="D20583" s="7" t="n">
        <v>0.550000011920929</v>
      </c>
      <c r="E20583" s="7" t="n">
        <v>2</v>
      </c>
      <c r="F20583" s="7" t="n">
        <v>42.3499984741211</v>
      </c>
      <c r="G20583" s="7" t="n">
        <v>0</v>
      </c>
    </row>
    <row r="20584" spans="1:21">
      <c r="A20584" t="s">
        <v>4</v>
      </c>
      <c r="B20584" s="4" t="s">
        <v>5</v>
      </c>
      <c r="C20584" s="4" t="s">
        <v>7</v>
      </c>
      <c r="D20584" s="4" t="s">
        <v>13</v>
      </c>
      <c r="E20584" s="4" t="s">
        <v>13</v>
      </c>
      <c r="F20584" s="4" t="s">
        <v>13</v>
      </c>
      <c r="G20584" s="4" t="s">
        <v>13</v>
      </c>
    </row>
    <row r="20585" spans="1:21">
      <c r="A20585" t="n">
        <v>172766</v>
      </c>
      <c r="B20585" s="46" t="n">
        <v>46</v>
      </c>
      <c r="C20585" s="7" t="n">
        <v>2</v>
      </c>
      <c r="D20585" s="7" t="n">
        <v>1.29999995231628</v>
      </c>
      <c r="E20585" s="7" t="n">
        <v>2</v>
      </c>
      <c r="F20585" s="7" t="n">
        <v>41.4000015258789</v>
      </c>
      <c r="G20585" s="7" t="n">
        <v>0</v>
      </c>
    </row>
    <row r="20586" spans="1:21">
      <c r="A20586" t="s">
        <v>4</v>
      </c>
      <c r="B20586" s="4" t="s">
        <v>5</v>
      </c>
      <c r="C20586" s="4" t="s">
        <v>7</v>
      </c>
      <c r="D20586" s="4" t="s">
        <v>13</v>
      </c>
      <c r="E20586" s="4" t="s">
        <v>13</v>
      </c>
      <c r="F20586" s="4" t="s">
        <v>13</v>
      </c>
      <c r="G20586" s="4" t="s">
        <v>13</v>
      </c>
    </row>
    <row r="20587" spans="1:21">
      <c r="A20587" t="n">
        <v>172785</v>
      </c>
      <c r="B20587" s="46" t="n">
        <v>46</v>
      </c>
      <c r="C20587" s="7" t="n">
        <v>3</v>
      </c>
      <c r="D20587" s="7" t="n">
        <v>0.100000001490116</v>
      </c>
      <c r="E20587" s="7" t="n">
        <v>2</v>
      </c>
      <c r="F20587" s="7" t="n">
        <v>41.25</v>
      </c>
      <c r="G20587" s="7" t="n">
        <v>0</v>
      </c>
    </row>
    <row r="20588" spans="1:21">
      <c r="A20588" t="s">
        <v>4</v>
      </c>
      <c r="B20588" s="4" t="s">
        <v>5</v>
      </c>
      <c r="C20588" s="4" t="s">
        <v>7</v>
      </c>
      <c r="D20588" s="4" t="s">
        <v>13</v>
      </c>
      <c r="E20588" s="4" t="s">
        <v>13</v>
      </c>
      <c r="F20588" s="4" t="s">
        <v>13</v>
      </c>
      <c r="G20588" s="4" t="s">
        <v>13</v>
      </c>
    </row>
    <row r="20589" spans="1:21">
      <c r="A20589" t="n">
        <v>172804</v>
      </c>
      <c r="B20589" s="46" t="n">
        <v>46</v>
      </c>
      <c r="C20589" s="7" t="n">
        <v>4</v>
      </c>
      <c r="D20589" s="7" t="n">
        <v>-1.25</v>
      </c>
      <c r="E20589" s="7" t="n">
        <v>2</v>
      </c>
      <c r="F20589" s="7" t="n">
        <v>41.0999984741211</v>
      </c>
      <c r="G20589" s="7" t="n">
        <v>0</v>
      </c>
    </row>
    <row r="20590" spans="1:21">
      <c r="A20590" t="s">
        <v>4</v>
      </c>
      <c r="B20590" s="4" t="s">
        <v>5</v>
      </c>
      <c r="C20590" s="4" t="s">
        <v>7</v>
      </c>
      <c r="D20590" s="4" t="s">
        <v>13</v>
      </c>
      <c r="E20590" s="4" t="s">
        <v>13</v>
      </c>
      <c r="F20590" s="4" t="s">
        <v>13</v>
      </c>
      <c r="G20590" s="4" t="s">
        <v>13</v>
      </c>
    </row>
    <row r="20591" spans="1:21">
      <c r="A20591" t="n">
        <v>172823</v>
      </c>
      <c r="B20591" s="46" t="n">
        <v>46</v>
      </c>
      <c r="C20591" s="7" t="n">
        <v>5</v>
      </c>
      <c r="D20591" s="7" t="n">
        <v>-0.449999988079071</v>
      </c>
      <c r="E20591" s="7" t="n">
        <v>2</v>
      </c>
      <c r="F20591" s="7" t="n">
        <v>40.2999992370605</v>
      </c>
      <c r="G20591" s="7" t="n">
        <v>0</v>
      </c>
    </row>
    <row r="20592" spans="1:21">
      <c r="A20592" t="s">
        <v>4</v>
      </c>
      <c r="B20592" s="4" t="s">
        <v>5</v>
      </c>
      <c r="C20592" s="4" t="s">
        <v>7</v>
      </c>
      <c r="D20592" s="4" t="s">
        <v>13</v>
      </c>
      <c r="E20592" s="4" t="s">
        <v>13</v>
      </c>
      <c r="F20592" s="4" t="s">
        <v>13</v>
      </c>
      <c r="G20592" s="4" t="s">
        <v>13</v>
      </c>
    </row>
    <row r="20593" spans="1:21">
      <c r="A20593" t="n">
        <v>172842</v>
      </c>
      <c r="B20593" s="46" t="n">
        <v>46</v>
      </c>
      <c r="C20593" s="7" t="n">
        <v>6</v>
      </c>
      <c r="D20593" s="7" t="n">
        <v>0.800000011920929</v>
      </c>
      <c r="E20593" s="7" t="n">
        <v>2</v>
      </c>
      <c r="F20593" s="7" t="n">
        <v>40.7000007629395</v>
      </c>
      <c r="G20593" s="7" t="n">
        <v>0</v>
      </c>
    </row>
    <row r="20594" spans="1:21">
      <c r="A20594" t="s">
        <v>4</v>
      </c>
      <c r="B20594" s="4" t="s">
        <v>5</v>
      </c>
      <c r="C20594" s="4" t="s">
        <v>7</v>
      </c>
      <c r="D20594" s="4" t="s">
        <v>13</v>
      </c>
      <c r="E20594" s="4" t="s">
        <v>13</v>
      </c>
      <c r="F20594" s="4" t="s">
        <v>13</v>
      </c>
      <c r="G20594" s="4" t="s">
        <v>13</v>
      </c>
    </row>
    <row r="20595" spans="1:21">
      <c r="A20595" t="n">
        <v>172861</v>
      </c>
      <c r="B20595" s="46" t="n">
        <v>46</v>
      </c>
      <c r="C20595" s="7" t="n">
        <v>7</v>
      </c>
      <c r="D20595" s="7" t="n">
        <v>1.5</v>
      </c>
      <c r="E20595" s="7" t="n">
        <v>2</v>
      </c>
      <c r="F20595" s="7" t="n">
        <v>40.1500015258789</v>
      </c>
      <c r="G20595" s="7" t="n">
        <v>0</v>
      </c>
    </row>
    <row r="20596" spans="1:21">
      <c r="A20596" t="s">
        <v>4</v>
      </c>
      <c r="B20596" s="4" t="s">
        <v>5</v>
      </c>
      <c r="C20596" s="4" t="s">
        <v>7</v>
      </c>
      <c r="D20596" s="4" t="s">
        <v>13</v>
      </c>
      <c r="E20596" s="4" t="s">
        <v>13</v>
      </c>
      <c r="F20596" s="4" t="s">
        <v>13</v>
      </c>
      <c r="G20596" s="4" t="s">
        <v>13</v>
      </c>
    </row>
    <row r="20597" spans="1:21">
      <c r="A20597" t="n">
        <v>172880</v>
      </c>
      <c r="B20597" s="46" t="n">
        <v>46</v>
      </c>
      <c r="C20597" s="7" t="n">
        <v>8</v>
      </c>
      <c r="D20597" s="7" t="n">
        <v>0.449999988079071</v>
      </c>
      <c r="E20597" s="7" t="n">
        <v>2</v>
      </c>
      <c r="F20597" s="7" t="n">
        <v>39.4000015258789</v>
      </c>
      <c r="G20597" s="7" t="n">
        <v>0</v>
      </c>
    </row>
    <row r="20598" spans="1:21">
      <c r="A20598" t="s">
        <v>4</v>
      </c>
      <c r="B20598" s="4" t="s">
        <v>5</v>
      </c>
      <c r="C20598" s="4" t="s">
        <v>7</v>
      </c>
      <c r="D20598" s="4" t="s">
        <v>13</v>
      </c>
      <c r="E20598" s="4" t="s">
        <v>13</v>
      </c>
      <c r="F20598" s="4" t="s">
        <v>13</v>
      </c>
      <c r="G20598" s="4" t="s">
        <v>13</v>
      </c>
    </row>
    <row r="20599" spans="1:21">
      <c r="A20599" t="n">
        <v>172899</v>
      </c>
      <c r="B20599" s="46" t="n">
        <v>46</v>
      </c>
      <c r="C20599" s="7" t="n">
        <v>9</v>
      </c>
      <c r="D20599" s="7" t="n">
        <v>-1.45000004768372</v>
      </c>
      <c r="E20599" s="7" t="n">
        <v>2</v>
      </c>
      <c r="F20599" s="7" t="n">
        <v>40.4000015258789</v>
      </c>
      <c r="G20599" s="7" t="n">
        <v>0</v>
      </c>
    </row>
    <row r="20600" spans="1:21">
      <c r="A20600" t="s">
        <v>4</v>
      </c>
      <c r="B20600" s="4" t="s">
        <v>5</v>
      </c>
      <c r="C20600" s="4" t="s">
        <v>7</v>
      </c>
      <c r="D20600" s="4" t="s">
        <v>13</v>
      </c>
      <c r="E20600" s="4" t="s">
        <v>13</v>
      </c>
      <c r="F20600" s="4" t="s">
        <v>13</v>
      </c>
      <c r="G20600" s="4" t="s">
        <v>13</v>
      </c>
    </row>
    <row r="20601" spans="1:21">
      <c r="A20601" t="n">
        <v>172918</v>
      </c>
      <c r="B20601" s="46" t="n">
        <v>46</v>
      </c>
      <c r="C20601" s="7" t="n">
        <v>11</v>
      </c>
      <c r="D20601" s="7" t="n">
        <v>-0.75</v>
      </c>
      <c r="E20601" s="7" t="n">
        <v>2</v>
      </c>
      <c r="F20601" s="7" t="n">
        <v>39.7000007629395</v>
      </c>
      <c r="G20601" s="7" t="n">
        <v>0</v>
      </c>
    </row>
    <row r="20602" spans="1:21">
      <c r="A20602" t="s">
        <v>4</v>
      </c>
      <c r="B20602" s="4" t="s">
        <v>5</v>
      </c>
      <c r="C20602" s="4" t="s">
        <v>7</v>
      </c>
      <c r="D20602" s="4" t="s">
        <v>13</v>
      </c>
      <c r="E20602" s="4" t="s">
        <v>13</v>
      </c>
      <c r="F20602" s="4" t="s">
        <v>13</v>
      </c>
      <c r="G20602" s="4" t="s">
        <v>13</v>
      </c>
    </row>
    <row r="20603" spans="1:21">
      <c r="A20603" t="n">
        <v>172937</v>
      </c>
      <c r="B20603" s="46" t="n">
        <v>46</v>
      </c>
      <c r="C20603" s="7" t="n">
        <v>7032</v>
      </c>
      <c r="D20603" s="7" t="n">
        <v>-0.100000001490116</v>
      </c>
      <c r="E20603" s="7" t="n">
        <v>2</v>
      </c>
      <c r="F20603" s="7" t="n">
        <v>40.0499992370605</v>
      </c>
      <c r="G20603" s="7" t="n">
        <v>0</v>
      </c>
    </row>
    <row r="20604" spans="1:21">
      <c r="A20604" t="s">
        <v>4</v>
      </c>
      <c r="B20604" s="4" t="s">
        <v>5</v>
      </c>
      <c r="C20604" s="4" t="s">
        <v>7</v>
      </c>
      <c r="D20604" s="4" t="s">
        <v>13</v>
      </c>
      <c r="E20604" s="4" t="s">
        <v>13</v>
      </c>
      <c r="F20604" s="4" t="s">
        <v>13</v>
      </c>
      <c r="G20604" s="4" t="s">
        <v>13</v>
      </c>
    </row>
    <row r="20605" spans="1:21">
      <c r="A20605" t="n">
        <v>172956</v>
      </c>
      <c r="B20605" s="46" t="n">
        <v>46</v>
      </c>
      <c r="C20605" s="7" t="n">
        <v>13</v>
      </c>
      <c r="D20605" s="7" t="n">
        <v>0</v>
      </c>
      <c r="E20605" s="7" t="n">
        <v>2.10999989509583</v>
      </c>
      <c r="F20605" s="7" t="n">
        <v>45</v>
      </c>
      <c r="G20605" s="7" t="n">
        <v>330</v>
      </c>
    </row>
    <row r="20606" spans="1:21">
      <c r="A20606" t="s">
        <v>4</v>
      </c>
      <c r="B20606" s="4" t="s">
        <v>5</v>
      </c>
      <c r="C20606" s="4" t="s">
        <v>7</v>
      </c>
      <c r="D20606" s="4" t="s">
        <v>13</v>
      </c>
      <c r="E20606" s="4" t="s">
        <v>13</v>
      </c>
      <c r="F20606" s="4" t="s">
        <v>13</v>
      </c>
      <c r="G20606" s="4" t="s">
        <v>13</v>
      </c>
    </row>
    <row r="20607" spans="1:21">
      <c r="A20607" t="n">
        <v>172975</v>
      </c>
      <c r="B20607" s="46" t="n">
        <v>46</v>
      </c>
      <c r="C20607" s="7" t="n">
        <v>83</v>
      </c>
      <c r="D20607" s="7" t="n">
        <v>0.899999976158142</v>
      </c>
      <c r="E20607" s="7" t="n">
        <v>2.10999989509583</v>
      </c>
      <c r="F20607" s="7" t="n">
        <v>44.3499984741211</v>
      </c>
      <c r="G20607" s="7" t="n">
        <v>0</v>
      </c>
    </row>
    <row r="20608" spans="1:21">
      <c r="A20608" t="s">
        <v>4</v>
      </c>
      <c r="B20608" s="4" t="s">
        <v>5</v>
      </c>
      <c r="C20608" s="4" t="s">
        <v>7</v>
      </c>
      <c r="D20608" s="4" t="s">
        <v>13</v>
      </c>
      <c r="E20608" s="4" t="s">
        <v>13</v>
      </c>
      <c r="F20608" s="4" t="s">
        <v>13</v>
      </c>
      <c r="G20608" s="4" t="s">
        <v>13</v>
      </c>
    </row>
    <row r="20609" spans="1:7">
      <c r="A20609" t="n">
        <v>172994</v>
      </c>
      <c r="B20609" s="46" t="n">
        <v>46</v>
      </c>
      <c r="C20609" s="7" t="n">
        <v>18</v>
      </c>
      <c r="D20609" s="7" t="n">
        <v>-1.04999995231628</v>
      </c>
      <c r="E20609" s="7" t="n">
        <v>2.10999989509583</v>
      </c>
      <c r="F20609" s="7" t="n">
        <v>44.6500015258789</v>
      </c>
      <c r="G20609" s="7" t="n">
        <v>0</v>
      </c>
    </row>
    <row r="20610" spans="1:7">
      <c r="A20610" t="s">
        <v>4</v>
      </c>
      <c r="B20610" s="4" t="s">
        <v>5</v>
      </c>
      <c r="C20610" s="4" t="s">
        <v>7</v>
      </c>
      <c r="D20610" s="4" t="s">
        <v>13</v>
      </c>
      <c r="E20610" s="4" t="s">
        <v>13</v>
      </c>
      <c r="F20610" s="4" t="s">
        <v>13</v>
      </c>
      <c r="G20610" s="4" t="s">
        <v>13</v>
      </c>
    </row>
    <row r="20611" spans="1:7">
      <c r="A20611" t="n">
        <v>173013</v>
      </c>
      <c r="B20611" s="46" t="n">
        <v>46</v>
      </c>
      <c r="C20611" s="7" t="n">
        <v>15</v>
      </c>
      <c r="D20611" s="7" t="n">
        <v>2000</v>
      </c>
      <c r="E20611" s="7" t="n">
        <v>0</v>
      </c>
      <c r="F20611" s="7" t="n">
        <v>0</v>
      </c>
      <c r="G20611" s="7" t="n">
        <v>0</v>
      </c>
    </row>
    <row r="20612" spans="1:7">
      <c r="A20612" t="s">
        <v>4</v>
      </c>
      <c r="B20612" s="4" t="s">
        <v>5</v>
      </c>
      <c r="C20612" s="4" t="s">
        <v>7</v>
      </c>
      <c r="D20612" s="4" t="s">
        <v>13</v>
      </c>
      <c r="E20612" s="4" t="s">
        <v>13</v>
      </c>
      <c r="F20612" s="4" t="s">
        <v>13</v>
      </c>
      <c r="G20612" s="4" t="s">
        <v>13</v>
      </c>
    </row>
    <row r="20613" spans="1:7">
      <c r="A20613" t="n">
        <v>173032</v>
      </c>
      <c r="B20613" s="46" t="n">
        <v>46</v>
      </c>
      <c r="C20613" s="7" t="n">
        <v>12</v>
      </c>
      <c r="D20613" s="7" t="n">
        <v>0</v>
      </c>
      <c r="E20613" s="7" t="n">
        <v>0</v>
      </c>
      <c r="F20613" s="7" t="n">
        <v>50.9199981689453</v>
      </c>
      <c r="G20613" s="7" t="n">
        <v>0</v>
      </c>
    </row>
    <row r="20614" spans="1:7">
      <c r="A20614" t="s">
        <v>4</v>
      </c>
      <c r="B20614" s="4" t="s">
        <v>5</v>
      </c>
      <c r="C20614" s="4" t="s">
        <v>7</v>
      </c>
      <c r="D20614" s="4" t="s">
        <v>13</v>
      </c>
      <c r="E20614" s="4" t="s">
        <v>13</v>
      </c>
      <c r="F20614" s="4" t="s">
        <v>13</v>
      </c>
      <c r="G20614" s="4" t="s">
        <v>13</v>
      </c>
    </row>
    <row r="20615" spans="1:7">
      <c r="A20615" t="n">
        <v>173051</v>
      </c>
      <c r="B20615" s="46" t="n">
        <v>46</v>
      </c>
      <c r="C20615" s="7" t="n">
        <v>107</v>
      </c>
      <c r="D20615" s="7" t="n">
        <v>-6.69999980926514</v>
      </c>
      <c r="E20615" s="7" t="n">
        <v>0</v>
      </c>
      <c r="F20615" s="7" t="n">
        <v>48.7000007629395</v>
      </c>
      <c r="G20615" s="7" t="n">
        <v>315</v>
      </c>
    </row>
    <row r="20616" spans="1:7">
      <c r="A20616" t="s">
        <v>4</v>
      </c>
      <c r="B20616" s="4" t="s">
        <v>5</v>
      </c>
      <c r="C20616" s="4" t="s">
        <v>7</v>
      </c>
      <c r="D20616" s="4" t="s">
        <v>13</v>
      </c>
      <c r="E20616" s="4" t="s">
        <v>13</v>
      </c>
      <c r="F20616" s="4" t="s">
        <v>13</v>
      </c>
      <c r="G20616" s="4" t="s">
        <v>13</v>
      </c>
    </row>
    <row r="20617" spans="1:7">
      <c r="A20617" t="n">
        <v>173070</v>
      </c>
      <c r="B20617" s="46" t="n">
        <v>46</v>
      </c>
      <c r="C20617" s="7" t="n">
        <v>108</v>
      </c>
      <c r="D20617" s="7" t="n">
        <v>6.69999980926514</v>
      </c>
      <c r="E20617" s="7" t="n">
        <v>0</v>
      </c>
      <c r="F20617" s="7" t="n">
        <v>48.7000007629395</v>
      </c>
      <c r="G20617" s="7" t="n">
        <v>45</v>
      </c>
    </row>
    <row r="20618" spans="1:7">
      <c r="A20618" t="s">
        <v>4</v>
      </c>
      <c r="B20618" s="4" t="s">
        <v>5</v>
      </c>
      <c r="C20618" s="4" t="s">
        <v>8</v>
      </c>
      <c r="D20618" s="4" t="s">
        <v>7</v>
      </c>
      <c r="E20618" s="4" t="s">
        <v>8</v>
      </c>
      <c r="F20618" s="4" t="s">
        <v>12</v>
      </c>
    </row>
    <row r="20619" spans="1:7">
      <c r="A20619" t="n">
        <v>173089</v>
      </c>
      <c r="B20619" s="12" t="n">
        <v>5</v>
      </c>
      <c r="C20619" s="7" t="n">
        <v>30</v>
      </c>
      <c r="D20619" s="7" t="n">
        <v>10671</v>
      </c>
      <c r="E20619" s="7" t="n">
        <v>1</v>
      </c>
      <c r="F20619" s="13" t="n">
        <f t="normal" ca="1">A20623</f>
        <v>0</v>
      </c>
    </row>
    <row r="20620" spans="1:7">
      <c r="A20620" t="s">
        <v>4</v>
      </c>
      <c r="B20620" s="4" t="s">
        <v>5</v>
      </c>
      <c r="C20620" s="4" t="s">
        <v>7</v>
      </c>
      <c r="D20620" s="4" t="s">
        <v>13</v>
      </c>
      <c r="E20620" s="4" t="s">
        <v>13</v>
      </c>
      <c r="F20620" s="4" t="s">
        <v>13</v>
      </c>
      <c r="G20620" s="4" t="s">
        <v>13</v>
      </c>
    </row>
    <row r="20621" spans="1:7">
      <c r="A20621" t="n">
        <v>173098</v>
      </c>
      <c r="B20621" s="46" t="n">
        <v>46</v>
      </c>
      <c r="C20621" s="7" t="n">
        <v>90</v>
      </c>
      <c r="D20621" s="7" t="n">
        <v>-8.05000019073486</v>
      </c>
      <c r="E20621" s="7" t="n">
        <v>0</v>
      </c>
      <c r="F20621" s="7" t="n">
        <v>46</v>
      </c>
      <c r="G20621" s="7" t="n">
        <v>270</v>
      </c>
    </row>
    <row r="20622" spans="1:7">
      <c r="A20622" t="s">
        <v>4</v>
      </c>
      <c r="B20622" s="4" t="s">
        <v>5</v>
      </c>
      <c r="C20622" s="4" t="s">
        <v>8</v>
      </c>
      <c r="D20622" s="4" t="s">
        <v>7</v>
      </c>
      <c r="E20622" s="4" t="s">
        <v>8</v>
      </c>
      <c r="F20622" s="4" t="s">
        <v>12</v>
      </c>
    </row>
    <row r="20623" spans="1:7">
      <c r="A20623" t="n">
        <v>173117</v>
      </c>
      <c r="B20623" s="12" t="n">
        <v>5</v>
      </c>
      <c r="C20623" s="7" t="n">
        <v>30</v>
      </c>
      <c r="D20623" s="7" t="n">
        <v>10692</v>
      </c>
      <c r="E20623" s="7" t="n">
        <v>1</v>
      </c>
      <c r="F20623" s="13" t="n">
        <f t="normal" ca="1">A20627</f>
        <v>0</v>
      </c>
    </row>
    <row r="20624" spans="1:7">
      <c r="A20624" t="s">
        <v>4</v>
      </c>
      <c r="B20624" s="4" t="s">
        <v>5</v>
      </c>
      <c r="C20624" s="4" t="s">
        <v>7</v>
      </c>
      <c r="D20624" s="4" t="s">
        <v>13</v>
      </c>
      <c r="E20624" s="4" t="s">
        <v>13</v>
      </c>
      <c r="F20624" s="4" t="s">
        <v>13</v>
      </c>
      <c r="G20624" s="4" t="s">
        <v>13</v>
      </c>
    </row>
    <row r="20625" spans="1:7">
      <c r="A20625" t="n">
        <v>173126</v>
      </c>
      <c r="B20625" s="46" t="n">
        <v>46</v>
      </c>
      <c r="C20625" s="7" t="n">
        <v>94</v>
      </c>
      <c r="D20625" s="7" t="n">
        <v>3.70000004768372</v>
      </c>
      <c r="E20625" s="7" t="n">
        <v>0</v>
      </c>
      <c r="F20625" s="7" t="n">
        <v>50.0999984741211</v>
      </c>
      <c r="G20625" s="7" t="n">
        <v>0</v>
      </c>
    </row>
    <row r="20626" spans="1:7">
      <c r="A20626" t="s">
        <v>4</v>
      </c>
      <c r="B20626" s="4" t="s">
        <v>5</v>
      </c>
      <c r="C20626" s="4" t="s">
        <v>8</v>
      </c>
      <c r="D20626" s="4" t="s">
        <v>7</v>
      </c>
      <c r="E20626" s="4" t="s">
        <v>8</v>
      </c>
      <c r="F20626" s="4" t="s">
        <v>12</v>
      </c>
    </row>
    <row r="20627" spans="1:7">
      <c r="A20627" t="n">
        <v>173145</v>
      </c>
      <c r="B20627" s="12" t="n">
        <v>5</v>
      </c>
      <c r="C20627" s="7" t="n">
        <v>30</v>
      </c>
      <c r="D20627" s="7" t="n">
        <v>10637</v>
      </c>
      <c r="E20627" s="7" t="n">
        <v>1</v>
      </c>
      <c r="F20627" s="13" t="n">
        <f t="normal" ca="1">A20633</f>
        <v>0</v>
      </c>
    </row>
    <row r="20628" spans="1:7">
      <c r="A20628" t="s">
        <v>4</v>
      </c>
      <c r="B20628" s="4" t="s">
        <v>5</v>
      </c>
      <c r="C20628" s="4" t="s">
        <v>7</v>
      </c>
      <c r="D20628" s="4" t="s">
        <v>13</v>
      </c>
      <c r="E20628" s="4" t="s">
        <v>13</v>
      </c>
      <c r="F20628" s="4" t="s">
        <v>13</v>
      </c>
      <c r="G20628" s="4" t="s">
        <v>13</v>
      </c>
    </row>
    <row r="20629" spans="1:7">
      <c r="A20629" t="n">
        <v>173154</v>
      </c>
      <c r="B20629" s="46" t="n">
        <v>46</v>
      </c>
      <c r="C20629" s="7" t="n">
        <v>106</v>
      </c>
      <c r="D20629" s="7" t="n">
        <v>-3.70000004768372</v>
      </c>
      <c r="E20629" s="7" t="n">
        <v>0</v>
      </c>
      <c r="F20629" s="7" t="n">
        <v>50.0999984741211</v>
      </c>
      <c r="G20629" s="7" t="n">
        <v>0</v>
      </c>
    </row>
    <row r="20630" spans="1:7">
      <c r="A20630" t="s">
        <v>4</v>
      </c>
      <c r="B20630" s="4" t="s">
        <v>5</v>
      </c>
      <c r="C20630" s="4" t="s">
        <v>12</v>
      </c>
    </row>
    <row r="20631" spans="1:7">
      <c r="A20631" t="n">
        <v>173173</v>
      </c>
      <c r="B20631" s="15" t="n">
        <v>3</v>
      </c>
      <c r="C20631" s="13" t="n">
        <f t="normal" ca="1">A20635</f>
        <v>0</v>
      </c>
    </row>
    <row r="20632" spans="1:7">
      <c r="A20632" t="s">
        <v>4</v>
      </c>
      <c r="B20632" s="4" t="s">
        <v>5</v>
      </c>
      <c r="C20632" s="4" t="s">
        <v>7</v>
      </c>
      <c r="D20632" s="4" t="s">
        <v>13</v>
      </c>
      <c r="E20632" s="4" t="s">
        <v>13</v>
      </c>
      <c r="F20632" s="4" t="s">
        <v>13</v>
      </c>
      <c r="G20632" s="4" t="s">
        <v>13</v>
      </c>
    </row>
    <row r="20633" spans="1:7">
      <c r="A20633" t="n">
        <v>173178</v>
      </c>
      <c r="B20633" s="46" t="n">
        <v>46</v>
      </c>
      <c r="C20633" s="7" t="n">
        <v>7044</v>
      </c>
      <c r="D20633" s="7" t="n">
        <v>-3.70000004768372</v>
      </c>
      <c r="E20633" s="7" t="n">
        <v>0</v>
      </c>
      <c r="F20633" s="7" t="n">
        <v>50.0999984741211</v>
      </c>
      <c r="G20633" s="7" t="n">
        <v>0</v>
      </c>
    </row>
    <row r="20634" spans="1:7">
      <c r="A20634" t="s">
        <v>4</v>
      </c>
      <c r="B20634" s="4" t="s">
        <v>5</v>
      </c>
      <c r="C20634" s="4" t="s">
        <v>8</v>
      </c>
      <c r="D20634" s="4" t="s">
        <v>8</v>
      </c>
      <c r="E20634" s="4" t="s">
        <v>13</v>
      </c>
      <c r="F20634" s="4" t="s">
        <v>13</v>
      </c>
      <c r="G20634" s="4" t="s">
        <v>13</v>
      </c>
      <c r="H20634" s="4" t="s">
        <v>7</v>
      </c>
    </row>
    <row r="20635" spans="1:7">
      <c r="A20635" t="n">
        <v>173197</v>
      </c>
      <c r="B20635" s="31" t="n">
        <v>45</v>
      </c>
      <c r="C20635" s="7" t="n">
        <v>2</v>
      </c>
      <c r="D20635" s="7" t="n">
        <v>3</v>
      </c>
      <c r="E20635" s="7" t="n">
        <v>-5.40000009536743</v>
      </c>
      <c r="F20635" s="7" t="n">
        <v>4.25</v>
      </c>
      <c r="G20635" s="7" t="n">
        <v>50.7999992370605</v>
      </c>
      <c r="H20635" s="7" t="n">
        <v>0</v>
      </c>
    </row>
    <row r="20636" spans="1:7">
      <c r="A20636" t="s">
        <v>4</v>
      </c>
      <c r="B20636" s="4" t="s">
        <v>5</v>
      </c>
      <c r="C20636" s="4" t="s">
        <v>8</v>
      </c>
      <c r="D20636" s="4" t="s">
        <v>8</v>
      </c>
      <c r="E20636" s="4" t="s">
        <v>13</v>
      </c>
      <c r="F20636" s="4" t="s">
        <v>13</v>
      </c>
      <c r="G20636" s="4" t="s">
        <v>13</v>
      </c>
      <c r="H20636" s="4" t="s">
        <v>7</v>
      </c>
      <c r="I20636" s="4" t="s">
        <v>8</v>
      </c>
    </row>
    <row r="20637" spans="1:7">
      <c r="A20637" t="n">
        <v>173214</v>
      </c>
      <c r="B20637" s="31" t="n">
        <v>45</v>
      </c>
      <c r="C20637" s="7" t="n">
        <v>4</v>
      </c>
      <c r="D20637" s="7" t="n">
        <v>3</v>
      </c>
      <c r="E20637" s="7" t="n">
        <v>355.799987792969</v>
      </c>
      <c r="F20637" s="7" t="n">
        <v>107</v>
      </c>
      <c r="G20637" s="7" t="n">
        <v>0</v>
      </c>
      <c r="H20637" s="7" t="n">
        <v>0</v>
      </c>
      <c r="I20637" s="7" t="n">
        <v>0</v>
      </c>
    </row>
    <row r="20638" spans="1:7">
      <c r="A20638" t="s">
        <v>4</v>
      </c>
      <c r="B20638" s="4" t="s">
        <v>5</v>
      </c>
      <c r="C20638" s="4" t="s">
        <v>8</v>
      </c>
      <c r="D20638" s="4" t="s">
        <v>8</v>
      </c>
      <c r="E20638" s="4" t="s">
        <v>13</v>
      </c>
      <c r="F20638" s="4" t="s">
        <v>7</v>
      </c>
    </row>
    <row r="20639" spans="1:7">
      <c r="A20639" t="n">
        <v>173232</v>
      </c>
      <c r="B20639" s="31" t="n">
        <v>45</v>
      </c>
      <c r="C20639" s="7" t="n">
        <v>5</v>
      </c>
      <c r="D20639" s="7" t="n">
        <v>3</v>
      </c>
      <c r="E20639" s="7" t="n">
        <v>7.5</v>
      </c>
      <c r="F20639" s="7" t="n">
        <v>0</v>
      </c>
    </row>
    <row r="20640" spans="1:7">
      <c r="A20640" t="s">
        <v>4</v>
      </c>
      <c r="B20640" s="4" t="s">
        <v>5</v>
      </c>
      <c r="C20640" s="4" t="s">
        <v>8</v>
      </c>
      <c r="D20640" s="4" t="s">
        <v>8</v>
      </c>
      <c r="E20640" s="4" t="s">
        <v>13</v>
      </c>
      <c r="F20640" s="4" t="s">
        <v>7</v>
      </c>
    </row>
    <row r="20641" spans="1:9">
      <c r="A20641" t="n">
        <v>173241</v>
      </c>
      <c r="B20641" s="31" t="n">
        <v>45</v>
      </c>
      <c r="C20641" s="7" t="n">
        <v>11</v>
      </c>
      <c r="D20641" s="7" t="n">
        <v>3</v>
      </c>
      <c r="E20641" s="7" t="n">
        <v>34</v>
      </c>
      <c r="F20641" s="7" t="n">
        <v>0</v>
      </c>
    </row>
    <row r="20642" spans="1:9">
      <c r="A20642" t="s">
        <v>4</v>
      </c>
      <c r="B20642" s="4" t="s">
        <v>5</v>
      </c>
      <c r="C20642" s="4" t="s">
        <v>8</v>
      </c>
      <c r="D20642" s="4" t="s">
        <v>8</v>
      </c>
      <c r="E20642" s="4" t="s">
        <v>13</v>
      </c>
      <c r="F20642" s="4" t="s">
        <v>13</v>
      </c>
      <c r="G20642" s="4" t="s">
        <v>13</v>
      </c>
      <c r="H20642" s="4" t="s">
        <v>7</v>
      </c>
      <c r="I20642" s="4" t="s">
        <v>8</v>
      </c>
    </row>
    <row r="20643" spans="1:9">
      <c r="A20643" t="n">
        <v>173250</v>
      </c>
      <c r="B20643" s="31" t="n">
        <v>45</v>
      </c>
      <c r="C20643" s="7" t="n">
        <v>4</v>
      </c>
      <c r="D20643" s="7" t="n">
        <v>3</v>
      </c>
      <c r="E20643" s="7" t="n">
        <v>355.799987792969</v>
      </c>
      <c r="F20643" s="7" t="n">
        <v>127</v>
      </c>
      <c r="G20643" s="7" t="n">
        <v>0</v>
      </c>
      <c r="H20643" s="7" t="n">
        <v>5000</v>
      </c>
      <c r="I20643" s="7" t="n">
        <v>0</v>
      </c>
    </row>
    <row r="20644" spans="1:9">
      <c r="A20644" t="s">
        <v>4</v>
      </c>
      <c r="B20644" s="4" t="s">
        <v>5</v>
      </c>
      <c r="C20644" s="4" t="s">
        <v>8</v>
      </c>
      <c r="D20644" s="4" t="s">
        <v>8</v>
      </c>
      <c r="E20644" s="4" t="s">
        <v>13</v>
      </c>
      <c r="F20644" s="4" t="s">
        <v>7</v>
      </c>
    </row>
    <row r="20645" spans="1:9">
      <c r="A20645" t="n">
        <v>173268</v>
      </c>
      <c r="B20645" s="31" t="n">
        <v>45</v>
      </c>
      <c r="C20645" s="7" t="n">
        <v>5</v>
      </c>
      <c r="D20645" s="7" t="n">
        <v>3</v>
      </c>
      <c r="E20645" s="7" t="n">
        <v>8.5</v>
      </c>
      <c r="F20645" s="7" t="n">
        <v>5000</v>
      </c>
    </row>
    <row r="20646" spans="1:9">
      <c r="A20646" t="s">
        <v>4</v>
      </c>
      <c r="B20646" s="4" t="s">
        <v>5</v>
      </c>
      <c r="C20646" s="4" t="s">
        <v>8</v>
      </c>
    </row>
    <row r="20647" spans="1:9">
      <c r="A20647" t="n">
        <v>173277</v>
      </c>
      <c r="B20647" s="69" t="n">
        <v>116</v>
      </c>
      <c r="C20647" s="7" t="n">
        <v>0</v>
      </c>
    </row>
    <row r="20648" spans="1:9">
      <c r="A20648" t="s">
        <v>4</v>
      </c>
      <c r="B20648" s="4" t="s">
        <v>5</v>
      </c>
      <c r="C20648" s="4" t="s">
        <v>8</v>
      </c>
      <c r="D20648" s="4" t="s">
        <v>7</v>
      </c>
    </row>
    <row r="20649" spans="1:9">
      <c r="A20649" t="n">
        <v>173279</v>
      </c>
      <c r="B20649" s="69" t="n">
        <v>116</v>
      </c>
      <c r="C20649" s="7" t="n">
        <v>2</v>
      </c>
      <c r="D20649" s="7" t="n">
        <v>1</v>
      </c>
    </row>
    <row r="20650" spans="1:9">
      <c r="A20650" t="s">
        <v>4</v>
      </c>
      <c r="B20650" s="4" t="s">
        <v>5</v>
      </c>
      <c r="C20650" s="4" t="s">
        <v>8</v>
      </c>
      <c r="D20650" s="4" t="s">
        <v>14</v>
      </c>
    </row>
    <row r="20651" spans="1:9">
      <c r="A20651" t="n">
        <v>173283</v>
      </c>
      <c r="B20651" s="69" t="n">
        <v>116</v>
      </c>
      <c r="C20651" s="7" t="n">
        <v>5</v>
      </c>
      <c r="D20651" s="7" t="n">
        <v>1097859072</v>
      </c>
    </row>
    <row r="20652" spans="1:9">
      <c r="A20652" t="s">
        <v>4</v>
      </c>
      <c r="B20652" s="4" t="s">
        <v>5</v>
      </c>
      <c r="C20652" s="4" t="s">
        <v>8</v>
      </c>
      <c r="D20652" s="4" t="s">
        <v>7</v>
      </c>
    </row>
    <row r="20653" spans="1:9">
      <c r="A20653" t="n">
        <v>173289</v>
      </c>
      <c r="B20653" s="69" t="n">
        <v>116</v>
      </c>
      <c r="C20653" s="7" t="n">
        <v>6</v>
      </c>
      <c r="D20653" s="7" t="n">
        <v>1</v>
      </c>
    </row>
    <row r="20654" spans="1:9">
      <c r="A20654" t="s">
        <v>4</v>
      </c>
      <c r="B20654" s="4" t="s">
        <v>5</v>
      </c>
      <c r="C20654" s="4" t="s">
        <v>8</v>
      </c>
      <c r="D20654" s="4" t="s">
        <v>14</v>
      </c>
      <c r="E20654" s="4" t="s">
        <v>7</v>
      </c>
      <c r="F20654" s="4" t="s">
        <v>9</v>
      </c>
      <c r="G20654" s="4" t="s">
        <v>9</v>
      </c>
      <c r="H20654" s="4" t="s">
        <v>14</v>
      </c>
    </row>
    <row r="20655" spans="1:9">
      <c r="A20655" t="n">
        <v>173293</v>
      </c>
      <c r="B20655" s="38" t="n">
        <v>175</v>
      </c>
      <c r="C20655" s="7" t="n">
        <v>0</v>
      </c>
      <c r="D20655" s="7" t="n">
        <v>0</v>
      </c>
      <c r="E20655" s="7" t="n">
        <v>15</v>
      </c>
      <c r="F20655" s="7" t="s">
        <v>18</v>
      </c>
      <c r="G20655" s="7" t="s">
        <v>71</v>
      </c>
      <c r="H20655" s="7" t="n">
        <v>50</v>
      </c>
    </row>
    <row r="20656" spans="1:9">
      <c r="A20656" t="s">
        <v>4</v>
      </c>
      <c r="B20656" s="4" t="s">
        <v>5</v>
      </c>
      <c r="C20656" s="4" t="s">
        <v>8</v>
      </c>
      <c r="D20656" s="4" t="s">
        <v>14</v>
      </c>
      <c r="E20656" s="4" t="s">
        <v>14</v>
      </c>
      <c r="F20656" s="4" t="s">
        <v>14</v>
      </c>
      <c r="G20656" s="4" t="s">
        <v>14</v>
      </c>
      <c r="H20656" s="4" t="s">
        <v>14</v>
      </c>
      <c r="I20656" s="4" t="s">
        <v>14</v>
      </c>
      <c r="J20656" s="4" t="s">
        <v>14</v>
      </c>
      <c r="K20656" s="4" t="s">
        <v>14</v>
      </c>
    </row>
    <row r="20657" spans="1:11">
      <c r="A20657" t="n">
        <v>173319</v>
      </c>
      <c r="B20657" s="38" t="n">
        <v>175</v>
      </c>
      <c r="C20657" s="7" t="n">
        <v>1</v>
      </c>
      <c r="D20657" s="7" t="n">
        <v>0</v>
      </c>
      <c r="E20657" s="7" t="n">
        <v>0</v>
      </c>
      <c r="F20657" s="7" t="n">
        <v>0</v>
      </c>
      <c r="G20657" s="7" t="n">
        <v>0</v>
      </c>
      <c r="H20657" s="7" t="n">
        <v>0</v>
      </c>
      <c r="I20657" s="7" t="n">
        <v>1135706112</v>
      </c>
      <c r="J20657" s="7" t="n">
        <v>0</v>
      </c>
      <c r="K20657" s="7" t="n">
        <v>1091567616</v>
      </c>
    </row>
    <row r="20658" spans="1:11">
      <c r="A20658" t="s">
        <v>4</v>
      </c>
      <c r="B20658" s="4" t="s">
        <v>5</v>
      </c>
      <c r="C20658" s="4" t="s">
        <v>8</v>
      </c>
      <c r="D20658" s="4" t="s">
        <v>14</v>
      </c>
      <c r="E20658" s="4" t="s">
        <v>14</v>
      </c>
      <c r="F20658" s="4" t="s">
        <v>14</v>
      </c>
      <c r="G20658" s="4" t="s">
        <v>14</v>
      </c>
    </row>
    <row r="20659" spans="1:11">
      <c r="A20659" t="n">
        <v>173353</v>
      </c>
      <c r="B20659" s="38" t="n">
        <v>175</v>
      </c>
      <c r="C20659" s="7" t="n">
        <v>2</v>
      </c>
      <c r="D20659" s="7" t="n">
        <v>0</v>
      </c>
      <c r="E20659" s="7" t="n">
        <v>-1062731776</v>
      </c>
      <c r="F20659" s="7" t="n">
        <v>1083703296</v>
      </c>
      <c r="G20659" s="7" t="n">
        <v>1112211456</v>
      </c>
    </row>
    <row r="20660" spans="1:11">
      <c r="A20660" t="s">
        <v>4</v>
      </c>
      <c r="B20660" s="4" t="s">
        <v>5</v>
      </c>
      <c r="C20660" s="4" t="s">
        <v>8</v>
      </c>
      <c r="D20660" s="4" t="s">
        <v>14</v>
      </c>
    </row>
    <row r="20661" spans="1:11">
      <c r="A20661" t="n">
        <v>173371</v>
      </c>
      <c r="B20661" s="38" t="n">
        <v>175</v>
      </c>
      <c r="C20661" s="7" t="n">
        <v>3</v>
      </c>
      <c r="D20661" s="7" t="n">
        <v>0</v>
      </c>
    </row>
    <row r="20662" spans="1:11">
      <c r="A20662" t="s">
        <v>4</v>
      </c>
      <c r="B20662" s="4" t="s">
        <v>5</v>
      </c>
      <c r="C20662" s="4" t="s">
        <v>8</v>
      </c>
      <c r="D20662" s="4" t="s">
        <v>9</v>
      </c>
      <c r="E20662" s="4" t="s">
        <v>7</v>
      </c>
    </row>
    <row r="20663" spans="1:11">
      <c r="A20663" t="n">
        <v>173377</v>
      </c>
      <c r="B20663" s="18" t="n">
        <v>94</v>
      </c>
      <c r="C20663" s="7" t="n">
        <v>0</v>
      </c>
      <c r="D20663" s="7" t="s">
        <v>18</v>
      </c>
      <c r="E20663" s="7" t="n">
        <v>1</v>
      </c>
    </row>
    <row r="20664" spans="1:11">
      <c r="A20664" t="s">
        <v>4</v>
      </c>
      <c r="B20664" s="4" t="s">
        <v>5</v>
      </c>
      <c r="C20664" s="4" t="s">
        <v>8</v>
      </c>
      <c r="D20664" s="4" t="s">
        <v>9</v>
      </c>
      <c r="E20664" s="4" t="s">
        <v>7</v>
      </c>
    </row>
    <row r="20665" spans="1:11">
      <c r="A20665" t="n">
        <v>173390</v>
      </c>
      <c r="B20665" s="18" t="n">
        <v>94</v>
      </c>
      <c r="C20665" s="7" t="n">
        <v>0</v>
      </c>
      <c r="D20665" s="7" t="s">
        <v>18</v>
      </c>
      <c r="E20665" s="7" t="n">
        <v>2</v>
      </c>
    </row>
    <row r="20666" spans="1:11">
      <c r="A20666" t="s">
        <v>4</v>
      </c>
      <c r="B20666" s="4" t="s">
        <v>5</v>
      </c>
      <c r="C20666" s="4" t="s">
        <v>8</v>
      </c>
      <c r="D20666" s="4" t="s">
        <v>9</v>
      </c>
      <c r="E20666" s="4" t="s">
        <v>7</v>
      </c>
    </row>
    <row r="20667" spans="1:11">
      <c r="A20667" t="n">
        <v>173403</v>
      </c>
      <c r="B20667" s="18" t="n">
        <v>94</v>
      </c>
      <c r="C20667" s="7" t="n">
        <v>1</v>
      </c>
      <c r="D20667" s="7" t="s">
        <v>18</v>
      </c>
      <c r="E20667" s="7" t="n">
        <v>4</v>
      </c>
    </row>
    <row r="20668" spans="1:11">
      <c r="A20668" t="s">
        <v>4</v>
      </c>
      <c r="B20668" s="4" t="s">
        <v>5</v>
      </c>
      <c r="C20668" s="4" t="s">
        <v>8</v>
      </c>
      <c r="D20668" s="4" t="s">
        <v>9</v>
      </c>
      <c r="E20668" s="4" t="s">
        <v>7</v>
      </c>
    </row>
    <row r="20669" spans="1:11">
      <c r="A20669" t="n">
        <v>173416</v>
      </c>
      <c r="B20669" s="18" t="n">
        <v>94</v>
      </c>
      <c r="C20669" s="7" t="n">
        <v>0</v>
      </c>
      <c r="D20669" s="7" t="s">
        <v>23</v>
      </c>
      <c r="E20669" s="7" t="n">
        <v>1</v>
      </c>
    </row>
    <row r="20670" spans="1:11">
      <c r="A20670" t="s">
        <v>4</v>
      </c>
      <c r="B20670" s="4" t="s">
        <v>5</v>
      </c>
      <c r="C20670" s="4" t="s">
        <v>8</v>
      </c>
      <c r="D20670" s="4" t="s">
        <v>9</v>
      </c>
      <c r="E20670" s="4" t="s">
        <v>7</v>
      </c>
    </row>
    <row r="20671" spans="1:11">
      <c r="A20671" t="n">
        <v>173428</v>
      </c>
      <c r="B20671" s="18" t="n">
        <v>94</v>
      </c>
      <c r="C20671" s="7" t="n">
        <v>0</v>
      </c>
      <c r="D20671" s="7" t="s">
        <v>23</v>
      </c>
      <c r="E20671" s="7" t="n">
        <v>2</v>
      </c>
    </row>
    <row r="20672" spans="1:11">
      <c r="A20672" t="s">
        <v>4</v>
      </c>
      <c r="B20672" s="4" t="s">
        <v>5</v>
      </c>
      <c r="C20672" s="4" t="s">
        <v>8</v>
      </c>
      <c r="D20672" s="4" t="s">
        <v>9</v>
      </c>
      <c r="E20672" s="4" t="s">
        <v>7</v>
      </c>
    </row>
    <row r="20673" spans="1:11">
      <c r="A20673" t="n">
        <v>173440</v>
      </c>
      <c r="B20673" s="18" t="n">
        <v>94</v>
      </c>
      <c r="C20673" s="7" t="n">
        <v>1</v>
      </c>
      <c r="D20673" s="7" t="s">
        <v>23</v>
      </c>
      <c r="E20673" s="7" t="n">
        <v>4</v>
      </c>
    </row>
    <row r="20674" spans="1:11">
      <c r="A20674" t="s">
        <v>4</v>
      </c>
      <c r="B20674" s="4" t="s">
        <v>5</v>
      </c>
      <c r="C20674" s="4" t="s">
        <v>8</v>
      </c>
      <c r="D20674" s="4" t="s">
        <v>9</v>
      </c>
      <c r="E20674" s="4" t="s">
        <v>7</v>
      </c>
    </row>
    <row r="20675" spans="1:11">
      <c r="A20675" t="n">
        <v>173452</v>
      </c>
      <c r="B20675" s="18" t="n">
        <v>94</v>
      </c>
      <c r="C20675" s="7" t="n">
        <v>0</v>
      </c>
      <c r="D20675" s="7" t="s">
        <v>24</v>
      </c>
      <c r="E20675" s="7" t="n">
        <v>1</v>
      </c>
    </row>
    <row r="20676" spans="1:11">
      <c r="A20676" t="s">
        <v>4</v>
      </c>
      <c r="B20676" s="4" t="s">
        <v>5</v>
      </c>
      <c r="C20676" s="4" t="s">
        <v>8</v>
      </c>
      <c r="D20676" s="4" t="s">
        <v>9</v>
      </c>
      <c r="E20676" s="4" t="s">
        <v>7</v>
      </c>
    </row>
    <row r="20677" spans="1:11">
      <c r="A20677" t="n">
        <v>173464</v>
      </c>
      <c r="B20677" s="18" t="n">
        <v>94</v>
      </c>
      <c r="C20677" s="7" t="n">
        <v>0</v>
      </c>
      <c r="D20677" s="7" t="s">
        <v>24</v>
      </c>
      <c r="E20677" s="7" t="n">
        <v>2</v>
      </c>
    </row>
    <row r="20678" spans="1:11">
      <c r="A20678" t="s">
        <v>4</v>
      </c>
      <c r="B20678" s="4" t="s">
        <v>5</v>
      </c>
      <c r="C20678" s="4" t="s">
        <v>8</v>
      </c>
      <c r="D20678" s="4" t="s">
        <v>9</v>
      </c>
      <c r="E20678" s="4" t="s">
        <v>7</v>
      </c>
    </row>
    <row r="20679" spans="1:11">
      <c r="A20679" t="n">
        <v>173476</v>
      </c>
      <c r="B20679" s="18" t="n">
        <v>94</v>
      </c>
      <c r="C20679" s="7" t="n">
        <v>1</v>
      </c>
      <c r="D20679" s="7" t="s">
        <v>24</v>
      </c>
      <c r="E20679" s="7" t="n">
        <v>4</v>
      </c>
    </row>
    <row r="20680" spans="1:11">
      <c r="A20680" t="s">
        <v>4</v>
      </c>
      <c r="B20680" s="4" t="s">
        <v>5</v>
      </c>
      <c r="C20680" s="4" t="s">
        <v>8</v>
      </c>
      <c r="D20680" s="4" t="s">
        <v>9</v>
      </c>
      <c r="E20680" s="4" t="s">
        <v>7</v>
      </c>
    </row>
    <row r="20681" spans="1:11">
      <c r="A20681" t="n">
        <v>173488</v>
      </c>
      <c r="B20681" s="18" t="n">
        <v>94</v>
      </c>
      <c r="C20681" s="7" t="n">
        <v>0</v>
      </c>
      <c r="D20681" s="7" t="s">
        <v>25</v>
      </c>
      <c r="E20681" s="7" t="n">
        <v>1</v>
      </c>
    </row>
    <row r="20682" spans="1:11">
      <c r="A20682" t="s">
        <v>4</v>
      </c>
      <c r="B20682" s="4" t="s">
        <v>5</v>
      </c>
      <c r="C20682" s="4" t="s">
        <v>8</v>
      </c>
      <c r="D20682" s="4" t="s">
        <v>9</v>
      </c>
      <c r="E20682" s="4" t="s">
        <v>7</v>
      </c>
    </row>
    <row r="20683" spans="1:11">
      <c r="A20683" t="n">
        <v>173500</v>
      </c>
      <c r="B20683" s="18" t="n">
        <v>94</v>
      </c>
      <c r="C20683" s="7" t="n">
        <v>0</v>
      </c>
      <c r="D20683" s="7" t="s">
        <v>25</v>
      </c>
      <c r="E20683" s="7" t="n">
        <v>2</v>
      </c>
    </row>
    <row r="20684" spans="1:11">
      <c r="A20684" t="s">
        <v>4</v>
      </c>
      <c r="B20684" s="4" t="s">
        <v>5</v>
      </c>
      <c r="C20684" s="4" t="s">
        <v>8</v>
      </c>
      <c r="D20684" s="4" t="s">
        <v>9</v>
      </c>
      <c r="E20684" s="4" t="s">
        <v>7</v>
      </c>
    </row>
    <row r="20685" spans="1:11">
      <c r="A20685" t="n">
        <v>173512</v>
      </c>
      <c r="B20685" s="18" t="n">
        <v>94</v>
      </c>
      <c r="C20685" s="7" t="n">
        <v>1</v>
      </c>
      <c r="D20685" s="7" t="s">
        <v>25</v>
      </c>
      <c r="E20685" s="7" t="n">
        <v>4</v>
      </c>
    </row>
    <row r="20686" spans="1:11">
      <c r="A20686" t="s">
        <v>4</v>
      </c>
      <c r="B20686" s="4" t="s">
        <v>5</v>
      </c>
      <c r="C20686" s="4" t="s">
        <v>8</v>
      </c>
      <c r="D20686" s="4" t="s">
        <v>9</v>
      </c>
      <c r="E20686" s="4" t="s">
        <v>7</v>
      </c>
    </row>
    <row r="20687" spans="1:11">
      <c r="A20687" t="n">
        <v>173524</v>
      </c>
      <c r="B20687" s="18" t="n">
        <v>94</v>
      </c>
      <c r="C20687" s="7" t="n">
        <v>0</v>
      </c>
      <c r="D20687" s="7" t="s">
        <v>26</v>
      </c>
      <c r="E20687" s="7" t="n">
        <v>1</v>
      </c>
    </row>
    <row r="20688" spans="1:11">
      <c r="A20688" t="s">
        <v>4</v>
      </c>
      <c r="B20688" s="4" t="s">
        <v>5</v>
      </c>
      <c r="C20688" s="4" t="s">
        <v>8</v>
      </c>
      <c r="D20688" s="4" t="s">
        <v>9</v>
      </c>
      <c r="E20688" s="4" t="s">
        <v>7</v>
      </c>
    </row>
    <row r="20689" spans="1:5">
      <c r="A20689" t="n">
        <v>173536</v>
      </c>
      <c r="B20689" s="18" t="n">
        <v>94</v>
      </c>
      <c r="C20689" s="7" t="n">
        <v>0</v>
      </c>
      <c r="D20689" s="7" t="s">
        <v>26</v>
      </c>
      <c r="E20689" s="7" t="n">
        <v>2</v>
      </c>
    </row>
    <row r="20690" spans="1:5">
      <c r="A20690" t="s">
        <v>4</v>
      </c>
      <c r="B20690" s="4" t="s">
        <v>5</v>
      </c>
      <c r="C20690" s="4" t="s">
        <v>8</v>
      </c>
      <c r="D20690" s="4" t="s">
        <v>9</v>
      </c>
      <c r="E20690" s="4" t="s">
        <v>7</v>
      </c>
    </row>
    <row r="20691" spans="1:5">
      <c r="A20691" t="n">
        <v>173548</v>
      </c>
      <c r="B20691" s="18" t="n">
        <v>94</v>
      </c>
      <c r="C20691" s="7" t="n">
        <v>1</v>
      </c>
      <c r="D20691" s="7" t="s">
        <v>26</v>
      </c>
      <c r="E20691" s="7" t="n">
        <v>4</v>
      </c>
    </row>
    <row r="20692" spans="1:5">
      <c r="A20692" t="s">
        <v>4</v>
      </c>
      <c r="B20692" s="4" t="s">
        <v>5</v>
      </c>
      <c r="C20692" s="4" t="s">
        <v>9</v>
      </c>
      <c r="D20692" s="4" t="s">
        <v>9</v>
      </c>
    </row>
    <row r="20693" spans="1:5">
      <c r="A20693" t="n">
        <v>173560</v>
      </c>
      <c r="B20693" s="26" t="n">
        <v>70</v>
      </c>
      <c r="C20693" s="7" t="s">
        <v>53</v>
      </c>
      <c r="D20693" s="7" t="s">
        <v>59</v>
      </c>
    </row>
    <row r="20694" spans="1:5">
      <c r="A20694" t="s">
        <v>4</v>
      </c>
      <c r="B20694" s="4" t="s">
        <v>5</v>
      </c>
      <c r="C20694" s="4" t="s">
        <v>9</v>
      </c>
      <c r="D20694" s="4" t="s">
        <v>9</v>
      </c>
    </row>
    <row r="20695" spans="1:5">
      <c r="A20695" t="n">
        <v>173576</v>
      </c>
      <c r="B20695" s="26" t="n">
        <v>70</v>
      </c>
      <c r="C20695" s="7" t="s">
        <v>18</v>
      </c>
      <c r="D20695" s="7" t="s">
        <v>59</v>
      </c>
    </row>
    <row r="20696" spans="1:5">
      <c r="A20696" t="s">
        <v>4</v>
      </c>
      <c r="B20696" s="4" t="s">
        <v>5</v>
      </c>
      <c r="C20696" s="4" t="s">
        <v>9</v>
      </c>
      <c r="D20696" s="4" t="s">
        <v>9</v>
      </c>
    </row>
    <row r="20697" spans="1:5">
      <c r="A20697" t="n">
        <v>173593</v>
      </c>
      <c r="B20697" s="26" t="n">
        <v>70</v>
      </c>
      <c r="C20697" s="7" t="s">
        <v>23</v>
      </c>
      <c r="D20697" s="7" t="s">
        <v>59</v>
      </c>
    </row>
    <row r="20698" spans="1:5">
      <c r="A20698" t="s">
        <v>4</v>
      </c>
      <c r="B20698" s="4" t="s">
        <v>5</v>
      </c>
      <c r="C20698" s="4" t="s">
        <v>9</v>
      </c>
      <c r="D20698" s="4" t="s">
        <v>9</v>
      </c>
    </row>
    <row r="20699" spans="1:5">
      <c r="A20699" t="n">
        <v>173609</v>
      </c>
      <c r="B20699" s="26" t="n">
        <v>70</v>
      </c>
      <c r="C20699" s="7" t="s">
        <v>24</v>
      </c>
      <c r="D20699" s="7" t="s">
        <v>59</v>
      </c>
    </row>
    <row r="20700" spans="1:5">
      <c r="A20700" t="s">
        <v>4</v>
      </c>
      <c r="B20700" s="4" t="s">
        <v>5</v>
      </c>
      <c r="C20700" s="4" t="s">
        <v>9</v>
      </c>
      <c r="D20700" s="4" t="s">
        <v>9</v>
      </c>
    </row>
    <row r="20701" spans="1:5">
      <c r="A20701" t="n">
        <v>173625</v>
      </c>
      <c r="B20701" s="26" t="n">
        <v>70</v>
      </c>
      <c r="C20701" s="7" t="s">
        <v>25</v>
      </c>
      <c r="D20701" s="7" t="s">
        <v>59</v>
      </c>
    </row>
    <row r="20702" spans="1:5">
      <c r="A20702" t="s">
        <v>4</v>
      </c>
      <c r="B20702" s="4" t="s">
        <v>5</v>
      </c>
      <c r="C20702" s="4" t="s">
        <v>9</v>
      </c>
      <c r="D20702" s="4" t="s">
        <v>9</v>
      </c>
    </row>
    <row r="20703" spans="1:5">
      <c r="A20703" t="n">
        <v>173641</v>
      </c>
      <c r="B20703" s="26" t="n">
        <v>70</v>
      </c>
      <c r="C20703" s="7" t="s">
        <v>26</v>
      </c>
      <c r="D20703" s="7" t="s">
        <v>59</v>
      </c>
    </row>
    <row r="20704" spans="1:5">
      <c r="A20704" t="s">
        <v>4</v>
      </c>
      <c r="B20704" s="4" t="s">
        <v>5</v>
      </c>
      <c r="C20704" s="4" t="s">
        <v>8</v>
      </c>
      <c r="D20704" s="4" t="s">
        <v>7</v>
      </c>
      <c r="E20704" s="4" t="s">
        <v>14</v>
      </c>
      <c r="F20704" s="4" t="s">
        <v>7</v>
      </c>
      <c r="G20704" s="4" t="s">
        <v>14</v>
      </c>
      <c r="H20704" s="4" t="s">
        <v>8</v>
      </c>
    </row>
    <row r="20705" spans="1:8">
      <c r="A20705" t="n">
        <v>173657</v>
      </c>
      <c r="B20705" s="14" t="n">
        <v>49</v>
      </c>
      <c r="C20705" s="7" t="n">
        <v>0</v>
      </c>
      <c r="D20705" s="7" t="n">
        <v>512</v>
      </c>
      <c r="E20705" s="7" t="n">
        <v>1065353216</v>
      </c>
      <c r="F20705" s="7" t="n">
        <v>0</v>
      </c>
      <c r="G20705" s="7" t="n">
        <v>0</v>
      </c>
      <c r="H20705" s="7" t="n">
        <v>0</v>
      </c>
    </row>
    <row r="20706" spans="1:8">
      <c r="A20706" t="s">
        <v>4</v>
      </c>
      <c r="B20706" s="4" t="s">
        <v>5</v>
      </c>
      <c r="C20706" s="4" t="s">
        <v>7</v>
      </c>
      <c r="D20706" s="4" t="s">
        <v>13</v>
      </c>
      <c r="E20706" s="4" t="s">
        <v>14</v>
      </c>
      <c r="F20706" s="4" t="s">
        <v>13</v>
      </c>
      <c r="G20706" s="4" t="s">
        <v>13</v>
      </c>
      <c r="H20706" s="4" t="s">
        <v>8</v>
      </c>
    </row>
    <row r="20707" spans="1:8">
      <c r="A20707" t="n">
        <v>173672</v>
      </c>
      <c r="B20707" s="87" t="n">
        <v>100</v>
      </c>
      <c r="C20707" s="7" t="n">
        <v>0</v>
      </c>
      <c r="D20707" s="7" t="n">
        <v>-5.25</v>
      </c>
      <c r="E20707" s="7" t="n">
        <v>1082340147</v>
      </c>
      <c r="F20707" s="7" t="n">
        <v>50.7999992370605</v>
      </c>
      <c r="G20707" s="7" t="n">
        <v>0</v>
      </c>
      <c r="H20707" s="7" t="n">
        <v>0</v>
      </c>
    </row>
    <row r="20708" spans="1:8">
      <c r="A20708" t="s">
        <v>4</v>
      </c>
      <c r="B20708" s="4" t="s">
        <v>5</v>
      </c>
      <c r="C20708" s="4" t="s">
        <v>7</v>
      </c>
      <c r="D20708" s="4" t="s">
        <v>13</v>
      </c>
      <c r="E20708" s="4" t="s">
        <v>14</v>
      </c>
      <c r="F20708" s="4" t="s">
        <v>13</v>
      </c>
      <c r="G20708" s="4" t="s">
        <v>13</v>
      </c>
      <c r="H20708" s="4" t="s">
        <v>8</v>
      </c>
    </row>
    <row r="20709" spans="1:8">
      <c r="A20709" t="n">
        <v>173692</v>
      </c>
      <c r="B20709" s="87" t="n">
        <v>100</v>
      </c>
      <c r="C20709" s="7" t="n">
        <v>1</v>
      </c>
      <c r="D20709" s="7" t="n">
        <v>-5.25</v>
      </c>
      <c r="E20709" s="7" t="n">
        <v>1082340147</v>
      </c>
      <c r="F20709" s="7" t="n">
        <v>50.7999992370605</v>
      </c>
      <c r="G20709" s="7" t="n">
        <v>0</v>
      </c>
      <c r="H20709" s="7" t="n">
        <v>0</v>
      </c>
    </row>
    <row r="20710" spans="1:8">
      <c r="A20710" t="s">
        <v>4</v>
      </c>
      <c r="B20710" s="4" t="s">
        <v>5</v>
      </c>
      <c r="C20710" s="4" t="s">
        <v>7</v>
      </c>
      <c r="D20710" s="4" t="s">
        <v>13</v>
      </c>
      <c r="E20710" s="4" t="s">
        <v>14</v>
      </c>
      <c r="F20710" s="4" t="s">
        <v>13</v>
      </c>
      <c r="G20710" s="4" t="s">
        <v>13</v>
      </c>
      <c r="H20710" s="4" t="s">
        <v>8</v>
      </c>
    </row>
    <row r="20711" spans="1:8">
      <c r="A20711" t="n">
        <v>173712</v>
      </c>
      <c r="B20711" s="87" t="n">
        <v>100</v>
      </c>
      <c r="C20711" s="7" t="n">
        <v>2</v>
      </c>
      <c r="D20711" s="7" t="n">
        <v>-5.25</v>
      </c>
      <c r="E20711" s="7" t="n">
        <v>1082340147</v>
      </c>
      <c r="F20711" s="7" t="n">
        <v>50.7999992370605</v>
      </c>
      <c r="G20711" s="7" t="n">
        <v>0</v>
      </c>
      <c r="H20711" s="7" t="n">
        <v>0</v>
      </c>
    </row>
    <row r="20712" spans="1:8">
      <c r="A20712" t="s">
        <v>4</v>
      </c>
      <c r="B20712" s="4" t="s">
        <v>5</v>
      </c>
      <c r="C20712" s="4" t="s">
        <v>7</v>
      </c>
      <c r="D20712" s="4" t="s">
        <v>13</v>
      </c>
      <c r="E20712" s="4" t="s">
        <v>14</v>
      </c>
      <c r="F20712" s="4" t="s">
        <v>13</v>
      </c>
      <c r="G20712" s="4" t="s">
        <v>13</v>
      </c>
      <c r="H20712" s="4" t="s">
        <v>8</v>
      </c>
    </row>
    <row r="20713" spans="1:8">
      <c r="A20713" t="n">
        <v>173732</v>
      </c>
      <c r="B20713" s="87" t="n">
        <v>100</v>
      </c>
      <c r="C20713" s="7" t="n">
        <v>3</v>
      </c>
      <c r="D20713" s="7" t="n">
        <v>-5.25</v>
      </c>
      <c r="E20713" s="7" t="n">
        <v>1082340147</v>
      </c>
      <c r="F20713" s="7" t="n">
        <v>50.7999992370605</v>
      </c>
      <c r="G20713" s="7" t="n">
        <v>0</v>
      </c>
      <c r="H20713" s="7" t="n">
        <v>0</v>
      </c>
    </row>
    <row r="20714" spans="1:8">
      <c r="A20714" t="s">
        <v>4</v>
      </c>
      <c r="B20714" s="4" t="s">
        <v>5</v>
      </c>
      <c r="C20714" s="4" t="s">
        <v>7</v>
      </c>
      <c r="D20714" s="4" t="s">
        <v>13</v>
      </c>
      <c r="E20714" s="4" t="s">
        <v>14</v>
      </c>
      <c r="F20714" s="4" t="s">
        <v>13</v>
      </c>
      <c r="G20714" s="4" t="s">
        <v>13</v>
      </c>
      <c r="H20714" s="4" t="s">
        <v>8</v>
      </c>
    </row>
    <row r="20715" spans="1:8">
      <c r="A20715" t="n">
        <v>173752</v>
      </c>
      <c r="B20715" s="87" t="n">
        <v>100</v>
      </c>
      <c r="C20715" s="7" t="n">
        <v>4</v>
      </c>
      <c r="D20715" s="7" t="n">
        <v>-5.25</v>
      </c>
      <c r="E20715" s="7" t="n">
        <v>1082340147</v>
      </c>
      <c r="F20715" s="7" t="n">
        <v>50.7999992370605</v>
      </c>
      <c r="G20715" s="7" t="n">
        <v>0</v>
      </c>
      <c r="H20715" s="7" t="n">
        <v>0</v>
      </c>
    </row>
    <row r="20716" spans="1:8">
      <c r="A20716" t="s">
        <v>4</v>
      </c>
      <c r="B20716" s="4" t="s">
        <v>5</v>
      </c>
      <c r="C20716" s="4" t="s">
        <v>7</v>
      </c>
      <c r="D20716" s="4" t="s">
        <v>13</v>
      </c>
      <c r="E20716" s="4" t="s">
        <v>14</v>
      </c>
      <c r="F20716" s="4" t="s">
        <v>13</v>
      </c>
      <c r="G20716" s="4" t="s">
        <v>13</v>
      </c>
      <c r="H20716" s="4" t="s">
        <v>8</v>
      </c>
    </row>
    <row r="20717" spans="1:8">
      <c r="A20717" t="n">
        <v>173772</v>
      </c>
      <c r="B20717" s="87" t="n">
        <v>100</v>
      </c>
      <c r="C20717" s="7" t="n">
        <v>5</v>
      </c>
      <c r="D20717" s="7" t="n">
        <v>-5.25</v>
      </c>
      <c r="E20717" s="7" t="n">
        <v>1082340147</v>
      </c>
      <c r="F20717" s="7" t="n">
        <v>50.7999992370605</v>
      </c>
      <c r="G20717" s="7" t="n">
        <v>0</v>
      </c>
      <c r="H20717" s="7" t="n">
        <v>0</v>
      </c>
    </row>
    <row r="20718" spans="1:8">
      <c r="A20718" t="s">
        <v>4</v>
      </c>
      <c r="B20718" s="4" t="s">
        <v>5</v>
      </c>
      <c r="C20718" s="4" t="s">
        <v>7</v>
      </c>
      <c r="D20718" s="4" t="s">
        <v>13</v>
      </c>
      <c r="E20718" s="4" t="s">
        <v>14</v>
      </c>
      <c r="F20718" s="4" t="s">
        <v>13</v>
      </c>
      <c r="G20718" s="4" t="s">
        <v>13</v>
      </c>
      <c r="H20718" s="4" t="s">
        <v>8</v>
      </c>
    </row>
    <row r="20719" spans="1:8">
      <c r="A20719" t="n">
        <v>173792</v>
      </c>
      <c r="B20719" s="87" t="n">
        <v>100</v>
      </c>
      <c r="C20719" s="7" t="n">
        <v>6</v>
      </c>
      <c r="D20719" s="7" t="n">
        <v>-5.25</v>
      </c>
      <c r="E20719" s="7" t="n">
        <v>1082340147</v>
      </c>
      <c r="F20719" s="7" t="n">
        <v>50.7999992370605</v>
      </c>
      <c r="G20719" s="7" t="n">
        <v>0</v>
      </c>
      <c r="H20719" s="7" t="n">
        <v>0</v>
      </c>
    </row>
    <row r="20720" spans="1:8">
      <c r="A20720" t="s">
        <v>4</v>
      </c>
      <c r="B20720" s="4" t="s">
        <v>5</v>
      </c>
      <c r="C20720" s="4" t="s">
        <v>7</v>
      </c>
      <c r="D20720" s="4" t="s">
        <v>13</v>
      </c>
      <c r="E20720" s="4" t="s">
        <v>14</v>
      </c>
      <c r="F20720" s="4" t="s">
        <v>13</v>
      </c>
      <c r="G20720" s="4" t="s">
        <v>13</v>
      </c>
      <c r="H20720" s="4" t="s">
        <v>8</v>
      </c>
    </row>
    <row r="20721" spans="1:8">
      <c r="A20721" t="n">
        <v>173812</v>
      </c>
      <c r="B20721" s="87" t="n">
        <v>100</v>
      </c>
      <c r="C20721" s="7" t="n">
        <v>7</v>
      </c>
      <c r="D20721" s="7" t="n">
        <v>-5.25</v>
      </c>
      <c r="E20721" s="7" t="n">
        <v>1082340147</v>
      </c>
      <c r="F20721" s="7" t="n">
        <v>50.7999992370605</v>
      </c>
      <c r="G20721" s="7" t="n">
        <v>0</v>
      </c>
      <c r="H20721" s="7" t="n">
        <v>0</v>
      </c>
    </row>
    <row r="20722" spans="1:8">
      <c r="A20722" t="s">
        <v>4</v>
      </c>
      <c r="B20722" s="4" t="s">
        <v>5</v>
      </c>
      <c r="C20722" s="4" t="s">
        <v>7</v>
      </c>
      <c r="D20722" s="4" t="s">
        <v>13</v>
      </c>
      <c r="E20722" s="4" t="s">
        <v>14</v>
      </c>
      <c r="F20722" s="4" t="s">
        <v>13</v>
      </c>
      <c r="G20722" s="4" t="s">
        <v>13</v>
      </c>
      <c r="H20722" s="4" t="s">
        <v>8</v>
      </c>
    </row>
    <row r="20723" spans="1:8">
      <c r="A20723" t="n">
        <v>173832</v>
      </c>
      <c r="B20723" s="87" t="n">
        <v>100</v>
      </c>
      <c r="C20723" s="7" t="n">
        <v>8</v>
      </c>
      <c r="D20723" s="7" t="n">
        <v>-5.25</v>
      </c>
      <c r="E20723" s="7" t="n">
        <v>1082340147</v>
      </c>
      <c r="F20723" s="7" t="n">
        <v>50.7999992370605</v>
      </c>
      <c r="G20723" s="7" t="n">
        <v>0</v>
      </c>
      <c r="H20723" s="7" t="n">
        <v>0</v>
      </c>
    </row>
    <row r="20724" spans="1:8">
      <c r="A20724" t="s">
        <v>4</v>
      </c>
      <c r="B20724" s="4" t="s">
        <v>5</v>
      </c>
      <c r="C20724" s="4" t="s">
        <v>7</v>
      </c>
      <c r="D20724" s="4" t="s">
        <v>13</v>
      </c>
      <c r="E20724" s="4" t="s">
        <v>14</v>
      </c>
      <c r="F20724" s="4" t="s">
        <v>13</v>
      </c>
      <c r="G20724" s="4" t="s">
        <v>13</v>
      </c>
      <c r="H20724" s="4" t="s">
        <v>8</v>
      </c>
    </row>
    <row r="20725" spans="1:8">
      <c r="A20725" t="n">
        <v>173852</v>
      </c>
      <c r="B20725" s="87" t="n">
        <v>100</v>
      </c>
      <c r="C20725" s="7" t="n">
        <v>9</v>
      </c>
      <c r="D20725" s="7" t="n">
        <v>-5.25</v>
      </c>
      <c r="E20725" s="7" t="n">
        <v>1082340147</v>
      </c>
      <c r="F20725" s="7" t="n">
        <v>50.7999992370605</v>
      </c>
      <c r="G20725" s="7" t="n">
        <v>0</v>
      </c>
      <c r="H20725" s="7" t="n">
        <v>0</v>
      </c>
    </row>
    <row r="20726" spans="1:8">
      <c r="A20726" t="s">
        <v>4</v>
      </c>
      <c r="B20726" s="4" t="s">
        <v>5</v>
      </c>
      <c r="C20726" s="4" t="s">
        <v>7</v>
      </c>
      <c r="D20726" s="4" t="s">
        <v>13</v>
      </c>
      <c r="E20726" s="4" t="s">
        <v>14</v>
      </c>
      <c r="F20726" s="4" t="s">
        <v>13</v>
      </c>
      <c r="G20726" s="4" t="s">
        <v>13</v>
      </c>
      <c r="H20726" s="4" t="s">
        <v>8</v>
      </c>
    </row>
    <row r="20727" spans="1:8">
      <c r="A20727" t="n">
        <v>173872</v>
      </c>
      <c r="B20727" s="87" t="n">
        <v>100</v>
      </c>
      <c r="C20727" s="7" t="n">
        <v>11</v>
      </c>
      <c r="D20727" s="7" t="n">
        <v>-5.25</v>
      </c>
      <c r="E20727" s="7" t="n">
        <v>1082340147</v>
      </c>
      <c r="F20727" s="7" t="n">
        <v>50.7999992370605</v>
      </c>
      <c r="G20727" s="7" t="n">
        <v>0</v>
      </c>
      <c r="H20727" s="7" t="n">
        <v>0</v>
      </c>
    </row>
    <row r="20728" spans="1:8">
      <c r="A20728" t="s">
        <v>4</v>
      </c>
      <c r="B20728" s="4" t="s">
        <v>5</v>
      </c>
      <c r="C20728" s="4" t="s">
        <v>7</v>
      </c>
      <c r="D20728" s="4" t="s">
        <v>13</v>
      </c>
      <c r="E20728" s="4" t="s">
        <v>14</v>
      </c>
      <c r="F20728" s="4" t="s">
        <v>13</v>
      </c>
      <c r="G20728" s="4" t="s">
        <v>13</v>
      </c>
      <c r="H20728" s="4" t="s">
        <v>8</v>
      </c>
    </row>
    <row r="20729" spans="1:8">
      <c r="A20729" t="n">
        <v>173892</v>
      </c>
      <c r="B20729" s="87" t="n">
        <v>100</v>
      </c>
      <c r="C20729" s="7" t="n">
        <v>7032</v>
      </c>
      <c r="D20729" s="7" t="n">
        <v>-5.25</v>
      </c>
      <c r="E20729" s="7" t="n">
        <v>1082340147</v>
      </c>
      <c r="F20729" s="7" t="n">
        <v>50.7999992370605</v>
      </c>
      <c r="G20729" s="7" t="n">
        <v>0</v>
      </c>
      <c r="H20729" s="7" t="n">
        <v>0</v>
      </c>
    </row>
    <row r="20730" spans="1:8">
      <c r="A20730" t="s">
        <v>4</v>
      </c>
      <c r="B20730" s="4" t="s">
        <v>5</v>
      </c>
      <c r="C20730" s="4" t="s">
        <v>7</v>
      </c>
      <c r="D20730" s="4" t="s">
        <v>13</v>
      </c>
      <c r="E20730" s="4" t="s">
        <v>14</v>
      </c>
      <c r="F20730" s="4" t="s">
        <v>13</v>
      </c>
      <c r="G20730" s="4" t="s">
        <v>13</v>
      </c>
      <c r="H20730" s="4" t="s">
        <v>8</v>
      </c>
    </row>
    <row r="20731" spans="1:8">
      <c r="A20731" t="n">
        <v>173912</v>
      </c>
      <c r="B20731" s="87" t="n">
        <v>100</v>
      </c>
      <c r="C20731" s="7" t="n">
        <v>13</v>
      </c>
      <c r="D20731" s="7" t="n">
        <v>-5.25</v>
      </c>
      <c r="E20731" s="7" t="n">
        <v>1082340147</v>
      </c>
      <c r="F20731" s="7" t="n">
        <v>50.7999992370605</v>
      </c>
      <c r="G20731" s="7" t="n">
        <v>0</v>
      </c>
      <c r="H20731" s="7" t="n">
        <v>0</v>
      </c>
    </row>
    <row r="20732" spans="1:8">
      <c r="A20732" t="s">
        <v>4</v>
      </c>
      <c r="B20732" s="4" t="s">
        <v>5</v>
      </c>
      <c r="C20732" s="4" t="s">
        <v>7</v>
      </c>
      <c r="D20732" s="4" t="s">
        <v>13</v>
      </c>
      <c r="E20732" s="4" t="s">
        <v>14</v>
      </c>
      <c r="F20732" s="4" t="s">
        <v>13</v>
      </c>
      <c r="G20732" s="4" t="s">
        <v>13</v>
      </c>
      <c r="H20732" s="4" t="s">
        <v>8</v>
      </c>
    </row>
    <row r="20733" spans="1:8">
      <c r="A20733" t="n">
        <v>173932</v>
      </c>
      <c r="B20733" s="87" t="n">
        <v>100</v>
      </c>
      <c r="C20733" s="7" t="n">
        <v>83</v>
      </c>
      <c r="D20733" s="7" t="n">
        <v>-5.25</v>
      </c>
      <c r="E20733" s="7" t="n">
        <v>1082340147</v>
      </c>
      <c r="F20733" s="7" t="n">
        <v>50.7999992370605</v>
      </c>
      <c r="G20733" s="7" t="n">
        <v>0</v>
      </c>
      <c r="H20733" s="7" t="n">
        <v>0</v>
      </c>
    </row>
    <row r="20734" spans="1:8">
      <c r="A20734" t="s">
        <v>4</v>
      </c>
      <c r="B20734" s="4" t="s">
        <v>5</v>
      </c>
      <c r="C20734" s="4" t="s">
        <v>7</v>
      </c>
      <c r="D20734" s="4" t="s">
        <v>13</v>
      </c>
      <c r="E20734" s="4" t="s">
        <v>14</v>
      </c>
      <c r="F20734" s="4" t="s">
        <v>13</v>
      </c>
      <c r="G20734" s="4" t="s">
        <v>13</v>
      </c>
      <c r="H20734" s="4" t="s">
        <v>8</v>
      </c>
    </row>
    <row r="20735" spans="1:8">
      <c r="A20735" t="n">
        <v>173952</v>
      </c>
      <c r="B20735" s="87" t="n">
        <v>100</v>
      </c>
      <c r="C20735" s="7" t="n">
        <v>18</v>
      </c>
      <c r="D20735" s="7" t="n">
        <v>-5.25</v>
      </c>
      <c r="E20735" s="7" t="n">
        <v>1082340147</v>
      </c>
      <c r="F20735" s="7" t="n">
        <v>50.7999992370605</v>
      </c>
      <c r="G20735" s="7" t="n">
        <v>0</v>
      </c>
      <c r="H20735" s="7" t="n">
        <v>0</v>
      </c>
    </row>
    <row r="20736" spans="1:8">
      <c r="A20736" t="s">
        <v>4</v>
      </c>
      <c r="B20736" s="4" t="s">
        <v>5</v>
      </c>
      <c r="C20736" s="4" t="s">
        <v>7</v>
      </c>
    </row>
    <row r="20737" spans="1:8">
      <c r="A20737" t="n">
        <v>173972</v>
      </c>
      <c r="B20737" s="25" t="n">
        <v>16</v>
      </c>
      <c r="C20737" s="7" t="n">
        <v>0</v>
      </c>
    </row>
    <row r="20738" spans="1:8">
      <c r="A20738" t="s">
        <v>4</v>
      </c>
      <c r="B20738" s="4" t="s">
        <v>5</v>
      </c>
      <c r="C20738" s="4" t="s">
        <v>7</v>
      </c>
      <c r="D20738" s="4" t="s">
        <v>7</v>
      </c>
      <c r="E20738" s="4" t="s">
        <v>7</v>
      </c>
      <c r="F20738" s="4" t="s">
        <v>14</v>
      </c>
      <c r="G20738" s="4" t="s">
        <v>14</v>
      </c>
      <c r="H20738" s="4" t="s">
        <v>14</v>
      </c>
    </row>
    <row r="20739" spans="1:8">
      <c r="A20739" t="n">
        <v>173975</v>
      </c>
      <c r="B20739" s="56" t="n">
        <v>61</v>
      </c>
      <c r="C20739" s="7" t="n">
        <v>0</v>
      </c>
      <c r="D20739" s="7" t="n">
        <v>65535</v>
      </c>
      <c r="E20739" s="7" t="n">
        <v>0</v>
      </c>
      <c r="F20739" s="7" t="n">
        <v>-1062731776</v>
      </c>
      <c r="G20739" s="7" t="n">
        <v>1082340147</v>
      </c>
      <c r="H20739" s="7" t="n">
        <v>1112224563</v>
      </c>
    </row>
    <row r="20740" spans="1:8">
      <c r="A20740" t="s">
        <v>4</v>
      </c>
      <c r="B20740" s="4" t="s">
        <v>5</v>
      </c>
      <c r="C20740" s="4" t="s">
        <v>7</v>
      </c>
      <c r="D20740" s="4" t="s">
        <v>7</v>
      </c>
      <c r="E20740" s="4" t="s">
        <v>7</v>
      </c>
      <c r="F20740" s="4" t="s">
        <v>14</v>
      </c>
      <c r="G20740" s="4" t="s">
        <v>14</v>
      </c>
      <c r="H20740" s="4" t="s">
        <v>14</v>
      </c>
    </row>
    <row r="20741" spans="1:8">
      <c r="A20741" t="n">
        <v>173994</v>
      </c>
      <c r="B20741" s="56" t="n">
        <v>61</v>
      </c>
      <c r="C20741" s="7" t="n">
        <v>1</v>
      </c>
      <c r="D20741" s="7" t="n">
        <v>65535</v>
      </c>
      <c r="E20741" s="7" t="n">
        <v>0</v>
      </c>
      <c r="F20741" s="7" t="n">
        <v>-1062731776</v>
      </c>
      <c r="G20741" s="7" t="n">
        <v>1082340147</v>
      </c>
      <c r="H20741" s="7" t="n">
        <v>1112224563</v>
      </c>
    </row>
    <row r="20742" spans="1:8">
      <c r="A20742" t="s">
        <v>4</v>
      </c>
      <c r="B20742" s="4" t="s">
        <v>5</v>
      </c>
      <c r="C20742" s="4" t="s">
        <v>7</v>
      </c>
      <c r="D20742" s="4" t="s">
        <v>7</v>
      </c>
      <c r="E20742" s="4" t="s">
        <v>7</v>
      </c>
      <c r="F20742" s="4" t="s">
        <v>14</v>
      </c>
      <c r="G20742" s="4" t="s">
        <v>14</v>
      </c>
      <c r="H20742" s="4" t="s">
        <v>14</v>
      </c>
    </row>
    <row r="20743" spans="1:8">
      <c r="A20743" t="n">
        <v>174013</v>
      </c>
      <c r="B20743" s="56" t="n">
        <v>61</v>
      </c>
      <c r="C20743" s="7" t="n">
        <v>2</v>
      </c>
      <c r="D20743" s="7" t="n">
        <v>65535</v>
      </c>
      <c r="E20743" s="7" t="n">
        <v>0</v>
      </c>
      <c r="F20743" s="7" t="n">
        <v>-1062731776</v>
      </c>
      <c r="G20743" s="7" t="n">
        <v>1082340147</v>
      </c>
      <c r="H20743" s="7" t="n">
        <v>1112224563</v>
      </c>
    </row>
    <row r="20744" spans="1:8">
      <c r="A20744" t="s">
        <v>4</v>
      </c>
      <c r="B20744" s="4" t="s">
        <v>5</v>
      </c>
      <c r="C20744" s="4" t="s">
        <v>7</v>
      </c>
      <c r="D20744" s="4" t="s">
        <v>7</v>
      </c>
      <c r="E20744" s="4" t="s">
        <v>7</v>
      </c>
      <c r="F20744" s="4" t="s">
        <v>14</v>
      </c>
      <c r="G20744" s="4" t="s">
        <v>14</v>
      </c>
      <c r="H20744" s="4" t="s">
        <v>14</v>
      </c>
    </row>
    <row r="20745" spans="1:8">
      <c r="A20745" t="n">
        <v>174032</v>
      </c>
      <c r="B20745" s="56" t="n">
        <v>61</v>
      </c>
      <c r="C20745" s="7" t="n">
        <v>3</v>
      </c>
      <c r="D20745" s="7" t="n">
        <v>65535</v>
      </c>
      <c r="E20745" s="7" t="n">
        <v>0</v>
      </c>
      <c r="F20745" s="7" t="n">
        <v>-1062731776</v>
      </c>
      <c r="G20745" s="7" t="n">
        <v>1082340147</v>
      </c>
      <c r="H20745" s="7" t="n">
        <v>1112224563</v>
      </c>
    </row>
    <row r="20746" spans="1:8">
      <c r="A20746" t="s">
        <v>4</v>
      </c>
      <c r="B20746" s="4" t="s">
        <v>5</v>
      </c>
      <c r="C20746" s="4" t="s">
        <v>7</v>
      </c>
      <c r="D20746" s="4" t="s">
        <v>7</v>
      </c>
      <c r="E20746" s="4" t="s">
        <v>7</v>
      </c>
      <c r="F20746" s="4" t="s">
        <v>14</v>
      </c>
      <c r="G20746" s="4" t="s">
        <v>14</v>
      </c>
      <c r="H20746" s="4" t="s">
        <v>14</v>
      </c>
    </row>
    <row r="20747" spans="1:8">
      <c r="A20747" t="n">
        <v>174051</v>
      </c>
      <c r="B20747" s="56" t="n">
        <v>61</v>
      </c>
      <c r="C20747" s="7" t="n">
        <v>4</v>
      </c>
      <c r="D20747" s="7" t="n">
        <v>65535</v>
      </c>
      <c r="E20747" s="7" t="n">
        <v>0</v>
      </c>
      <c r="F20747" s="7" t="n">
        <v>-1062731776</v>
      </c>
      <c r="G20747" s="7" t="n">
        <v>1082340147</v>
      </c>
      <c r="H20747" s="7" t="n">
        <v>1112224563</v>
      </c>
    </row>
    <row r="20748" spans="1:8">
      <c r="A20748" t="s">
        <v>4</v>
      </c>
      <c r="B20748" s="4" t="s">
        <v>5</v>
      </c>
      <c r="C20748" s="4" t="s">
        <v>7</v>
      </c>
      <c r="D20748" s="4" t="s">
        <v>7</v>
      </c>
      <c r="E20748" s="4" t="s">
        <v>7</v>
      </c>
      <c r="F20748" s="4" t="s">
        <v>14</v>
      </c>
      <c r="G20748" s="4" t="s">
        <v>14</v>
      </c>
      <c r="H20748" s="4" t="s">
        <v>14</v>
      </c>
    </row>
    <row r="20749" spans="1:8">
      <c r="A20749" t="n">
        <v>174070</v>
      </c>
      <c r="B20749" s="56" t="n">
        <v>61</v>
      </c>
      <c r="C20749" s="7" t="n">
        <v>5</v>
      </c>
      <c r="D20749" s="7" t="n">
        <v>65535</v>
      </c>
      <c r="E20749" s="7" t="n">
        <v>0</v>
      </c>
      <c r="F20749" s="7" t="n">
        <v>-1062731776</v>
      </c>
      <c r="G20749" s="7" t="n">
        <v>1082340147</v>
      </c>
      <c r="H20749" s="7" t="n">
        <v>1112224563</v>
      </c>
    </row>
    <row r="20750" spans="1:8">
      <c r="A20750" t="s">
        <v>4</v>
      </c>
      <c r="B20750" s="4" t="s">
        <v>5</v>
      </c>
      <c r="C20750" s="4" t="s">
        <v>7</v>
      </c>
      <c r="D20750" s="4" t="s">
        <v>7</v>
      </c>
      <c r="E20750" s="4" t="s">
        <v>7</v>
      </c>
      <c r="F20750" s="4" t="s">
        <v>14</v>
      </c>
      <c r="G20750" s="4" t="s">
        <v>14</v>
      </c>
      <c r="H20750" s="4" t="s">
        <v>14</v>
      </c>
    </row>
    <row r="20751" spans="1:8">
      <c r="A20751" t="n">
        <v>174089</v>
      </c>
      <c r="B20751" s="56" t="n">
        <v>61</v>
      </c>
      <c r="C20751" s="7" t="n">
        <v>6</v>
      </c>
      <c r="D20751" s="7" t="n">
        <v>65535</v>
      </c>
      <c r="E20751" s="7" t="n">
        <v>0</v>
      </c>
      <c r="F20751" s="7" t="n">
        <v>-1062731776</v>
      </c>
      <c r="G20751" s="7" t="n">
        <v>1082340147</v>
      </c>
      <c r="H20751" s="7" t="n">
        <v>1112224563</v>
      </c>
    </row>
    <row r="20752" spans="1:8">
      <c r="A20752" t="s">
        <v>4</v>
      </c>
      <c r="B20752" s="4" t="s">
        <v>5</v>
      </c>
      <c r="C20752" s="4" t="s">
        <v>7</v>
      </c>
      <c r="D20752" s="4" t="s">
        <v>7</v>
      </c>
      <c r="E20752" s="4" t="s">
        <v>7</v>
      </c>
      <c r="F20752" s="4" t="s">
        <v>14</v>
      </c>
      <c r="G20752" s="4" t="s">
        <v>14</v>
      </c>
      <c r="H20752" s="4" t="s">
        <v>14</v>
      </c>
    </row>
    <row r="20753" spans="1:8">
      <c r="A20753" t="n">
        <v>174108</v>
      </c>
      <c r="B20753" s="56" t="n">
        <v>61</v>
      </c>
      <c r="C20753" s="7" t="n">
        <v>7</v>
      </c>
      <c r="D20753" s="7" t="n">
        <v>65535</v>
      </c>
      <c r="E20753" s="7" t="n">
        <v>0</v>
      </c>
      <c r="F20753" s="7" t="n">
        <v>-1062731776</v>
      </c>
      <c r="G20753" s="7" t="n">
        <v>1082340147</v>
      </c>
      <c r="H20753" s="7" t="n">
        <v>1112224563</v>
      </c>
    </row>
    <row r="20754" spans="1:8">
      <c r="A20754" t="s">
        <v>4</v>
      </c>
      <c r="B20754" s="4" t="s">
        <v>5</v>
      </c>
      <c r="C20754" s="4" t="s">
        <v>7</v>
      </c>
      <c r="D20754" s="4" t="s">
        <v>7</v>
      </c>
      <c r="E20754" s="4" t="s">
        <v>7</v>
      </c>
      <c r="F20754" s="4" t="s">
        <v>14</v>
      </c>
      <c r="G20754" s="4" t="s">
        <v>14</v>
      </c>
      <c r="H20754" s="4" t="s">
        <v>14</v>
      </c>
    </row>
    <row r="20755" spans="1:8">
      <c r="A20755" t="n">
        <v>174127</v>
      </c>
      <c r="B20755" s="56" t="n">
        <v>61</v>
      </c>
      <c r="C20755" s="7" t="n">
        <v>8</v>
      </c>
      <c r="D20755" s="7" t="n">
        <v>65535</v>
      </c>
      <c r="E20755" s="7" t="n">
        <v>0</v>
      </c>
      <c r="F20755" s="7" t="n">
        <v>-1062731776</v>
      </c>
      <c r="G20755" s="7" t="n">
        <v>1082340147</v>
      </c>
      <c r="H20755" s="7" t="n">
        <v>1112224563</v>
      </c>
    </row>
    <row r="20756" spans="1:8">
      <c r="A20756" t="s">
        <v>4</v>
      </c>
      <c r="B20756" s="4" t="s">
        <v>5</v>
      </c>
      <c r="C20756" s="4" t="s">
        <v>7</v>
      </c>
      <c r="D20756" s="4" t="s">
        <v>7</v>
      </c>
      <c r="E20756" s="4" t="s">
        <v>7</v>
      </c>
      <c r="F20756" s="4" t="s">
        <v>14</v>
      </c>
      <c r="G20756" s="4" t="s">
        <v>14</v>
      </c>
      <c r="H20756" s="4" t="s">
        <v>14</v>
      </c>
    </row>
    <row r="20757" spans="1:8">
      <c r="A20757" t="n">
        <v>174146</v>
      </c>
      <c r="B20757" s="56" t="n">
        <v>61</v>
      </c>
      <c r="C20757" s="7" t="n">
        <v>9</v>
      </c>
      <c r="D20757" s="7" t="n">
        <v>65535</v>
      </c>
      <c r="E20757" s="7" t="n">
        <v>0</v>
      </c>
      <c r="F20757" s="7" t="n">
        <v>-1062731776</v>
      </c>
      <c r="G20757" s="7" t="n">
        <v>1082340147</v>
      </c>
      <c r="H20757" s="7" t="n">
        <v>1112224563</v>
      </c>
    </row>
    <row r="20758" spans="1:8">
      <c r="A20758" t="s">
        <v>4</v>
      </c>
      <c r="B20758" s="4" t="s">
        <v>5</v>
      </c>
      <c r="C20758" s="4" t="s">
        <v>7</v>
      </c>
      <c r="D20758" s="4" t="s">
        <v>7</v>
      </c>
      <c r="E20758" s="4" t="s">
        <v>7</v>
      </c>
      <c r="F20758" s="4" t="s">
        <v>14</v>
      </c>
      <c r="G20758" s="4" t="s">
        <v>14</v>
      </c>
      <c r="H20758" s="4" t="s">
        <v>14</v>
      </c>
    </row>
    <row r="20759" spans="1:8">
      <c r="A20759" t="n">
        <v>174165</v>
      </c>
      <c r="B20759" s="56" t="n">
        <v>61</v>
      </c>
      <c r="C20759" s="7" t="n">
        <v>11</v>
      </c>
      <c r="D20759" s="7" t="n">
        <v>65535</v>
      </c>
      <c r="E20759" s="7" t="n">
        <v>0</v>
      </c>
      <c r="F20759" s="7" t="n">
        <v>-1062731776</v>
      </c>
      <c r="G20759" s="7" t="n">
        <v>1082340147</v>
      </c>
      <c r="H20759" s="7" t="n">
        <v>1112224563</v>
      </c>
    </row>
    <row r="20760" spans="1:8">
      <c r="A20760" t="s">
        <v>4</v>
      </c>
      <c r="B20760" s="4" t="s">
        <v>5</v>
      </c>
      <c r="C20760" s="4" t="s">
        <v>7</v>
      </c>
      <c r="D20760" s="4" t="s">
        <v>7</v>
      </c>
      <c r="E20760" s="4" t="s">
        <v>7</v>
      </c>
      <c r="F20760" s="4" t="s">
        <v>14</v>
      </c>
      <c r="G20760" s="4" t="s">
        <v>14</v>
      </c>
      <c r="H20760" s="4" t="s">
        <v>14</v>
      </c>
    </row>
    <row r="20761" spans="1:8">
      <c r="A20761" t="n">
        <v>174184</v>
      </c>
      <c r="B20761" s="56" t="n">
        <v>61</v>
      </c>
      <c r="C20761" s="7" t="n">
        <v>7032</v>
      </c>
      <c r="D20761" s="7" t="n">
        <v>65535</v>
      </c>
      <c r="E20761" s="7" t="n">
        <v>0</v>
      </c>
      <c r="F20761" s="7" t="n">
        <v>-1062731776</v>
      </c>
      <c r="G20761" s="7" t="n">
        <v>1082340147</v>
      </c>
      <c r="H20761" s="7" t="n">
        <v>1112224563</v>
      </c>
    </row>
    <row r="20762" spans="1:8">
      <c r="A20762" t="s">
        <v>4</v>
      </c>
      <c r="B20762" s="4" t="s">
        <v>5</v>
      </c>
      <c r="C20762" s="4" t="s">
        <v>7</v>
      </c>
      <c r="D20762" s="4" t="s">
        <v>7</v>
      </c>
      <c r="E20762" s="4" t="s">
        <v>7</v>
      </c>
      <c r="F20762" s="4" t="s">
        <v>14</v>
      </c>
      <c r="G20762" s="4" t="s">
        <v>14</v>
      </c>
      <c r="H20762" s="4" t="s">
        <v>14</v>
      </c>
    </row>
    <row r="20763" spans="1:8">
      <c r="A20763" t="n">
        <v>174203</v>
      </c>
      <c r="B20763" s="56" t="n">
        <v>61</v>
      </c>
      <c r="C20763" s="7" t="n">
        <v>13</v>
      </c>
      <c r="D20763" s="7" t="n">
        <v>65535</v>
      </c>
      <c r="E20763" s="7" t="n">
        <v>0</v>
      </c>
      <c r="F20763" s="7" t="n">
        <v>-1062731776</v>
      </c>
      <c r="G20763" s="7" t="n">
        <v>1082340147</v>
      </c>
      <c r="H20763" s="7" t="n">
        <v>1112224563</v>
      </c>
    </row>
    <row r="20764" spans="1:8">
      <c r="A20764" t="s">
        <v>4</v>
      </c>
      <c r="B20764" s="4" t="s">
        <v>5</v>
      </c>
      <c r="C20764" s="4" t="s">
        <v>7</v>
      </c>
      <c r="D20764" s="4" t="s">
        <v>7</v>
      </c>
      <c r="E20764" s="4" t="s">
        <v>7</v>
      </c>
      <c r="F20764" s="4" t="s">
        <v>14</v>
      </c>
      <c r="G20764" s="4" t="s">
        <v>14</v>
      </c>
      <c r="H20764" s="4" t="s">
        <v>14</v>
      </c>
    </row>
    <row r="20765" spans="1:8">
      <c r="A20765" t="n">
        <v>174222</v>
      </c>
      <c r="B20765" s="56" t="n">
        <v>61</v>
      </c>
      <c r="C20765" s="7" t="n">
        <v>83</v>
      </c>
      <c r="D20765" s="7" t="n">
        <v>65535</v>
      </c>
      <c r="E20765" s="7" t="n">
        <v>0</v>
      </c>
      <c r="F20765" s="7" t="n">
        <v>-1062731776</v>
      </c>
      <c r="G20765" s="7" t="n">
        <v>1082340147</v>
      </c>
      <c r="H20765" s="7" t="n">
        <v>1112224563</v>
      </c>
    </row>
    <row r="20766" spans="1:8">
      <c r="A20766" t="s">
        <v>4</v>
      </c>
      <c r="B20766" s="4" t="s">
        <v>5</v>
      </c>
      <c r="C20766" s="4" t="s">
        <v>7</v>
      </c>
      <c r="D20766" s="4" t="s">
        <v>7</v>
      </c>
      <c r="E20766" s="4" t="s">
        <v>7</v>
      </c>
      <c r="F20766" s="4" t="s">
        <v>14</v>
      </c>
      <c r="G20766" s="4" t="s">
        <v>14</v>
      </c>
      <c r="H20766" s="4" t="s">
        <v>14</v>
      </c>
    </row>
    <row r="20767" spans="1:8">
      <c r="A20767" t="n">
        <v>174241</v>
      </c>
      <c r="B20767" s="56" t="n">
        <v>61</v>
      </c>
      <c r="C20767" s="7" t="n">
        <v>18</v>
      </c>
      <c r="D20767" s="7" t="n">
        <v>65535</v>
      </c>
      <c r="E20767" s="7" t="n">
        <v>0</v>
      </c>
      <c r="F20767" s="7" t="n">
        <v>-1062731776</v>
      </c>
      <c r="G20767" s="7" t="n">
        <v>1082340147</v>
      </c>
      <c r="H20767" s="7" t="n">
        <v>1112224563</v>
      </c>
    </row>
    <row r="20768" spans="1:8">
      <c r="A20768" t="s">
        <v>4</v>
      </c>
      <c r="B20768" s="4" t="s">
        <v>5</v>
      </c>
      <c r="C20768" s="4" t="s">
        <v>7</v>
      </c>
      <c r="D20768" s="4" t="s">
        <v>8</v>
      </c>
      <c r="E20768" s="4" t="s">
        <v>9</v>
      </c>
      <c r="F20768" s="4" t="s">
        <v>13</v>
      </c>
      <c r="G20768" s="4" t="s">
        <v>13</v>
      </c>
      <c r="H20768" s="4" t="s">
        <v>13</v>
      </c>
    </row>
    <row r="20769" spans="1:8">
      <c r="A20769" t="n">
        <v>174260</v>
      </c>
      <c r="B20769" s="52" t="n">
        <v>48</v>
      </c>
      <c r="C20769" s="7" t="n">
        <v>12</v>
      </c>
      <c r="D20769" s="7" t="n">
        <v>0</v>
      </c>
      <c r="E20769" s="7" t="s">
        <v>245</v>
      </c>
      <c r="F20769" s="7" t="n">
        <v>-1</v>
      </c>
      <c r="G20769" s="7" t="n">
        <v>1</v>
      </c>
      <c r="H20769" s="7" t="n">
        <v>0</v>
      </c>
    </row>
    <row r="20770" spans="1:8">
      <c r="A20770" t="s">
        <v>4</v>
      </c>
      <c r="B20770" s="4" t="s">
        <v>5</v>
      </c>
      <c r="C20770" s="4" t="s">
        <v>7</v>
      </c>
      <c r="D20770" s="4" t="s">
        <v>8</v>
      </c>
      <c r="E20770" s="4" t="s">
        <v>9</v>
      </c>
      <c r="F20770" s="4" t="s">
        <v>13</v>
      </c>
      <c r="G20770" s="4" t="s">
        <v>13</v>
      </c>
      <c r="H20770" s="4" t="s">
        <v>13</v>
      </c>
    </row>
    <row r="20771" spans="1:8">
      <c r="A20771" t="n">
        <v>174286</v>
      </c>
      <c r="B20771" s="52" t="n">
        <v>48</v>
      </c>
      <c r="C20771" s="7" t="n">
        <v>13</v>
      </c>
      <c r="D20771" s="7" t="n">
        <v>0</v>
      </c>
      <c r="E20771" s="7" t="s">
        <v>190</v>
      </c>
      <c r="F20771" s="7" t="n">
        <v>-1</v>
      </c>
      <c r="G20771" s="7" t="n">
        <v>1</v>
      </c>
      <c r="H20771" s="7" t="n">
        <v>0</v>
      </c>
    </row>
    <row r="20772" spans="1:8">
      <c r="A20772" t="s">
        <v>4</v>
      </c>
      <c r="B20772" s="4" t="s">
        <v>5</v>
      </c>
      <c r="C20772" s="4" t="s">
        <v>7</v>
      </c>
      <c r="D20772" s="4" t="s">
        <v>8</v>
      </c>
      <c r="E20772" s="4" t="s">
        <v>9</v>
      </c>
      <c r="F20772" s="4" t="s">
        <v>13</v>
      </c>
      <c r="G20772" s="4" t="s">
        <v>13</v>
      </c>
      <c r="H20772" s="4" t="s">
        <v>13</v>
      </c>
    </row>
    <row r="20773" spans="1:8">
      <c r="A20773" t="n">
        <v>174313</v>
      </c>
      <c r="B20773" s="52" t="n">
        <v>48</v>
      </c>
      <c r="C20773" s="7" t="n">
        <v>107</v>
      </c>
      <c r="D20773" s="7" t="n">
        <v>0</v>
      </c>
      <c r="E20773" s="7" t="s">
        <v>248</v>
      </c>
      <c r="F20773" s="7" t="n">
        <v>-1</v>
      </c>
      <c r="G20773" s="7" t="n">
        <v>1</v>
      </c>
      <c r="H20773" s="7" t="n">
        <v>0</v>
      </c>
    </row>
    <row r="20774" spans="1:8">
      <c r="A20774" t="s">
        <v>4</v>
      </c>
      <c r="B20774" s="4" t="s">
        <v>5</v>
      </c>
      <c r="C20774" s="4" t="s">
        <v>7</v>
      </c>
      <c r="D20774" s="4" t="s">
        <v>8</v>
      </c>
      <c r="E20774" s="4" t="s">
        <v>9</v>
      </c>
      <c r="F20774" s="4" t="s">
        <v>13</v>
      </c>
      <c r="G20774" s="4" t="s">
        <v>13</v>
      </c>
      <c r="H20774" s="4" t="s">
        <v>13</v>
      </c>
    </row>
    <row r="20775" spans="1:8">
      <c r="A20775" t="n">
        <v>174342</v>
      </c>
      <c r="B20775" s="52" t="n">
        <v>48</v>
      </c>
      <c r="C20775" s="7" t="n">
        <v>108</v>
      </c>
      <c r="D20775" s="7" t="n">
        <v>0</v>
      </c>
      <c r="E20775" s="7" t="s">
        <v>248</v>
      </c>
      <c r="F20775" s="7" t="n">
        <v>-1</v>
      </c>
      <c r="G20775" s="7" t="n">
        <v>1</v>
      </c>
      <c r="H20775" s="7" t="n">
        <v>0</v>
      </c>
    </row>
    <row r="20776" spans="1:8">
      <c r="A20776" t="s">
        <v>4</v>
      </c>
      <c r="B20776" s="4" t="s">
        <v>5</v>
      </c>
      <c r="C20776" s="4" t="s">
        <v>8</v>
      </c>
      <c r="D20776" s="4" t="s">
        <v>7</v>
      </c>
      <c r="E20776" s="4" t="s">
        <v>8</v>
      </c>
      <c r="F20776" s="4" t="s">
        <v>12</v>
      </c>
    </row>
    <row r="20777" spans="1:8">
      <c r="A20777" t="n">
        <v>174371</v>
      </c>
      <c r="B20777" s="12" t="n">
        <v>5</v>
      </c>
      <c r="C20777" s="7" t="n">
        <v>30</v>
      </c>
      <c r="D20777" s="7" t="n">
        <v>10671</v>
      </c>
      <c r="E20777" s="7" t="n">
        <v>1</v>
      </c>
      <c r="F20777" s="13" t="n">
        <f t="normal" ca="1">A20781</f>
        <v>0</v>
      </c>
    </row>
    <row r="20778" spans="1:8">
      <c r="A20778" t="s">
        <v>4</v>
      </c>
      <c r="B20778" s="4" t="s">
        <v>5</v>
      </c>
      <c r="C20778" s="4" t="s">
        <v>7</v>
      </c>
      <c r="D20778" s="4" t="s">
        <v>8</v>
      </c>
      <c r="E20778" s="4" t="s">
        <v>9</v>
      </c>
      <c r="F20778" s="4" t="s">
        <v>13</v>
      </c>
      <c r="G20778" s="4" t="s">
        <v>13</v>
      </c>
      <c r="H20778" s="4" t="s">
        <v>13</v>
      </c>
    </row>
    <row r="20779" spans="1:8">
      <c r="A20779" t="n">
        <v>174380</v>
      </c>
      <c r="B20779" s="52" t="n">
        <v>48</v>
      </c>
      <c r="C20779" s="7" t="n">
        <v>90</v>
      </c>
      <c r="D20779" s="7" t="n">
        <v>0</v>
      </c>
      <c r="E20779" s="7" t="s">
        <v>248</v>
      </c>
      <c r="F20779" s="7" t="n">
        <v>-1</v>
      </c>
      <c r="G20779" s="7" t="n">
        <v>1</v>
      </c>
      <c r="H20779" s="7" t="n">
        <v>0</v>
      </c>
    </row>
    <row r="20780" spans="1:8">
      <c r="A20780" t="s">
        <v>4</v>
      </c>
      <c r="B20780" s="4" t="s">
        <v>5</v>
      </c>
      <c r="C20780" s="4" t="s">
        <v>8</v>
      </c>
      <c r="D20780" s="4" t="s">
        <v>7</v>
      </c>
      <c r="E20780" s="4" t="s">
        <v>8</v>
      </c>
      <c r="F20780" s="4" t="s">
        <v>12</v>
      </c>
    </row>
    <row r="20781" spans="1:8">
      <c r="A20781" t="n">
        <v>174409</v>
      </c>
      <c r="B20781" s="12" t="n">
        <v>5</v>
      </c>
      <c r="C20781" s="7" t="n">
        <v>30</v>
      </c>
      <c r="D20781" s="7" t="n">
        <v>10692</v>
      </c>
      <c r="E20781" s="7" t="n">
        <v>1</v>
      </c>
      <c r="F20781" s="13" t="n">
        <f t="normal" ca="1">A20785</f>
        <v>0</v>
      </c>
    </row>
    <row r="20782" spans="1:8">
      <c r="A20782" t="s">
        <v>4</v>
      </c>
      <c r="B20782" s="4" t="s">
        <v>5</v>
      </c>
      <c r="C20782" s="4" t="s">
        <v>7</v>
      </c>
      <c r="D20782" s="4" t="s">
        <v>8</v>
      </c>
      <c r="E20782" s="4" t="s">
        <v>9</v>
      </c>
      <c r="F20782" s="4" t="s">
        <v>13</v>
      </c>
      <c r="G20782" s="4" t="s">
        <v>13</v>
      </c>
      <c r="H20782" s="4" t="s">
        <v>13</v>
      </c>
    </row>
    <row r="20783" spans="1:8">
      <c r="A20783" t="n">
        <v>174418</v>
      </c>
      <c r="B20783" s="52" t="n">
        <v>48</v>
      </c>
      <c r="C20783" s="7" t="n">
        <v>94</v>
      </c>
      <c r="D20783" s="7" t="n">
        <v>0</v>
      </c>
      <c r="E20783" s="7" t="s">
        <v>248</v>
      </c>
      <c r="F20783" s="7" t="n">
        <v>-1</v>
      </c>
      <c r="G20783" s="7" t="n">
        <v>1</v>
      </c>
      <c r="H20783" s="7" t="n">
        <v>0</v>
      </c>
    </row>
    <row r="20784" spans="1:8">
      <c r="A20784" t="s">
        <v>4</v>
      </c>
      <c r="B20784" s="4" t="s">
        <v>5</v>
      </c>
      <c r="C20784" s="4" t="s">
        <v>8</v>
      </c>
      <c r="D20784" s="4" t="s">
        <v>7</v>
      </c>
      <c r="E20784" s="4" t="s">
        <v>8</v>
      </c>
      <c r="F20784" s="4" t="s">
        <v>12</v>
      </c>
    </row>
    <row r="20785" spans="1:8">
      <c r="A20785" t="n">
        <v>174447</v>
      </c>
      <c r="B20785" s="12" t="n">
        <v>5</v>
      </c>
      <c r="C20785" s="7" t="n">
        <v>30</v>
      </c>
      <c r="D20785" s="7" t="n">
        <v>10637</v>
      </c>
      <c r="E20785" s="7" t="n">
        <v>1</v>
      </c>
      <c r="F20785" s="13" t="n">
        <f t="normal" ca="1">A20791</f>
        <v>0</v>
      </c>
    </row>
    <row r="20786" spans="1:8">
      <c r="A20786" t="s">
        <v>4</v>
      </c>
      <c r="B20786" s="4" t="s">
        <v>5</v>
      </c>
      <c r="C20786" s="4" t="s">
        <v>7</v>
      </c>
      <c r="D20786" s="4" t="s">
        <v>8</v>
      </c>
      <c r="E20786" s="4" t="s">
        <v>9</v>
      </c>
      <c r="F20786" s="4" t="s">
        <v>13</v>
      </c>
      <c r="G20786" s="4" t="s">
        <v>13</v>
      </c>
      <c r="H20786" s="4" t="s">
        <v>13</v>
      </c>
    </row>
    <row r="20787" spans="1:8">
      <c r="A20787" t="n">
        <v>174456</v>
      </c>
      <c r="B20787" s="52" t="n">
        <v>48</v>
      </c>
      <c r="C20787" s="7" t="n">
        <v>106</v>
      </c>
      <c r="D20787" s="7" t="n">
        <v>0</v>
      </c>
      <c r="E20787" s="7" t="s">
        <v>248</v>
      </c>
      <c r="F20787" s="7" t="n">
        <v>-1</v>
      </c>
      <c r="G20787" s="7" t="n">
        <v>1</v>
      </c>
      <c r="H20787" s="7" t="n">
        <v>0</v>
      </c>
    </row>
    <row r="20788" spans="1:8">
      <c r="A20788" t="s">
        <v>4</v>
      </c>
      <c r="B20788" s="4" t="s">
        <v>5</v>
      </c>
      <c r="C20788" s="4" t="s">
        <v>12</v>
      </c>
    </row>
    <row r="20789" spans="1:8">
      <c r="A20789" t="n">
        <v>174485</v>
      </c>
      <c r="B20789" s="15" t="n">
        <v>3</v>
      </c>
      <c r="C20789" s="13" t="n">
        <f t="normal" ca="1">A20793</f>
        <v>0</v>
      </c>
    </row>
    <row r="20790" spans="1:8">
      <c r="A20790" t="s">
        <v>4</v>
      </c>
      <c r="B20790" s="4" t="s">
        <v>5</v>
      </c>
      <c r="C20790" s="4" t="s">
        <v>7</v>
      </c>
      <c r="D20790" s="4" t="s">
        <v>8</v>
      </c>
      <c r="E20790" s="4" t="s">
        <v>9</v>
      </c>
      <c r="F20790" s="4" t="s">
        <v>13</v>
      </c>
      <c r="G20790" s="4" t="s">
        <v>13</v>
      </c>
      <c r="H20790" s="4" t="s">
        <v>13</v>
      </c>
    </row>
    <row r="20791" spans="1:8">
      <c r="A20791" t="n">
        <v>174490</v>
      </c>
      <c r="B20791" s="52" t="n">
        <v>48</v>
      </c>
      <c r="C20791" s="7" t="n">
        <v>7044</v>
      </c>
      <c r="D20791" s="7" t="n">
        <v>0</v>
      </c>
      <c r="E20791" s="7" t="s">
        <v>248</v>
      </c>
      <c r="F20791" s="7" t="n">
        <v>-1</v>
      </c>
      <c r="G20791" s="7" t="n">
        <v>1</v>
      </c>
      <c r="H20791" s="7" t="n">
        <v>0</v>
      </c>
    </row>
    <row r="20792" spans="1:8">
      <c r="A20792" t="s">
        <v>4</v>
      </c>
      <c r="B20792" s="4" t="s">
        <v>5</v>
      </c>
      <c r="C20792" s="4" t="s">
        <v>8</v>
      </c>
      <c r="D20792" s="4" t="s">
        <v>7</v>
      </c>
      <c r="E20792" s="4" t="s">
        <v>9</v>
      </c>
      <c r="F20792" s="4" t="s">
        <v>9</v>
      </c>
      <c r="G20792" s="4" t="s">
        <v>9</v>
      </c>
      <c r="H20792" s="4" t="s">
        <v>9</v>
      </c>
    </row>
    <row r="20793" spans="1:8">
      <c r="A20793" t="n">
        <v>174519</v>
      </c>
      <c r="B20793" s="39" t="n">
        <v>51</v>
      </c>
      <c r="C20793" s="7" t="n">
        <v>3</v>
      </c>
      <c r="D20793" s="7" t="n">
        <v>15</v>
      </c>
      <c r="E20793" s="7" t="s">
        <v>739</v>
      </c>
      <c r="F20793" s="7" t="s">
        <v>239</v>
      </c>
      <c r="G20793" s="7" t="s">
        <v>94</v>
      </c>
      <c r="H20793" s="7" t="s">
        <v>95</v>
      </c>
    </row>
    <row r="20794" spans="1:8">
      <c r="A20794" t="s">
        <v>4</v>
      </c>
      <c r="B20794" s="4" t="s">
        <v>5</v>
      </c>
      <c r="C20794" s="4" t="s">
        <v>8</v>
      </c>
      <c r="D20794" s="4" t="s">
        <v>7</v>
      </c>
      <c r="E20794" s="4" t="s">
        <v>13</v>
      </c>
    </row>
    <row r="20795" spans="1:8">
      <c r="A20795" t="n">
        <v>174540</v>
      </c>
      <c r="B20795" s="27" t="n">
        <v>58</v>
      </c>
      <c r="C20795" s="7" t="n">
        <v>100</v>
      </c>
      <c r="D20795" s="7" t="n">
        <v>1000</v>
      </c>
      <c r="E20795" s="7" t="n">
        <v>1</v>
      </c>
    </row>
    <row r="20796" spans="1:8">
      <c r="A20796" t="s">
        <v>4</v>
      </c>
      <c r="B20796" s="4" t="s">
        <v>5</v>
      </c>
      <c r="C20796" s="4" t="s">
        <v>8</v>
      </c>
      <c r="D20796" s="4" t="s">
        <v>7</v>
      </c>
    </row>
    <row r="20797" spans="1:8">
      <c r="A20797" t="n">
        <v>174548</v>
      </c>
      <c r="B20797" s="27" t="n">
        <v>58</v>
      </c>
      <c r="C20797" s="7" t="n">
        <v>255</v>
      </c>
      <c r="D20797" s="7" t="n">
        <v>0</v>
      </c>
    </row>
    <row r="20798" spans="1:8">
      <c r="A20798" t="s">
        <v>4</v>
      </c>
      <c r="B20798" s="4" t="s">
        <v>5</v>
      </c>
      <c r="C20798" s="4" t="s">
        <v>8</v>
      </c>
      <c r="D20798" s="4" t="s">
        <v>7</v>
      </c>
    </row>
    <row r="20799" spans="1:8">
      <c r="A20799" t="n">
        <v>174552</v>
      </c>
      <c r="B20799" s="31" t="n">
        <v>45</v>
      </c>
      <c r="C20799" s="7" t="n">
        <v>7</v>
      </c>
      <c r="D20799" s="7" t="n">
        <v>255</v>
      </c>
    </row>
    <row r="20800" spans="1:8">
      <c r="A20800" t="s">
        <v>4</v>
      </c>
      <c r="B20800" s="4" t="s">
        <v>5</v>
      </c>
      <c r="C20800" s="4" t="s">
        <v>8</v>
      </c>
      <c r="D20800" s="4" t="s">
        <v>7</v>
      </c>
      <c r="E20800" s="4" t="s">
        <v>13</v>
      </c>
    </row>
    <row r="20801" spans="1:8">
      <c r="A20801" t="n">
        <v>174556</v>
      </c>
      <c r="B20801" s="27" t="n">
        <v>58</v>
      </c>
      <c r="C20801" s="7" t="n">
        <v>101</v>
      </c>
      <c r="D20801" s="7" t="n">
        <v>300</v>
      </c>
      <c r="E20801" s="7" t="n">
        <v>1</v>
      </c>
    </row>
    <row r="20802" spans="1:8">
      <c r="A20802" t="s">
        <v>4</v>
      </c>
      <c r="B20802" s="4" t="s">
        <v>5</v>
      </c>
      <c r="C20802" s="4" t="s">
        <v>8</v>
      </c>
      <c r="D20802" s="4" t="s">
        <v>7</v>
      </c>
    </row>
    <row r="20803" spans="1:8">
      <c r="A20803" t="n">
        <v>174564</v>
      </c>
      <c r="B20803" s="27" t="n">
        <v>58</v>
      </c>
      <c r="C20803" s="7" t="n">
        <v>254</v>
      </c>
      <c r="D20803" s="7" t="n">
        <v>0</v>
      </c>
    </row>
    <row r="20804" spans="1:8">
      <c r="A20804" t="s">
        <v>4</v>
      </c>
      <c r="B20804" s="4" t="s">
        <v>5</v>
      </c>
      <c r="C20804" s="4" t="s">
        <v>8</v>
      </c>
      <c r="D20804" s="4" t="s">
        <v>8</v>
      </c>
      <c r="E20804" s="4" t="s">
        <v>13</v>
      </c>
      <c r="F20804" s="4" t="s">
        <v>13</v>
      </c>
      <c r="G20804" s="4" t="s">
        <v>13</v>
      </c>
      <c r="H20804" s="4" t="s">
        <v>7</v>
      </c>
    </row>
    <row r="20805" spans="1:8">
      <c r="A20805" t="n">
        <v>174568</v>
      </c>
      <c r="B20805" s="31" t="n">
        <v>45</v>
      </c>
      <c r="C20805" s="7" t="n">
        <v>2</v>
      </c>
      <c r="D20805" s="7" t="n">
        <v>3</v>
      </c>
      <c r="E20805" s="7" t="n">
        <v>-1.45000004768372</v>
      </c>
      <c r="F20805" s="7" t="n">
        <v>3.65000009536743</v>
      </c>
      <c r="G20805" s="7" t="n">
        <v>43.7000007629395</v>
      </c>
      <c r="H20805" s="7" t="n">
        <v>0</v>
      </c>
    </row>
    <row r="20806" spans="1:8">
      <c r="A20806" t="s">
        <v>4</v>
      </c>
      <c r="B20806" s="4" t="s">
        <v>5</v>
      </c>
      <c r="C20806" s="4" t="s">
        <v>8</v>
      </c>
      <c r="D20806" s="4" t="s">
        <v>8</v>
      </c>
      <c r="E20806" s="4" t="s">
        <v>13</v>
      </c>
      <c r="F20806" s="4" t="s">
        <v>13</v>
      </c>
      <c r="G20806" s="4" t="s">
        <v>13</v>
      </c>
      <c r="H20806" s="4" t="s">
        <v>7</v>
      </c>
      <c r="I20806" s="4" t="s">
        <v>8</v>
      </c>
    </row>
    <row r="20807" spans="1:8">
      <c r="A20807" t="n">
        <v>174585</v>
      </c>
      <c r="B20807" s="31" t="n">
        <v>45</v>
      </c>
      <c r="C20807" s="7" t="n">
        <v>4</v>
      </c>
      <c r="D20807" s="7" t="n">
        <v>3</v>
      </c>
      <c r="E20807" s="7" t="n">
        <v>3.5</v>
      </c>
      <c r="F20807" s="7" t="n">
        <v>164.360000610352</v>
      </c>
      <c r="G20807" s="7" t="n">
        <v>0</v>
      </c>
      <c r="H20807" s="7" t="n">
        <v>0</v>
      </c>
      <c r="I20807" s="7" t="n">
        <v>0</v>
      </c>
    </row>
    <row r="20808" spans="1:8">
      <c r="A20808" t="s">
        <v>4</v>
      </c>
      <c r="B20808" s="4" t="s">
        <v>5</v>
      </c>
      <c r="C20808" s="4" t="s">
        <v>8</v>
      </c>
      <c r="D20808" s="4" t="s">
        <v>8</v>
      </c>
      <c r="E20808" s="4" t="s">
        <v>13</v>
      </c>
      <c r="F20808" s="4" t="s">
        <v>7</v>
      </c>
    </row>
    <row r="20809" spans="1:8">
      <c r="A20809" t="n">
        <v>174603</v>
      </c>
      <c r="B20809" s="31" t="n">
        <v>45</v>
      </c>
      <c r="C20809" s="7" t="n">
        <v>5</v>
      </c>
      <c r="D20809" s="7" t="n">
        <v>3</v>
      </c>
      <c r="E20809" s="7" t="n">
        <v>9</v>
      </c>
      <c r="F20809" s="7" t="n">
        <v>0</v>
      </c>
    </row>
    <row r="20810" spans="1:8">
      <c r="A20810" t="s">
        <v>4</v>
      </c>
      <c r="B20810" s="4" t="s">
        <v>5</v>
      </c>
      <c r="C20810" s="4" t="s">
        <v>8</v>
      </c>
      <c r="D20810" s="4" t="s">
        <v>8</v>
      </c>
      <c r="E20810" s="4" t="s">
        <v>13</v>
      </c>
      <c r="F20810" s="4" t="s">
        <v>7</v>
      </c>
    </row>
    <row r="20811" spans="1:8">
      <c r="A20811" t="n">
        <v>174612</v>
      </c>
      <c r="B20811" s="31" t="n">
        <v>45</v>
      </c>
      <c r="C20811" s="7" t="n">
        <v>11</v>
      </c>
      <c r="D20811" s="7" t="n">
        <v>3</v>
      </c>
      <c r="E20811" s="7" t="n">
        <v>26</v>
      </c>
      <c r="F20811" s="7" t="n">
        <v>0</v>
      </c>
    </row>
    <row r="20812" spans="1:8">
      <c r="A20812" t="s">
        <v>4</v>
      </c>
      <c r="B20812" s="4" t="s">
        <v>5</v>
      </c>
      <c r="C20812" s="4" t="s">
        <v>8</v>
      </c>
      <c r="D20812" s="4" t="s">
        <v>14</v>
      </c>
      <c r="E20812" s="4" t="s">
        <v>14</v>
      </c>
      <c r="F20812" s="4" t="s">
        <v>14</v>
      </c>
      <c r="G20812" s="4" t="s">
        <v>14</v>
      </c>
      <c r="H20812" s="4" t="s">
        <v>14</v>
      </c>
      <c r="I20812" s="4" t="s">
        <v>14</v>
      </c>
      <c r="J20812" s="4" t="s">
        <v>14</v>
      </c>
      <c r="K20812" s="4" t="s">
        <v>14</v>
      </c>
    </row>
    <row r="20813" spans="1:8">
      <c r="A20813" t="n">
        <v>174621</v>
      </c>
      <c r="B20813" s="38" t="n">
        <v>175</v>
      </c>
      <c r="C20813" s="7" t="n">
        <v>1</v>
      </c>
      <c r="D20813" s="7" t="n">
        <v>0</v>
      </c>
      <c r="E20813" s="7" t="n">
        <v>0</v>
      </c>
      <c r="F20813" s="7" t="n">
        <v>0</v>
      </c>
      <c r="G20813" s="7" t="n">
        <v>0</v>
      </c>
      <c r="H20813" s="7" t="n">
        <v>0</v>
      </c>
      <c r="I20813" s="7" t="n">
        <v>-1011777536</v>
      </c>
      <c r="J20813" s="7" t="n">
        <v>0</v>
      </c>
      <c r="K20813" s="7" t="n">
        <v>1091567616</v>
      </c>
    </row>
    <row r="20814" spans="1:8">
      <c r="A20814" t="s">
        <v>4</v>
      </c>
      <c r="B20814" s="4" t="s">
        <v>5</v>
      </c>
      <c r="C20814" s="4" t="s">
        <v>8</v>
      </c>
      <c r="D20814" s="4" t="s">
        <v>7</v>
      </c>
    </row>
    <row r="20815" spans="1:8">
      <c r="A20815" t="n">
        <v>174655</v>
      </c>
      <c r="B20815" s="27" t="n">
        <v>58</v>
      </c>
      <c r="C20815" s="7" t="n">
        <v>255</v>
      </c>
      <c r="D20815" s="7" t="n">
        <v>0</v>
      </c>
    </row>
    <row r="20816" spans="1:8">
      <c r="A20816" t="s">
        <v>4</v>
      </c>
      <c r="B20816" s="4" t="s">
        <v>5</v>
      </c>
      <c r="C20816" s="4" t="s">
        <v>8</v>
      </c>
      <c r="D20816" s="4" t="s">
        <v>13</v>
      </c>
      <c r="E20816" s="4" t="s">
        <v>7</v>
      </c>
      <c r="F20816" s="4" t="s">
        <v>8</v>
      </c>
    </row>
    <row r="20817" spans="1:11">
      <c r="A20817" t="n">
        <v>174659</v>
      </c>
      <c r="B20817" s="14" t="n">
        <v>49</v>
      </c>
      <c r="C20817" s="7" t="n">
        <v>3</v>
      </c>
      <c r="D20817" s="7" t="n">
        <v>0.699999988079071</v>
      </c>
      <c r="E20817" s="7" t="n">
        <v>500</v>
      </c>
      <c r="F20817" s="7" t="n">
        <v>0</v>
      </c>
    </row>
    <row r="20818" spans="1:11">
      <c r="A20818" t="s">
        <v>4</v>
      </c>
      <c r="B20818" s="4" t="s">
        <v>5</v>
      </c>
      <c r="C20818" s="4" t="s">
        <v>8</v>
      </c>
      <c r="D20818" s="4" t="s">
        <v>7</v>
      </c>
      <c r="E20818" s="4" t="s">
        <v>9</v>
      </c>
    </row>
    <row r="20819" spans="1:11">
      <c r="A20819" t="n">
        <v>174668</v>
      </c>
      <c r="B20819" s="39" t="n">
        <v>51</v>
      </c>
      <c r="C20819" s="7" t="n">
        <v>4</v>
      </c>
      <c r="D20819" s="7" t="n">
        <v>0</v>
      </c>
      <c r="E20819" s="7" t="s">
        <v>76</v>
      </c>
    </row>
    <row r="20820" spans="1:11">
      <c r="A20820" t="s">
        <v>4</v>
      </c>
      <c r="B20820" s="4" t="s">
        <v>5</v>
      </c>
      <c r="C20820" s="4" t="s">
        <v>7</v>
      </c>
    </row>
    <row r="20821" spans="1:11">
      <c r="A20821" t="n">
        <v>174682</v>
      </c>
      <c r="B20821" s="25" t="n">
        <v>16</v>
      </c>
      <c r="C20821" s="7" t="n">
        <v>0</v>
      </c>
    </row>
    <row r="20822" spans="1:11">
      <c r="A20822" t="s">
        <v>4</v>
      </c>
      <c r="B20822" s="4" t="s">
        <v>5</v>
      </c>
      <c r="C20822" s="4" t="s">
        <v>7</v>
      </c>
      <c r="D20822" s="4" t="s">
        <v>8</v>
      </c>
      <c r="E20822" s="4" t="s">
        <v>14</v>
      </c>
      <c r="F20822" s="4" t="s">
        <v>74</v>
      </c>
      <c r="G20822" s="4" t="s">
        <v>8</v>
      </c>
      <c r="H20822" s="4" t="s">
        <v>8</v>
      </c>
    </row>
    <row r="20823" spans="1:11">
      <c r="A20823" t="n">
        <v>174685</v>
      </c>
      <c r="B20823" s="40" t="n">
        <v>26</v>
      </c>
      <c r="C20823" s="7" t="n">
        <v>0</v>
      </c>
      <c r="D20823" s="7" t="n">
        <v>17</v>
      </c>
      <c r="E20823" s="7" t="n">
        <v>62765</v>
      </c>
      <c r="F20823" s="7" t="s">
        <v>1054</v>
      </c>
      <c r="G20823" s="7" t="n">
        <v>2</v>
      </c>
      <c r="H20823" s="7" t="n">
        <v>0</v>
      </c>
    </row>
    <row r="20824" spans="1:11">
      <c r="A20824" t="s">
        <v>4</v>
      </c>
      <c r="B20824" s="4" t="s">
        <v>5</v>
      </c>
    </row>
    <row r="20825" spans="1:11">
      <c r="A20825" t="n">
        <v>174721</v>
      </c>
      <c r="B20825" s="41" t="n">
        <v>28</v>
      </c>
    </row>
    <row r="20826" spans="1:11">
      <c r="A20826" t="s">
        <v>4</v>
      </c>
      <c r="B20826" s="4" t="s">
        <v>5</v>
      </c>
      <c r="C20826" s="4" t="s">
        <v>8</v>
      </c>
      <c r="D20826" s="4" t="s">
        <v>7</v>
      </c>
      <c r="E20826" s="4" t="s">
        <v>9</v>
      </c>
    </row>
    <row r="20827" spans="1:11">
      <c r="A20827" t="n">
        <v>174722</v>
      </c>
      <c r="B20827" s="39" t="n">
        <v>51</v>
      </c>
      <c r="C20827" s="7" t="n">
        <v>4</v>
      </c>
      <c r="D20827" s="7" t="n">
        <v>15</v>
      </c>
      <c r="E20827" s="7" t="s">
        <v>285</v>
      </c>
    </row>
    <row r="20828" spans="1:11">
      <c r="A20828" t="s">
        <v>4</v>
      </c>
      <c r="B20828" s="4" t="s">
        <v>5</v>
      </c>
      <c r="C20828" s="4" t="s">
        <v>7</v>
      </c>
    </row>
    <row r="20829" spans="1:11">
      <c r="A20829" t="n">
        <v>174736</v>
      </c>
      <c r="B20829" s="25" t="n">
        <v>16</v>
      </c>
      <c r="C20829" s="7" t="n">
        <v>0</v>
      </c>
    </row>
    <row r="20830" spans="1:11">
      <c r="A20830" t="s">
        <v>4</v>
      </c>
      <c r="B20830" s="4" t="s">
        <v>5</v>
      </c>
      <c r="C20830" s="4" t="s">
        <v>7</v>
      </c>
      <c r="D20830" s="4" t="s">
        <v>8</v>
      </c>
      <c r="E20830" s="4" t="s">
        <v>14</v>
      </c>
      <c r="F20830" s="4" t="s">
        <v>74</v>
      </c>
      <c r="G20830" s="4" t="s">
        <v>8</v>
      </c>
      <c r="H20830" s="4" t="s">
        <v>8</v>
      </c>
      <c r="I20830" s="4" t="s">
        <v>8</v>
      </c>
      <c r="J20830" s="4" t="s">
        <v>14</v>
      </c>
      <c r="K20830" s="4" t="s">
        <v>74</v>
      </c>
      <c r="L20830" s="4" t="s">
        <v>8</v>
      </c>
      <c r="M20830" s="4" t="s">
        <v>8</v>
      </c>
      <c r="N20830" s="4" t="s">
        <v>8</v>
      </c>
      <c r="O20830" s="4" t="s">
        <v>14</v>
      </c>
      <c r="P20830" s="4" t="s">
        <v>74</v>
      </c>
      <c r="Q20830" s="4" t="s">
        <v>8</v>
      </c>
      <c r="R20830" s="4" t="s">
        <v>8</v>
      </c>
      <c r="S20830" s="4" t="s">
        <v>8</v>
      </c>
      <c r="T20830" s="4" t="s">
        <v>14</v>
      </c>
      <c r="U20830" s="4" t="s">
        <v>74</v>
      </c>
      <c r="V20830" s="4" t="s">
        <v>8</v>
      </c>
      <c r="W20830" s="4" t="s">
        <v>8</v>
      </c>
    </row>
    <row r="20831" spans="1:11">
      <c r="A20831" t="n">
        <v>174739</v>
      </c>
      <c r="B20831" s="40" t="n">
        <v>26</v>
      </c>
      <c r="C20831" s="7" t="n">
        <v>15</v>
      </c>
      <c r="D20831" s="7" t="n">
        <v>17</v>
      </c>
      <c r="E20831" s="7" t="n">
        <v>15385</v>
      </c>
      <c r="F20831" s="7" t="s">
        <v>1055</v>
      </c>
      <c r="G20831" s="7" t="n">
        <v>2</v>
      </c>
      <c r="H20831" s="7" t="n">
        <v>3</v>
      </c>
      <c r="I20831" s="7" t="n">
        <v>17</v>
      </c>
      <c r="J20831" s="7" t="n">
        <v>15386</v>
      </c>
      <c r="K20831" s="7" t="s">
        <v>1056</v>
      </c>
      <c r="L20831" s="7" t="n">
        <v>2</v>
      </c>
      <c r="M20831" s="7" t="n">
        <v>3</v>
      </c>
      <c r="N20831" s="7" t="n">
        <v>17</v>
      </c>
      <c r="O20831" s="7" t="n">
        <v>15387</v>
      </c>
      <c r="P20831" s="7" t="s">
        <v>1057</v>
      </c>
      <c r="Q20831" s="7" t="n">
        <v>2</v>
      </c>
      <c r="R20831" s="7" t="n">
        <v>3</v>
      </c>
      <c r="S20831" s="7" t="n">
        <v>17</v>
      </c>
      <c r="T20831" s="7" t="n">
        <v>15388</v>
      </c>
      <c r="U20831" s="7" t="s">
        <v>1058</v>
      </c>
      <c r="V20831" s="7" t="n">
        <v>2</v>
      </c>
      <c r="W20831" s="7" t="n">
        <v>0</v>
      </c>
    </row>
    <row r="20832" spans="1:11">
      <c r="A20832" t="s">
        <v>4</v>
      </c>
      <c r="B20832" s="4" t="s">
        <v>5</v>
      </c>
    </row>
    <row r="20833" spans="1:23">
      <c r="A20833" t="n">
        <v>175036</v>
      </c>
      <c r="B20833" s="41" t="n">
        <v>28</v>
      </c>
    </row>
    <row r="20834" spans="1:23">
      <c r="A20834" t="s">
        <v>4</v>
      </c>
      <c r="B20834" s="4" t="s">
        <v>5</v>
      </c>
      <c r="C20834" s="4" t="s">
        <v>9</v>
      </c>
      <c r="D20834" s="4" t="s">
        <v>7</v>
      </c>
    </row>
    <row r="20835" spans="1:23">
      <c r="A20835" t="n">
        <v>175037</v>
      </c>
      <c r="B20835" s="57" t="n">
        <v>29</v>
      </c>
      <c r="C20835" s="7" t="s">
        <v>15</v>
      </c>
      <c r="D20835" s="7" t="n">
        <v>65533</v>
      </c>
    </row>
    <row r="20836" spans="1:23">
      <c r="A20836" t="s">
        <v>4</v>
      </c>
      <c r="B20836" s="4" t="s">
        <v>5</v>
      </c>
      <c r="C20836" s="4" t="s">
        <v>8</v>
      </c>
      <c r="D20836" s="4" t="s">
        <v>7</v>
      </c>
      <c r="E20836" s="4" t="s">
        <v>7</v>
      </c>
      <c r="F20836" s="4" t="s">
        <v>8</v>
      </c>
    </row>
    <row r="20837" spans="1:23">
      <c r="A20837" t="n">
        <v>175041</v>
      </c>
      <c r="B20837" s="37" t="n">
        <v>25</v>
      </c>
      <c r="C20837" s="7" t="n">
        <v>1</v>
      </c>
      <c r="D20837" s="7" t="n">
        <v>65535</v>
      </c>
      <c r="E20837" s="7" t="n">
        <v>65535</v>
      </c>
      <c r="F20837" s="7" t="n">
        <v>0</v>
      </c>
    </row>
    <row r="20838" spans="1:23">
      <c r="A20838" t="s">
        <v>4</v>
      </c>
      <c r="B20838" s="4" t="s">
        <v>5</v>
      </c>
      <c r="C20838" s="4" t="s">
        <v>8</v>
      </c>
      <c r="D20838" s="4" t="s">
        <v>7</v>
      </c>
      <c r="E20838" s="4" t="s">
        <v>9</v>
      </c>
    </row>
    <row r="20839" spans="1:23">
      <c r="A20839" t="n">
        <v>175048</v>
      </c>
      <c r="B20839" s="39" t="n">
        <v>51</v>
      </c>
      <c r="C20839" s="7" t="n">
        <v>4</v>
      </c>
      <c r="D20839" s="7" t="n">
        <v>2</v>
      </c>
      <c r="E20839" s="7" t="s">
        <v>471</v>
      </c>
    </row>
    <row r="20840" spans="1:23">
      <c r="A20840" t="s">
        <v>4</v>
      </c>
      <c r="B20840" s="4" t="s">
        <v>5</v>
      </c>
      <c r="C20840" s="4" t="s">
        <v>7</v>
      </c>
    </row>
    <row r="20841" spans="1:23">
      <c r="A20841" t="n">
        <v>175062</v>
      </c>
      <c r="B20841" s="25" t="n">
        <v>16</v>
      </c>
      <c r="C20841" s="7" t="n">
        <v>0</v>
      </c>
    </row>
    <row r="20842" spans="1:23">
      <c r="A20842" t="s">
        <v>4</v>
      </c>
      <c r="B20842" s="4" t="s">
        <v>5</v>
      </c>
      <c r="C20842" s="4" t="s">
        <v>7</v>
      </c>
      <c r="D20842" s="4" t="s">
        <v>8</v>
      </c>
      <c r="E20842" s="4" t="s">
        <v>14</v>
      </c>
      <c r="F20842" s="4" t="s">
        <v>74</v>
      </c>
      <c r="G20842" s="4" t="s">
        <v>8</v>
      </c>
      <c r="H20842" s="4" t="s">
        <v>8</v>
      </c>
    </row>
    <row r="20843" spans="1:23">
      <c r="A20843" t="n">
        <v>175065</v>
      </c>
      <c r="B20843" s="40" t="n">
        <v>26</v>
      </c>
      <c r="C20843" s="7" t="n">
        <v>2</v>
      </c>
      <c r="D20843" s="7" t="n">
        <v>17</v>
      </c>
      <c r="E20843" s="7" t="n">
        <v>62766</v>
      </c>
      <c r="F20843" s="7" t="s">
        <v>1059</v>
      </c>
      <c r="G20843" s="7" t="n">
        <v>2</v>
      </c>
      <c r="H20843" s="7" t="n">
        <v>0</v>
      </c>
    </row>
    <row r="20844" spans="1:23">
      <c r="A20844" t="s">
        <v>4</v>
      </c>
      <c r="B20844" s="4" t="s">
        <v>5</v>
      </c>
    </row>
    <row r="20845" spans="1:23">
      <c r="A20845" t="n">
        <v>175115</v>
      </c>
      <c r="B20845" s="41" t="n">
        <v>28</v>
      </c>
    </row>
    <row r="20846" spans="1:23">
      <c r="A20846" t="s">
        <v>4</v>
      </c>
      <c r="B20846" s="4" t="s">
        <v>5</v>
      </c>
      <c r="C20846" s="4" t="s">
        <v>8</v>
      </c>
      <c r="D20846" s="4" t="s">
        <v>7</v>
      </c>
      <c r="E20846" s="4" t="s">
        <v>9</v>
      </c>
    </row>
    <row r="20847" spans="1:23">
      <c r="A20847" t="n">
        <v>175116</v>
      </c>
      <c r="B20847" s="39" t="n">
        <v>51</v>
      </c>
      <c r="C20847" s="7" t="n">
        <v>4</v>
      </c>
      <c r="D20847" s="7" t="n">
        <v>7</v>
      </c>
      <c r="E20847" s="7" t="s">
        <v>82</v>
      </c>
    </row>
    <row r="20848" spans="1:23">
      <c r="A20848" t="s">
        <v>4</v>
      </c>
      <c r="B20848" s="4" t="s">
        <v>5</v>
      </c>
      <c r="C20848" s="4" t="s">
        <v>7</v>
      </c>
    </row>
    <row r="20849" spans="1:8">
      <c r="A20849" t="n">
        <v>175130</v>
      </c>
      <c r="B20849" s="25" t="n">
        <v>16</v>
      </c>
      <c r="C20849" s="7" t="n">
        <v>0</v>
      </c>
    </row>
    <row r="20850" spans="1:8">
      <c r="A20850" t="s">
        <v>4</v>
      </c>
      <c r="B20850" s="4" t="s">
        <v>5</v>
      </c>
      <c r="C20850" s="4" t="s">
        <v>7</v>
      </c>
      <c r="D20850" s="4" t="s">
        <v>8</v>
      </c>
      <c r="E20850" s="4" t="s">
        <v>14</v>
      </c>
      <c r="F20850" s="4" t="s">
        <v>74</v>
      </c>
      <c r="G20850" s="4" t="s">
        <v>8</v>
      </c>
      <c r="H20850" s="4" t="s">
        <v>8</v>
      </c>
    </row>
    <row r="20851" spans="1:8">
      <c r="A20851" t="n">
        <v>175133</v>
      </c>
      <c r="B20851" s="40" t="n">
        <v>26</v>
      </c>
      <c r="C20851" s="7" t="n">
        <v>7</v>
      </c>
      <c r="D20851" s="7" t="n">
        <v>17</v>
      </c>
      <c r="E20851" s="7" t="n">
        <v>62767</v>
      </c>
      <c r="F20851" s="7" t="s">
        <v>1060</v>
      </c>
      <c r="G20851" s="7" t="n">
        <v>2</v>
      </c>
      <c r="H20851" s="7" t="n">
        <v>0</v>
      </c>
    </row>
    <row r="20852" spans="1:8">
      <c r="A20852" t="s">
        <v>4</v>
      </c>
      <c r="B20852" s="4" t="s">
        <v>5</v>
      </c>
    </row>
    <row r="20853" spans="1:8">
      <c r="A20853" t="n">
        <v>175155</v>
      </c>
      <c r="B20853" s="41" t="n">
        <v>28</v>
      </c>
    </row>
    <row r="20854" spans="1:8">
      <c r="A20854" t="s">
        <v>4</v>
      </c>
      <c r="B20854" s="4" t="s">
        <v>5</v>
      </c>
      <c r="C20854" s="4" t="s">
        <v>8</v>
      </c>
      <c r="D20854" s="4" t="s">
        <v>7</v>
      </c>
      <c r="E20854" s="4" t="s">
        <v>9</v>
      </c>
    </row>
    <row r="20855" spans="1:8">
      <c r="A20855" t="n">
        <v>175156</v>
      </c>
      <c r="B20855" s="39" t="n">
        <v>51</v>
      </c>
      <c r="C20855" s="7" t="n">
        <v>4</v>
      </c>
      <c r="D20855" s="7" t="n">
        <v>1</v>
      </c>
      <c r="E20855" s="7" t="s">
        <v>100</v>
      </c>
    </row>
    <row r="20856" spans="1:8">
      <c r="A20856" t="s">
        <v>4</v>
      </c>
      <c r="B20856" s="4" t="s">
        <v>5</v>
      </c>
      <c r="C20856" s="4" t="s">
        <v>7</v>
      </c>
    </row>
    <row r="20857" spans="1:8">
      <c r="A20857" t="n">
        <v>175169</v>
      </c>
      <c r="B20857" s="25" t="n">
        <v>16</v>
      </c>
      <c r="C20857" s="7" t="n">
        <v>0</v>
      </c>
    </row>
    <row r="20858" spans="1:8">
      <c r="A20858" t="s">
        <v>4</v>
      </c>
      <c r="B20858" s="4" t="s">
        <v>5</v>
      </c>
      <c r="C20858" s="4" t="s">
        <v>7</v>
      </c>
      <c r="D20858" s="4" t="s">
        <v>8</v>
      </c>
      <c r="E20858" s="4" t="s">
        <v>14</v>
      </c>
      <c r="F20858" s="4" t="s">
        <v>74</v>
      </c>
      <c r="G20858" s="4" t="s">
        <v>8</v>
      </c>
      <c r="H20858" s="4" t="s">
        <v>8</v>
      </c>
    </row>
    <row r="20859" spans="1:8">
      <c r="A20859" t="n">
        <v>175172</v>
      </c>
      <c r="B20859" s="40" t="n">
        <v>26</v>
      </c>
      <c r="C20859" s="7" t="n">
        <v>1</v>
      </c>
      <c r="D20859" s="7" t="n">
        <v>17</v>
      </c>
      <c r="E20859" s="7" t="n">
        <v>62768</v>
      </c>
      <c r="F20859" s="7" t="s">
        <v>1061</v>
      </c>
      <c r="G20859" s="7" t="n">
        <v>2</v>
      </c>
      <c r="H20859" s="7" t="n">
        <v>0</v>
      </c>
    </row>
    <row r="20860" spans="1:8">
      <c r="A20860" t="s">
        <v>4</v>
      </c>
      <c r="B20860" s="4" t="s">
        <v>5</v>
      </c>
    </row>
    <row r="20861" spans="1:8">
      <c r="A20861" t="n">
        <v>175264</v>
      </c>
      <c r="B20861" s="41" t="n">
        <v>28</v>
      </c>
    </row>
    <row r="20862" spans="1:8">
      <c r="A20862" t="s">
        <v>4</v>
      </c>
      <c r="B20862" s="4" t="s">
        <v>5</v>
      </c>
      <c r="C20862" s="4" t="s">
        <v>8</v>
      </c>
      <c r="D20862" s="4" t="s">
        <v>7</v>
      </c>
      <c r="E20862" s="4" t="s">
        <v>9</v>
      </c>
    </row>
    <row r="20863" spans="1:8">
      <c r="A20863" t="n">
        <v>175265</v>
      </c>
      <c r="B20863" s="39" t="n">
        <v>51</v>
      </c>
      <c r="C20863" s="7" t="n">
        <v>4</v>
      </c>
      <c r="D20863" s="7" t="n">
        <v>8</v>
      </c>
      <c r="E20863" s="7" t="s">
        <v>1062</v>
      </c>
    </row>
    <row r="20864" spans="1:8">
      <c r="A20864" t="s">
        <v>4</v>
      </c>
      <c r="B20864" s="4" t="s">
        <v>5</v>
      </c>
      <c r="C20864" s="4" t="s">
        <v>7</v>
      </c>
    </row>
    <row r="20865" spans="1:8">
      <c r="A20865" t="n">
        <v>175279</v>
      </c>
      <c r="B20865" s="25" t="n">
        <v>16</v>
      </c>
      <c r="C20865" s="7" t="n">
        <v>0</v>
      </c>
    </row>
    <row r="20866" spans="1:8">
      <c r="A20866" t="s">
        <v>4</v>
      </c>
      <c r="B20866" s="4" t="s">
        <v>5</v>
      </c>
      <c r="C20866" s="4" t="s">
        <v>7</v>
      </c>
      <c r="D20866" s="4" t="s">
        <v>8</v>
      </c>
      <c r="E20866" s="4" t="s">
        <v>14</v>
      </c>
      <c r="F20866" s="4" t="s">
        <v>74</v>
      </c>
      <c r="G20866" s="4" t="s">
        <v>8</v>
      </c>
      <c r="H20866" s="4" t="s">
        <v>8</v>
      </c>
    </row>
    <row r="20867" spans="1:8">
      <c r="A20867" t="n">
        <v>175282</v>
      </c>
      <c r="B20867" s="40" t="n">
        <v>26</v>
      </c>
      <c r="C20867" s="7" t="n">
        <v>8</v>
      </c>
      <c r="D20867" s="7" t="n">
        <v>17</v>
      </c>
      <c r="E20867" s="7" t="n">
        <v>62769</v>
      </c>
      <c r="F20867" s="7" t="s">
        <v>1063</v>
      </c>
      <c r="G20867" s="7" t="n">
        <v>2</v>
      </c>
      <c r="H20867" s="7" t="n">
        <v>0</v>
      </c>
    </row>
    <row r="20868" spans="1:8">
      <c r="A20868" t="s">
        <v>4</v>
      </c>
      <c r="B20868" s="4" t="s">
        <v>5</v>
      </c>
    </row>
    <row r="20869" spans="1:8">
      <c r="A20869" t="n">
        <v>175369</v>
      </c>
      <c r="B20869" s="41" t="n">
        <v>28</v>
      </c>
    </row>
    <row r="20870" spans="1:8">
      <c r="A20870" t="s">
        <v>4</v>
      </c>
      <c r="B20870" s="4" t="s">
        <v>5</v>
      </c>
      <c r="C20870" s="4" t="s">
        <v>8</v>
      </c>
      <c r="D20870" s="4" t="s">
        <v>7</v>
      </c>
      <c r="E20870" s="4" t="s">
        <v>9</v>
      </c>
    </row>
    <row r="20871" spans="1:8">
      <c r="A20871" t="n">
        <v>175370</v>
      </c>
      <c r="B20871" s="39" t="n">
        <v>51</v>
      </c>
      <c r="C20871" s="7" t="n">
        <v>4</v>
      </c>
      <c r="D20871" s="7" t="n">
        <v>9</v>
      </c>
      <c r="E20871" s="7" t="s">
        <v>660</v>
      </c>
    </row>
    <row r="20872" spans="1:8">
      <c r="A20872" t="s">
        <v>4</v>
      </c>
      <c r="B20872" s="4" t="s">
        <v>5</v>
      </c>
      <c r="C20872" s="4" t="s">
        <v>7</v>
      </c>
    </row>
    <row r="20873" spans="1:8">
      <c r="A20873" t="n">
        <v>175383</v>
      </c>
      <c r="B20873" s="25" t="n">
        <v>16</v>
      </c>
      <c r="C20873" s="7" t="n">
        <v>0</v>
      </c>
    </row>
    <row r="20874" spans="1:8">
      <c r="A20874" t="s">
        <v>4</v>
      </c>
      <c r="B20874" s="4" t="s">
        <v>5</v>
      </c>
      <c r="C20874" s="4" t="s">
        <v>7</v>
      </c>
      <c r="D20874" s="4" t="s">
        <v>8</v>
      </c>
      <c r="E20874" s="4" t="s">
        <v>14</v>
      </c>
      <c r="F20874" s="4" t="s">
        <v>74</v>
      </c>
      <c r="G20874" s="4" t="s">
        <v>8</v>
      </c>
      <c r="H20874" s="4" t="s">
        <v>8</v>
      </c>
      <c r="I20874" s="4" t="s">
        <v>8</v>
      </c>
      <c r="J20874" s="4" t="s">
        <v>14</v>
      </c>
      <c r="K20874" s="4" t="s">
        <v>74</v>
      </c>
      <c r="L20874" s="4" t="s">
        <v>8</v>
      </c>
      <c r="M20874" s="4" t="s">
        <v>8</v>
      </c>
    </row>
    <row r="20875" spans="1:8">
      <c r="A20875" t="n">
        <v>175386</v>
      </c>
      <c r="B20875" s="40" t="n">
        <v>26</v>
      </c>
      <c r="C20875" s="7" t="n">
        <v>9</v>
      </c>
      <c r="D20875" s="7" t="n">
        <v>17</v>
      </c>
      <c r="E20875" s="7" t="n">
        <v>62770</v>
      </c>
      <c r="F20875" s="7" t="s">
        <v>1064</v>
      </c>
      <c r="G20875" s="7" t="n">
        <v>2</v>
      </c>
      <c r="H20875" s="7" t="n">
        <v>3</v>
      </c>
      <c r="I20875" s="7" t="n">
        <v>17</v>
      </c>
      <c r="J20875" s="7" t="n">
        <v>62771</v>
      </c>
      <c r="K20875" s="7" t="s">
        <v>1065</v>
      </c>
      <c r="L20875" s="7" t="n">
        <v>2</v>
      </c>
      <c r="M20875" s="7" t="n">
        <v>0</v>
      </c>
    </row>
    <row r="20876" spans="1:8">
      <c r="A20876" t="s">
        <v>4</v>
      </c>
      <c r="B20876" s="4" t="s">
        <v>5</v>
      </c>
    </row>
    <row r="20877" spans="1:8">
      <c r="A20877" t="n">
        <v>175576</v>
      </c>
      <c r="B20877" s="41" t="n">
        <v>28</v>
      </c>
    </row>
    <row r="20878" spans="1:8">
      <c r="A20878" t="s">
        <v>4</v>
      </c>
      <c r="B20878" s="4" t="s">
        <v>5</v>
      </c>
      <c r="C20878" s="4" t="s">
        <v>7</v>
      </c>
      <c r="D20878" s="4" t="s">
        <v>8</v>
      </c>
    </row>
    <row r="20879" spans="1:8">
      <c r="A20879" t="n">
        <v>175577</v>
      </c>
      <c r="B20879" s="42" t="n">
        <v>89</v>
      </c>
      <c r="C20879" s="7" t="n">
        <v>65533</v>
      </c>
      <c r="D20879" s="7" t="n">
        <v>1</v>
      </c>
    </row>
    <row r="20880" spans="1:8">
      <c r="A20880" t="s">
        <v>4</v>
      </c>
      <c r="B20880" s="4" t="s">
        <v>5</v>
      </c>
      <c r="C20880" s="4" t="s">
        <v>8</v>
      </c>
      <c r="D20880" s="4" t="s">
        <v>7</v>
      </c>
      <c r="E20880" s="4" t="s">
        <v>13</v>
      </c>
    </row>
    <row r="20881" spans="1:13">
      <c r="A20881" t="n">
        <v>175581</v>
      </c>
      <c r="B20881" s="27" t="n">
        <v>58</v>
      </c>
      <c r="C20881" s="7" t="n">
        <v>101</v>
      </c>
      <c r="D20881" s="7" t="n">
        <v>300</v>
      </c>
      <c r="E20881" s="7" t="n">
        <v>1</v>
      </c>
    </row>
    <row r="20882" spans="1:13">
      <c r="A20882" t="s">
        <v>4</v>
      </c>
      <c r="B20882" s="4" t="s">
        <v>5</v>
      </c>
      <c r="C20882" s="4" t="s">
        <v>8</v>
      </c>
      <c r="D20882" s="4" t="s">
        <v>7</v>
      </c>
    </row>
    <row r="20883" spans="1:13">
      <c r="A20883" t="n">
        <v>175589</v>
      </c>
      <c r="B20883" s="27" t="n">
        <v>58</v>
      </c>
      <c r="C20883" s="7" t="n">
        <v>254</v>
      </c>
      <c r="D20883" s="7" t="n">
        <v>0</v>
      </c>
    </row>
    <row r="20884" spans="1:13">
      <c r="A20884" t="s">
        <v>4</v>
      </c>
      <c r="B20884" s="4" t="s">
        <v>5</v>
      </c>
      <c r="C20884" s="4" t="s">
        <v>8</v>
      </c>
      <c r="D20884" s="4" t="s">
        <v>8</v>
      </c>
      <c r="E20884" s="4" t="s">
        <v>13</v>
      </c>
      <c r="F20884" s="4" t="s">
        <v>13</v>
      </c>
      <c r="G20884" s="4" t="s">
        <v>13</v>
      </c>
      <c r="H20884" s="4" t="s">
        <v>7</v>
      </c>
    </row>
    <row r="20885" spans="1:13">
      <c r="A20885" t="n">
        <v>175593</v>
      </c>
      <c r="B20885" s="31" t="n">
        <v>45</v>
      </c>
      <c r="C20885" s="7" t="n">
        <v>2</v>
      </c>
      <c r="D20885" s="7" t="n">
        <v>3</v>
      </c>
      <c r="E20885" s="7" t="n">
        <v>-5.34999990463257</v>
      </c>
      <c r="F20885" s="7" t="n">
        <v>4.25</v>
      </c>
      <c r="G20885" s="7" t="n">
        <v>50.7999992370605</v>
      </c>
      <c r="H20885" s="7" t="n">
        <v>0</v>
      </c>
    </row>
    <row r="20886" spans="1:13">
      <c r="A20886" t="s">
        <v>4</v>
      </c>
      <c r="B20886" s="4" t="s">
        <v>5</v>
      </c>
      <c r="C20886" s="4" t="s">
        <v>8</v>
      </c>
      <c r="D20886" s="4" t="s">
        <v>8</v>
      </c>
      <c r="E20886" s="4" t="s">
        <v>13</v>
      </c>
      <c r="F20886" s="4" t="s">
        <v>13</v>
      </c>
      <c r="G20886" s="4" t="s">
        <v>13</v>
      </c>
      <c r="H20886" s="4" t="s">
        <v>7</v>
      </c>
      <c r="I20886" s="4" t="s">
        <v>8</v>
      </c>
    </row>
    <row r="20887" spans="1:13">
      <c r="A20887" t="n">
        <v>175610</v>
      </c>
      <c r="B20887" s="31" t="n">
        <v>45</v>
      </c>
      <c r="C20887" s="7" t="n">
        <v>4</v>
      </c>
      <c r="D20887" s="7" t="n">
        <v>3</v>
      </c>
      <c r="E20887" s="7" t="n">
        <v>10</v>
      </c>
      <c r="F20887" s="7" t="n">
        <v>123</v>
      </c>
      <c r="G20887" s="7" t="n">
        <v>0</v>
      </c>
      <c r="H20887" s="7" t="n">
        <v>0</v>
      </c>
      <c r="I20887" s="7" t="n">
        <v>0</v>
      </c>
    </row>
    <row r="20888" spans="1:13">
      <c r="A20888" t="s">
        <v>4</v>
      </c>
      <c r="B20888" s="4" t="s">
        <v>5</v>
      </c>
      <c r="C20888" s="4" t="s">
        <v>8</v>
      </c>
      <c r="D20888" s="4" t="s">
        <v>8</v>
      </c>
      <c r="E20888" s="4" t="s">
        <v>13</v>
      </c>
      <c r="F20888" s="4" t="s">
        <v>7</v>
      </c>
    </row>
    <row r="20889" spans="1:13">
      <c r="A20889" t="n">
        <v>175628</v>
      </c>
      <c r="B20889" s="31" t="n">
        <v>45</v>
      </c>
      <c r="C20889" s="7" t="n">
        <v>5</v>
      </c>
      <c r="D20889" s="7" t="n">
        <v>3</v>
      </c>
      <c r="E20889" s="7" t="n">
        <v>7</v>
      </c>
      <c r="F20889" s="7" t="n">
        <v>0</v>
      </c>
    </row>
    <row r="20890" spans="1:13">
      <c r="A20890" t="s">
        <v>4</v>
      </c>
      <c r="B20890" s="4" t="s">
        <v>5</v>
      </c>
      <c r="C20890" s="4" t="s">
        <v>8</v>
      </c>
      <c r="D20890" s="4" t="s">
        <v>8</v>
      </c>
      <c r="E20890" s="4" t="s">
        <v>13</v>
      </c>
      <c r="F20890" s="4" t="s">
        <v>7</v>
      </c>
    </row>
    <row r="20891" spans="1:13">
      <c r="A20891" t="n">
        <v>175637</v>
      </c>
      <c r="B20891" s="31" t="n">
        <v>45</v>
      </c>
      <c r="C20891" s="7" t="n">
        <v>11</v>
      </c>
      <c r="D20891" s="7" t="n">
        <v>3</v>
      </c>
      <c r="E20891" s="7" t="n">
        <v>34</v>
      </c>
      <c r="F20891" s="7" t="n">
        <v>0</v>
      </c>
    </row>
    <row r="20892" spans="1:13">
      <c r="A20892" t="s">
        <v>4</v>
      </c>
      <c r="B20892" s="4" t="s">
        <v>5</v>
      </c>
      <c r="C20892" s="4" t="s">
        <v>8</v>
      </c>
      <c r="D20892" s="4" t="s">
        <v>8</v>
      </c>
      <c r="E20892" s="4" t="s">
        <v>13</v>
      </c>
      <c r="F20892" s="4" t="s">
        <v>7</v>
      </c>
    </row>
    <row r="20893" spans="1:13">
      <c r="A20893" t="n">
        <v>175646</v>
      </c>
      <c r="B20893" s="31" t="n">
        <v>45</v>
      </c>
      <c r="C20893" s="7" t="n">
        <v>5</v>
      </c>
      <c r="D20893" s="7" t="n">
        <v>3</v>
      </c>
      <c r="E20893" s="7" t="n">
        <v>6.5</v>
      </c>
      <c r="F20893" s="7" t="n">
        <v>30000</v>
      </c>
    </row>
    <row r="20894" spans="1:13">
      <c r="A20894" t="s">
        <v>4</v>
      </c>
      <c r="B20894" s="4" t="s">
        <v>5</v>
      </c>
      <c r="C20894" s="4" t="s">
        <v>8</v>
      </c>
      <c r="D20894" s="4" t="s">
        <v>14</v>
      </c>
      <c r="E20894" s="4" t="s">
        <v>14</v>
      </c>
      <c r="F20894" s="4" t="s">
        <v>14</v>
      </c>
      <c r="G20894" s="4" t="s">
        <v>14</v>
      </c>
      <c r="H20894" s="4" t="s">
        <v>14</v>
      </c>
      <c r="I20894" s="4" t="s">
        <v>14</v>
      </c>
      <c r="J20894" s="4" t="s">
        <v>14</v>
      </c>
      <c r="K20894" s="4" t="s">
        <v>14</v>
      </c>
    </row>
    <row r="20895" spans="1:13">
      <c r="A20895" t="n">
        <v>175655</v>
      </c>
      <c r="B20895" s="38" t="n">
        <v>175</v>
      </c>
      <c r="C20895" s="7" t="n">
        <v>1</v>
      </c>
      <c r="D20895" s="7" t="n">
        <v>0</v>
      </c>
      <c r="E20895" s="7" t="n">
        <v>0</v>
      </c>
      <c r="F20895" s="7" t="n">
        <v>0</v>
      </c>
      <c r="G20895" s="7" t="n">
        <v>0</v>
      </c>
      <c r="H20895" s="7" t="n">
        <v>0</v>
      </c>
      <c r="I20895" s="7" t="n">
        <v>1135706112</v>
      </c>
      <c r="J20895" s="7" t="n">
        <v>0</v>
      </c>
      <c r="K20895" s="7" t="n">
        <v>1091567616</v>
      </c>
    </row>
    <row r="20896" spans="1:13">
      <c r="A20896" t="s">
        <v>4</v>
      </c>
      <c r="B20896" s="4" t="s">
        <v>5</v>
      </c>
      <c r="C20896" s="4" t="s">
        <v>8</v>
      </c>
      <c r="D20896" s="4" t="s">
        <v>7</v>
      </c>
    </row>
    <row r="20897" spans="1:11">
      <c r="A20897" t="n">
        <v>175689</v>
      </c>
      <c r="B20897" s="27" t="n">
        <v>58</v>
      </c>
      <c r="C20897" s="7" t="n">
        <v>255</v>
      </c>
      <c r="D20897" s="7" t="n">
        <v>0</v>
      </c>
    </row>
    <row r="20898" spans="1:11">
      <c r="A20898" t="s">
        <v>4</v>
      </c>
      <c r="B20898" s="4" t="s">
        <v>5</v>
      </c>
      <c r="C20898" s="4" t="s">
        <v>8</v>
      </c>
      <c r="D20898" s="4" t="s">
        <v>7</v>
      </c>
      <c r="E20898" s="4" t="s">
        <v>9</v>
      </c>
    </row>
    <row r="20899" spans="1:11">
      <c r="A20899" t="n">
        <v>175693</v>
      </c>
      <c r="B20899" s="39" t="n">
        <v>51</v>
      </c>
      <c r="C20899" s="7" t="n">
        <v>4</v>
      </c>
      <c r="D20899" s="7" t="n">
        <v>15</v>
      </c>
      <c r="E20899" s="7" t="s">
        <v>285</v>
      </c>
    </row>
    <row r="20900" spans="1:11">
      <c r="A20900" t="s">
        <v>4</v>
      </c>
      <c r="B20900" s="4" t="s">
        <v>5</v>
      </c>
      <c r="C20900" s="4" t="s">
        <v>7</v>
      </c>
    </row>
    <row r="20901" spans="1:11">
      <c r="A20901" t="n">
        <v>175707</v>
      </c>
      <c r="B20901" s="25" t="n">
        <v>16</v>
      </c>
      <c r="C20901" s="7" t="n">
        <v>0</v>
      </c>
    </row>
    <row r="20902" spans="1:11">
      <c r="A20902" t="s">
        <v>4</v>
      </c>
      <c r="B20902" s="4" t="s">
        <v>5</v>
      </c>
      <c r="C20902" s="4" t="s">
        <v>7</v>
      </c>
      <c r="D20902" s="4" t="s">
        <v>8</v>
      </c>
      <c r="E20902" s="4" t="s">
        <v>14</v>
      </c>
      <c r="F20902" s="4" t="s">
        <v>74</v>
      </c>
      <c r="G20902" s="4" t="s">
        <v>8</v>
      </c>
      <c r="H20902" s="4" t="s">
        <v>8</v>
      </c>
      <c r="I20902" s="4" t="s">
        <v>8</v>
      </c>
      <c r="J20902" s="4" t="s">
        <v>14</v>
      </c>
      <c r="K20902" s="4" t="s">
        <v>74</v>
      </c>
      <c r="L20902" s="4" t="s">
        <v>8</v>
      </c>
      <c r="M20902" s="4" t="s">
        <v>8</v>
      </c>
      <c r="N20902" s="4" t="s">
        <v>8</v>
      </c>
      <c r="O20902" s="4" t="s">
        <v>14</v>
      </c>
      <c r="P20902" s="4" t="s">
        <v>74</v>
      </c>
      <c r="Q20902" s="4" t="s">
        <v>8</v>
      </c>
      <c r="R20902" s="4" t="s">
        <v>8</v>
      </c>
    </row>
    <row r="20903" spans="1:11">
      <c r="A20903" t="n">
        <v>175710</v>
      </c>
      <c r="B20903" s="40" t="n">
        <v>26</v>
      </c>
      <c r="C20903" s="7" t="n">
        <v>15</v>
      </c>
      <c r="D20903" s="7" t="n">
        <v>17</v>
      </c>
      <c r="E20903" s="7" t="n">
        <v>15389</v>
      </c>
      <c r="F20903" s="7" t="s">
        <v>1066</v>
      </c>
      <c r="G20903" s="7" t="n">
        <v>2</v>
      </c>
      <c r="H20903" s="7" t="n">
        <v>3</v>
      </c>
      <c r="I20903" s="7" t="n">
        <v>17</v>
      </c>
      <c r="J20903" s="7" t="n">
        <v>15390</v>
      </c>
      <c r="K20903" s="7" t="s">
        <v>1067</v>
      </c>
      <c r="L20903" s="7" t="n">
        <v>2</v>
      </c>
      <c r="M20903" s="7" t="n">
        <v>3</v>
      </c>
      <c r="N20903" s="7" t="n">
        <v>17</v>
      </c>
      <c r="O20903" s="7" t="n">
        <v>15391</v>
      </c>
      <c r="P20903" s="7" t="s">
        <v>1068</v>
      </c>
      <c r="Q20903" s="7" t="n">
        <v>2</v>
      </c>
      <c r="R20903" s="7" t="n">
        <v>0</v>
      </c>
    </row>
    <row r="20904" spans="1:11">
      <c r="A20904" t="s">
        <v>4</v>
      </c>
      <c r="B20904" s="4" t="s">
        <v>5</v>
      </c>
    </row>
    <row r="20905" spans="1:11">
      <c r="A20905" t="n">
        <v>176030</v>
      </c>
      <c r="B20905" s="41" t="n">
        <v>28</v>
      </c>
    </row>
    <row r="20906" spans="1:11">
      <c r="A20906" t="s">
        <v>4</v>
      </c>
      <c r="B20906" s="4" t="s">
        <v>5</v>
      </c>
      <c r="C20906" s="4" t="s">
        <v>9</v>
      </c>
      <c r="D20906" s="4" t="s">
        <v>7</v>
      </c>
    </row>
    <row r="20907" spans="1:11">
      <c r="A20907" t="n">
        <v>176031</v>
      </c>
      <c r="B20907" s="57" t="n">
        <v>29</v>
      </c>
      <c r="C20907" s="7" t="s">
        <v>15</v>
      </c>
      <c r="D20907" s="7" t="n">
        <v>65533</v>
      </c>
    </row>
    <row r="20908" spans="1:11">
      <c r="A20908" t="s">
        <v>4</v>
      </c>
      <c r="B20908" s="4" t="s">
        <v>5</v>
      </c>
      <c r="C20908" s="4" t="s">
        <v>8</v>
      </c>
      <c r="D20908" s="4" t="s">
        <v>7</v>
      </c>
      <c r="E20908" s="4" t="s">
        <v>7</v>
      </c>
      <c r="F20908" s="4" t="s">
        <v>8</v>
      </c>
    </row>
    <row r="20909" spans="1:11">
      <c r="A20909" t="n">
        <v>176035</v>
      </c>
      <c r="B20909" s="37" t="n">
        <v>25</v>
      </c>
      <c r="C20909" s="7" t="n">
        <v>1</v>
      </c>
      <c r="D20909" s="7" t="n">
        <v>65535</v>
      </c>
      <c r="E20909" s="7" t="n">
        <v>65535</v>
      </c>
      <c r="F20909" s="7" t="n">
        <v>0</v>
      </c>
    </row>
    <row r="20910" spans="1:11">
      <c r="A20910" t="s">
        <v>4</v>
      </c>
      <c r="B20910" s="4" t="s">
        <v>5</v>
      </c>
      <c r="C20910" s="4" t="s">
        <v>8</v>
      </c>
      <c r="D20910" s="4" t="s">
        <v>7</v>
      </c>
      <c r="E20910" s="4" t="s">
        <v>7</v>
      </c>
      <c r="F20910" s="4" t="s">
        <v>8</v>
      </c>
    </row>
    <row r="20911" spans="1:11">
      <c r="A20911" t="n">
        <v>176042</v>
      </c>
      <c r="B20911" s="37" t="n">
        <v>25</v>
      </c>
      <c r="C20911" s="7" t="n">
        <v>1</v>
      </c>
      <c r="D20911" s="7" t="n">
        <v>60</v>
      </c>
      <c r="E20911" s="7" t="n">
        <v>640</v>
      </c>
      <c r="F20911" s="7" t="n">
        <v>2</v>
      </c>
    </row>
    <row r="20912" spans="1:11">
      <c r="A20912" t="s">
        <v>4</v>
      </c>
      <c r="B20912" s="4" t="s">
        <v>5</v>
      </c>
      <c r="C20912" s="4" t="s">
        <v>8</v>
      </c>
      <c r="D20912" s="4" t="s">
        <v>7</v>
      </c>
      <c r="E20912" s="4" t="s">
        <v>9</v>
      </c>
    </row>
    <row r="20913" spans="1:18">
      <c r="A20913" t="n">
        <v>176049</v>
      </c>
      <c r="B20913" s="39" t="n">
        <v>51</v>
      </c>
      <c r="C20913" s="7" t="n">
        <v>4</v>
      </c>
      <c r="D20913" s="7" t="n">
        <v>3</v>
      </c>
      <c r="E20913" s="7" t="s">
        <v>502</v>
      </c>
    </row>
    <row r="20914" spans="1:18">
      <c r="A20914" t="s">
        <v>4</v>
      </c>
      <c r="B20914" s="4" t="s">
        <v>5</v>
      </c>
      <c r="C20914" s="4" t="s">
        <v>7</v>
      </c>
    </row>
    <row r="20915" spans="1:18">
      <c r="A20915" t="n">
        <v>176062</v>
      </c>
      <c r="B20915" s="25" t="n">
        <v>16</v>
      </c>
      <c r="C20915" s="7" t="n">
        <v>0</v>
      </c>
    </row>
    <row r="20916" spans="1:18">
      <c r="A20916" t="s">
        <v>4</v>
      </c>
      <c r="B20916" s="4" t="s">
        <v>5</v>
      </c>
      <c r="C20916" s="4" t="s">
        <v>7</v>
      </c>
      <c r="D20916" s="4" t="s">
        <v>8</v>
      </c>
      <c r="E20916" s="4" t="s">
        <v>14</v>
      </c>
      <c r="F20916" s="4" t="s">
        <v>74</v>
      </c>
      <c r="G20916" s="4" t="s">
        <v>8</v>
      </c>
      <c r="H20916" s="4" t="s">
        <v>8</v>
      </c>
    </row>
    <row r="20917" spans="1:18">
      <c r="A20917" t="n">
        <v>176065</v>
      </c>
      <c r="B20917" s="40" t="n">
        <v>26</v>
      </c>
      <c r="C20917" s="7" t="n">
        <v>3</v>
      </c>
      <c r="D20917" s="7" t="n">
        <v>17</v>
      </c>
      <c r="E20917" s="7" t="n">
        <v>62772</v>
      </c>
      <c r="F20917" s="7" t="s">
        <v>1069</v>
      </c>
      <c r="G20917" s="7" t="n">
        <v>2</v>
      </c>
      <c r="H20917" s="7" t="n">
        <v>0</v>
      </c>
    </row>
    <row r="20918" spans="1:18">
      <c r="A20918" t="s">
        <v>4</v>
      </c>
      <c r="B20918" s="4" t="s">
        <v>5</v>
      </c>
    </row>
    <row r="20919" spans="1:18">
      <c r="A20919" t="n">
        <v>176109</v>
      </c>
      <c r="B20919" s="41" t="n">
        <v>28</v>
      </c>
    </row>
    <row r="20920" spans="1:18">
      <c r="A20920" t="s">
        <v>4</v>
      </c>
      <c r="B20920" s="4" t="s">
        <v>5</v>
      </c>
      <c r="C20920" s="4" t="s">
        <v>8</v>
      </c>
      <c r="D20920" s="4" t="s">
        <v>7</v>
      </c>
      <c r="E20920" s="4" t="s">
        <v>7</v>
      </c>
      <c r="F20920" s="4" t="s">
        <v>8</v>
      </c>
    </row>
    <row r="20921" spans="1:18">
      <c r="A20921" t="n">
        <v>176110</v>
      </c>
      <c r="B20921" s="37" t="n">
        <v>25</v>
      </c>
      <c r="C20921" s="7" t="n">
        <v>1</v>
      </c>
      <c r="D20921" s="7" t="n">
        <v>65535</v>
      </c>
      <c r="E20921" s="7" t="n">
        <v>65535</v>
      </c>
      <c r="F20921" s="7" t="n">
        <v>0</v>
      </c>
    </row>
    <row r="20922" spans="1:18">
      <c r="A20922" t="s">
        <v>4</v>
      </c>
      <c r="B20922" s="4" t="s">
        <v>5</v>
      </c>
      <c r="C20922" s="4" t="s">
        <v>8</v>
      </c>
      <c r="D20922" s="4" t="s">
        <v>7</v>
      </c>
      <c r="E20922" s="4" t="s">
        <v>7</v>
      </c>
      <c r="F20922" s="4" t="s">
        <v>8</v>
      </c>
    </row>
    <row r="20923" spans="1:18">
      <c r="A20923" t="n">
        <v>176117</v>
      </c>
      <c r="B20923" s="37" t="n">
        <v>25</v>
      </c>
      <c r="C20923" s="7" t="n">
        <v>1</v>
      </c>
      <c r="D20923" s="7" t="n">
        <v>260</v>
      </c>
      <c r="E20923" s="7" t="n">
        <v>640</v>
      </c>
      <c r="F20923" s="7" t="n">
        <v>2</v>
      </c>
    </row>
    <row r="20924" spans="1:18">
      <c r="A20924" t="s">
        <v>4</v>
      </c>
      <c r="B20924" s="4" t="s">
        <v>5</v>
      </c>
      <c r="C20924" s="4" t="s">
        <v>8</v>
      </c>
      <c r="D20924" s="4" t="s">
        <v>7</v>
      </c>
      <c r="E20924" s="4" t="s">
        <v>9</v>
      </c>
    </row>
    <row r="20925" spans="1:18">
      <c r="A20925" t="n">
        <v>176124</v>
      </c>
      <c r="B20925" s="39" t="n">
        <v>51</v>
      </c>
      <c r="C20925" s="7" t="n">
        <v>4</v>
      </c>
      <c r="D20925" s="7" t="n">
        <v>4</v>
      </c>
      <c r="E20925" s="7" t="s">
        <v>605</v>
      </c>
    </row>
    <row r="20926" spans="1:18">
      <c r="A20926" t="s">
        <v>4</v>
      </c>
      <c r="B20926" s="4" t="s">
        <v>5</v>
      </c>
      <c r="C20926" s="4" t="s">
        <v>7</v>
      </c>
    </row>
    <row r="20927" spans="1:18">
      <c r="A20927" t="n">
        <v>176138</v>
      </c>
      <c r="B20927" s="25" t="n">
        <v>16</v>
      </c>
      <c r="C20927" s="7" t="n">
        <v>0</v>
      </c>
    </row>
    <row r="20928" spans="1:18">
      <c r="A20928" t="s">
        <v>4</v>
      </c>
      <c r="B20928" s="4" t="s">
        <v>5</v>
      </c>
      <c r="C20928" s="4" t="s">
        <v>7</v>
      </c>
      <c r="D20928" s="4" t="s">
        <v>8</v>
      </c>
      <c r="E20928" s="4" t="s">
        <v>14</v>
      </c>
      <c r="F20928" s="4" t="s">
        <v>74</v>
      </c>
      <c r="G20928" s="4" t="s">
        <v>8</v>
      </c>
      <c r="H20928" s="4" t="s">
        <v>8</v>
      </c>
      <c r="I20928" s="4" t="s">
        <v>8</v>
      </c>
      <c r="J20928" s="4" t="s">
        <v>14</v>
      </c>
      <c r="K20928" s="4" t="s">
        <v>74</v>
      </c>
      <c r="L20928" s="4" t="s">
        <v>8</v>
      </c>
      <c r="M20928" s="4" t="s">
        <v>8</v>
      </c>
    </row>
    <row r="20929" spans="1:13">
      <c r="A20929" t="n">
        <v>176141</v>
      </c>
      <c r="B20929" s="40" t="n">
        <v>26</v>
      </c>
      <c r="C20929" s="7" t="n">
        <v>4</v>
      </c>
      <c r="D20929" s="7" t="n">
        <v>17</v>
      </c>
      <c r="E20929" s="7" t="n">
        <v>62773</v>
      </c>
      <c r="F20929" s="7" t="s">
        <v>1070</v>
      </c>
      <c r="G20929" s="7" t="n">
        <v>2</v>
      </c>
      <c r="H20929" s="7" t="n">
        <v>3</v>
      </c>
      <c r="I20929" s="7" t="n">
        <v>17</v>
      </c>
      <c r="J20929" s="7" t="n">
        <v>62774</v>
      </c>
      <c r="K20929" s="7" t="s">
        <v>1071</v>
      </c>
      <c r="L20929" s="7" t="n">
        <v>2</v>
      </c>
      <c r="M20929" s="7" t="n">
        <v>0</v>
      </c>
    </row>
    <row r="20930" spans="1:13">
      <c r="A20930" t="s">
        <v>4</v>
      </c>
      <c r="B20930" s="4" t="s">
        <v>5</v>
      </c>
    </row>
    <row r="20931" spans="1:13">
      <c r="A20931" t="n">
        <v>176320</v>
      </c>
      <c r="B20931" s="41" t="n">
        <v>28</v>
      </c>
    </row>
    <row r="20932" spans="1:13">
      <c r="A20932" t="s">
        <v>4</v>
      </c>
      <c r="B20932" s="4" t="s">
        <v>5</v>
      </c>
      <c r="C20932" s="4" t="s">
        <v>8</v>
      </c>
      <c r="D20932" s="4" t="s">
        <v>7</v>
      </c>
      <c r="E20932" s="4" t="s">
        <v>7</v>
      </c>
      <c r="F20932" s="4" t="s">
        <v>8</v>
      </c>
    </row>
    <row r="20933" spans="1:13">
      <c r="A20933" t="n">
        <v>176321</v>
      </c>
      <c r="B20933" s="37" t="n">
        <v>25</v>
      </c>
      <c r="C20933" s="7" t="n">
        <v>1</v>
      </c>
      <c r="D20933" s="7" t="n">
        <v>65535</v>
      </c>
      <c r="E20933" s="7" t="n">
        <v>65535</v>
      </c>
      <c r="F20933" s="7" t="n">
        <v>0</v>
      </c>
    </row>
    <row r="20934" spans="1:13">
      <c r="A20934" t="s">
        <v>4</v>
      </c>
      <c r="B20934" s="4" t="s">
        <v>5</v>
      </c>
      <c r="C20934" s="4" t="s">
        <v>8</v>
      </c>
      <c r="D20934" s="4" t="s">
        <v>7</v>
      </c>
      <c r="E20934" s="4" t="s">
        <v>7</v>
      </c>
      <c r="F20934" s="4" t="s">
        <v>8</v>
      </c>
    </row>
    <row r="20935" spans="1:13">
      <c r="A20935" t="n">
        <v>176328</v>
      </c>
      <c r="B20935" s="37" t="n">
        <v>25</v>
      </c>
      <c r="C20935" s="7" t="n">
        <v>1</v>
      </c>
      <c r="D20935" s="7" t="n">
        <v>60</v>
      </c>
      <c r="E20935" s="7" t="n">
        <v>640</v>
      </c>
      <c r="F20935" s="7" t="n">
        <v>2</v>
      </c>
    </row>
    <row r="20936" spans="1:13">
      <c r="A20936" t="s">
        <v>4</v>
      </c>
      <c r="B20936" s="4" t="s">
        <v>5</v>
      </c>
      <c r="C20936" s="4" t="s">
        <v>8</v>
      </c>
      <c r="D20936" s="4" t="s">
        <v>7</v>
      </c>
      <c r="E20936" s="4" t="s">
        <v>9</v>
      </c>
    </row>
    <row r="20937" spans="1:13">
      <c r="A20937" t="n">
        <v>176335</v>
      </c>
      <c r="B20937" s="39" t="n">
        <v>51</v>
      </c>
      <c r="C20937" s="7" t="n">
        <v>4</v>
      </c>
      <c r="D20937" s="7" t="n">
        <v>0</v>
      </c>
      <c r="E20937" s="7" t="s">
        <v>502</v>
      </c>
    </row>
    <row r="20938" spans="1:13">
      <c r="A20938" t="s">
        <v>4</v>
      </c>
      <c r="B20938" s="4" t="s">
        <v>5</v>
      </c>
      <c r="C20938" s="4" t="s">
        <v>7</v>
      </c>
    </row>
    <row r="20939" spans="1:13">
      <c r="A20939" t="n">
        <v>176348</v>
      </c>
      <c r="B20939" s="25" t="n">
        <v>16</v>
      </c>
      <c r="C20939" s="7" t="n">
        <v>0</v>
      </c>
    </row>
    <row r="20940" spans="1:13">
      <c r="A20940" t="s">
        <v>4</v>
      </c>
      <c r="B20940" s="4" t="s">
        <v>5</v>
      </c>
      <c r="C20940" s="4" t="s">
        <v>7</v>
      </c>
      <c r="D20940" s="4" t="s">
        <v>8</v>
      </c>
      <c r="E20940" s="4" t="s">
        <v>14</v>
      </c>
      <c r="F20940" s="4" t="s">
        <v>74</v>
      </c>
      <c r="G20940" s="4" t="s">
        <v>8</v>
      </c>
      <c r="H20940" s="4" t="s">
        <v>8</v>
      </c>
    </row>
    <row r="20941" spans="1:13">
      <c r="A20941" t="n">
        <v>176351</v>
      </c>
      <c r="B20941" s="40" t="n">
        <v>26</v>
      </c>
      <c r="C20941" s="7" t="n">
        <v>0</v>
      </c>
      <c r="D20941" s="7" t="n">
        <v>17</v>
      </c>
      <c r="E20941" s="7" t="n">
        <v>62775</v>
      </c>
      <c r="F20941" s="7" t="s">
        <v>1072</v>
      </c>
      <c r="G20941" s="7" t="n">
        <v>2</v>
      </c>
      <c r="H20941" s="7" t="n">
        <v>0</v>
      </c>
    </row>
    <row r="20942" spans="1:13">
      <c r="A20942" t="s">
        <v>4</v>
      </c>
      <c r="B20942" s="4" t="s">
        <v>5</v>
      </c>
    </row>
    <row r="20943" spans="1:13">
      <c r="A20943" t="n">
        <v>176453</v>
      </c>
      <c r="B20943" s="41" t="n">
        <v>28</v>
      </c>
    </row>
    <row r="20944" spans="1:13">
      <c r="A20944" t="s">
        <v>4</v>
      </c>
      <c r="B20944" s="4" t="s">
        <v>5</v>
      </c>
      <c r="C20944" s="4" t="s">
        <v>8</v>
      </c>
      <c r="D20944" s="4" t="s">
        <v>7</v>
      </c>
      <c r="E20944" s="4" t="s">
        <v>7</v>
      </c>
      <c r="F20944" s="4" t="s">
        <v>8</v>
      </c>
    </row>
    <row r="20945" spans="1:13">
      <c r="A20945" t="n">
        <v>176454</v>
      </c>
      <c r="B20945" s="37" t="n">
        <v>25</v>
      </c>
      <c r="C20945" s="7" t="n">
        <v>1</v>
      </c>
      <c r="D20945" s="7" t="n">
        <v>65535</v>
      </c>
      <c r="E20945" s="7" t="n">
        <v>65535</v>
      </c>
      <c r="F20945" s="7" t="n">
        <v>0</v>
      </c>
    </row>
    <row r="20946" spans="1:13">
      <c r="A20946" t="s">
        <v>4</v>
      </c>
      <c r="B20946" s="4" t="s">
        <v>5</v>
      </c>
      <c r="C20946" s="4" t="s">
        <v>8</v>
      </c>
      <c r="D20946" s="4" t="s">
        <v>7</v>
      </c>
      <c r="E20946" s="4" t="s">
        <v>9</v>
      </c>
    </row>
    <row r="20947" spans="1:13">
      <c r="A20947" t="n">
        <v>176461</v>
      </c>
      <c r="B20947" s="39" t="n">
        <v>51</v>
      </c>
      <c r="C20947" s="7" t="n">
        <v>4</v>
      </c>
      <c r="D20947" s="7" t="n">
        <v>15</v>
      </c>
      <c r="E20947" s="7" t="s">
        <v>285</v>
      </c>
    </row>
    <row r="20948" spans="1:13">
      <c r="A20948" t="s">
        <v>4</v>
      </c>
      <c r="B20948" s="4" t="s">
        <v>5</v>
      </c>
      <c r="C20948" s="4" t="s">
        <v>7</v>
      </c>
    </row>
    <row r="20949" spans="1:13">
      <c r="A20949" t="n">
        <v>176475</v>
      </c>
      <c r="B20949" s="25" t="n">
        <v>16</v>
      </c>
      <c r="C20949" s="7" t="n">
        <v>0</v>
      </c>
    </row>
    <row r="20950" spans="1:13">
      <c r="A20950" t="s">
        <v>4</v>
      </c>
      <c r="B20950" s="4" t="s">
        <v>5</v>
      </c>
      <c r="C20950" s="4" t="s">
        <v>7</v>
      </c>
      <c r="D20950" s="4" t="s">
        <v>8</v>
      </c>
      <c r="E20950" s="4" t="s">
        <v>14</v>
      </c>
      <c r="F20950" s="4" t="s">
        <v>74</v>
      </c>
      <c r="G20950" s="4" t="s">
        <v>8</v>
      </c>
      <c r="H20950" s="4" t="s">
        <v>8</v>
      </c>
      <c r="I20950" s="4" t="s">
        <v>8</v>
      </c>
      <c r="J20950" s="4" t="s">
        <v>14</v>
      </c>
      <c r="K20950" s="4" t="s">
        <v>74</v>
      </c>
      <c r="L20950" s="4" t="s">
        <v>8</v>
      </c>
      <c r="M20950" s="4" t="s">
        <v>8</v>
      </c>
      <c r="N20950" s="4" t="s">
        <v>8</v>
      </c>
      <c r="O20950" s="4" t="s">
        <v>14</v>
      </c>
      <c r="P20950" s="4" t="s">
        <v>74</v>
      </c>
      <c r="Q20950" s="4" t="s">
        <v>8</v>
      </c>
      <c r="R20950" s="4" t="s">
        <v>8</v>
      </c>
    </row>
    <row r="20951" spans="1:13">
      <c r="A20951" t="n">
        <v>176478</v>
      </c>
      <c r="B20951" s="40" t="n">
        <v>26</v>
      </c>
      <c r="C20951" s="7" t="n">
        <v>15</v>
      </c>
      <c r="D20951" s="7" t="n">
        <v>17</v>
      </c>
      <c r="E20951" s="7" t="n">
        <v>15392</v>
      </c>
      <c r="F20951" s="7" t="s">
        <v>1073</v>
      </c>
      <c r="G20951" s="7" t="n">
        <v>2</v>
      </c>
      <c r="H20951" s="7" t="n">
        <v>3</v>
      </c>
      <c r="I20951" s="7" t="n">
        <v>17</v>
      </c>
      <c r="J20951" s="7" t="n">
        <v>15393</v>
      </c>
      <c r="K20951" s="7" t="s">
        <v>1074</v>
      </c>
      <c r="L20951" s="7" t="n">
        <v>2</v>
      </c>
      <c r="M20951" s="7" t="n">
        <v>3</v>
      </c>
      <c r="N20951" s="7" t="n">
        <v>17</v>
      </c>
      <c r="O20951" s="7" t="n">
        <v>15394</v>
      </c>
      <c r="P20951" s="7" t="s">
        <v>1075</v>
      </c>
      <c r="Q20951" s="7" t="n">
        <v>2</v>
      </c>
      <c r="R20951" s="7" t="n">
        <v>0</v>
      </c>
    </row>
    <row r="20952" spans="1:13">
      <c r="A20952" t="s">
        <v>4</v>
      </c>
      <c r="B20952" s="4" t="s">
        <v>5</v>
      </c>
    </row>
    <row r="20953" spans="1:13">
      <c r="A20953" t="n">
        <v>176754</v>
      </c>
      <c r="B20953" s="41" t="n">
        <v>28</v>
      </c>
    </row>
    <row r="20954" spans="1:13">
      <c r="A20954" t="s">
        <v>4</v>
      </c>
      <c r="B20954" s="4" t="s">
        <v>5</v>
      </c>
      <c r="C20954" s="4" t="s">
        <v>8</v>
      </c>
      <c r="D20954" s="4" t="s">
        <v>7</v>
      </c>
      <c r="E20954" s="4" t="s">
        <v>7</v>
      </c>
      <c r="F20954" s="4" t="s">
        <v>8</v>
      </c>
    </row>
    <row r="20955" spans="1:13">
      <c r="A20955" t="n">
        <v>176755</v>
      </c>
      <c r="B20955" s="37" t="n">
        <v>25</v>
      </c>
      <c r="C20955" s="7" t="n">
        <v>1</v>
      </c>
      <c r="D20955" s="7" t="n">
        <v>65535</v>
      </c>
      <c r="E20955" s="7" t="n">
        <v>65535</v>
      </c>
      <c r="F20955" s="7" t="n">
        <v>0</v>
      </c>
    </row>
    <row r="20956" spans="1:13">
      <c r="A20956" t="s">
        <v>4</v>
      </c>
      <c r="B20956" s="4" t="s">
        <v>5</v>
      </c>
      <c r="C20956" s="4" t="s">
        <v>9</v>
      </c>
      <c r="D20956" s="4" t="s">
        <v>7</v>
      </c>
    </row>
    <row r="20957" spans="1:13">
      <c r="A20957" t="n">
        <v>176762</v>
      </c>
      <c r="B20957" s="57" t="n">
        <v>29</v>
      </c>
      <c r="C20957" s="7" t="s">
        <v>15</v>
      </c>
      <c r="D20957" s="7" t="n">
        <v>65533</v>
      </c>
    </row>
    <row r="20958" spans="1:13">
      <c r="A20958" t="s">
        <v>4</v>
      </c>
      <c r="B20958" s="4" t="s">
        <v>5</v>
      </c>
      <c r="C20958" s="4" t="s">
        <v>14</v>
      </c>
    </row>
    <row r="20959" spans="1:13">
      <c r="A20959" t="n">
        <v>176766</v>
      </c>
      <c r="B20959" s="62" t="n">
        <v>15</v>
      </c>
      <c r="C20959" s="7" t="n">
        <v>32768</v>
      </c>
    </row>
    <row r="20960" spans="1:13">
      <c r="A20960" t="s">
        <v>4</v>
      </c>
      <c r="B20960" s="4" t="s">
        <v>5</v>
      </c>
      <c r="C20960" s="4" t="s">
        <v>7</v>
      </c>
      <c r="D20960" s="4" t="s">
        <v>8</v>
      </c>
    </row>
    <row r="20961" spans="1:18">
      <c r="A20961" t="n">
        <v>176771</v>
      </c>
      <c r="B20961" s="42" t="n">
        <v>89</v>
      </c>
      <c r="C20961" s="7" t="n">
        <v>65533</v>
      </c>
      <c r="D20961" s="7" t="n">
        <v>1</v>
      </c>
    </row>
    <row r="20962" spans="1:18">
      <c r="A20962" t="s">
        <v>4</v>
      </c>
      <c r="B20962" s="4" t="s">
        <v>5</v>
      </c>
      <c r="C20962" s="4" t="s">
        <v>8</v>
      </c>
      <c r="D20962" s="4" t="s">
        <v>7</v>
      </c>
      <c r="E20962" s="4" t="s">
        <v>13</v>
      </c>
    </row>
    <row r="20963" spans="1:18">
      <c r="A20963" t="n">
        <v>176775</v>
      </c>
      <c r="B20963" s="27" t="n">
        <v>58</v>
      </c>
      <c r="C20963" s="7" t="n">
        <v>101</v>
      </c>
      <c r="D20963" s="7" t="n">
        <v>300</v>
      </c>
      <c r="E20963" s="7" t="n">
        <v>1</v>
      </c>
    </row>
    <row r="20964" spans="1:18">
      <c r="A20964" t="s">
        <v>4</v>
      </c>
      <c r="B20964" s="4" t="s">
        <v>5</v>
      </c>
      <c r="C20964" s="4" t="s">
        <v>8</v>
      </c>
      <c r="D20964" s="4" t="s">
        <v>7</v>
      </c>
    </row>
    <row r="20965" spans="1:18">
      <c r="A20965" t="n">
        <v>176783</v>
      </c>
      <c r="B20965" s="27" t="n">
        <v>58</v>
      </c>
      <c r="C20965" s="7" t="n">
        <v>254</v>
      </c>
      <c r="D20965" s="7" t="n">
        <v>0</v>
      </c>
    </row>
    <row r="20966" spans="1:18">
      <c r="A20966" t="s">
        <v>4</v>
      </c>
      <c r="B20966" s="4" t="s">
        <v>5</v>
      </c>
      <c r="C20966" s="4" t="s">
        <v>8</v>
      </c>
    </row>
    <row r="20967" spans="1:18">
      <c r="A20967" t="n">
        <v>176787</v>
      </c>
      <c r="B20967" s="69" t="n">
        <v>116</v>
      </c>
      <c r="C20967" s="7" t="n">
        <v>0</v>
      </c>
    </row>
    <row r="20968" spans="1:18">
      <c r="A20968" t="s">
        <v>4</v>
      </c>
      <c r="B20968" s="4" t="s">
        <v>5</v>
      </c>
      <c r="C20968" s="4" t="s">
        <v>8</v>
      </c>
      <c r="D20968" s="4" t="s">
        <v>7</v>
      </c>
    </row>
    <row r="20969" spans="1:18">
      <c r="A20969" t="n">
        <v>176789</v>
      </c>
      <c r="B20969" s="69" t="n">
        <v>116</v>
      </c>
      <c r="C20969" s="7" t="n">
        <v>2</v>
      </c>
      <c r="D20969" s="7" t="n">
        <v>1</v>
      </c>
    </row>
    <row r="20970" spans="1:18">
      <c r="A20970" t="s">
        <v>4</v>
      </c>
      <c r="B20970" s="4" t="s">
        <v>5</v>
      </c>
      <c r="C20970" s="4" t="s">
        <v>8</v>
      </c>
      <c r="D20970" s="4" t="s">
        <v>14</v>
      </c>
    </row>
    <row r="20971" spans="1:18">
      <c r="A20971" t="n">
        <v>176793</v>
      </c>
      <c r="B20971" s="69" t="n">
        <v>116</v>
      </c>
      <c r="C20971" s="7" t="n">
        <v>5</v>
      </c>
      <c r="D20971" s="7" t="n">
        <v>1103626240</v>
      </c>
    </row>
    <row r="20972" spans="1:18">
      <c r="A20972" t="s">
        <v>4</v>
      </c>
      <c r="B20972" s="4" t="s">
        <v>5</v>
      </c>
      <c r="C20972" s="4" t="s">
        <v>8</v>
      </c>
      <c r="D20972" s="4" t="s">
        <v>7</v>
      </c>
    </row>
    <row r="20973" spans="1:18">
      <c r="A20973" t="n">
        <v>176799</v>
      </c>
      <c r="B20973" s="69" t="n">
        <v>116</v>
      </c>
      <c r="C20973" s="7" t="n">
        <v>6</v>
      </c>
      <c r="D20973" s="7" t="n">
        <v>1</v>
      </c>
    </row>
    <row r="20974" spans="1:18">
      <c r="A20974" t="s">
        <v>4</v>
      </c>
      <c r="B20974" s="4" t="s">
        <v>5</v>
      </c>
      <c r="C20974" s="4" t="s">
        <v>8</v>
      </c>
      <c r="D20974" s="4" t="s">
        <v>8</v>
      </c>
      <c r="E20974" s="4" t="s">
        <v>13</v>
      </c>
      <c r="F20974" s="4" t="s">
        <v>13</v>
      </c>
      <c r="G20974" s="4" t="s">
        <v>13</v>
      </c>
      <c r="H20974" s="4" t="s">
        <v>7</v>
      </c>
    </row>
    <row r="20975" spans="1:18">
      <c r="A20975" t="n">
        <v>176803</v>
      </c>
      <c r="B20975" s="31" t="n">
        <v>45</v>
      </c>
      <c r="C20975" s="7" t="n">
        <v>2</v>
      </c>
      <c r="D20975" s="7" t="n">
        <v>3</v>
      </c>
      <c r="E20975" s="7" t="n">
        <v>-2.55999994277954</v>
      </c>
      <c r="F20975" s="7" t="n">
        <v>4.40999984741211</v>
      </c>
      <c r="G20975" s="7" t="n">
        <v>50.8600006103516</v>
      </c>
      <c r="H20975" s="7" t="n">
        <v>0</v>
      </c>
    </row>
    <row r="20976" spans="1:18">
      <c r="A20976" t="s">
        <v>4</v>
      </c>
      <c r="B20976" s="4" t="s">
        <v>5</v>
      </c>
      <c r="C20976" s="4" t="s">
        <v>8</v>
      </c>
      <c r="D20976" s="4" t="s">
        <v>8</v>
      </c>
      <c r="E20976" s="4" t="s">
        <v>13</v>
      </c>
      <c r="F20976" s="4" t="s">
        <v>13</v>
      </c>
      <c r="G20976" s="4" t="s">
        <v>13</v>
      </c>
      <c r="H20976" s="4" t="s">
        <v>7</v>
      </c>
      <c r="I20976" s="4" t="s">
        <v>8</v>
      </c>
    </row>
    <row r="20977" spans="1:9">
      <c r="A20977" t="n">
        <v>176820</v>
      </c>
      <c r="B20977" s="31" t="n">
        <v>45</v>
      </c>
      <c r="C20977" s="7" t="n">
        <v>4</v>
      </c>
      <c r="D20977" s="7" t="n">
        <v>3</v>
      </c>
      <c r="E20977" s="7" t="n">
        <v>7.46000003814697</v>
      </c>
      <c r="F20977" s="7" t="n">
        <v>351.459991455078</v>
      </c>
      <c r="G20977" s="7" t="n">
        <v>0</v>
      </c>
      <c r="H20977" s="7" t="n">
        <v>0</v>
      </c>
      <c r="I20977" s="7" t="n">
        <v>0</v>
      </c>
    </row>
    <row r="20978" spans="1:9">
      <c r="A20978" t="s">
        <v>4</v>
      </c>
      <c r="B20978" s="4" t="s">
        <v>5</v>
      </c>
      <c r="C20978" s="4" t="s">
        <v>8</v>
      </c>
      <c r="D20978" s="4" t="s">
        <v>8</v>
      </c>
      <c r="E20978" s="4" t="s">
        <v>13</v>
      </c>
      <c r="F20978" s="4" t="s">
        <v>7</v>
      </c>
    </row>
    <row r="20979" spans="1:9">
      <c r="A20979" t="n">
        <v>176838</v>
      </c>
      <c r="B20979" s="31" t="n">
        <v>45</v>
      </c>
      <c r="C20979" s="7" t="n">
        <v>5</v>
      </c>
      <c r="D20979" s="7" t="n">
        <v>3</v>
      </c>
      <c r="E20979" s="7" t="n">
        <v>4.30000019073486</v>
      </c>
      <c r="F20979" s="7" t="n">
        <v>0</v>
      </c>
    </row>
    <row r="20980" spans="1:9">
      <c r="A20980" t="s">
        <v>4</v>
      </c>
      <c r="B20980" s="4" t="s">
        <v>5</v>
      </c>
      <c r="C20980" s="4" t="s">
        <v>8</v>
      </c>
      <c r="D20980" s="4" t="s">
        <v>8</v>
      </c>
      <c r="E20980" s="4" t="s">
        <v>13</v>
      </c>
      <c r="F20980" s="4" t="s">
        <v>7</v>
      </c>
    </row>
    <row r="20981" spans="1:9">
      <c r="A20981" t="n">
        <v>176847</v>
      </c>
      <c r="B20981" s="31" t="n">
        <v>45</v>
      </c>
      <c r="C20981" s="7" t="n">
        <v>11</v>
      </c>
      <c r="D20981" s="7" t="n">
        <v>3</v>
      </c>
      <c r="E20981" s="7" t="n">
        <v>16</v>
      </c>
      <c r="F20981" s="7" t="n">
        <v>0</v>
      </c>
    </row>
    <row r="20982" spans="1:9">
      <c r="A20982" t="s">
        <v>4</v>
      </c>
      <c r="B20982" s="4" t="s">
        <v>5</v>
      </c>
      <c r="C20982" s="4" t="s">
        <v>8</v>
      </c>
      <c r="D20982" s="4" t="s">
        <v>8</v>
      </c>
      <c r="E20982" s="4" t="s">
        <v>13</v>
      </c>
      <c r="F20982" s="4" t="s">
        <v>7</v>
      </c>
    </row>
    <row r="20983" spans="1:9">
      <c r="A20983" t="n">
        <v>176856</v>
      </c>
      <c r="B20983" s="31" t="n">
        <v>45</v>
      </c>
      <c r="C20983" s="7" t="n">
        <v>5</v>
      </c>
      <c r="D20983" s="7" t="n">
        <v>3</v>
      </c>
      <c r="E20983" s="7" t="n">
        <v>4.90000009536743</v>
      </c>
      <c r="F20983" s="7" t="n">
        <v>20000</v>
      </c>
    </row>
    <row r="20984" spans="1:9">
      <c r="A20984" t="s">
        <v>4</v>
      </c>
      <c r="B20984" s="4" t="s">
        <v>5</v>
      </c>
      <c r="C20984" s="4" t="s">
        <v>8</v>
      </c>
      <c r="D20984" s="4" t="s">
        <v>7</v>
      </c>
      <c r="E20984" s="4" t="s">
        <v>9</v>
      </c>
      <c r="F20984" s="4" t="s">
        <v>9</v>
      </c>
      <c r="G20984" s="4" t="s">
        <v>9</v>
      </c>
      <c r="H20984" s="4" t="s">
        <v>9</v>
      </c>
    </row>
    <row r="20985" spans="1:9">
      <c r="A20985" t="n">
        <v>176865</v>
      </c>
      <c r="B20985" s="39" t="n">
        <v>51</v>
      </c>
      <c r="C20985" s="7" t="n">
        <v>3</v>
      </c>
      <c r="D20985" s="7" t="n">
        <v>0</v>
      </c>
      <c r="E20985" s="7" t="s">
        <v>442</v>
      </c>
      <c r="F20985" s="7" t="s">
        <v>239</v>
      </c>
      <c r="G20985" s="7" t="s">
        <v>94</v>
      </c>
      <c r="H20985" s="7" t="s">
        <v>95</v>
      </c>
    </row>
    <row r="20986" spans="1:9">
      <c r="A20986" t="s">
        <v>4</v>
      </c>
      <c r="B20986" s="4" t="s">
        <v>5</v>
      </c>
      <c r="C20986" s="4" t="s">
        <v>8</v>
      </c>
      <c r="D20986" s="4" t="s">
        <v>7</v>
      </c>
      <c r="E20986" s="4" t="s">
        <v>9</v>
      </c>
      <c r="F20986" s="4" t="s">
        <v>9</v>
      </c>
      <c r="G20986" s="4" t="s">
        <v>9</v>
      </c>
      <c r="H20986" s="4" t="s">
        <v>9</v>
      </c>
    </row>
    <row r="20987" spans="1:9">
      <c r="A20987" t="n">
        <v>176878</v>
      </c>
      <c r="B20987" s="39" t="n">
        <v>51</v>
      </c>
      <c r="C20987" s="7" t="n">
        <v>3</v>
      </c>
      <c r="D20987" s="7" t="n">
        <v>1</v>
      </c>
      <c r="E20987" s="7" t="s">
        <v>442</v>
      </c>
      <c r="F20987" s="7" t="s">
        <v>239</v>
      </c>
      <c r="G20987" s="7" t="s">
        <v>94</v>
      </c>
      <c r="H20987" s="7" t="s">
        <v>95</v>
      </c>
    </row>
    <row r="20988" spans="1:9">
      <c r="A20988" t="s">
        <v>4</v>
      </c>
      <c r="B20988" s="4" t="s">
        <v>5</v>
      </c>
      <c r="C20988" s="4" t="s">
        <v>8</v>
      </c>
      <c r="D20988" s="4" t="s">
        <v>7</v>
      </c>
      <c r="E20988" s="4" t="s">
        <v>9</v>
      </c>
      <c r="F20988" s="4" t="s">
        <v>9</v>
      </c>
      <c r="G20988" s="4" t="s">
        <v>9</v>
      </c>
      <c r="H20988" s="4" t="s">
        <v>9</v>
      </c>
    </row>
    <row r="20989" spans="1:9">
      <c r="A20989" t="n">
        <v>176891</v>
      </c>
      <c r="B20989" s="39" t="n">
        <v>51</v>
      </c>
      <c r="C20989" s="7" t="n">
        <v>3</v>
      </c>
      <c r="D20989" s="7" t="n">
        <v>2</v>
      </c>
      <c r="E20989" s="7" t="s">
        <v>442</v>
      </c>
      <c r="F20989" s="7" t="s">
        <v>239</v>
      </c>
      <c r="G20989" s="7" t="s">
        <v>94</v>
      </c>
      <c r="H20989" s="7" t="s">
        <v>95</v>
      </c>
    </row>
    <row r="20990" spans="1:9">
      <c r="A20990" t="s">
        <v>4</v>
      </c>
      <c r="B20990" s="4" t="s">
        <v>5</v>
      </c>
      <c r="C20990" s="4" t="s">
        <v>8</v>
      </c>
      <c r="D20990" s="4" t="s">
        <v>7</v>
      </c>
      <c r="E20990" s="4" t="s">
        <v>9</v>
      </c>
      <c r="F20990" s="4" t="s">
        <v>9</v>
      </c>
      <c r="G20990" s="4" t="s">
        <v>9</v>
      </c>
      <c r="H20990" s="4" t="s">
        <v>9</v>
      </c>
    </row>
    <row r="20991" spans="1:9">
      <c r="A20991" t="n">
        <v>176904</v>
      </c>
      <c r="B20991" s="39" t="n">
        <v>51</v>
      </c>
      <c r="C20991" s="7" t="n">
        <v>3</v>
      </c>
      <c r="D20991" s="7" t="n">
        <v>3</v>
      </c>
      <c r="E20991" s="7" t="s">
        <v>442</v>
      </c>
      <c r="F20991" s="7" t="s">
        <v>239</v>
      </c>
      <c r="G20991" s="7" t="s">
        <v>94</v>
      </c>
      <c r="H20991" s="7" t="s">
        <v>95</v>
      </c>
    </row>
    <row r="20992" spans="1:9">
      <c r="A20992" t="s">
        <v>4</v>
      </c>
      <c r="B20992" s="4" t="s">
        <v>5</v>
      </c>
      <c r="C20992" s="4" t="s">
        <v>8</v>
      </c>
      <c r="D20992" s="4" t="s">
        <v>7</v>
      </c>
      <c r="E20992" s="4" t="s">
        <v>9</v>
      </c>
      <c r="F20992" s="4" t="s">
        <v>9</v>
      </c>
      <c r="G20992" s="4" t="s">
        <v>9</v>
      </c>
      <c r="H20992" s="4" t="s">
        <v>9</v>
      </c>
    </row>
    <row r="20993" spans="1:9">
      <c r="A20993" t="n">
        <v>176917</v>
      </c>
      <c r="B20993" s="39" t="n">
        <v>51</v>
      </c>
      <c r="C20993" s="7" t="n">
        <v>3</v>
      </c>
      <c r="D20993" s="7" t="n">
        <v>4</v>
      </c>
      <c r="E20993" s="7" t="s">
        <v>442</v>
      </c>
      <c r="F20993" s="7" t="s">
        <v>239</v>
      </c>
      <c r="G20993" s="7" t="s">
        <v>94</v>
      </c>
      <c r="H20993" s="7" t="s">
        <v>95</v>
      </c>
    </row>
    <row r="20994" spans="1:9">
      <c r="A20994" t="s">
        <v>4</v>
      </c>
      <c r="B20994" s="4" t="s">
        <v>5</v>
      </c>
      <c r="C20994" s="4" t="s">
        <v>8</v>
      </c>
      <c r="D20994" s="4" t="s">
        <v>7</v>
      </c>
      <c r="E20994" s="4" t="s">
        <v>9</v>
      </c>
      <c r="F20994" s="4" t="s">
        <v>9</v>
      </c>
      <c r="G20994" s="4" t="s">
        <v>9</v>
      </c>
      <c r="H20994" s="4" t="s">
        <v>9</v>
      </c>
    </row>
    <row r="20995" spans="1:9">
      <c r="A20995" t="n">
        <v>176930</v>
      </c>
      <c r="B20995" s="39" t="n">
        <v>51</v>
      </c>
      <c r="C20995" s="7" t="n">
        <v>3</v>
      </c>
      <c r="D20995" s="7" t="n">
        <v>5</v>
      </c>
      <c r="E20995" s="7" t="s">
        <v>442</v>
      </c>
      <c r="F20995" s="7" t="s">
        <v>239</v>
      </c>
      <c r="G20995" s="7" t="s">
        <v>94</v>
      </c>
      <c r="H20995" s="7" t="s">
        <v>95</v>
      </c>
    </row>
    <row r="20996" spans="1:9">
      <c r="A20996" t="s">
        <v>4</v>
      </c>
      <c r="B20996" s="4" t="s">
        <v>5</v>
      </c>
      <c r="C20996" s="4" t="s">
        <v>8</v>
      </c>
      <c r="D20996" s="4" t="s">
        <v>7</v>
      </c>
      <c r="E20996" s="4" t="s">
        <v>9</v>
      </c>
      <c r="F20996" s="4" t="s">
        <v>9</v>
      </c>
      <c r="G20996" s="4" t="s">
        <v>9</v>
      </c>
      <c r="H20996" s="4" t="s">
        <v>9</v>
      </c>
    </row>
    <row r="20997" spans="1:9">
      <c r="A20997" t="n">
        <v>176943</v>
      </c>
      <c r="B20997" s="39" t="n">
        <v>51</v>
      </c>
      <c r="C20997" s="7" t="n">
        <v>3</v>
      </c>
      <c r="D20997" s="7" t="n">
        <v>6</v>
      </c>
      <c r="E20997" s="7" t="s">
        <v>442</v>
      </c>
      <c r="F20997" s="7" t="s">
        <v>239</v>
      </c>
      <c r="G20997" s="7" t="s">
        <v>94</v>
      </c>
      <c r="H20997" s="7" t="s">
        <v>95</v>
      </c>
    </row>
    <row r="20998" spans="1:9">
      <c r="A20998" t="s">
        <v>4</v>
      </c>
      <c r="B20998" s="4" t="s">
        <v>5</v>
      </c>
      <c r="C20998" s="4" t="s">
        <v>8</v>
      </c>
      <c r="D20998" s="4" t="s">
        <v>7</v>
      </c>
      <c r="E20998" s="4" t="s">
        <v>9</v>
      </c>
      <c r="F20998" s="4" t="s">
        <v>9</v>
      </c>
      <c r="G20998" s="4" t="s">
        <v>9</v>
      </c>
      <c r="H20998" s="4" t="s">
        <v>9</v>
      </c>
    </row>
    <row r="20999" spans="1:9">
      <c r="A20999" t="n">
        <v>176956</v>
      </c>
      <c r="B20999" s="39" t="n">
        <v>51</v>
      </c>
      <c r="C20999" s="7" t="n">
        <v>3</v>
      </c>
      <c r="D20999" s="7" t="n">
        <v>7</v>
      </c>
      <c r="E20999" s="7" t="s">
        <v>442</v>
      </c>
      <c r="F20999" s="7" t="s">
        <v>239</v>
      </c>
      <c r="G20999" s="7" t="s">
        <v>94</v>
      </c>
      <c r="H20999" s="7" t="s">
        <v>95</v>
      </c>
    </row>
    <row r="21000" spans="1:9">
      <c r="A21000" t="s">
        <v>4</v>
      </c>
      <c r="B21000" s="4" t="s">
        <v>5</v>
      </c>
      <c r="C21000" s="4" t="s">
        <v>8</v>
      </c>
      <c r="D21000" s="4" t="s">
        <v>7</v>
      </c>
      <c r="E21000" s="4" t="s">
        <v>9</v>
      </c>
      <c r="F21000" s="4" t="s">
        <v>9</v>
      </c>
      <c r="G21000" s="4" t="s">
        <v>9</v>
      </c>
      <c r="H21000" s="4" t="s">
        <v>9</v>
      </c>
    </row>
    <row r="21001" spans="1:9">
      <c r="A21001" t="n">
        <v>176969</v>
      </c>
      <c r="B21001" s="39" t="n">
        <v>51</v>
      </c>
      <c r="C21001" s="7" t="n">
        <v>3</v>
      </c>
      <c r="D21001" s="7" t="n">
        <v>8</v>
      </c>
      <c r="E21001" s="7" t="s">
        <v>442</v>
      </c>
      <c r="F21001" s="7" t="s">
        <v>239</v>
      </c>
      <c r="G21001" s="7" t="s">
        <v>94</v>
      </c>
      <c r="H21001" s="7" t="s">
        <v>95</v>
      </c>
    </row>
    <row r="21002" spans="1:9">
      <c r="A21002" t="s">
        <v>4</v>
      </c>
      <c r="B21002" s="4" t="s">
        <v>5</v>
      </c>
      <c r="C21002" s="4" t="s">
        <v>8</v>
      </c>
      <c r="D21002" s="4" t="s">
        <v>7</v>
      </c>
      <c r="E21002" s="4" t="s">
        <v>9</v>
      </c>
      <c r="F21002" s="4" t="s">
        <v>9</v>
      </c>
      <c r="G21002" s="4" t="s">
        <v>9</v>
      </c>
      <c r="H21002" s="4" t="s">
        <v>9</v>
      </c>
    </row>
    <row r="21003" spans="1:9">
      <c r="A21003" t="n">
        <v>176982</v>
      </c>
      <c r="B21003" s="39" t="n">
        <v>51</v>
      </c>
      <c r="C21003" s="7" t="n">
        <v>3</v>
      </c>
      <c r="D21003" s="7" t="n">
        <v>9</v>
      </c>
      <c r="E21003" s="7" t="s">
        <v>442</v>
      </c>
      <c r="F21003" s="7" t="s">
        <v>239</v>
      </c>
      <c r="G21003" s="7" t="s">
        <v>94</v>
      </c>
      <c r="H21003" s="7" t="s">
        <v>95</v>
      </c>
    </row>
    <row r="21004" spans="1:9">
      <c r="A21004" t="s">
        <v>4</v>
      </c>
      <c r="B21004" s="4" t="s">
        <v>5</v>
      </c>
      <c r="C21004" s="4" t="s">
        <v>8</v>
      </c>
      <c r="D21004" s="4" t="s">
        <v>7</v>
      </c>
      <c r="E21004" s="4" t="s">
        <v>9</v>
      </c>
      <c r="F21004" s="4" t="s">
        <v>9</v>
      </c>
      <c r="G21004" s="4" t="s">
        <v>9</v>
      </c>
      <c r="H21004" s="4" t="s">
        <v>9</v>
      </c>
    </row>
    <row r="21005" spans="1:9">
      <c r="A21005" t="n">
        <v>176995</v>
      </c>
      <c r="B21005" s="39" t="n">
        <v>51</v>
      </c>
      <c r="C21005" s="7" t="n">
        <v>3</v>
      </c>
      <c r="D21005" s="7" t="n">
        <v>11</v>
      </c>
      <c r="E21005" s="7" t="s">
        <v>442</v>
      </c>
      <c r="F21005" s="7" t="s">
        <v>239</v>
      </c>
      <c r="G21005" s="7" t="s">
        <v>94</v>
      </c>
      <c r="H21005" s="7" t="s">
        <v>95</v>
      </c>
    </row>
    <row r="21006" spans="1:9">
      <c r="A21006" t="s">
        <v>4</v>
      </c>
      <c r="B21006" s="4" t="s">
        <v>5</v>
      </c>
      <c r="C21006" s="4" t="s">
        <v>8</v>
      </c>
      <c r="D21006" s="4" t="s">
        <v>7</v>
      </c>
      <c r="E21006" s="4" t="s">
        <v>9</v>
      </c>
      <c r="F21006" s="4" t="s">
        <v>9</v>
      </c>
      <c r="G21006" s="4" t="s">
        <v>9</v>
      </c>
      <c r="H21006" s="4" t="s">
        <v>9</v>
      </c>
    </row>
    <row r="21007" spans="1:9">
      <c r="A21007" t="n">
        <v>177008</v>
      </c>
      <c r="B21007" s="39" t="n">
        <v>51</v>
      </c>
      <c r="C21007" s="7" t="n">
        <v>3</v>
      </c>
      <c r="D21007" s="7" t="n">
        <v>13</v>
      </c>
      <c r="E21007" s="7" t="s">
        <v>442</v>
      </c>
      <c r="F21007" s="7" t="s">
        <v>239</v>
      </c>
      <c r="G21007" s="7" t="s">
        <v>94</v>
      </c>
      <c r="H21007" s="7" t="s">
        <v>95</v>
      </c>
    </row>
    <row r="21008" spans="1:9">
      <c r="A21008" t="s">
        <v>4</v>
      </c>
      <c r="B21008" s="4" t="s">
        <v>5</v>
      </c>
      <c r="C21008" s="4" t="s">
        <v>8</v>
      </c>
      <c r="D21008" s="4" t="s">
        <v>7</v>
      </c>
      <c r="E21008" s="4" t="s">
        <v>9</v>
      </c>
      <c r="F21008" s="4" t="s">
        <v>9</v>
      </c>
      <c r="G21008" s="4" t="s">
        <v>9</v>
      </c>
      <c r="H21008" s="4" t="s">
        <v>9</v>
      </c>
    </row>
    <row r="21009" spans="1:8">
      <c r="A21009" t="n">
        <v>177021</v>
      </c>
      <c r="B21009" s="39" t="n">
        <v>51</v>
      </c>
      <c r="C21009" s="7" t="n">
        <v>3</v>
      </c>
      <c r="D21009" s="7" t="n">
        <v>18</v>
      </c>
      <c r="E21009" s="7" t="s">
        <v>442</v>
      </c>
      <c r="F21009" s="7" t="s">
        <v>239</v>
      </c>
      <c r="G21009" s="7" t="s">
        <v>94</v>
      </c>
      <c r="H21009" s="7" t="s">
        <v>95</v>
      </c>
    </row>
    <row r="21010" spans="1:8">
      <c r="A21010" t="s">
        <v>4</v>
      </c>
      <c r="B21010" s="4" t="s">
        <v>5</v>
      </c>
      <c r="C21010" s="4" t="s">
        <v>8</v>
      </c>
      <c r="D21010" s="4" t="s">
        <v>7</v>
      </c>
      <c r="E21010" s="4" t="s">
        <v>9</v>
      </c>
      <c r="F21010" s="4" t="s">
        <v>9</v>
      </c>
      <c r="G21010" s="4" t="s">
        <v>9</v>
      </c>
      <c r="H21010" s="4" t="s">
        <v>9</v>
      </c>
    </row>
    <row r="21011" spans="1:8">
      <c r="A21011" t="n">
        <v>177034</v>
      </c>
      <c r="B21011" s="39" t="n">
        <v>51</v>
      </c>
      <c r="C21011" s="7" t="n">
        <v>3</v>
      </c>
      <c r="D21011" s="7" t="n">
        <v>83</v>
      </c>
      <c r="E21011" s="7" t="s">
        <v>442</v>
      </c>
      <c r="F21011" s="7" t="s">
        <v>239</v>
      </c>
      <c r="G21011" s="7" t="s">
        <v>94</v>
      </c>
      <c r="H21011" s="7" t="s">
        <v>95</v>
      </c>
    </row>
    <row r="21012" spans="1:8">
      <c r="A21012" t="s">
        <v>4</v>
      </c>
      <c r="B21012" s="4" t="s">
        <v>5</v>
      </c>
      <c r="C21012" s="4" t="s">
        <v>8</v>
      </c>
      <c r="D21012" s="4" t="s">
        <v>7</v>
      </c>
    </row>
    <row r="21013" spans="1:8">
      <c r="A21013" t="n">
        <v>177047</v>
      </c>
      <c r="B21013" s="27" t="n">
        <v>58</v>
      </c>
      <c r="C21013" s="7" t="n">
        <v>255</v>
      </c>
      <c r="D21013" s="7" t="n">
        <v>0</v>
      </c>
    </row>
    <row r="21014" spans="1:8">
      <c r="A21014" t="s">
        <v>4</v>
      </c>
      <c r="B21014" s="4" t="s">
        <v>5</v>
      </c>
      <c r="C21014" s="4" t="s">
        <v>7</v>
      </c>
      <c r="D21014" s="4" t="s">
        <v>8</v>
      </c>
      <c r="E21014" s="4" t="s">
        <v>13</v>
      </c>
      <c r="F21014" s="4" t="s">
        <v>7</v>
      </c>
    </row>
    <row r="21015" spans="1:8">
      <c r="A21015" t="n">
        <v>177051</v>
      </c>
      <c r="B21015" s="63" t="n">
        <v>59</v>
      </c>
      <c r="C21015" s="7" t="n">
        <v>0</v>
      </c>
      <c r="D21015" s="7" t="n">
        <v>1</v>
      </c>
      <c r="E21015" s="7" t="n">
        <v>0.150000005960464</v>
      </c>
      <c r="F21015" s="7" t="n">
        <v>0</v>
      </c>
    </row>
    <row r="21016" spans="1:8">
      <c r="A21016" t="s">
        <v>4</v>
      </c>
      <c r="B21016" s="4" t="s">
        <v>5</v>
      </c>
      <c r="C21016" s="4" t="s">
        <v>7</v>
      </c>
      <c r="D21016" s="4" t="s">
        <v>8</v>
      </c>
      <c r="E21016" s="4" t="s">
        <v>13</v>
      </c>
      <c r="F21016" s="4" t="s">
        <v>7</v>
      </c>
    </row>
    <row r="21017" spans="1:8">
      <c r="A21017" t="n">
        <v>177061</v>
      </c>
      <c r="B21017" s="63" t="n">
        <v>59</v>
      </c>
      <c r="C21017" s="7" t="n">
        <v>1</v>
      </c>
      <c r="D21017" s="7" t="n">
        <v>1</v>
      </c>
      <c r="E21017" s="7" t="n">
        <v>0.150000005960464</v>
      </c>
      <c r="F21017" s="7" t="n">
        <v>0</v>
      </c>
    </row>
    <row r="21018" spans="1:8">
      <c r="A21018" t="s">
        <v>4</v>
      </c>
      <c r="B21018" s="4" t="s">
        <v>5</v>
      </c>
      <c r="C21018" s="4" t="s">
        <v>7</v>
      </c>
      <c r="D21018" s="4" t="s">
        <v>8</v>
      </c>
      <c r="E21018" s="4" t="s">
        <v>13</v>
      </c>
      <c r="F21018" s="4" t="s">
        <v>7</v>
      </c>
    </row>
    <row r="21019" spans="1:8">
      <c r="A21019" t="n">
        <v>177071</v>
      </c>
      <c r="B21019" s="63" t="n">
        <v>59</v>
      </c>
      <c r="C21019" s="7" t="n">
        <v>2</v>
      </c>
      <c r="D21019" s="7" t="n">
        <v>1</v>
      </c>
      <c r="E21019" s="7" t="n">
        <v>0.150000005960464</v>
      </c>
      <c r="F21019" s="7" t="n">
        <v>0</v>
      </c>
    </row>
    <row r="21020" spans="1:8">
      <c r="A21020" t="s">
        <v>4</v>
      </c>
      <c r="B21020" s="4" t="s">
        <v>5</v>
      </c>
      <c r="C21020" s="4" t="s">
        <v>7</v>
      </c>
      <c r="D21020" s="4" t="s">
        <v>8</v>
      </c>
      <c r="E21020" s="4" t="s">
        <v>13</v>
      </c>
      <c r="F21020" s="4" t="s">
        <v>7</v>
      </c>
    </row>
    <row r="21021" spans="1:8">
      <c r="A21021" t="n">
        <v>177081</v>
      </c>
      <c r="B21021" s="63" t="n">
        <v>59</v>
      </c>
      <c r="C21021" s="7" t="n">
        <v>3</v>
      </c>
      <c r="D21021" s="7" t="n">
        <v>1</v>
      </c>
      <c r="E21021" s="7" t="n">
        <v>0.150000005960464</v>
      </c>
      <c r="F21021" s="7" t="n">
        <v>0</v>
      </c>
    </row>
    <row r="21022" spans="1:8">
      <c r="A21022" t="s">
        <v>4</v>
      </c>
      <c r="B21022" s="4" t="s">
        <v>5</v>
      </c>
      <c r="C21022" s="4" t="s">
        <v>7</v>
      </c>
      <c r="D21022" s="4" t="s">
        <v>8</v>
      </c>
      <c r="E21022" s="4" t="s">
        <v>13</v>
      </c>
      <c r="F21022" s="4" t="s">
        <v>7</v>
      </c>
    </row>
    <row r="21023" spans="1:8">
      <c r="A21023" t="n">
        <v>177091</v>
      </c>
      <c r="B21023" s="63" t="n">
        <v>59</v>
      </c>
      <c r="C21023" s="7" t="n">
        <v>4</v>
      </c>
      <c r="D21023" s="7" t="n">
        <v>1</v>
      </c>
      <c r="E21023" s="7" t="n">
        <v>0.150000005960464</v>
      </c>
      <c r="F21023" s="7" t="n">
        <v>0</v>
      </c>
    </row>
    <row r="21024" spans="1:8">
      <c r="A21024" t="s">
        <v>4</v>
      </c>
      <c r="B21024" s="4" t="s">
        <v>5</v>
      </c>
      <c r="C21024" s="4" t="s">
        <v>7</v>
      </c>
    </row>
    <row r="21025" spans="1:8">
      <c r="A21025" t="n">
        <v>177101</v>
      </c>
      <c r="B21025" s="25" t="n">
        <v>16</v>
      </c>
      <c r="C21025" s="7" t="n">
        <v>100</v>
      </c>
    </row>
    <row r="21026" spans="1:8">
      <c r="A21026" t="s">
        <v>4</v>
      </c>
      <c r="B21026" s="4" t="s">
        <v>5</v>
      </c>
      <c r="C21026" s="4" t="s">
        <v>7</v>
      </c>
      <c r="D21026" s="4" t="s">
        <v>8</v>
      </c>
      <c r="E21026" s="4" t="s">
        <v>13</v>
      </c>
      <c r="F21026" s="4" t="s">
        <v>7</v>
      </c>
    </row>
    <row r="21027" spans="1:8">
      <c r="A21027" t="n">
        <v>177104</v>
      </c>
      <c r="B21027" s="63" t="n">
        <v>59</v>
      </c>
      <c r="C21027" s="7" t="n">
        <v>5</v>
      </c>
      <c r="D21027" s="7" t="n">
        <v>1</v>
      </c>
      <c r="E21027" s="7" t="n">
        <v>0.150000005960464</v>
      </c>
      <c r="F21027" s="7" t="n">
        <v>0</v>
      </c>
    </row>
    <row r="21028" spans="1:8">
      <c r="A21028" t="s">
        <v>4</v>
      </c>
      <c r="B21028" s="4" t="s">
        <v>5</v>
      </c>
      <c r="C21028" s="4" t="s">
        <v>7</v>
      </c>
      <c r="D21028" s="4" t="s">
        <v>8</v>
      </c>
      <c r="E21028" s="4" t="s">
        <v>13</v>
      </c>
      <c r="F21028" s="4" t="s">
        <v>7</v>
      </c>
    </row>
    <row r="21029" spans="1:8">
      <c r="A21029" t="n">
        <v>177114</v>
      </c>
      <c r="B21029" s="63" t="n">
        <v>59</v>
      </c>
      <c r="C21029" s="7" t="n">
        <v>6</v>
      </c>
      <c r="D21029" s="7" t="n">
        <v>1</v>
      </c>
      <c r="E21029" s="7" t="n">
        <v>0.150000005960464</v>
      </c>
      <c r="F21029" s="7" t="n">
        <v>0</v>
      </c>
    </row>
    <row r="21030" spans="1:8">
      <c r="A21030" t="s">
        <v>4</v>
      </c>
      <c r="B21030" s="4" t="s">
        <v>5</v>
      </c>
      <c r="C21030" s="4" t="s">
        <v>7</v>
      </c>
      <c r="D21030" s="4" t="s">
        <v>8</v>
      </c>
      <c r="E21030" s="4" t="s">
        <v>13</v>
      </c>
      <c r="F21030" s="4" t="s">
        <v>7</v>
      </c>
    </row>
    <row r="21031" spans="1:8">
      <c r="A21031" t="n">
        <v>177124</v>
      </c>
      <c r="B21031" s="63" t="n">
        <v>59</v>
      </c>
      <c r="C21031" s="7" t="n">
        <v>7</v>
      </c>
      <c r="D21031" s="7" t="n">
        <v>1</v>
      </c>
      <c r="E21031" s="7" t="n">
        <v>0.150000005960464</v>
      </c>
      <c r="F21031" s="7" t="n">
        <v>0</v>
      </c>
    </row>
    <row r="21032" spans="1:8">
      <c r="A21032" t="s">
        <v>4</v>
      </c>
      <c r="B21032" s="4" t="s">
        <v>5</v>
      </c>
      <c r="C21032" s="4" t="s">
        <v>7</v>
      </c>
      <c r="D21032" s="4" t="s">
        <v>8</v>
      </c>
      <c r="E21032" s="4" t="s">
        <v>13</v>
      </c>
      <c r="F21032" s="4" t="s">
        <v>7</v>
      </c>
    </row>
    <row r="21033" spans="1:8">
      <c r="A21033" t="n">
        <v>177134</v>
      </c>
      <c r="B21033" s="63" t="n">
        <v>59</v>
      </c>
      <c r="C21033" s="7" t="n">
        <v>8</v>
      </c>
      <c r="D21033" s="7" t="n">
        <v>1</v>
      </c>
      <c r="E21033" s="7" t="n">
        <v>0.150000005960464</v>
      </c>
      <c r="F21033" s="7" t="n">
        <v>0</v>
      </c>
    </row>
    <row r="21034" spans="1:8">
      <c r="A21034" t="s">
        <v>4</v>
      </c>
      <c r="B21034" s="4" t="s">
        <v>5</v>
      </c>
      <c r="C21034" s="4" t="s">
        <v>7</v>
      </c>
      <c r="D21034" s="4" t="s">
        <v>8</v>
      </c>
      <c r="E21034" s="4" t="s">
        <v>13</v>
      </c>
      <c r="F21034" s="4" t="s">
        <v>7</v>
      </c>
    </row>
    <row r="21035" spans="1:8">
      <c r="A21035" t="n">
        <v>177144</v>
      </c>
      <c r="B21035" s="63" t="n">
        <v>59</v>
      </c>
      <c r="C21035" s="7" t="n">
        <v>9</v>
      </c>
      <c r="D21035" s="7" t="n">
        <v>1</v>
      </c>
      <c r="E21035" s="7" t="n">
        <v>0.150000005960464</v>
      </c>
      <c r="F21035" s="7" t="n">
        <v>0</v>
      </c>
    </row>
    <row r="21036" spans="1:8">
      <c r="A21036" t="s">
        <v>4</v>
      </c>
      <c r="B21036" s="4" t="s">
        <v>5</v>
      </c>
      <c r="C21036" s="4" t="s">
        <v>7</v>
      </c>
    </row>
    <row r="21037" spans="1:8">
      <c r="A21037" t="n">
        <v>177154</v>
      </c>
      <c r="B21037" s="25" t="n">
        <v>16</v>
      </c>
      <c r="C21037" s="7" t="n">
        <v>100</v>
      </c>
    </row>
    <row r="21038" spans="1:8">
      <c r="A21038" t="s">
        <v>4</v>
      </c>
      <c r="B21038" s="4" t="s">
        <v>5</v>
      </c>
      <c r="C21038" s="4" t="s">
        <v>7</v>
      </c>
      <c r="D21038" s="4" t="s">
        <v>8</v>
      </c>
      <c r="E21038" s="4" t="s">
        <v>13</v>
      </c>
      <c r="F21038" s="4" t="s">
        <v>7</v>
      </c>
    </row>
    <row r="21039" spans="1:8">
      <c r="A21039" t="n">
        <v>177157</v>
      </c>
      <c r="B21039" s="63" t="n">
        <v>59</v>
      </c>
      <c r="C21039" s="7" t="n">
        <v>11</v>
      </c>
      <c r="D21039" s="7" t="n">
        <v>1</v>
      </c>
      <c r="E21039" s="7" t="n">
        <v>0.150000005960464</v>
      </c>
      <c r="F21039" s="7" t="n">
        <v>0</v>
      </c>
    </row>
    <row r="21040" spans="1:8">
      <c r="A21040" t="s">
        <v>4</v>
      </c>
      <c r="B21040" s="4" t="s">
        <v>5</v>
      </c>
      <c r="C21040" s="4" t="s">
        <v>7</v>
      </c>
      <c r="D21040" s="4" t="s">
        <v>8</v>
      </c>
      <c r="E21040" s="4" t="s">
        <v>13</v>
      </c>
      <c r="F21040" s="4" t="s">
        <v>7</v>
      </c>
    </row>
    <row r="21041" spans="1:6">
      <c r="A21041" t="n">
        <v>177167</v>
      </c>
      <c r="B21041" s="63" t="n">
        <v>59</v>
      </c>
      <c r="C21041" s="7" t="n">
        <v>13</v>
      </c>
      <c r="D21041" s="7" t="n">
        <v>1</v>
      </c>
      <c r="E21041" s="7" t="n">
        <v>0.150000005960464</v>
      </c>
      <c r="F21041" s="7" t="n">
        <v>0</v>
      </c>
    </row>
    <row r="21042" spans="1:6">
      <c r="A21042" t="s">
        <v>4</v>
      </c>
      <c r="B21042" s="4" t="s">
        <v>5</v>
      </c>
      <c r="C21042" s="4" t="s">
        <v>7</v>
      </c>
      <c r="D21042" s="4" t="s">
        <v>8</v>
      </c>
      <c r="E21042" s="4" t="s">
        <v>13</v>
      </c>
      <c r="F21042" s="4" t="s">
        <v>7</v>
      </c>
    </row>
    <row r="21043" spans="1:6">
      <c r="A21043" t="n">
        <v>177177</v>
      </c>
      <c r="B21043" s="63" t="n">
        <v>59</v>
      </c>
      <c r="C21043" s="7" t="n">
        <v>83</v>
      </c>
      <c r="D21043" s="7" t="n">
        <v>1</v>
      </c>
      <c r="E21043" s="7" t="n">
        <v>0.150000005960464</v>
      </c>
      <c r="F21043" s="7" t="n">
        <v>0</v>
      </c>
    </row>
    <row r="21044" spans="1:6">
      <c r="A21044" t="s">
        <v>4</v>
      </c>
      <c r="B21044" s="4" t="s">
        <v>5</v>
      </c>
      <c r="C21044" s="4" t="s">
        <v>7</v>
      </c>
      <c r="D21044" s="4" t="s">
        <v>8</v>
      </c>
      <c r="E21044" s="4" t="s">
        <v>13</v>
      </c>
      <c r="F21044" s="4" t="s">
        <v>7</v>
      </c>
    </row>
    <row r="21045" spans="1:6">
      <c r="A21045" t="n">
        <v>177187</v>
      </c>
      <c r="B21045" s="63" t="n">
        <v>59</v>
      </c>
      <c r="C21045" s="7" t="n">
        <v>18</v>
      </c>
      <c r="D21045" s="7" t="n">
        <v>1</v>
      </c>
      <c r="E21045" s="7" t="n">
        <v>0.150000005960464</v>
      </c>
      <c r="F21045" s="7" t="n">
        <v>0</v>
      </c>
    </row>
    <row r="21046" spans="1:6">
      <c r="A21046" t="s">
        <v>4</v>
      </c>
      <c r="B21046" s="4" t="s">
        <v>5</v>
      </c>
      <c r="C21046" s="4" t="s">
        <v>7</v>
      </c>
    </row>
    <row r="21047" spans="1:6">
      <c r="A21047" t="n">
        <v>177197</v>
      </c>
      <c r="B21047" s="25" t="n">
        <v>16</v>
      </c>
      <c r="C21047" s="7" t="n">
        <v>1500</v>
      </c>
    </row>
    <row r="21048" spans="1:6">
      <c r="A21048" t="s">
        <v>4</v>
      </c>
      <c r="B21048" s="4" t="s">
        <v>5</v>
      </c>
      <c r="C21048" s="4" t="s">
        <v>8</v>
      </c>
      <c r="D21048" s="4" t="s">
        <v>7</v>
      </c>
      <c r="E21048" s="4" t="s">
        <v>9</v>
      </c>
    </row>
    <row r="21049" spans="1:6">
      <c r="A21049" t="n">
        <v>177200</v>
      </c>
      <c r="B21049" s="39" t="n">
        <v>51</v>
      </c>
      <c r="C21049" s="7" t="n">
        <v>4</v>
      </c>
      <c r="D21049" s="7" t="n">
        <v>0</v>
      </c>
      <c r="E21049" s="7" t="s">
        <v>502</v>
      </c>
    </row>
    <row r="21050" spans="1:6">
      <c r="A21050" t="s">
        <v>4</v>
      </c>
      <c r="B21050" s="4" t="s">
        <v>5</v>
      </c>
      <c r="C21050" s="4" t="s">
        <v>7</v>
      </c>
    </row>
    <row r="21051" spans="1:6">
      <c r="A21051" t="n">
        <v>177213</v>
      </c>
      <c r="B21051" s="25" t="n">
        <v>16</v>
      </c>
      <c r="C21051" s="7" t="n">
        <v>0</v>
      </c>
    </row>
    <row r="21052" spans="1:6">
      <c r="A21052" t="s">
        <v>4</v>
      </c>
      <c r="B21052" s="4" t="s">
        <v>5</v>
      </c>
      <c r="C21052" s="4" t="s">
        <v>7</v>
      </c>
      <c r="D21052" s="4" t="s">
        <v>8</v>
      </c>
      <c r="E21052" s="4" t="s">
        <v>14</v>
      </c>
      <c r="F21052" s="4" t="s">
        <v>74</v>
      </c>
      <c r="G21052" s="4" t="s">
        <v>8</v>
      </c>
      <c r="H21052" s="4" t="s">
        <v>8</v>
      </c>
      <c r="I21052" s="4" t="s">
        <v>8</v>
      </c>
      <c r="J21052" s="4" t="s">
        <v>14</v>
      </c>
      <c r="K21052" s="4" t="s">
        <v>74</v>
      </c>
      <c r="L21052" s="4" t="s">
        <v>8</v>
      </c>
      <c r="M21052" s="4" t="s">
        <v>8</v>
      </c>
    </row>
    <row r="21053" spans="1:6">
      <c r="A21053" t="n">
        <v>177216</v>
      </c>
      <c r="B21053" s="40" t="n">
        <v>26</v>
      </c>
      <c r="C21053" s="7" t="n">
        <v>0</v>
      </c>
      <c r="D21053" s="7" t="n">
        <v>17</v>
      </c>
      <c r="E21053" s="7" t="n">
        <v>62776</v>
      </c>
      <c r="F21053" s="7" t="s">
        <v>1076</v>
      </c>
      <c r="G21053" s="7" t="n">
        <v>2</v>
      </c>
      <c r="H21053" s="7" t="n">
        <v>3</v>
      </c>
      <c r="I21053" s="7" t="n">
        <v>17</v>
      </c>
      <c r="J21053" s="7" t="n">
        <v>62777</v>
      </c>
      <c r="K21053" s="7" t="s">
        <v>1077</v>
      </c>
      <c r="L21053" s="7" t="n">
        <v>2</v>
      </c>
      <c r="M21053" s="7" t="n">
        <v>0</v>
      </c>
    </row>
    <row r="21054" spans="1:6">
      <c r="A21054" t="s">
        <v>4</v>
      </c>
      <c r="B21054" s="4" t="s">
        <v>5</v>
      </c>
    </row>
    <row r="21055" spans="1:6">
      <c r="A21055" t="n">
        <v>177328</v>
      </c>
      <c r="B21055" s="41" t="n">
        <v>28</v>
      </c>
    </row>
    <row r="21056" spans="1:6">
      <c r="A21056" t="s">
        <v>4</v>
      </c>
      <c r="B21056" s="4" t="s">
        <v>5</v>
      </c>
      <c r="C21056" s="4" t="s">
        <v>8</v>
      </c>
      <c r="D21056" s="4" t="s">
        <v>7</v>
      </c>
      <c r="E21056" s="4" t="s">
        <v>9</v>
      </c>
    </row>
    <row r="21057" spans="1:13">
      <c r="A21057" t="n">
        <v>177329</v>
      </c>
      <c r="B21057" s="39" t="n">
        <v>51</v>
      </c>
      <c r="C21057" s="7" t="n">
        <v>4</v>
      </c>
      <c r="D21057" s="7" t="n">
        <v>13</v>
      </c>
      <c r="E21057" s="7" t="s">
        <v>288</v>
      </c>
    </row>
    <row r="21058" spans="1:13">
      <c r="A21058" t="s">
        <v>4</v>
      </c>
      <c r="B21058" s="4" t="s">
        <v>5</v>
      </c>
      <c r="C21058" s="4" t="s">
        <v>7</v>
      </c>
    </row>
    <row r="21059" spans="1:13">
      <c r="A21059" t="n">
        <v>177342</v>
      </c>
      <c r="B21059" s="25" t="n">
        <v>16</v>
      </c>
      <c r="C21059" s="7" t="n">
        <v>0</v>
      </c>
    </row>
    <row r="21060" spans="1:13">
      <c r="A21060" t="s">
        <v>4</v>
      </c>
      <c r="B21060" s="4" t="s">
        <v>5</v>
      </c>
      <c r="C21060" s="4" t="s">
        <v>7</v>
      </c>
      <c r="D21060" s="4" t="s">
        <v>8</v>
      </c>
      <c r="E21060" s="4" t="s">
        <v>14</v>
      </c>
      <c r="F21060" s="4" t="s">
        <v>74</v>
      </c>
      <c r="G21060" s="4" t="s">
        <v>8</v>
      </c>
      <c r="H21060" s="4" t="s">
        <v>8</v>
      </c>
    </row>
    <row r="21061" spans="1:13">
      <c r="A21061" t="n">
        <v>177345</v>
      </c>
      <c r="B21061" s="40" t="n">
        <v>26</v>
      </c>
      <c r="C21061" s="7" t="n">
        <v>13</v>
      </c>
      <c r="D21061" s="7" t="n">
        <v>17</v>
      </c>
      <c r="E21061" s="7" t="n">
        <v>62778</v>
      </c>
      <c r="F21061" s="7" t="s">
        <v>1078</v>
      </c>
      <c r="G21061" s="7" t="n">
        <v>2</v>
      </c>
      <c r="H21061" s="7" t="n">
        <v>0</v>
      </c>
    </row>
    <row r="21062" spans="1:13">
      <c r="A21062" t="s">
        <v>4</v>
      </c>
      <c r="B21062" s="4" t="s">
        <v>5</v>
      </c>
    </row>
    <row r="21063" spans="1:13">
      <c r="A21063" t="n">
        <v>177395</v>
      </c>
      <c r="B21063" s="41" t="n">
        <v>28</v>
      </c>
    </row>
    <row r="21064" spans="1:13">
      <c r="A21064" t="s">
        <v>4</v>
      </c>
      <c r="B21064" s="4" t="s">
        <v>5</v>
      </c>
      <c r="C21064" s="4" t="s">
        <v>8</v>
      </c>
      <c r="D21064" s="4" t="s">
        <v>7</v>
      </c>
      <c r="E21064" s="4" t="s">
        <v>9</v>
      </c>
    </row>
    <row r="21065" spans="1:13">
      <c r="A21065" t="n">
        <v>177396</v>
      </c>
      <c r="B21065" s="39" t="n">
        <v>51</v>
      </c>
      <c r="C21065" s="7" t="n">
        <v>4</v>
      </c>
      <c r="D21065" s="7" t="n">
        <v>6</v>
      </c>
      <c r="E21065" s="7" t="s">
        <v>85</v>
      </c>
    </row>
    <row r="21066" spans="1:13">
      <c r="A21066" t="s">
        <v>4</v>
      </c>
      <c r="B21066" s="4" t="s">
        <v>5</v>
      </c>
      <c r="C21066" s="4" t="s">
        <v>7</v>
      </c>
    </row>
    <row r="21067" spans="1:13">
      <c r="A21067" t="n">
        <v>177410</v>
      </c>
      <c r="B21067" s="25" t="n">
        <v>16</v>
      </c>
      <c r="C21067" s="7" t="n">
        <v>0</v>
      </c>
    </row>
    <row r="21068" spans="1:13">
      <c r="A21068" t="s">
        <v>4</v>
      </c>
      <c r="B21068" s="4" t="s">
        <v>5</v>
      </c>
      <c r="C21068" s="4" t="s">
        <v>7</v>
      </c>
      <c r="D21068" s="4" t="s">
        <v>8</v>
      </c>
      <c r="E21068" s="4" t="s">
        <v>14</v>
      </c>
      <c r="F21068" s="4" t="s">
        <v>74</v>
      </c>
      <c r="G21068" s="4" t="s">
        <v>8</v>
      </c>
      <c r="H21068" s="4" t="s">
        <v>8</v>
      </c>
    </row>
    <row r="21069" spans="1:13">
      <c r="A21069" t="n">
        <v>177413</v>
      </c>
      <c r="B21069" s="40" t="n">
        <v>26</v>
      </c>
      <c r="C21069" s="7" t="n">
        <v>6</v>
      </c>
      <c r="D21069" s="7" t="n">
        <v>17</v>
      </c>
      <c r="E21069" s="7" t="n">
        <v>62779</v>
      </c>
      <c r="F21069" s="7" t="s">
        <v>1079</v>
      </c>
      <c r="G21069" s="7" t="n">
        <v>2</v>
      </c>
      <c r="H21069" s="7" t="n">
        <v>0</v>
      </c>
    </row>
    <row r="21070" spans="1:13">
      <c r="A21070" t="s">
        <v>4</v>
      </c>
      <c r="B21070" s="4" t="s">
        <v>5</v>
      </c>
    </row>
    <row r="21071" spans="1:13">
      <c r="A21071" t="n">
        <v>177528</v>
      </c>
      <c r="B21071" s="41" t="n">
        <v>28</v>
      </c>
    </row>
    <row r="21072" spans="1:13">
      <c r="A21072" t="s">
        <v>4</v>
      </c>
      <c r="B21072" s="4" t="s">
        <v>5</v>
      </c>
      <c r="C21072" s="4" t="s">
        <v>8</v>
      </c>
      <c r="D21072" s="4" t="s">
        <v>8</v>
      </c>
      <c r="E21072" s="4" t="s">
        <v>8</v>
      </c>
      <c r="F21072" s="4" t="s">
        <v>8</v>
      </c>
    </row>
    <row r="21073" spans="1:8">
      <c r="A21073" t="n">
        <v>177529</v>
      </c>
      <c r="B21073" s="11" t="n">
        <v>14</v>
      </c>
      <c r="C21073" s="7" t="n">
        <v>0</v>
      </c>
      <c r="D21073" s="7" t="n">
        <v>128</v>
      </c>
      <c r="E21073" s="7" t="n">
        <v>0</v>
      </c>
      <c r="F21073" s="7" t="n">
        <v>0</v>
      </c>
    </row>
    <row r="21074" spans="1:8">
      <c r="A21074" t="s">
        <v>4</v>
      </c>
      <c r="B21074" s="4" t="s">
        <v>5</v>
      </c>
      <c r="C21074" s="4" t="s">
        <v>8</v>
      </c>
      <c r="D21074" s="4" t="s">
        <v>7</v>
      </c>
      <c r="E21074" s="4" t="s">
        <v>7</v>
      </c>
      <c r="F21074" s="4" t="s">
        <v>8</v>
      </c>
    </row>
    <row r="21075" spans="1:8">
      <c r="A21075" t="n">
        <v>177534</v>
      </c>
      <c r="B21075" s="37" t="n">
        <v>25</v>
      </c>
      <c r="C21075" s="7" t="n">
        <v>1</v>
      </c>
      <c r="D21075" s="7" t="n">
        <v>60</v>
      </c>
      <c r="E21075" s="7" t="n">
        <v>640</v>
      </c>
      <c r="F21075" s="7" t="n">
        <v>1</v>
      </c>
    </row>
    <row r="21076" spans="1:8">
      <c r="A21076" t="s">
        <v>4</v>
      </c>
      <c r="B21076" s="4" t="s">
        <v>5</v>
      </c>
      <c r="C21076" s="4" t="s">
        <v>8</v>
      </c>
      <c r="D21076" s="4" t="s">
        <v>7</v>
      </c>
      <c r="E21076" s="4" t="s">
        <v>9</v>
      </c>
    </row>
    <row r="21077" spans="1:8">
      <c r="A21077" t="n">
        <v>177541</v>
      </c>
      <c r="B21077" s="39" t="n">
        <v>51</v>
      </c>
      <c r="C21077" s="7" t="n">
        <v>4</v>
      </c>
      <c r="D21077" s="7" t="n">
        <v>15</v>
      </c>
      <c r="E21077" s="7" t="s">
        <v>270</v>
      </c>
    </row>
    <row r="21078" spans="1:8">
      <c r="A21078" t="s">
        <v>4</v>
      </c>
      <c r="B21078" s="4" t="s">
        <v>5</v>
      </c>
      <c r="C21078" s="4" t="s">
        <v>7</v>
      </c>
    </row>
    <row r="21079" spans="1:8">
      <c r="A21079" t="n">
        <v>177554</v>
      </c>
      <c r="B21079" s="25" t="n">
        <v>16</v>
      </c>
      <c r="C21079" s="7" t="n">
        <v>0</v>
      </c>
    </row>
    <row r="21080" spans="1:8">
      <c r="A21080" t="s">
        <v>4</v>
      </c>
      <c r="B21080" s="4" t="s">
        <v>5</v>
      </c>
      <c r="C21080" s="4" t="s">
        <v>7</v>
      </c>
      <c r="D21080" s="4" t="s">
        <v>8</v>
      </c>
      <c r="E21080" s="4" t="s">
        <v>14</v>
      </c>
      <c r="F21080" s="4" t="s">
        <v>74</v>
      </c>
      <c r="G21080" s="4" t="s">
        <v>8</v>
      </c>
      <c r="H21080" s="4" t="s">
        <v>8</v>
      </c>
      <c r="I21080" s="4" t="s">
        <v>8</v>
      </c>
      <c r="J21080" s="4" t="s">
        <v>14</v>
      </c>
      <c r="K21080" s="4" t="s">
        <v>74</v>
      </c>
      <c r="L21080" s="4" t="s">
        <v>8</v>
      </c>
      <c r="M21080" s="4" t="s">
        <v>8</v>
      </c>
    </row>
    <row r="21081" spans="1:8">
      <c r="A21081" t="n">
        <v>177557</v>
      </c>
      <c r="B21081" s="40" t="n">
        <v>26</v>
      </c>
      <c r="C21081" s="7" t="n">
        <v>15</v>
      </c>
      <c r="D21081" s="7" t="n">
        <v>17</v>
      </c>
      <c r="E21081" s="7" t="n">
        <v>15395</v>
      </c>
      <c r="F21081" s="7" t="s">
        <v>1080</v>
      </c>
      <c r="G21081" s="7" t="n">
        <v>2</v>
      </c>
      <c r="H21081" s="7" t="n">
        <v>3</v>
      </c>
      <c r="I21081" s="7" t="n">
        <v>17</v>
      </c>
      <c r="J21081" s="7" t="n">
        <v>15396</v>
      </c>
      <c r="K21081" s="7" t="s">
        <v>1081</v>
      </c>
      <c r="L21081" s="7" t="n">
        <v>2</v>
      </c>
      <c r="M21081" s="7" t="n">
        <v>0</v>
      </c>
    </row>
    <row r="21082" spans="1:8">
      <c r="A21082" t="s">
        <v>4</v>
      </c>
      <c r="B21082" s="4" t="s">
        <v>5</v>
      </c>
    </row>
    <row r="21083" spans="1:8">
      <c r="A21083" t="n">
        <v>177837</v>
      </c>
      <c r="B21083" s="41" t="n">
        <v>28</v>
      </c>
    </row>
    <row r="21084" spans="1:8">
      <c r="A21084" t="s">
        <v>4</v>
      </c>
      <c r="B21084" s="4" t="s">
        <v>5</v>
      </c>
      <c r="C21084" s="4" t="s">
        <v>9</v>
      </c>
      <c r="D21084" s="4" t="s">
        <v>7</v>
      </c>
    </row>
    <row r="21085" spans="1:8">
      <c r="A21085" t="n">
        <v>177838</v>
      </c>
      <c r="B21085" s="57" t="n">
        <v>29</v>
      </c>
      <c r="C21085" s="7" t="s">
        <v>15</v>
      </c>
      <c r="D21085" s="7" t="n">
        <v>65533</v>
      </c>
    </row>
    <row r="21086" spans="1:8">
      <c r="A21086" t="s">
        <v>4</v>
      </c>
      <c r="B21086" s="4" t="s">
        <v>5</v>
      </c>
      <c r="C21086" s="4" t="s">
        <v>8</v>
      </c>
      <c r="D21086" s="4" t="s">
        <v>7</v>
      </c>
      <c r="E21086" s="4" t="s">
        <v>7</v>
      </c>
      <c r="F21086" s="4" t="s">
        <v>8</v>
      </c>
    </row>
    <row r="21087" spans="1:8">
      <c r="A21087" t="n">
        <v>177842</v>
      </c>
      <c r="B21087" s="37" t="n">
        <v>25</v>
      </c>
      <c r="C21087" s="7" t="n">
        <v>1</v>
      </c>
      <c r="D21087" s="7" t="n">
        <v>65535</v>
      </c>
      <c r="E21087" s="7" t="n">
        <v>65535</v>
      </c>
      <c r="F21087" s="7" t="n">
        <v>0</v>
      </c>
    </row>
    <row r="21088" spans="1:8">
      <c r="A21088" t="s">
        <v>4</v>
      </c>
      <c r="B21088" s="4" t="s">
        <v>5</v>
      </c>
      <c r="C21088" s="4" t="s">
        <v>14</v>
      </c>
    </row>
    <row r="21089" spans="1:13">
      <c r="A21089" t="n">
        <v>177849</v>
      </c>
      <c r="B21089" s="62" t="n">
        <v>15</v>
      </c>
      <c r="C21089" s="7" t="n">
        <v>32768</v>
      </c>
    </row>
    <row r="21090" spans="1:13">
      <c r="A21090" t="s">
        <v>4</v>
      </c>
      <c r="B21090" s="4" t="s">
        <v>5</v>
      </c>
      <c r="C21090" s="4" t="s">
        <v>8</v>
      </c>
      <c r="D21090" s="4" t="s">
        <v>7</v>
      </c>
      <c r="E21090" s="4" t="s">
        <v>9</v>
      </c>
    </row>
    <row r="21091" spans="1:13">
      <c r="A21091" t="n">
        <v>177854</v>
      </c>
      <c r="B21091" s="39" t="n">
        <v>51</v>
      </c>
      <c r="C21091" s="7" t="n">
        <v>4</v>
      </c>
      <c r="D21091" s="7" t="n">
        <v>1</v>
      </c>
      <c r="E21091" s="7" t="s">
        <v>529</v>
      </c>
    </row>
    <row r="21092" spans="1:13">
      <c r="A21092" t="s">
        <v>4</v>
      </c>
      <c r="B21092" s="4" t="s">
        <v>5</v>
      </c>
      <c r="C21092" s="4" t="s">
        <v>7</v>
      </c>
    </row>
    <row r="21093" spans="1:13">
      <c r="A21093" t="n">
        <v>177867</v>
      </c>
      <c r="B21093" s="25" t="n">
        <v>16</v>
      </c>
      <c r="C21093" s="7" t="n">
        <v>0</v>
      </c>
    </row>
    <row r="21094" spans="1:13">
      <c r="A21094" t="s">
        <v>4</v>
      </c>
      <c r="B21094" s="4" t="s">
        <v>5</v>
      </c>
      <c r="C21094" s="4" t="s">
        <v>7</v>
      </c>
      <c r="D21094" s="4" t="s">
        <v>8</v>
      </c>
      <c r="E21094" s="4" t="s">
        <v>14</v>
      </c>
      <c r="F21094" s="4" t="s">
        <v>74</v>
      </c>
      <c r="G21094" s="4" t="s">
        <v>8</v>
      </c>
      <c r="H21094" s="4" t="s">
        <v>8</v>
      </c>
    </row>
    <row r="21095" spans="1:13">
      <c r="A21095" t="n">
        <v>177870</v>
      </c>
      <c r="B21095" s="40" t="n">
        <v>26</v>
      </c>
      <c r="C21095" s="7" t="n">
        <v>1</v>
      </c>
      <c r="D21095" s="7" t="n">
        <v>17</v>
      </c>
      <c r="E21095" s="7" t="n">
        <v>62780</v>
      </c>
      <c r="F21095" s="7" t="s">
        <v>1082</v>
      </c>
      <c r="G21095" s="7" t="n">
        <v>2</v>
      </c>
      <c r="H21095" s="7" t="n">
        <v>0</v>
      </c>
    </row>
    <row r="21096" spans="1:13">
      <c r="A21096" t="s">
        <v>4</v>
      </c>
      <c r="B21096" s="4" t="s">
        <v>5</v>
      </c>
    </row>
    <row r="21097" spans="1:13">
      <c r="A21097" t="n">
        <v>177911</v>
      </c>
      <c r="B21097" s="41" t="n">
        <v>28</v>
      </c>
    </row>
    <row r="21098" spans="1:13">
      <c r="A21098" t="s">
        <v>4</v>
      </c>
      <c r="B21098" s="4" t="s">
        <v>5</v>
      </c>
      <c r="C21098" s="4" t="s">
        <v>8</v>
      </c>
      <c r="D21098" s="4" t="s">
        <v>7</v>
      </c>
      <c r="E21098" s="4" t="s">
        <v>9</v>
      </c>
    </row>
    <row r="21099" spans="1:13">
      <c r="A21099" t="n">
        <v>177912</v>
      </c>
      <c r="B21099" s="39" t="n">
        <v>51</v>
      </c>
      <c r="C21099" s="7" t="n">
        <v>4</v>
      </c>
      <c r="D21099" s="7" t="n">
        <v>11</v>
      </c>
      <c r="E21099" s="7" t="s">
        <v>285</v>
      </c>
    </row>
    <row r="21100" spans="1:13">
      <c r="A21100" t="s">
        <v>4</v>
      </c>
      <c r="B21100" s="4" t="s">
        <v>5</v>
      </c>
      <c r="C21100" s="4" t="s">
        <v>7</v>
      </c>
    </row>
    <row r="21101" spans="1:13">
      <c r="A21101" t="n">
        <v>177926</v>
      </c>
      <c r="B21101" s="25" t="n">
        <v>16</v>
      </c>
      <c r="C21101" s="7" t="n">
        <v>0</v>
      </c>
    </row>
    <row r="21102" spans="1:13">
      <c r="A21102" t="s">
        <v>4</v>
      </c>
      <c r="B21102" s="4" t="s">
        <v>5</v>
      </c>
      <c r="C21102" s="4" t="s">
        <v>7</v>
      </c>
      <c r="D21102" s="4" t="s">
        <v>8</v>
      </c>
      <c r="E21102" s="4" t="s">
        <v>14</v>
      </c>
      <c r="F21102" s="4" t="s">
        <v>74</v>
      </c>
      <c r="G21102" s="4" t="s">
        <v>8</v>
      </c>
      <c r="H21102" s="4" t="s">
        <v>8</v>
      </c>
    </row>
    <row r="21103" spans="1:13">
      <c r="A21103" t="n">
        <v>177929</v>
      </c>
      <c r="B21103" s="40" t="n">
        <v>26</v>
      </c>
      <c r="C21103" s="7" t="n">
        <v>11</v>
      </c>
      <c r="D21103" s="7" t="n">
        <v>17</v>
      </c>
      <c r="E21103" s="7" t="n">
        <v>62781</v>
      </c>
      <c r="F21103" s="7" t="s">
        <v>1083</v>
      </c>
      <c r="G21103" s="7" t="n">
        <v>2</v>
      </c>
      <c r="H21103" s="7" t="n">
        <v>0</v>
      </c>
    </row>
    <row r="21104" spans="1:13">
      <c r="A21104" t="s">
        <v>4</v>
      </c>
      <c r="B21104" s="4" t="s">
        <v>5</v>
      </c>
    </row>
    <row r="21105" spans="1:8">
      <c r="A21105" t="n">
        <v>178041</v>
      </c>
      <c r="B21105" s="41" t="n">
        <v>28</v>
      </c>
    </row>
    <row r="21106" spans="1:8">
      <c r="A21106" t="s">
        <v>4</v>
      </c>
      <c r="B21106" s="4" t="s">
        <v>5</v>
      </c>
      <c r="C21106" s="4" t="s">
        <v>8</v>
      </c>
      <c r="D21106" s="4" t="s">
        <v>7</v>
      </c>
      <c r="E21106" s="4" t="s">
        <v>9</v>
      </c>
    </row>
    <row r="21107" spans="1:8">
      <c r="A21107" t="n">
        <v>178042</v>
      </c>
      <c r="B21107" s="39" t="n">
        <v>51</v>
      </c>
      <c r="C21107" s="7" t="n">
        <v>4</v>
      </c>
      <c r="D21107" s="7" t="n">
        <v>83</v>
      </c>
      <c r="E21107" s="7" t="s">
        <v>288</v>
      </c>
    </row>
    <row r="21108" spans="1:8">
      <c r="A21108" t="s">
        <v>4</v>
      </c>
      <c r="B21108" s="4" t="s">
        <v>5</v>
      </c>
      <c r="C21108" s="4" t="s">
        <v>7</v>
      </c>
    </row>
    <row r="21109" spans="1:8">
      <c r="A21109" t="n">
        <v>178055</v>
      </c>
      <c r="B21109" s="25" t="n">
        <v>16</v>
      </c>
      <c r="C21109" s="7" t="n">
        <v>0</v>
      </c>
    </row>
    <row r="21110" spans="1:8">
      <c r="A21110" t="s">
        <v>4</v>
      </c>
      <c r="B21110" s="4" t="s">
        <v>5</v>
      </c>
      <c r="C21110" s="4" t="s">
        <v>7</v>
      </c>
      <c r="D21110" s="4" t="s">
        <v>8</v>
      </c>
      <c r="E21110" s="4" t="s">
        <v>14</v>
      </c>
      <c r="F21110" s="4" t="s">
        <v>74</v>
      </c>
      <c r="G21110" s="4" t="s">
        <v>8</v>
      </c>
      <c r="H21110" s="4" t="s">
        <v>8</v>
      </c>
    </row>
    <row r="21111" spans="1:8">
      <c r="A21111" t="n">
        <v>178058</v>
      </c>
      <c r="B21111" s="40" t="n">
        <v>26</v>
      </c>
      <c r="C21111" s="7" t="n">
        <v>83</v>
      </c>
      <c r="D21111" s="7" t="n">
        <v>17</v>
      </c>
      <c r="E21111" s="7" t="n">
        <v>62782</v>
      </c>
      <c r="F21111" s="7" t="s">
        <v>1084</v>
      </c>
      <c r="G21111" s="7" t="n">
        <v>2</v>
      </c>
      <c r="H21111" s="7" t="n">
        <v>0</v>
      </c>
    </row>
    <row r="21112" spans="1:8">
      <c r="A21112" t="s">
        <v>4</v>
      </c>
      <c r="B21112" s="4" t="s">
        <v>5</v>
      </c>
    </row>
    <row r="21113" spans="1:8">
      <c r="A21113" t="n">
        <v>178099</v>
      </c>
      <c r="B21113" s="41" t="n">
        <v>28</v>
      </c>
    </row>
    <row r="21114" spans="1:8">
      <c r="A21114" t="s">
        <v>4</v>
      </c>
      <c r="B21114" s="4" t="s">
        <v>5</v>
      </c>
      <c r="C21114" s="4" t="s">
        <v>7</v>
      </c>
      <c r="D21114" s="4" t="s">
        <v>8</v>
      </c>
    </row>
    <row r="21115" spans="1:8">
      <c r="A21115" t="n">
        <v>178100</v>
      </c>
      <c r="B21115" s="42" t="n">
        <v>89</v>
      </c>
      <c r="C21115" s="7" t="n">
        <v>65533</v>
      </c>
      <c r="D21115" s="7" t="n">
        <v>1</v>
      </c>
    </row>
    <row r="21116" spans="1:8">
      <c r="A21116" t="s">
        <v>4</v>
      </c>
      <c r="B21116" s="4" t="s">
        <v>5</v>
      </c>
      <c r="C21116" s="4" t="s">
        <v>8</v>
      </c>
      <c r="D21116" s="4" t="s">
        <v>7</v>
      </c>
      <c r="E21116" s="4" t="s">
        <v>13</v>
      </c>
    </row>
    <row r="21117" spans="1:8">
      <c r="A21117" t="n">
        <v>178104</v>
      </c>
      <c r="B21117" s="27" t="n">
        <v>58</v>
      </c>
      <c r="C21117" s="7" t="n">
        <v>101</v>
      </c>
      <c r="D21117" s="7" t="n">
        <v>300</v>
      </c>
      <c r="E21117" s="7" t="n">
        <v>1</v>
      </c>
    </row>
    <row r="21118" spans="1:8">
      <c r="A21118" t="s">
        <v>4</v>
      </c>
      <c r="B21118" s="4" t="s">
        <v>5</v>
      </c>
      <c r="C21118" s="4" t="s">
        <v>8</v>
      </c>
      <c r="D21118" s="4" t="s">
        <v>7</v>
      </c>
    </row>
    <row r="21119" spans="1:8">
      <c r="A21119" t="n">
        <v>178112</v>
      </c>
      <c r="B21119" s="27" t="n">
        <v>58</v>
      </c>
      <c r="C21119" s="7" t="n">
        <v>254</v>
      </c>
      <c r="D21119" s="7" t="n">
        <v>0</v>
      </c>
    </row>
    <row r="21120" spans="1:8">
      <c r="A21120" t="s">
        <v>4</v>
      </c>
      <c r="B21120" s="4" t="s">
        <v>5</v>
      </c>
      <c r="C21120" s="4" t="s">
        <v>8</v>
      </c>
    </row>
    <row r="21121" spans="1:8">
      <c r="A21121" t="n">
        <v>178116</v>
      </c>
      <c r="B21121" s="69" t="n">
        <v>116</v>
      </c>
      <c r="C21121" s="7" t="n">
        <v>0</v>
      </c>
    </row>
    <row r="21122" spans="1:8">
      <c r="A21122" t="s">
        <v>4</v>
      </c>
      <c r="B21122" s="4" t="s">
        <v>5</v>
      </c>
      <c r="C21122" s="4" t="s">
        <v>8</v>
      </c>
      <c r="D21122" s="4" t="s">
        <v>7</v>
      </c>
    </row>
    <row r="21123" spans="1:8">
      <c r="A21123" t="n">
        <v>178118</v>
      </c>
      <c r="B21123" s="69" t="n">
        <v>116</v>
      </c>
      <c r="C21123" s="7" t="n">
        <v>2</v>
      </c>
      <c r="D21123" s="7" t="n">
        <v>1</v>
      </c>
    </row>
    <row r="21124" spans="1:8">
      <c r="A21124" t="s">
        <v>4</v>
      </c>
      <c r="B21124" s="4" t="s">
        <v>5</v>
      </c>
      <c r="C21124" s="4" t="s">
        <v>8</v>
      </c>
      <c r="D21124" s="4" t="s">
        <v>14</v>
      </c>
    </row>
    <row r="21125" spans="1:8">
      <c r="A21125" t="n">
        <v>178122</v>
      </c>
      <c r="B21125" s="69" t="n">
        <v>116</v>
      </c>
      <c r="C21125" s="7" t="n">
        <v>5</v>
      </c>
      <c r="D21125" s="7" t="n">
        <v>1097859072</v>
      </c>
    </row>
    <row r="21126" spans="1:8">
      <c r="A21126" t="s">
        <v>4</v>
      </c>
      <c r="B21126" s="4" t="s">
        <v>5</v>
      </c>
      <c r="C21126" s="4" t="s">
        <v>8</v>
      </c>
      <c r="D21126" s="4" t="s">
        <v>7</v>
      </c>
    </row>
    <row r="21127" spans="1:8">
      <c r="A21127" t="n">
        <v>178128</v>
      </c>
      <c r="B21127" s="69" t="n">
        <v>116</v>
      </c>
      <c r="C21127" s="7" t="n">
        <v>6</v>
      </c>
      <c r="D21127" s="7" t="n">
        <v>1</v>
      </c>
    </row>
    <row r="21128" spans="1:8">
      <c r="A21128" t="s">
        <v>4</v>
      </c>
      <c r="B21128" s="4" t="s">
        <v>5</v>
      </c>
      <c r="C21128" s="4" t="s">
        <v>8</v>
      </c>
      <c r="D21128" s="4" t="s">
        <v>8</v>
      </c>
      <c r="E21128" s="4" t="s">
        <v>13</v>
      </c>
      <c r="F21128" s="4" t="s">
        <v>13</v>
      </c>
      <c r="G21128" s="4" t="s">
        <v>13</v>
      </c>
      <c r="H21128" s="4" t="s">
        <v>7</v>
      </c>
    </row>
    <row r="21129" spans="1:8">
      <c r="A21129" t="n">
        <v>178132</v>
      </c>
      <c r="B21129" s="31" t="n">
        <v>45</v>
      </c>
      <c r="C21129" s="7" t="n">
        <v>2</v>
      </c>
      <c r="D21129" s="7" t="n">
        <v>3</v>
      </c>
      <c r="E21129" s="7" t="n">
        <v>-1.35000002384186</v>
      </c>
      <c r="F21129" s="7" t="n">
        <v>3.51999998092651</v>
      </c>
      <c r="G21129" s="7" t="n">
        <v>43.8800010681152</v>
      </c>
      <c r="H21129" s="7" t="n">
        <v>0</v>
      </c>
    </row>
    <row r="21130" spans="1:8">
      <c r="A21130" t="s">
        <v>4</v>
      </c>
      <c r="B21130" s="4" t="s">
        <v>5</v>
      </c>
      <c r="C21130" s="4" t="s">
        <v>8</v>
      </c>
      <c r="D21130" s="4" t="s">
        <v>8</v>
      </c>
      <c r="E21130" s="4" t="s">
        <v>13</v>
      </c>
      <c r="F21130" s="4" t="s">
        <v>13</v>
      </c>
      <c r="G21130" s="4" t="s">
        <v>13</v>
      </c>
      <c r="H21130" s="4" t="s">
        <v>7</v>
      </c>
      <c r="I21130" s="4" t="s">
        <v>8</v>
      </c>
    </row>
    <row r="21131" spans="1:8">
      <c r="A21131" t="n">
        <v>178149</v>
      </c>
      <c r="B21131" s="31" t="n">
        <v>45</v>
      </c>
      <c r="C21131" s="7" t="n">
        <v>4</v>
      </c>
      <c r="D21131" s="7" t="n">
        <v>3</v>
      </c>
      <c r="E21131" s="7" t="n">
        <v>3.40000009536743</v>
      </c>
      <c r="F21131" s="7" t="n">
        <v>132.889999389648</v>
      </c>
      <c r="G21131" s="7" t="n">
        <v>0</v>
      </c>
      <c r="H21131" s="7" t="n">
        <v>0</v>
      </c>
      <c r="I21131" s="7" t="n">
        <v>0</v>
      </c>
    </row>
    <row r="21132" spans="1:8">
      <c r="A21132" t="s">
        <v>4</v>
      </c>
      <c r="B21132" s="4" t="s">
        <v>5</v>
      </c>
      <c r="C21132" s="4" t="s">
        <v>8</v>
      </c>
      <c r="D21132" s="4" t="s">
        <v>8</v>
      </c>
      <c r="E21132" s="4" t="s">
        <v>13</v>
      </c>
      <c r="F21132" s="4" t="s">
        <v>7</v>
      </c>
    </row>
    <row r="21133" spans="1:8">
      <c r="A21133" t="n">
        <v>178167</v>
      </c>
      <c r="B21133" s="31" t="n">
        <v>45</v>
      </c>
      <c r="C21133" s="7" t="n">
        <v>5</v>
      </c>
      <c r="D21133" s="7" t="n">
        <v>3</v>
      </c>
      <c r="E21133" s="7" t="n">
        <v>5.80000019073486</v>
      </c>
      <c r="F21133" s="7" t="n">
        <v>0</v>
      </c>
    </row>
    <row r="21134" spans="1:8">
      <c r="A21134" t="s">
        <v>4</v>
      </c>
      <c r="B21134" s="4" t="s">
        <v>5</v>
      </c>
      <c r="C21134" s="4" t="s">
        <v>8</v>
      </c>
      <c r="D21134" s="4" t="s">
        <v>8</v>
      </c>
      <c r="E21134" s="4" t="s">
        <v>13</v>
      </c>
      <c r="F21134" s="4" t="s">
        <v>7</v>
      </c>
    </row>
    <row r="21135" spans="1:8">
      <c r="A21135" t="n">
        <v>178176</v>
      </c>
      <c r="B21135" s="31" t="n">
        <v>45</v>
      </c>
      <c r="C21135" s="7" t="n">
        <v>11</v>
      </c>
      <c r="D21135" s="7" t="n">
        <v>3</v>
      </c>
      <c r="E21135" s="7" t="n">
        <v>34</v>
      </c>
      <c r="F21135" s="7" t="n">
        <v>0</v>
      </c>
    </row>
    <row r="21136" spans="1:8">
      <c r="A21136" t="s">
        <v>4</v>
      </c>
      <c r="B21136" s="4" t="s">
        <v>5</v>
      </c>
      <c r="C21136" s="4" t="s">
        <v>8</v>
      </c>
      <c r="D21136" s="4" t="s">
        <v>7</v>
      </c>
    </row>
    <row r="21137" spans="1:9">
      <c r="A21137" t="n">
        <v>178185</v>
      </c>
      <c r="B21137" s="27" t="n">
        <v>58</v>
      </c>
      <c r="C21137" s="7" t="n">
        <v>255</v>
      </c>
      <c r="D21137" s="7" t="n">
        <v>0</v>
      </c>
    </row>
    <row r="21138" spans="1:9">
      <c r="A21138" t="s">
        <v>4</v>
      </c>
      <c r="B21138" s="4" t="s">
        <v>5</v>
      </c>
      <c r="C21138" s="4" t="s">
        <v>8</v>
      </c>
      <c r="D21138" s="4" t="s">
        <v>7</v>
      </c>
      <c r="E21138" s="4" t="s">
        <v>9</v>
      </c>
    </row>
    <row r="21139" spans="1:9">
      <c r="A21139" t="n">
        <v>178189</v>
      </c>
      <c r="B21139" s="39" t="n">
        <v>51</v>
      </c>
      <c r="C21139" s="7" t="n">
        <v>4</v>
      </c>
      <c r="D21139" s="7" t="n">
        <v>15</v>
      </c>
      <c r="E21139" s="7" t="s">
        <v>285</v>
      </c>
    </row>
    <row r="21140" spans="1:9">
      <c r="A21140" t="s">
        <v>4</v>
      </c>
      <c r="B21140" s="4" t="s">
        <v>5</v>
      </c>
      <c r="C21140" s="4" t="s">
        <v>7</v>
      </c>
    </row>
    <row r="21141" spans="1:9">
      <c r="A21141" t="n">
        <v>178203</v>
      </c>
      <c r="B21141" s="25" t="n">
        <v>16</v>
      </c>
      <c r="C21141" s="7" t="n">
        <v>0</v>
      </c>
    </row>
    <row r="21142" spans="1:9">
      <c r="A21142" t="s">
        <v>4</v>
      </c>
      <c r="B21142" s="4" t="s">
        <v>5</v>
      </c>
      <c r="C21142" s="4" t="s">
        <v>7</v>
      </c>
      <c r="D21142" s="4" t="s">
        <v>8</v>
      </c>
      <c r="E21142" s="4" t="s">
        <v>14</v>
      </c>
      <c r="F21142" s="4" t="s">
        <v>74</v>
      </c>
      <c r="G21142" s="4" t="s">
        <v>8</v>
      </c>
      <c r="H21142" s="4" t="s">
        <v>8</v>
      </c>
      <c r="I21142" s="4" t="s">
        <v>8</v>
      </c>
      <c r="J21142" s="4" t="s">
        <v>14</v>
      </c>
      <c r="K21142" s="4" t="s">
        <v>74</v>
      </c>
      <c r="L21142" s="4" t="s">
        <v>8</v>
      </c>
      <c r="M21142" s="4" t="s">
        <v>8</v>
      </c>
      <c r="N21142" s="4" t="s">
        <v>8</v>
      </c>
      <c r="O21142" s="4" t="s">
        <v>14</v>
      </c>
      <c r="P21142" s="4" t="s">
        <v>74</v>
      </c>
      <c r="Q21142" s="4" t="s">
        <v>8</v>
      </c>
      <c r="R21142" s="4" t="s">
        <v>8</v>
      </c>
    </row>
    <row r="21143" spans="1:9">
      <c r="A21143" t="n">
        <v>178206</v>
      </c>
      <c r="B21143" s="40" t="n">
        <v>26</v>
      </c>
      <c r="C21143" s="7" t="n">
        <v>15</v>
      </c>
      <c r="D21143" s="7" t="n">
        <v>17</v>
      </c>
      <c r="E21143" s="7" t="n">
        <v>15397</v>
      </c>
      <c r="F21143" s="7" t="s">
        <v>1085</v>
      </c>
      <c r="G21143" s="7" t="n">
        <v>2</v>
      </c>
      <c r="H21143" s="7" t="n">
        <v>3</v>
      </c>
      <c r="I21143" s="7" t="n">
        <v>17</v>
      </c>
      <c r="J21143" s="7" t="n">
        <v>15398</v>
      </c>
      <c r="K21143" s="7" t="s">
        <v>1086</v>
      </c>
      <c r="L21143" s="7" t="n">
        <v>2</v>
      </c>
      <c r="M21143" s="7" t="n">
        <v>3</v>
      </c>
      <c r="N21143" s="7" t="n">
        <v>17</v>
      </c>
      <c r="O21143" s="7" t="n">
        <v>15399</v>
      </c>
      <c r="P21143" s="7" t="s">
        <v>1087</v>
      </c>
      <c r="Q21143" s="7" t="n">
        <v>2</v>
      </c>
      <c r="R21143" s="7" t="n">
        <v>0</v>
      </c>
    </row>
    <row r="21144" spans="1:9">
      <c r="A21144" t="s">
        <v>4</v>
      </c>
      <c r="B21144" s="4" t="s">
        <v>5</v>
      </c>
    </row>
    <row r="21145" spans="1:9">
      <c r="A21145" t="n">
        <v>178561</v>
      </c>
      <c r="B21145" s="41" t="n">
        <v>28</v>
      </c>
    </row>
    <row r="21146" spans="1:9">
      <c r="A21146" t="s">
        <v>4</v>
      </c>
      <c r="B21146" s="4" t="s">
        <v>5</v>
      </c>
      <c r="C21146" s="4" t="s">
        <v>9</v>
      </c>
      <c r="D21146" s="4" t="s">
        <v>7</v>
      </c>
    </row>
    <row r="21147" spans="1:9">
      <c r="A21147" t="n">
        <v>178562</v>
      </c>
      <c r="B21147" s="57" t="n">
        <v>29</v>
      </c>
      <c r="C21147" s="7" t="s">
        <v>15</v>
      </c>
      <c r="D21147" s="7" t="n">
        <v>65533</v>
      </c>
    </row>
    <row r="21148" spans="1:9">
      <c r="A21148" t="s">
        <v>4</v>
      </c>
      <c r="B21148" s="4" t="s">
        <v>5</v>
      </c>
      <c r="C21148" s="4" t="s">
        <v>8</v>
      </c>
      <c r="D21148" s="4" t="s">
        <v>7</v>
      </c>
      <c r="E21148" s="4" t="s">
        <v>7</v>
      </c>
      <c r="F21148" s="4" t="s">
        <v>8</v>
      </c>
    </row>
    <row r="21149" spans="1:9">
      <c r="A21149" t="n">
        <v>178566</v>
      </c>
      <c r="B21149" s="37" t="n">
        <v>25</v>
      </c>
      <c r="C21149" s="7" t="n">
        <v>1</v>
      </c>
      <c r="D21149" s="7" t="n">
        <v>65535</v>
      </c>
      <c r="E21149" s="7" t="n">
        <v>65535</v>
      </c>
      <c r="F21149" s="7" t="n">
        <v>0</v>
      </c>
    </row>
    <row r="21150" spans="1:9">
      <c r="A21150" t="s">
        <v>4</v>
      </c>
      <c r="B21150" s="4" t="s">
        <v>5</v>
      </c>
      <c r="C21150" s="4" t="s">
        <v>7</v>
      </c>
      <c r="D21150" s="4" t="s">
        <v>8</v>
      </c>
      <c r="E21150" s="4" t="s">
        <v>13</v>
      </c>
      <c r="F21150" s="4" t="s">
        <v>7</v>
      </c>
    </row>
    <row r="21151" spans="1:9">
      <c r="A21151" t="n">
        <v>178573</v>
      </c>
      <c r="B21151" s="63" t="n">
        <v>59</v>
      </c>
      <c r="C21151" s="7" t="n">
        <v>0</v>
      </c>
      <c r="D21151" s="7" t="n">
        <v>13</v>
      </c>
      <c r="E21151" s="7" t="n">
        <v>0.150000005960464</v>
      </c>
      <c r="F21151" s="7" t="n">
        <v>0</v>
      </c>
    </row>
    <row r="21152" spans="1:9">
      <c r="A21152" t="s">
        <v>4</v>
      </c>
      <c r="B21152" s="4" t="s">
        <v>5</v>
      </c>
      <c r="C21152" s="4" t="s">
        <v>7</v>
      </c>
      <c r="D21152" s="4" t="s">
        <v>8</v>
      </c>
      <c r="E21152" s="4" t="s">
        <v>13</v>
      </c>
      <c r="F21152" s="4" t="s">
        <v>7</v>
      </c>
    </row>
    <row r="21153" spans="1:18">
      <c r="A21153" t="n">
        <v>178583</v>
      </c>
      <c r="B21153" s="63" t="n">
        <v>59</v>
      </c>
      <c r="C21153" s="7" t="n">
        <v>1</v>
      </c>
      <c r="D21153" s="7" t="n">
        <v>13</v>
      </c>
      <c r="E21153" s="7" t="n">
        <v>0.150000005960464</v>
      </c>
      <c r="F21153" s="7" t="n">
        <v>0</v>
      </c>
    </row>
    <row r="21154" spans="1:18">
      <c r="A21154" t="s">
        <v>4</v>
      </c>
      <c r="B21154" s="4" t="s">
        <v>5</v>
      </c>
      <c r="C21154" s="4" t="s">
        <v>7</v>
      </c>
      <c r="D21154" s="4" t="s">
        <v>8</v>
      </c>
      <c r="E21154" s="4" t="s">
        <v>13</v>
      </c>
      <c r="F21154" s="4" t="s">
        <v>7</v>
      </c>
    </row>
    <row r="21155" spans="1:18">
      <c r="A21155" t="n">
        <v>178593</v>
      </c>
      <c r="B21155" s="63" t="n">
        <v>59</v>
      </c>
      <c r="C21155" s="7" t="n">
        <v>2</v>
      </c>
      <c r="D21155" s="7" t="n">
        <v>13</v>
      </c>
      <c r="E21155" s="7" t="n">
        <v>0.150000005960464</v>
      </c>
      <c r="F21155" s="7" t="n">
        <v>0</v>
      </c>
    </row>
    <row r="21156" spans="1:18">
      <c r="A21156" t="s">
        <v>4</v>
      </c>
      <c r="B21156" s="4" t="s">
        <v>5</v>
      </c>
      <c r="C21156" s="4" t="s">
        <v>7</v>
      </c>
      <c r="D21156" s="4" t="s">
        <v>8</v>
      </c>
      <c r="E21156" s="4" t="s">
        <v>13</v>
      </c>
      <c r="F21156" s="4" t="s">
        <v>7</v>
      </c>
    </row>
    <row r="21157" spans="1:18">
      <c r="A21157" t="n">
        <v>178603</v>
      </c>
      <c r="B21157" s="63" t="n">
        <v>59</v>
      </c>
      <c r="C21157" s="7" t="n">
        <v>3</v>
      </c>
      <c r="D21157" s="7" t="n">
        <v>13</v>
      </c>
      <c r="E21157" s="7" t="n">
        <v>0.150000005960464</v>
      </c>
      <c r="F21157" s="7" t="n">
        <v>0</v>
      </c>
    </row>
    <row r="21158" spans="1:18">
      <c r="A21158" t="s">
        <v>4</v>
      </c>
      <c r="B21158" s="4" t="s">
        <v>5</v>
      </c>
      <c r="C21158" s="4" t="s">
        <v>7</v>
      </c>
      <c r="D21158" s="4" t="s">
        <v>8</v>
      </c>
      <c r="E21158" s="4" t="s">
        <v>13</v>
      </c>
      <c r="F21158" s="4" t="s">
        <v>7</v>
      </c>
    </row>
    <row r="21159" spans="1:18">
      <c r="A21159" t="n">
        <v>178613</v>
      </c>
      <c r="B21159" s="63" t="n">
        <v>59</v>
      </c>
      <c r="C21159" s="7" t="n">
        <v>4</v>
      </c>
      <c r="D21159" s="7" t="n">
        <v>13</v>
      </c>
      <c r="E21159" s="7" t="n">
        <v>0.150000005960464</v>
      </c>
      <c r="F21159" s="7" t="n">
        <v>0</v>
      </c>
    </row>
    <row r="21160" spans="1:18">
      <c r="A21160" t="s">
        <v>4</v>
      </c>
      <c r="B21160" s="4" t="s">
        <v>5</v>
      </c>
      <c r="C21160" s="4" t="s">
        <v>7</v>
      </c>
      <c r="D21160" s="4" t="s">
        <v>8</v>
      </c>
      <c r="E21160" s="4" t="s">
        <v>13</v>
      </c>
      <c r="F21160" s="4" t="s">
        <v>7</v>
      </c>
    </row>
    <row r="21161" spans="1:18">
      <c r="A21161" t="n">
        <v>178623</v>
      </c>
      <c r="B21161" s="63" t="n">
        <v>59</v>
      </c>
      <c r="C21161" s="7" t="n">
        <v>5</v>
      </c>
      <c r="D21161" s="7" t="n">
        <v>13</v>
      </c>
      <c r="E21161" s="7" t="n">
        <v>0.150000005960464</v>
      </c>
      <c r="F21161" s="7" t="n">
        <v>0</v>
      </c>
    </row>
    <row r="21162" spans="1:18">
      <c r="A21162" t="s">
        <v>4</v>
      </c>
      <c r="B21162" s="4" t="s">
        <v>5</v>
      </c>
      <c r="C21162" s="4" t="s">
        <v>7</v>
      </c>
      <c r="D21162" s="4" t="s">
        <v>8</v>
      </c>
      <c r="E21162" s="4" t="s">
        <v>13</v>
      </c>
      <c r="F21162" s="4" t="s">
        <v>7</v>
      </c>
    </row>
    <row r="21163" spans="1:18">
      <c r="A21163" t="n">
        <v>178633</v>
      </c>
      <c r="B21163" s="63" t="n">
        <v>59</v>
      </c>
      <c r="C21163" s="7" t="n">
        <v>6</v>
      </c>
      <c r="D21163" s="7" t="n">
        <v>13</v>
      </c>
      <c r="E21163" s="7" t="n">
        <v>0.150000005960464</v>
      </c>
      <c r="F21163" s="7" t="n">
        <v>0</v>
      </c>
    </row>
    <row r="21164" spans="1:18">
      <c r="A21164" t="s">
        <v>4</v>
      </c>
      <c r="B21164" s="4" t="s">
        <v>5</v>
      </c>
      <c r="C21164" s="4" t="s">
        <v>7</v>
      </c>
      <c r="D21164" s="4" t="s">
        <v>8</v>
      </c>
      <c r="E21164" s="4" t="s">
        <v>13</v>
      </c>
      <c r="F21164" s="4" t="s">
        <v>7</v>
      </c>
    </row>
    <row r="21165" spans="1:18">
      <c r="A21165" t="n">
        <v>178643</v>
      </c>
      <c r="B21165" s="63" t="n">
        <v>59</v>
      </c>
      <c r="C21165" s="7" t="n">
        <v>7</v>
      </c>
      <c r="D21165" s="7" t="n">
        <v>13</v>
      </c>
      <c r="E21165" s="7" t="n">
        <v>0.150000005960464</v>
      </c>
      <c r="F21165" s="7" t="n">
        <v>0</v>
      </c>
    </row>
    <row r="21166" spans="1:18">
      <c r="A21166" t="s">
        <v>4</v>
      </c>
      <c r="B21166" s="4" t="s">
        <v>5</v>
      </c>
      <c r="C21166" s="4" t="s">
        <v>7</v>
      </c>
      <c r="D21166" s="4" t="s">
        <v>8</v>
      </c>
      <c r="E21166" s="4" t="s">
        <v>13</v>
      </c>
      <c r="F21166" s="4" t="s">
        <v>7</v>
      </c>
    </row>
    <row r="21167" spans="1:18">
      <c r="A21167" t="n">
        <v>178653</v>
      </c>
      <c r="B21167" s="63" t="n">
        <v>59</v>
      </c>
      <c r="C21167" s="7" t="n">
        <v>8</v>
      </c>
      <c r="D21167" s="7" t="n">
        <v>13</v>
      </c>
      <c r="E21167" s="7" t="n">
        <v>0.150000005960464</v>
      </c>
      <c r="F21167" s="7" t="n">
        <v>0</v>
      </c>
    </row>
    <row r="21168" spans="1:18">
      <c r="A21168" t="s">
        <v>4</v>
      </c>
      <c r="B21168" s="4" t="s">
        <v>5</v>
      </c>
      <c r="C21168" s="4" t="s">
        <v>7</v>
      </c>
      <c r="D21168" s="4" t="s">
        <v>8</v>
      </c>
      <c r="E21168" s="4" t="s">
        <v>13</v>
      </c>
      <c r="F21168" s="4" t="s">
        <v>7</v>
      </c>
    </row>
    <row r="21169" spans="1:6">
      <c r="A21169" t="n">
        <v>178663</v>
      </c>
      <c r="B21169" s="63" t="n">
        <v>59</v>
      </c>
      <c r="C21169" s="7" t="n">
        <v>9</v>
      </c>
      <c r="D21169" s="7" t="n">
        <v>13</v>
      </c>
      <c r="E21169" s="7" t="n">
        <v>0.150000005960464</v>
      </c>
      <c r="F21169" s="7" t="n">
        <v>0</v>
      </c>
    </row>
    <row r="21170" spans="1:6">
      <c r="A21170" t="s">
        <v>4</v>
      </c>
      <c r="B21170" s="4" t="s">
        <v>5</v>
      </c>
      <c r="C21170" s="4" t="s">
        <v>7</v>
      </c>
      <c r="D21170" s="4" t="s">
        <v>8</v>
      </c>
      <c r="E21170" s="4" t="s">
        <v>13</v>
      </c>
      <c r="F21170" s="4" t="s">
        <v>7</v>
      </c>
    </row>
    <row r="21171" spans="1:6">
      <c r="A21171" t="n">
        <v>178673</v>
      </c>
      <c r="B21171" s="63" t="n">
        <v>59</v>
      </c>
      <c r="C21171" s="7" t="n">
        <v>11</v>
      </c>
      <c r="D21171" s="7" t="n">
        <v>13</v>
      </c>
      <c r="E21171" s="7" t="n">
        <v>0.150000005960464</v>
      </c>
      <c r="F21171" s="7" t="n">
        <v>0</v>
      </c>
    </row>
    <row r="21172" spans="1:6">
      <c r="A21172" t="s">
        <v>4</v>
      </c>
      <c r="B21172" s="4" t="s">
        <v>5</v>
      </c>
      <c r="C21172" s="4" t="s">
        <v>7</v>
      </c>
      <c r="D21172" s="4" t="s">
        <v>8</v>
      </c>
      <c r="E21172" s="4" t="s">
        <v>13</v>
      </c>
      <c r="F21172" s="4" t="s">
        <v>7</v>
      </c>
    </row>
    <row r="21173" spans="1:6">
      <c r="A21173" t="n">
        <v>178683</v>
      </c>
      <c r="B21173" s="63" t="n">
        <v>59</v>
      </c>
      <c r="C21173" s="7" t="n">
        <v>13</v>
      </c>
      <c r="D21173" s="7" t="n">
        <v>13</v>
      </c>
      <c r="E21173" s="7" t="n">
        <v>0.150000005960464</v>
      </c>
      <c r="F21173" s="7" t="n">
        <v>0</v>
      </c>
    </row>
    <row r="21174" spans="1:6">
      <c r="A21174" t="s">
        <v>4</v>
      </c>
      <c r="B21174" s="4" t="s">
        <v>5</v>
      </c>
      <c r="C21174" s="4" t="s">
        <v>7</v>
      </c>
      <c r="D21174" s="4" t="s">
        <v>8</v>
      </c>
      <c r="E21174" s="4" t="s">
        <v>13</v>
      </c>
      <c r="F21174" s="4" t="s">
        <v>7</v>
      </c>
    </row>
    <row r="21175" spans="1:6">
      <c r="A21175" t="n">
        <v>178693</v>
      </c>
      <c r="B21175" s="63" t="n">
        <v>59</v>
      </c>
      <c r="C21175" s="7" t="n">
        <v>83</v>
      </c>
      <c r="D21175" s="7" t="n">
        <v>13</v>
      </c>
      <c r="E21175" s="7" t="n">
        <v>0.150000005960464</v>
      </c>
      <c r="F21175" s="7" t="n">
        <v>0</v>
      </c>
    </row>
    <row r="21176" spans="1:6">
      <c r="A21176" t="s">
        <v>4</v>
      </c>
      <c r="B21176" s="4" t="s">
        <v>5</v>
      </c>
      <c r="C21176" s="4" t="s">
        <v>7</v>
      </c>
      <c r="D21176" s="4" t="s">
        <v>8</v>
      </c>
      <c r="E21176" s="4" t="s">
        <v>13</v>
      </c>
      <c r="F21176" s="4" t="s">
        <v>7</v>
      </c>
    </row>
    <row r="21177" spans="1:6">
      <c r="A21177" t="n">
        <v>178703</v>
      </c>
      <c r="B21177" s="63" t="n">
        <v>59</v>
      </c>
      <c r="C21177" s="7" t="n">
        <v>18</v>
      </c>
      <c r="D21177" s="7" t="n">
        <v>13</v>
      </c>
      <c r="E21177" s="7" t="n">
        <v>0.150000005960464</v>
      </c>
      <c r="F21177" s="7" t="n">
        <v>0</v>
      </c>
    </row>
    <row r="21178" spans="1:6">
      <c r="A21178" t="s">
        <v>4</v>
      </c>
      <c r="B21178" s="4" t="s">
        <v>5</v>
      </c>
      <c r="C21178" s="4" t="s">
        <v>7</v>
      </c>
    </row>
    <row r="21179" spans="1:6">
      <c r="A21179" t="n">
        <v>178713</v>
      </c>
      <c r="B21179" s="25" t="n">
        <v>16</v>
      </c>
      <c r="C21179" s="7" t="n">
        <v>1000</v>
      </c>
    </row>
    <row r="21180" spans="1:6">
      <c r="A21180" t="s">
        <v>4</v>
      </c>
      <c r="B21180" s="4" t="s">
        <v>5</v>
      </c>
      <c r="C21180" s="4" t="s">
        <v>8</v>
      </c>
      <c r="D21180" s="4" t="s">
        <v>7</v>
      </c>
      <c r="E21180" s="4" t="s">
        <v>9</v>
      </c>
    </row>
    <row r="21181" spans="1:6">
      <c r="A21181" t="n">
        <v>178716</v>
      </c>
      <c r="B21181" s="39" t="n">
        <v>51</v>
      </c>
      <c r="C21181" s="7" t="n">
        <v>4</v>
      </c>
      <c r="D21181" s="7" t="n">
        <v>2</v>
      </c>
      <c r="E21181" s="7" t="s">
        <v>1088</v>
      </c>
    </row>
    <row r="21182" spans="1:6">
      <c r="A21182" t="s">
        <v>4</v>
      </c>
      <c r="B21182" s="4" t="s">
        <v>5</v>
      </c>
      <c r="C21182" s="4" t="s">
        <v>7</v>
      </c>
    </row>
    <row r="21183" spans="1:6">
      <c r="A21183" t="n">
        <v>178731</v>
      </c>
      <c r="B21183" s="25" t="n">
        <v>16</v>
      </c>
      <c r="C21183" s="7" t="n">
        <v>0</v>
      </c>
    </row>
    <row r="21184" spans="1:6">
      <c r="A21184" t="s">
        <v>4</v>
      </c>
      <c r="B21184" s="4" t="s">
        <v>5</v>
      </c>
      <c r="C21184" s="4" t="s">
        <v>7</v>
      </c>
      <c r="D21184" s="4" t="s">
        <v>8</v>
      </c>
      <c r="E21184" s="4" t="s">
        <v>14</v>
      </c>
      <c r="F21184" s="4" t="s">
        <v>74</v>
      </c>
      <c r="G21184" s="4" t="s">
        <v>8</v>
      </c>
      <c r="H21184" s="4" t="s">
        <v>8</v>
      </c>
    </row>
    <row r="21185" spans="1:8">
      <c r="A21185" t="n">
        <v>178734</v>
      </c>
      <c r="B21185" s="40" t="n">
        <v>26</v>
      </c>
      <c r="C21185" s="7" t="n">
        <v>2</v>
      </c>
      <c r="D21185" s="7" t="n">
        <v>17</v>
      </c>
      <c r="E21185" s="7" t="n">
        <v>62783</v>
      </c>
      <c r="F21185" s="7" t="s">
        <v>1089</v>
      </c>
      <c r="G21185" s="7" t="n">
        <v>2</v>
      </c>
      <c r="H21185" s="7" t="n">
        <v>0</v>
      </c>
    </row>
    <row r="21186" spans="1:8">
      <c r="A21186" t="s">
        <v>4</v>
      </c>
      <c r="B21186" s="4" t="s">
        <v>5</v>
      </c>
    </row>
    <row r="21187" spans="1:8">
      <c r="A21187" t="n">
        <v>178754</v>
      </c>
      <c r="B21187" s="41" t="n">
        <v>28</v>
      </c>
    </row>
    <row r="21188" spans="1:8">
      <c r="A21188" t="s">
        <v>4</v>
      </c>
      <c r="B21188" s="4" t="s">
        <v>5</v>
      </c>
      <c r="C21188" s="4" t="s">
        <v>8</v>
      </c>
      <c r="D21188" s="4" t="s">
        <v>7</v>
      </c>
      <c r="E21188" s="4" t="s">
        <v>7</v>
      </c>
      <c r="F21188" s="4" t="s">
        <v>8</v>
      </c>
    </row>
    <row r="21189" spans="1:8">
      <c r="A21189" t="n">
        <v>178755</v>
      </c>
      <c r="B21189" s="37" t="n">
        <v>25</v>
      </c>
      <c r="C21189" s="7" t="n">
        <v>1</v>
      </c>
      <c r="D21189" s="7" t="n">
        <v>60</v>
      </c>
      <c r="E21189" s="7" t="n">
        <v>640</v>
      </c>
      <c r="F21189" s="7" t="n">
        <v>2</v>
      </c>
    </row>
    <row r="21190" spans="1:8">
      <c r="A21190" t="s">
        <v>4</v>
      </c>
      <c r="B21190" s="4" t="s">
        <v>5</v>
      </c>
      <c r="C21190" s="4" t="s">
        <v>8</v>
      </c>
      <c r="D21190" s="4" t="s">
        <v>7</v>
      </c>
      <c r="E21190" s="4" t="s">
        <v>9</v>
      </c>
    </row>
    <row r="21191" spans="1:8">
      <c r="A21191" t="n">
        <v>178762</v>
      </c>
      <c r="B21191" s="39" t="n">
        <v>51</v>
      </c>
      <c r="C21191" s="7" t="n">
        <v>4</v>
      </c>
      <c r="D21191" s="7" t="n">
        <v>5</v>
      </c>
      <c r="E21191" s="7" t="s">
        <v>500</v>
      </c>
    </row>
    <row r="21192" spans="1:8">
      <c r="A21192" t="s">
        <v>4</v>
      </c>
      <c r="B21192" s="4" t="s">
        <v>5</v>
      </c>
      <c r="C21192" s="4" t="s">
        <v>7</v>
      </c>
    </row>
    <row r="21193" spans="1:8">
      <c r="A21193" t="n">
        <v>178775</v>
      </c>
      <c r="B21193" s="25" t="n">
        <v>16</v>
      </c>
      <c r="C21193" s="7" t="n">
        <v>0</v>
      </c>
    </row>
    <row r="21194" spans="1:8">
      <c r="A21194" t="s">
        <v>4</v>
      </c>
      <c r="B21194" s="4" t="s">
        <v>5</v>
      </c>
      <c r="C21194" s="4" t="s">
        <v>7</v>
      </c>
      <c r="D21194" s="4" t="s">
        <v>8</v>
      </c>
      <c r="E21194" s="4" t="s">
        <v>14</v>
      </c>
      <c r="F21194" s="4" t="s">
        <v>74</v>
      </c>
      <c r="G21194" s="4" t="s">
        <v>8</v>
      </c>
      <c r="H21194" s="4" t="s">
        <v>8</v>
      </c>
    </row>
    <row r="21195" spans="1:8">
      <c r="A21195" t="n">
        <v>178778</v>
      </c>
      <c r="B21195" s="40" t="n">
        <v>26</v>
      </c>
      <c r="C21195" s="7" t="n">
        <v>5</v>
      </c>
      <c r="D21195" s="7" t="n">
        <v>17</v>
      </c>
      <c r="E21195" s="7" t="n">
        <v>62784</v>
      </c>
      <c r="F21195" s="7" t="s">
        <v>1090</v>
      </c>
      <c r="G21195" s="7" t="n">
        <v>2</v>
      </c>
      <c r="H21195" s="7" t="n">
        <v>0</v>
      </c>
    </row>
    <row r="21196" spans="1:8">
      <c r="A21196" t="s">
        <v>4</v>
      </c>
      <c r="B21196" s="4" t="s">
        <v>5</v>
      </c>
    </row>
    <row r="21197" spans="1:8">
      <c r="A21197" t="n">
        <v>178812</v>
      </c>
      <c r="B21197" s="41" t="n">
        <v>28</v>
      </c>
    </row>
    <row r="21198" spans="1:8">
      <c r="A21198" t="s">
        <v>4</v>
      </c>
      <c r="B21198" s="4" t="s">
        <v>5</v>
      </c>
      <c r="C21198" s="4" t="s">
        <v>8</v>
      </c>
      <c r="D21198" s="4" t="s">
        <v>7</v>
      </c>
      <c r="E21198" s="4" t="s">
        <v>7</v>
      </c>
      <c r="F21198" s="4" t="s">
        <v>8</v>
      </c>
    </row>
    <row r="21199" spans="1:8">
      <c r="A21199" t="n">
        <v>178813</v>
      </c>
      <c r="B21199" s="37" t="n">
        <v>25</v>
      </c>
      <c r="C21199" s="7" t="n">
        <v>1</v>
      </c>
      <c r="D21199" s="7" t="n">
        <v>65535</v>
      </c>
      <c r="E21199" s="7" t="n">
        <v>65535</v>
      </c>
      <c r="F21199" s="7" t="n">
        <v>0</v>
      </c>
    </row>
    <row r="21200" spans="1:8">
      <c r="A21200" t="s">
        <v>4</v>
      </c>
      <c r="B21200" s="4" t="s">
        <v>5</v>
      </c>
      <c r="C21200" s="4" t="s">
        <v>7</v>
      </c>
      <c r="D21200" s="4" t="s">
        <v>8</v>
      </c>
      <c r="E21200" s="4" t="s">
        <v>13</v>
      </c>
      <c r="F21200" s="4" t="s">
        <v>7</v>
      </c>
    </row>
    <row r="21201" spans="1:8">
      <c r="A21201" t="n">
        <v>178820</v>
      </c>
      <c r="B21201" s="63" t="n">
        <v>59</v>
      </c>
      <c r="C21201" s="7" t="n">
        <v>0</v>
      </c>
      <c r="D21201" s="7" t="n">
        <v>9</v>
      </c>
      <c r="E21201" s="7" t="n">
        <v>0.150000005960464</v>
      </c>
      <c r="F21201" s="7" t="n">
        <v>0</v>
      </c>
    </row>
    <row r="21202" spans="1:8">
      <c r="A21202" t="s">
        <v>4</v>
      </c>
      <c r="B21202" s="4" t="s">
        <v>5</v>
      </c>
      <c r="C21202" s="4" t="s">
        <v>7</v>
      </c>
    </row>
    <row r="21203" spans="1:8">
      <c r="A21203" t="n">
        <v>178830</v>
      </c>
      <c r="B21203" s="25" t="n">
        <v>16</v>
      </c>
      <c r="C21203" s="7" t="n">
        <v>2000</v>
      </c>
    </row>
    <row r="21204" spans="1:8">
      <c r="A21204" t="s">
        <v>4</v>
      </c>
      <c r="B21204" s="4" t="s">
        <v>5</v>
      </c>
      <c r="C21204" s="4" t="s">
        <v>8</v>
      </c>
      <c r="D21204" s="4" t="s">
        <v>7</v>
      </c>
      <c r="E21204" s="4" t="s">
        <v>9</v>
      </c>
    </row>
    <row r="21205" spans="1:8">
      <c r="A21205" t="n">
        <v>178833</v>
      </c>
      <c r="B21205" s="39" t="n">
        <v>51</v>
      </c>
      <c r="C21205" s="7" t="n">
        <v>4</v>
      </c>
      <c r="D21205" s="7" t="n">
        <v>0</v>
      </c>
      <c r="E21205" s="7" t="s">
        <v>285</v>
      </c>
    </row>
    <row r="21206" spans="1:8">
      <c r="A21206" t="s">
        <v>4</v>
      </c>
      <c r="B21206" s="4" t="s">
        <v>5</v>
      </c>
      <c r="C21206" s="4" t="s">
        <v>7</v>
      </c>
    </row>
    <row r="21207" spans="1:8">
      <c r="A21207" t="n">
        <v>178847</v>
      </c>
      <c r="B21207" s="25" t="n">
        <v>16</v>
      </c>
      <c r="C21207" s="7" t="n">
        <v>0</v>
      </c>
    </row>
    <row r="21208" spans="1:8">
      <c r="A21208" t="s">
        <v>4</v>
      </c>
      <c r="B21208" s="4" t="s">
        <v>5</v>
      </c>
      <c r="C21208" s="4" t="s">
        <v>7</v>
      </c>
      <c r="D21208" s="4" t="s">
        <v>8</v>
      </c>
      <c r="E21208" s="4" t="s">
        <v>14</v>
      </c>
      <c r="F21208" s="4" t="s">
        <v>74</v>
      </c>
      <c r="G21208" s="4" t="s">
        <v>8</v>
      </c>
      <c r="H21208" s="4" t="s">
        <v>8</v>
      </c>
      <c r="I21208" s="4" t="s">
        <v>8</v>
      </c>
      <c r="J21208" s="4" t="s">
        <v>14</v>
      </c>
      <c r="K21208" s="4" t="s">
        <v>74</v>
      </c>
      <c r="L21208" s="4" t="s">
        <v>8</v>
      </c>
      <c r="M21208" s="4" t="s">
        <v>8</v>
      </c>
    </row>
    <row r="21209" spans="1:8">
      <c r="A21209" t="n">
        <v>178850</v>
      </c>
      <c r="B21209" s="40" t="n">
        <v>26</v>
      </c>
      <c r="C21209" s="7" t="n">
        <v>0</v>
      </c>
      <c r="D21209" s="7" t="n">
        <v>17</v>
      </c>
      <c r="E21209" s="7" t="n">
        <v>62785</v>
      </c>
      <c r="F21209" s="7" t="s">
        <v>1091</v>
      </c>
      <c r="G21209" s="7" t="n">
        <v>2</v>
      </c>
      <c r="H21209" s="7" t="n">
        <v>3</v>
      </c>
      <c r="I21209" s="7" t="n">
        <v>17</v>
      </c>
      <c r="J21209" s="7" t="n">
        <v>62786</v>
      </c>
      <c r="K21209" s="7" t="s">
        <v>1092</v>
      </c>
      <c r="L21209" s="7" t="n">
        <v>2</v>
      </c>
      <c r="M21209" s="7" t="n">
        <v>0</v>
      </c>
    </row>
    <row r="21210" spans="1:8">
      <c r="A21210" t="s">
        <v>4</v>
      </c>
      <c r="B21210" s="4" t="s">
        <v>5</v>
      </c>
    </row>
    <row r="21211" spans="1:8">
      <c r="A21211" t="n">
        <v>178958</v>
      </c>
      <c r="B21211" s="41" t="n">
        <v>28</v>
      </c>
    </row>
    <row r="21212" spans="1:8">
      <c r="A21212" t="s">
        <v>4</v>
      </c>
      <c r="B21212" s="4" t="s">
        <v>5</v>
      </c>
      <c r="C21212" s="4" t="s">
        <v>8</v>
      </c>
      <c r="D21212" s="4" t="s">
        <v>7</v>
      </c>
      <c r="E21212" s="4" t="s">
        <v>9</v>
      </c>
      <c r="F21212" s="4" t="s">
        <v>9</v>
      </c>
      <c r="G21212" s="4" t="s">
        <v>9</v>
      </c>
      <c r="H21212" s="4" t="s">
        <v>9</v>
      </c>
    </row>
    <row r="21213" spans="1:8">
      <c r="A21213" t="n">
        <v>178959</v>
      </c>
      <c r="B21213" s="39" t="n">
        <v>51</v>
      </c>
      <c r="C21213" s="7" t="n">
        <v>3</v>
      </c>
      <c r="D21213" s="7" t="n">
        <v>15</v>
      </c>
      <c r="E21213" s="7" t="s">
        <v>97</v>
      </c>
      <c r="F21213" s="7" t="s">
        <v>745</v>
      </c>
      <c r="G21213" s="7" t="s">
        <v>94</v>
      </c>
      <c r="H21213" s="7" t="s">
        <v>95</v>
      </c>
    </row>
    <row r="21214" spans="1:8">
      <c r="A21214" t="s">
        <v>4</v>
      </c>
      <c r="B21214" s="4" t="s">
        <v>5</v>
      </c>
      <c r="C21214" s="4" t="s">
        <v>7</v>
      </c>
      <c r="D21214" s="4" t="s">
        <v>8</v>
      </c>
      <c r="E21214" s="4" t="s">
        <v>8</v>
      </c>
      <c r="F21214" s="4" t="s">
        <v>9</v>
      </c>
    </row>
    <row r="21215" spans="1:8">
      <c r="A21215" t="n">
        <v>178972</v>
      </c>
      <c r="B21215" s="22" t="n">
        <v>20</v>
      </c>
      <c r="C21215" s="7" t="n">
        <v>1</v>
      </c>
      <c r="D21215" s="7" t="n">
        <v>3</v>
      </c>
      <c r="E21215" s="7" t="n">
        <v>11</v>
      </c>
      <c r="F21215" s="7" t="s">
        <v>1093</v>
      </c>
    </row>
    <row r="21216" spans="1:8">
      <c r="A21216" t="s">
        <v>4</v>
      </c>
      <c r="B21216" s="4" t="s">
        <v>5</v>
      </c>
      <c r="C21216" s="4" t="s">
        <v>7</v>
      </c>
      <c r="D21216" s="4" t="s">
        <v>8</v>
      </c>
      <c r="E21216" s="4" t="s">
        <v>8</v>
      </c>
      <c r="F21216" s="4" t="s">
        <v>9</v>
      </c>
    </row>
    <row r="21217" spans="1:13">
      <c r="A21217" t="n">
        <v>179000</v>
      </c>
      <c r="B21217" s="22" t="n">
        <v>20</v>
      </c>
      <c r="C21217" s="7" t="n">
        <v>2</v>
      </c>
      <c r="D21217" s="7" t="n">
        <v>3</v>
      </c>
      <c r="E21217" s="7" t="n">
        <v>11</v>
      </c>
      <c r="F21217" s="7" t="s">
        <v>1093</v>
      </c>
    </row>
    <row r="21218" spans="1:13">
      <c r="A21218" t="s">
        <v>4</v>
      </c>
      <c r="B21218" s="4" t="s">
        <v>5</v>
      </c>
      <c r="C21218" s="4" t="s">
        <v>7</v>
      </c>
      <c r="D21218" s="4" t="s">
        <v>8</v>
      </c>
      <c r="E21218" s="4" t="s">
        <v>8</v>
      </c>
      <c r="F21218" s="4" t="s">
        <v>9</v>
      </c>
    </row>
    <row r="21219" spans="1:13">
      <c r="A21219" t="n">
        <v>179028</v>
      </c>
      <c r="B21219" s="22" t="n">
        <v>20</v>
      </c>
      <c r="C21219" s="7" t="n">
        <v>3</v>
      </c>
      <c r="D21219" s="7" t="n">
        <v>3</v>
      </c>
      <c r="E21219" s="7" t="n">
        <v>11</v>
      </c>
      <c r="F21219" s="7" t="s">
        <v>1093</v>
      </c>
    </row>
    <row r="21220" spans="1:13">
      <c r="A21220" t="s">
        <v>4</v>
      </c>
      <c r="B21220" s="4" t="s">
        <v>5</v>
      </c>
      <c r="C21220" s="4" t="s">
        <v>7</v>
      </c>
      <c r="D21220" s="4" t="s">
        <v>8</v>
      </c>
      <c r="E21220" s="4" t="s">
        <v>8</v>
      </c>
      <c r="F21220" s="4" t="s">
        <v>9</v>
      </c>
    </row>
    <row r="21221" spans="1:13">
      <c r="A21221" t="n">
        <v>179056</v>
      </c>
      <c r="B21221" s="22" t="n">
        <v>20</v>
      </c>
      <c r="C21221" s="7" t="n">
        <v>4</v>
      </c>
      <c r="D21221" s="7" t="n">
        <v>3</v>
      </c>
      <c r="E21221" s="7" t="n">
        <v>11</v>
      </c>
      <c r="F21221" s="7" t="s">
        <v>1093</v>
      </c>
    </row>
    <row r="21222" spans="1:13">
      <c r="A21222" t="s">
        <v>4</v>
      </c>
      <c r="B21222" s="4" t="s">
        <v>5</v>
      </c>
      <c r="C21222" s="4" t="s">
        <v>7</v>
      </c>
    </row>
    <row r="21223" spans="1:13">
      <c r="A21223" t="n">
        <v>179084</v>
      </c>
      <c r="B21223" s="25" t="n">
        <v>16</v>
      </c>
      <c r="C21223" s="7" t="n">
        <v>100</v>
      </c>
    </row>
    <row r="21224" spans="1:13">
      <c r="A21224" t="s">
        <v>4</v>
      </c>
      <c r="B21224" s="4" t="s">
        <v>5</v>
      </c>
      <c r="C21224" s="4" t="s">
        <v>7</v>
      </c>
      <c r="D21224" s="4" t="s">
        <v>8</v>
      </c>
      <c r="E21224" s="4" t="s">
        <v>8</v>
      </c>
      <c r="F21224" s="4" t="s">
        <v>9</v>
      </c>
    </row>
    <row r="21225" spans="1:13">
      <c r="A21225" t="n">
        <v>179087</v>
      </c>
      <c r="B21225" s="22" t="n">
        <v>20</v>
      </c>
      <c r="C21225" s="7" t="n">
        <v>5</v>
      </c>
      <c r="D21225" s="7" t="n">
        <v>3</v>
      </c>
      <c r="E21225" s="7" t="n">
        <v>11</v>
      </c>
      <c r="F21225" s="7" t="s">
        <v>1093</v>
      </c>
    </row>
    <row r="21226" spans="1:13">
      <c r="A21226" t="s">
        <v>4</v>
      </c>
      <c r="B21226" s="4" t="s">
        <v>5</v>
      </c>
      <c r="C21226" s="4" t="s">
        <v>7</v>
      </c>
      <c r="D21226" s="4" t="s">
        <v>8</v>
      </c>
      <c r="E21226" s="4" t="s">
        <v>8</v>
      </c>
      <c r="F21226" s="4" t="s">
        <v>9</v>
      </c>
    </row>
    <row r="21227" spans="1:13">
      <c r="A21227" t="n">
        <v>179115</v>
      </c>
      <c r="B21227" s="22" t="n">
        <v>20</v>
      </c>
      <c r="C21227" s="7" t="n">
        <v>6</v>
      </c>
      <c r="D21227" s="7" t="n">
        <v>3</v>
      </c>
      <c r="E21227" s="7" t="n">
        <v>11</v>
      </c>
      <c r="F21227" s="7" t="s">
        <v>1093</v>
      </c>
    </row>
    <row r="21228" spans="1:13">
      <c r="A21228" t="s">
        <v>4</v>
      </c>
      <c r="B21228" s="4" t="s">
        <v>5</v>
      </c>
      <c r="C21228" s="4" t="s">
        <v>7</v>
      </c>
      <c r="D21228" s="4" t="s">
        <v>8</v>
      </c>
      <c r="E21228" s="4" t="s">
        <v>8</v>
      </c>
      <c r="F21228" s="4" t="s">
        <v>9</v>
      </c>
    </row>
    <row r="21229" spans="1:13">
      <c r="A21229" t="n">
        <v>179143</v>
      </c>
      <c r="B21229" s="22" t="n">
        <v>20</v>
      </c>
      <c r="C21229" s="7" t="n">
        <v>7</v>
      </c>
      <c r="D21229" s="7" t="n">
        <v>3</v>
      </c>
      <c r="E21229" s="7" t="n">
        <v>11</v>
      </c>
      <c r="F21229" s="7" t="s">
        <v>1093</v>
      </c>
    </row>
    <row r="21230" spans="1:13">
      <c r="A21230" t="s">
        <v>4</v>
      </c>
      <c r="B21230" s="4" t="s">
        <v>5</v>
      </c>
      <c r="C21230" s="4" t="s">
        <v>7</v>
      </c>
      <c r="D21230" s="4" t="s">
        <v>8</v>
      </c>
      <c r="E21230" s="4" t="s">
        <v>8</v>
      </c>
      <c r="F21230" s="4" t="s">
        <v>9</v>
      </c>
    </row>
    <row r="21231" spans="1:13">
      <c r="A21231" t="n">
        <v>179171</v>
      </c>
      <c r="B21231" s="22" t="n">
        <v>20</v>
      </c>
      <c r="C21231" s="7" t="n">
        <v>8</v>
      </c>
      <c r="D21231" s="7" t="n">
        <v>3</v>
      </c>
      <c r="E21231" s="7" t="n">
        <v>11</v>
      </c>
      <c r="F21231" s="7" t="s">
        <v>1093</v>
      </c>
    </row>
    <row r="21232" spans="1:13">
      <c r="A21232" t="s">
        <v>4</v>
      </c>
      <c r="B21232" s="4" t="s">
        <v>5</v>
      </c>
      <c r="C21232" s="4" t="s">
        <v>7</v>
      </c>
      <c r="D21232" s="4" t="s">
        <v>8</v>
      </c>
      <c r="E21232" s="4" t="s">
        <v>8</v>
      </c>
      <c r="F21232" s="4" t="s">
        <v>9</v>
      </c>
    </row>
    <row r="21233" spans="1:6">
      <c r="A21233" t="n">
        <v>179199</v>
      </c>
      <c r="B21233" s="22" t="n">
        <v>20</v>
      </c>
      <c r="C21233" s="7" t="n">
        <v>9</v>
      </c>
      <c r="D21233" s="7" t="n">
        <v>3</v>
      </c>
      <c r="E21233" s="7" t="n">
        <v>11</v>
      </c>
      <c r="F21233" s="7" t="s">
        <v>1093</v>
      </c>
    </row>
    <row r="21234" spans="1:6">
      <c r="A21234" t="s">
        <v>4</v>
      </c>
      <c r="B21234" s="4" t="s">
        <v>5</v>
      </c>
      <c r="C21234" s="4" t="s">
        <v>7</v>
      </c>
    </row>
    <row r="21235" spans="1:6">
      <c r="A21235" t="n">
        <v>179227</v>
      </c>
      <c r="B21235" s="25" t="n">
        <v>16</v>
      </c>
      <c r="C21235" s="7" t="n">
        <v>100</v>
      </c>
    </row>
    <row r="21236" spans="1:6">
      <c r="A21236" t="s">
        <v>4</v>
      </c>
      <c r="B21236" s="4" t="s">
        <v>5</v>
      </c>
      <c r="C21236" s="4" t="s">
        <v>7</v>
      </c>
      <c r="D21236" s="4" t="s">
        <v>8</v>
      </c>
      <c r="E21236" s="4" t="s">
        <v>8</v>
      </c>
      <c r="F21236" s="4" t="s">
        <v>9</v>
      </c>
    </row>
    <row r="21237" spans="1:6">
      <c r="A21237" t="n">
        <v>179230</v>
      </c>
      <c r="B21237" s="22" t="n">
        <v>20</v>
      </c>
      <c r="C21237" s="7" t="n">
        <v>11</v>
      </c>
      <c r="D21237" s="7" t="n">
        <v>3</v>
      </c>
      <c r="E21237" s="7" t="n">
        <v>11</v>
      </c>
      <c r="F21237" s="7" t="s">
        <v>1093</v>
      </c>
    </row>
    <row r="21238" spans="1:6">
      <c r="A21238" t="s">
        <v>4</v>
      </c>
      <c r="B21238" s="4" t="s">
        <v>5</v>
      </c>
      <c r="C21238" s="4" t="s">
        <v>7</v>
      </c>
      <c r="D21238" s="4" t="s">
        <v>8</v>
      </c>
      <c r="E21238" s="4" t="s">
        <v>8</v>
      </c>
      <c r="F21238" s="4" t="s">
        <v>9</v>
      </c>
    </row>
    <row r="21239" spans="1:6">
      <c r="A21239" t="n">
        <v>179258</v>
      </c>
      <c r="B21239" s="22" t="n">
        <v>20</v>
      </c>
      <c r="C21239" s="7" t="n">
        <v>7032</v>
      </c>
      <c r="D21239" s="7" t="n">
        <v>3</v>
      </c>
      <c r="E21239" s="7" t="n">
        <v>11</v>
      </c>
      <c r="F21239" s="7" t="s">
        <v>1093</v>
      </c>
    </row>
    <row r="21240" spans="1:6">
      <c r="A21240" t="s">
        <v>4</v>
      </c>
      <c r="B21240" s="4" t="s">
        <v>5</v>
      </c>
      <c r="C21240" s="4" t="s">
        <v>7</v>
      </c>
      <c r="D21240" s="4" t="s">
        <v>8</v>
      </c>
      <c r="E21240" s="4" t="s">
        <v>8</v>
      </c>
      <c r="F21240" s="4" t="s">
        <v>9</v>
      </c>
    </row>
    <row r="21241" spans="1:6">
      <c r="A21241" t="n">
        <v>179286</v>
      </c>
      <c r="B21241" s="22" t="n">
        <v>20</v>
      </c>
      <c r="C21241" s="7" t="n">
        <v>83</v>
      </c>
      <c r="D21241" s="7" t="n">
        <v>3</v>
      </c>
      <c r="E21241" s="7" t="n">
        <v>11</v>
      </c>
      <c r="F21241" s="7" t="s">
        <v>1093</v>
      </c>
    </row>
    <row r="21242" spans="1:6">
      <c r="A21242" t="s">
        <v>4</v>
      </c>
      <c r="B21242" s="4" t="s">
        <v>5</v>
      </c>
      <c r="C21242" s="4" t="s">
        <v>7</v>
      </c>
      <c r="D21242" s="4" t="s">
        <v>8</v>
      </c>
      <c r="E21242" s="4" t="s">
        <v>8</v>
      </c>
      <c r="F21242" s="4" t="s">
        <v>9</v>
      </c>
    </row>
    <row r="21243" spans="1:6">
      <c r="A21243" t="n">
        <v>179314</v>
      </c>
      <c r="B21243" s="22" t="n">
        <v>20</v>
      </c>
      <c r="C21243" s="7" t="n">
        <v>18</v>
      </c>
      <c r="D21243" s="7" t="n">
        <v>3</v>
      </c>
      <c r="E21243" s="7" t="n">
        <v>11</v>
      </c>
      <c r="F21243" s="7" t="s">
        <v>1093</v>
      </c>
    </row>
    <row r="21244" spans="1:6">
      <c r="A21244" t="s">
        <v>4</v>
      </c>
      <c r="B21244" s="4" t="s">
        <v>5</v>
      </c>
      <c r="C21244" s="4" t="s">
        <v>7</v>
      </c>
      <c r="D21244" s="4" t="s">
        <v>13</v>
      </c>
      <c r="E21244" s="4" t="s">
        <v>13</v>
      </c>
      <c r="F21244" s="4" t="s">
        <v>13</v>
      </c>
      <c r="G21244" s="4" t="s">
        <v>7</v>
      </c>
      <c r="H21244" s="4" t="s">
        <v>7</v>
      </c>
    </row>
    <row r="21245" spans="1:6">
      <c r="A21245" t="n">
        <v>179342</v>
      </c>
      <c r="B21245" s="55" t="n">
        <v>60</v>
      </c>
      <c r="C21245" s="7" t="n">
        <v>13</v>
      </c>
      <c r="D21245" s="7" t="n">
        <v>-60</v>
      </c>
      <c r="E21245" s="7" t="n">
        <v>0</v>
      </c>
      <c r="F21245" s="7" t="n">
        <v>0</v>
      </c>
      <c r="G21245" s="7" t="n">
        <v>1000</v>
      </c>
      <c r="H21245" s="7" t="n">
        <v>0</v>
      </c>
    </row>
    <row r="21246" spans="1:6">
      <c r="A21246" t="s">
        <v>4</v>
      </c>
      <c r="B21246" s="4" t="s">
        <v>5</v>
      </c>
      <c r="C21246" s="4" t="s">
        <v>7</v>
      </c>
    </row>
    <row r="21247" spans="1:6">
      <c r="A21247" t="n">
        <v>179361</v>
      </c>
      <c r="B21247" s="25" t="n">
        <v>16</v>
      </c>
      <c r="C21247" s="7" t="n">
        <v>1500</v>
      </c>
    </row>
    <row r="21248" spans="1:6">
      <c r="A21248" t="s">
        <v>4</v>
      </c>
      <c r="B21248" s="4" t="s">
        <v>5</v>
      </c>
      <c r="C21248" s="4" t="s">
        <v>7</v>
      </c>
      <c r="D21248" s="4" t="s">
        <v>8</v>
      </c>
    </row>
    <row r="21249" spans="1:8">
      <c r="A21249" t="n">
        <v>179364</v>
      </c>
      <c r="B21249" s="89" t="n">
        <v>67</v>
      </c>
      <c r="C21249" s="7" t="n">
        <v>1</v>
      </c>
      <c r="D21249" s="7" t="n">
        <v>3</v>
      </c>
    </row>
    <row r="21250" spans="1:8">
      <c r="A21250" t="s">
        <v>4</v>
      </c>
      <c r="B21250" s="4" t="s">
        <v>5</v>
      </c>
      <c r="C21250" s="4" t="s">
        <v>7</v>
      </c>
      <c r="D21250" s="4" t="s">
        <v>8</v>
      </c>
    </row>
    <row r="21251" spans="1:8">
      <c r="A21251" t="n">
        <v>179368</v>
      </c>
      <c r="B21251" s="89" t="n">
        <v>67</v>
      </c>
      <c r="C21251" s="7" t="n">
        <v>2</v>
      </c>
      <c r="D21251" s="7" t="n">
        <v>3</v>
      </c>
    </row>
    <row r="21252" spans="1:8">
      <c r="A21252" t="s">
        <v>4</v>
      </c>
      <c r="B21252" s="4" t="s">
        <v>5</v>
      </c>
      <c r="C21252" s="4" t="s">
        <v>7</v>
      </c>
      <c r="D21252" s="4" t="s">
        <v>8</v>
      </c>
    </row>
    <row r="21253" spans="1:8">
      <c r="A21253" t="n">
        <v>179372</v>
      </c>
      <c r="B21253" s="89" t="n">
        <v>67</v>
      </c>
      <c r="C21253" s="7" t="n">
        <v>3</v>
      </c>
      <c r="D21253" s="7" t="n">
        <v>3</v>
      </c>
    </row>
    <row r="21254" spans="1:8">
      <c r="A21254" t="s">
        <v>4</v>
      </c>
      <c r="B21254" s="4" t="s">
        <v>5</v>
      </c>
      <c r="C21254" s="4" t="s">
        <v>7</v>
      </c>
      <c r="D21254" s="4" t="s">
        <v>8</v>
      </c>
    </row>
    <row r="21255" spans="1:8">
      <c r="A21255" t="n">
        <v>179376</v>
      </c>
      <c r="B21255" s="89" t="n">
        <v>67</v>
      </c>
      <c r="C21255" s="7" t="n">
        <v>4</v>
      </c>
      <c r="D21255" s="7" t="n">
        <v>3</v>
      </c>
    </row>
    <row r="21256" spans="1:8">
      <c r="A21256" t="s">
        <v>4</v>
      </c>
      <c r="B21256" s="4" t="s">
        <v>5</v>
      </c>
      <c r="C21256" s="4" t="s">
        <v>7</v>
      </c>
      <c r="D21256" s="4" t="s">
        <v>8</v>
      </c>
    </row>
    <row r="21257" spans="1:8">
      <c r="A21257" t="n">
        <v>179380</v>
      </c>
      <c r="B21257" s="89" t="n">
        <v>67</v>
      </c>
      <c r="C21257" s="7" t="n">
        <v>5</v>
      </c>
      <c r="D21257" s="7" t="n">
        <v>3</v>
      </c>
    </row>
    <row r="21258" spans="1:8">
      <c r="A21258" t="s">
        <v>4</v>
      </c>
      <c r="B21258" s="4" t="s">
        <v>5</v>
      </c>
      <c r="C21258" s="4" t="s">
        <v>7</v>
      </c>
      <c r="D21258" s="4" t="s">
        <v>8</v>
      </c>
    </row>
    <row r="21259" spans="1:8">
      <c r="A21259" t="n">
        <v>179384</v>
      </c>
      <c r="B21259" s="89" t="n">
        <v>67</v>
      </c>
      <c r="C21259" s="7" t="n">
        <v>6</v>
      </c>
      <c r="D21259" s="7" t="n">
        <v>3</v>
      </c>
    </row>
    <row r="21260" spans="1:8">
      <c r="A21260" t="s">
        <v>4</v>
      </c>
      <c r="B21260" s="4" t="s">
        <v>5</v>
      </c>
      <c r="C21260" s="4" t="s">
        <v>7</v>
      </c>
      <c r="D21260" s="4" t="s">
        <v>8</v>
      </c>
    </row>
    <row r="21261" spans="1:8">
      <c r="A21261" t="n">
        <v>179388</v>
      </c>
      <c r="B21261" s="89" t="n">
        <v>67</v>
      </c>
      <c r="C21261" s="7" t="n">
        <v>7</v>
      </c>
      <c r="D21261" s="7" t="n">
        <v>3</v>
      </c>
    </row>
    <row r="21262" spans="1:8">
      <c r="A21262" t="s">
        <v>4</v>
      </c>
      <c r="B21262" s="4" t="s">
        <v>5</v>
      </c>
      <c r="C21262" s="4" t="s">
        <v>7</v>
      </c>
      <c r="D21262" s="4" t="s">
        <v>8</v>
      </c>
    </row>
    <row r="21263" spans="1:8">
      <c r="A21263" t="n">
        <v>179392</v>
      </c>
      <c r="B21263" s="89" t="n">
        <v>67</v>
      </c>
      <c r="C21263" s="7" t="n">
        <v>8</v>
      </c>
      <c r="D21263" s="7" t="n">
        <v>3</v>
      </c>
    </row>
    <row r="21264" spans="1:8">
      <c r="A21264" t="s">
        <v>4</v>
      </c>
      <c r="B21264" s="4" t="s">
        <v>5</v>
      </c>
      <c r="C21264" s="4" t="s">
        <v>7</v>
      </c>
      <c r="D21264" s="4" t="s">
        <v>8</v>
      </c>
    </row>
    <row r="21265" spans="1:4">
      <c r="A21265" t="n">
        <v>179396</v>
      </c>
      <c r="B21265" s="89" t="n">
        <v>67</v>
      </c>
      <c r="C21265" s="7" t="n">
        <v>9</v>
      </c>
      <c r="D21265" s="7" t="n">
        <v>3</v>
      </c>
    </row>
    <row r="21266" spans="1:4">
      <c r="A21266" t="s">
        <v>4</v>
      </c>
      <c r="B21266" s="4" t="s">
        <v>5</v>
      </c>
      <c r="C21266" s="4" t="s">
        <v>7</v>
      </c>
      <c r="D21266" s="4" t="s">
        <v>8</v>
      </c>
    </row>
    <row r="21267" spans="1:4">
      <c r="A21267" t="n">
        <v>179400</v>
      </c>
      <c r="B21267" s="89" t="n">
        <v>67</v>
      </c>
      <c r="C21267" s="7" t="n">
        <v>11</v>
      </c>
      <c r="D21267" s="7" t="n">
        <v>3</v>
      </c>
    </row>
    <row r="21268" spans="1:4">
      <c r="A21268" t="s">
        <v>4</v>
      </c>
      <c r="B21268" s="4" t="s">
        <v>5</v>
      </c>
      <c r="C21268" s="4" t="s">
        <v>7</v>
      </c>
      <c r="D21268" s="4" t="s">
        <v>8</v>
      </c>
    </row>
    <row r="21269" spans="1:4">
      <c r="A21269" t="n">
        <v>179404</v>
      </c>
      <c r="B21269" s="89" t="n">
        <v>67</v>
      </c>
      <c r="C21269" s="7" t="n">
        <v>7032</v>
      </c>
      <c r="D21269" s="7" t="n">
        <v>3</v>
      </c>
    </row>
    <row r="21270" spans="1:4">
      <c r="A21270" t="s">
        <v>4</v>
      </c>
      <c r="B21270" s="4" t="s">
        <v>5</v>
      </c>
      <c r="C21270" s="4" t="s">
        <v>7</v>
      </c>
      <c r="D21270" s="4" t="s">
        <v>8</v>
      </c>
    </row>
    <row r="21271" spans="1:4">
      <c r="A21271" t="n">
        <v>179408</v>
      </c>
      <c r="B21271" s="89" t="n">
        <v>67</v>
      </c>
      <c r="C21271" s="7" t="n">
        <v>83</v>
      </c>
      <c r="D21271" s="7" t="n">
        <v>3</v>
      </c>
    </row>
    <row r="21272" spans="1:4">
      <c r="A21272" t="s">
        <v>4</v>
      </c>
      <c r="B21272" s="4" t="s">
        <v>5</v>
      </c>
      <c r="C21272" s="4" t="s">
        <v>7</v>
      </c>
      <c r="D21272" s="4" t="s">
        <v>8</v>
      </c>
    </row>
    <row r="21273" spans="1:4">
      <c r="A21273" t="n">
        <v>179412</v>
      </c>
      <c r="B21273" s="89" t="n">
        <v>67</v>
      </c>
      <c r="C21273" s="7" t="n">
        <v>18</v>
      </c>
      <c r="D21273" s="7" t="n">
        <v>3</v>
      </c>
    </row>
    <row r="21274" spans="1:4">
      <c r="A21274" t="s">
        <v>4</v>
      </c>
      <c r="B21274" s="4" t="s">
        <v>5</v>
      </c>
      <c r="C21274" s="4" t="s">
        <v>8</v>
      </c>
      <c r="D21274" s="4" t="s">
        <v>7</v>
      </c>
      <c r="E21274" s="4" t="s">
        <v>9</v>
      </c>
    </row>
    <row r="21275" spans="1:4">
      <c r="A21275" t="n">
        <v>179416</v>
      </c>
      <c r="B21275" s="39" t="n">
        <v>51</v>
      </c>
      <c r="C21275" s="7" t="n">
        <v>4</v>
      </c>
      <c r="D21275" s="7" t="n">
        <v>18</v>
      </c>
      <c r="E21275" s="7" t="s">
        <v>288</v>
      </c>
    </row>
    <row r="21276" spans="1:4">
      <c r="A21276" t="s">
        <v>4</v>
      </c>
      <c r="B21276" s="4" t="s">
        <v>5</v>
      </c>
      <c r="C21276" s="4" t="s">
        <v>7</v>
      </c>
    </row>
    <row r="21277" spans="1:4">
      <c r="A21277" t="n">
        <v>179429</v>
      </c>
      <c r="B21277" s="25" t="n">
        <v>16</v>
      </c>
      <c r="C21277" s="7" t="n">
        <v>0</v>
      </c>
    </row>
    <row r="21278" spans="1:4">
      <c r="A21278" t="s">
        <v>4</v>
      </c>
      <c r="B21278" s="4" t="s">
        <v>5</v>
      </c>
      <c r="C21278" s="4" t="s">
        <v>7</v>
      </c>
      <c r="D21278" s="4" t="s">
        <v>8</v>
      </c>
      <c r="E21278" s="4" t="s">
        <v>14</v>
      </c>
      <c r="F21278" s="4" t="s">
        <v>74</v>
      </c>
      <c r="G21278" s="4" t="s">
        <v>8</v>
      </c>
      <c r="H21278" s="4" t="s">
        <v>8</v>
      </c>
    </row>
    <row r="21279" spans="1:4">
      <c r="A21279" t="n">
        <v>179432</v>
      </c>
      <c r="B21279" s="40" t="n">
        <v>26</v>
      </c>
      <c r="C21279" s="7" t="n">
        <v>18</v>
      </c>
      <c r="D21279" s="7" t="n">
        <v>17</v>
      </c>
      <c r="E21279" s="7" t="n">
        <v>62787</v>
      </c>
      <c r="F21279" s="7" t="s">
        <v>1094</v>
      </c>
      <c r="G21279" s="7" t="n">
        <v>2</v>
      </c>
      <c r="H21279" s="7" t="n">
        <v>0</v>
      </c>
    </row>
    <row r="21280" spans="1:4">
      <c r="A21280" t="s">
        <v>4</v>
      </c>
      <c r="B21280" s="4" t="s">
        <v>5</v>
      </c>
    </row>
    <row r="21281" spans="1:8">
      <c r="A21281" t="n">
        <v>179451</v>
      </c>
      <c r="B21281" s="41" t="n">
        <v>28</v>
      </c>
    </row>
    <row r="21282" spans="1:8">
      <c r="A21282" t="s">
        <v>4</v>
      </c>
      <c r="B21282" s="4" t="s">
        <v>5</v>
      </c>
      <c r="C21282" s="4" t="s">
        <v>7</v>
      </c>
    </row>
    <row r="21283" spans="1:8">
      <c r="A21283" t="n">
        <v>179452</v>
      </c>
      <c r="B21283" s="25" t="n">
        <v>16</v>
      </c>
      <c r="C21283" s="7" t="n">
        <v>500</v>
      </c>
    </row>
    <row r="21284" spans="1:8">
      <c r="A21284" t="s">
        <v>4</v>
      </c>
      <c r="B21284" s="4" t="s">
        <v>5</v>
      </c>
      <c r="C21284" s="4" t="s">
        <v>8</v>
      </c>
      <c r="D21284" s="4" t="s">
        <v>7</v>
      </c>
      <c r="E21284" s="4" t="s">
        <v>8</v>
      </c>
    </row>
    <row r="21285" spans="1:8">
      <c r="A21285" t="n">
        <v>179455</v>
      </c>
      <c r="B21285" s="14" t="n">
        <v>49</v>
      </c>
      <c r="C21285" s="7" t="n">
        <v>1</v>
      </c>
      <c r="D21285" s="7" t="n">
        <v>4000</v>
      </c>
      <c r="E21285" s="7" t="n">
        <v>0</v>
      </c>
    </row>
    <row r="21286" spans="1:8">
      <c r="A21286" t="s">
        <v>4</v>
      </c>
      <c r="B21286" s="4" t="s">
        <v>5</v>
      </c>
      <c r="C21286" s="4" t="s">
        <v>8</v>
      </c>
      <c r="D21286" s="4" t="s">
        <v>7</v>
      </c>
      <c r="E21286" s="4" t="s">
        <v>14</v>
      </c>
      <c r="F21286" s="4" t="s">
        <v>7</v>
      </c>
    </row>
    <row r="21287" spans="1:8">
      <c r="A21287" t="n">
        <v>179460</v>
      </c>
      <c r="B21287" s="16" t="n">
        <v>50</v>
      </c>
      <c r="C21287" s="7" t="n">
        <v>3</v>
      </c>
      <c r="D21287" s="7" t="n">
        <v>8150</v>
      </c>
      <c r="E21287" s="7" t="n">
        <v>1050253722</v>
      </c>
      <c r="F21287" s="7" t="n">
        <v>2000</v>
      </c>
    </row>
    <row r="21288" spans="1:8">
      <c r="A21288" t="s">
        <v>4</v>
      </c>
      <c r="B21288" s="4" t="s">
        <v>5</v>
      </c>
      <c r="C21288" s="4" t="s">
        <v>8</v>
      </c>
      <c r="D21288" s="4" t="s">
        <v>7</v>
      </c>
      <c r="E21288" s="4" t="s">
        <v>9</v>
      </c>
    </row>
    <row r="21289" spans="1:8">
      <c r="A21289" t="n">
        <v>179470</v>
      </c>
      <c r="B21289" s="39" t="n">
        <v>51</v>
      </c>
      <c r="C21289" s="7" t="n">
        <v>4</v>
      </c>
      <c r="D21289" s="7" t="n">
        <v>15</v>
      </c>
      <c r="E21289" s="7" t="s">
        <v>270</v>
      </c>
    </row>
    <row r="21290" spans="1:8">
      <c r="A21290" t="s">
        <v>4</v>
      </c>
      <c r="B21290" s="4" t="s">
        <v>5</v>
      </c>
      <c r="C21290" s="4" t="s">
        <v>7</v>
      </c>
    </row>
    <row r="21291" spans="1:8">
      <c r="A21291" t="n">
        <v>179483</v>
      </c>
      <c r="B21291" s="25" t="n">
        <v>16</v>
      </c>
      <c r="C21291" s="7" t="n">
        <v>0</v>
      </c>
    </row>
    <row r="21292" spans="1:8">
      <c r="A21292" t="s">
        <v>4</v>
      </c>
      <c r="B21292" s="4" t="s">
        <v>5</v>
      </c>
      <c r="C21292" s="4" t="s">
        <v>7</v>
      </c>
      <c r="D21292" s="4" t="s">
        <v>8</v>
      </c>
      <c r="E21292" s="4" t="s">
        <v>14</v>
      </c>
      <c r="F21292" s="4" t="s">
        <v>74</v>
      </c>
      <c r="G21292" s="4" t="s">
        <v>8</v>
      </c>
      <c r="H21292" s="4" t="s">
        <v>8</v>
      </c>
    </row>
    <row r="21293" spans="1:8">
      <c r="A21293" t="n">
        <v>179486</v>
      </c>
      <c r="B21293" s="40" t="n">
        <v>26</v>
      </c>
      <c r="C21293" s="7" t="n">
        <v>15</v>
      </c>
      <c r="D21293" s="7" t="n">
        <v>17</v>
      </c>
      <c r="E21293" s="7" t="n">
        <v>15400</v>
      </c>
      <c r="F21293" s="7" t="s">
        <v>1095</v>
      </c>
      <c r="G21293" s="7" t="n">
        <v>2</v>
      </c>
      <c r="H21293" s="7" t="n">
        <v>0</v>
      </c>
    </row>
    <row r="21294" spans="1:8">
      <c r="A21294" t="s">
        <v>4</v>
      </c>
      <c r="B21294" s="4" t="s">
        <v>5</v>
      </c>
    </row>
    <row r="21295" spans="1:8">
      <c r="A21295" t="n">
        <v>179548</v>
      </c>
      <c r="B21295" s="41" t="n">
        <v>28</v>
      </c>
    </row>
    <row r="21296" spans="1:8">
      <c r="A21296" t="s">
        <v>4</v>
      </c>
      <c r="B21296" s="4" t="s">
        <v>5</v>
      </c>
      <c r="C21296" s="4" t="s">
        <v>8</v>
      </c>
      <c r="D21296" s="4" t="s">
        <v>7</v>
      </c>
      <c r="E21296" s="4" t="s">
        <v>7</v>
      </c>
      <c r="F21296" s="4" t="s">
        <v>8</v>
      </c>
    </row>
    <row r="21297" spans="1:8">
      <c r="A21297" t="n">
        <v>179549</v>
      </c>
      <c r="B21297" s="37" t="n">
        <v>25</v>
      </c>
      <c r="C21297" s="7" t="n">
        <v>1</v>
      </c>
      <c r="D21297" s="7" t="n">
        <v>65535</v>
      </c>
      <c r="E21297" s="7" t="n">
        <v>65535</v>
      </c>
      <c r="F21297" s="7" t="n">
        <v>0</v>
      </c>
    </row>
    <row r="21298" spans="1:8">
      <c r="A21298" t="s">
        <v>4</v>
      </c>
      <c r="B21298" s="4" t="s">
        <v>5</v>
      </c>
      <c r="C21298" s="4" t="s">
        <v>9</v>
      </c>
      <c r="D21298" s="4" t="s">
        <v>7</v>
      </c>
    </row>
    <row r="21299" spans="1:8">
      <c r="A21299" t="n">
        <v>179556</v>
      </c>
      <c r="B21299" s="57" t="n">
        <v>29</v>
      </c>
      <c r="C21299" s="7" t="s">
        <v>15</v>
      </c>
      <c r="D21299" s="7" t="n">
        <v>65533</v>
      </c>
    </row>
    <row r="21300" spans="1:8">
      <c r="A21300" t="s">
        <v>4</v>
      </c>
      <c r="B21300" s="4" t="s">
        <v>5</v>
      </c>
      <c r="C21300" s="4" t="s">
        <v>7</v>
      </c>
      <c r="D21300" s="4" t="s">
        <v>8</v>
      </c>
    </row>
    <row r="21301" spans="1:8">
      <c r="A21301" t="n">
        <v>179560</v>
      </c>
      <c r="B21301" s="42" t="n">
        <v>89</v>
      </c>
      <c r="C21301" s="7" t="n">
        <v>65533</v>
      </c>
      <c r="D21301" s="7" t="n">
        <v>1</v>
      </c>
    </row>
    <row r="21302" spans="1:8">
      <c r="A21302" t="s">
        <v>4</v>
      </c>
      <c r="B21302" s="4" t="s">
        <v>5</v>
      </c>
      <c r="C21302" s="4" t="s">
        <v>8</v>
      </c>
      <c r="D21302" s="4" t="s">
        <v>7</v>
      </c>
      <c r="E21302" s="4" t="s">
        <v>13</v>
      </c>
    </row>
    <row r="21303" spans="1:8">
      <c r="A21303" t="n">
        <v>179564</v>
      </c>
      <c r="B21303" s="27" t="n">
        <v>58</v>
      </c>
      <c r="C21303" s="7" t="n">
        <v>101</v>
      </c>
      <c r="D21303" s="7" t="n">
        <v>300</v>
      </c>
      <c r="E21303" s="7" t="n">
        <v>1</v>
      </c>
    </row>
    <row r="21304" spans="1:8">
      <c r="A21304" t="s">
        <v>4</v>
      </c>
      <c r="B21304" s="4" t="s">
        <v>5</v>
      </c>
      <c r="C21304" s="4" t="s">
        <v>8</v>
      </c>
      <c r="D21304" s="4" t="s">
        <v>7</v>
      </c>
    </row>
    <row r="21305" spans="1:8">
      <c r="A21305" t="n">
        <v>179572</v>
      </c>
      <c r="B21305" s="27" t="n">
        <v>58</v>
      </c>
      <c r="C21305" s="7" t="n">
        <v>254</v>
      </c>
      <c r="D21305" s="7" t="n">
        <v>0</v>
      </c>
    </row>
    <row r="21306" spans="1:8">
      <c r="A21306" t="s">
        <v>4</v>
      </c>
      <c r="B21306" s="4" t="s">
        <v>5</v>
      </c>
      <c r="C21306" s="4" t="s">
        <v>8</v>
      </c>
    </row>
    <row r="21307" spans="1:8">
      <c r="A21307" t="n">
        <v>179576</v>
      </c>
      <c r="B21307" s="69" t="n">
        <v>116</v>
      </c>
      <c r="C21307" s="7" t="n">
        <v>0</v>
      </c>
    </row>
    <row r="21308" spans="1:8">
      <c r="A21308" t="s">
        <v>4</v>
      </c>
      <c r="B21308" s="4" t="s">
        <v>5</v>
      </c>
      <c r="C21308" s="4" t="s">
        <v>8</v>
      </c>
      <c r="D21308" s="4" t="s">
        <v>7</v>
      </c>
    </row>
    <row r="21309" spans="1:8">
      <c r="A21309" t="n">
        <v>179578</v>
      </c>
      <c r="B21309" s="69" t="n">
        <v>116</v>
      </c>
      <c r="C21309" s="7" t="n">
        <v>2</v>
      </c>
      <c r="D21309" s="7" t="n">
        <v>1</v>
      </c>
    </row>
    <row r="21310" spans="1:8">
      <c r="A21310" t="s">
        <v>4</v>
      </c>
      <c r="B21310" s="4" t="s">
        <v>5</v>
      </c>
      <c r="C21310" s="4" t="s">
        <v>8</v>
      </c>
      <c r="D21310" s="4" t="s">
        <v>14</v>
      </c>
    </row>
    <row r="21311" spans="1:8">
      <c r="A21311" t="n">
        <v>179582</v>
      </c>
      <c r="B21311" s="69" t="n">
        <v>116</v>
      </c>
      <c r="C21311" s="7" t="n">
        <v>5</v>
      </c>
      <c r="D21311" s="7" t="n">
        <v>1084227584</v>
      </c>
    </row>
    <row r="21312" spans="1:8">
      <c r="A21312" t="s">
        <v>4</v>
      </c>
      <c r="B21312" s="4" t="s">
        <v>5</v>
      </c>
      <c r="C21312" s="4" t="s">
        <v>8</v>
      </c>
      <c r="D21312" s="4" t="s">
        <v>7</v>
      </c>
    </row>
    <row r="21313" spans="1:6">
      <c r="A21313" t="n">
        <v>179588</v>
      </c>
      <c r="B21313" s="69" t="n">
        <v>116</v>
      </c>
      <c r="C21313" s="7" t="n">
        <v>6</v>
      </c>
      <c r="D21313" s="7" t="n">
        <v>1</v>
      </c>
    </row>
    <row r="21314" spans="1:6">
      <c r="A21314" t="s">
        <v>4</v>
      </c>
      <c r="B21314" s="4" t="s">
        <v>5</v>
      </c>
      <c r="C21314" s="4" t="s">
        <v>8</v>
      </c>
      <c r="D21314" s="4" t="s">
        <v>8</v>
      </c>
      <c r="E21314" s="4" t="s">
        <v>13</v>
      </c>
      <c r="F21314" s="4" t="s">
        <v>13</v>
      </c>
      <c r="G21314" s="4" t="s">
        <v>13</v>
      </c>
      <c r="H21314" s="4" t="s">
        <v>7</v>
      </c>
    </row>
    <row r="21315" spans="1:6">
      <c r="A21315" t="n">
        <v>179592</v>
      </c>
      <c r="B21315" s="31" t="n">
        <v>45</v>
      </c>
      <c r="C21315" s="7" t="n">
        <v>2</v>
      </c>
      <c r="D21315" s="7" t="n">
        <v>3</v>
      </c>
      <c r="E21315" s="7" t="n">
        <v>-0.649999976158142</v>
      </c>
      <c r="F21315" s="7" t="n">
        <v>3.45000004768372</v>
      </c>
      <c r="G21315" s="7" t="n">
        <v>42.25</v>
      </c>
      <c r="H21315" s="7" t="n">
        <v>0</v>
      </c>
    </row>
    <row r="21316" spans="1:6">
      <c r="A21316" t="s">
        <v>4</v>
      </c>
      <c r="B21316" s="4" t="s">
        <v>5</v>
      </c>
      <c r="C21316" s="4" t="s">
        <v>8</v>
      </c>
      <c r="D21316" s="4" t="s">
        <v>8</v>
      </c>
      <c r="E21316" s="4" t="s">
        <v>13</v>
      </c>
      <c r="F21316" s="4" t="s">
        <v>13</v>
      </c>
      <c r="G21316" s="4" t="s">
        <v>13</v>
      </c>
      <c r="H21316" s="4" t="s">
        <v>7</v>
      </c>
      <c r="I21316" s="4" t="s">
        <v>8</v>
      </c>
    </row>
    <row r="21317" spans="1:6">
      <c r="A21317" t="n">
        <v>179609</v>
      </c>
      <c r="B21317" s="31" t="n">
        <v>45</v>
      </c>
      <c r="C21317" s="7" t="n">
        <v>4</v>
      </c>
      <c r="D21317" s="7" t="n">
        <v>3</v>
      </c>
      <c r="E21317" s="7" t="n">
        <v>346.75</v>
      </c>
      <c r="F21317" s="7" t="n">
        <v>340</v>
      </c>
      <c r="G21317" s="7" t="n">
        <v>0</v>
      </c>
      <c r="H21317" s="7" t="n">
        <v>0</v>
      </c>
      <c r="I21317" s="7" t="n">
        <v>0</v>
      </c>
    </row>
    <row r="21318" spans="1:6">
      <c r="A21318" t="s">
        <v>4</v>
      </c>
      <c r="B21318" s="4" t="s">
        <v>5</v>
      </c>
      <c r="C21318" s="4" t="s">
        <v>8</v>
      </c>
      <c r="D21318" s="4" t="s">
        <v>8</v>
      </c>
      <c r="E21318" s="4" t="s">
        <v>13</v>
      </c>
      <c r="F21318" s="4" t="s">
        <v>7</v>
      </c>
    </row>
    <row r="21319" spans="1:6">
      <c r="A21319" t="n">
        <v>179627</v>
      </c>
      <c r="B21319" s="31" t="n">
        <v>45</v>
      </c>
      <c r="C21319" s="7" t="n">
        <v>5</v>
      </c>
      <c r="D21319" s="7" t="n">
        <v>3</v>
      </c>
      <c r="E21319" s="7" t="n">
        <v>1.5</v>
      </c>
      <c r="F21319" s="7" t="n">
        <v>0</v>
      </c>
    </row>
    <row r="21320" spans="1:6">
      <c r="A21320" t="s">
        <v>4</v>
      </c>
      <c r="B21320" s="4" t="s">
        <v>5</v>
      </c>
      <c r="C21320" s="4" t="s">
        <v>8</v>
      </c>
      <c r="D21320" s="4" t="s">
        <v>8</v>
      </c>
      <c r="E21320" s="4" t="s">
        <v>13</v>
      </c>
      <c r="F21320" s="4" t="s">
        <v>7</v>
      </c>
    </row>
    <row r="21321" spans="1:6">
      <c r="A21321" t="n">
        <v>179636</v>
      </c>
      <c r="B21321" s="31" t="n">
        <v>45</v>
      </c>
      <c r="C21321" s="7" t="n">
        <v>11</v>
      </c>
      <c r="D21321" s="7" t="n">
        <v>3</v>
      </c>
      <c r="E21321" s="7" t="n">
        <v>28.7999992370605</v>
      </c>
      <c r="F21321" s="7" t="n">
        <v>0</v>
      </c>
    </row>
    <row r="21322" spans="1:6">
      <c r="A21322" t="s">
        <v>4</v>
      </c>
      <c r="B21322" s="4" t="s">
        <v>5</v>
      </c>
      <c r="C21322" s="4" t="s">
        <v>8</v>
      </c>
      <c r="D21322" s="4" t="s">
        <v>8</v>
      </c>
      <c r="E21322" s="4" t="s">
        <v>13</v>
      </c>
      <c r="F21322" s="4" t="s">
        <v>13</v>
      </c>
      <c r="G21322" s="4" t="s">
        <v>13</v>
      </c>
      <c r="H21322" s="4" t="s">
        <v>7</v>
      </c>
      <c r="I21322" s="4" t="s">
        <v>8</v>
      </c>
    </row>
    <row r="21323" spans="1:6">
      <c r="A21323" t="n">
        <v>179645</v>
      </c>
      <c r="B21323" s="31" t="n">
        <v>45</v>
      </c>
      <c r="C21323" s="7" t="n">
        <v>4</v>
      </c>
      <c r="D21323" s="7" t="n">
        <v>3</v>
      </c>
      <c r="E21323" s="7" t="n">
        <v>353.75</v>
      </c>
      <c r="F21323" s="7" t="n">
        <v>335</v>
      </c>
      <c r="G21323" s="7" t="n">
        <v>0</v>
      </c>
      <c r="H21323" s="7" t="n">
        <v>20000</v>
      </c>
      <c r="I21323" s="7" t="n">
        <v>1</v>
      </c>
    </row>
    <row r="21324" spans="1:6">
      <c r="A21324" t="s">
        <v>4</v>
      </c>
      <c r="B21324" s="4" t="s">
        <v>5</v>
      </c>
      <c r="C21324" s="4" t="s">
        <v>8</v>
      </c>
      <c r="D21324" s="4" t="s">
        <v>7</v>
      </c>
      <c r="E21324" s="4" t="s">
        <v>9</v>
      </c>
      <c r="F21324" s="4" t="s">
        <v>9</v>
      </c>
      <c r="G21324" s="4" t="s">
        <v>9</v>
      </c>
      <c r="H21324" s="4" t="s">
        <v>9</v>
      </c>
    </row>
    <row r="21325" spans="1:6">
      <c r="A21325" t="n">
        <v>179663</v>
      </c>
      <c r="B21325" s="39" t="n">
        <v>51</v>
      </c>
      <c r="C21325" s="7" t="n">
        <v>3</v>
      </c>
      <c r="D21325" s="7" t="n">
        <v>0</v>
      </c>
      <c r="E21325" s="7" t="s">
        <v>442</v>
      </c>
      <c r="F21325" s="7" t="s">
        <v>239</v>
      </c>
      <c r="G21325" s="7" t="s">
        <v>94</v>
      </c>
      <c r="H21325" s="7" t="s">
        <v>95</v>
      </c>
    </row>
    <row r="21326" spans="1:6">
      <c r="A21326" t="s">
        <v>4</v>
      </c>
      <c r="B21326" s="4" t="s">
        <v>5</v>
      </c>
      <c r="C21326" s="4" t="s">
        <v>8</v>
      </c>
      <c r="D21326" s="4" t="s">
        <v>7</v>
      </c>
      <c r="E21326" s="4" t="s">
        <v>9</v>
      </c>
      <c r="F21326" s="4" t="s">
        <v>9</v>
      </c>
      <c r="G21326" s="4" t="s">
        <v>9</v>
      </c>
      <c r="H21326" s="4" t="s">
        <v>9</v>
      </c>
    </row>
    <row r="21327" spans="1:6">
      <c r="A21327" t="n">
        <v>179676</v>
      </c>
      <c r="B21327" s="39" t="n">
        <v>51</v>
      </c>
      <c r="C21327" s="7" t="n">
        <v>3</v>
      </c>
      <c r="D21327" s="7" t="n">
        <v>1</v>
      </c>
      <c r="E21327" s="7" t="s">
        <v>442</v>
      </c>
      <c r="F21327" s="7" t="s">
        <v>239</v>
      </c>
      <c r="G21327" s="7" t="s">
        <v>94</v>
      </c>
      <c r="H21327" s="7" t="s">
        <v>95</v>
      </c>
    </row>
    <row r="21328" spans="1:6">
      <c r="A21328" t="s">
        <v>4</v>
      </c>
      <c r="B21328" s="4" t="s">
        <v>5</v>
      </c>
      <c r="C21328" s="4" t="s">
        <v>8</v>
      </c>
      <c r="D21328" s="4" t="s">
        <v>7</v>
      </c>
      <c r="E21328" s="4" t="s">
        <v>9</v>
      </c>
      <c r="F21328" s="4" t="s">
        <v>9</v>
      </c>
      <c r="G21328" s="4" t="s">
        <v>9</v>
      </c>
      <c r="H21328" s="4" t="s">
        <v>9</v>
      </c>
    </row>
    <row r="21329" spans="1:9">
      <c r="A21329" t="n">
        <v>179689</v>
      </c>
      <c r="B21329" s="39" t="n">
        <v>51</v>
      </c>
      <c r="C21329" s="7" t="n">
        <v>3</v>
      </c>
      <c r="D21329" s="7" t="n">
        <v>2</v>
      </c>
      <c r="E21329" s="7" t="s">
        <v>442</v>
      </c>
      <c r="F21329" s="7" t="s">
        <v>239</v>
      </c>
      <c r="G21329" s="7" t="s">
        <v>94</v>
      </c>
      <c r="H21329" s="7" t="s">
        <v>95</v>
      </c>
    </row>
    <row r="21330" spans="1:9">
      <c r="A21330" t="s">
        <v>4</v>
      </c>
      <c r="B21330" s="4" t="s">
        <v>5</v>
      </c>
      <c r="C21330" s="4" t="s">
        <v>8</v>
      </c>
      <c r="D21330" s="4" t="s">
        <v>7</v>
      </c>
      <c r="E21330" s="4" t="s">
        <v>9</v>
      </c>
      <c r="F21330" s="4" t="s">
        <v>9</v>
      </c>
      <c r="G21330" s="4" t="s">
        <v>9</v>
      </c>
      <c r="H21330" s="4" t="s">
        <v>9</v>
      </c>
    </row>
    <row r="21331" spans="1:9">
      <c r="A21331" t="n">
        <v>179702</v>
      </c>
      <c r="B21331" s="39" t="n">
        <v>51</v>
      </c>
      <c r="C21331" s="7" t="n">
        <v>3</v>
      </c>
      <c r="D21331" s="7" t="n">
        <v>3</v>
      </c>
      <c r="E21331" s="7" t="s">
        <v>442</v>
      </c>
      <c r="F21331" s="7" t="s">
        <v>239</v>
      </c>
      <c r="G21331" s="7" t="s">
        <v>94</v>
      </c>
      <c r="H21331" s="7" t="s">
        <v>95</v>
      </c>
    </row>
    <row r="21332" spans="1:9">
      <c r="A21332" t="s">
        <v>4</v>
      </c>
      <c r="B21332" s="4" t="s">
        <v>5</v>
      </c>
      <c r="C21332" s="4" t="s">
        <v>8</v>
      </c>
      <c r="D21332" s="4" t="s">
        <v>7</v>
      </c>
      <c r="E21332" s="4" t="s">
        <v>9</v>
      </c>
      <c r="F21332" s="4" t="s">
        <v>9</v>
      </c>
      <c r="G21332" s="4" t="s">
        <v>9</v>
      </c>
      <c r="H21332" s="4" t="s">
        <v>9</v>
      </c>
    </row>
    <row r="21333" spans="1:9">
      <c r="A21333" t="n">
        <v>179715</v>
      </c>
      <c r="B21333" s="39" t="n">
        <v>51</v>
      </c>
      <c r="C21333" s="7" t="n">
        <v>3</v>
      </c>
      <c r="D21333" s="7" t="n">
        <v>4</v>
      </c>
      <c r="E21333" s="7" t="s">
        <v>442</v>
      </c>
      <c r="F21333" s="7" t="s">
        <v>239</v>
      </c>
      <c r="G21333" s="7" t="s">
        <v>94</v>
      </c>
      <c r="H21333" s="7" t="s">
        <v>95</v>
      </c>
    </row>
    <row r="21334" spans="1:9">
      <c r="A21334" t="s">
        <v>4</v>
      </c>
      <c r="B21334" s="4" t="s">
        <v>5</v>
      </c>
      <c r="C21334" s="4" t="s">
        <v>8</v>
      </c>
      <c r="D21334" s="4" t="s">
        <v>7</v>
      </c>
      <c r="E21334" s="4" t="s">
        <v>9</v>
      </c>
      <c r="F21334" s="4" t="s">
        <v>9</v>
      </c>
      <c r="G21334" s="4" t="s">
        <v>9</v>
      </c>
      <c r="H21334" s="4" t="s">
        <v>9</v>
      </c>
    </row>
    <row r="21335" spans="1:9">
      <c r="A21335" t="n">
        <v>179728</v>
      </c>
      <c r="B21335" s="39" t="n">
        <v>51</v>
      </c>
      <c r="C21335" s="7" t="n">
        <v>3</v>
      </c>
      <c r="D21335" s="7" t="n">
        <v>5</v>
      </c>
      <c r="E21335" s="7" t="s">
        <v>442</v>
      </c>
      <c r="F21335" s="7" t="s">
        <v>239</v>
      </c>
      <c r="G21335" s="7" t="s">
        <v>94</v>
      </c>
      <c r="H21335" s="7" t="s">
        <v>95</v>
      </c>
    </row>
    <row r="21336" spans="1:9">
      <c r="A21336" t="s">
        <v>4</v>
      </c>
      <c r="B21336" s="4" t="s">
        <v>5</v>
      </c>
      <c r="C21336" s="4" t="s">
        <v>8</v>
      </c>
      <c r="D21336" s="4" t="s">
        <v>7</v>
      </c>
      <c r="E21336" s="4" t="s">
        <v>9</v>
      </c>
      <c r="F21336" s="4" t="s">
        <v>9</v>
      </c>
      <c r="G21336" s="4" t="s">
        <v>9</v>
      </c>
      <c r="H21336" s="4" t="s">
        <v>9</v>
      </c>
    </row>
    <row r="21337" spans="1:9">
      <c r="A21337" t="n">
        <v>179741</v>
      </c>
      <c r="B21337" s="39" t="n">
        <v>51</v>
      </c>
      <c r="C21337" s="7" t="n">
        <v>3</v>
      </c>
      <c r="D21337" s="7" t="n">
        <v>6</v>
      </c>
      <c r="E21337" s="7" t="s">
        <v>442</v>
      </c>
      <c r="F21337" s="7" t="s">
        <v>239</v>
      </c>
      <c r="G21337" s="7" t="s">
        <v>94</v>
      </c>
      <c r="H21337" s="7" t="s">
        <v>95</v>
      </c>
    </row>
    <row r="21338" spans="1:9">
      <c r="A21338" t="s">
        <v>4</v>
      </c>
      <c r="B21338" s="4" t="s">
        <v>5</v>
      </c>
      <c r="C21338" s="4" t="s">
        <v>8</v>
      </c>
      <c r="D21338" s="4" t="s">
        <v>7</v>
      </c>
      <c r="E21338" s="4" t="s">
        <v>9</v>
      </c>
      <c r="F21338" s="4" t="s">
        <v>9</v>
      </c>
      <c r="G21338" s="4" t="s">
        <v>9</v>
      </c>
      <c r="H21338" s="4" t="s">
        <v>9</v>
      </c>
    </row>
    <row r="21339" spans="1:9">
      <c r="A21339" t="n">
        <v>179754</v>
      </c>
      <c r="B21339" s="39" t="n">
        <v>51</v>
      </c>
      <c r="C21339" s="7" t="n">
        <v>3</v>
      </c>
      <c r="D21339" s="7" t="n">
        <v>7</v>
      </c>
      <c r="E21339" s="7" t="s">
        <v>442</v>
      </c>
      <c r="F21339" s="7" t="s">
        <v>239</v>
      </c>
      <c r="G21339" s="7" t="s">
        <v>94</v>
      </c>
      <c r="H21339" s="7" t="s">
        <v>95</v>
      </c>
    </row>
    <row r="21340" spans="1:9">
      <c r="A21340" t="s">
        <v>4</v>
      </c>
      <c r="B21340" s="4" t="s">
        <v>5</v>
      </c>
      <c r="C21340" s="4" t="s">
        <v>8</v>
      </c>
      <c r="D21340" s="4" t="s">
        <v>7</v>
      </c>
      <c r="E21340" s="4" t="s">
        <v>9</v>
      </c>
      <c r="F21340" s="4" t="s">
        <v>9</v>
      </c>
      <c r="G21340" s="4" t="s">
        <v>9</v>
      </c>
      <c r="H21340" s="4" t="s">
        <v>9</v>
      </c>
    </row>
    <row r="21341" spans="1:9">
      <c r="A21341" t="n">
        <v>179767</v>
      </c>
      <c r="B21341" s="39" t="n">
        <v>51</v>
      </c>
      <c r="C21341" s="7" t="n">
        <v>3</v>
      </c>
      <c r="D21341" s="7" t="n">
        <v>8</v>
      </c>
      <c r="E21341" s="7" t="s">
        <v>442</v>
      </c>
      <c r="F21341" s="7" t="s">
        <v>239</v>
      </c>
      <c r="G21341" s="7" t="s">
        <v>94</v>
      </c>
      <c r="H21341" s="7" t="s">
        <v>95</v>
      </c>
    </row>
    <row r="21342" spans="1:9">
      <c r="A21342" t="s">
        <v>4</v>
      </c>
      <c r="B21342" s="4" t="s">
        <v>5</v>
      </c>
      <c r="C21342" s="4" t="s">
        <v>8</v>
      </c>
      <c r="D21342" s="4" t="s">
        <v>7</v>
      </c>
      <c r="E21342" s="4" t="s">
        <v>9</v>
      </c>
      <c r="F21342" s="4" t="s">
        <v>9</v>
      </c>
      <c r="G21342" s="4" t="s">
        <v>9</v>
      </c>
      <c r="H21342" s="4" t="s">
        <v>9</v>
      </c>
    </row>
    <row r="21343" spans="1:9">
      <c r="A21343" t="n">
        <v>179780</v>
      </c>
      <c r="B21343" s="39" t="n">
        <v>51</v>
      </c>
      <c r="C21343" s="7" t="n">
        <v>3</v>
      </c>
      <c r="D21343" s="7" t="n">
        <v>9</v>
      </c>
      <c r="E21343" s="7" t="s">
        <v>442</v>
      </c>
      <c r="F21343" s="7" t="s">
        <v>239</v>
      </c>
      <c r="G21343" s="7" t="s">
        <v>94</v>
      </c>
      <c r="H21343" s="7" t="s">
        <v>95</v>
      </c>
    </row>
    <row r="21344" spans="1:9">
      <c r="A21344" t="s">
        <v>4</v>
      </c>
      <c r="B21344" s="4" t="s">
        <v>5</v>
      </c>
      <c r="C21344" s="4" t="s">
        <v>8</v>
      </c>
      <c r="D21344" s="4" t="s">
        <v>7</v>
      </c>
      <c r="E21344" s="4" t="s">
        <v>9</v>
      </c>
      <c r="F21344" s="4" t="s">
        <v>9</v>
      </c>
      <c r="G21344" s="4" t="s">
        <v>9</v>
      </c>
      <c r="H21344" s="4" t="s">
        <v>9</v>
      </c>
    </row>
    <row r="21345" spans="1:8">
      <c r="A21345" t="n">
        <v>179793</v>
      </c>
      <c r="B21345" s="39" t="n">
        <v>51</v>
      </c>
      <c r="C21345" s="7" t="n">
        <v>3</v>
      </c>
      <c r="D21345" s="7" t="n">
        <v>11</v>
      </c>
      <c r="E21345" s="7" t="s">
        <v>442</v>
      </c>
      <c r="F21345" s="7" t="s">
        <v>239</v>
      </c>
      <c r="G21345" s="7" t="s">
        <v>94</v>
      </c>
      <c r="H21345" s="7" t="s">
        <v>95</v>
      </c>
    </row>
    <row r="21346" spans="1:8">
      <c r="A21346" t="s">
        <v>4</v>
      </c>
      <c r="B21346" s="4" t="s">
        <v>5</v>
      </c>
      <c r="C21346" s="4" t="s">
        <v>8</v>
      </c>
      <c r="D21346" s="4" t="s">
        <v>7</v>
      </c>
    </row>
    <row r="21347" spans="1:8">
      <c r="A21347" t="n">
        <v>179806</v>
      </c>
      <c r="B21347" s="27" t="n">
        <v>58</v>
      </c>
      <c r="C21347" s="7" t="n">
        <v>255</v>
      </c>
      <c r="D21347" s="7" t="n">
        <v>0</v>
      </c>
    </row>
    <row r="21348" spans="1:8">
      <c r="A21348" t="s">
        <v>4</v>
      </c>
      <c r="B21348" s="4" t="s">
        <v>5</v>
      </c>
      <c r="C21348" s="4" t="s">
        <v>8</v>
      </c>
      <c r="D21348" s="4" t="s">
        <v>8</v>
      </c>
    </row>
    <row r="21349" spans="1:8">
      <c r="A21349" t="n">
        <v>179810</v>
      </c>
      <c r="B21349" s="14" t="n">
        <v>49</v>
      </c>
      <c r="C21349" s="7" t="n">
        <v>2</v>
      </c>
      <c r="D21349" s="7" t="n">
        <v>0</v>
      </c>
    </row>
    <row r="21350" spans="1:8">
      <c r="A21350" t="s">
        <v>4</v>
      </c>
      <c r="B21350" s="4" t="s">
        <v>5</v>
      </c>
      <c r="C21350" s="4" t="s">
        <v>8</v>
      </c>
      <c r="D21350" s="4" t="s">
        <v>7</v>
      </c>
      <c r="E21350" s="4" t="s">
        <v>14</v>
      </c>
      <c r="F21350" s="4" t="s">
        <v>7</v>
      </c>
      <c r="G21350" s="4" t="s">
        <v>14</v>
      </c>
      <c r="H21350" s="4" t="s">
        <v>8</v>
      </c>
    </row>
    <row r="21351" spans="1:8">
      <c r="A21351" t="n">
        <v>179813</v>
      </c>
      <c r="B21351" s="14" t="n">
        <v>49</v>
      </c>
      <c r="C21351" s="7" t="n">
        <v>0</v>
      </c>
      <c r="D21351" s="7" t="n">
        <v>10</v>
      </c>
      <c r="E21351" s="7" t="n">
        <v>1065353216</v>
      </c>
      <c r="F21351" s="7" t="n">
        <v>0</v>
      </c>
      <c r="G21351" s="7" t="n">
        <v>0</v>
      </c>
      <c r="H21351" s="7" t="n">
        <v>0</v>
      </c>
    </row>
    <row r="21352" spans="1:8">
      <c r="A21352" t="s">
        <v>4</v>
      </c>
      <c r="B21352" s="4" t="s">
        <v>5</v>
      </c>
      <c r="C21352" s="4" t="s">
        <v>7</v>
      </c>
      <c r="D21352" s="4" t="s">
        <v>8</v>
      </c>
      <c r="E21352" s="4" t="s">
        <v>8</v>
      </c>
      <c r="F21352" s="4" t="s">
        <v>9</v>
      </c>
    </row>
    <row r="21353" spans="1:8">
      <c r="A21353" t="n">
        <v>179828</v>
      </c>
      <c r="B21353" s="22" t="n">
        <v>20</v>
      </c>
      <c r="C21353" s="7" t="n">
        <v>0</v>
      </c>
      <c r="D21353" s="7" t="n">
        <v>2</v>
      </c>
      <c r="E21353" s="7" t="n">
        <v>10</v>
      </c>
      <c r="F21353" s="7" t="s">
        <v>1096</v>
      </c>
    </row>
    <row r="21354" spans="1:8">
      <c r="A21354" t="s">
        <v>4</v>
      </c>
      <c r="B21354" s="4" t="s">
        <v>5</v>
      </c>
      <c r="C21354" s="4" t="s">
        <v>8</v>
      </c>
      <c r="D21354" s="4" t="s">
        <v>7</v>
      </c>
      <c r="E21354" s="4" t="s">
        <v>9</v>
      </c>
    </row>
    <row r="21355" spans="1:8">
      <c r="A21355" t="n">
        <v>179848</v>
      </c>
      <c r="B21355" s="39" t="n">
        <v>51</v>
      </c>
      <c r="C21355" s="7" t="n">
        <v>4</v>
      </c>
      <c r="D21355" s="7" t="n">
        <v>0</v>
      </c>
      <c r="E21355" s="7" t="s">
        <v>285</v>
      </c>
    </row>
    <row r="21356" spans="1:8">
      <c r="A21356" t="s">
        <v>4</v>
      </c>
      <c r="B21356" s="4" t="s">
        <v>5</v>
      </c>
      <c r="C21356" s="4" t="s">
        <v>7</v>
      </c>
    </row>
    <row r="21357" spans="1:8">
      <c r="A21357" t="n">
        <v>179862</v>
      </c>
      <c r="B21357" s="25" t="n">
        <v>16</v>
      </c>
      <c r="C21357" s="7" t="n">
        <v>0</v>
      </c>
    </row>
    <row r="21358" spans="1:8">
      <c r="A21358" t="s">
        <v>4</v>
      </c>
      <c r="B21358" s="4" t="s">
        <v>5</v>
      </c>
      <c r="C21358" s="4" t="s">
        <v>7</v>
      </c>
      <c r="D21358" s="4" t="s">
        <v>8</v>
      </c>
      <c r="E21358" s="4" t="s">
        <v>14</v>
      </c>
      <c r="F21358" s="4" t="s">
        <v>74</v>
      </c>
      <c r="G21358" s="4" t="s">
        <v>8</v>
      </c>
      <c r="H21358" s="4" t="s">
        <v>8</v>
      </c>
      <c r="I21358" s="4" t="s">
        <v>8</v>
      </c>
      <c r="J21358" s="4" t="s">
        <v>14</v>
      </c>
      <c r="K21358" s="4" t="s">
        <v>74</v>
      </c>
      <c r="L21358" s="4" t="s">
        <v>8</v>
      </c>
      <c r="M21358" s="4" t="s">
        <v>8</v>
      </c>
      <c r="N21358" s="4" t="s">
        <v>8</v>
      </c>
      <c r="O21358" s="4" t="s">
        <v>14</v>
      </c>
      <c r="P21358" s="4" t="s">
        <v>74</v>
      </c>
      <c r="Q21358" s="4" t="s">
        <v>8</v>
      </c>
      <c r="R21358" s="4" t="s">
        <v>8</v>
      </c>
      <c r="S21358" s="4" t="s">
        <v>8</v>
      </c>
      <c r="T21358" s="4" t="s">
        <v>14</v>
      </c>
      <c r="U21358" s="4" t="s">
        <v>74</v>
      </c>
      <c r="V21358" s="4" t="s">
        <v>8</v>
      </c>
      <c r="W21358" s="4" t="s">
        <v>8</v>
      </c>
      <c r="X21358" s="4" t="s">
        <v>8</v>
      </c>
      <c r="Y21358" s="4" t="s">
        <v>14</v>
      </c>
      <c r="Z21358" s="4" t="s">
        <v>74</v>
      </c>
      <c r="AA21358" s="4" t="s">
        <v>8</v>
      </c>
      <c r="AB21358" s="4" t="s">
        <v>8</v>
      </c>
    </row>
    <row r="21359" spans="1:8">
      <c r="A21359" t="n">
        <v>179865</v>
      </c>
      <c r="B21359" s="40" t="n">
        <v>26</v>
      </c>
      <c r="C21359" s="7" t="n">
        <v>0</v>
      </c>
      <c r="D21359" s="7" t="n">
        <v>17</v>
      </c>
      <c r="E21359" s="7" t="n">
        <v>62788</v>
      </c>
      <c r="F21359" s="7" t="s">
        <v>1097</v>
      </c>
      <c r="G21359" s="7" t="n">
        <v>2</v>
      </c>
      <c r="H21359" s="7" t="n">
        <v>3</v>
      </c>
      <c r="I21359" s="7" t="n">
        <v>17</v>
      </c>
      <c r="J21359" s="7" t="n">
        <v>62789</v>
      </c>
      <c r="K21359" s="7" t="s">
        <v>1098</v>
      </c>
      <c r="L21359" s="7" t="n">
        <v>2</v>
      </c>
      <c r="M21359" s="7" t="n">
        <v>3</v>
      </c>
      <c r="N21359" s="7" t="n">
        <v>17</v>
      </c>
      <c r="O21359" s="7" t="n">
        <v>62790</v>
      </c>
      <c r="P21359" s="7" t="s">
        <v>1099</v>
      </c>
      <c r="Q21359" s="7" t="n">
        <v>2</v>
      </c>
      <c r="R21359" s="7" t="n">
        <v>3</v>
      </c>
      <c r="S21359" s="7" t="n">
        <v>17</v>
      </c>
      <c r="T21359" s="7" t="n">
        <v>62791</v>
      </c>
      <c r="U21359" s="7" t="s">
        <v>1100</v>
      </c>
      <c r="V21359" s="7" t="n">
        <v>2</v>
      </c>
      <c r="W21359" s="7" t="n">
        <v>3</v>
      </c>
      <c r="X21359" s="7" t="n">
        <v>17</v>
      </c>
      <c r="Y21359" s="7" t="n">
        <v>62792</v>
      </c>
      <c r="Z21359" s="7" t="s">
        <v>1101</v>
      </c>
      <c r="AA21359" s="7" t="n">
        <v>2</v>
      </c>
      <c r="AB21359" s="7" t="n">
        <v>0</v>
      </c>
    </row>
    <row r="21360" spans="1:8">
      <c r="A21360" t="s">
        <v>4</v>
      </c>
      <c r="B21360" s="4" t="s">
        <v>5</v>
      </c>
    </row>
    <row r="21361" spans="1:28">
      <c r="A21361" t="n">
        <v>180381</v>
      </c>
      <c r="B21361" s="41" t="n">
        <v>28</v>
      </c>
    </row>
    <row r="21362" spans="1:28">
      <c r="A21362" t="s">
        <v>4</v>
      </c>
      <c r="B21362" s="4" t="s">
        <v>5</v>
      </c>
      <c r="C21362" s="4" t="s">
        <v>8</v>
      </c>
      <c r="D21362" s="4" t="s">
        <v>7</v>
      </c>
      <c r="E21362" s="4" t="s">
        <v>7</v>
      </c>
      <c r="F21362" s="4" t="s">
        <v>8</v>
      </c>
    </row>
    <row r="21363" spans="1:28">
      <c r="A21363" t="n">
        <v>180382</v>
      </c>
      <c r="B21363" s="37" t="n">
        <v>25</v>
      </c>
      <c r="C21363" s="7" t="n">
        <v>1</v>
      </c>
      <c r="D21363" s="7" t="n">
        <v>60</v>
      </c>
      <c r="E21363" s="7" t="n">
        <v>640</v>
      </c>
      <c r="F21363" s="7" t="n">
        <v>2</v>
      </c>
    </row>
    <row r="21364" spans="1:28">
      <c r="A21364" t="s">
        <v>4</v>
      </c>
      <c r="B21364" s="4" t="s">
        <v>5</v>
      </c>
      <c r="C21364" s="4" t="s">
        <v>8</v>
      </c>
      <c r="D21364" s="4" t="s">
        <v>7</v>
      </c>
      <c r="E21364" s="4" t="s">
        <v>9</v>
      </c>
    </row>
    <row r="21365" spans="1:28">
      <c r="A21365" t="n">
        <v>180389</v>
      </c>
      <c r="B21365" s="39" t="n">
        <v>51</v>
      </c>
      <c r="C21365" s="7" t="n">
        <v>4</v>
      </c>
      <c r="D21365" s="7" t="n">
        <v>13</v>
      </c>
      <c r="E21365" s="7" t="s">
        <v>666</v>
      </c>
    </row>
    <row r="21366" spans="1:28">
      <c r="A21366" t="s">
        <v>4</v>
      </c>
      <c r="B21366" s="4" t="s">
        <v>5</v>
      </c>
      <c r="C21366" s="4" t="s">
        <v>7</v>
      </c>
    </row>
    <row r="21367" spans="1:28">
      <c r="A21367" t="n">
        <v>180402</v>
      </c>
      <c r="B21367" s="25" t="n">
        <v>16</v>
      </c>
      <c r="C21367" s="7" t="n">
        <v>0</v>
      </c>
    </row>
    <row r="21368" spans="1:28">
      <c r="A21368" t="s">
        <v>4</v>
      </c>
      <c r="B21368" s="4" t="s">
        <v>5</v>
      </c>
      <c r="C21368" s="4" t="s">
        <v>7</v>
      </c>
      <c r="D21368" s="4" t="s">
        <v>8</v>
      </c>
      <c r="E21368" s="4" t="s">
        <v>14</v>
      </c>
      <c r="F21368" s="4" t="s">
        <v>74</v>
      </c>
      <c r="G21368" s="4" t="s">
        <v>8</v>
      </c>
      <c r="H21368" s="4" t="s">
        <v>8</v>
      </c>
    </row>
    <row r="21369" spans="1:28">
      <c r="A21369" t="n">
        <v>180405</v>
      </c>
      <c r="B21369" s="40" t="n">
        <v>26</v>
      </c>
      <c r="C21369" s="7" t="n">
        <v>13</v>
      </c>
      <c r="D21369" s="7" t="n">
        <v>17</v>
      </c>
      <c r="E21369" s="7" t="n">
        <v>62793</v>
      </c>
      <c r="F21369" s="7" t="s">
        <v>1102</v>
      </c>
      <c r="G21369" s="7" t="n">
        <v>2</v>
      </c>
      <c r="H21369" s="7" t="n">
        <v>0</v>
      </c>
    </row>
    <row r="21370" spans="1:28">
      <c r="A21370" t="s">
        <v>4</v>
      </c>
      <c r="B21370" s="4" t="s">
        <v>5</v>
      </c>
    </row>
    <row r="21371" spans="1:28">
      <c r="A21371" t="n">
        <v>180440</v>
      </c>
      <c r="B21371" s="41" t="n">
        <v>28</v>
      </c>
    </row>
    <row r="21372" spans="1:28">
      <c r="A21372" t="s">
        <v>4</v>
      </c>
      <c r="B21372" s="4" t="s">
        <v>5</v>
      </c>
      <c r="C21372" s="4" t="s">
        <v>8</v>
      </c>
      <c r="D21372" s="4" t="s">
        <v>7</v>
      </c>
      <c r="E21372" s="4" t="s">
        <v>7</v>
      </c>
      <c r="F21372" s="4" t="s">
        <v>8</v>
      </c>
    </row>
    <row r="21373" spans="1:28">
      <c r="A21373" t="n">
        <v>180441</v>
      </c>
      <c r="B21373" s="37" t="n">
        <v>25</v>
      </c>
      <c r="C21373" s="7" t="n">
        <v>1</v>
      </c>
      <c r="D21373" s="7" t="n">
        <v>65535</v>
      </c>
      <c r="E21373" s="7" t="n">
        <v>65535</v>
      </c>
      <c r="F21373" s="7" t="n">
        <v>0</v>
      </c>
    </row>
    <row r="21374" spans="1:28">
      <c r="A21374" t="s">
        <v>4</v>
      </c>
      <c r="B21374" s="4" t="s">
        <v>5</v>
      </c>
      <c r="C21374" s="4" t="s">
        <v>8</v>
      </c>
      <c r="D21374" s="4" t="s">
        <v>13</v>
      </c>
      <c r="E21374" s="4" t="s">
        <v>7</v>
      </c>
      <c r="F21374" s="4" t="s">
        <v>8</v>
      </c>
    </row>
    <row r="21375" spans="1:28">
      <c r="A21375" t="n">
        <v>180448</v>
      </c>
      <c r="B21375" s="14" t="n">
        <v>49</v>
      </c>
      <c r="C21375" s="7" t="n">
        <v>3</v>
      </c>
      <c r="D21375" s="7" t="n">
        <v>0.699999988079071</v>
      </c>
      <c r="E21375" s="7" t="n">
        <v>500</v>
      </c>
      <c r="F21375" s="7" t="n">
        <v>0</v>
      </c>
    </row>
    <row r="21376" spans="1:28">
      <c r="A21376" t="s">
        <v>4</v>
      </c>
      <c r="B21376" s="4" t="s">
        <v>5</v>
      </c>
      <c r="C21376" s="4" t="s">
        <v>8</v>
      </c>
      <c r="D21376" s="4" t="s">
        <v>7</v>
      </c>
      <c r="E21376" s="4" t="s">
        <v>7</v>
      </c>
      <c r="F21376" s="4" t="s">
        <v>8</v>
      </c>
    </row>
    <row r="21377" spans="1:8">
      <c r="A21377" t="n">
        <v>180457</v>
      </c>
      <c r="B21377" s="37" t="n">
        <v>25</v>
      </c>
      <c r="C21377" s="7" t="n">
        <v>1</v>
      </c>
      <c r="D21377" s="7" t="n">
        <v>260</v>
      </c>
      <c r="E21377" s="7" t="n">
        <v>640</v>
      </c>
      <c r="F21377" s="7" t="n">
        <v>1</v>
      </c>
    </row>
    <row r="21378" spans="1:8">
      <c r="A21378" t="s">
        <v>4</v>
      </c>
      <c r="B21378" s="4" t="s">
        <v>5</v>
      </c>
      <c r="C21378" s="4" t="s">
        <v>8</v>
      </c>
      <c r="D21378" s="4" t="s">
        <v>7</v>
      </c>
      <c r="E21378" s="4" t="s">
        <v>9</v>
      </c>
    </row>
    <row r="21379" spans="1:8">
      <c r="A21379" t="n">
        <v>180464</v>
      </c>
      <c r="B21379" s="39" t="n">
        <v>51</v>
      </c>
      <c r="C21379" s="7" t="n">
        <v>4</v>
      </c>
      <c r="D21379" s="7" t="n">
        <v>15</v>
      </c>
      <c r="E21379" s="7" t="s">
        <v>478</v>
      </c>
    </row>
    <row r="21380" spans="1:8">
      <c r="A21380" t="s">
        <v>4</v>
      </c>
      <c r="B21380" s="4" t="s">
        <v>5</v>
      </c>
      <c r="C21380" s="4" t="s">
        <v>7</v>
      </c>
    </row>
    <row r="21381" spans="1:8">
      <c r="A21381" t="n">
        <v>180479</v>
      </c>
      <c r="B21381" s="25" t="n">
        <v>16</v>
      </c>
      <c r="C21381" s="7" t="n">
        <v>0</v>
      </c>
    </row>
    <row r="21382" spans="1:8">
      <c r="A21382" t="s">
        <v>4</v>
      </c>
      <c r="B21382" s="4" t="s">
        <v>5</v>
      </c>
      <c r="C21382" s="4" t="s">
        <v>7</v>
      </c>
      <c r="D21382" s="4" t="s">
        <v>8</v>
      </c>
      <c r="E21382" s="4" t="s">
        <v>14</v>
      </c>
      <c r="F21382" s="4" t="s">
        <v>74</v>
      </c>
      <c r="G21382" s="4" t="s">
        <v>8</v>
      </c>
      <c r="H21382" s="4" t="s">
        <v>8</v>
      </c>
    </row>
    <row r="21383" spans="1:8">
      <c r="A21383" t="n">
        <v>180482</v>
      </c>
      <c r="B21383" s="40" t="n">
        <v>26</v>
      </c>
      <c r="C21383" s="7" t="n">
        <v>15</v>
      </c>
      <c r="D21383" s="7" t="n">
        <v>17</v>
      </c>
      <c r="E21383" s="7" t="n">
        <v>15954</v>
      </c>
      <c r="F21383" s="7" t="s">
        <v>1103</v>
      </c>
      <c r="G21383" s="7" t="n">
        <v>2</v>
      </c>
      <c r="H21383" s="7" t="n">
        <v>0</v>
      </c>
    </row>
    <row r="21384" spans="1:8">
      <c r="A21384" t="s">
        <v>4</v>
      </c>
      <c r="B21384" s="4" t="s">
        <v>5</v>
      </c>
    </row>
    <row r="21385" spans="1:8">
      <c r="A21385" t="n">
        <v>180513</v>
      </c>
      <c r="B21385" s="41" t="n">
        <v>28</v>
      </c>
    </row>
    <row r="21386" spans="1:8">
      <c r="A21386" t="s">
        <v>4</v>
      </c>
      <c r="B21386" s="4" t="s">
        <v>5</v>
      </c>
      <c r="C21386" s="4" t="s">
        <v>9</v>
      </c>
      <c r="D21386" s="4" t="s">
        <v>7</v>
      </c>
    </row>
    <row r="21387" spans="1:8">
      <c r="A21387" t="n">
        <v>180514</v>
      </c>
      <c r="B21387" s="57" t="n">
        <v>29</v>
      </c>
      <c r="C21387" s="7" t="s">
        <v>15</v>
      </c>
      <c r="D21387" s="7" t="n">
        <v>65533</v>
      </c>
    </row>
    <row r="21388" spans="1:8">
      <c r="A21388" t="s">
        <v>4</v>
      </c>
      <c r="B21388" s="4" t="s">
        <v>5</v>
      </c>
      <c r="C21388" s="4" t="s">
        <v>8</v>
      </c>
      <c r="D21388" s="4" t="s">
        <v>7</v>
      </c>
      <c r="E21388" s="4" t="s">
        <v>7</v>
      </c>
      <c r="F21388" s="4" t="s">
        <v>8</v>
      </c>
    </row>
    <row r="21389" spans="1:8">
      <c r="A21389" t="n">
        <v>180518</v>
      </c>
      <c r="B21389" s="37" t="n">
        <v>25</v>
      </c>
      <c r="C21389" s="7" t="n">
        <v>1</v>
      </c>
      <c r="D21389" s="7" t="n">
        <v>65535</v>
      </c>
      <c r="E21389" s="7" t="n">
        <v>65535</v>
      </c>
      <c r="F21389" s="7" t="n">
        <v>0</v>
      </c>
    </row>
    <row r="21390" spans="1:8">
      <c r="A21390" t="s">
        <v>4</v>
      </c>
      <c r="B21390" s="4" t="s">
        <v>5</v>
      </c>
      <c r="C21390" s="4" t="s">
        <v>7</v>
      </c>
      <c r="D21390" s="4" t="s">
        <v>8</v>
      </c>
    </row>
    <row r="21391" spans="1:8">
      <c r="A21391" t="n">
        <v>180525</v>
      </c>
      <c r="B21391" s="42" t="n">
        <v>89</v>
      </c>
      <c r="C21391" s="7" t="n">
        <v>65533</v>
      </c>
      <c r="D21391" s="7" t="n">
        <v>1</v>
      </c>
    </row>
    <row r="21392" spans="1:8">
      <c r="A21392" t="s">
        <v>4</v>
      </c>
      <c r="B21392" s="4" t="s">
        <v>5</v>
      </c>
      <c r="C21392" s="4" t="s">
        <v>8</v>
      </c>
      <c r="D21392" s="4" t="s">
        <v>7</v>
      </c>
      <c r="E21392" s="4" t="s">
        <v>13</v>
      </c>
    </row>
    <row r="21393" spans="1:8">
      <c r="A21393" t="n">
        <v>180529</v>
      </c>
      <c r="B21393" s="27" t="n">
        <v>58</v>
      </c>
      <c r="C21393" s="7" t="n">
        <v>101</v>
      </c>
      <c r="D21393" s="7" t="n">
        <v>300</v>
      </c>
      <c r="E21393" s="7" t="n">
        <v>1</v>
      </c>
    </row>
    <row r="21394" spans="1:8">
      <c r="A21394" t="s">
        <v>4</v>
      </c>
      <c r="B21394" s="4" t="s">
        <v>5</v>
      </c>
      <c r="C21394" s="4" t="s">
        <v>8</v>
      </c>
      <c r="D21394" s="4" t="s">
        <v>7</v>
      </c>
    </row>
    <row r="21395" spans="1:8">
      <c r="A21395" t="n">
        <v>180537</v>
      </c>
      <c r="B21395" s="27" t="n">
        <v>58</v>
      </c>
      <c r="C21395" s="7" t="n">
        <v>254</v>
      </c>
      <c r="D21395" s="7" t="n">
        <v>0</v>
      </c>
    </row>
    <row r="21396" spans="1:8">
      <c r="A21396" t="s">
        <v>4</v>
      </c>
      <c r="B21396" s="4" t="s">
        <v>5</v>
      </c>
      <c r="C21396" s="4" t="s">
        <v>8</v>
      </c>
    </row>
    <row r="21397" spans="1:8">
      <c r="A21397" t="n">
        <v>180541</v>
      </c>
      <c r="B21397" s="69" t="n">
        <v>116</v>
      </c>
      <c r="C21397" s="7" t="n">
        <v>0</v>
      </c>
    </row>
    <row r="21398" spans="1:8">
      <c r="A21398" t="s">
        <v>4</v>
      </c>
      <c r="B21398" s="4" t="s">
        <v>5</v>
      </c>
      <c r="C21398" s="4" t="s">
        <v>8</v>
      </c>
      <c r="D21398" s="4" t="s">
        <v>7</v>
      </c>
    </row>
    <row r="21399" spans="1:8">
      <c r="A21399" t="n">
        <v>180543</v>
      </c>
      <c r="B21399" s="69" t="n">
        <v>116</v>
      </c>
      <c r="C21399" s="7" t="n">
        <v>2</v>
      </c>
      <c r="D21399" s="7" t="n">
        <v>1</v>
      </c>
    </row>
    <row r="21400" spans="1:8">
      <c r="A21400" t="s">
        <v>4</v>
      </c>
      <c r="B21400" s="4" t="s">
        <v>5</v>
      </c>
      <c r="C21400" s="4" t="s">
        <v>8</v>
      </c>
      <c r="D21400" s="4" t="s">
        <v>14</v>
      </c>
    </row>
    <row r="21401" spans="1:8">
      <c r="A21401" t="n">
        <v>180547</v>
      </c>
      <c r="B21401" s="69" t="n">
        <v>116</v>
      </c>
      <c r="C21401" s="7" t="n">
        <v>5</v>
      </c>
      <c r="D21401" s="7" t="n">
        <v>1097859072</v>
      </c>
    </row>
    <row r="21402" spans="1:8">
      <c r="A21402" t="s">
        <v>4</v>
      </c>
      <c r="B21402" s="4" t="s">
        <v>5</v>
      </c>
      <c r="C21402" s="4" t="s">
        <v>8</v>
      </c>
      <c r="D21402" s="4" t="s">
        <v>7</v>
      </c>
    </row>
    <row r="21403" spans="1:8">
      <c r="A21403" t="n">
        <v>180553</v>
      </c>
      <c r="B21403" s="69" t="n">
        <v>116</v>
      </c>
      <c r="C21403" s="7" t="n">
        <v>6</v>
      </c>
      <c r="D21403" s="7" t="n">
        <v>1</v>
      </c>
    </row>
    <row r="21404" spans="1:8">
      <c r="A21404" t="s">
        <v>4</v>
      </c>
      <c r="B21404" s="4" t="s">
        <v>5</v>
      </c>
      <c r="C21404" s="4" t="s">
        <v>8</v>
      </c>
      <c r="D21404" s="4" t="s">
        <v>7</v>
      </c>
      <c r="E21404" s="4" t="s">
        <v>9</v>
      </c>
      <c r="F21404" s="4" t="s">
        <v>9</v>
      </c>
      <c r="G21404" s="4" t="s">
        <v>9</v>
      </c>
      <c r="H21404" s="4" t="s">
        <v>9</v>
      </c>
    </row>
    <row r="21405" spans="1:8">
      <c r="A21405" t="n">
        <v>180557</v>
      </c>
      <c r="B21405" s="39" t="n">
        <v>51</v>
      </c>
      <c r="C21405" s="7" t="n">
        <v>3</v>
      </c>
      <c r="D21405" s="7" t="n">
        <v>18</v>
      </c>
      <c r="E21405" s="7" t="s">
        <v>98</v>
      </c>
      <c r="F21405" s="7" t="s">
        <v>93</v>
      </c>
      <c r="G21405" s="7" t="s">
        <v>94</v>
      </c>
      <c r="H21405" s="7" t="s">
        <v>95</v>
      </c>
    </row>
    <row r="21406" spans="1:8">
      <c r="A21406" t="s">
        <v>4</v>
      </c>
      <c r="B21406" s="4" t="s">
        <v>5</v>
      </c>
      <c r="C21406" s="4" t="s">
        <v>8</v>
      </c>
      <c r="D21406" s="4" t="s">
        <v>8</v>
      </c>
      <c r="E21406" s="4" t="s">
        <v>13</v>
      </c>
      <c r="F21406" s="4" t="s">
        <v>13</v>
      </c>
      <c r="G21406" s="4" t="s">
        <v>13</v>
      </c>
      <c r="H21406" s="4" t="s">
        <v>7</v>
      </c>
    </row>
    <row r="21407" spans="1:8">
      <c r="A21407" t="n">
        <v>180578</v>
      </c>
      <c r="B21407" s="31" t="n">
        <v>45</v>
      </c>
      <c r="C21407" s="7" t="n">
        <v>2</v>
      </c>
      <c r="D21407" s="7" t="n">
        <v>3</v>
      </c>
      <c r="E21407" s="7" t="n">
        <v>-1.25999999046326</v>
      </c>
      <c r="F21407" s="7" t="n">
        <v>3.34999990463257</v>
      </c>
      <c r="G21407" s="7" t="n">
        <v>44.2200012207031</v>
      </c>
      <c r="H21407" s="7" t="n">
        <v>0</v>
      </c>
    </row>
    <row r="21408" spans="1:8">
      <c r="A21408" t="s">
        <v>4</v>
      </c>
      <c r="B21408" s="4" t="s">
        <v>5</v>
      </c>
      <c r="C21408" s="4" t="s">
        <v>8</v>
      </c>
      <c r="D21408" s="4" t="s">
        <v>8</v>
      </c>
      <c r="E21408" s="4" t="s">
        <v>13</v>
      </c>
      <c r="F21408" s="4" t="s">
        <v>13</v>
      </c>
      <c r="G21408" s="4" t="s">
        <v>13</v>
      </c>
      <c r="H21408" s="4" t="s">
        <v>7</v>
      </c>
      <c r="I21408" s="4" t="s">
        <v>8</v>
      </c>
    </row>
    <row r="21409" spans="1:9">
      <c r="A21409" t="n">
        <v>180595</v>
      </c>
      <c r="B21409" s="31" t="n">
        <v>45</v>
      </c>
      <c r="C21409" s="7" t="n">
        <v>4</v>
      </c>
      <c r="D21409" s="7" t="n">
        <v>3</v>
      </c>
      <c r="E21409" s="7" t="n">
        <v>3.15000009536743</v>
      </c>
      <c r="F21409" s="7" t="n">
        <v>347.720001220703</v>
      </c>
      <c r="G21409" s="7" t="n">
        <v>0</v>
      </c>
      <c r="H21409" s="7" t="n">
        <v>0</v>
      </c>
      <c r="I21409" s="7" t="n">
        <v>0</v>
      </c>
    </row>
    <row r="21410" spans="1:9">
      <c r="A21410" t="s">
        <v>4</v>
      </c>
      <c r="B21410" s="4" t="s">
        <v>5</v>
      </c>
      <c r="C21410" s="4" t="s">
        <v>8</v>
      </c>
      <c r="D21410" s="4" t="s">
        <v>8</v>
      </c>
      <c r="E21410" s="4" t="s">
        <v>13</v>
      </c>
      <c r="F21410" s="4" t="s">
        <v>7</v>
      </c>
    </row>
    <row r="21411" spans="1:9">
      <c r="A21411" t="n">
        <v>180613</v>
      </c>
      <c r="B21411" s="31" t="n">
        <v>45</v>
      </c>
      <c r="C21411" s="7" t="n">
        <v>5</v>
      </c>
      <c r="D21411" s="7" t="n">
        <v>3</v>
      </c>
      <c r="E21411" s="7" t="n">
        <v>2.5</v>
      </c>
      <c r="F21411" s="7" t="n">
        <v>0</v>
      </c>
    </row>
    <row r="21412" spans="1:9">
      <c r="A21412" t="s">
        <v>4</v>
      </c>
      <c r="B21412" s="4" t="s">
        <v>5</v>
      </c>
      <c r="C21412" s="4" t="s">
        <v>8</v>
      </c>
      <c r="D21412" s="4" t="s">
        <v>8</v>
      </c>
      <c r="E21412" s="4" t="s">
        <v>13</v>
      </c>
      <c r="F21412" s="4" t="s">
        <v>7</v>
      </c>
    </row>
    <row r="21413" spans="1:9">
      <c r="A21413" t="n">
        <v>180622</v>
      </c>
      <c r="B21413" s="31" t="n">
        <v>45</v>
      </c>
      <c r="C21413" s="7" t="n">
        <v>11</v>
      </c>
      <c r="D21413" s="7" t="n">
        <v>3</v>
      </c>
      <c r="E21413" s="7" t="n">
        <v>28.7999992370605</v>
      </c>
      <c r="F21413" s="7" t="n">
        <v>0</v>
      </c>
    </row>
    <row r="21414" spans="1:9">
      <c r="A21414" t="s">
        <v>4</v>
      </c>
      <c r="B21414" s="4" t="s">
        <v>5</v>
      </c>
      <c r="C21414" s="4" t="s">
        <v>8</v>
      </c>
      <c r="D21414" s="4" t="s">
        <v>7</v>
      </c>
      <c r="E21414" s="4" t="s">
        <v>9</v>
      </c>
      <c r="F21414" s="4" t="s">
        <v>9</v>
      </c>
      <c r="G21414" s="4" t="s">
        <v>9</v>
      </c>
      <c r="H21414" s="4" t="s">
        <v>9</v>
      </c>
    </row>
    <row r="21415" spans="1:9">
      <c r="A21415" t="n">
        <v>180631</v>
      </c>
      <c r="B21415" s="39" t="n">
        <v>51</v>
      </c>
      <c r="C21415" s="7" t="n">
        <v>3</v>
      </c>
      <c r="D21415" s="7" t="n">
        <v>18</v>
      </c>
      <c r="E21415" s="7" t="s">
        <v>99</v>
      </c>
      <c r="F21415" s="7" t="s">
        <v>95</v>
      </c>
      <c r="G21415" s="7" t="s">
        <v>94</v>
      </c>
      <c r="H21415" s="7" t="s">
        <v>95</v>
      </c>
    </row>
    <row r="21416" spans="1:9">
      <c r="A21416" t="s">
        <v>4</v>
      </c>
      <c r="B21416" s="4" t="s">
        <v>5</v>
      </c>
      <c r="C21416" s="4" t="s">
        <v>8</v>
      </c>
      <c r="D21416" s="4" t="s">
        <v>7</v>
      </c>
    </row>
    <row r="21417" spans="1:9">
      <c r="A21417" t="n">
        <v>180644</v>
      </c>
      <c r="B21417" s="27" t="n">
        <v>58</v>
      </c>
      <c r="C21417" s="7" t="n">
        <v>255</v>
      </c>
      <c r="D21417" s="7" t="n">
        <v>0</v>
      </c>
    </row>
    <row r="21418" spans="1:9">
      <c r="A21418" t="s">
        <v>4</v>
      </c>
      <c r="B21418" s="4" t="s">
        <v>5</v>
      </c>
      <c r="C21418" s="4" t="s">
        <v>7</v>
      </c>
      <c r="D21418" s="4" t="s">
        <v>7</v>
      </c>
      <c r="E21418" s="4" t="s">
        <v>7</v>
      </c>
      <c r="F21418" s="4" t="s">
        <v>14</v>
      </c>
      <c r="G21418" s="4" t="s">
        <v>14</v>
      </c>
      <c r="H21418" s="4" t="s">
        <v>14</v>
      </c>
    </row>
    <row r="21419" spans="1:9">
      <c r="A21419" t="n">
        <v>180648</v>
      </c>
      <c r="B21419" s="56" t="n">
        <v>61</v>
      </c>
      <c r="C21419" s="7" t="n">
        <v>18</v>
      </c>
      <c r="D21419" s="7" t="n">
        <v>65535</v>
      </c>
      <c r="E21419" s="7" t="n">
        <v>1</v>
      </c>
      <c r="F21419" s="7" t="n">
        <v>-1062731776</v>
      </c>
      <c r="G21419" s="7" t="n">
        <v>1082340147</v>
      </c>
      <c r="H21419" s="7" t="n">
        <v>1112224563</v>
      </c>
    </row>
    <row r="21420" spans="1:9">
      <c r="A21420" t="s">
        <v>4</v>
      </c>
      <c r="B21420" s="4" t="s">
        <v>5</v>
      </c>
      <c r="C21420" s="4" t="s">
        <v>7</v>
      </c>
      <c r="D21420" s="4" t="s">
        <v>13</v>
      </c>
      <c r="E21420" s="4" t="s">
        <v>14</v>
      </c>
      <c r="F21420" s="4" t="s">
        <v>13</v>
      </c>
      <c r="G21420" s="4" t="s">
        <v>13</v>
      </c>
      <c r="H21420" s="4" t="s">
        <v>8</v>
      </c>
    </row>
    <row r="21421" spans="1:9">
      <c r="A21421" t="n">
        <v>180667</v>
      </c>
      <c r="B21421" s="87" t="n">
        <v>100</v>
      </c>
      <c r="C21421" s="7" t="n">
        <v>18</v>
      </c>
      <c r="D21421" s="7" t="n">
        <v>-5.25</v>
      </c>
      <c r="E21421" s="7" t="n">
        <v>1082340147</v>
      </c>
      <c r="F21421" s="7" t="n">
        <v>50.7999992370605</v>
      </c>
      <c r="G21421" s="7" t="n">
        <v>10</v>
      </c>
      <c r="H21421" s="7" t="n">
        <v>0</v>
      </c>
    </row>
    <row r="21422" spans="1:9">
      <c r="A21422" t="s">
        <v>4</v>
      </c>
      <c r="B21422" s="4" t="s">
        <v>5</v>
      </c>
      <c r="C21422" s="4" t="s">
        <v>7</v>
      </c>
    </row>
    <row r="21423" spans="1:9">
      <c r="A21423" t="n">
        <v>180687</v>
      </c>
      <c r="B21423" s="88" t="n">
        <v>54</v>
      </c>
      <c r="C21423" s="7" t="n">
        <v>18</v>
      </c>
    </row>
    <row r="21424" spans="1:9">
      <c r="A21424" t="s">
        <v>4</v>
      </c>
      <c r="B21424" s="4" t="s">
        <v>5</v>
      </c>
      <c r="C21424" s="4" t="s">
        <v>8</v>
      </c>
      <c r="D21424" s="4" t="s">
        <v>7</v>
      </c>
      <c r="E21424" s="4" t="s">
        <v>9</v>
      </c>
    </row>
    <row r="21425" spans="1:9">
      <c r="A21425" t="n">
        <v>180690</v>
      </c>
      <c r="B21425" s="39" t="n">
        <v>51</v>
      </c>
      <c r="C21425" s="7" t="n">
        <v>4</v>
      </c>
      <c r="D21425" s="7" t="n">
        <v>18</v>
      </c>
      <c r="E21425" s="7" t="s">
        <v>631</v>
      </c>
    </row>
    <row r="21426" spans="1:9">
      <c r="A21426" t="s">
        <v>4</v>
      </c>
      <c r="B21426" s="4" t="s">
        <v>5</v>
      </c>
      <c r="C21426" s="4" t="s">
        <v>7</v>
      </c>
    </row>
    <row r="21427" spans="1:9">
      <c r="A21427" t="n">
        <v>180704</v>
      </c>
      <c r="B21427" s="25" t="n">
        <v>16</v>
      </c>
      <c r="C21427" s="7" t="n">
        <v>0</v>
      </c>
    </row>
    <row r="21428" spans="1:9">
      <c r="A21428" t="s">
        <v>4</v>
      </c>
      <c r="B21428" s="4" t="s">
        <v>5</v>
      </c>
      <c r="C21428" s="4" t="s">
        <v>7</v>
      </c>
      <c r="D21428" s="4" t="s">
        <v>8</v>
      </c>
      <c r="E21428" s="4" t="s">
        <v>14</v>
      </c>
      <c r="F21428" s="4" t="s">
        <v>74</v>
      </c>
      <c r="G21428" s="4" t="s">
        <v>8</v>
      </c>
      <c r="H21428" s="4" t="s">
        <v>8</v>
      </c>
      <c r="I21428" s="4" t="s">
        <v>8</v>
      </c>
      <c r="J21428" s="4" t="s">
        <v>14</v>
      </c>
      <c r="K21428" s="4" t="s">
        <v>74</v>
      </c>
      <c r="L21428" s="4" t="s">
        <v>8</v>
      </c>
      <c r="M21428" s="4" t="s">
        <v>8</v>
      </c>
      <c r="N21428" s="4" t="s">
        <v>8</v>
      </c>
      <c r="O21428" s="4" t="s">
        <v>14</v>
      </c>
      <c r="P21428" s="4" t="s">
        <v>74</v>
      </c>
      <c r="Q21428" s="4" t="s">
        <v>8</v>
      </c>
      <c r="R21428" s="4" t="s">
        <v>8</v>
      </c>
    </row>
    <row r="21429" spans="1:9">
      <c r="A21429" t="n">
        <v>180707</v>
      </c>
      <c r="B21429" s="40" t="n">
        <v>26</v>
      </c>
      <c r="C21429" s="7" t="n">
        <v>18</v>
      </c>
      <c r="D21429" s="7" t="n">
        <v>17</v>
      </c>
      <c r="E21429" s="7" t="n">
        <v>62794</v>
      </c>
      <c r="F21429" s="7" t="s">
        <v>1104</v>
      </c>
      <c r="G21429" s="7" t="n">
        <v>2</v>
      </c>
      <c r="H21429" s="7" t="n">
        <v>3</v>
      </c>
      <c r="I21429" s="7" t="n">
        <v>17</v>
      </c>
      <c r="J21429" s="7" t="n">
        <v>62795</v>
      </c>
      <c r="K21429" s="7" t="s">
        <v>1105</v>
      </c>
      <c r="L21429" s="7" t="n">
        <v>2</v>
      </c>
      <c r="M21429" s="7" t="n">
        <v>3</v>
      </c>
      <c r="N21429" s="7" t="n">
        <v>17</v>
      </c>
      <c r="O21429" s="7" t="n">
        <v>62796</v>
      </c>
      <c r="P21429" s="7" t="s">
        <v>1106</v>
      </c>
      <c r="Q21429" s="7" t="n">
        <v>2</v>
      </c>
      <c r="R21429" s="7" t="n">
        <v>0</v>
      </c>
    </row>
    <row r="21430" spans="1:9">
      <c r="A21430" t="s">
        <v>4</v>
      </c>
      <c r="B21430" s="4" t="s">
        <v>5</v>
      </c>
    </row>
    <row r="21431" spans="1:9">
      <c r="A21431" t="n">
        <v>180976</v>
      </c>
      <c r="B21431" s="41" t="n">
        <v>28</v>
      </c>
    </row>
    <row r="21432" spans="1:9">
      <c r="A21432" t="s">
        <v>4</v>
      </c>
      <c r="B21432" s="4" t="s">
        <v>5</v>
      </c>
      <c r="C21432" s="4" t="s">
        <v>8</v>
      </c>
      <c r="D21432" s="4" t="s">
        <v>7</v>
      </c>
      <c r="E21432" s="4" t="s">
        <v>7</v>
      </c>
      <c r="F21432" s="4" t="s">
        <v>8</v>
      </c>
    </row>
    <row r="21433" spans="1:9">
      <c r="A21433" t="n">
        <v>180977</v>
      </c>
      <c r="B21433" s="37" t="n">
        <v>25</v>
      </c>
      <c r="C21433" s="7" t="n">
        <v>1</v>
      </c>
      <c r="D21433" s="7" t="n">
        <v>60</v>
      </c>
      <c r="E21433" s="7" t="n">
        <v>640</v>
      </c>
      <c r="F21433" s="7" t="n">
        <v>2</v>
      </c>
    </row>
    <row r="21434" spans="1:9">
      <c r="A21434" t="s">
        <v>4</v>
      </c>
      <c r="B21434" s="4" t="s">
        <v>5</v>
      </c>
      <c r="C21434" s="4" t="s">
        <v>9</v>
      </c>
      <c r="D21434" s="4" t="s">
        <v>7</v>
      </c>
    </row>
    <row r="21435" spans="1:9">
      <c r="A21435" t="n">
        <v>180984</v>
      </c>
      <c r="B21435" s="57" t="n">
        <v>29</v>
      </c>
      <c r="C21435" s="7" t="s">
        <v>1107</v>
      </c>
      <c r="D21435" s="7" t="n">
        <v>65533</v>
      </c>
    </row>
    <row r="21436" spans="1:9">
      <c r="A21436" t="s">
        <v>4</v>
      </c>
      <c r="B21436" s="4" t="s">
        <v>5</v>
      </c>
      <c r="C21436" s="4" t="s">
        <v>8</v>
      </c>
      <c r="D21436" s="4" t="s">
        <v>7</v>
      </c>
      <c r="E21436" s="4" t="s">
        <v>9</v>
      </c>
    </row>
    <row r="21437" spans="1:9">
      <c r="A21437" t="n">
        <v>181004</v>
      </c>
      <c r="B21437" s="39" t="n">
        <v>51</v>
      </c>
      <c r="C21437" s="7" t="n">
        <v>4</v>
      </c>
      <c r="D21437" s="7" t="n">
        <v>12</v>
      </c>
      <c r="E21437" s="7" t="s">
        <v>605</v>
      </c>
    </row>
    <row r="21438" spans="1:9">
      <c r="A21438" t="s">
        <v>4</v>
      </c>
      <c r="B21438" s="4" t="s">
        <v>5</v>
      </c>
      <c r="C21438" s="4" t="s">
        <v>7</v>
      </c>
    </row>
    <row r="21439" spans="1:9">
      <c r="A21439" t="n">
        <v>181018</v>
      </c>
      <c r="B21439" s="25" t="n">
        <v>16</v>
      </c>
      <c r="C21439" s="7" t="n">
        <v>0</v>
      </c>
    </row>
    <row r="21440" spans="1:9">
      <c r="A21440" t="s">
        <v>4</v>
      </c>
      <c r="B21440" s="4" t="s">
        <v>5</v>
      </c>
      <c r="C21440" s="4" t="s">
        <v>7</v>
      </c>
      <c r="D21440" s="4" t="s">
        <v>8</v>
      </c>
      <c r="E21440" s="4" t="s">
        <v>14</v>
      </c>
      <c r="F21440" s="4" t="s">
        <v>74</v>
      </c>
      <c r="G21440" s="4" t="s">
        <v>8</v>
      </c>
      <c r="H21440" s="4" t="s">
        <v>8</v>
      </c>
    </row>
    <row r="21441" spans="1:18">
      <c r="A21441" t="n">
        <v>181021</v>
      </c>
      <c r="B21441" s="40" t="n">
        <v>26</v>
      </c>
      <c r="C21441" s="7" t="n">
        <v>12</v>
      </c>
      <c r="D21441" s="7" t="n">
        <v>17</v>
      </c>
      <c r="E21441" s="7" t="n">
        <v>62797</v>
      </c>
      <c r="F21441" s="7" t="s">
        <v>1108</v>
      </c>
      <c r="G21441" s="7" t="n">
        <v>2</v>
      </c>
      <c r="H21441" s="7" t="n">
        <v>0</v>
      </c>
    </row>
    <row r="21442" spans="1:18">
      <c r="A21442" t="s">
        <v>4</v>
      </c>
      <c r="B21442" s="4" t="s">
        <v>5</v>
      </c>
    </row>
    <row r="21443" spans="1:18">
      <c r="A21443" t="n">
        <v>181061</v>
      </c>
      <c r="B21443" s="41" t="n">
        <v>28</v>
      </c>
    </row>
    <row r="21444" spans="1:18">
      <c r="A21444" t="s">
        <v>4</v>
      </c>
      <c r="B21444" s="4" t="s">
        <v>5</v>
      </c>
      <c r="C21444" s="4" t="s">
        <v>9</v>
      </c>
      <c r="D21444" s="4" t="s">
        <v>7</v>
      </c>
    </row>
    <row r="21445" spans="1:18">
      <c r="A21445" t="n">
        <v>181062</v>
      </c>
      <c r="B21445" s="57" t="n">
        <v>29</v>
      </c>
      <c r="C21445" s="7" t="s">
        <v>15</v>
      </c>
      <c r="D21445" s="7" t="n">
        <v>65533</v>
      </c>
    </row>
    <row r="21446" spans="1:18">
      <c r="A21446" t="s">
        <v>4</v>
      </c>
      <c r="B21446" s="4" t="s">
        <v>5</v>
      </c>
      <c r="C21446" s="4" t="s">
        <v>7</v>
      </c>
      <c r="D21446" s="4" t="s">
        <v>8</v>
      </c>
    </row>
    <row r="21447" spans="1:18">
      <c r="A21447" t="n">
        <v>181066</v>
      </c>
      <c r="B21447" s="42" t="n">
        <v>89</v>
      </c>
      <c r="C21447" s="7" t="n">
        <v>65533</v>
      </c>
      <c r="D21447" s="7" t="n">
        <v>1</v>
      </c>
    </row>
    <row r="21448" spans="1:18">
      <c r="A21448" t="s">
        <v>4</v>
      </c>
      <c r="B21448" s="4" t="s">
        <v>5</v>
      </c>
      <c r="C21448" s="4" t="s">
        <v>8</v>
      </c>
      <c r="D21448" s="4" t="s">
        <v>7</v>
      </c>
      <c r="E21448" s="4" t="s">
        <v>7</v>
      </c>
      <c r="F21448" s="4" t="s">
        <v>8</v>
      </c>
    </row>
    <row r="21449" spans="1:18">
      <c r="A21449" t="n">
        <v>181070</v>
      </c>
      <c r="B21449" s="37" t="n">
        <v>25</v>
      </c>
      <c r="C21449" s="7" t="n">
        <v>1</v>
      </c>
      <c r="D21449" s="7" t="n">
        <v>65535</v>
      </c>
      <c r="E21449" s="7" t="n">
        <v>65535</v>
      </c>
      <c r="F21449" s="7" t="n">
        <v>0</v>
      </c>
    </row>
    <row r="21450" spans="1:18">
      <c r="A21450" t="s">
        <v>4</v>
      </c>
      <c r="B21450" s="4" t="s">
        <v>5</v>
      </c>
      <c r="C21450" s="4" t="s">
        <v>8</v>
      </c>
      <c r="D21450" s="4" t="s">
        <v>7</v>
      </c>
      <c r="E21450" s="4" t="s">
        <v>13</v>
      </c>
    </row>
    <row r="21451" spans="1:18">
      <c r="A21451" t="n">
        <v>181077</v>
      </c>
      <c r="B21451" s="27" t="n">
        <v>58</v>
      </c>
      <c r="C21451" s="7" t="n">
        <v>101</v>
      </c>
      <c r="D21451" s="7" t="n">
        <v>300</v>
      </c>
      <c r="E21451" s="7" t="n">
        <v>1</v>
      </c>
    </row>
    <row r="21452" spans="1:18">
      <c r="A21452" t="s">
        <v>4</v>
      </c>
      <c r="B21452" s="4" t="s">
        <v>5</v>
      </c>
      <c r="C21452" s="4" t="s">
        <v>8</v>
      </c>
      <c r="D21452" s="4" t="s">
        <v>7</v>
      </c>
    </row>
    <row r="21453" spans="1:18">
      <c r="A21453" t="n">
        <v>181085</v>
      </c>
      <c r="B21453" s="27" t="n">
        <v>58</v>
      </c>
      <c r="C21453" s="7" t="n">
        <v>254</v>
      </c>
      <c r="D21453" s="7" t="n">
        <v>0</v>
      </c>
    </row>
    <row r="21454" spans="1:18">
      <c r="A21454" t="s">
        <v>4</v>
      </c>
      <c r="B21454" s="4" t="s">
        <v>5</v>
      </c>
      <c r="C21454" s="4" t="s">
        <v>8</v>
      </c>
      <c r="D21454" s="4" t="s">
        <v>8</v>
      </c>
      <c r="E21454" s="4" t="s">
        <v>13</v>
      </c>
      <c r="F21454" s="4" t="s">
        <v>13</v>
      </c>
      <c r="G21454" s="4" t="s">
        <v>13</v>
      </c>
      <c r="H21454" s="4" t="s">
        <v>7</v>
      </c>
    </row>
    <row r="21455" spans="1:18">
      <c r="A21455" t="n">
        <v>181089</v>
      </c>
      <c r="B21455" s="31" t="n">
        <v>45</v>
      </c>
      <c r="C21455" s="7" t="n">
        <v>2</v>
      </c>
      <c r="D21455" s="7" t="n">
        <v>3</v>
      </c>
      <c r="E21455" s="7" t="n">
        <v>0.00999999977648258</v>
      </c>
      <c r="F21455" s="7" t="n">
        <v>1.0900000333786</v>
      </c>
      <c r="G21455" s="7" t="n">
        <v>51.0400009155273</v>
      </c>
      <c r="H21455" s="7" t="n">
        <v>0</v>
      </c>
    </row>
    <row r="21456" spans="1:18">
      <c r="A21456" t="s">
        <v>4</v>
      </c>
      <c r="B21456" s="4" t="s">
        <v>5</v>
      </c>
      <c r="C21456" s="4" t="s">
        <v>8</v>
      </c>
      <c r="D21456" s="4" t="s">
        <v>8</v>
      </c>
      <c r="E21456" s="4" t="s">
        <v>13</v>
      </c>
      <c r="F21456" s="4" t="s">
        <v>13</v>
      </c>
      <c r="G21456" s="4" t="s">
        <v>13</v>
      </c>
      <c r="H21456" s="4" t="s">
        <v>7</v>
      </c>
      <c r="I21456" s="4" t="s">
        <v>8</v>
      </c>
    </row>
    <row r="21457" spans="1:9">
      <c r="A21457" t="n">
        <v>181106</v>
      </c>
      <c r="B21457" s="31" t="n">
        <v>45</v>
      </c>
      <c r="C21457" s="7" t="n">
        <v>4</v>
      </c>
      <c r="D21457" s="7" t="n">
        <v>3</v>
      </c>
      <c r="E21457" s="7" t="n">
        <v>10.4899997711182</v>
      </c>
      <c r="F21457" s="7" t="n">
        <v>321.059997558594</v>
      </c>
      <c r="G21457" s="7" t="n">
        <v>0</v>
      </c>
      <c r="H21457" s="7" t="n">
        <v>0</v>
      </c>
      <c r="I21457" s="7" t="n">
        <v>0</v>
      </c>
    </row>
    <row r="21458" spans="1:9">
      <c r="A21458" t="s">
        <v>4</v>
      </c>
      <c r="B21458" s="4" t="s">
        <v>5</v>
      </c>
      <c r="C21458" s="4" t="s">
        <v>8</v>
      </c>
      <c r="D21458" s="4" t="s">
        <v>8</v>
      </c>
      <c r="E21458" s="4" t="s">
        <v>13</v>
      </c>
      <c r="F21458" s="4" t="s">
        <v>7</v>
      </c>
    </row>
    <row r="21459" spans="1:9">
      <c r="A21459" t="n">
        <v>181124</v>
      </c>
      <c r="B21459" s="31" t="n">
        <v>45</v>
      </c>
      <c r="C21459" s="7" t="n">
        <v>5</v>
      </c>
      <c r="D21459" s="7" t="n">
        <v>3</v>
      </c>
      <c r="E21459" s="7" t="n">
        <v>1.39999997615814</v>
      </c>
      <c r="F21459" s="7" t="n">
        <v>0</v>
      </c>
    </row>
    <row r="21460" spans="1:9">
      <c r="A21460" t="s">
        <v>4</v>
      </c>
      <c r="B21460" s="4" t="s">
        <v>5</v>
      </c>
      <c r="C21460" s="4" t="s">
        <v>8</v>
      </c>
      <c r="D21460" s="4" t="s">
        <v>8</v>
      </c>
      <c r="E21460" s="4" t="s">
        <v>13</v>
      </c>
      <c r="F21460" s="4" t="s">
        <v>7</v>
      </c>
    </row>
    <row r="21461" spans="1:9">
      <c r="A21461" t="n">
        <v>181133</v>
      </c>
      <c r="B21461" s="31" t="n">
        <v>45</v>
      </c>
      <c r="C21461" s="7" t="n">
        <v>11</v>
      </c>
      <c r="D21461" s="7" t="n">
        <v>3</v>
      </c>
      <c r="E21461" s="7" t="n">
        <v>39.0999984741211</v>
      </c>
      <c r="F21461" s="7" t="n">
        <v>0</v>
      </c>
    </row>
    <row r="21462" spans="1:9">
      <c r="A21462" t="s">
        <v>4</v>
      </c>
      <c r="B21462" s="4" t="s">
        <v>5</v>
      </c>
      <c r="C21462" s="4" t="s">
        <v>7</v>
      </c>
      <c r="D21462" s="4" t="s">
        <v>13</v>
      </c>
      <c r="E21462" s="4" t="s">
        <v>13</v>
      </c>
      <c r="F21462" s="4" t="s">
        <v>13</v>
      </c>
      <c r="G21462" s="4" t="s">
        <v>7</v>
      </c>
      <c r="H21462" s="4" t="s">
        <v>7</v>
      </c>
    </row>
    <row r="21463" spans="1:9">
      <c r="A21463" t="n">
        <v>181142</v>
      </c>
      <c r="B21463" s="55" t="n">
        <v>60</v>
      </c>
      <c r="C21463" s="7" t="n">
        <v>12</v>
      </c>
      <c r="D21463" s="7" t="n">
        <v>-45</v>
      </c>
      <c r="E21463" s="7" t="n">
        <v>0</v>
      </c>
      <c r="F21463" s="7" t="n">
        <v>0</v>
      </c>
      <c r="G21463" s="7" t="n">
        <v>0</v>
      </c>
      <c r="H21463" s="7" t="n">
        <v>0</v>
      </c>
    </row>
    <row r="21464" spans="1:9">
      <c r="A21464" t="s">
        <v>4</v>
      </c>
      <c r="B21464" s="4" t="s">
        <v>5</v>
      </c>
      <c r="C21464" s="4" t="s">
        <v>7</v>
      </c>
      <c r="D21464" s="4" t="s">
        <v>7</v>
      </c>
      <c r="E21464" s="4" t="s">
        <v>7</v>
      </c>
    </row>
    <row r="21465" spans="1:9">
      <c r="A21465" t="n">
        <v>181161</v>
      </c>
      <c r="B21465" s="56" t="n">
        <v>61</v>
      </c>
      <c r="C21465" s="7" t="n">
        <v>108</v>
      </c>
      <c r="D21465" s="7" t="n">
        <v>12</v>
      </c>
      <c r="E21465" s="7" t="n">
        <v>0</v>
      </c>
    </row>
    <row r="21466" spans="1:9">
      <c r="A21466" t="s">
        <v>4</v>
      </c>
      <c r="B21466" s="4" t="s">
        <v>5</v>
      </c>
      <c r="C21466" s="4" t="s">
        <v>8</v>
      </c>
      <c r="D21466" s="4" t="s">
        <v>7</v>
      </c>
      <c r="E21466" s="4" t="s">
        <v>8</v>
      </c>
      <c r="F21466" s="4" t="s">
        <v>12</v>
      </c>
    </row>
    <row r="21467" spans="1:9">
      <c r="A21467" t="n">
        <v>181168</v>
      </c>
      <c r="B21467" s="12" t="n">
        <v>5</v>
      </c>
      <c r="C21467" s="7" t="n">
        <v>30</v>
      </c>
      <c r="D21467" s="7" t="n">
        <v>10692</v>
      </c>
      <c r="E21467" s="7" t="n">
        <v>1</v>
      </c>
      <c r="F21467" s="13" t="n">
        <f t="normal" ca="1">A21471</f>
        <v>0</v>
      </c>
    </row>
    <row r="21468" spans="1:9">
      <c r="A21468" t="s">
        <v>4</v>
      </c>
      <c r="B21468" s="4" t="s">
        <v>5</v>
      </c>
      <c r="C21468" s="4" t="s">
        <v>7</v>
      </c>
      <c r="D21468" s="4" t="s">
        <v>7</v>
      </c>
      <c r="E21468" s="4" t="s">
        <v>7</v>
      </c>
    </row>
    <row r="21469" spans="1:9">
      <c r="A21469" t="n">
        <v>181177</v>
      </c>
      <c r="B21469" s="56" t="n">
        <v>61</v>
      </c>
      <c r="C21469" s="7" t="n">
        <v>94</v>
      </c>
      <c r="D21469" s="7" t="n">
        <v>12</v>
      </c>
      <c r="E21469" s="7" t="n">
        <v>0</v>
      </c>
    </row>
    <row r="21470" spans="1:9">
      <c r="A21470" t="s">
        <v>4</v>
      </c>
      <c r="B21470" s="4" t="s">
        <v>5</v>
      </c>
      <c r="C21470" s="4" t="s">
        <v>8</v>
      </c>
      <c r="D21470" s="4" t="s">
        <v>7</v>
      </c>
    </row>
    <row r="21471" spans="1:9">
      <c r="A21471" t="n">
        <v>181184</v>
      </c>
      <c r="B21471" s="27" t="n">
        <v>58</v>
      </c>
      <c r="C21471" s="7" t="n">
        <v>255</v>
      </c>
      <c r="D21471" s="7" t="n">
        <v>0</v>
      </c>
    </row>
    <row r="21472" spans="1:9">
      <c r="A21472" t="s">
        <v>4</v>
      </c>
      <c r="B21472" s="4" t="s">
        <v>5</v>
      </c>
      <c r="C21472" s="4" t="s">
        <v>8</v>
      </c>
      <c r="D21472" s="4" t="s">
        <v>7</v>
      </c>
      <c r="E21472" s="4" t="s">
        <v>9</v>
      </c>
    </row>
    <row r="21473" spans="1:9">
      <c r="A21473" t="n">
        <v>181188</v>
      </c>
      <c r="B21473" s="39" t="n">
        <v>51</v>
      </c>
      <c r="C21473" s="7" t="n">
        <v>4</v>
      </c>
      <c r="D21473" s="7" t="n">
        <v>12</v>
      </c>
      <c r="E21473" s="7" t="s">
        <v>285</v>
      </c>
    </row>
    <row r="21474" spans="1:9">
      <c r="A21474" t="s">
        <v>4</v>
      </c>
      <c r="B21474" s="4" t="s">
        <v>5</v>
      </c>
      <c r="C21474" s="4" t="s">
        <v>7</v>
      </c>
    </row>
    <row r="21475" spans="1:9">
      <c r="A21475" t="n">
        <v>181202</v>
      </c>
      <c r="B21475" s="25" t="n">
        <v>16</v>
      </c>
      <c r="C21475" s="7" t="n">
        <v>0</v>
      </c>
    </row>
    <row r="21476" spans="1:9">
      <c r="A21476" t="s">
        <v>4</v>
      </c>
      <c r="B21476" s="4" t="s">
        <v>5</v>
      </c>
      <c r="C21476" s="4" t="s">
        <v>7</v>
      </c>
      <c r="D21476" s="4" t="s">
        <v>8</v>
      </c>
      <c r="E21476" s="4" t="s">
        <v>14</v>
      </c>
      <c r="F21476" s="4" t="s">
        <v>74</v>
      </c>
      <c r="G21476" s="4" t="s">
        <v>8</v>
      </c>
      <c r="H21476" s="4" t="s">
        <v>8</v>
      </c>
      <c r="I21476" s="4" t="s">
        <v>8</v>
      </c>
      <c r="J21476" s="4" t="s">
        <v>14</v>
      </c>
      <c r="K21476" s="4" t="s">
        <v>74</v>
      </c>
      <c r="L21476" s="4" t="s">
        <v>8</v>
      </c>
      <c r="M21476" s="4" t="s">
        <v>8</v>
      </c>
    </row>
    <row r="21477" spans="1:9">
      <c r="A21477" t="n">
        <v>181205</v>
      </c>
      <c r="B21477" s="40" t="n">
        <v>26</v>
      </c>
      <c r="C21477" s="7" t="n">
        <v>12</v>
      </c>
      <c r="D21477" s="7" t="n">
        <v>17</v>
      </c>
      <c r="E21477" s="7" t="n">
        <v>62798</v>
      </c>
      <c r="F21477" s="7" t="s">
        <v>1109</v>
      </c>
      <c r="G21477" s="7" t="n">
        <v>2</v>
      </c>
      <c r="H21477" s="7" t="n">
        <v>3</v>
      </c>
      <c r="I21477" s="7" t="n">
        <v>17</v>
      </c>
      <c r="J21477" s="7" t="n">
        <v>62799</v>
      </c>
      <c r="K21477" s="7" t="s">
        <v>1110</v>
      </c>
      <c r="L21477" s="7" t="n">
        <v>2</v>
      </c>
      <c r="M21477" s="7" t="n">
        <v>0</v>
      </c>
    </row>
    <row r="21478" spans="1:9">
      <c r="A21478" t="s">
        <v>4</v>
      </c>
      <c r="B21478" s="4" t="s">
        <v>5</v>
      </c>
    </row>
    <row r="21479" spans="1:9">
      <c r="A21479" t="n">
        <v>181468</v>
      </c>
      <c r="B21479" s="41" t="n">
        <v>28</v>
      </c>
    </row>
    <row r="21480" spans="1:9">
      <c r="A21480" t="s">
        <v>4</v>
      </c>
      <c r="B21480" s="4" t="s">
        <v>5</v>
      </c>
      <c r="C21480" s="4" t="s">
        <v>8</v>
      </c>
      <c r="D21480" s="4" t="s">
        <v>7</v>
      </c>
      <c r="E21480" s="4" t="s">
        <v>8</v>
      </c>
      <c r="F21480" s="4" t="s">
        <v>12</v>
      </c>
    </row>
    <row r="21481" spans="1:9">
      <c r="A21481" t="n">
        <v>181469</v>
      </c>
      <c r="B21481" s="12" t="n">
        <v>5</v>
      </c>
      <c r="C21481" s="7" t="n">
        <v>30</v>
      </c>
      <c r="D21481" s="7" t="n">
        <v>10671</v>
      </c>
      <c r="E21481" s="7" t="n">
        <v>1</v>
      </c>
      <c r="F21481" s="13" t="n">
        <f t="normal" ca="1">A21495</f>
        <v>0</v>
      </c>
    </row>
    <row r="21482" spans="1:9">
      <c r="A21482" t="s">
        <v>4</v>
      </c>
      <c r="B21482" s="4" t="s">
        <v>5</v>
      </c>
      <c r="C21482" s="4" t="s">
        <v>8</v>
      </c>
      <c r="D21482" s="4" t="s">
        <v>7</v>
      </c>
      <c r="E21482" s="4" t="s">
        <v>7</v>
      </c>
      <c r="F21482" s="4" t="s">
        <v>8</v>
      </c>
    </row>
    <row r="21483" spans="1:9">
      <c r="A21483" t="n">
        <v>181478</v>
      </c>
      <c r="B21483" s="37" t="n">
        <v>25</v>
      </c>
      <c r="C21483" s="7" t="n">
        <v>1</v>
      </c>
      <c r="D21483" s="7" t="n">
        <v>260</v>
      </c>
      <c r="E21483" s="7" t="n">
        <v>640</v>
      </c>
      <c r="F21483" s="7" t="n">
        <v>1</v>
      </c>
    </row>
    <row r="21484" spans="1:9">
      <c r="A21484" t="s">
        <v>4</v>
      </c>
      <c r="B21484" s="4" t="s">
        <v>5</v>
      </c>
      <c r="C21484" s="4" t="s">
        <v>8</v>
      </c>
      <c r="D21484" s="4" t="s">
        <v>7</v>
      </c>
      <c r="E21484" s="4" t="s">
        <v>9</v>
      </c>
    </row>
    <row r="21485" spans="1:9">
      <c r="A21485" t="n">
        <v>181485</v>
      </c>
      <c r="B21485" s="39" t="n">
        <v>51</v>
      </c>
      <c r="C21485" s="7" t="n">
        <v>4</v>
      </c>
      <c r="D21485" s="7" t="n">
        <v>90</v>
      </c>
      <c r="E21485" s="7" t="s">
        <v>103</v>
      </c>
    </row>
    <row r="21486" spans="1:9">
      <c r="A21486" t="s">
        <v>4</v>
      </c>
      <c r="B21486" s="4" t="s">
        <v>5</v>
      </c>
      <c r="C21486" s="4" t="s">
        <v>7</v>
      </c>
    </row>
    <row r="21487" spans="1:9">
      <c r="A21487" t="n">
        <v>181498</v>
      </c>
      <c r="B21487" s="25" t="n">
        <v>16</v>
      </c>
      <c r="C21487" s="7" t="n">
        <v>0</v>
      </c>
    </row>
    <row r="21488" spans="1:9">
      <c r="A21488" t="s">
        <v>4</v>
      </c>
      <c r="B21488" s="4" t="s">
        <v>5</v>
      </c>
      <c r="C21488" s="4" t="s">
        <v>7</v>
      </c>
      <c r="D21488" s="4" t="s">
        <v>8</v>
      </c>
      <c r="E21488" s="4" t="s">
        <v>14</v>
      </c>
      <c r="F21488" s="4" t="s">
        <v>74</v>
      </c>
      <c r="G21488" s="4" t="s">
        <v>8</v>
      </c>
      <c r="H21488" s="4" t="s">
        <v>8</v>
      </c>
    </row>
    <row r="21489" spans="1:13">
      <c r="A21489" t="n">
        <v>181501</v>
      </c>
      <c r="B21489" s="40" t="n">
        <v>26</v>
      </c>
      <c r="C21489" s="7" t="n">
        <v>90</v>
      </c>
      <c r="D21489" s="7" t="n">
        <v>17</v>
      </c>
      <c r="E21489" s="7" t="n">
        <v>62800</v>
      </c>
      <c r="F21489" s="7" t="s">
        <v>1111</v>
      </c>
      <c r="G21489" s="7" t="n">
        <v>2</v>
      </c>
      <c r="H21489" s="7" t="n">
        <v>0</v>
      </c>
    </row>
    <row r="21490" spans="1:13">
      <c r="A21490" t="s">
        <v>4</v>
      </c>
      <c r="B21490" s="4" t="s">
        <v>5</v>
      </c>
    </row>
    <row r="21491" spans="1:13">
      <c r="A21491" t="n">
        <v>181535</v>
      </c>
      <c r="B21491" s="41" t="n">
        <v>28</v>
      </c>
    </row>
    <row r="21492" spans="1:13">
      <c r="A21492" t="s">
        <v>4</v>
      </c>
      <c r="B21492" s="4" t="s">
        <v>5</v>
      </c>
      <c r="C21492" s="4" t="s">
        <v>8</v>
      </c>
      <c r="D21492" s="4" t="s">
        <v>7</v>
      </c>
      <c r="E21492" s="4" t="s">
        <v>7</v>
      </c>
      <c r="F21492" s="4" t="s">
        <v>8</v>
      </c>
    </row>
    <row r="21493" spans="1:13">
      <c r="A21493" t="n">
        <v>181536</v>
      </c>
      <c r="B21493" s="37" t="n">
        <v>25</v>
      </c>
      <c r="C21493" s="7" t="n">
        <v>1</v>
      </c>
      <c r="D21493" s="7" t="n">
        <v>65535</v>
      </c>
      <c r="E21493" s="7" t="n">
        <v>65535</v>
      </c>
      <c r="F21493" s="7" t="n">
        <v>0</v>
      </c>
    </row>
    <row r="21494" spans="1:13">
      <c r="A21494" t="s">
        <v>4</v>
      </c>
      <c r="B21494" s="4" t="s">
        <v>5</v>
      </c>
      <c r="C21494" s="4" t="s">
        <v>8</v>
      </c>
      <c r="D21494" s="4" t="s">
        <v>7</v>
      </c>
      <c r="E21494" s="4" t="s">
        <v>9</v>
      </c>
    </row>
    <row r="21495" spans="1:13">
      <c r="A21495" t="n">
        <v>181543</v>
      </c>
      <c r="B21495" s="39" t="n">
        <v>51</v>
      </c>
      <c r="C21495" s="7" t="n">
        <v>4</v>
      </c>
      <c r="D21495" s="7" t="n">
        <v>108</v>
      </c>
      <c r="E21495" s="7" t="s">
        <v>78</v>
      </c>
    </row>
    <row r="21496" spans="1:13">
      <c r="A21496" t="s">
        <v>4</v>
      </c>
      <c r="B21496" s="4" t="s">
        <v>5</v>
      </c>
      <c r="C21496" s="4" t="s">
        <v>7</v>
      </c>
    </row>
    <row r="21497" spans="1:13">
      <c r="A21497" t="n">
        <v>181557</v>
      </c>
      <c r="B21497" s="25" t="n">
        <v>16</v>
      </c>
      <c r="C21497" s="7" t="n">
        <v>0</v>
      </c>
    </row>
    <row r="21498" spans="1:13">
      <c r="A21498" t="s">
        <v>4</v>
      </c>
      <c r="B21498" s="4" t="s">
        <v>5</v>
      </c>
      <c r="C21498" s="4" t="s">
        <v>7</v>
      </c>
      <c r="D21498" s="4" t="s">
        <v>8</v>
      </c>
      <c r="E21498" s="4" t="s">
        <v>14</v>
      </c>
      <c r="F21498" s="4" t="s">
        <v>74</v>
      </c>
      <c r="G21498" s="4" t="s">
        <v>8</v>
      </c>
      <c r="H21498" s="4" t="s">
        <v>8</v>
      </c>
    </row>
    <row r="21499" spans="1:13">
      <c r="A21499" t="n">
        <v>181560</v>
      </c>
      <c r="B21499" s="40" t="n">
        <v>26</v>
      </c>
      <c r="C21499" s="7" t="n">
        <v>108</v>
      </c>
      <c r="D21499" s="7" t="n">
        <v>17</v>
      </c>
      <c r="E21499" s="7" t="n">
        <v>62801</v>
      </c>
      <c r="F21499" s="7" t="s">
        <v>1112</v>
      </c>
      <c r="G21499" s="7" t="n">
        <v>2</v>
      </c>
      <c r="H21499" s="7" t="n">
        <v>0</v>
      </c>
    </row>
    <row r="21500" spans="1:13">
      <c r="A21500" t="s">
        <v>4</v>
      </c>
      <c r="B21500" s="4" t="s">
        <v>5</v>
      </c>
    </row>
    <row r="21501" spans="1:13">
      <c r="A21501" t="n">
        <v>181598</v>
      </c>
      <c r="B21501" s="41" t="n">
        <v>28</v>
      </c>
    </row>
    <row r="21502" spans="1:13">
      <c r="A21502" t="s">
        <v>4</v>
      </c>
      <c r="B21502" s="4" t="s">
        <v>5</v>
      </c>
      <c r="C21502" s="4" t="s">
        <v>8</v>
      </c>
      <c r="D21502" s="4" t="s">
        <v>7</v>
      </c>
      <c r="E21502" s="4" t="s">
        <v>7</v>
      </c>
      <c r="F21502" s="4" t="s">
        <v>8</v>
      </c>
    </row>
    <row r="21503" spans="1:13">
      <c r="A21503" t="n">
        <v>181599</v>
      </c>
      <c r="B21503" s="37" t="n">
        <v>25</v>
      </c>
      <c r="C21503" s="7" t="n">
        <v>1</v>
      </c>
      <c r="D21503" s="7" t="n">
        <v>60</v>
      </c>
      <c r="E21503" s="7" t="n">
        <v>640</v>
      </c>
      <c r="F21503" s="7" t="n">
        <v>1</v>
      </c>
    </row>
    <row r="21504" spans="1:13">
      <c r="A21504" t="s">
        <v>4</v>
      </c>
      <c r="B21504" s="4" t="s">
        <v>5</v>
      </c>
      <c r="C21504" s="4" t="s">
        <v>8</v>
      </c>
      <c r="D21504" s="4" t="s">
        <v>7</v>
      </c>
      <c r="E21504" s="4" t="s">
        <v>9</v>
      </c>
    </row>
    <row r="21505" spans="1:8">
      <c r="A21505" t="n">
        <v>181606</v>
      </c>
      <c r="B21505" s="39" t="n">
        <v>51</v>
      </c>
      <c r="C21505" s="7" t="n">
        <v>4</v>
      </c>
      <c r="D21505" s="7" t="n">
        <v>107</v>
      </c>
      <c r="E21505" s="7" t="s">
        <v>1113</v>
      </c>
    </row>
    <row r="21506" spans="1:8">
      <c r="A21506" t="s">
        <v>4</v>
      </c>
      <c r="B21506" s="4" t="s">
        <v>5</v>
      </c>
      <c r="C21506" s="4" t="s">
        <v>7</v>
      </c>
    </row>
    <row r="21507" spans="1:8">
      <c r="A21507" t="n">
        <v>181619</v>
      </c>
      <c r="B21507" s="25" t="n">
        <v>16</v>
      </c>
      <c r="C21507" s="7" t="n">
        <v>0</v>
      </c>
    </row>
    <row r="21508" spans="1:8">
      <c r="A21508" t="s">
        <v>4</v>
      </c>
      <c r="B21508" s="4" t="s">
        <v>5</v>
      </c>
      <c r="C21508" s="4" t="s">
        <v>7</v>
      </c>
      <c r="D21508" s="4" t="s">
        <v>8</v>
      </c>
      <c r="E21508" s="4" t="s">
        <v>14</v>
      </c>
      <c r="F21508" s="4" t="s">
        <v>74</v>
      </c>
      <c r="G21508" s="4" t="s">
        <v>8</v>
      </c>
      <c r="H21508" s="4" t="s">
        <v>8</v>
      </c>
    </row>
    <row r="21509" spans="1:8">
      <c r="A21509" t="n">
        <v>181622</v>
      </c>
      <c r="B21509" s="40" t="n">
        <v>26</v>
      </c>
      <c r="C21509" s="7" t="n">
        <v>107</v>
      </c>
      <c r="D21509" s="7" t="n">
        <v>17</v>
      </c>
      <c r="E21509" s="7" t="n">
        <v>62802</v>
      </c>
      <c r="F21509" s="7" t="s">
        <v>1114</v>
      </c>
      <c r="G21509" s="7" t="n">
        <v>2</v>
      </c>
      <c r="H21509" s="7" t="n">
        <v>0</v>
      </c>
    </row>
    <row r="21510" spans="1:8">
      <c r="A21510" t="s">
        <v>4</v>
      </c>
      <c r="B21510" s="4" t="s">
        <v>5</v>
      </c>
    </row>
    <row r="21511" spans="1:8">
      <c r="A21511" t="n">
        <v>181727</v>
      </c>
      <c r="B21511" s="41" t="n">
        <v>28</v>
      </c>
    </row>
    <row r="21512" spans="1:8">
      <c r="A21512" t="s">
        <v>4</v>
      </c>
      <c r="B21512" s="4" t="s">
        <v>5</v>
      </c>
      <c r="C21512" s="4" t="s">
        <v>8</v>
      </c>
      <c r="D21512" s="4" t="s">
        <v>7</v>
      </c>
      <c r="E21512" s="4" t="s">
        <v>7</v>
      </c>
      <c r="F21512" s="4" t="s">
        <v>8</v>
      </c>
    </row>
    <row r="21513" spans="1:8">
      <c r="A21513" t="n">
        <v>181728</v>
      </c>
      <c r="B21513" s="37" t="n">
        <v>25</v>
      </c>
      <c r="C21513" s="7" t="n">
        <v>1</v>
      </c>
      <c r="D21513" s="7" t="n">
        <v>65535</v>
      </c>
      <c r="E21513" s="7" t="n">
        <v>65535</v>
      </c>
      <c r="F21513" s="7" t="n">
        <v>0</v>
      </c>
    </row>
    <row r="21514" spans="1:8">
      <c r="A21514" t="s">
        <v>4</v>
      </c>
      <c r="B21514" s="4" t="s">
        <v>5</v>
      </c>
      <c r="C21514" s="4" t="s">
        <v>8</v>
      </c>
      <c r="D21514" s="4" t="s">
        <v>7</v>
      </c>
      <c r="E21514" s="4" t="s">
        <v>8</v>
      </c>
      <c r="F21514" s="4" t="s">
        <v>12</v>
      </c>
    </row>
    <row r="21515" spans="1:8">
      <c r="A21515" t="n">
        <v>181735</v>
      </c>
      <c r="B21515" s="12" t="n">
        <v>5</v>
      </c>
      <c r="C21515" s="7" t="n">
        <v>30</v>
      </c>
      <c r="D21515" s="7" t="n">
        <v>10692</v>
      </c>
      <c r="E21515" s="7" t="n">
        <v>1</v>
      </c>
      <c r="F21515" s="13" t="n">
        <f t="normal" ca="1">A21527</f>
        <v>0</v>
      </c>
    </row>
    <row r="21516" spans="1:8">
      <c r="A21516" t="s">
        <v>4</v>
      </c>
      <c r="B21516" s="4" t="s">
        <v>5</v>
      </c>
      <c r="C21516" s="4" t="s">
        <v>8</v>
      </c>
      <c r="D21516" s="4" t="s">
        <v>7</v>
      </c>
      <c r="E21516" s="4" t="s">
        <v>7</v>
      </c>
      <c r="F21516" s="4" t="s">
        <v>8</v>
      </c>
    </row>
    <row r="21517" spans="1:8">
      <c r="A21517" t="n">
        <v>181744</v>
      </c>
      <c r="B21517" s="37" t="n">
        <v>25</v>
      </c>
      <c r="C21517" s="7" t="n">
        <v>1</v>
      </c>
      <c r="D21517" s="7" t="n">
        <v>60</v>
      </c>
      <c r="E21517" s="7" t="n">
        <v>640</v>
      </c>
      <c r="F21517" s="7" t="n">
        <v>2</v>
      </c>
    </row>
    <row r="21518" spans="1:8">
      <c r="A21518" t="s">
        <v>4</v>
      </c>
      <c r="B21518" s="4" t="s">
        <v>5</v>
      </c>
      <c r="C21518" s="4" t="s">
        <v>8</v>
      </c>
      <c r="D21518" s="4" t="s">
        <v>7</v>
      </c>
      <c r="E21518" s="4" t="s">
        <v>9</v>
      </c>
    </row>
    <row r="21519" spans="1:8">
      <c r="A21519" t="n">
        <v>181751</v>
      </c>
      <c r="B21519" s="39" t="n">
        <v>51</v>
      </c>
      <c r="C21519" s="7" t="n">
        <v>4</v>
      </c>
      <c r="D21519" s="7" t="n">
        <v>94</v>
      </c>
      <c r="E21519" s="7" t="s">
        <v>103</v>
      </c>
    </row>
    <row r="21520" spans="1:8">
      <c r="A21520" t="s">
        <v>4</v>
      </c>
      <c r="B21520" s="4" t="s">
        <v>5</v>
      </c>
      <c r="C21520" s="4" t="s">
        <v>7</v>
      </c>
    </row>
    <row r="21521" spans="1:8">
      <c r="A21521" t="n">
        <v>181764</v>
      </c>
      <c r="B21521" s="25" t="n">
        <v>16</v>
      </c>
      <c r="C21521" s="7" t="n">
        <v>0</v>
      </c>
    </row>
    <row r="21522" spans="1:8">
      <c r="A21522" t="s">
        <v>4</v>
      </c>
      <c r="B21522" s="4" t="s">
        <v>5</v>
      </c>
      <c r="C21522" s="4" t="s">
        <v>7</v>
      </c>
      <c r="D21522" s="4" t="s">
        <v>8</v>
      </c>
      <c r="E21522" s="4" t="s">
        <v>14</v>
      </c>
      <c r="F21522" s="4" t="s">
        <v>74</v>
      </c>
      <c r="G21522" s="4" t="s">
        <v>8</v>
      </c>
      <c r="H21522" s="4" t="s">
        <v>8</v>
      </c>
    </row>
    <row r="21523" spans="1:8">
      <c r="A21523" t="n">
        <v>181767</v>
      </c>
      <c r="B21523" s="40" t="n">
        <v>26</v>
      </c>
      <c r="C21523" s="7" t="n">
        <v>94</v>
      </c>
      <c r="D21523" s="7" t="n">
        <v>17</v>
      </c>
      <c r="E21523" s="7" t="n">
        <v>62803</v>
      </c>
      <c r="F21523" s="7" t="s">
        <v>1115</v>
      </c>
      <c r="G21523" s="7" t="n">
        <v>2</v>
      </c>
      <c r="H21523" s="7" t="n">
        <v>0</v>
      </c>
    </row>
    <row r="21524" spans="1:8">
      <c r="A21524" t="s">
        <v>4</v>
      </c>
      <c r="B21524" s="4" t="s">
        <v>5</v>
      </c>
    </row>
    <row r="21525" spans="1:8">
      <c r="A21525" t="n">
        <v>181905</v>
      </c>
      <c r="B21525" s="41" t="n">
        <v>28</v>
      </c>
    </row>
    <row r="21526" spans="1:8">
      <c r="A21526" t="s">
        <v>4</v>
      </c>
      <c r="B21526" s="4" t="s">
        <v>5</v>
      </c>
      <c r="C21526" s="4" t="s">
        <v>8</v>
      </c>
      <c r="D21526" s="4" t="s">
        <v>7</v>
      </c>
      <c r="E21526" s="4" t="s">
        <v>8</v>
      </c>
      <c r="F21526" s="4" t="s">
        <v>12</v>
      </c>
    </row>
    <row r="21527" spans="1:8">
      <c r="A21527" t="n">
        <v>181906</v>
      </c>
      <c r="B21527" s="12" t="n">
        <v>5</v>
      </c>
      <c r="C21527" s="7" t="n">
        <v>30</v>
      </c>
      <c r="D21527" s="7" t="n">
        <v>10637</v>
      </c>
      <c r="E21527" s="7" t="n">
        <v>1</v>
      </c>
      <c r="F21527" s="13" t="n">
        <f t="normal" ca="1">A21541</f>
        <v>0</v>
      </c>
    </row>
    <row r="21528" spans="1:8">
      <c r="A21528" t="s">
        <v>4</v>
      </c>
      <c r="B21528" s="4" t="s">
        <v>5</v>
      </c>
      <c r="C21528" s="4" t="s">
        <v>8</v>
      </c>
      <c r="D21528" s="4" t="s">
        <v>7</v>
      </c>
      <c r="E21528" s="4" t="s">
        <v>7</v>
      </c>
      <c r="F21528" s="4" t="s">
        <v>8</v>
      </c>
    </row>
    <row r="21529" spans="1:8">
      <c r="A21529" t="n">
        <v>181915</v>
      </c>
      <c r="B21529" s="37" t="n">
        <v>25</v>
      </c>
      <c r="C21529" s="7" t="n">
        <v>1</v>
      </c>
      <c r="D21529" s="7" t="n">
        <v>260</v>
      </c>
      <c r="E21529" s="7" t="n">
        <v>640</v>
      </c>
      <c r="F21529" s="7" t="n">
        <v>1</v>
      </c>
    </row>
    <row r="21530" spans="1:8">
      <c r="A21530" t="s">
        <v>4</v>
      </c>
      <c r="B21530" s="4" t="s">
        <v>5</v>
      </c>
      <c r="C21530" s="4" t="s">
        <v>8</v>
      </c>
      <c r="D21530" s="4" t="s">
        <v>7</v>
      </c>
      <c r="E21530" s="4" t="s">
        <v>9</v>
      </c>
    </row>
    <row r="21531" spans="1:8">
      <c r="A21531" t="n">
        <v>181922</v>
      </c>
      <c r="B21531" s="39" t="n">
        <v>51</v>
      </c>
      <c r="C21531" s="7" t="n">
        <v>4</v>
      </c>
      <c r="D21531" s="7" t="n">
        <v>106</v>
      </c>
      <c r="E21531" s="7" t="s">
        <v>78</v>
      </c>
    </row>
    <row r="21532" spans="1:8">
      <c r="A21532" t="s">
        <v>4</v>
      </c>
      <c r="B21532" s="4" t="s">
        <v>5</v>
      </c>
      <c r="C21532" s="4" t="s">
        <v>7</v>
      </c>
    </row>
    <row r="21533" spans="1:8">
      <c r="A21533" t="n">
        <v>181936</v>
      </c>
      <c r="B21533" s="25" t="n">
        <v>16</v>
      </c>
      <c r="C21533" s="7" t="n">
        <v>0</v>
      </c>
    </row>
    <row r="21534" spans="1:8">
      <c r="A21534" t="s">
        <v>4</v>
      </c>
      <c r="B21534" s="4" t="s">
        <v>5</v>
      </c>
      <c r="C21534" s="4" t="s">
        <v>7</v>
      </c>
      <c r="D21534" s="4" t="s">
        <v>8</v>
      </c>
      <c r="E21534" s="4" t="s">
        <v>14</v>
      </c>
      <c r="F21534" s="4" t="s">
        <v>74</v>
      </c>
      <c r="G21534" s="4" t="s">
        <v>8</v>
      </c>
      <c r="H21534" s="4" t="s">
        <v>8</v>
      </c>
    </row>
    <row r="21535" spans="1:8">
      <c r="A21535" t="n">
        <v>181939</v>
      </c>
      <c r="B21535" s="40" t="n">
        <v>26</v>
      </c>
      <c r="C21535" s="7" t="n">
        <v>106</v>
      </c>
      <c r="D21535" s="7" t="n">
        <v>17</v>
      </c>
      <c r="E21535" s="7" t="n">
        <v>62804</v>
      </c>
      <c r="F21535" s="7" t="s">
        <v>1116</v>
      </c>
      <c r="G21535" s="7" t="n">
        <v>2</v>
      </c>
      <c r="H21535" s="7" t="n">
        <v>0</v>
      </c>
    </row>
    <row r="21536" spans="1:8">
      <c r="A21536" t="s">
        <v>4</v>
      </c>
      <c r="B21536" s="4" t="s">
        <v>5</v>
      </c>
    </row>
    <row r="21537" spans="1:8">
      <c r="A21537" t="n">
        <v>181993</v>
      </c>
      <c r="B21537" s="41" t="n">
        <v>28</v>
      </c>
    </row>
    <row r="21538" spans="1:8">
      <c r="A21538" t="s">
        <v>4</v>
      </c>
      <c r="B21538" s="4" t="s">
        <v>5</v>
      </c>
      <c r="C21538" s="4" t="s">
        <v>8</v>
      </c>
      <c r="D21538" s="4" t="s">
        <v>7</v>
      </c>
      <c r="E21538" s="4" t="s">
        <v>7</v>
      </c>
      <c r="F21538" s="4" t="s">
        <v>8</v>
      </c>
    </row>
    <row r="21539" spans="1:8">
      <c r="A21539" t="n">
        <v>181994</v>
      </c>
      <c r="B21539" s="37" t="n">
        <v>25</v>
      </c>
      <c r="C21539" s="7" t="n">
        <v>1</v>
      </c>
      <c r="D21539" s="7" t="n">
        <v>65535</v>
      </c>
      <c r="E21539" s="7" t="n">
        <v>65535</v>
      </c>
      <c r="F21539" s="7" t="n">
        <v>0</v>
      </c>
    </row>
    <row r="21540" spans="1:8">
      <c r="A21540" t="s">
        <v>4</v>
      </c>
      <c r="B21540" s="4" t="s">
        <v>5</v>
      </c>
      <c r="C21540" s="4" t="s">
        <v>7</v>
      </c>
      <c r="D21540" s="4" t="s">
        <v>8</v>
      </c>
    </row>
    <row r="21541" spans="1:8">
      <c r="A21541" t="n">
        <v>182001</v>
      </c>
      <c r="B21541" s="42" t="n">
        <v>89</v>
      </c>
      <c r="C21541" s="7" t="n">
        <v>65533</v>
      </c>
      <c r="D21541" s="7" t="n">
        <v>1</v>
      </c>
    </row>
    <row r="21542" spans="1:8">
      <c r="A21542" t="s">
        <v>4</v>
      </c>
      <c r="B21542" s="4" t="s">
        <v>5</v>
      </c>
      <c r="C21542" s="4" t="s">
        <v>8</v>
      </c>
      <c r="D21542" s="4" t="s">
        <v>7</v>
      </c>
      <c r="E21542" s="4" t="s">
        <v>13</v>
      </c>
    </row>
    <row r="21543" spans="1:8">
      <c r="A21543" t="n">
        <v>182005</v>
      </c>
      <c r="B21543" s="27" t="n">
        <v>58</v>
      </c>
      <c r="C21543" s="7" t="n">
        <v>101</v>
      </c>
      <c r="D21543" s="7" t="n">
        <v>300</v>
      </c>
      <c r="E21543" s="7" t="n">
        <v>1</v>
      </c>
    </row>
    <row r="21544" spans="1:8">
      <c r="A21544" t="s">
        <v>4</v>
      </c>
      <c r="B21544" s="4" t="s">
        <v>5</v>
      </c>
      <c r="C21544" s="4" t="s">
        <v>8</v>
      </c>
      <c r="D21544" s="4" t="s">
        <v>7</v>
      </c>
    </row>
    <row r="21545" spans="1:8">
      <c r="A21545" t="n">
        <v>182013</v>
      </c>
      <c r="B21545" s="27" t="n">
        <v>58</v>
      </c>
      <c r="C21545" s="7" t="n">
        <v>254</v>
      </c>
      <c r="D21545" s="7" t="n">
        <v>0</v>
      </c>
    </row>
    <row r="21546" spans="1:8">
      <c r="A21546" t="s">
        <v>4</v>
      </c>
      <c r="B21546" s="4" t="s">
        <v>5</v>
      </c>
      <c r="C21546" s="4" t="s">
        <v>8</v>
      </c>
    </row>
    <row r="21547" spans="1:8">
      <c r="A21547" t="n">
        <v>182017</v>
      </c>
      <c r="B21547" s="69" t="n">
        <v>116</v>
      </c>
      <c r="C21547" s="7" t="n">
        <v>0</v>
      </c>
    </row>
    <row r="21548" spans="1:8">
      <c r="A21548" t="s">
        <v>4</v>
      </c>
      <c r="B21548" s="4" t="s">
        <v>5</v>
      </c>
      <c r="C21548" s="4" t="s">
        <v>8</v>
      </c>
      <c r="D21548" s="4" t="s">
        <v>7</v>
      </c>
    </row>
    <row r="21549" spans="1:8">
      <c r="A21549" t="n">
        <v>182019</v>
      </c>
      <c r="B21549" s="69" t="n">
        <v>116</v>
      </c>
      <c r="C21549" s="7" t="n">
        <v>2</v>
      </c>
      <c r="D21549" s="7" t="n">
        <v>1</v>
      </c>
    </row>
    <row r="21550" spans="1:8">
      <c r="A21550" t="s">
        <v>4</v>
      </c>
      <c r="B21550" s="4" t="s">
        <v>5</v>
      </c>
      <c r="C21550" s="4" t="s">
        <v>8</v>
      </c>
      <c r="D21550" s="4" t="s">
        <v>14</v>
      </c>
    </row>
    <row r="21551" spans="1:8">
      <c r="A21551" t="n">
        <v>182023</v>
      </c>
      <c r="B21551" s="69" t="n">
        <v>116</v>
      </c>
      <c r="C21551" s="7" t="n">
        <v>5</v>
      </c>
      <c r="D21551" s="7" t="n">
        <v>1097859072</v>
      </c>
    </row>
    <row r="21552" spans="1:8">
      <c r="A21552" t="s">
        <v>4</v>
      </c>
      <c r="B21552" s="4" t="s">
        <v>5</v>
      </c>
      <c r="C21552" s="4" t="s">
        <v>8</v>
      </c>
      <c r="D21552" s="4" t="s">
        <v>7</v>
      </c>
    </row>
    <row r="21553" spans="1:6">
      <c r="A21553" t="n">
        <v>182029</v>
      </c>
      <c r="B21553" s="69" t="n">
        <v>116</v>
      </c>
      <c r="C21553" s="7" t="n">
        <v>6</v>
      </c>
      <c r="D21553" s="7" t="n">
        <v>1</v>
      </c>
    </row>
    <row r="21554" spans="1:6">
      <c r="A21554" t="s">
        <v>4</v>
      </c>
      <c r="B21554" s="4" t="s">
        <v>5</v>
      </c>
      <c r="C21554" s="4" t="s">
        <v>7</v>
      </c>
      <c r="D21554" s="4" t="s">
        <v>13</v>
      </c>
      <c r="E21554" s="4" t="s">
        <v>13</v>
      </c>
      <c r="F21554" s="4" t="s">
        <v>13</v>
      </c>
      <c r="G21554" s="4" t="s">
        <v>13</v>
      </c>
    </row>
    <row r="21555" spans="1:6">
      <c r="A21555" t="n">
        <v>182033</v>
      </c>
      <c r="B21555" s="46" t="n">
        <v>46</v>
      </c>
      <c r="C21555" s="7" t="n">
        <v>0</v>
      </c>
      <c r="D21555" s="7" t="n">
        <v>-0.600000023841858</v>
      </c>
      <c r="E21555" s="7" t="n">
        <v>2</v>
      </c>
      <c r="F21555" s="7" t="n">
        <v>42.2000007629395</v>
      </c>
      <c r="G21555" s="7" t="n">
        <v>-28.3999996185303</v>
      </c>
    </row>
    <row r="21556" spans="1:6">
      <c r="A21556" t="s">
        <v>4</v>
      </c>
      <c r="B21556" s="4" t="s">
        <v>5</v>
      </c>
      <c r="C21556" s="4" t="s">
        <v>7</v>
      </c>
      <c r="D21556" s="4" t="s">
        <v>13</v>
      </c>
      <c r="E21556" s="4" t="s">
        <v>13</v>
      </c>
      <c r="F21556" s="4" t="s">
        <v>13</v>
      </c>
      <c r="G21556" s="4" t="s">
        <v>13</v>
      </c>
    </row>
    <row r="21557" spans="1:6">
      <c r="A21557" t="n">
        <v>182052</v>
      </c>
      <c r="B21557" s="46" t="n">
        <v>46</v>
      </c>
      <c r="C21557" s="7" t="n">
        <v>1</v>
      </c>
      <c r="D21557" s="7" t="n">
        <v>0.550000011920929</v>
      </c>
      <c r="E21557" s="7" t="n">
        <v>2</v>
      </c>
      <c r="F21557" s="7" t="n">
        <v>42.3499984741211</v>
      </c>
      <c r="G21557" s="7" t="n">
        <v>-34.5</v>
      </c>
    </row>
    <row r="21558" spans="1:6">
      <c r="A21558" t="s">
        <v>4</v>
      </c>
      <c r="B21558" s="4" t="s">
        <v>5</v>
      </c>
      <c r="C21558" s="4" t="s">
        <v>7</v>
      </c>
      <c r="D21558" s="4" t="s">
        <v>13</v>
      </c>
      <c r="E21558" s="4" t="s">
        <v>13</v>
      </c>
      <c r="F21558" s="4" t="s">
        <v>13</v>
      </c>
      <c r="G21558" s="4" t="s">
        <v>13</v>
      </c>
    </row>
    <row r="21559" spans="1:6">
      <c r="A21559" t="n">
        <v>182071</v>
      </c>
      <c r="B21559" s="46" t="n">
        <v>46</v>
      </c>
      <c r="C21559" s="7" t="n">
        <v>2</v>
      </c>
      <c r="D21559" s="7" t="n">
        <v>1.29999995231628</v>
      </c>
      <c r="E21559" s="7" t="n">
        <v>2</v>
      </c>
      <c r="F21559" s="7" t="n">
        <v>41.4000015258789</v>
      </c>
      <c r="G21559" s="7" t="n">
        <v>-34.9000015258789</v>
      </c>
    </row>
    <row r="21560" spans="1:6">
      <c r="A21560" t="s">
        <v>4</v>
      </c>
      <c r="B21560" s="4" t="s">
        <v>5</v>
      </c>
      <c r="C21560" s="4" t="s">
        <v>7</v>
      </c>
      <c r="D21560" s="4" t="s">
        <v>13</v>
      </c>
      <c r="E21560" s="4" t="s">
        <v>13</v>
      </c>
      <c r="F21560" s="4" t="s">
        <v>13</v>
      </c>
      <c r="G21560" s="4" t="s">
        <v>13</v>
      </c>
    </row>
    <row r="21561" spans="1:6">
      <c r="A21561" t="n">
        <v>182090</v>
      </c>
      <c r="B21561" s="46" t="n">
        <v>46</v>
      </c>
      <c r="C21561" s="7" t="n">
        <v>3</v>
      </c>
      <c r="D21561" s="7" t="n">
        <v>0.200000002980232</v>
      </c>
      <c r="E21561" s="7" t="n">
        <v>2</v>
      </c>
      <c r="F21561" s="7" t="n">
        <v>41.2999992370605</v>
      </c>
      <c r="G21561" s="7" t="n">
        <v>-29.7999992370605</v>
      </c>
    </row>
    <row r="21562" spans="1:6">
      <c r="A21562" t="s">
        <v>4</v>
      </c>
      <c r="B21562" s="4" t="s">
        <v>5</v>
      </c>
      <c r="C21562" s="4" t="s">
        <v>7</v>
      </c>
      <c r="D21562" s="4" t="s">
        <v>13</v>
      </c>
      <c r="E21562" s="4" t="s">
        <v>13</v>
      </c>
      <c r="F21562" s="4" t="s">
        <v>13</v>
      </c>
      <c r="G21562" s="4" t="s">
        <v>13</v>
      </c>
    </row>
    <row r="21563" spans="1:6">
      <c r="A21563" t="n">
        <v>182109</v>
      </c>
      <c r="B21563" s="46" t="n">
        <v>46</v>
      </c>
      <c r="C21563" s="7" t="n">
        <v>4</v>
      </c>
      <c r="D21563" s="7" t="n">
        <v>-1.04999995231628</v>
      </c>
      <c r="E21563" s="7" t="n">
        <v>2</v>
      </c>
      <c r="F21563" s="7" t="n">
        <v>41.2000007629395</v>
      </c>
      <c r="G21563" s="7" t="n">
        <v>-23.6000003814697</v>
      </c>
    </row>
    <row r="21564" spans="1:6">
      <c r="A21564" t="s">
        <v>4</v>
      </c>
      <c r="B21564" s="4" t="s">
        <v>5</v>
      </c>
      <c r="C21564" s="4" t="s">
        <v>7</v>
      </c>
      <c r="D21564" s="4" t="s">
        <v>13</v>
      </c>
      <c r="E21564" s="4" t="s">
        <v>13</v>
      </c>
      <c r="F21564" s="4" t="s">
        <v>13</v>
      </c>
      <c r="G21564" s="4" t="s">
        <v>13</v>
      </c>
    </row>
    <row r="21565" spans="1:6">
      <c r="A21565" t="n">
        <v>182128</v>
      </c>
      <c r="B21565" s="46" t="n">
        <v>46</v>
      </c>
      <c r="C21565" s="7" t="n">
        <v>5</v>
      </c>
      <c r="D21565" s="7" t="n">
        <v>-0.449999988079071</v>
      </c>
      <c r="E21565" s="7" t="n">
        <v>2</v>
      </c>
      <c r="F21565" s="7" t="n">
        <v>40.2999992370605</v>
      </c>
      <c r="G21565" s="7" t="n">
        <v>-24.6000003814697</v>
      </c>
    </row>
    <row r="21566" spans="1:6">
      <c r="A21566" t="s">
        <v>4</v>
      </c>
      <c r="B21566" s="4" t="s">
        <v>5</v>
      </c>
      <c r="C21566" s="4" t="s">
        <v>7</v>
      </c>
      <c r="D21566" s="4" t="s">
        <v>13</v>
      </c>
      <c r="E21566" s="4" t="s">
        <v>13</v>
      </c>
      <c r="F21566" s="4" t="s">
        <v>13</v>
      </c>
      <c r="G21566" s="4" t="s">
        <v>13</v>
      </c>
    </row>
    <row r="21567" spans="1:6">
      <c r="A21567" t="n">
        <v>182147</v>
      </c>
      <c r="B21567" s="46" t="n">
        <v>46</v>
      </c>
      <c r="C21567" s="7" t="n">
        <v>6</v>
      </c>
      <c r="D21567" s="7" t="n">
        <v>0.800000011920929</v>
      </c>
      <c r="E21567" s="7" t="n">
        <v>2</v>
      </c>
      <c r="F21567" s="7" t="n">
        <v>40.7000007629395</v>
      </c>
      <c r="G21567" s="7" t="n">
        <v>-30.8999996185303</v>
      </c>
    </row>
    <row r="21568" spans="1:6">
      <c r="A21568" t="s">
        <v>4</v>
      </c>
      <c r="B21568" s="4" t="s">
        <v>5</v>
      </c>
      <c r="C21568" s="4" t="s">
        <v>7</v>
      </c>
      <c r="D21568" s="4" t="s">
        <v>13</v>
      </c>
      <c r="E21568" s="4" t="s">
        <v>13</v>
      </c>
      <c r="F21568" s="4" t="s">
        <v>13</v>
      </c>
      <c r="G21568" s="4" t="s">
        <v>13</v>
      </c>
    </row>
    <row r="21569" spans="1:7">
      <c r="A21569" t="n">
        <v>182166</v>
      </c>
      <c r="B21569" s="46" t="n">
        <v>46</v>
      </c>
      <c r="C21569" s="7" t="n">
        <v>7</v>
      </c>
      <c r="D21569" s="7" t="n">
        <v>1.29999995231628</v>
      </c>
      <c r="E21569" s="7" t="n">
        <v>2</v>
      </c>
      <c r="F21569" s="7" t="n">
        <v>40</v>
      </c>
      <c r="G21569" s="7" t="n">
        <v>-31.2000007629395</v>
      </c>
    </row>
    <row r="21570" spans="1:7">
      <c r="A21570" t="s">
        <v>4</v>
      </c>
      <c r="B21570" s="4" t="s">
        <v>5</v>
      </c>
      <c r="C21570" s="4" t="s">
        <v>7</v>
      </c>
      <c r="D21570" s="4" t="s">
        <v>13</v>
      </c>
      <c r="E21570" s="4" t="s">
        <v>13</v>
      </c>
      <c r="F21570" s="4" t="s">
        <v>13</v>
      </c>
      <c r="G21570" s="4" t="s">
        <v>13</v>
      </c>
    </row>
    <row r="21571" spans="1:7">
      <c r="A21571" t="n">
        <v>182185</v>
      </c>
      <c r="B21571" s="46" t="n">
        <v>46</v>
      </c>
      <c r="C21571" s="7" t="n">
        <v>8</v>
      </c>
      <c r="D21571" s="7" t="n">
        <v>0.300000011920929</v>
      </c>
      <c r="E21571" s="7" t="n">
        <v>2</v>
      </c>
      <c r="F21571" s="7" t="n">
        <v>39.2999992370605</v>
      </c>
      <c r="G21571" s="7" t="n">
        <v>-25.7999992370605</v>
      </c>
    </row>
    <row r="21572" spans="1:7">
      <c r="A21572" t="s">
        <v>4</v>
      </c>
      <c r="B21572" s="4" t="s">
        <v>5</v>
      </c>
      <c r="C21572" s="4" t="s">
        <v>7</v>
      </c>
      <c r="D21572" s="4" t="s">
        <v>13</v>
      </c>
      <c r="E21572" s="4" t="s">
        <v>13</v>
      </c>
      <c r="F21572" s="4" t="s">
        <v>13</v>
      </c>
      <c r="G21572" s="4" t="s">
        <v>13</v>
      </c>
    </row>
    <row r="21573" spans="1:7">
      <c r="A21573" t="n">
        <v>182204</v>
      </c>
      <c r="B21573" s="46" t="n">
        <v>46</v>
      </c>
      <c r="C21573" s="7" t="n">
        <v>9</v>
      </c>
      <c r="D21573" s="7" t="n">
        <v>-1.45000004768372</v>
      </c>
      <c r="E21573" s="7" t="n">
        <v>2</v>
      </c>
      <c r="F21573" s="7" t="n">
        <v>40.4000015258789</v>
      </c>
      <c r="G21573" s="7" t="n">
        <v>-20.1000003814697</v>
      </c>
    </row>
    <row r="21574" spans="1:7">
      <c r="A21574" t="s">
        <v>4</v>
      </c>
      <c r="B21574" s="4" t="s">
        <v>5</v>
      </c>
      <c r="C21574" s="4" t="s">
        <v>7</v>
      </c>
      <c r="D21574" s="4" t="s">
        <v>13</v>
      </c>
      <c r="E21574" s="4" t="s">
        <v>13</v>
      </c>
      <c r="F21574" s="4" t="s">
        <v>13</v>
      </c>
      <c r="G21574" s="4" t="s">
        <v>13</v>
      </c>
    </row>
    <row r="21575" spans="1:7">
      <c r="A21575" t="n">
        <v>182223</v>
      </c>
      <c r="B21575" s="46" t="n">
        <v>46</v>
      </c>
      <c r="C21575" s="7" t="n">
        <v>11</v>
      </c>
      <c r="D21575" s="7" t="n">
        <v>-0.75</v>
      </c>
      <c r="E21575" s="7" t="n">
        <v>2</v>
      </c>
      <c r="F21575" s="7" t="n">
        <v>39.7000007629395</v>
      </c>
      <c r="G21575" s="7" t="n">
        <v>-22.1000003814697</v>
      </c>
    </row>
    <row r="21576" spans="1:7">
      <c r="A21576" t="s">
        <v>4</v>
      </c>
      <c r="B21576" s="4" t="s">
        <v>5</v>
      </c>
      <c r="C21576" s="4" t="s">
        <v>7</v>
      </c>
      <c r="D21576" s="4" t="s">
        <v>13</v>
      </c>
      <c r="E21576" s="4" t="s">
        <v>13</v>
      </c>
      <c r="F21576" s="4" t="s">
        <v>13</v>
      </c>
      <c r="G21576" s="4" t="s">
        <v>13</v>
      </c>
    </row>
    <row r="21577" spans="1:7">
      <c r="A21577" t="n">
        <v>182242</v>
      </c>
      <c r="B21577" s="46" t="n">
        <v>46</v>
      </c>
      <c r="C21577" s="7" t="n">
        <v>7032</v>
      </c>
      <c r="D21577" s="7" t="n">
        <v>-0.100000001490116</v>
      </c>
      <c r="E21577" s="7" t="n">
        <v>2</v>
      </c>
      <c r="F21577" s="7" t="n">
        <v>40.0499992370605</v>
      </c>
      <c r="G21577" s="7" t="n">
        <v>-25.6000003814697</v>
      </c>
    </row>
    <row r="21578" spans="1:7">
      <c r="A21578" t="s">
        <v>4</v>
      </c>
      <c r="B21578" s="4" t="s">
        <v>5</v>
      </c>
      <c r="C21578" s="4" t="s">
        <v>7</v>
      </c>
      <c r="D21578" s="4" t="s">
        <v>13</v>
      </c>
      <c r="E21578" s="4" t="s">
        <v>13</v>
      </c>
      <c r="F21578" s="4" t="s">
        <v>13</v>
      </c>
      <c r="G21578" s="4" t="s">
        <v>7</v>
      </c>
      <c r="H21578" s="4" t="s">
        <v>7</v>
      </c>
    </row>
    <row r="21579" spans="1:7">
      <c r="A21579" t="n">
        <v>182261</v>
      </c>
      <c r="B21579" s="55" t="n">
        <v>60</v>
      </c>
      <c r="C21579" s="7" t="n">
        <v>0</v>
      </c>
      <c r="D21579" s="7" t="n">
        <v>0</v>
      </c>
      <c r="E21579" s="7" t="n">
        <v>0</v>
      </c>
      <c r="F21579" s="7" t="n">
        <v>0</v>
      </c>
      <c r="G21579" s="7" t="n">
        <v>0</v>
      </c>
      <c r="H21579" s="7" t="n">
        <v>1</v>
      </c>
    </row>
    <row r="21580" spans="1:7">
      <c r="A21580" t="s">
        <v>4</v>
      </c>
      <c r="B21580" s="4" t="s">
        <v>5</v>
      </c>
      <c r="C21580" s="4" t="s">
        <v>7</v>
      </c>
      <c r="D21580" s="4" t="s">
        <v>13</v>
      </c>
      <c r="E21580" s="4" t="s">
        <v>13</v>
      </c>
      <c r="F21580" s="4" t="s">
        <v>13</v>
      </c>
      <c r="G21580" s="4" t="s">
        <v>7</v>
      </c>
      <c r="H21580" s="4" t="s">
        <v>7</v>
      </c>
    </row>
    <row r="21581" spans="1:7">
      <c r="A21581" t="n">
        <v>182280</v>
      </c>
      <c r="B21581" s="55" t="n">
        <v>60</v>
      </c>
      <c r="C21581" s="7" t="n">
        <v>0</v>
      </c>
      <c r="D21581" s="7" t="n">
        <v>0</v>
      </c>
      <c r="E21581" s="7" t="n">
        <v>0</v>
      </c>
      <c r="F21581" s="7" t="n">
        <v>0</v>
      </c>
      <c r="G21581" s="7" t="n">
        <v>0</v>
      </c>
      <c r="H21581" s="7" t="n">
        <v>0</v>
      </c>
    </row>
    <row r="21582" spans="1:7">
      <c r="A21582" t="s">
        <v>4</v>
      </c>
      <c r="B21582" s="4" t="s">
        <v>5</v>
      </c>
      <c r="C21582" s="4" t="s">
        <v>7</v>
      </c>
      <c r="D21582" s="4" t="s">
        <v>7</v>
      </c>
      <c r="E21582" s="4" t="s">
        <v>7</v>
      </c>
    </row>
    <row r="21583" spans="1:7">
      <c r="A21583" t="n">
        <v>182299</v>
      </c>
      <c r="B21583" s="56" t="n">
        <v>61</v>
      </c>
      <c r="C21583" s="7" t="n">
        <v>0</v>
      </c>
      <c r="D21583" s="7" t="n">
        <v>65533</v>
      </c>
      <c r="E21583" s="7" t="n">
        <v>0</v>
      </c>
    </row>
    <row r="21584" spans="1:7">
      <c r="A21584" t="s">
        <v>4</v>
      </c>
      <c r="B21584" s="4" t="s">
        <v>5</v>
      </c>
      <c r="C21584" s="4" t="s">
        <v>7</v>
      </c>
      <c r="D21584" s="4" t="s">
        <v>13</v>
      </c>
      <c r="E21584" s="4" t="s">
        <v>13</v>
      </c>
      <c r="F21584" s="4" t="s">
        <v>13</v>
      </c>
      <c r="G21584" s="4" t="s">
        <v>7</v>
      </c>
      <c r="H21584" s="4" t="s">
        <v>7</v>
      </c>
    </row>
    <row r="21585" spans="1:8">
      <c r="A21585" t="n">
        <v>182306</v>
      </c>
      <c r="B21585" s="55" t="n">
        <v>60</v>
      </c>
      <c r="C21585" s="7" t="n">
        <v>1</v>
      </c>
      <c r="D21585" s="7" t="n">
        <v>0</v>
      </c>
      <c r="E21585" s="7" t="n">
        <v>0</v>
      </c>
      <c r="F21585" s="7" t="n">
        <v>0</v>
      </c>
      <c r="G21585" s="7" t="n">
        <v>0</v>
      </c>
      <c r="H21585" s="7" t="n">
        <v>1</v>
      </c>
    </row>
    <row r="21586" spans="1:8">
      <c r="A21586" t="s">
        <v>4</v>
      </c>
      <c r="B21586" s="4" t="s">
        <v>5</v>
      </c>
      <c r="C21586" s="4" t="s">
        <v>7</v>
      </c>
      <c r="D21586" s="4" t="s">
        <v>13</v>
      </c>
      <c r="E21586" s="4" t="s">
        <v>13</v>
      </c>
      <c r="F21586" s="4" t="s">
        <v>13</v>
      </c>
      <c r="G21586" s="4" t="s">
        <v>7</v>
      </c>
      <c r="H21586" s="4" t="s">
        <v>7</v>
      </c>
    </row>
    <row r="21587" spans="1:8">
      <c r="A21587" t="n">
        <v>182325</v>
      </c>
      <c r="B21587" s="55" t="n">
        <v>60</v>
      </c>
      <c r="C21587" s="7" t="n">
        <v>1</v>
      </c>
      <c r="D21587" s="7" t="n">
        <v>0</v>
      </c>
      <c r="E21587" s="7" t="n">
        <v>0</v>
      </c>
      <c r="F21587" s="7" t="n">
        <v>0</v>
      </c>
      <c r="G21587" s="7" t="n">
        <v>0</v>
      </c>
      <c r="H21587" s="7" t="n">
        <v>0</v>
      </c>
    </row>
    <row r="21588" spans="1:8">
      <c r="A21588" t="s">
        <v>4</v>
      </c>
      <c r="B21588" s="4" t="s">
        <v>5</v>
      </c>
      <c r="C21588" s="4" t="s">
        <v>7</v>
      </c>
      <c r="D21588" s="4" t="s">
        <v>7</v>
      </c>
      <c r="E21588" s="4" t="s">
        <v>7</v>
      </c>
    </row>
    <row r="21589" spans="1:8">
      <c r="A21589" t="n">
        <v>182344</v>
      </c>
      <c r="B21589" s="56" t="n">
        <v>61</v>
      </c>
      <c r="C21589" s="7" t="n">
        <v>1</v>
      </c>
      <c r="D21589" s="7" t="n">
        <v>65533</v>
      </c>
      <c r="E21589" s="7" t="n">
        <v>0</v>
      </c>
    </row>
    <row r="21590" spans="1:8">
      <c r="A21590" t="s">
        <v>4</v>
      </c>
      <c r="B21590" s="4" t="s">
        <v>5</v>
      </c>
      <c r="C21590" s="4" t="s">
        <v>7</v>
      </c>
      <c r="D21590" s="4" t="s">
        <v>13</v>
      </c>
      <c r="E21590" s="4" t="s">
        <v>13</v>
      </c>
      <c r="F21590" s="4" t="s">
        <v>13</v>
      </c>
      <c r="G21590" s="4" t="s">
        <v>7</v>
      </c>
      <c r="H21590" s="4" t="s">
        <v>7</v>
      </c>
    </row>
    <row r="21591" spans="1:8">
      <c r="A21591" t="n">
        <v>182351</v>
      </c>
      <c r="B21591" s="55" t="n">
        <v>60</v>
      </c>
      <c r="C21591" s="7" t="n">
        <v>2</v>
      </c>
      <c r="D21591" s="7" t="n">
        <v>0</v>
      </c>
      <c r="E21591" s="7" t="n">
        <v>0</v>
      </c>
      <c r="F21591" s="7" t="n">
        <v>0</v>
      </c>
      <c r="G21591" s="7" t="n">
        <v>0</v>
      </c>
      <c r="H21591" s="7" t="n">
        <v>1</v>
      </c>
    </row>
    <row r="21592" spans="1:8">
      <c r="A21592" t="s">
        <v>4</v>
      </c>
      <c r="B21592" s="4" t="s">
        <v>5</v>
      </c>
      <c r="C21592" s="4" t="s">
        <v>7</v>
      </c>
      <c r="D21592" s="4" t="s">
        <v>13</v>
      </c>
      <c r="E21592" s="4" t="s">
        <v>13</v>
      </c>
      <c r="F21592" s="4" t="s">
        <v>13</v>
      </c>
      <c r="G21592" s="4" t="s">
        <v>7</v>
      </c>
      <c r="H21592" s="4" t="s">
        <v>7</v>
      </c>
    </row>
    <row r="21593" spans="1:8">
      <c r="A21593" t="n">
        <v>182370</v>
      </c>
      <c r="B21593" s="55" t="n">
        <v>60</v>
      </c>
      <c r="C21593" s="7" t="n">
        <v>2</v>
      </c>
      <c r="D21593" s="7" t="n">
        <v>0</v>
      </c>
      <c r="E21593" s="7" t="n">
        <v>0</v>
      </c>
      <c r="F21593" s="7" t="n">
        <v>0</v>
      </c>
      <c r="G21593" s="7" t="n">
        <v>0</v>
      </c>
      <c r="H21593" s="7" t="n">
        <v>0</v>
      </c>
    </row>
    <row r="21594" spans="1:8">
      <c r="A21594" t="s">
        <v>4</v>
      </c>
      <c r="B21594" s="4" t="s">
        <v>5</v>
      </c>
      <c r="C21594" s="4" t="s">
        <v>7</v>
      </c>
      <c r="D21594" s="4" t="s">
        <v>7</v>
      </c>
      <c r="E21594" s="4" t="s">
        <v>7</v>
      </c>
    </row>
    <row r="21595" spans="1:8">
      <c r="A21595" t="n">
        <v>182389</v>
      </c>
      <c r="B21595" s="56" t="n">
        <v>61</v>
      </c>
      <c r="C21595" s="7" t="n">
        <v>2</v>
      </c>
      <c r="D21595" s="7" t="n">
        <v>65533</v>
      </c>
      <c r="E21595" s="7" t="n">
        <v>0</v>
      </c>
    </row>
    <row r="21596" spans="1:8">
      <c r="A21596" t="s">
        <v>4</v>
      </c>
      <c r="B21596" s="4" t="s">
        <v>5</v>
      </c>
      <c r="C21596" s="4" t="s">
        <v>7</v>
      </c>
      <c r="D21596" s="4" t="s">
        <v>13</v>
      </c>
      <c r="E21596" s="4" t="s">
        <v>13</v>
      </c>
      <c r="F21596" s="4" t="s">
        <v>13</v>
      </c>
      <c r="G21596" s="4" t="s">
        <v>7</v>
      </c>
      <c r="H21596" s="4" t="s">
        <v>7</v>
      </c>
    </row>
    <row r="21597" spans="1:8">
      <c r="A21597" t="n">
        <v>182396</v>
      </c>
      <c r="B21597" s="55" t="n">
        <v>60</v>
      </c>
      <c r="C21597" s="7" t="n">
        <v>3</v>
      </c>
      <c r="D21597" s="7" t="n">
        <v>0</v>
      </c>
      <c r="E21597" s="7" t="n">
        <v>0</v>
      </c>
      <c r="F21597" s="7" t="n">
        <v>0</v>
      </c>
      <c r="G21597" s="7" t="n">
        <v>0</v>
      </c>
      <c r="H21597" s="7" t="n">
        <v>1</v>
      </c>
    </row>
    <row r="21598" spans="1:8">
      <c r="A21598" t="s">
        <v>4</v>
      </c>
      <c r="B21598" s="4" t="s">
        <v>5</v>
      </c>
      <c r="C21598" s="4" t="s">
        <v>7</v>
      </c>
      <c r="D21598" s="4" t="s">
        <v>13</v>
      </c>
      <c r="E21598" s="4" t="s">
        <v>13</v>
      </c>
      <c r="F21598" s="4" t="s">
        <v>13</v>
      </c>
      <c r="G21598" s="4" t="s">
        <v>7</v>
      </c>
      <c r="H21598" s="4" t="s">
        <v>7</v>
      </c>
    </row>
    <row r="21599" spans="1:8">
      <c r="A21599" t="n">
        <v>182415</v>
      </c>
      <c r="B21599" s="55" t="n">
        <v>60</v>
      </c>
      <c r="C21599" s="7" t="n">
        <v>3</v>
      </c>
      <c r="D21599" s="7" t="n">
        <v>0</v>
      </c>
      <c r="E21599" s="7" t="n">
        <v>0</v>
      </c>
      <c r="F21599" s="7" t="n">
        <v>0</v>
      </c>
      <c r="G21599" s="7" t="n">
        <v>0</v>
      </c>
      <c r="H21599" s="7" t="n">
        <v>0</v>
      </c>
    </row>
    <row r="21600" spans="1:8">
      <c r="A21600" t="s">
        <v>4</v>
      </c>
      <c r="B21600" s="4" t="s">
        <v>5</v>
      </c>
      <c r="C21600" s="4" t="s">
        <v>7</v>
      </c>
      <c r="D21600" s="4" t="s">
        <v>7</v>
      </c>
      <c r="E21600" s="4" t="s">
        <v>7</v>
      </c>
    </row>
    <row r="21601" spans="1:8">
      <c r="A21601" t="n">
        <v>182434</v>
      </c>
      <c r="B21601" s="56" t="n">
        <v>61</v>
      </c>
      <c r="C21601" s="7" t="n">
        <v>3</v>
      </c>
      <c r="D21601" s="7" t="n">
        <v>65533</v>
      </c>
      <c r="E21601" s="7" t="n">
        <v>0</v>
      </c>
    </row>
    <row r="21602" spans="1:8">
      <c r="A21602" t="s">
        <v>4</v>
      </c>
      <c r="B21602" s="4" t="s">
        <v>5</v>
      </c>
      <c r="C21602" s="4" t="s">
        <v>7</v>
      </c>
      <c r="D21602" s="4" t="s">
        <v>13</v>
      </c>
      <c r="E21602" s="4" t="s">
        <v>13</v>
      </c>
      <c r="F21602" s="4" t="s">
        <v>13</v>
      </c>
      <c r="G21602" s="4" t="s">
        <v>7</v>
      </c>
      <c r="H21602" s="4" t="s">
        <v>7</v>
      </c>
    </row>
    <row r="21603" spans="1:8">
      <c r="A21603" t="n">
        <v>182441</v>
      </c>
      <c r="B21603" s="55" t="n">
        <v>60</v>
      </c>
      <c r="C21603" s="7" t="n">
        <v>4</v>
      </c>
      <c r="D21603" s="7" t="n">
        <v>0</v>
      </c>
      <c r="E21603" s="7" t="n">
        <v>0</v>
      </c>
      <c r="F21603" s="7" t="n">
        <v>0</v>
      </c>
      <c r="G21603" s="7" t="n">
        <v>0</v>
      </c>
      <c r="H21603" s="7" t="n">
        <v>1</v>
      </c>
    </row>
    <row r="21604" spans="1:8">
      <c r="A21604" t="s">
        <v>4</v>
      </c>
      <c r="B21604" s="4" t="s">
        <v>5</v>
      </c>
      <c r="C21604" s="4" t="s">
        <v>7</v>
      </c>
      <c r="D21604" s="4" t="s">
        <v>13</v>
      </c>
      <c r="E21604" s="4" t="s">
        <v>13</v>
      </c>
      <c r="F21604" s="4" t="s">
        <v>13</v>
      </c>
      <c r="G21604" s="4" t="s">
        <v>7</v>
      </c>
      <c r="H21604" s="4" t="s">
        <v>7</v>
      </c>
    </row>
    <row r="21605" spans="1:8">
      <c r="A21605" t="n">
        <v>182460</v>
      </c>
      <c r="B21605" s="55" t="n">
        <v>60</v>
      </c>
      <c r="C21605" s="7" t="n">
        <v>4</v>
      </c>
      <c r="D21605" s="7" t="n">
        <v>0</v>
      </c>
      <c r="E21605" s="7" t="n">
        <v>0</v>
      </c>
      <c r="F21605" s="7" t="n">
        <v>0</v>
      </c>
      <c r="G21605" s="7" t="n">
        <v>0</v>
      </c>
      <c r="H21605" s="7" t="n">
        <v>0</v>
      </c>
    </row>
    <row r="21606" spans="1:8">
      <c r="A21606" t="s">
        <v>4</v>
      </c>
      <c r="B21606" s="4" t="s">
        <v>5</v>
      </c>
      <c r="C21606" s="4" t="s">
        <v>7</v>
      </c>
      <c r="D21606" s="4" t="s">
        <v>7</v>
      </c>
      <c r="E21606" s="4" t="s">
        <v>7</v>
      </c>
    </row>
    <row r="21607" spans="1:8">
      <c r="A21607" t="n">
        <v>182479</v>
      </c>
      <c r="B21607" s="56" t="n">
        <v>61</v>
      </c>
      <c r="C21607" s="7" t="n">
        <v>4</v>
      </c>
      <c r="D21607" s="7" t="n">
        <v>65533</v>
      </c>
      <c r="E21607" s="7" t="n">
        <v>0</v>
      </c>
    </row>
    <row r="21608" spans="1:8">
      <c r="A21608" t="s">
        <v>4</v>
      </c>
      <c r="B21608" s="4" t="s">
        <v>5</v>
      </c>
      <c r="C21608" s="4" t="s">
        <v>7</v>
      </c>
      <c r="D21608" s="4" t="s">
        <v>13</v>
      </c>
      <c r="E21608" s="4" t="s">
        <v>13</v>
      </c>
      <c r="F21608" s="4" t="s">
        <v>13</v>
      </c>
      <c r="G21608" s="4" t="s">
        <v>7</v>
      </c>
      <c r="H21608" s="4" t="s">
        <v>7</v>
      </c>
    </row>
    <row r="21609" spans="1:8">
      <c r="A21609" t="n">
        <v>182486</v>
      </c>
      <c r="B21609" s="55" t="n">
        <v>60</v>
      </c>
      <c r="C21609" s="7" t="n">
        <v>5</v>
      </c>
      <c r="D21609" s="7" t="n">
        <v>0</v>
      </c>
      <c r="E21609" s="7" t="n">
        <v>0</v>
      </c>
      <c r="F21609" s="7" t="n">
        <v>0</v>
      </c>
      <c r="G21609" s="7" t="n">
        <v>0</v>
      </c>
      <c r="H21609" s="7" t="n">
        <v>1</v>
      </c>
    </row>
    <row r="21610" spans="1:8">
      <c r="A21610" t="s">
        <v>4</v>
      </c>
      <c r="B21610" s="4" t="s">
        <v>5</v>
      </c>
      <c r="C21610" s="4" t="s">
        <v>7</v>
      </c>
      <c r="D21610" s="4" t="s">
        <v>13</v>
      </c>
      <c r="E21610" s="4" t="s">
        <v>13</v>
      </c>
      <c r="F21610" s="4" t="s">
        <v>13</v>
      </c>
      <c r="G21610" s="4" t="s">
        <v>7</v>
      </c>
      <c r="H21610" s="4" t="s">
        <v>7</v>
      </c>
    </row>
    <row r="21611" spans="1:8">
      <c r="A21611" t="n">
        <v>182505</v>
      </c>
      <c r="B21611" s="55" t="n">
        <v>60</v>
      </c>
      <c r="C21611" s="7" t="n">
        <v>5</v>
      </c>
      <c r="D21611" s="7" t="n">
        <v>0</v>
      </c>
      <c r="E21611" s="7" t="n">
        <v>0</v>
      </c>
      <c r="F21611" s="7" t="n">
        <v>0</v>
      </c>
      <c r="G21611" s="7" t="n">
        <v>0</v>
      </c>
      <c r="H21611" s="7" t="n">
        <v>0</v>
      </c>
    </row>
    <row r="21612" spans="1:8">
      <c r="A21612" t="s">
        <v>4</v>
      </c>
      <c r="B21612" s="4" t="s">
        <v>5</v>
      </c>
      <c r="C21612" s="4" t="s">
        <v>7</v>
      </c>
      <c r="D21612" s="4" t="s">
        <v>7</v>
      </c>
      <c r="E21612" s="4" t="s">
        <v>7</v>
      </c>
    </row>
    <row r="21613" spans="1:8">
      <c r="A21613" t="n">
        <v>182524</v>
      </c>
      <c r="B21613" s="56" t="n">
        <v>61</v>
      </c>
      <c r="C21613" s="7" t="n">
        <v>5</v>
      </c>
      <c r="D21613" s="7" t="n">
        <v>65533</v>
      </c>
      <c r="E21613" s="7" t="n">
        <v>0</v>
      </c>
    </row>
    <row r="21614" spans="1:8">
      <c r="A21614" t="s">
        <v>4</v>
      </c>
      <c r="B21614" s="4" t="s">
        <v>5</v>
      </c>
      <c r="C21614" s="4" t="s">
        <v>7</v>
      </c>
      <c r="D21614" s="4" t="s">
        <v>13</v>
      </c>
      <c r="E21614" s="4" t="s">
        <v>13</v>
      </c>
      <c r="F21614" s="4" t="s">
        <v>13</v>
      </c>
      <c r="G21614" s="4" t="s">
        <v>7</v>
      </c>
      <c r="H21614" s="4" t="s">
        <v>7</v>
      </c>
    </row>
    <row r="21615" spans="1:8">
      <c r="A21615" t="n">
        <v>182531</v>
      </c>
      <c r="B21615" s="55" t="n">
        <v>60</v>
      </c>
      <c r="C21615" s="7" t="n">
        <v>6</v>
      </c>
      <c r="D21615" s="7" t="n">
        <v>0</v>
      </c>
      <c r="E21615" s="7" t="n">
        <v>0</v>
      </c>
      <c r="F21615" s="7" t="n">
        <v>0</v>
      </c>
      <c r="G21615" s="7" t="n">
        <v>0</v>
      </c>
      <c r="H21615" s="7" t="n">
        <v>1</v>
      </c>
    </row>
    <row r="21616" spans="1:8">
      <c r="A21616" t="s">
        <v>4</v>
      </c>
      <c r="B21616" s="4" t="s">
        <v>5</v>
      </c>
      <c r="C21616" s="4" t="s">
        <v>7</v>
      </c>
      <c r="D21616" s="4" t="s">
        <v>13</v>
      </c>
      <c r="E21616" s="4" t="s">
        <v>13</v>
      </c>
      <c r="F21616" s="4" t="s">
        <v>13</v>
      </c>
      <c r="G21616" s="4" t="s">
        <v>7</v>
      </c>
      <c r="H21616" s="4" t="s">
        <v>7</v>
      </c>
    </row>
    <row r="21617" spans="1:8">
      <c r="A21617" t="n">
        <v>182550</v>
      </c>
      <c r="B21617" s="55" t="n">
        <v>60</v>
      </c>
      <c r="C21617" s="7" t="n">
        <v>6</v>
      </c>
      <c r="D21617" s="7" t="n">
        <v>0</v>
      </c>
      <c r="E21617" s="7" t="n">
        <v>0</v>
      </c>
      <c r="F21617" s="7" t="n">
        <v>0</v>
      </c>
      <c r="G21617" s="7" t="n">
        <v>0</v>
      </c>
      <c r="H21617" s="7" t="n">
        <v>0</v>
      </c>
    </row>
    <row r="21618" spans="1:8">
      <c r="A21618" t="s">
        <v>4</v>
      </c>
      <c r="B21618" s="4" t="s">
        <v>5</v>
      </c>
      <c r="C21618" s="4" t="s">
        <v>7</v>
      </c>
      <c r="D21618" s="4" t="s">
        <v>7</v>
      </c>
      <c r="E21618" s="4" t="s">
        <v>7</v>
      </c>
    </row>
    <row r="21619" spans="1:8">
      <c r="A21619" t="n">
        <v>182569</v>
      </c>
      <c r="B21619" s="56" t="n">
        <v>61</v>
      </c>
      <c r="C21619" s="7" t="n">
        <v>6</v>
      </c>
      <c r="D21619" s="7" t="n">
        <v>65533</v>
      </c>
      <c r="E21619" s="7" t="n">
        <v>0</v>
      </c>
    </row>
    <row r="21620" spans="1:8">
      <c r="A21620" t="s">
        <v>4</v>
      </c>
      <c r="B21620" s="4" t="s">
        <v>5</v>
      </c>
      <c r="C21620" s="4" t="s">
        <v>7</v>
      </c>
      <c r="D21620" s="4" t="s">
        <v>13</v>
      </c>
      <c r="E21620" s="4" t="s">
        <v>13</v>
      </c>
      <c r="F21620" s="4" t="s">
        <v>13</v>
      </c>
      <c r="G21620" s="4" t="s">
        <v>7</v>
      </c>
      <c r="H21620" s="4" t="s">
        <v>7</v>
      </c>
    </row>
    <row r="21621" spans="1:8">
      <c r="A21621" t="n">
        <v>182576</v>
      </c>
      <c r="B21621" s="55" t="n">
        <v>60</v>
      </c>
      <c r="C21621" s="7" t="n">
        <v>7</v>
      </c>
      <c r="D21621" s="7" t="n">
        <v>0</v>
      </c>
      <c r="E21621" s="7" t="n">
        <v>0</v>
      </c>
      <c r="F21621" s="7" t="n">
        <v>0</v>
      </c>
      <c r="G21621" s="7" t="n">
        <v>0</v>
      </c>
      <c r="H21621" s="7" t="n">
        <v>1</v>
      </c>
    </row>
    <row r="21622" spans="1:8">
      <c r="A21622" t="s">
        <v>4</v>
      </c>
      <c r="B21622" s="4" t="s">
        <v>5</v>
      </c>
      <c r="C21622" s="4" t="s">
        <v>7</v>
      </c>
      <c r="D21622" s="4" t="s">
        <v>13</v>
      </c>
      <c r="E21622" s="4" t="s">
        <v>13</v>
      </c>
      <c r="F21622" s="4" t="s">
        <v>13</v>
      </c>
      <c r="G21622" s="4" t="s">
        <v>7</v>
      </c>
      <c r="H21622" s="4" t="s">
        <v>7</v>
      </c>
    </row>
    <row r="21623" spans="1:8">
      <c r="A21623" t="n">
        <v>182595</v>
      </c>
      <c r="B21623" s="55" t="n">
        <v>60</v>
      </c>
      <c r="C21623" s="7" t="n">
        <v>7</v>
      </c>
      <c r="D21623" s="7" t="n">
        <v>0</v>
      </c>
      <c r="E21623" s="7" t="n">
        <v>0</v>
      </c>
      <c r="F21623" s="7" t="n">
        <v>0</v>
      </c>
      <c r="G21623" s="7" t="n">
        <v>0</v>
      </c>
      <c r="H21623" s="7" t="n">
        <v>0</v>
      </c>
    </row>
    <row r="21624" spans="1:8">
      <c r="A21624" t="s">
        <v>4</v>
      </c>
      <c r="B21624" s="4" t="s">
        <v>5</v>
      </c>
      <c r="C21624" s="4" t="s">
        <v>7</v>
      </c>
      <c r="D21624" s="4" t="s">
        <v>7</v>
      </c>
      <c r="E21624" s="4" t="s">
        <v>7</v>
      </c>
    </row>
    <row r="21625" spans="1:8">
      <c r="A21625" t="n">
        <v>182614</v>
      </c>
      <c r="B21625" s="56" t="n">
        <v>61</v>
      </c>
      <c r="C21625" s="7" t="n">
        <v>7</v>
      </c>
      <c r="D21625" s="7" t="n">
        <v>65533</v>
      </c>
      <c r="E21625" s="7" t="n">
        <v>0</v>
      </c>
    </row>
    <row r="21626" spans="1:8">
      <c r="A21626" t="s">
        <v>4</v>
      </c>
      <c r="B21626" s="4" t="s">
        <v>5</v>
      </c>
      <c r="C21626" s="4" t="s">
        <v>7</v>
      </c>
      <c r="D21626" s="4" t="s">
        <v>13</v>
      </c>
      <c r="E21626" s="4" t="s">
        <v>13</v>
      </c>
      <c r="F21626" s="4" t="s">
        <v>13</v>
      </c>
      <c r="G21626" s="4" t="s">
        <v>7</v>
      </c>
      <c r="H21626" s="4" t="s">
        <v>7</v>
      </c>
    </row>
    <row r="21627" spans="1:8">
      <c r="A21627" t="n">
        <v>182621</v>
      </c>
      <c r="B21627" s="55" t="n">
        <v>60</v>
      </c>
      <c r="C21627" s="7" t="n">
        <v>8</v>
      </c>
      <c r="D21627" s="7" t="n">
        <v>0</v>
      </c>
      <c r="E21627" s="7" t="n">
        <v>0</v>
      </c>
      <c r="F21627" s="7" t="n">
        <v>0</v>
      </c>
      <c r="G21627" s="7" t="n">
        <v>0</v>
      </c>
      <c r="H21627" s="7" t="n">
        <v>1</v>
      </c>
    </row>
    <row r="21628" spans="1:8">
      <c r="A21628" t="s">
        <v>4</v>
      </c>
      <c r="B21628" s="4" t="s">
        <v>5</v>
      </c>
      <c r="C21628" s="4" t="s">
        <v>7</v>
      </c>
      <c r="D21628" s="4" t="s">
        <v>13</v>
      </c>
      <c r="E21628" s="4" t="s">
        <v>13</v>
      </c>
      <c r="F21628" s="4" t="s">
        <v>13</v>
      </c>
      <c r="G21628" s="4" t="s">
        <v>7</v>
      </c>
      <c r="H21628" s="4" t="s">
        <v>7</v>
      </c>
    </row>
    <row r="21629" spans="1:8">
      <c r="A21629" t="n">
        <v>182640</v>
      </c>
      <c r="B21629" s="55" t="n">
        <v>60</v>
      </c>
      <c r="C21629" s="7" t="n">
        <v>8</v>
      </c>
      <c r="D21629" s="7" t="n">
        <v>0</v>
      </c>
      <c r="E21629" s="7" t="n">
        <v>0</v>
      </c>
      <c r="F21629" s="7" t="n">
        <v>0</v>
      </c>
      <c r="G21629" s="7" t="n">
        <v>0</v>
      </c>
      <c r="H21629" s="7" t="n">
        <v>0</v>
      </c>
    </row>
    <row r="21630" spans="1:8">
      <c r="A21630" t="s">
        <v>4</v>
      </c>
      <c r="B21630" s="4" t="s">
        <v>5</v>
      </c>
      <c r="C21630" s="4" t="s">
        <v>7</v>
      </c>
      <c r="D21630" s="4" t="s">
        <v>7</v>
      </c>
      <c r="E21630" s="4" t="s">
        <v>7</v>
      </c>
    </row>
    <row r="21631" spans="1:8">
      <c r="A21631" t="n">
        <v>182659</v>
      </c>
      <c r="B21631" s="56" t="n">
        <v>61</v>
      </c>
      <c r="C21631" s="7" t="n">
        <v>8</v>
      </c>
      <c r="D21631" s="7" t="n">
        <v>65533</v>
      </c>
      <c r="E21631" s="7" t="n">
        <v>0</v>
      </c>
    </row>
    <row r="21632" spans="1:8">
      <c r="A21632" t="s">
        <v>4</v>
      </c>
      <c r="B21632" s="4" t="s">
        <v>5</v>
      </c>
      <c r="C21632" s="4" t="s">
        <v>7</v>
      </c>
      <c r="D21632" s="4" t="s">
        <v>13</v>
      </c>
      <c r="E21632" s="4" t="s">
        <v>13</v>
      </c>
      <c r="F21632" s="4" t="s">
        <v>13</v>
      </c>
      <c r="G21632" s="4" t="s">
        <v>7</v>
      </c>
      <c r="H21632" s="4" t="s">
        <v>7</v>
      </c>
    </row>
    <row r="21633" spans="1:8">
      <c r="A21633" t="n">
        <v>182666</v>
      </c>
      <c r="B21633" s="55" t="n">
        <v>60</v>
      </c>
      <c r="C21633" s="7" t="n">
        <v>9</v>
      </c>
      <c r="D21633" s="7" t="n">
        <v>0</v>
      </c>
      <c r="E21633" s="7" t="n">
        <v>0</v>
      </c>
      <c r="F21633" s="7" t="n">
        <v>0</v>
      </c>
      <c r="G21633" s="7" t="n">
        <v>0</v>
      </c>
      <c r="H21633" s="7" t="n">
        <v>1</v>
      </c>
    </row>
    <row r="21634" spans="1:8">
      <c r="A21634" t="s">
        <v>4</v>
      </c>
      <c r="B21634" s="4" t="s">
        <v>5</v>
      </c>
      <c r="C21634" s="4" t="s">
        <v>7</v>
      </c>
      <c r="D21634" s="4" t="s">
        <v>13</v>
      </c>
      <c r="E21634" s="4" t="s">
        <v>13</v>
      </c>
      <c r="F21634" s="4" t="s">
        <v>13</v>
      </c>
      <c r="G21634" s="4" t="s">
        <v>7</v>
      </c>
      <c r="H21634" s="4" t="s">
        <v>7</v>
      </c>
    </row>
    <row r="21635" spans="1:8">
      <c r="A21635" t="n">
        <v>182685</v>
      </c>
      <c r="B21635" s="55" t="n">
        <v>60</v>
      </c>
      <c r="C21635" s="7" t="n">
        <v>9</v>
      </c>
      <c r="D21635" s="7" t="n">
        <v>0</v>
      </c>
      <c r="E21635" s="7" t="n">
        <v>0</v>
      </c>
      <c r="F21635" s="7" t="n">
        <v>0</v>
      </c>
      <c r="G21635" s="7" t="n">
        <v>0</v>
      </c>
      <c r="H21635" s="7" t="n">
        <v>0</v>
      </c>
    </row>
    <row r="21636" spans="1:8">
      <c r="A21636" t="s">
        <v>4</v>
      </c>
      <c r="B21636" s="4" t="s">
        <v>5</v>
      </c>
      <c r="C21636" s="4" t="s">
        <v>7</v>
      </c>
      <c r="D21636" s="4" t="s">
        <v>7</v>
      </c>
      <c r="E21636" s="4" t="s">
        <v>7</v>
      </c>
    </row>
    <row r="21637" spans="1:8">
      <c r="A21637" t="n">
        <v>182704</v>
      </c>
      <c r="B21637" s="56" t="n">
        <v>61</v>
      </c>
      <c r="C21637" s="7" t="n">
        <v>9</v>
      </c>
      <c r="D21637" s="7" t="n">
        <v>65533</v>
      </c>
      <c r="E21637" s="7" t="n">
        <v>0</v>
      </c>
    </row>
    <row r="21638" spans="1:8">
      <c r="A21638" t="s">
        <v>4</v>
      </c>
      <c r="B21638" s="4" t="s">
        <v>5</v>
      </c>
      <c r="C21638" s="4" t="s">
        <v>7</v>
      </c>
      <c r="D21638" s="4" t="s">
        <v>13</v>
      </c>
      <c r="E21638" s="4" t="s">
        <v>13</v>
      </c>
      <c r="F21638" s="4" t="s">
        <v>13</v>
      </c>
      <c r="G21638" s="4" t="s">
        <v>7</v>
      </c>
      <c r="H21638" s="4" t="s">
        <v>7</v>
      </c>
    </row>
    <row r="21639" spans="1:8">
      <c r="A21639" t="n">
        <v>182711</v>
      </c>
      <c r="B21639" s="55" t="n">
        <v>60</v>
      </c>
      <c r="C21639" s="7" t="n">
        <v>11</v>
      </c>
      <c r="D21639" s="7" t="n">
        <v>0</v>
      </c>
      <c r="E21639" s="7" t="n">
        <v>0</v>
      </c>
      <c r="F21639" s="7" t="n">
        <v>0</v>
      </c>
      <c r="G21639" s="7" t="n">
        <v>0</v>
      </c>
      <c r="H21639" s="7" t="n">
        <v>1</v>
      </c>
    </row>
    <row r="21640" spans="1:8">
      <c r="A21640" t="s">
        <v>4</v>
      </c>
      <c r="B21640" s="4" t="s">
        <v>5</v>
      </c>
      <c r="C21640" s="4" t="s">
        <v>7</v>
      </c>
      <c r="D21640" s="4" t="s">
        <v>13</v>
      </c>
      <c r="E21640" s="4" t="s">
        <v>13</v>
      </c>
      <c r="F21640" s="4" t="s">
        <v>13</v>
      </c>
      <c r="G21640" s="4" t="s">
        <v>7</v>
      </c>
      <c r="H21640" s="4" t="s">
        <v>7</v>
      </c>
    </row>
    <row r="21641" spans="1:8">
      <c r="A21641" t="n">
        <v>182730</v>
      </c>
      <c r="B21641" s="55" t="n">
        <v>60</v>
      </c>
      <c r="C21641" s="7" t="n">
        <v>11</v>
      </c>
      <c r="D21641" s="7" t="n">
        <v>0</v>
      </c>
      <c r="E21641" s="7" t="n">
        <v>0</v>
      </c>
      <c r="F21641" s="7" t="n">
        <v>0</v>
      </c>
      <c r="G21641" s="7" t="n">
        <v>0</v>
      </c>
      <c r="H21641" s="7" t="n">
        <v>0</v>
      </c>
    </row>
    <row r="21642" spans="1:8">
      <c r="A21642" t="s">
        <v>4</v>
      </c>
      <c r="B21642" s="4" t="s">
        <v>5</v>
      </c>
      <c r="C21642" s="4" t="s">
        <v>7</v>
      </c>
      <c r="D21642" s="4" t="s">
        <v>7</v>
      </c>
      <c r="E21642" s="4" t="s">
        <v>7</v>
      </c>
    </row>
    <row r="21643" spans="1:8">
      <c r="A21643" t="n">
        <v>182749</v>
      </c>
      <c r="B21643" s="56" t="n">
        <v>61</v>
      </c>
      <c r="C21643" s="7" t="n">
        <v>11</v>
      </c>
      <c r="D21643" s="7" t="n">
        <v>65533</v>
      </c>
      <c r="E21643" s="7" t="n">
        <v>0</v>
      </c>
    </row>
    <row r="21644" spans="1:8">
      <c r="A21644" t="s">
        <v>4</v>
      </c>
      <c r="B21644" s="4" t="s">
        <v>5</v>
      </c>
      <c r="C21644" s="4" t="s">
        <v>7</v>
      </c>
      <c r="D21644" s="4" t="s">
        <v>13</v>
      </c>
      <c r="E21644" s="4" t="s">
        <v>13</v>
      </c>
      <c r="F21644" s="4" t="s">
        <v>13</v>
      </c>
      <c r="G21644" s="4" t="s">
        <v>7</v>
      </c>
      <c r="H21644" s="4" t="s">
        <v>7</v>
      </c>
    </row>
    <row r="21645" spans="1:8">
      <c r="A21645" t="n">
        <v>182756</v>
      </c>
      <c r="B21645" s="55" t="n">
        <v>60</v>
      </c>
      <c r="C21645" s="7" t="n">
        <v>7032</v>
      </c>
      <c r="D21645" s="7" t="n">
        <v>0</v>
      </c>
      <c r="E21645" s="7" t="n">
        <v>0</v>
      </c>
      <c r="F21645" s="7" t="n">
        <v>0</v>
      </c>
      <c r="G21645" s="7" t="n">
        <v>0</v>
      </c>
      <c r="H21645" s="7" t="n">
        <v>1</v>
      </c>
    </row>
    <row r="21646" spans="1:8">
      <c r="A21646" t="s">
        <v>4</v>
      </c>
      <c r="B21646" s="4" t="s">
        <v>5</v>
      </c>
      <c r="C21646" s="4" t="s">
        <v>7</v>
      </c>
      <c r="D21646" s="4" t="s">
        <v>13</v>
      </c>
      <c r="E21646" s="4" t="s">
        <v>13</v>
      </c>
      <c r="F21646" s="4" t="s">
        <v>13</v>
      </c>
      <c r="G21646" s="4" t="s">
        <v>7</v>
      </c>
      <c r="H21646" s="4" t="s">
        <v>7</v>
      </c>
    </row>
    <row r="21647" spans="1:8">
      <c r="A21647" t="n">
        <v>182775</v>
      </c>
      <c r="B21647" s="55" t="n">
        <v>60</v>
      </c>
      <c r="C21647" s="7" t="n">
        <v>7032</v>
      </c>
      <c r="D21647" s="7" t="n">
        <v>0</v>
      </c>
      <c r="E21647" s="7" t="n">
        <v>0</v>
      </c>
      <c r="F21647" s="7" t="n">
        <v>0</v>
      </c>
      <c r="G21647" s="7" t="n">
        <v>0</v>
      </c>
      <c r="H21647" s="7" t="n">
        <v>0</v>
      </c>
    </row>
    <row r="21648" spans="1:8">
      <c r="A21648" t="s">
        <v>4</v>
      </c>
      <c r="B21648" s="4" t="s">
        <v>5</v>
      </c>
      <c r="C21648" s="4" t="s">
        <v>7</v>
      </c>
      <c r="D21648" s="4" t="s">
        <v>7</v>
      </c>
      <c r="E21648" s="4" t="s">
        <v>7</v>
      </c>
    </row>
    <row r="21649" spans="1:8">
      <c r="A21649" t="n">
        <v>182794</v>
      </c>
      <c r="B21649" s="56" t="n">
        <v>61</v>
      </c>
      <c r="C21649" s="7" t="n">
        <v>7032</v>
      </c>
      <c r="D21649" s="7" t="n">
        <v>65533</v>
      </c>
      <c r="E21649" s="7" t="n">
        <v>0</v>
      </c>
    </row>
    <row r="21650" spans="1:8">
      <c r="A21650" t="s">
        <v>4</v>
      </c>
      <c r="B21650" s="4" t="s">
        <v>5</v>
      </c>
      <c r="C21650" s="4" t="s">
        <v>8</v>
      </c>
      <c r="D21650" s="4" t="s">
        <v>8</v>
      </c>
      <c r="E21650" s="4" t="s">
        <v>13</v>
      </c>
      <c r="F21650" s="4" t="s">
        <v>13</v>
      </c>
      <c r="G21650" s="4" t="s">
        <v>13</v>
      </c>
      <c r="H21650" s="4" t="s">
        <v>7</v>
      </c>
    </row>
    <row r="21651" spans="1:8">
      <c r="A21651" t="n">
        <v>182801</v>
      </c>
      <c r="B21651" s="31" t="n">
        <v>45</v>
      </c>
      <c r="C21651" s="7" t="n">
        <v>2</v>
      </c>
      <c r="D21651" s="7" t="n">
        <v>3</v>
      </c>
      <c r="E21651" s="7" t="n">
        <v>-0.0399999991059303</v>
      </c>
      <c r="F21651" s="7" t="n">
        <v>3.24000000953674</v>
      </c>
      <c r="G21651" s="7" t="n">
        <v>41.1500015258789</v>
      </c>
      <c r="H21651" s="7" t="n">
        <v>0</v>
      </c>
    </row>
    <row r="21652" spans="1:8">
      <c r="A21652" t="s">
        <v>4</v>
      </c>
      <c r="B21652" s="4" t="s">
        <v>5</v>
      </c>
      <c r="C21652" s="4" t="s">
        <v>8</v>
      </c>
      <c r="D21652" s="4" t="s">
        <v>8</v>
      </c>
      <c r="E21652" s="4" t="s">
        <v>13</v>
      </c>
      <c r="F21652" s="4" t="s">
        <v>13</v>
      </c>
      <c r="G21652" s="4" t="s">
        <v>13</v>
      </c>
      <c r="H21652" s="4" t="s">
        <v>7</v>
      </c>
      <c r="I21652" s="4" t="s">
        <v>8</v>
      </c>
    </row>
    <row r="21653" spans="1:8">
      <c r="A21653" t="n">
        <v>182818</v>
      </c>
      <c r="B21653" s="31" t="n">
        <v>45</v>
      </c>
      <c r="C21653" s="7" t="n">
        <v>4</v>
      </c>
      <c r="D21653" s="7" t="n">
        <v>3</v>
      </c>
      <c r="E21653" s="7" t="n">
        <v>3.59999990463257</v>
      </c>
      <c r="F21653" s="7" t="n">
        <v>327.970001220703</v>
      </c>
      <c r="G21653" s="7" t="n">
        <v>0</v>
      </c>
      <c r="H21653" s="7" t="n">
        <v>0</v>
      </c>
      <c r="I21653" s="7" t="n">
        <v>0</v>
      </c>
    </row>
    <row r="21654" spans="1:8">
      <c r="A21654" t="s">
        <v>4</v>
      </c>
      <c r="B21654" s="4" t="s">
        <v>5</v>
      </c>
      <c r="C21654" s="4" t="s">
        <v>8</v>
      </c>
      <c r="D21654" s="4" t="s">
        <v>8</v>
      </c>
      <c r="E21654" s="4" t="s">
        <v>13</v>
      </c>
      <c r="F21654" s="4" t="s">
        <v>7</v>
      </c>
    </row>
    <row r="21655" spans="1:8">
      <c r="A21655" t="n">
        <v>182836</v>
      </c>
      <c r="B21655" s="31" t="n">
        <v>45</v>
      </c>
      <c r="C21655" s="7" t="n">
        <v>5</v>
      </c>
      <c r="D21655" s="7" t="n">
        <v>3</v>
      </c>
      <c r="E21655" s="7" t="n">
        <v>4.19999980926514</v>
      </c>
      <c r="F21655" s="7" t="n">
        <v>0</v>
      </c>
    </row>
    <row r="21656" spans="1:8">
      <c r="A21656" t="s">
        <v>4</v>
      </c>
      <c r="B21656" s="4" t="s">
        <v>5</v>
      </c>
      <c r="C21656" s="4" t="s">
        <v>8</v>
      </c>
      <c r="D21656" s="4" t="s">
        <v>8</v>
      </c>
      <c r="E21656" s="4" t="s">
        <v>13</v>
      </c>
      <c r="F21656" s="4" t="s">
        <v>7</v>
      </c>
    </row>
    <row r="21657" spans="1:8">
      <c r="A21657" t="n">
        <v>182845</v>
      </c>
      <c r="B21657" s="31" t="n">
        <v>45</v>
      </c>
      <c r="C21657" s="7" t="n">
        <v>11</v>
      </c>
      <c r="D21657" s="7" t="n">
        <v>3</v>
      </c>
      <c r="E21657" s="7" t="n">
        <v>34</v>
      </c>
      <c r="F21657" s="7" t="n">
        <v>0</v>
      </c>
    </row>
    <row r="21658" spans="1:8">
      <c r="A21658" t="s">
        <v>4</v>
      </c>
      <c r="B21658" s="4" t="s">
        <v>5</v>
      </c>
      <c r="C21658" s="4" t="s">
        <v>7</v>
      </c>
      <c r="D21658" s="4" t="s">
        <v>7</v>
      </c>
      <c r="E21658" s="4" t="s">
        <v>7</v>
      </c>
    </row>
    <row r="21659" spans="1:8">
      <c r="A21659" t="n">
        <v>182854</v>
      </c>
      <c r="B21659" s="56" t="n">
        <v>61</v>
      </c>
      <c r="C21659" s="7" t="n">
        <v>1</v>
      </c>
      <c r="D21659" s="7" t="n">
        <v>12</v>
      </c>
      <c r="E21659" s="7" t="n">
        <v>0</v>
      </c>
    </row>
    <row r="21660" spans="1:8">
      <c r="A21660" t="s">
        <v>4</v>
      </c>
      <c r="B21660" s="4" t="s">
        <v>5</v>
      </c>
      <c r="C21660" s="4" t="s">
        <v>7</v>
      </c>
      <c r="D21660" s="4" t="s">
        <v>7</v>
      </c>
      <c r="E21660" s="4" t="s">
        <v>7</v>
      </c>
    </row>
    <row r="21661" spans="1:8">
      <c r="A21661" t="n">
        <v>182861</v>
      </c>
      <c r="B21661" s="56" t="n">
        <v>61</v>
      </c>
      <c r="C21661" s="7" t="n">
        <v>8</v>
      </c>
      <c r="D21661" s="7" t="n">
        <v>12</v>
      </c>
      <c r="E21661" s="7" t="n">
        <v>0</v>
      </c>
    </row>
    <row r="21662" spans="1:8">
      <c r="A21662" t="s">
        <v>4</v>
      </c>
      <c r="B21662" s="4" t="s">
        <v>5</v>
      </c>
      <c r="C21662" s="4" t="s">
        <v>8</v>
      </c>
      <c r="D21662" s="4" t="s">
        <v>7</v>
      </c>
    </row>
    <row r="21663" spans="1:8">
      <c r="A21663" t="n">
        <v>182868</v>
      </c>
      <c r="B21663" s="27" t="n">
        <v>58</v>
      </c>
      <c r="C21663" s="7" t="n">
        <v>255</v>
      </c>
      <c r="D21663" s="7" t="n">
        <v>0</v>
      </c>
    </row>
    <row r="21664" spans="1:8">
      <c r="A21664" t="s">
        <v>4</v>
      </c>
      <c r="B21664" s="4" t="s">
        <v>5</v>
      </c>
      <c r="C21664" s="4" t="s">
        <v>8</v>
      </c>
      <c r="D21664" s="4" t="s">
        <v>7</v>
      </c>
      <c r="E21664" s="4" t="s">
        <v>9</v>
      </c>
    </row>
    <row r="21665" spans="1:9">
      <c r="A21665" t="n">
        <v>182872</v>
      </c>
      <c r="B21665" s="39" t="n">
        <v>51</v>
      </c>
      <c r="C21665" s="7" t="n">
        <v>4</v>
      </c>
      <c r="D21665" s="7" t="n">
        <v>1</v>
      </c>
      <c r="E21665" s="7" t="s">
        <v>1113</v>
      </c>
    </row>
    <row r="21666" spans="1:9">
      <c r="A21666" t="s">
        <v>4</v>
      </c>
      <c r="B21666" s="4" t="s">
        <v>5</v>
      </c>
      <c r="C21666" s="4" t="s">
        <v>7</v>
      </c>
    </row>
    <row r="21667" spans="1:9">
      <c r="A21667" t="n">
        <v>182885</v>
      </c>
      <c r="B21667" s="25" t="n">
        <v>16</v>
      </c>
      <c r="C21667" s="7" t="n">
        <v>0</v>
      </c>
    </row>
    <row r="21668" spans="1:9">
      <c r="A21668" t="s">
        <v>4</v>
      </c>
      <c r="B21668" s="4" t="s">
        <v>5</v>
      </c>
      <c r="C21668" s="4" t="s">
        <v>7</v>
      </c>
      <c r="D21668" s="4" t="s">
        <v>8</v>
      </c>
      <c r="E21668" s="4" t="s">
        <v>14</v>
      </c>
      <c r="F21668" s="4" t="s">
        <v>74</v>
      </c>
      <c r="G21668" s="4" t="s">
        <v>8</v>
      </c>
      <c r="H21668" s="4" t="s">
        <v>8</v>
      </c>
    </row>
    <row r="21669" spans="1:9">
      <c r="A21669" t="n">
        <v>182888</v>
      </c>
      <c r="B21669" s="40" t="n">
        <v>26</v>
      </c>
      <c r="C21669" s="7" t="n">
        <v>1</v>
      </c>
      <c r="D21669" s="7" t="n">
        <v>17</v>
      </c>
      <c r="E21669" s="7" t="n">
        <v>62805</v>
      </c>
      <c r="F21669" s="7" t="s">
        <v>1117</v>
      </c>
      <c r="G21669" s="7" t="n">
        <v>2</v>
      </c>
      <c r="H21669" s="7" t="n">
        <v>0</v>
      </c>
    </row>
    <row r="21670" spans="1:9">
      <c r="A21670" t="s">
        <v>4</v>
      </c>
      <c r="B21670" s="4" t="s">
        <v>5</v>
      </c>
    </row>
    <row r="21671" spans="1:9">
      <c r="A21671" t="n">
        <v>182939</v>
      </c>
      <c r="B21671" s="41" t="n">
        <v>28</v>
      </c>
    </row>
    <row r="21672" spans="1:9">
      <c r="A21672" t="s">
        <v>4</v>
      </c>
      <c r="B21672" s="4" t="s">
        <v>5</v>
      </c>
      <c r="C21672" s="4" t="s">
        <v>8</v>
      </c>
      <c r="D21672" s="4" t="s">
        <v>7</v>
      </c>
      <c r="E21672" s="4" t="s">
        <v>9</v>
      </c>
    </row>
    <row r="21673" spans="1:9">
      <c r="A21673" t="n">
        <v>182940</v>
      </c>
      <c r="B21673" s="39" t="n">
        <v>51</v>
      </c>
      <c r="C21673" s="7" t="n">
        <v>4</v>
      </c>
      <c r="D21673" s="7" t="n">
        <v>8</v>
      </c>
      <c r="E21673" s="7" t="s">
        <v>100</v>
      </c>
    </row>
    <row r="21674" spans="1:9">
      <c r="A21674" t="s">
        <v>4</v>
      </c>
      <c r="B21674" s="4" t="s">
        <v>5</v>
      </c>
      <c r="C21674" s="4" t="s">
        <v>7</v>
      </c>
    </row>
    <row r="21675" spans="1:9">
      <c r="A21675" t="n">
        <v>182953</v>
      </c>
      <c r="B21675" s="25" t="n">
        <v>16</v>
      </c>
      <c r="C21675" s="7" t="n">
        <v>0</v>
      </c>
    </row>
    <row r="21676" spans="1:9">
      <c r="A21676" t="s">
        <v>4</v>
      </c>
      <c r="B21676" s="4" t="s">
        <v>5</v>
      </c>
      <c r="C21676" s="4" t="s">
        <v>7</v>
      </c>
      <c r="D21676" s="4" t="s">
        <v>8</v>
      </c>
      <c r="E21676" s="4" t="s">
        <v>14</v>
      </c>
      <c r="F21676" s="4" t="s">
        <v>74</v>
      </c>
      <c r="G21676" s="4" t="s">
        <v>8</v>
      </c>
      <c r="H21676" s="4" t="s">
        <v>8</v>
      </c>
    </row>
    <row r="21677" spans="1:9">
      <c r="A21677" t="n">
        <v>182956</v>
      </c>
      <c r="B21677" s="40" t="n">
        <v>26</v>
      </c>
      <c r="C21677" s="7" t="n">
        <v>8</v>
      </c>
      <c r="D21677" s="7" t="n">
        <v>17</v>
      </c>
      <c r="E21677" s="7" t="n">
        <v>62806</v>
      </c>
      <c r="F21677" s="7" t="s">
        <v>1118</v>
      </c>
      <c r="G21677" s="7" t="n">
        <v>2</v>
      </c>
      <c r="H21677" s="7" t="n">
        <v>0</v>
      </c>
    </row>
    <row r="21678" spans="1:9">
      <c r="A21678" t="s">
        <v>4</v>
      </c>
      <c r="B21678" s="4" t="s">
        <v>5</v>
      </c>
    </row>
    <row r="21679" spans="1:9">
      <c r="A21679" t="n">
        <v>183014</v>
      </c>
      <c r="B21679" s="41" t="n">
        <v>28</v>
      </c>
    </row>
    <row r="21680" spans="1:9">
      <c r="A21680" t="s">
        <v>4</v>
      </c>
      <c r="B21680" s="4" t="s">
        <v>5</v>
      </c>
      <c r="C21680" s="4" t="s">
        <v>8</v>
      </c>
      <c r="D21680" s="4" t="s">
        <v>7</v>
      </c>
      <c r="E21680" s="4" t="s">
        <v>9</v>
      </c>
    </row>
    <row r="21681" spans="1:8">
      <c r="A21681" t="n">
        <v>183015</v>
      </c>
      <c r="B21681" s="39" t="n">
        <v>51</v>
      </c>
      <c r="C21681" s="7" t="n">
        <v>4</v>
      </c>
      <c r="D21681" s="7" t="n">
        <v>9</v>
      </c>
      <c r="E21681" s="7" t="s">
        <v>90</v>
      </c>
    </row>
    <row r="21682" spans="1:8">
      <c r="A21682" t="s">
        <v>4</v>
      </c>
      <c r="B21682" s="4" t="s">
        <v>5</v>
      </c>
      <c r="C21682" s="4" t="s">
        <v>7</v>
      </c>
    </row>
    <row r="21683" spans="1:8">
      <c r="A21683" t="n">
        <v>183029</v>
      </c>
      <c r="B21683" s="25" t="n">
        <v>16</v>
      </c>
      <c r="C21683" s="7" t="n">
        <v>0</v>
      </c>
    </row>
    <row r="21684" spans="1:8">
      <c r="A21684" t="s">
        <v>4</v>
      </c>
      <c r="B21684" s="4" t="s">
        <v>5</v>
      </c>
      <c r="C21684" s="4" t="s">
        <v>7</v>
      </c>
      <c r="D21684" s="4" t="s">
        <v>8</v>
      </c>
      <c r="E21684" s="4" t="s">
        <v>14</v>
      </c>
      <c r="F21684" s="4" t="s">
        <v>74</v>
      </c>
      <c r="G21684" s="4" t="s">
        <v>8</v>
      </c>
      <c r="H21684" s="4" t="s">
        <v>8</v>
      </c>
    </row>
    <row r="21685" spans="1:8">
      <c r="A21685" t="n">
        <v>183032</v>
      </c>
      <c r="B21685" s="40" t="n">
        <v>26</v>
      </c>
      <c r="C21685" s="7" t="n">
        <v>9</v>
      </c>
      <c r="D21685" s="7" t="n">
        <v>17</v>
      </c>
      <c r="E21685" s="7" t="n">
        <v>62807</v>
      </c>
      <c r="F21685" s="7" t="s">
        <v>1119</v>
      </c>
      <c r="G21685" s="7" t="n">
        <v>2</v>
      </c>
      <c r="H21685" s="7" t="n">
        <v>0</v>
      </c>
    </row>
    <row r="21686" spans="1:8">
      <c r="A21686" t="s">
        <v>4</v>
      </c>
      <c r="B21686" s="4" t="s">
        <v>5</v>
      </c>
    </row>
    <row r="21687" spans="1:8">
      <c r="A21687" t="n">
        <v>183081</v>
      </c>
      <c r="B21687" s="41" t="n">
        <v>28</v>
      </c>
    </row>
    <row r="21688" spans="1:8">
      <c r="A21688" t="s">
        <v>4</v>
      </c>
      <c r="B21688" s="4" t="s">
        <v>5</v>
      </c>
      <c r="C21688" s="4" t="s">
        <v>7</v>
      </c>
      <c r="D21688" s="4" t="s">
        <v>7</v>
      </c>
      <c r="E21688" s="4" t="s">
        <v>7</v>
      </c>
    </row>
    <row r="21689" spans="1:8">
      <c r="A21689" t="n">
        <v>183082</v>
      </c>
      <c r="B21689" s="56" t="n">
        <v>61</v>
      </c>
      <c r="C21689" s="7" t="n">
        <v>1</v>
      </c>
      <c r="D21689" s="7" t="n">
        <v>65533</v>
      </c>
      <c r="E21689" s="7" t="n">
        <v>1000</v>
      </c>
    </row>
    <row r="21690" spans="1:8">
      <c r="A21690" t="s">
        <v>4</v>
      </c>
      <c r="B21690" s="4" t="s">
        <v>5</v>
      </c>
      <c r="C21690" s="4" t="s">
        <v>7</v>
      </c>
      <c r="D21690" s="4" t="s">
        <v>7</v>
      </c>
      <c r="E21690" s="4" t="s">
        <v>7</v>
      </c>
    </row>
    <row r="21691" spans="1:8">
      <c r="A21691" t="n">
        <v>183089</v>
      </c>
      <c r="B21691" s="56" t="n">
        <v>61</v>
      </c>
      <c r="C21691" s="7" t="n">
        <v>8</v>
      </c>
      <c r="D21691" s="7" t="n">
        <v>65533</v>
      </c>
      <c r="E21691" s="7" t="n">
        <v>1000</v>
      </c>
    </row>
    <row r="21692" spans="1:8">
      <c r="A21692" t="s">
        <v>4</v>
      </c>
      <c r="B21692" s="4" t="s">
        <v>5</v>
      </c>
      <c r="C21692" s="4" t="s">
        <v>8</v>
      </c>
      <c r="D21692" s="4" t="s">
        <v>7</v>
      </c>
      <c r="E21692" s="4" t="s">
        <v>9</v>
      </c>
      <c r="F21692" s="4" t="s">
        <v>9</v>
      </c>
      <c r="G21692" s="4" t="s">
        <v>9</v>
      </c>
      <c r="H21692" s="4" t="s">
        <v>9</v>
      </c>
    </row>
    <row r="21693" spans="1:8">
      <c r="A21693" t="n">
        <v>183096</v>
      </c>
      <c r="B21693" s="39" t="n">
        <v>51</v>
      </c>
      <c r="C21693" s="7" t="n">
        <v>3</v>
      </c>
      <c r="D21693" s="7" t="n">
        <v>1</v>
      </c>
      <c r="E21693" s="7" t="s">
        <v>92</v>
      </c>
      <c r="F21693" s="7" t="s">
        <v>93</v>
      </c>
      <c r="G21693" s="7" t="s">
        <v>94</v>
      </c>
      <c r="H21693" s="7" t="s">
        <v>95</v>
      </c>
    </row>
    <row r="21694" spans="1:8">
      <c r="A21694" t="s">
        <v>4</v>
      </c>
      <c r="B21694" s="4" t="s">
        <v>5</v>
      </c>
      <c r="C21694" s="4" t="s">
        <v>8</v>
      </c>
      <c r="D21694" s="4" t="s">
        <v>7</v>
      </c>
      <c r="E21694" s="4" t="s">
        <v>9</v>
      </c>
      <c r="F21694" s="4" t="s">
        <v>9</v>
      </c>
      <c r="G21694" s="4" t="s">
        <v>9</v>
      </c>
      <c r="H21694" s="4" t="s">
        <v>9</v>
      </c>
    </row>
    <row r="21695" spans="1:8">
      <c r="A21695" t="n">
        <v>183125</v>
      </c>
      <c r="B21695" s="39" t="n">
        <v>51</v>
      </c>
      <c r="C21695" s="7" t="n">
        <v>3</v>
      </c>
      <c r="D21695" s="7" t="n">
        <v>8</v>
      </c>
      <c r="E21695" s="7" t="s">
        <v>92</v>
      </c>
      <c r="F21695" s="7" t="s">
        <v>93</v>
      </c>
      <c r="G21695" s="7" t="s">
        <v>94</v>
      </c>
      <c r="H21695" s="7" t="s">
        <v>95</v>
      </c>
    </row>
    <row r="21696" spans="1:8">
      <c r="A21696" t="s">
        <v>4</v>
      </c>
      <c r="B21696" s="4" t="s">
        <v>5</v>
      </c>
      <c r="C21696" s="4" t="s">
        <v>8</v>
      </c>
      <c r="D21696" s="4" t="s">
        <v>7</v>
      </c>
      <c r="E21696" s="4" t="s">
        <v>7</v>
      </c>
      <c r="F21696" s="4" t="s">
        <v>8</v>
      </c>
    </row>
    <row r="21697" spans="1:8">
      <c r="A21697" t="n">
        <v>183154</v>
      </c>
      <c r="B21697" s="37" t="n">
        <v>25</v>
      </c>
      <c r="C21697" s="7" t="n">
        <v>1</v>
      </c>
      <c r="D21697" s="7" t="n">
        <v>65535</v>
      </c>
      <c r="E21697" s="7" t="n">
        <v>500</v>
      </c>
      <c r="F21697" s="7" t="n">
        <v>6</v>
      </c>
    </row>
    <row r="21698" spans="1:8">
      <c r="A21698" t="s">
        <v>4</v>
      </c>
      <c r="B21698" s="4" t="s">
        <v>5</v>
      </c>
      <c r="C21698" s="4" t="s">
        <v>8</v>
      </c>
      <c r="D21698" s="4" t="s">
        <v>7</v>
      </c>
      <c r="E21698" s="4" t="s">
        <v>9</v>
      </c>
    </row>
    <row r="21699" spans="1:8">
      <c r="A21699" t="n">
        <v>183161</v>
      </c>
      <c r="B21699" s="39" t="n">
        <v>51</v>
      </c>
      <c r="C21699" s="7" t="n">
        <v>4</v>
      </c>
      <c r="D21699" s="7" t="n">
        <v>15</v>
      </c>
      <c r="E21699" s="7" t="s">
        <v>500</v>
      </c>
    </row>
    <row r="21700" spans="1:8">
      <c r="A21700" t="s">
        <v>4</v>
      </c>
      <c r="B21700" s="4" t="s">
        <v>5</v>
      </c>
      <c r="C21700" s="4" t="s">
        <v>7</v>
      </c>
    </row>
    <row r="21701" spans="1:8">
      <c r="A21701" t="n">
        <v>183174</v>
      </c>
      <c r="B21701" s="25" t="n">
        <v>16</v>
      </c>
      <c r="C21701" s="7" t="n">
        <v>0</v>
      </c>
    </row>
    <row r="21702" spans="1:8">
      <c r="A21702" t="s">
        <v>4</v>
      </c>
      <c r="B21702" s="4" t="s">
        <v>5</v>
      </c>
      <c r="C21702" s="4" t="s">
        <v>7</v>
      </c>
      <c r="D21702" s="4" t="s">
        <v>8</v>
      </c>
      <c r="E21702" s="4" t="s">
        <v>14</v>
      </c>
      <c r="F21702" s="4" t="s">
        <v>74</v>
      </c>
      <c r="G21702" s="4" t="s">
        <v>8</v>
      </c>
      <c r="H21702" s="4" t="s">
        <v>8</v>
      </c>
    </row>
    <row r="21703" spans="1:8">
      <c r="A21703" t="n">
        <v>183177</v>
      </c>
      <c r="B21703" s="40" t="n">
        <v>26</v>
      </c>
      <c r="C21703" s="7" t="n">
        <v>15</v>
      </c>
      <c r="D21703" s="7" t="n">
        <v>17</v>
      </c>
      <c r="E21703" s="7" t="n">
        <v>15401</v>
      </c>
      <c r="F21703" s="7" t="s">
        <v>1120</v>
      </c>
      <c r="G21703" s="7" t="n">
        <v>2</v>
      </c>
      <c r="H21703" s="7" t="n">
        <v>0</v>
      </c>
    </row>
    <row r="21704" spans="1:8">
      <c r="A21704" t="s">
        <v>4</v>
      </c>
      <c r="B21704" s="4" t="s">
        <v>5</v>
      </c>
    </row>
    <row r="21705" spans="1:8">
      <c r="A21705" t="n">
        <v>183229</v>
      </c>
      <c r="B21705" s="41" t="n">
        <v>28</v>
      </c>
    </row>
    <row r="21706" spans="1:8">
      <c r="A21706" t="s">
        <v>4</v>
      </c>
      <c r="B21706" s="4" t="s">
        <v>5</v>
      </c>
      <c r="C21706" s="4" t="s">
        <v>9</v>
      </c>
      <c r="D21706" s="4" t="s">
        <v>7</v>
      </c>
    </row>
    <row r="21707" spans="1:8">
      <c r="A21707" t="n">
        <v>183230</v>
      </c>
      <c r="B21707" s="57" t="n">
        <v>29</v>
      </c>
      <c r="C21707" s="7" t="s">
        <v>15</v>
      </c>
      <c r="D21707" s="7" t="n">
        <v>65533</v>
      </c>
    </row>
    <row r="21708" spans="1:8">
      <c r="A21708" t="s">
        <v>4</v>
      </c>
      <c r="B21708" s="4" t="s">
        <v>5</v>
      </c>
      <c r="C21708" s="4" t="s">
        <v>8</v>
      </c>
      <c r="D21708" s="4" t="s">
        <v>7</v>
      </c>
      <c r="E21708" s="4" t="s">
        <v>7</v>
      </c>
      <c r="F21708" s="4" t="s">
        <v>8</v>
      </c>
    </row>
    <row r="21709" spans="1:8">
      <c r="A21709" t="n">
        <v>183234</v>
      </c>
      <c r="B21709" s="37" t="n">
        <v>25</v>
      </c>
      <c r="C21709" s="7" t="n">
        <v>1</v>
      </c>
      <c r="D21709" s="7" t="n">
        <v>65535</v>
      </c>
      <c r="E21709" s="7" t="n">
        <v>65535</v>
      </c>
      <c r="F21709" s="7" t="n">
        <v>0</v>
      </c>
    </row>
    <row r="21710" spans="1:8">
      <c r="A21710" t="s">
        <v>4</v>
      </c>
      <c r="B21710" s="4" t="s">
        <v>5</v>
      </c>
      <c r="C21710" s="4" t="s">
        <v>7</v>
      </c>
      <c r="D21710" s="4" t="s">
        <v>13</v>
      </c>
      <c r="E21710" s="4" t="s">
        <v>13</v>
      </c>
      <c r="F21710" s="4" t="s">
        <v>13</v>
      </c>
      <c r="G21710" s="4" t="s">
        <v>7</v>
      </c>
      <c r="H21710" s="4" t="s">
        <v>7</v>
      </c>
    </row>
    <row r="21711" spans="1:8">
      <c r="A21711" t="n">
        <v>183241</v>
      </c>
      <c r="B21711" s="55" t="n">
        <v>60</v>
      </c>
      <c r="C21711" s="7" t="n">
        <v>13</v>
      </c>
      <c r="D21711" s="7" t="n">
        <v>0</v>
      </c>
      <c r="E21711" s="7" t="n">
        <v>0</v>
      </c>
      <c r="F21711" s="7" t="n">
        <v>0</v>
      </c>
      <c r="G21711" s="7" t="n">
        <v>1000</v>
      </c>
      <c r="H21711" s="7" t="n">
        <v>0</v>
      </c>
    </row>
    <row r="21712" spans="1:8">
      <c r="A21712" t="s">
        <v>4</v>
      </c>
      <c r="B21712" s="4" t="s">
        <v>5</v>
      </c>
      <c r="C21712" s="4" t="s">
        <v>8</v>
      </c>
      <c r="D21712" s="4" t="s">
        <v>7</v>
      </c>
      <c r="E21712" s="4" t="s">
        <v>9</v>
      </c>
    </row>
    <row r="21713" spans="1:8">
      <c r="A21713" t="n">
        <v>183260</v>
      </c>
      <c r="B21713" s="39" t="n">
        <v>51</v>
      </c>
      <c r="C21713" s="7" t="n">
        <v>4</v>
      </c>
      <c r="D21713" s="7" t="n">
        <v>0</v>
      </c>
      <c r="E21713" s="7" t="s">
        <v>605</v>
      </c>
    </row>
    <row r="21714" spans="1:8">
      <c r="A21714" t="s">
        <v>4</v>
      </c>
      <c r="B21714" s="4" t="s">
        <v>5</v>
      </c>
      <c r="C21714" s="4" t="s">
        <v>7</v>
      </c>
    </row>
    <row r="21715" spans="1:8">
      <c r="A21715" t="n">
        <v>183274</v>
      </c>
      <c r="B21715" s="25" t="n">
        <v>16</v>
      </c>
      <c r="C21715" s="7" t="n">
        <v>0</v>
      </c>
    </row>
    <row r="21716" spans="1:8">
      <c r="A21716" t="s">
        <v>4</v>
      </c>
      <c r="B21716" s="4" t="s">
        <v>5</v>
      </c>
      <c r="C21716" s="4" t="s">
        <v>7</v>
      </c>
      <c r="D21716" s="4" t="s">
        <v>8</v>
      </c>
      <c r="E21716" s="4" t="s">
        <v>14</v>
      </c>
      <c r="F21716" s="4" t="s">
        <v>74</v>
      </c>
      <c r="G21716" s="4" t="s">
        <v>8</v>
      </c>
      <c r="H21716" s="4" t="s">
        <v>8</v>
      </c>
      <c r="I21716" s="4" t="s">
        <v>8</v>
      </c>
      <c r="J21716" s="4" t="s">
        <v>14</v>
      </c>
      <c r="K21716" s="4" t="s">
        <v>74</v>
      </c>
      <c r="L21716" s="4" t="s">
        <v>8</v>
      </c>
      <c r="M21716" s="4" t="s">
        <v>8</v>
      </c>
    </row>
    <row r="21717" spans="1:8">
      <c r="A21717" t="n">
        <v>183277</v>
      </c>
      <c r="B21717" s="40" t="n">
        <v>26</v>
      </c>
      <c r="C21717" s="7" t="n">
        <v>0</v>
      </c>
      <c r="D21717" s="7" t="n">
        <v>17</v>
      </c>
      <c r="E21717" s="7" t="n">
        <v>62808</v>
      </c>
      <c r="F21717" s="7" t="s">
        <v>1121</v>
      </c>
      <c r="G21717" s="7" t="n">
        <v>2</v>
      </c>
      <c r="H21717" s="7" t="n">
        <v>3</v>
      </c>
      <c r="I21717" s="7" t="n">
        <v>17</v>
      </c>
      <c r="J21717" s="7" t="n">
        <v>62809</v>
      </c>
      <c r="K21717" s="7" t="s">
        <v>1122</v>
      </c>
      <c r="L21717" s="7" t="n">
        <v>2</v>
      </c>
      <c r="M21717" s="7" t="n">
        <v>0</v>
      </c>
    </row>
    <row r="21718" spans="1:8">
      <c r="A21718" t="s">
        <v>4</v>
      </c>
      <c r="B21718" s="4" t="s">
        <v>5</v>
      </c>
    </row>
    <row r="21719" spans="1:8">
      <c r="A21719" t="n">
        <v>183389</v>
      </c>
      <c r="B21719" s="41" t="n">
        <v>28</v>
      </c>
    </row>
    <row r="21720" spans="1:8">
      <c r="A21720" t="s">
        <v>4</v>
      </c>
      <c r="B21720" s="4" t="s">
        <v>5</v>
      </c>
      <c r="C21720" s="4" t="s">
        <v>8</v>
      </c>
      <c r="D21720" s="4" t="s">
        <v>7</v>
      </c>
      <c r="E21720" s="4" t="s">
        <v>9</v>
      </c>
    </row>
    <row r="21721" spans="1:8">
      <c r="A21721" t="n">
        <v>183390</v>
      </c>
      <c r="B21721" s="39" t="n">
        <v>51</v>
      </c>
      <c r="C21721" s="7" t="n">
        <v>4</v>
      </c>
      <c r="D21721" s="7" t="n">
        <v>5</v>
      </c>
      <c r="E21721" s="7" t="s">
        <v>285</v>
      </c>
    </row>
    <row r="21722" spans="1:8">
      <c r="A21722" t="s">
        <v>4</v>
      </c>
      <c r="B21722" s="4" t="s">
        <v>5</v>
      </c>
      <c r="C21722" s="4" t="s">
        <v>7</v>
      </c>
    </row>
    <row r="21723" spans="1:8">
      <c r="A21723" t="n">
        <v>183404</v>
      </c>
      <c r="B21723" s="25" t="n">
        <v>16</v>
      </c>
      <c r="C21723" s="7" t="n">
        <v>0</v>
      </c>
    </row>
    <row r="21724" spans="1:8">
      <c r="A21724" t="s">
        <v>4</v>
      </c>
      <c r="B21724" s="4" t="s">
        <v>5</v>
      </c>
      <c r="C21724" s="4" t="s">
        <v>7</v>
      </c>
      <c r="D21724" s="4" t="s">
        <v>8</v>
      </c>
      <c r="E21724" s="4" t="s">
        <v>14</v>
      </c>
      <c r="F21724" s="4" t="s">
        <v>74</v>
      </c>
      <c r="G21724" s="4" t="s">
        <v>8</v>
      </c>
      <c r="H21724" s="4" t="s">
        <v>8</v>
      </c>
    </row>
    <row r="21725" spans="1:8">
      <c r="A21725" t="n">
        <v>183407</v>
      </c>
      <c r="B21725" s="40" t="n">
        <v>26</v>
      </c>
      <c r="C21725" s="7" t="n">
        <v>5</v>
      </c>
      <c r="D21725" s="7" t="n">
        <v>17</v>
      </c>
      <c r="E21725" s="7" t="n">
        <v>62810</v>
      </c>
      <c r="F21725" s="7" t="s">
        <v>1123</v>
      </c>
      <c r="G21725" s="7" t="n">
        <v>2</v>
      </c>
      <c r="H21725" s="7" t="n">
        <v>0</v>
      </c>
    </row>
    <row r="21726" spans="1:8">
      <c r="A21726" t="s">
        <v>4</v>
      </c>
      <c r="B21726" s="4" t="s">
        <v>5</v>
      </c>
    </row>
    <row r="21727" spans="1:8">
      <c r="A21727" t="n">
        <v>183491</v>
      </c>
      <c r="B21727" s="41" t="n">
        <v>28</v>
      </c>
    </row>
    <row r="21728" spans="1:8">
      <c r="A21728" t="s">
        <v>4</v>
      </c>
      <c r="B21728" s="4" t="s">
        <v>5</v>
      </c>
      <c r="C21728" s="4" t="s">
        <v>8</v>
      </c>
      <c r="D21728" s="4" t="s">
        <v>7</v>
      </c>
      <c r="E21728" s="4" t="s">
        <v>9</v>
      </c>
    </row>
    <row r="21729" spans="1:13">
      <c r="A21729" t="n">
        <v>183492</v>
      </c>
      <c r="B21729" s="39" t="n">
        <v>51</v>
      </c>
      <c r="C21729" s="7" t="n">
        <v>4</v>
      </c>
      <c r="D21729" s="7" t="n">
        <v>4</v>
      </c>
      <c r="E21729" s="7" t="s">
        <v>502</v>
      </c>
    </row>
    <row r="21730" spans="1:13">
      <c r="A21730" t="s">
        <v>4</v>
      </c>
      <c r="B21730" s="4" t="s">
        <v>5</v>
      </c>
      <c r="C21730" s="4" t="s">
        <v>7</v>
      </c>
    </row>
    <row r="21731" spans="1:13">
      <c r="A21731" t="n">
        <v>183505</v>
      </c>
      <c r="B21731" s="25" t="n">
        <v>16</v>
      </c>
      <c r="C21731" s="7" t="n">
        <v>0</v>
      </c>
    </row>
    <row r="21732" spans="1:13">
      <c r="A21732" t="s">
        <v>4</v>
      </c>
      <c r="B21732" s="4" t="s">
        <v>5</v>
      </c>
      <c r="C21732" s="4" t="s">
        <v>7</v>
      </c>
      <c r="D21732" s="4" t="s">
        <v>8</v>
      </c>
      <c r="E21732" s="4" t="s">
        <v>14</v>
      </c>
      <c r="F21732" s="4" t="s">
        <v>74</v>
      </c>
      <c r="G21732" s="4" t="s">
        <v>8</v>
      </c>
      <c r="H21732" s="4" t="s">
        <v>8</v>
      </c>
    </row>
    <row r="21733" spans="1:13">
      <c r="A21733" t="n">
        <v>183508</v>
      </c>
      <c r="B21733" s="40" t="n">
        <v>26</v>
      </c>
      <c r="C21733" s="7" t="n">
        <v>4</v>
      </c>
      <c r="D21733" s="7" t="n">
        <v>17</v>
      </c>
      <c r="E21733" s="7" t="n">
        <v>62811</v>
      </c>
      <c r="F21733" s="7" t="s">
        <v>1124</v>
      </c>
      <c r="G21733" s="7" t="n">
        <v>2</v>
      </c>
      <c r="H21733" s="7" t="n">
        <v>0</v>
      </c>
    </row>
    <row r="21734" spans="1:13">
      <c r="A21734" t="s">
        <v>4</v>
      </c>
      <c r="B21734" s="4" t="s">
        <v>5</v>
      </c>
    </row>
    <row r="21735" spans="1:13">
      <c r="A21735" t="n">
        <v>183616</v>
      </c>
      <c r="B21735" s="41" t="n">
        <v>28</v>
      </c>
    </row>
    <row r="21736" spans="1:13">
      <c r="A21736" t="s">
        <v>4</v>
      </c>
      <c r="B21736" s="4" t="s">
        <v>5</v>
      </c>
      <c r="C21736" s="4" t="s">
        <v>8</v>
      </c>
      <c r="D21736" s="4" t="s">
        <v>7</v>
      </c>
      <c r="E21736" s="4" t="s">
        <v>9</v>
      </c>
    </row>
    <row r="21737" spans="1:13">
      <c r="A21737" t="n">
        <v>183617</v>
      </c>
      <c r="B21737" s="39" t="n">
        <v>51</v>
      </c>
      <c r="C21737" s="7" t="n">
        <v>4</v>
      </c>
      <c r="D21737" s="7" t="n">
        <v>6</v>
      </c>
      <c r="E21737" s="7" t="s">
        <v>605</v>
      </c>
    </row>
    <row r="21738" spans="1:13">
      <c r="A21738" t="s">
        <v>4</v>
      </c>
      <c r="B21738" s="4" t="s">
        <v>5</v>
      </c>
      <c r="C21738" s="4" t="s">
        <v>7</v>
      </c>
    </row>
    <row r="21739" spans="1:13">
      <c r="A21739" t="n">
        <v>183631</v>
      </c>
      <c r="B21739" s="25" t="n">
        <v>16</v>
      </c>
      <c r="C21739" s="7" t="n">
        <v>0</v>
      </c>
    </row>
    <row r="21740" spans="1:13">
      <c r="A21740" t="s">
        <v>4</v>
      </c>
      <c r="B21740" s="4" t="s">
        <v>5</v>
      </c>
      <c r="C21740" s="4" t="s">
        <v>7</v>
      </c>
      <c r="D21740" s="4" t="s">
        <v>8</v>
      </c>
      <c r="E21740" s="4" t="s">
        <v>14</v>
      </c>
      <c r="F21740" s="4" t="s">
        <v>74</v>
      </c>
      <c r="G21740" s="4" t="s">
        <v>8</v>
      </c>
      <c r="H21740" s="4" t="s">
        <v>8</v>
      </c>
    </row>
    <row r="21741" spans="1:13">
      <c r="A21741" t="n">
        <v>183634</v>
      </c>
      <c r="B21741" s="40" t="n">
        <v>26</v>
      </c>
      <c r="C21741" s="7" t="n">
        <v>6</v>
      </c>
      <c r="D21741" s="7" t="n">
        <v>17</v>
      </c>
      <c r="E21741" s="7" t="n">
        <v>62812</v>
      </c>
      <c r="F21741" s="7" t="s">
        <v>1125</v>
      </c>
      <c r="G21741" s="7" t="n">
        <v>2</v>
      </c>
      <c r="H21741" s="7" t="n">
        <v>0</v>
      </c>
    </row>
    <row r="21742" spans="1:13">
      <c r="A21742" t="s">
        <v>4</v>
      </c>
      <c r="B21742" s="4" t="s">
        <v>5</v>
      </c>
    </row>
    <row r="21743" spans="1:13">
      <c r="A21743" t="n">
        <v>183716</v>
      </c>
      <c r="B21743" s="41" t="n">
        <v>28</v>
      </c>
    </row>
    <row r="21744" spans="1:13">
      <c r="A21744" t="s">
        <v>4</v>
      </c>
      <c r="B21744" s="4" t="s">
        <v>5</v>
      </c>
      <c r="C21744" s="4" t="s">
        <v>7</v>
      </c>
      <c r="D21744" s="4" t="s">
        <v>8</v>
      </c>
    </row>
    <row r="21745" spans="1:8">
      <c r="A21745" t="n">
        <v>183717</v>
      </c>
      <c r="B21745" s="42" t="n">
        <v>89</v>
      </c>
      <c r="C21745" s="7" t="n">
        <v>65533</v>
      </c>
      <c r="D21745" s="7" t="n">
        <v>1</v>
      </c>
    </row>
    <row r="21746" spans="1:8">
      <c r="A21746" t="s">
        <v>4</v>
      </c>
      <c r="B21746" s="4" t="s">
        <v>5</v>
      </c>
      <c r="C21746" s="4" t="s">
        <v>8</v>
      </c>
      <c r="D21746" s="4" t="s">
        <v>7</v>
      </c>
      <c r="E21746" s="4" t="s">
        <v>13</v>
      </c>
    </row>
    <row r="21747" spans="1:8">
      <c r="A21747" t="n">
        <v>183721</v>
      </c>
      <c r="B21747" s="27" t="n">
        <v>58</v>
      </c>
      <c r="C21747" s="7" t="n">
        <v>101</v>
      </c>
      <c r="D21747" s="7" t="n">
        <v>300</v>
      </c>
      <c r="E21747" s="7" t="n">
        <v>1</v>
      </c>
    </row>
    <row r="21748" spans="1:8">
      <c r="A21748" t="s">
        <v>4</v>
      </c>
      <c r="B21748" s="4" t="s">
        <v>5</v>
      </c>
      <c r="C21748" s="4" t="s">
        <v>8</v>
      </c>
      <c r="D21748" s="4" t="s">
        <v>7</v>
      </c>
    </row>
    <row r="21749" spans="1:8">
      <c r="A21749" t="n">
        <v>183729</v>
      </c>
      <c r="B21749" s="27" t="n">
        <v>58</v>
      </c>
      <c r="C21749" s="7" t="n">
        <v>254</v>
      </c>
      <c r="D21749" s="7" t="n">
        <v>0</v>
      </c>
    </row>
    <row r="21750" spans="1:8">
      <c r="A21750" t="s">
        <v>4</v>
      </c>
      <c r="B21750" s="4" t="s">
        <v>5</v>
      </c>
      <c r="C21750" s="4" t="s">
        <v>8</v>
      </c>
      <c r="D21750" s="4" t="s">
        <v>8</v>
      </c>
      <c r="E21750" s="4" t="s">
        <v>13</v>
      </c>
      <c r="F21750" s="4" t="s">
        <v>13</v>
      </c>
      <c r="G21750" s="4" t="s">
        <v>13</v>
      </c>
      <c r="H21750" s="4" t="s">
        <v>7</v>
      </c>
    </row>
    <row r="21751" spans="1:8">
      <c r="A21751" t="n">
        <v>183733</v>
      </c>
      <c r="B21751" s="31" t="n">
        <v>45</v>
      </c>
      <c r="C21751" s="7" t="n">
        <v>2</v>
      </c>
      <c r="D21751" s="7" t="n">
        <v>3</v>
      </c>
      <c r="E21751" s="7" t="n">
        <v>-5.25</v>
      </c>
      <c r="F21751" s="7" t="n">
        <v>4.13000011444092</v>
      </c>
      <c r="G21751" s="7" t="n">
        <v>50.75</v>
      </c>
      <c r="H21751" s="7" t="n">
        <v>0</v>
      </c>
    </row>
    <row r="21752" spans="1:8">
      <c r="A21752" t="s">
        <v>4</v>
      </c>
      <c r="B21752" s="4" t="s">
        <v>5</v>
      </c>
      <c r="C21752" s="4" t="s">
        <v>8</v>
      </c>
      <c r="D21752" s="4" t="s">
        <v>8</v>
      </c>
      <c r="E21752" s="4" t="s">
        <v>13</v>
      </c>
      <c r="F21752" s="4" t="s">
        <v>13</v>
      </c>
      <c r="G21752" s="4" t="s">
        <v>13</v>
      </c>
      <c r="H21752" s="4" t="s">
        <v>7</v>
      </c>
      <c r="I21752" s="4" t="s">
        <v>8</v>
      </c>
    </row>
    <row r="21753" spans="1:8">
      <c r="A21753" t="n">
        <v>183750</v>
      </c>
      <c r="B21753" s="31" t="n">
        <v>45</v>
      </c>
      <c r="C21753" s="7" t="n">
        <v>4</v>
      </c>
      <c r="D21753" s="7" t="n">
        <v>3</v>
      </c>
      <c r="E21753" s="7" t="n">
        <v>14.0200004577637</v>
      </c>
      <c r="F21753" s="7" t="n">
        <v>116.870002746582</v>
      </c>
      <c r="G21753" s="7" t="n">
        <v>0</v>
      </c>
      <c r="H21753" s="7" t="n">
        <v>0</v>
      </c>
      <c r="I21753" s="7" t="n">
        <v>0</v>
      </c>
    </row>
    <row r="21754" spans="1:8">
      <c r="A21754" t="s">
        <v>4</v>
      </c>
      <c r="B21754" s="4" t="s">
        <v>5</v>
      </c>
      <c r="C21754" s="4" t="s">
        <v>8</v>
      </c>
      <c r="D21754" s="4" t="s">
        <v>8</v>
      </c>
      <c r="E21754" s="4" t="s">
        <v>13</v>
      </c>
      <c r="F21754" s="4" t="s">
        <v>7</v>
      </c>
    </row>
    <row r="21755" spans="1:8">
      <c r="A21755" t="n">
        <v>183768</v>
      </c>
      <c r="B21755" s="31" t="n">
        <v>45</v>
      </c>
      <c r="C21755" s="7" t="n">
        <v>5</v>
      </c>
      <c r="D21755" s="7" t="n">
        <v>3</v>
      </c>
      <c r="E21755" s="7" t="n">
        <v>7.30000019073486</v>
      </c>
      <c r="F21755" s="7" t="n">
        <v>0</v>
      </c>
    </row>
    <row r="21756" spans="1:8">
      <c r="A21756" t="s">
        <v>4</v>
      </c>
      <c r="B21756" s="4" t="s">
        <v>5</v>
      </c>
      <c r="C21756" s="4" t="s">
        <v>8</v>
      </c>
      <c r="D21756" s="4" t="s">
        <v>8</v>
      </c>
      <c r="E21756" s="4" t="s">
        <v>13</v>
      </c>
      <c r="F21756" s="4" t="s">
        <v>7</v>
      </c>
    </row>
    <row r="21757" spans="1:8">
      <c r="A21757" t="n">
        <v>183777</v>
      </c>
      <c r="B21757" s="31" t="n">
        <v>45</v>
      </c>
      <c r="C21757" s="7" t="n">
        <v>11</v>
      </c>
      <c r="D21757" s="7" t="n">
        <v>3</v>
      </c>
      <c r="E21757" s="7" t="n">
        <v>34</v>
      </c>
      <c r="F21757" s="7" t="n">
        <v>0</v>
      </c>
    </row>
    <row r="21758" spans="1:8">
      <c r="A21758" t="s">
        <v>4</v>
      </c>
      <c r="B21758" s="4" t="s">
        <v>5</v>
      </c>
      <c r="C21758" s="4" t="s">
        <v>8</v>
      </c>
      <c r="D21758" s="4" t="s">
        <v>8</v>
      </c>
      <c r="E21758" s="4" t="s">
        <v>13</v>
      </c>
      <c r="F21758" s="4" t="s">
        <v>13</v>
      </c>
      <c r="G21758" s="4" t="s">
        <v>13</v>
      </c>
      <c r="H21758" s="4" t="s">
        <v>7</v>
      </c>
      <c r="I21758" s="4" t="s">
        <v>8</v>
      </c>
    </row>
    <row r="21759" spans="1:8">
      <c r="A21759" t="n">
        <v>183786</v>
      </c>
      <c r="B21759" s="31" t="n">
        <v>45</v>
      </c>
      <c r="C21759" s="7" t="n">
        <v>4</v>
      </c>
      <c r="D21759" s="7" t="n">
        <v>3</v>
      </c>
      <c r="E21759" s="7" t="n">
        <v>359.829986572266</v>
      </c>
      <c r="F21759" s="7" t="n">
        <v>130.179992675781</v>
      </c>
      <c r="G21759" s="7" t="n">
        <v>0</v>
      </c>
      <c r="H21759" s="7" t="n">
        <v>20000</v>
      </c>
      <c r="I21759" s="7" t="n">
        <v>1</v>
      </c>
    </row>
    <row r="21760" spans="1:8">
      <c r="A21760" t="s">
        <v>4</v>
      </c>
      <c r="B21760" s="4" t="s">
        <v>5</v>
      </c>
      <c r="C21760" s="4" t="s">
        <v>8</v>
      </c>
      <c r="D21760" s="4" t="s">
        <v>7</v>
      </c>
      <c r="E21760" s="4" t="s">
        <v>9</v>
      </c>
      <c r="F21760" s="4" t="s">
        <v>9</v>
      </c>
      <c r="G21760" s="4" t="s">
        <v>9</v>
      </c>
      <c r="H21760" s="4" t="s">
        <v>9</v>
      </c>
    </row>
    <row r="21761" spans="1:9">
      <c r="A21761" t="n">
        <v>183804</v>
      </c>
      <c r="B21761" s="39" t="n">
        <v>51</v>
      </c>
      <c r="C21761" s="7" t="n">
        <v>3</v>
      </c>
      <c r="D21761" s="7" t="n">
        <v>15</v>
      </c>
      <c r="E21761" s="7" t="s">
        <v>1126</v>
      </c>
      <c r="F21761" s="7" t="s">
        <v>239</v>
      </c>
      <c r="G21761" s="7" t="s">
        <v>94</v>
      </c>
      <c r="H21761" s="7" t="s">
        <v>95</v>
      </c>
    </row>
    <row r="21762" spans="1:9">
      <c r="A21762" t="s">
        <v>4</v>
      </c>
      <c r="B21762" s="4" t="s">
        <v>5</v>
      </c>
      <c r="C21762" s="4" t="s">
        <v>8</v>
      </c>
      <c r="D21762" s="4" t="s">
        <v>7</v>
      </c>
    </row>
    <row r="21763" spans="1:9">
      <c r="A21763" t="n">
        <v>183817</v>
      </c>
      <c r="B21763" s="27" t="n">
        <v>58</v>
      </c>
      <c r="C21763" s="7" t="n">
        <v>255</v>
      </c>
      <c r="D21763" s="7" t="n">
        <v>0</v>
      </c>
    </row>
    <row r="21764" spans="1:9">
      <c r="A21764" t="s">
        <v>4</v>
      </c>
      <c r="B21764" s="4" t="s">
        <v>5</v>
      </c>
      <c r="C21764" s="4" t="s">
        <v>8</v>
      </c>
      <c r="D21764" s="4" t="s">
        <v>7</v>
      </c>
      <c r="E21764" s="4" t="s">
        <v>9</v>
      </c>
    </row>
    <row r="21765" spans="1:9">
      <c r="A21765" t="n">
        <v>183821</v>
      </c>
      <c r="B21765" s="39" t="n">
        <v>51</v>
      </c>
      <c r="C21765" s="7" t="n">
        <v>4</v>
      </c>
      <c r="D21765" s="7" t="n">
        <v>15</v>
      </c>
      <c r="E21765" s="7" t="s">
        <v>529</v>
      </c>
    </row>
    <row r="21766" spans="1:9">
      <c r="A21766" t="s">
        <v>4</v>
      </c>
      <c r="B21766" s="4" t="s">
        <v>5</v>
      </c>
      <c r="C21766" s="4" t="s">
        <v>7</v>
      </c>
    </row>
    <row r="21767" spans="1:9">
      <c r="A21767" t="n">
        <v>183834</v>
      </c>
      <c r="B21767" s="25" t="n">
        <v>16</v>
      </c>
      <c r="C21767" s="7" t="n">
        <v>0</v>
      </c>
    </row>
    <row r="21768" spans="1:9">
      <c r="A21768" t="s">
        <v>4</v>
      </c>
      <c r="B21768" s="4" t="s">
        <v>5</v>
      </c>
      <c r="C21768" s="4" t="s">
        <v>7</v>
      </c>
      <c r="D21768" s="4" t="s">
        <v>8</v>
      </c>
      <c r="E21768" s="4" t="s">
        <v>14</v>
      </c>
      <c r="F21768" s="4" t="s">
        <v>74</v>
      </c>
      <c r="G21768" s="4" t="s">
        <v>8</v>
      </c>
      <c r="H21768" s="4" t="s">
        <v>8</v>
      </c>
    </row>
    <row r="21769" spans="1:9">
      <c r="A21769" t="n">
        <v>183837</v>
      </c>
      <c r="B21769" s="40" t="n">
        <v>26</v>
      </c>
      <c r="C21769" s="7" t="n">
        <v>15</v>
      </c>
      <c r="D21769" s="7" t="n">
        <v>17</v>
      </c>
      <c r="E21769" s="7" t="n">
        <v>15402</v>
      </c>
      <c r="F21769" s="7" t="s">
        <v>1127</v>
      </c>
      <c r="G21769" s="7" t="n">
        <v>2</v>
      </c>
      <c r="H21769" s="7" t="n">
        <v>0</v>
      </c>
    </row>
    <row r="21770" spans="1:9">
      <c r="A21770" t="s">
        <v>4</v>
      </c>
      <c r="B21770" s="4" t="s">
        <v>5</v>
      </c>
    </row>
    <row r="21771" spans="1:9">
      <c r="A21771" t="n">
        <v>183920</v>
      </c>
      <c r="B21771" s="41" t="n">
        <v>28</v>
      </c>
    </row>
    <row r="21772" spans="1:9">
      <c r="A21772" t="s">
        <v>4</v>
      </c>
      <c r="B21772" s="4" t="s">
        <v>5</v>
      </c>
      <c r="C21772" s="4" t="s">
        <v>7</v>
      </c>
    </row>
    <row r="21773" spans="1:9">
      <c r="A21773" t="n">
        <v>183921</v>
      </c>
      <c r="B21773" s="25" t="n">
        <v>16</v>
      </c>
      <c r="C21773" s="7" t="n">
        <v>300</v>
      </c>
    </row>
    <row r="21774" spans="1:9">
      <c r="A21774" t="s">
        <v>4</v>
      </c>
      <c r="B21774" s="4" t="s">
        <v>5</v>
      </c>
      <c r="C21774" s="4" t="s">
        <v>8</v>
      </c>
      <c r="D21774" s="4" t="s">
        <v>7</v>
      </c>
      <c r="E21774" s="4" t="s">
        <v>9</v>
      </c>
    </row>
    <row r="21775" spans="1:9">
      <c r="A21775" t="n">
        <v>183924</v>
      </c>
      <c r="B21775" s="39" t="n">
        <v>51</v>
      </c>
      <c r="C21775" s="7" t="n">
        <v>4</v>
      </c>
      <c r="D21775" s="7" t="n">
        <v>15</v>
      </c>
      <c r="E21775" s="7" t="s">
        <v>1128</v>
      </c>
    </row>
    <row r="21776" spans="1:9">
      <c r="A21776" t="s">
        <v>4</v>
      </c>
      <c r="B21776" s="4" t="s">
        <v>5</v>
      </c>
      <c r="C21776" s="4" t="s">
        <v>7</v>
      </c>
    </row>
    <row r="21777" spans="1:8">
      <c r="A21777" t="n">
        <v>183938</v>
      </c>
      <c r="B21777" s="25" t="n">
        <v>16</v>
      </c>
      <c r="C21777" s="7" t="n">
        <v>500</v>
      </c>
    </row>
    <row r="21778" spans="1:8">
      <c r="A21778" t="s">
        <v>4</v>
      </c>
      <c r="B21778" s="4" t="s">
        <v>5</v>
      </c>
      <c r="C21778" s="4" t="s">
        <v>7</v>
      </c>
      <c r="D21778" s="4" t="s">
        <v>8</v>
      </c>
      <c r="E21778" s="4" t="s">
        <v>14</v>
      </c>
      <c r="F21778" s="4" t="s">
        <v>74</v>
      </c>
      <c r="G21778" s="4" t="s">
        <v>8</v>
      </c>
      <c r="H21778" s="4" t="s">
        <v>8</v>
      </c>
      <c r="I21778" s="4" t="s">
        <v>8</v>
      </c>
      <c r="J21778" s="4" t="s">
        <v>14</v>
      </c>
      <c r="K21778" s="4" t="s">
        <v>74</v>
      </c>
      <c r="L21778" s="4" t="s">
        <v>8</v>
      </c>
      <c r="M21778" s="4" t="s">
        <v>8</v>
      </c>
      <c r="N21778" s="4" t="s">
        <v>8</v>
      </c>
      <c r="O21778" s="4" t="s">
        <v>14</v>
      </c>
      <c r="P21778" s="4" t="s">
        <v>74</v>
      </c>
      <c r="Q21778" s="4" t="s">
        <v>8</v>
      </c>
      <c r="R21778" s="4" t="s">
        <v>8</v>
      </c>
      <c r="S21778" s="4" t="s">
        <v>8</v>
      </c>
      <c r="T21778" s="4" t="s">
        <v>14</v>
      </c>
      <c r="U21778" s="4" t="s">
        <v>74</v>
      </c>
      <c r="V21778" s="4" t="s">
        <v>8</v>
      </c>
      <c r="W21778" s="4" t="s">
        <v>8</v>
      </c>
    </row>
    <row r="21779" spans="1:8">
      <c r="A21779" t="n">
        <v>183941</v>
      </c>
      <c r="B21779" s="40" t="n">
        <v>26</v>
      </c>
      <c r="C21779" s="7" t="n">
        <v>15</v>
      </c>
      <c r="D21779" s="7" t="n">
        <v>17</v>
      </c>
      <c r="E21779" s="7" t="n">
        <v>15403</v>
      </c>
      <c r="F21779" s="7" t="s">
        <v>1129</v>
      </c>
      <c r="G21779" s="7" t="n">
        <v>2</v>
      </c>
      <c r="H21779" s="7" t="n">
        <v>3</v>
      </c>
      <c r="I21779" s="7" t="n">
        <v>17</v>
      </c>
      <c r="J21779" s="7" t="n">
        <v>15404</v>
      </c>
      <c r="K21779" s="7" t="s">
        <v>1130</v>
      </c>
      <c r="L21779" s="7" t="n">
        <v>2</v>
      </c>
      <c r="M21779" s="7" t="n">
        <v>3</v>
      </c>
      <c r="N21779" s="7" t="n">
        <v>17</v>
      </c>
      <c r="O21779" s="7" t="n">
        <v>15405</v>
      </c>
      <c r="P21779" s="7" t="s">
        <v>1131</v>
      </c>
      <c r="Q21779" s="7" t="n">
        <v>2</v>
      </c>
      <c r="R21779" s="7" t="n">
        <v>3</v>
      </c>
      <c r="S21779" s="7" t="n">
        <v>17</v>
      </c>
      <c r="T21779" s="7" t="n">
        <v>15406</v>
      </c>
      <c r="U21779" s="7" t="s">
        <v>1132</v>
      </c>
      <c r="V21779" s="7" t="n">
        <v>2</v>
      </c>
      <c r="W21779" s="7" t="n">
        <v>0</v>
      </c>
    </row>
    <row r="21780" spans="1:8">
      <c r="A21780" t="s">
        <v>4</v>
      </c>
      <c r="B21780" s="4" t="s">
        <v>5</v>
      </c>
    </row>
    <row r="21781" spans="1:8">
      <c r="A21781" t="n">
        <v>184316</v>
      </c>
      <c r="B21781" s="41" t="n">
        <v>28</v>
      </c>
    </row>
    <row r="21782" spans="1:8">
      <c r="A21782" t="s">
        <v>4</v>
      </c>
      <c r="B21782" s="4" t="s">
        <v>5</v>
      </c>
      <c r="C21782" s="4" t="s">
        <v>9</v>
      </c>
      <c r="D21782" s="4" t="s">
        <v>7</v>
      </c>
    </row>
    <row r="21783" spans="1:8">
      <c r="A21783" t="n">
        <v>184317</v>
      </c>
      <c r="B21783" s="57" t="n">
        <v>29</v>
      </c>
      <c r="C21783" s="7" t="s">
        <v>15</v>
      </c>
      <c r="D21783" s="7" t="n">
        <v>65533</v>
      </c>
    </row>
    <row r="21784" spans="1:8">
      <c r="A21784" t="s">
        <v>4</v>
      </c>
      <c r="B21784" s="4" t="s">
        <v>5</v>
      </c>
      <c r="C21784" s="4" t="s">
        <v>8</v>
      </c>
      <c r="D21784" s="4" t="s">
        <v>7</v>
      </c>
      <c r="E21784" s="4" t="s">
        <v>7</v>
      </c>
      <c r="F21784" s="4" t="s">
        <v>8</v>
      </c>
    </row>
    <row r="21785" spans="1:8">
      <c r="A21785" t="n">
        <v>184321</v>
      </c>
      <c r="B21785" s="37" t="n">
        <v>25</v>
      </c>
      <c r="C21785" s="7" t="n">
        <v>1</v>
      </c>
      <c r="D21785" s="7" t="n">
        <v>65535</v>
      </c>
      <c r="E21785" s="7" t="n">
        <v>65535</v>
      </c>
      <c r="F21785" s="7" t="n">
        <v>0</v>
      </c>
    </row>
    <row r="21786" spans="1:8">
      <c r="A21786" t="s">
        <v>4</v>
      </c>
      <c r="B21786" s="4" t="s">
        <v>5</v>
      </c>
      <c r="C21786" s="4" t="s">
        <v>8</v>
      </c>
      <c r="D21786" s="4" t="s">
        <v>7</v>
      </c>
      <c r="E21786" s="4" t="s">
        <v>7</v>
      </c>
      <c r="F21786" s="4" t="s">
        <v>8</v>
      </c>
    </row>
    <row r="21787" spans="1:8">
      <c r="A21787" t="n">
        <v>184328</v>
      </c>
      <c r="B21787" s="37" t="n">
        <v>25</v>
      </c>
      <c r="C21787" s="7" t="n">
        <v>1</v>
      </c>
      <c r="D21787" s="7" t="n">
        <v>60</v>
      </c>
      <c r="E21787" s="7" t="n">
        <v>640</v>
      </c>
      <c r="F21787" s="7" t="n">
        <v>1</v>
      </c>
    </row>
    <row r="21788" spans="1:8">
      <c r="A21788" t="s">
        <v>4</v>
      </c>
      <c r="B21788" s="4" t="s">
        <v>5</v>
      </c>
      <c r="C21788" s="4" t="s">
        <v>8</v>
      </c>
      <c r="D21788" s="4" t="s">
        <v>7</v>
      </c>
      <c r="E21788" s="4" t="s">
        <v>9</v>
      </c>
    </row>
    <row r="21789" spans="1:8">
      <c r="A21789" t="n">
        <v>184335</v>
      </c>
      <c r="B21789" s="39" t="n">
        <v>51</v>
      </c>
      <c r="C21789" s="7" t="n">
        <v>4</v>
      </c>
      <c r="D21789" s="7" t="n">
        <v>7</v>
      </c>
      <c r="E21789" s="7" t="s">
        <v>76</v>
      </c>
    </row>
    <row r="21790" spans="1:8">
      <c r="A21790" t="s">
        <v>4</v>
      </c>
      <c r="B21790" s="4" t="s">
        <v>5</v>
      </c>
      <c r="C21790" s="4" t="s">
        <v>7</v>
      </c>
    </row>
    <row r="21791" spans="1:8">
      <c r="A21791" t="n">
        <v>184349</v>
      </c>
      <c r="B21791" s="25" t="n">
        <v>16</v>
      </c>
      <c r="C21791" s="7" t="n">
        <v>0</v>
      </c>
    </row>
    <row r="21792" spans="1:8">
      <c r="A21792" t="s">
        <v>4</v>
      </c>
      <c r="B21792" s="4" t="s">
        <v>5</v>
      </c>
      <c r="C21792" s="4" t="s">
        <v>7</v>
      </c>
      <c r="D21792" s="4" t="s">
        <v>8</v>
      </c>
      <c r="E21792" s="4" t="s">
        <v>14</v>
      </c>
      <c r="F21792" s="4" t="s">
        <v>74</v>
      </c>
      <c r="G21792" s="4" t="s">
        <v>8</v>
      </c>
      <c r="H21792" s="4" t="s">
        <v>8</v>
      </c>
    </row>
    <row r="21793" spans="1:23">
      <c r="A21793" t="n">
        <v>184352</v>
      </c>
      <c r="B21793" s="40" t="n">
        <v>26</v>
      </c>
      <c r="C21793" s="7" t="n">
        <v>7</v>
      </c>
      <c r="D21793" s="7" t="n">
        <v>17</v>
      </c>
      <c r="E21793" s="7" t="n">
        <v>62813</v>
      </c>
      <c r="F21793" s="7" t="s">
        <v>1133</v>
      </c>
      <c r="G21793" s="7" t="n">
        <v>2</v>
      </c>
      <c r="H21793" s="7" t="n">
        <v>0</v>
      </c>
    </row>
    <row r="21794" spans="1:23">
      <c r="A21794" t="s">
        <v>4</v>
      </c>
      <c r="B21794" s="4" t="s">
        <v>5</v>
      </c>
    </row>
    <row r="21795" spans="1:23">
      <c r="A21795" t="n">
        <v>184381</v>
      </c>
      <c r="B21795" s="41" t="n">
        <v>28</v>
      </c>
    </row>
    <row r="21796" spans="1:23">
      <c r="A21796" t="s">
        <v>4</v>
      </c>
      <c r="B21796" s="4" t="s">
        <v>5</v>
      </c>
      <c r="C21796" s="4" t="s">
        <v>8</v>
      </c>
      <c r="D21796" s="4" t="s">
        <v>7</v>
      </c>
      <c r="E21796" s="4" t="s">
        <v>7</v>
      </c>
      <c r="F21796" s="4" t="s">
        <v>8</v>
      </c>
    </row>
    <row r="21797" spans="1:23">
      <c r="A21797" t="n">
        <v>184382</v>
      </c>
      <c r="B21797" s="37" t="n">
        <v>25</v>
      </c>
      <c r="C21797" s="7" t="n">
        <v>1</v>
      </c>
      <c r="D21797" s="7" t="n">
        <v>65535</v>
      </c>
      <c r="E21797" s="7" t="n">
        <v>65535</v>
      </c>
      <c r="F21797" s="7" t="n">
        <v>0</v>
      </c>
    </row>
    <row r="21798" spans="1:23">
      <c r="A21798" t="s">
        <v>4</v>
      </c>
      <c r="B21798" s="4" t="s">
        <v>5</v>
      </c>
      <c r="C21798" s="4" t="s">
        <v>8</v>
      </c>
      <c r="D21798" s="4" t="s">
        <v>7</v>
      </c>
      <c r="E21798" s="4" t="s">
        <v>9</v>
      </c>
    </row>
    <row r="21799" spans="1:23">
      <c r="A21799" t="n">
        <v>184389</v>
      </c>
      <c r="B21799" s="39" t="n">
        <v>51</v>
      </c>
      <c r="C21799" s="7" t="n">
        <v>4</v>
      </c>
      <c r="D21799" s="7" t="n">
        <v>15</v>
      </c>
      <c r="E21799" s="7" t="s">
        <v>285</v>
      </c>
    </row>
    <row r="21800" spans="1:23">
      <c r="A21800" t="s">
        <v>4</v>
      </c>
      <c r="B21800" s="4" t="s">
        <v>5</v>
      </c>
      <c r="C21800" s="4" t="s">
        <v>7</v>
      </c>
    </row>
    <row r="21801" spans="1:23">
      <c r="A21801" t="n">
        <v>184403</v>
      </c>
      <c r="B21801" s="25" t="n">
        <v>16</v>
      </c>
      <c r="C21801" s="7" t="n">
        <v>300</v>
      </c>
    </row>
    <row r="21802" spans="1:23">
      <c r="A21802" t="s">
        <v>4</v>
      </c>
      <c r="B21802" s="4" t="s">
        <v>5</v>
      </c>
      <c r="C21802" s="4" t="s">
        <v>7</v>
      </c>
      <c r="D21802" s="4" t="s">
        <v>8</v>
      </c>
      <c r="E21802" s="4" t="s">
        <v>14</v>
      </c>
      <c r="F21802" s="4" t="s">
        <v>74</v>
      </c>
      <c r="G21802" s="4" t="s">
        <v>8</v>
      </c>
      <c r="H21802" s="4" t="s">
        <v>8</v>
      </c>
      <c r="I21802" s="4" t="s">
        <v>8</v>
      </c>
      <c r="J21802" s="4" t="s">
        <v>14</v>
      </c>
      <c r="K21802" s="4" t="s">
        <v>74</v>
      </c>
      <c r="L21802" s="4" t="s">
        <v>8</v>
      </c>
      <c r="M21802" s="4" t="s">
        <v>8</v>
      </c>
      <c r="N21802" s="4" t="s">
        <v>8</v>
      </c>
      <c r="O21802" s="4" t="s">
        <v>14</v>
      </c>
      <c r="P21802" s="4" t="s">
        <v>74</v>
      </c>
      <c r="Q21802" s="4" t="s">
        <v>8</v>
      </c>
      <c r="R21802" s="4" t="s">
        <v>8</v>
      </c>
    </row>
    <row r="21803" spans="1:23">
      <c r="A21803" t="n">
        <v>184406</v>
      </c>
      <c r="B21803" s="40" t="n">
        <v>26</v>
      </c>
      <c r="C21803" s="7" t="n">
        <v>15</v>
      </c>
      <c r="D21803" s="7" t="n">
        <v>17</v>
      </c>
      <c r="E21803" s="7" t="n">
        <v>15407</v>
      </c>
      <c r="F21803" s="7" t="s">
        <v>1134</v>
      </c>
      <c r="G21803" s="7" t="n">
        <v>2</v>
      </c>
      <c r="H21803" s="7" t="n">
        <v>3</v>
      </c>
      <c r="I21803" s="7" t="n">
        <v>17</v>
      </c>
      <c r="J21803" s="7" t="n">
        <v>15408</v>
      </c>
      <c r="K21803" s="7" t="s">
        <v>1135</v>
      </c>
      <c r="L21803" s="7" t="n">
        <v>2</v>
      </c>
      <c r="M21803" s="7" t="n">
        <v>3</v>
      </c>
      <c r="N21803" s="7" t="n">
        <v>17</v>
      </c>
      <c r="O21803" s="7" t="n">
        <v>15409</v>
      </c>
      <c r="P21803" s="7" t="s">
        <v>1136</v>
      </c>
      <c r="Q21803" s="7" t="n">
        <v>2</v>
      </c>
      <c r="R21803" s="7" t="n">
        <v>0</v>
      </c>
    </row>
    <row r="21804" spans="1:23">
      <c r="A21804" t="s">
        <v>4</v>
      </c>
      <c r="B21804" s="4" t="s">
        <v>5</v>
      </c>
    </row>
    <row r="21805" spans="1:23">
      <c r="A21805" t="n">
        <v>184671</v>
      </c>
      <c r="B21805" s="41" t="n">
        <v>28</v>
      </c>
    </row>
    <row r="21806" spans="1:23">
      <c r="A21806" t="s">
        <v>4</v>
      </c>
      <c r="B21806" s="4" t="s">
        <v>5</v>
      </c>
      <c r="C21806" s="4" t="s">
        <v>9</v>
      </c>
      <c r="D21806" s="4" t="s">
        <v>7</v>
      </c>
    </row>
    <row r="21807" spans="1:23">
      <c r="A21807" t="n">
        <v>184672</v>
      </c>
      <c r="B21807" s="57" t="n">
        <v>29</v>
      </c>
      <c r="C21807" s="7" t="s">
        <v>15</v>
      </c>
      <c r="D21807" s="7" t="n">
        <v>65533</v>
      </c>
    </row>
    <row r="21808" spans="1:23">
      <c r="A21808" t="s">
        <v>4</v>
      </c>
      <c r="B21808" s="4" t="s">
        <v>5</v>
      </c>
      <c r="C21808" s="4" t="s">
        <v>8</v>
      </c>
      <c r="D21808" s="4" t="s">
        <v>7</v>
      </c>
      <c r="E21808" s="4" t="s">
        <v>7</v>
      </c>
      <c r="F21808" s="4" t="s">
        <v>8</v>
      </c>
    </row>
    <row r="21809" spans="1:18">
      <c r="A21809" t="n">
        <v>184676</v>
      </c>
      <c r="B21809" s="37" t="n">
        <v>25</v>
      </c>
      <c r="C21809" s="7" t="n">
        <v>1</v>
      </c>
      <c r="D21809" s="7" t="n">
        <v>65535</v>
      </c>
      <c r="E21809" s="7" t="n">
        <v>65535</v>
      </c>
      <c r="F21809" s="7" t="n">
        <v>0</v>
      </c>
    </row>
    <row r="21810" spans="1:18">
      <c r="A21810" t="s">
        <v>4</v>
      </c>
      <c r="B21810" s="4" t="s">
        <v>5</v>
      </c>
      <c r="C21810" s="4" t="s">
        <v>7</v>
      </c>
      <c r="D21810" s="4" t="s">
        <v>8</v>
      </c>
    </row>
    <row r="21811" spans="1:18">
      <c r="A21811" t="n">
        <v>184683</v>
      </c>
      <c r="B21811" s="42" t="n">
        <v>89</v>
      </c>
      <c r="C21811" s="7" t="n">
        <v>65533</v>
      </c>
      <c r="D21811" s="7" t="n">
        <v>1</v>
      </c>
    </row>
    <row r="21812" spans="1:18">
      <c r="A21812" t="s">
        <v>4</v>
      </c>
      <c r="B21812" s="4" t="s">
        <v>5</v>
      </c>
      <c r="C21812" s="4" t="s">
        <v>8</v>
      </c>
      <c r="D21812" s="4" t="s">
        <v>7</v>
      </c>
      <c r="E21812" s="4" t="s">
        <v>13</v>
      </c>
    </row>
    <row r="21813" spans="1:18">
      <c r="A21813" t="n">
        <v>184687</v>
      </c>
      <c r="B21813" s="27" t="n">
        <v>58</v>
      </c>
      <c r="C21813" s="7" t="n">
        <v>101</v>
      </c>
      <c r="D21813" s="7" t="n">
        <v>300</v>
      </c>
      <c r="E21813" s="7" t="n">
        <v>1</v>
      </c>
    </row>
    <row r="21814" spans="1:18">
      <c r="A21814" t="s">
        <v>4</v>
      </c>
      <c r="B21814" s="4" t="s">
        <v>5</v>
      </c>
      <c r="C21814" s="4" t="s">
        <v>8</v>
      </c>
      <c r="D21814" s="4" t="s">
        <v>7</v>
      </c>
    </row>
    <row r="21815" spans="1:18">
      <c r="A21815" t="n">
        <v>184695</v>
      </c>
      <c r="B21815" s="27" t="n">
        <v>58</v>
      </c>
      <c r="C21815" s="7" t="n">
        <v>254</v>
      </c>
      <c r="D21815" s="7" t="n">
        <v>0</v>
      </c>
    </row>
    <row r="21816" spans="1:18">
      <c r="A21816" t="s">
        <v>4</v>
      </c>
      <c r="B21816" s="4" t="s">
        <v>5</v>
      </c>
      <c r="C21816" s="4" t="s">
        <v>8</v>
      </c>
      <c r="D21816" s="4" t="s">
        <v>8</v>
      </c>
      <c r="E21816" s="4" t="s">
        <v>13</v>
      </c>
      <c r="F21816" s="4" t="s">
        <v>13</v>
      </c>
      <c r="G21816" s="4" t="s">
        <v>13</v>
      </c>
      <c r="H21816" s="4" t="s">
        <v>7</v>
      </c>
    </row>
    <row r="21817" spans="1:18">
      <c r="A21817" t="n">
        <v>184699</v>
      </c>
      <c r="B21817" s="31" t="n">
        <v>45</v>
      </c>
      <c r="C21817" s="7" t="n">
        <v>2</v>
      </c>
      <c r="D21817" s="7" t="n">
        <v>3</v>
      </c>
      <c r="E21817" s="7" t="n">
        <v>-1.47000002861023</v>
      </c>
      <c r="F21817" s="7" t="n">
        <v>3.53999996185303</v>
      </c>
      <c r="G21817" s="7" t="n">
        <v>44.7099990844727</v>
      </c>
      <c r="H21817" s="7" t="n">
        <v>0</v>
      </c>
    </row>
    <row r="21818" spans="1:18">
      <c r="A21818" t="s">
        <v>4</v>
      </c>
      <c r="B21818" s="4" t="s">
        <v>5</v>
      </c>
      <c r="C21818" s="4" t="s">
        <v>8</v>
      </c>
      <c r="D21818" s="4" t="s">
        <v>8</v>
      </c>
      <c r="E21818" s="4" t="s">
        <v>13</v>
      </c>
      <c r="F21818" s="4" t="s">
        <v>13</v>
      </c>
      <c r="G21818" s="4" t="s">
        <v>13</v>
      </c>
      <c r="H21818" s="4" t="s">
        <v>7</v>
      </c>
      <c r="I21818" s="4" t="s">
        <v>8</v>
      </c>
    </row>
    <row r="21819" spans="1:18">
      <c r="A21819" t="n">
        <v>184716</v>
      </c>
      <c r="B21819" s="31" t="n">
        <v>45</v>
      </c>
      <c r="C21819" s="7" t="n">
        <v>4</v>
      </c>
      <c r="D21819" s="7" t="n">
        <v>3</v>
      </c>
      <c r="E21819" s="7" t="n">
        <v>3.39000010490417</v>
      </c>
      <c r="F21819" s="7" t="n">
        <v>150.940002441406</v>
      </c>
      <c r="G21819" s="7" t="n">
        <v>0</v>
      </c>
      <c r="H21819" s="7" t="n">
        <v>0</v>
      </c>
      <c r="I21819" s="7" t="n">
        <v>0</v>
      </c>
    </row>
    <row r="21820" spans="1:18">
      <c r="A21820" t="s">
        <v>4</v>
      </c>
      <c r="B21820" s="4" t="s">
        <v>5</v>
      </c>
      <c r="C21820" s="4" t="s">
        <v>8</v>
      </c>
      <c r="D21820" s="4" t="s">
        <v>8</v>
      </c>
      <c r="E21820" s="4" t="s">
        <v>13</v>
      </c>
      <c r="F21820" s="4" t="s">
        <v>7</v>
      </c>
    </row>
    <row r="21821" spans="1:18">
      <c r="A21821" t="n">
        <v>184734</v>
      </c>
      <c r="B21821" s="31" t="n">
        <v>45</v>
      </c>
      <c r="C21821" s="7" t="n">
        <v>5</v>
      </c>
      <c r="D21821" s="7" t="n">
        <v>3</v>
      </c>
      <c r="E21821" s="7" t="n">
        <v>4.40000009536743</v>
      </c>
      <c r="F21821" s="7" t="n">
        <v>0</v>
      </c>
    </row>
    <row r="21822" spans="1:18">
      <c r="A21822" t="s">
        <v>4</v>
      </c>
      <c r="B21822" s="4" t="s">
        <v>5</v>
      </c>
      <c r="C21822" s="4" t="s">
        <v>8</v>
      </c>
      <c r="D21822" s="4" t="s">
        <v>8</v>
      </c>
      <c r="E21822" s="4" t="s">
        <v>13</v>
      </c>
      <c r="F21822" s="4" t="s">
        <v>7</v>
      </c>
    </row>
    <row r="21823" spans="1:18">
      <c r="A21823" t="n">
        <v>184743</v>
      </c>
      <c r="B21823" s="31" t="n">
        <v>45</v>
      </c>
      <c r="C21823" s="7" t="n">
        <v>11</v>
      </c>
      <c r="D21823" s="7" t="n">
        <v>3</v>
      </c>
      <c r="E21823" s="7" t="n">
        <v>34</v>
      </c>
      <c r="F21823" s="7" t="n">
        <v>0</v>
      </c>
    </row>
    <row r="21824" spans="1:18">
      <c r="A21824" t="s">
        <v>4</v>
      </c>
      <c r="B21824" s="4" t="s">
        <v>5</v>
      </c>
      <c r="C21824" s="4" t="s">
        <v>8</v>
      </c>
      <c r="D21824" s="4" t="s">
        <v>14</v>
      </c>
      <c r="E21824" s="4" t="s">
        <v>14</v>
      </c>
      <c r="F21824" s="4" t="s">
        <v>14</v>
      </c>
      <c r="G21824" s="4" t="s">
        <v>14</v>
      </c>
      <c r="H21824" s="4" t="s">
        <v>14</v>
      </c>
      <c r="I21824" s="4" t="s">
        <v>14</v>
      </c>
      <c r="J21824" s="4" t="s">
        <v>14</v>
      </c>
      <c r="K21824" s="4" t="s">
        <v>14</v>
      </c>
    </row>
    <row r="21825" spans="1:11">
      <c r="A21825" t="n">
        <v>184752</v>
      </c>
      <c r="B21825" s="38" t="n">
        <v>175</v>
      </c>
      <c r="C21825" s="7" t="n">
        <v>1</v>
      </c>
      <c r="D21825" s="7" t="n">
        <v>0</v>
      </c>
      <c r="E21825" s="7" t="n">
        <v>0</v>
      </c>
      <c r="F21825" s="7" t="n">
        <v>0</v>
      </c>
      <c r="G21825" s="7" t="n">
        <v>0</v>
      </c>
      <c r="H21825" s="7" t="n">
        <v>0</v>
      </c>
      <c r="I21825" s="7" t="n">
        <v>1135706112</v>
      </c>
      <c r="J21825" s="7" t="n">
        <v>0</v>
      </c>
      <c r="K21825" s="7" t="n">
        <v>1091567616</v>
      </c>
    </row>
    <row r="21826" spans="1:11">
      <c r="A21826" t="s">
        <v>4</v>
      </c>
      <c r="B21826" s="4" t="s">
        <v>5</v>
      </c>
      <c r="C21826" s="4" t="s">
        <v>8</v>
      </c>
      <c r="D21826" s="4" t="s">
        <v>7</v>
      </c>
    </row>
    <row r="21827" spans="1:11">
      <c r="A21827" t="n">
        <v>184786</v>
      </c>
      <c r="B21827" s="27" t="n">
        <v>58</v>
      </c>
      <c r="C21827" s="7" t="n">
        <v>255</v>
      </c>
      <c r="D21827" s="7" t="n">
        <v>0</v>
      </c>
    </row>
    <row r="21828" spans="1:11">
      <c r="A21828" t="s">
        <v>4</v>
      </c>
      <c r="B21828" s="4" t="s">
        <v>5</v>
      </c>
      <c r="C21828" s="4" t="s">
        <v>8</v>
      </c>
      <c r="D21828" s="4" t="s">
        <v>7</v>
      </c>
      <c r="E21828" s="4" t="s">
        <v>9</v>
      </c>
    </row>
    <row r="21829" spans="1:11">
      <c r="A21829" t="n">
        <v>184790</v>
      </c>
      <c r="B21829" s="39" t="n">
        <v>51</v>
      </c>
      <c r="C21829" s="7" t="n">
        <v>4</v>
      </c>
      <c r="D21829" s="7" t="n">
        <v>0</v>
      </c>
      <c r="E21829" s="7" t="s">
        <v>668</v>
      </c>
    </row>
    <row r="21830" spans="1:11">
      <c r="A21830" t="s">
        <v>4</v>
      </c>
      <c r="B21830" s="4" t="s">
        <v>5</v>
      </c>
      <c r="C21830" s="4" t="s">
        <v>7</v>
      </c>
    </row>
    <row r="21831" spans="1:11">
      <c r="A21831" t="n">
        <v>184803</v>
      </c>
      <c r="B21831" s="25" t="n">
        <v>16</v>
      </c>
      <c r="C21831" s="7" t="n">
        <v>0</v>
      </c>
    </row>
    <row r="21832" spans="1:11">
      <c r="A21832" t="s">
        <v>4</v>
      </c>
      <c r="B21832" s="4" t="s">
        <v>5</v>
      </c>
      <c r="C21832" s="4" t="s">
        <v>7</v>
      </c>
      <c r="D21832" s="4" t="s">
        <v>8</v>
      </c>
      <c r="E21832" s="4" t="s">
        <v>14</v>
      </c>
      <c r="F21832" s="4" t="s">
        <v>74</v>
      </c>
      <c r="G21832" s="4" t="s">
        <v>8</v>
      </c>
      <c r="H21832" s="4" t="s">
        <v>8</v>
      </c>
    </row>
    <row r="21833" spans="1:11">
      <c r="A21833" t="n">
        <v>184806</v>
      </c>
      <c r="B21833" s="40" t="n">
        <v>26</v>
      </c>
      <c r="C21833" s="7" t="n">
        <v>0</v>
      </c>
      <c r="D21833" s="7" t="n">
        <v>17</v>
      </c>
      <c r="E21833" s="7" t="n">
        <v>62814</v>
      </c>
      <c r="F21833" s="7" t="s">
        <v>1137</v>
      </c>
      <c r="G21833" s="7" t="n">
        <v>2</v>
      </c>
      <c r="H21833" s="7" t="n">
        <v>0</v>
      </c>
    </row>
    <row r="21834" spans="1:11">
      <c r="A21834" t="s">
        <v>4</v>
      </c>
      <c r="B21834" s="4" t="s">
        <v>5</v>
      </c>
    </row>
    <row r="21835" spans="1:11">
      <c r="A21835" t="n">
        <v>184825</v>
      </c>
      <c r="B21835" s="41" t="n">
        <v>28</v>
      </c>
    </row>
    <row r="21836" spans="1:11">
      <c r="A21836" t="s">
        <v>4</v>
      </c>
      <c r="B21836" s="4" t="s">
        <v>5</v>
      </c>
      <c r="C21836" s="4" t="s">
        <v>8</v>
      </c>
      <c r="D21836" s="4" t="s">
        <v>7</v>
      </c>
      <c r="E21836" s="4" t="s">
        <v>9</v>
      </c>
    </row>
    <row r="21837" spans="1:11">
      <c r="A21837" t="n">
        <v>184826</v>
      </c>
      <c r="B21837" s="39" t="n">
        <v>51</v>
      </c>
      <c r="C21837" s="7" t="n">
        <v>4</v>
      </c>
      <c r="D21837" s="7" t="n">
        <v>2</v>
      </c>
      <c r="E21837" s="7" t="s">
        <v>90</v>
      </c>
    </row>
    <row r="21838" spans="1:11">
      <c r="A21838" t="s">
        <v>4</v>
      </c>
      <c r="B21838" s="4" t="s">
        <v>5</v>
      </c>
      <c r="C21838" s="4" t="s">
        <v>7</v>
      </c>
    </row>
    <row r="21839" spans="1:11">
      <c r="A21839" t="n">
        <v>184840</v>
      </c>
      <c r="B21839" s="25" t="n">
        <v>16</v>
      </c>
      <c r="C21839" s="7" t="n">
        <v>0</v>
      </c>
    </row>
    <row r="21840" spans="1:11">
      <c r="A21840" t="s">
        <v>4</v>
      </c>
      <c r="B21840" s="4" t="s">
        <v>5</v>
      </c>
      <c r="C21840" s="4" t="s">
        <v>7</v>
      </c>
      <c r="D21840" s="4" t="s">
        <v>8</v>
      </c>
      <c r="E21840" s="4" t="s">
        <v>14</v>
      </c>
      <c r="F21840" s="4" t="s">
        <v>74</v>
      </c>
      <c r="G21840" s="4" t="s">
        <v>8</v>
      </c>
      <c r="H21840" s="4" t="s">
        <v>8</v>
      </c>
    </row>
    <row r="21841" spans="1:11">
      <c r="A21841" t="n">
        <v>184843</v>
      </c>
      <c r="B21841" s="40" t="n">
        <v>26</v>
      </c>
      <c r="C21841" s="7" t="n">
        <v>2</v>
      </c>
      <c r="D21841" s="7" t="n">
        <v>17</v>
      </c>
      <c r="E21841" s="7" t="n">
        <v>62815</v>
      </c>
      <c r="F21841" s="7" t="s">
        <v>1138</v>
      </c>
      <c r="G21841" s="7" t="n">
        <v>2</v>
      </c>
      <c r="H21841" s="7" t="n">
        <v>0</v>
      </c>
    </row>
    <row r="21842" spans="1:11">
      <c r="A21842" t="s">
        <v>4</v>
      </c>
      <c r="B21842" s="4" t="s">
        <v>5</v>
      </c>
    </row>
    <row r="21843" spans="1:11">
      <c r="A21843" t="n">
        <v>184875</v>
      </c>
      <c r="B21843" s="41" t="n">
        <v>28</v>
      </c>
    </row>
    <row r="21844" spans="1:11">
      <c r="A21844" t="s">
        <v>4</v>
      </c>
      <c r="B21844" s="4" t="s">
        <v>5</v>
      </c>
      <c r="C21844" s="4" t="s">
        <v>8</v>
      </c>
      <c r="D21844" s="4" t="s">
        <v>7</v>
      </c>
      <c r="E21844" s="4" t="s">
        <v>9</v>
      </c>
    </row>
    <row r="21845" spans="1:11">
      <c r="A21845" t="n">
        <v>184876</v>
      </c>
      <c r="B21845" s="39" t="n">
        <v>51</v>
      </c>
      <c r="C21845" s="7" t="n">
        <v>4</v>
      </c>
      <c r="D21845" s="7" t="n">
        <v>11</v>
      </c>
      <c r="E21845" s="7" t="s">
        <v>631</v>
      </c>
    </row>
    <row r="21846" spans="1:11">
      <c r="A21846" t="s">
        <v>4</v>
      </c>
      <c r="B21846" s="4" t="s">
        <v>5</v>
      </c>
      <c r="C21846" s="4" t="s">
        <v>7</v>
      </c>
    </row>
    <row r="21847" spans="1:11">
      <c r="A21847" t="n">
        <v>184890</v>
      </c>
      <c r="B21847" s="25" t="n">
        <v>16</v>
      </c>
      <c r="C21847" s="7" t="n">
        <v>0</v>
      </c>
    </row>
    <row r="21848" spans="1:11">
      <c r="A21848" t="s">
        <v>4</v>
      </c>
      <c r="B21848" s="4" t="s">
        <v>5</v>
      </c>
      <c r="C21848" s="4" t="s">
        <v>7</v>
      </c>
      <c r="D21848" s="4" t="s">
        <v>8</v>
      </c>
      <c r="E21848" s="4" t="s">
        <v>14</v>
      </c>
      <c r="F21848" s="4" t="s">
        <v>74</v>
      </c>
      <c r="G21848" s="4" t="s">
        <v>8</v>
      </c>
      <c r="H21848" s="4" t="s">
        <v>8</v>
      </c>
      <c r="I21848" s="4" t="s">
        <v>8</v>
      </c>
      <c r="J21848" s="4" t="s">
        <v>14</v>
      </c>
      <c r="K21848" s="4" t="s">
        <v>74</v>
      </c>
      <c r="L21848" s="4" t="s">
        <v>8</v>
      </c>
      <c r="M21848" s="4" t="s">
        <v>8</v>
      </c>
    </row>
    <row r="21849" spans="1:11">
      <c r="A21849" t="n">
        <v>184893</v>
      </c>
      <c r="B21849" s="40" t="n">
        <v>26</v>
      </c>
      <c r="C21849" s="7" t="n">
        <v>11</v>
      </c>
      <c r="D21849" s="7" t="n">
        <v>17</v>
      </c>
      <c r="E21849" s="7" t="n">
        <v>62816</v>
      </c>
      <c r="F21849" s="7" t="s">
        <v>1139</v>
      </c>
      <c r="G21849" s="7" t="n">
        <v>2</v>
      </c>
      <c r="H21849" s="7" t="n">
        <v>3</v>
      </c>
      <c r="I21849" s="7" t="n">
        <v>17</v>
      </c>
      <c r="J21849" s="7" t="n">
        <v>62817</v>
      </c>
      <c r="K21849" s="7" t="s">
        <v>1140</v>
      </c>
      <c r="L21849" s="7" t="n">
        <v>2</v>
      </c>
      <c r="M21849" s="7" t="n">
        <v>0</v>
      </c>
    </row>
    <row r="21850" spans="1:11">
      <c r="A21850" t="s">
        <v>4</v>
      </c>
      <c r="B21850" s="4" t="s">
        <v>5</v>
      </c>
    </row>
    <row r="21851" spans="1:11">
      <c r="A21851" t="n">
        <v>185077</v>
      </c>
      <c r="B21851" s="41" t="n">
        <v>28</v>
      </c>
    </row>
    <row r="21852" spans="1:11">
      <c r="A21852" t="s">
        <v>4</v>
      </c>
      <c r="B21852" s="4" t="s">
        <v>5</v>
      </c>
      <c r="C21852" s="4" t="s">
        <v>7</v>
      </c>
      <c r="D21852" s="4" t="s">
        <v>8</v>
      </c>
    </row>
    <row r="21853" spans="1:11">
      <c r="A21853" t="n">
        <v>185078</v>
      </c>
      <c r="B21853" s="42" t="n">
        <v>89</v>
      </c>
      <c r="C21853" s="7" t="n">
        <v>65533</v>
      </c>
      <c r="D21853" s="7" t="n">
        <v>1</v>
      </c>
    </row>
    <row r="21854" spans="1:11">
      <c r="A21854" t="s">
        <v>4</v>
      </c>
      <c r="B21854" s="4" t="s">
        <v>5</v>
      </c>
      <c r="C21854" s="4" t="s">
        <v>8</v>
      </c>
      <c r="D21854" s="4" t="s">
        <v>7</v>
      </c>
      <c r="E21854" s="4" t="s">
        <v>9</v>
      </c>
    </row>
    <row r="21855" spans="1:11">
      <c r="A21855" t="n">
        <v>185082</v>
      </c>
      <c r="B21855" s="39" t="n">
        <v>51</v>
      </c>
      <c r="C21855" s="7" t="n">
        <v>4</v>
      </c>
      <c r="D21855" s="7" t="n">
        <v>15</v>
      </c>
      <c r="E21855" s="7" t="s">
        <v>78</v>
      </c>
    </row>
    <row r="21856" spans="1:11">
      <c r="A21856" t="s">
        <v>4</v>
      </c>
      <c r="B21856" s="4" t="s">
        <v>5</v>
      </c>
      <c r="C21856" s="4" t="s">
        <v>7</v>
      </c>
    </row>
    <row r="21857" spans="1:13">
      <c r="A21857" t="n">
        <v>185096</v>
      </c>
      <c r="B21857" s="25" t="n">
        <v>16</v>
      </c>
      <c r="C21857" s="7" t="n">
        <v>0</v>
      </c>
    </row>
    <row r="21858" spans="1:13">
      <c r="A21858" t="s">
        <v>4</v>
      </c>
      <c r="B21858" s="4" t="s">
        <v>5</v>
      </c>
      <c r="C21858" s="4" t="s">
        <v>7</v>
      </c>
      <c r="D21858" s="4" t="s">
        <v>8</v>
      </c>
      <c r="E21858" s="4" t="s">
        <v>14</v>
      </c>
      <c r="F21858" s="4" t="s">
        <v>74</v>
      </c>
      <c r="G21858" s="4" t="s">
        <v>8</v>
      </c>
      <c r="H21858" s="4" t="s">
        <v>8</v>
      </c>
      <c r="I21858" s="4" t="s">
        <v>8</v>
      </c>
      <c r="J21858" s="4" t="s">
        <v>14</v>
      </c>
      <c r="K21858" s="4" t="s">
        <v>74</v>
      </c>
      <c r="L21858" s="4" t="s">
        <v>8</v>
      </c>
      <c r="M21858" s="4" t="s">
        <v>8</v>
      </c>
      <c r="N21858" s="4" t="s">
        <v>8</v>
      </c>
      <c r="O21858" s="4" t="s">
        <v>14</v>
      </c>
      <c r="P21858" s="4" t="s">
        <v>74</v>
      </c>
      <c r="Q21858" s="4" t="s">
        <v>8</v>
      </c>
      <c r="R21858" s="4" t="s">
        <v>8</v>
      </c>
    </row>
    <row r="21859" spans="1:13">
      <c r="A21859" t="n">
        <v>185099</v>
      </c>
      <c r="B21859" s="40" t="n">
        <v>26</v>
      </c>
      <c r="C21859" s="7" t="n">
        <v>15</v>
      </c>
      <c r="D21859" s="7" t="n">
        <v>17</v>
      </c>
      <c r="E21859" s="7" t="n">
        <v>15410</v>
      </c>
      <c r="F21859" s="7" t="s">
        <v>1141</v>
      </c>
      <c r="G21859" s="7" t="n">
        <v>2</v>
      </c>
      <c r="H21859" s="7" t="n">
        <v>3</v>
      </c>
      <c r="I21859" s="7" t="n">
        <v>17</v>
      </c>
      <c r="J21859" s="7" t="n">
        <v>15411</v>
      </c>
      <c r="K21859" s="7" t="s">
        <v>1142</v>
      </c>
      <c r="L21859" s="7" t="n">
        <v>2</v>
      </c>
      <c r="M21859" s="7" t="n">
        <v>3</v>
      </c>
      <c r="N21859" s="7" t="n">
        <v>17</v>
      </c>
      <c r="O21859" s="7" t="n">
        <v>15412</v>
      </c>
      <c r="P21859" s="7" t="s">
        <v>1143</v>
      </c>
      <c r="Q21859" s="7" t="n">
        <v>2</v>
      </c>
      <c r="R21859" s="7" t="n">
        <v>0</v>
      </c>
    </row>
    <row r="21860" spans="1:13">
      <c r="A21860" t="s">
        <v>4</v>
      </c>
      <c r="B21860" s="4" t="s">
        <v>5</v>
      </c>
    </row>
    <row r="21861" spans="1:13">
      <c r="A21861" t="n">
        <v>185320</v>
      </c>
      <c r="B21861" s="41" t="n">
        <v>28</v>
      </c>
    </row>
    <row r="21862" spans="1:13">
      <c r="A21862" t="s">
        <v>4</v>
      </c>
      <c r="B21862" s="4" t="s">
        <v>5</v>
      </c>
      <c r="C21862" s="4" t="s">
        <v>9</v>
      </c>
      <c r="D21862" s="4" t="s">
        <v>7</v>
      </c>
    </row>
    <row r="21863" spans="1:13">
      <c r="A21863" t="n">
        <v>185321</v>
      </c>
      <c r="B21863" s="57" t="n">
        <v>29</v>
      </c>
      <c r="C21863" s="7" t="s">
        <v>15</v>
      </c>
      <c r="D21863" s="7" t="n">
        <v>65533</v>
      </c>
    </row>
    <row r="21864" spans="1:13">
      <c r="A21864" t="s">
        <v>4</v>
      </c>
      <c r="B21864" s="4" t="s">
        <v>5</v>
      </c>
      <c r="C21864" s="4" t="s">
        <v>8</v>
      </c>
      <c r="D21864" s="4" t="s">
        <v>7</v>
      </c>
      <c r="E21864" s="4" t="s">
        <v>7</v>
      </c>
      <c r="F21864" s="4" t="s">
        <v>8</v>
      </c>
    </row>
    <row r="21865" spans="1:13">
      <c r="A21865" t="n">
        <v>185325</v>
      </c>
      <c r="B21865" s="37" t="n">
        <v>25</v>
      </c>
      <c r="C21865" s="7" t="n">
        <v>1</v>
      </c>
      <c r="D21865" s="7" t="n">
        <v>65535</v>
      </c>
      <c r="E21865" s="7" t="n">
        <v>65535</v>
      </c>
      <c r="F21865" s="7" t="n">
        <v>0</v>
      </c>
    </row>
    <row r="21866" spans="1:13">
      <c r="A21866" t="s">
        <v>4</v>
      </c>
      <c r="B21866" s="4" t="s">
        <v>5</v>
      </c>
      <c r="C21866" s="4" t="s">
        <v>8</v>
      </c>
      <c r="D21866" s="4" t="s">
        <v>7</v>
      </c>
      <c r="E21866" s="4" t="s">
        <v>9</v>
      </c>
    </row>
    <row r="21867" spans="1:13">
      <c r="A21867" t="n">
        <v>185332</v>
      </c>
      <c r="B21867" s="39" t="n">
        <v>51</v>
      </c>
      <c r="C21867" s="7" t="n">
        <v>4</v>
      </c>
      <c r="D21867" s="7" t="n">
        <v>0</v>
      </c>
      <c r="E21867" s="7" t="s">
        <v>947</v>
      </c>
    </row>
    <row r="21868" spans="1:13">
      <c r="A21868" t="s">
        <v>4</v>
      </c>
      <c r="B21868" s="4" t="s">
        <v>5</v>
      </c>
      <c r="C21868" s="4" t="s">
        <v>7</v>
      </c>
    </row>
    <row r="21869" spans="1:13">
      <c r="A21869" t="n">
        <v>185345</v>
      </c>
      <c r="B21869" s="25" t="n">
        <v>16</v>
      </c>
      <c r="C21869" s="7" t="n">
        <v>0</v>
      </c>
    </row>
    <row r="21870" spans="1:13">
      <c r="A21870" t="s">
        <v>4</v>
      </c>
      <c r="B21870" s="4" t="s">
        <v>5</v>
      </c>
      <c r="C21870" s="4" t="s">
        <v>7</v>
      </c>
      <c r="D21870" s="4" t="s">
        <v>8</v>
      </c>
      <c r="E21870" s="4" t="s">
        <v>14</v>
      </c>
      <c r="F21870" s="4" t="s">
        <v>74</v>
      </c>
      <c r="G21870" s="4" t="s">
        <v>8</v>
      </c>
      <c r="H21870" s="4" t="s">
        <v>8</v>
      </c>
    </row>
    <row r="21871" spans="1:13">
      <c r="A21871" t="n">
        <v>185348</v>
      </c>
      <c r="B21871" s="40" t="n">
        <v>26</v>
      </c>
      <c r="C21871" s="7" t="n">
        <v>0</v>
      </c>
      <c r="D21871" s="7" t="n">
        <v>17</v>
      </c>
      <c r="E21871" s="7" t="n">
        <v>62818</v>
      </c>
      <c r="F21871" s="7" t="s">
        <v>1144</v>
      </c>
      <c r="G21871" s="7" t="n">
        <v>2</v>
      </c>
      <c r="H21871" s="7" t="n">
        <v>0</v>
      </c>
    </row>
    <row r="21872" spans="1:13">
      <c r="A21872" t="s">
        <v>4</v>
      </c>
      <c r="B21872" s="4" t="s">
        <v>5</v>
      </c>
    </row>
    <row r="21873" spans="1:18">
      <c r="A21873" t="n">
        <v>185373</v>
      </c>
      <c r="B21873" s="41" t="n">
        <v>28</v>
      </c>
    </row>
    <row r="21874" spans="1:18">
      <c r="A21874" t="s">
        <v>4</v>
      </c>
      <c r="B21874" s="4" t="s">
        <v>5</v>
      </c>
      <c r="C21874" s="4" t="s">
        <v>8</v>
      </c>
      <c r="D21874" s="4" t="s">
        <v>7</v>
      </c>
      <c r="E21874" s="4" t="s">
        <v>9</v>
      </c>
    </row>
    <row r="21875" spans="1:18">
      <c r="A21875" t="n">
        <v>185374</v>
      </c>
      <c r="B21875" s="39" t="n">
        <v>51</v>
      </c>
      <c r="C21875" s="7" t="n">
        <v>4</v>
      </c>
      <c r="D21875" s="7" t="n">
        <v>1</v>
      </c>
      <c r="E21875" s="7" t="s">
        <v>267</v>
      </c>
    </row>
    <row r="21876" spans="1:18">
      <c r="A21876" t="s">
        <v>4</v>
      </c>
      <c r="B21876" s="4" t="s">
        <v>5</v>
      </c>
      <c r="C21876" s="4" t="s">
        <v>7</v>
      </c>
    </row>
    <row r="21877" spans="1:18">
      <c r="A21877" t="n">
        <v>185387</v>
      </c>
      <c r="B21877" s="25" t="n">
        <v>16</v>
      </c>
      <c r="C21877" s="7" t="n">
        <v>0</v>
      </c>
    </row>
    <row r="21878" spans="1:18">
      <c r="A21878" t="s">
        <v>4</v>
      </c>
      <c r="B21878" s="4" t="s">
        <v>5</v>
      </c>
      <c r="C21878" s="4" t="s">
        <v>7</v>
      </c>
      <c r="D21878" s="4" t="s">
        <v>8</v>
      </c>
      <c r="E21878" s="4" t="s">
        <v>14</v>
      </c>
      <c r="F21878" s="4" t="s">
        <v>74</v>
      </c>
      <c r="G21878" s="4" t="s">
        <v>8</v>
      </c>
      <c r="H21878" s="4" t="s">
        <v>8</v>
      </c>
    </row>
    <row r="21879" spans="1:18">
      <c r="A21879" t="n">
        <v>185390</v>
      </c>
      <c r="B21879" s="40" t="n">
        <v>26</v>
      </c>
      <c r="C21879" s="7" t="n">
        <v>1</v>
      </c>
      <c r="D21879" s="7" t="n">
        <v>17</v>
      </c>
      <c r="E21879" s="7" t="n">
        <v>62819</v>
      </c>
      <c r="F21879" s="7" t="s">
        <v>1145</v>
      </c>
      <c r="G21879" s="7" t="n">
        <v>2</v>
      </c>
      <c r="H21879" s="7" t="n">
        <v>0</v>
      </c>
    </row>
    <row r="21880" spans="1:18">
      <c r="A21880" t="s">
        <v>4</v>
      </c>
      <c r="B21880" s="4" t="s">
        <v>5</v>
      </c>
    </row>
    <row r="21881" spans="1:18">
      <c r="A21881" t="n">
        <v>185434</v>
      </c>
      <c r="B21881" s="41" t="n">
        <v>28</v>
      </c>
    </row>
    <row r="21882" spans="1:18">
      <c r="A21882" t="s">
        <v>4</v>
      </c>
      <c r="B21882" s="4" t="s">
        <v>5</v>
      </c>
      <c r="C21882" s="4" t="s">
        <v>7</v>
      </c>
      <c r="D21882" s="4" t="s">
        <v>8</v>
      </c>
    </row>
    <row r="21883" spans="1:18">
      <c r="A21883" t="n">
        <v>185435</v>
      </c>
      <c r="B21883" s="42" t="n">
        <v>89</v>
      </c>
      <c r="C21883" s="7" t="n">
        <v>65533</v>
      </c>
      <c r="D21883" s="7" t="n">
        <v>1</v>
      </c>
    </row>
    <row r="21884" spans="1:18">
      <c r="A21884" t="s">
        <v>4</v>
      </c>
      <c r="B21884" s="4" t="s">
        <v>5</v>
      </c>
      <c r="C21884" s="4" t="s">
        <v>8</v>
      </c>
      <c r="D21884" s="4" t="s">
        <v>7</v>
      </c>
      <c r="E21884" s="4" t="s">
        <v>8</v>
      </c>
    </row>
    <row r="21885" spans="1:18">
      <c r="A21885" t="n">
        <v>185439</v>
      </c>
      <c r="B21885" s="14" t="n">
        <v>49</v>
      </c>
      <c r="C21885" s="7" t="n">
        <v>1</v>
      </c>
      <c r="D21885" s="7" t="n">
        <v>4000</v>
      </c>
      <c r="E21885" s="7" t="n">
        <v>0</v>
      </c>
    </row>
    <row r="21886" spans="1:18">
      <c r="A21886" t="s">
        <v>4</v>
      </c>
      <c r="B21886" s="4" t="s">
        <v>5</v>
      </c>
      <c r="C21886" s="4" t="s">
        <v>8</v>
      </c>
      <c r="D21886" s="4" t="s">
        <v>7</v>
      </c>
      <c r="E21886" s="4" t="s">
        <v>14</v>
      </c>
      <c r="F21886" s="4" t="s">
        <v>7</v>
      </c>
    </row>
    <row r="21887" spans="1:18">
      <c r="A21887" t="n">
        <v>185444</v>
      </c>
      <c r="B21887" s="16" t="n">
        <v>50</v>
      </c>
      <c r="C21887" s="7" t="n">
        <v>3</v>
      </c>
      <c r="D21887" s="7" t="n">
        <v>8150</v>
      </c>
      <c r="E21887" s="7" t="n">
        <v>0</v>
      </c>
      <c r="F21887" s="7" t="n">
        <v>2000</v>
      </c>
    </row>
    <row r="21888" spans="1:18">
      <c r="A21888" t="s">
        <v>4</v>
      </c>
      <c r="B21888" s="4" t="s">
        <v>5</v>
      </c>
      <c r="C21888" s="4" t="s">
        <v>8</v>
      </c>
      <c r="D21888" s="4" t="s">
        <v>7</v>
      </c>
      <c r="E21888" s="4" t="s">
        <v>13</v>
      </c>
    </row>
    <row r="21889" spans="1:8">
      <c r="A21889" t="n">
        <v>185454</v>
      </c>
      <c r="B21889" s="27" t="n">
        <v>58</v>
      </c>
      <c r="C21889" s="7" t="n">
        <v>0</v>
      </c>
      <c r="D21889" s="7" t="n">
        <v>1000</v>
      </c>
      <c r="E21889" s="7" t="n">
        <v>1</v>
      </c>
    </row>
    <row r="21890" spans="1:8">
      <c r="A21890" t="s">
        <v>4</v>
      </c>
      <c r="B21890" s="4" t="s">
        <v>5</v>
      </c>
      <c r="C21890" s="4" t="s">
        <v>8</v>
      </c>
      <c r="D21890" s="4" t="s">
        <v>7</v>
      </c>
    </row>
    <row r="21891" spans="1:8">
      <c r="A21891" t="n">
        <v>185462</v>
      </c>
      <c r="B21891" s="27" t="n">
        <v>58</v>
      </c>
      <c r="C21891" s="7" t="n">
        <v>255</v>
      </c>
      <c r="D21891" s="7" t="n">
        <v>0</v>
      </c>
    </row>
    <row r="21892" spans="1:8">
      <c r="A21892" t="s">
        <v>4</v>
      </c>
      <c r="B21892" s="4" t="s">
        <v>5</v>
      </c>
      <c r="C21892" s="4" t="s">
        <v>7</v>
      </c>
    </row>
    <row r="21893" spans="1:8">
      <c r="A21893" t="n">
        <v>185466</v>
      </c>
      <c r="B21893" s="25" t="n">
        <v>16</v>
      </c>
      <c r="C21893" s="7" t="n">
        <v>1000</v>
      </c>
    </row>
    <row r="21894" spans="1:8">
      <c r="A21894" t="s">
        <v>4</v>
      </c>
      <c r="B21894" s="4" t="s">
        <v>5</v>
      </c>
      <c r="C21894" s="4" t="s">
        <v>8</v>
      </c>
      <c r="D21894" s="4" t="s">
        <v>8</v>
      </c>
    </row>
    <row r="21895" spans="1:8">
      <c r="A21895" t="n">
        <v>185469</v>
      </c>
      <c r="B21895" s="14" t="n">
        <v>49</v>
      </c>
      <c r="C21895" s="7" t="n">
        <v>2</v>
      </c>
      <c r="D21895" s="7" t="n">
        <v>0</v>
      </c>
    </row>
    <row r="21896" spans="1:8">
      <c r="A21896" t="s">
        <v>4</v>
      </c>
      <c r="B21896" s="4" t="s">
        <v>5</v>
      </c>
      <c r="C21896" s="4" t="s">
        <v>8</v>
      </c>
      <c r="D21896" s="4" t="s">
        <v>7</v>
      </c>
      <c r="E21896" s="4" t="s">
        <v>7</v>
      </c>
      <c r="F21896" s="4" t="s">
        <v>7</v>
      </c>
      <c r="G21896" s="4" t="s">
        <v>7</v>
      </c>
      <c r="H21896" s="4" t="s">
        <v>8</v>
      </c>
    </row>
    <row r="21897" spans="1:8">
      <c r="A21897" t="n">
        <v>185472</v>
      </c>
      <c r="B21897" s="37" t="n">
        <v>25</v>
      </c>
      <c r="C21897" s="7" t="n">
        <v>5</v>
      </c>
      <c r="D21897" s="7" t="n">
        <v>65535</v>
      </c>
      <c r="E21897" s="7" t="n">
        <v>500</v>
      </c>
      <c r="F21897" s="7" t="n">
        <v>800</v>
      </c>
      <c r="G21897" s="7" t="n">
        <v>140</v>
      </c>
      <c r="H21897" s="7" t="n">
        <v>0</v>
      </c>
    </row>
    <row r="21898" spans="1:8">
      <c r="A21898" t="s">
        <v>4</v>
      </c>
      <c r="B21898" s="4" t="s">
        <v>5</v>
      </c>
      <c r="C21898" s="4" t="s">
        <v>7</v>
      </c>
      <c r="D21898" s="4" t="s">
        <v>8</v>
      </c>
      <c r="E21898" s="4" t="s">
        <v>74</v>
      </c>
      <c r="F21898" s="4" t="s">
        <v>8</v>
      </c>
      <c r="G21898" s="4" t="s">
        <v>8</v>
      </c>
    </row>
    <row r="21899" spans="1:8">
      <c r="A21899" t="n">
        <v>185483</v>
      </c>
      <c r="B21899" s="44" t="n">
        <v>24</v>
      </c>
      <c r="C21899" s="7" t="n">
        <v>65533</v>
      </c>
      <c r="D21899" s="7" t="n">
        <v>11</v>
      </c>
      <c r="E21899" s="7" t="s">
        <v>1146</v>
      </c>
      <c r="F21899" s="7" t="n">
        <v>2</v>
      </c>
      <c r="G21899" s="7" t="n">
        <v>0</v>
      </c>
    </row>
    <row r="21900" spans="1:8">
      <c r="A21900" t="s">
        <v>4</v>
      </c>
      <c r="B21900" s="4" t="s">
        <v>5</v>
      </c>
    </row>
    <row r="21901" spans="1:8">
      <c r="A21901" t="n">
        <v>185550</v>
      </c>
      <c r="B21901" s="41" t="n">
        <v>28</v>
      </c>
    </row>
    <row r="21902" spans="1:8">
      <c r="A21902" t="s">
        <v>4</v>
      </c>
      <c r="B21902" s="4" t="s">
        <v>5</v>
      </c>
      <c r="C21902" s="4" t="s">
        <v>7</v>
      </c>
      <c r="D21902" s="4" t="s">
        <v>8</v>
      </c>
      <c r="E21902" s="4" t="s">
        <v>74</v>
      </c>
      <c r="F21902" s="4" t="s">
        <v>8</v>
      </c>
      <c r="G21902" s="4" t="s">
        <v>8</v>
      </c>
    </row>
    <row r="21903" spans="1:8">
      <c r="A21903" t="n">
        <v>185551</v>
      </c>
      <c r="B21903" s="44" t="n">
        <v>24</v>
      </c>
      <c r="C21903" s="7" t="n">
        <v>65533</v>
      </c>
      <c r="D21903" s="7" t="n">
        <v>11</v>
      </c>
      <c r="E21903" s="7" t="s">
        <v>1147</v>
      </c>
      <c r="F21903" s="7" t="n">
        <v>2</v>
      </c>
      <c r="G21903" s="7" t="n">
        <v>0</v>
      </c>
    </row>
    <row r="21904" spans="1:8">
      <c r="A21904" t="s">
        <v>4</v>
      </c>
      <c r="B21904" s="4" t="s">
        <v>5</v>
      </c>
    </row>
    <row r="21905" spans="1:8">
      <c r="A21905" t="n">
        <v>185617</v>
      </c>
      <c r="B21905" s="41" t="n">
        <v>28</v>
      </c>
    </row>
    <row r="21906" spans="1:8">
      <c r="A21906" t="s">
        <v>4</v>
      </c>
      <c r="B21906" s="4" t="s">
        <v>5</v>
      </c>
      <c r="C21906" s="4" t="s">
        <v>7</v>
      </c>
      <c r="D21906" s="4" t="s">
        <v>8</v>
      </c>
      <c r="E21906" s="4" t="s">
        <v>74</v>
      </c>
      <c r="F21906" s="4" t="s">
        <v>8</v>
      </c>
      <c r="G21906" s="4" t="s">
        <v>8</v>
      </c>
    </row>
    <row r="21907" spans="1:8">
      <c r="A21907" t="n">
        <v>185618</v>
      </c>
      <c r="B21907" s="44" t="n">
        <v>24</v>
      </c>
      <c r="C21907" s="7" t="n">
        <v>65533</v>
      </c>
      <c r="D21907" s="7" t="n">
        <v>11</v>
      </c>
      <c r="E21907" s="7" t="s">
        <v>1148</v>
      </c>
      <c r="F21907" s="7" t="n">
        <v>2</v>
      </c>
      <c r="G21907" s="7" t="n">
        <v>0</v>
      </c>
    </row>
    <row r="21908" spans="1:8">
      <c r="A21908" t="s">
        <v>4</v>
      </c>
      <c r="B21908" s="4" t="s">
        <v>5</v>
      </c>
    </row>
    <row r="21909" spans="1:8">
      <c r="A21909" t="n">
        <v>185761</v>
      </c>
      <c r="B21909" s="41" t="n">
        <v>28</v>
      </c>
    </row>
    <row r="21910" spans="1:8">
      <c r="A21910" t="s">
        <v>4</v>
      </c>
      <c r="B21910" s="4" t="s">
        <v>5</v>
      </c>
      <c r="C21910" s="4" t="s">
        <v>8</v>
      </c>
    </row>
    <row r="21911" spans="1:8">
      <c r="A21911" t="n">
        <v>185762</v>
      </c>
      <c r="B21911" s="45" t="n">
        <v>27</v>
      </c>
      <c r="C21911" s="7" t="n">
        <v>0</v>
      </c>
    </row>
    <row r="21912" spans="1:8">
      <c r="A21912" t="s">
        <v>4</v>
      </c>
      <c r="B21912" s="4" t="s">
        <v>5</v>
      </c>
      <c r="C21912" s="4" t="s">
        <v>8</v>
      </c>
    </row>
    <row r="21913" spans="1:8">
      <c r="A21913" t="n">
        <v>185764</v>
      </c>
      <c r="B21913" s="45" t="n">
        <v>27</v>
      </c>
      <c r="C21913" s="7" t="n">
        <v>1</v>
      </c>
    </row>
    <row r="21914" spans="1:8">
      <c r="A21914" t="s">
        <v>4</v>
      </c>
      <c r="B21914" s="4" t="s">
        <v>5</v>
      </c>
      <c r="C21914" s="4" t="s">
        <v>8</v>
      </c>
      <c r="D21914" s="4" t="s">
        <v>7</v>
      </c>
      <c r="E21914" s="4" t="s">
        <v>7</v>
      </c>
      <c r="F21914" s="4" t="s">
        <v>7</v>
      </c>
      <c r="G21914" s="4" t="s">
        <v>7</v>
      </c>
      <c r="H21914" s="4" t="s">
        <v>8</v>
      </c>
    </row>
    <row r="21915" spans="1:8">
      <c r="A21915" t="n">
        <v>185766</v>
      </c>
      <c r="B21915" s="37" t="n">
        <v>25</v>
      </c>
      <c r="C21915" s="7" t="n">
        <v>5</v>
      </c>
      <c r="D21915" s="7" t="n">
        <v>65535</v>
      </c>
      <c r="E21915" s="7" t="n">
        <v>65535</v>
      </c>
      <c r="F21915" s="7" t="n">
        <v>65535</v>
      </c>
      <c r="G21915" s="7" t="n">
        <v>65535</v>
      </c>
      <c r="H21915" s="7" t="n">
        <v>0</v>
      </c>
    </row>
    <row r="21916" spans="1:8">
      <c r="A21916" t="s">
        <v>4</v>
      </c>
      <c r="B21916" s="4" t="s">
        <v>5</v>
      </c>
      <c r="C21916" s="4" t="s">
        <v>8</v>
      </c>
      <c r="D21916" s="4" t="s">
        <v>14</v>
      </c>
    </row>
    <row r="21917" spans="1:8">
      <c r="A21917" t="n">
        <v>185777</v>
      </c>
      <c r="B21917" s="38" t="n">
        <v>175</v>
      </c>
      <c r="C21917" s="7" t="n">
        <v>4</v>
      </c>
      <c r="D21917" s="7" t="n">
        <v>0</v>
      </c>
    </row>
    <row r="21918" spans="1:8">
      <c r="A21918" t="s">
        <v>4</v>
      </c>
      <c r="B21918" s="4" t="s">
        <v>5</v>
      </c>
      <c r="C21918" s="4" t="s">
        <v>9</v>
      </c>
      <c r="D21918" s="4" t="s">
        <v>9</v>
      </c>
    </row>
    <row r="21919" spans="1:8">
      <c r="A21919" t="n">
        <v>185783</v>
      </c>
      <c r="B21919" s="26" t="n">
        <v>70</v>
      </c>
      <c r="C21919" s="7" t="s">
        <v>53</v>
      </c>
      <c r="D21919" s="7" t="s">
        <v>121</v>
      </c>
    </row>
    <row r="21920" spans="1:8">
      <c r="A21920" t="s">
        <v>4</v>
      </c>
      <c r="B21920" s="4" t="s">
        <v>5</v>
      </c>
      <c r="C21920" s="4" t="s">
        <v>8</v>
      </c>
      <c r="D21920" s="4" t="s">
        <v>9</v>
      </c>
      <c r="E21920" s="4" t="s">
        <v>7</v>
      </c>
    </row>
    <row r="21921" spans="1:8">
      <c r="A21921" t="n">
        <v>185797</v>
      </c>
      <c r="B21921" s="18" t="n">
        <v>94</v>
      </c>
      <c r="C21921" s="7" t="n">
        <v>1</v>
      </c>
      <c r="D21921" s="7" t="s">
        <v>18</v>
      </c>
      <c r="E21921" s="7" t="n">
        <v>1</v>
      </c>
    </row>
    <row r="21922" spans="1:8">
      <c r="A21922" t="s">
        <v>4</v>
      </c>
      <c r="B21922" s="4" t="s">
        <v>5</v>
      </c>
      <c r="C21922" s="4" t="s">
        <v>8</v>
      </c>
      <c r="D21922" s="4" t="s">
        <v>9</v>
      </c>
      <c r="E21922" s="4" t="s">
        <v>7</v>
      </c>
    </row>
    <row r="21923" spans="1:8">
      <c r="A21923" t="n">
        <v>185810</v>
      </c>
      <c r="B21923" s="18" t="n">
        <v>94</v>
      </c>
      <c r="C21923" s="7" t="n">
        <v>1</v>
      </c>
      <c r="D21923" s="7" t="s">
        <v>18</v>
      </c>
      <c r="E21923" s="7" t="n">
        <v>2</v>
      </c>
    </row>
    <row r="21924" spans="1:8">
      <c r="A21924" t="s">
        <v>4</v>
      </c>
      <c r="B21924" s="4" t="s">
        <v>5</v>
      </c>
      <c r="C21924" s="4" t="s">
        <v>8</v>
      </c>
      <c r="D21924" s="4" t="s">
        <v>9</v>
      </c>
      <c r="E21924" s="4" t="s">
        <v>7</v>
      </c>
    </row>
    <row r="21925" spans="1:8">
      <c r="A21925" t="n">
        <v>185823</v>
      </c>
      <c r="B21925" s="18" t="n">
        <v>94</v>
      </c>
      <c r="C21925" s="7" t="n">
        <v>0</v>
      </c>
      <c r="D21925" s="7" t="s">
        <v>18</v>
      </c>
      <c r="E21925" s="7" t="n">
        <v>4</v>
      </c>
    </row>
    <row r="21926" spans="1:8">
      <c r="A21926" t="s">
        <v>4</v>
      </c>
      <c r="B21926" s="4" t="s">
        <v>5</v>
      </c>
      <c r="C21926" s="4" t="s">
        <v>8</v>
      </c>
      <c r="D21926" s="4" t="s">
        <v>9</v>
      </c>
      <c r="E21926" s="4" t="s">
        <v>7</v>
      </c>
    </row>
    <row r="21927" spans="1:8">
      <c r="A21927" t="n">
        <v>185836</v>
      </c>
      <c r="B21927" s="18" t="n">
        <v>94</v>
      </c>
      <c r="C21927" s="7" t="n">
        <v>1</v>
      </c>
      <c r="D21927" s="7" t="s">
        <v>23</v>
      </c>
      <c r="E21927" s="7" t="n">
        <v>1</v>
      </c>
    </row>
    <row r="21928" spans="1:8">
      <c r="A21928" t="s">
        <v>4</v>
      </c>
      <c r="B21928" s="4" t="s">
        <v>5</v>
      </c>
      <c r="C21928" s="4" t="s">
        <v>8</v>
      </c>
      <c r="D21928" s="4" t="s">
        <v>9</v>
      </c>
      <c r="E21928" s="4" t="s">
        <v>7</v>
      </c>
    </row>
    <row r="21929" spans="1:8">
      <c r="A21929" t="n">
        <v>185848</v>
      </c>
      <c r="B21929" s="18" t="n">
        <v>94</v>
      </c>
      <c r="C21929" s="7" t="n">
        <v>1</v>
      </c>
      <c r="D21929" s="7" t="s">
        <v>23</v>
      </c>
      <c r="E21929" s="7" t="n">
        <v>2</v>
      </c>
    </row>
    <row r="21930" spans="1:8">
      <c r="A21930" t="s">
        <v>4</v>
      </c>
      <c r="B21930" s="4" t="s">
        <v>5</v>
      </c>
      <c r="C21930" s="4" t="s">
        <v>8</v>
      </c>
      <c r="D21930" s="4" t="s">
        <v>9</v>
      </c>
      <c r="E21930" s="4" t="s">
        <v>7</v>
      </c>
    </row>
    <row r="21931" spans="1:8">
      <c r="A21931" t="n">
        <v>185860</v>
      </c>
      <c r="B21931" s="18" t="n">
        <v>94</v>
      </c>
      <c r="C21931" s="7" t="n">
        <v>0</v>
      </c>
      <c r="D21931" s="7" t="s">
        <v>23</v>
      </c>
      <c r="E21931" s="7" t="n">
        <v>4</v>
      </c>
    </row>
    <row r="21932" spans="1:8">
      <c r="A21932" t="s">
        <v>4</v>
      </c>
      <c r="B21932" s="4" t="s">
        <v>5</v>
      </c>
      <c r="C21932" s="4" t="s">
        <v>8</v>
      </c>
      <c r="D21932" s="4" t="s">
        <v>9</v>
      </c>
      <c r="E21932" s="4" t="s">
        <v>7</v>
      </c>
    </row>
    <row r="21933" spans="1:8">
      <c r="A21933" t="n">
        <v>185872</v>
      </c>
      <c r="B21933" s="18" t="n">
        <v>94</v>
      </c>
      <c r="C21933" s="7" t="n">
        <v>1</v>
      </c>
      <c r="D21933" s="7" t="s">
        <v>24</v>
      </c>
      <c r="E21933" s="7" t="n">
        <v>1</v>
      </c>
    </row>
    <row r="21934" spans="1:8">
      <c r="A21934" t="s">
        <v>4</v>
      </c>
      <c r="B21934" s="4" t="s">
        <v>5</v>
      </c>
      <c r="C21934" s="4" t="s">
        <v>8</v>
      </c>
      <c r="D21934" s="4" t="s">
        <v>9</v>
      </c>
      <c r="E21934" s="4" t="s">
        <v>7</v>
      </c>
    </row>
    <row r="21935" spans="1:8">
      <c r="A21935" t="n">
        <v>185884</v>
      </c>
      <c r="B21935" s="18" t="n">
        <v>94</v>
      </c>
      <c r="C21935" s="7" t="n">
        <v>1</v>
      </c>
      <c r="D21935" s="7" t="s">
        <v>24</v>
      </c>
      <c r="E21935" s="7" t="n">
        <v>2</v>
      </c>
    </row>
    <row r="21936" spans="1:8">
      <c r="A21936" t="s">
        <v>4</v>
      </c>
      <c r="B21936" s="4" t="s">
        <v>5</v>
      </c>
      <c r="C21936" s="4" t="s">
        <v>8</v>
      </c>
      <c r="D21936" s="4" t="s">
        <v>9</v>
      </c>
      <c r="E21936" s="4" t="s">
        <v>7</v>
      </c>
    </row>
    <row r="21937" spans="1:5">
      <c r="A21937" t="n">
        <v>185896</v>
      </c>
      <c r="B21937" s="18" t="n">
        <v>94</v>
      </c>
      <c r="C21937" s="7" t="n">
        <v>0</v>
      </c>
      <c r="D21937" s="7" t="s">
        <v>24</v>
      </c>
      <c r="E21937" s="7" t="n">
        <v>4</v>
      </c>
    </row>
    <row r="21938" spans="1:5">
      <c r="A21938" t="s">
        <v>4</v>
      </c>
      <c r="B21938" s="4" t="s">
        <v>5</v>
      </c>
      <c r="C21938" s="4" t="s">
        <v>8</v>
      </c>
      <c r="D21938" s="4" t="s">
        <v>9</v>
      </c>
      <c r="E21938" s="4" t="s">
        <v>7</v>
      </c>
    </row>
    <row r="21939" spans="1:5">
      <c r="A21939" t="n">
        <v>185908</v>
      </c>
      <c r="B21939" s="18" t="n">
        <v>94</v>
      </c>
      <c r="C21939" s="7" t="n">
        <v>1</v>
      </c>
      <c r="D21939" s="7" t="s">
        <v>25</v>
      </c>
      <c r="E21939" s="7" t="n">
        <v>1</v>
      </c>
    </row>
    <row r="21940" spans="1:5">
      <c r="A21940" t="s">
        <v>4</v>
      </c>
      <c r="B21940" s="4" t="s">
        <v>5</v>
      </c>
      <c r="C21940" s="4" t="s">
        <v>8</v>
      </c>
      <c r="D21940" s="4" t="s">
        <v>9</v>
      </c>
      <c r="E21940" s="4" t="s">
        <v>7</v>
      </c>
    </row>
    <row r="21941" spans="1:5">
      <c r="A21941" t="n">
        <v>185920</v>
      </c>
      <c r="B21941" s="18" t="n">
        <v>94</v>
      </c>
      <c r="C21941" s="7" t="n">
        <v>1</v>
      </c>
      <c r="D21941" s="7" t="s">
        <v>25</v>
      </c>
      <c r="E21941" s="7" t="n">
        <v>2</v>
      </c>
    </row>
    <row r="21942" spans="1:5">
      <c r="A21942" t="s">
        <v>4</v>
      </c>
      <c r="B21942" s="4" t="s">
        <v>5</v>
      </c>
      <c r="C21942" s="4" t="s">
        <v>8</v>
      </c>
      <c r="D21942" s="4" t="s">
        <v>9</v>
      </c>
      <c r="E21942" s="4" t="s">
        <v>7</v>
      </c>
    </row>
    <row r="21943" spans="1:5">
      <c r="A21943" t="n">
        <v>185932</v>
      </c>
      <c r="B21943" s="18" t="n">
        <v>94</v>
      </c>
      <c r="C21943" s="7" t="n">
        <v>0</v>
      </c>
      <c r="D21943" s="7" t="s">
        <v>25</v>
      </c>
      <c r="E21943" s="7" t="n">
        <v>4</v>
      </c>
    </row>
    <row r="21944" spans="1:5">
      <c r="A21944" t="s">
        <v>4</v>
      </c>
      <c r="B21944" s="4" t="s">
        <v>5</v>
      </c>
      <c r="C21944" s="4" t="s">
        <v>8</v>
      </c>
      <c r="D21944" s="4" t="s">
        <v>9</v>
      </c>
      <c r="E21944" s="4" t="s">
        <v>7</v>
      </c>
    </row>
    <row r="21945" spans="1:5">
      <c r="A21945" t="n">
        <v>185944</v>
      </c>
      <c r="B21945" s="18" t="n">
        <v>94</v>
      </c>
      <c r="C21945" s="7" t="n">
        <v>1</v>
      </c>
      <c r="D21945" s="7" t="s">
        <v>26</v>
      </c>
      <c r="E21945" s="7" t="n">
        <v>1</v>
      </c>
    </row>
    <row r="21946" spans="1:5">
      <c r="A21946" t="s">
        <v>4</v>
      </c>
      <c r="B21946" s="4" t="s">
        <v>5</v>
      </c>
      <c r="C21946" s="4" t="s">
        <v>8</v>
      </c>
      <c r="D21946" s="4" t="s">
        <v>9</v>
      </c>
      <c r="E21946" s="4" t="s">
        <v>7</v>
      </c>
    </row>
    <row r="21947" spans="1:5">
      <c r="A21947" t="n">
        <v>185956</v>
      </c>
      <c r="B21947" s="18" t="n">
        <v>94</v>
      </c>
      <c r="C21947" s="7" t="n">
        <v>1</v>
      </c>
      <c r="D21947" s="7" t="s">
        <v>26</v>
      </c>
      <c r="E21947" s="7" t="n">
        <v>2</v>
      </c>
    </row>
    <row r="21948" spans="1:5">
      <c r="A21948" t="s">
        <v>4</v>
      </c>
      <c r="B21948" s="4" t="s">
        <v>5</v>
      </c>
      <c r="C21948" s="4" t="s">
        <v>8</v>
      </c>
      <c r="D21948" s="4" t="s">
        <v>9</v>
      </c>
      <c r="E21948" s="4" t="s">
        <v>7</v>
      </c>
    </row>
    <row r="21949" spans="1:5">
      <c r="A21949" t="n">
        <v>185968</v>
      </c>
      <c r="B21949" s="18" t="n">
        <v>94</v>
      </c>
      <c r="C21949" s="7" t="n">
        <v>0</v>
      </c>
      <c r="D21949" s="7" t="s">
        <v>26</v>
      </c>
      <c r="E21949" s="7" t="n">
        <v>4</v>
      </c>
    </row>
    <row r="21950" spans="1:5">
      <c r="A21950" t="s">
        <v>4</v>
      </c>
      <c r="B21950" s="4" t="s">
        <v>5</v>
      </c>
      <c r="C21950" s="4" t="s">
        <v>7</v>
      </c>
      <c r="D21950" s="4" t="s">
        <v>8</v>
      </c>
      <c r="E21950" s="4" t="s">
        <v>8</v>
      </c>
      <c r="F21950" s="4" t="s">
        <v>9</v>
      </c>
    </row>
    <row r="21951" spans="1:5">
      <c r="A21951" t="n">
        <v>185980</v>
      </c>
      <c r="B21951" s="59" t="n">
        <v>47</v>
      </c>
      <c r="C21951" s="7" t="n">
        <v>13</v>
      </c>
      <c r="D21951" s="7" t="n">
        <v>0</v>
      </c>
      <c r="E21951" s="7" t="n">
        <v>1</v>
      </c>
      <c r="F21951" s="7" t="s">
        <v>546</v>
      </c>
    </row>
    <row r="21952" spans="1:5">
      <c r="A21952" t="s">
        <v>4</v>
      </c>
      <c r="B21952" s="4" t="s">
        <v>5</v>
      </c>
      <c r="C21952" s="4" t="s">
        <v>7</v>
      </c>
      <c r="D21952" s="4" t="s">
        <v>14</v>
      </c>
    </row>
    <row r="21953" spans="1:6">
      <c r="A21953" t="n">
        <v>186001</v>
      </c>
      <c r="B21953" s="30" t="n">
        <v>43</v>
      </c>
      <c r="C21953" s="7" t="n">
        <v>0</v>
      </c>
      <c r="D21953" s="7" t="n">
        <v>1</v>
      </c>
    </row>
    <row r="21954" spans="1:6">
      <c r="A21954" t="s">
        <v>4</v>
      </c>
      <c r="B21954" s="4" t="s">
        <v>5</v>
      </c>
      <c r="C21954" s="4" t="s">
        <v>7</v>
      </c>
      <c r="D21954" s="4" t="s">
        <v>14</v>
      </c>
    </row>
    <row r="21955" spans="1:6">
      <c r="A21955" t="n">
        <v>186008</v>
      </c>
      <c r="B21955" s="30" t="n">
        <v>43</v>
      </c>
      <c r="C21955" s="7" t="n">
        <v>1</v>
      </c>
      <c r="D21955" s="7" t="n">
        <v>1</v>
      </c>
    </row>
    <row r="21956" spans="1:6">
      <c r="A21956" t="s">
        <v>4</v>
      </c>
      <c r="B21956" s="4" t="s">
        <v>5</v>
      </c>
      <c r="C21956" s="4" t="s">
        <v>7</v>
      </c>
      <c r="D21956" s="4" t="s">
        <v>14</v>
      </c>
    </row>
    <row r="21957" spans="1:6">
      <c r="A21957" t="n">
        <v>186015</v>
      </c>
      <c r="B21957" s="30" t="n">
        <v>43</v>
      </c>
      <c r="C21957" s="7" t="n">
        <v>2</v>
      </c>
      <c r="D21957" s="7" t="n">
        <v>1</v>
      </c>
    </row>
    <row r="21958" spans="1:6">
      <c r="A21958" t="s">
        <v>4</v>
      </c>
      <c r="B21958" s="4" t="s">
        <v>5</v>
      </c>
      <c r="C21958" s="4" t="s">
        <v>7</v>
      </c>
      <c r="D21958" s="4" t="s">
        <v>14</v>
      </c>
    </row>
    <row r="21959" spans="1:6">
      <c r="A21959" t="n">
        <v>186022</v>
      </c>
      <c r="B21959" s="30" t="n">
        <v>43</v>
      </c>
      <c r="C21959" s="7" t="n">
        <v>3</v>
      </c>
      <c r="D21959" s="7" t="n">
        <v>1</v>
      </c>
    </row>
    <row r="21960" spans="1:6">
      <c r="A21960" t="s">
        <v>4</v>
      </c>
      <c r="B21960" s="4" t="s">
        <v>5</v>
      </c>
      <c r="C21960" s="4" t="s">
        <v>7</v>
      </c>
      <c r="D21960" s="4" t="s">
        <v>14</v>
      </c>
    </row>
    <row r="21961" spans="1:6">
      <c r="A21961" t="n">
        <v>186029</v>
      </c>
      <c r="B21961" s="30" t="n">
        <v>43</v>
      </c>
      <c r="C21961" s="7" t="n">
        <v>4</v>
      </c>
      <c r="D21961" s="7" t="n">
        <v>1</v>
      </c>
    </row>
    <row r="21962" spans="1:6">
      <c r="A21962" t="s">
        <v>4</v>
      </c>
      <c r="B21962" s="4" t="s">
        <v>5</v>
      </c>
      <c r="C21962" s="4" t="s">
        <v>7</v>
      </c>
      <c r="D21962" s="4" t="s">
        <v>14</v>
      </c>
    </row>
    <row r="21963" spans="1:6">
      <c r="A21963" t="n">
        <v>186036</v>
      </c>
      <c r="B21963" s="30" t="n">
        <v>43</v>
      </c>
      <c r="C21963" s="7" t="n">
        <v>5</v>
      </c>
      <c r="D21963" s="7" t="n">
        <v>1</v>
      </c>
    </row>
    <row r="21964" spans="1:6">
      <c r="A21964" t="s">
        <v>4</v>
      </c>
      <c r="B21964" s="4" t="s">
        <v>5</v>
      </c>
      <c r="C21964" s="4" t="s">
        <v>7</v>
      </c>
      <c r="D21964" s="4" t="s">
        <v>14</v>
      </c>
    </row>
    <row r="21965" spans="1:6">
      <c r="A21965" t="n">
        <v>186043</v>
      </c>
      <c r="B21965" s="30" t="n">
        <v>43</v>
      </c>
      <c r="C21965" s="7" t="n">
        <v>6</v>
      </c>
      <c r="D21965" s="7" t="n">
        <v>1</v>
      </c>
    </row>
    <row r="21966" spans="1:6">
      <c r="A21966" t="s">
        <v>4</v>
      </c>
      <c r="B21966" s="4" t="s">
        <v>5</v>
      </c>
      <c r="C21966" s="4" t="s">
        <v>7</v>
      </c>
      <c r="D21966" s="4" t="s">
        <v>14</v>
      </c>
    </row>
    <row r="21967" spans="1:6">
      <c r="A21967" t="n">
        <v>186050</v>
      </c>
      <c r="B21967" s="30" t="n">
        <v>43</v>
      </c>
      <c r="C21967" s="7" t="n">
        <v>7</v>
      </c>
      <c r="D21967" s="7" t="n">
        <v>1</v>
      </c>
    </row>
    <row r="21968" spans="1:6">
      <c r="A21968" t="s">
        <v>4</v>
      </c>
      <c r="B21968" s="4" t="s">
        <v>5</v>
      </c>
      <c r="C21968" s="4" t="s">
        <v>7</v>
      </c>
      <c r="D21968" s="4" t="s">
        <v>14</v>
      </c>
    </row>
    <row r="21969" spans="1:4">
      <c r="A21969" t="n">
        <v>186057</v>
      </c>
      <c r="B21969" s="30" t="n">
        <v>43</v>
      </c>
      <c r="C21969" s="7" t="n">
        <v>8</v>
      </c>
      <c r="D21969" s="7" t="n">
        <v>1</v>
      </c>
    </row>
    <row r="21970" spans="1:4">
      <c r="A21970" t="s">
        <v>4</v>
      </c>
      <c r="B21970" s="4" t="s">
        <v>5</v>
      </c>
      <c r="C21970" s="4" t="s">
        <v>7</v>
      </c>
      <c r="D21970" s="4" t="s">
        <v>14</v>
      </c>
    </row>
    <row r="21971" spans="1:4">
      <c r="A21971" t="n">
        <v>186064</v>
      </c>
      <c r="B21971" s="30" t="n">
        <v>43</v>
      </c>
      <c r="C21971" s="7" t="n">
        <v>9</v>
      </c>
      <c r="D21971" s="7" t="n">
        <v>1</v>
      </c>
    </row>
    <row r="21972" spans="1:4">
      <c r="A21972" t="s">
        <v>4</v>
      </c>
      <c r="B21972" s="4" t="s">
        <v>5</v>
      </c>
      <c r="C21972" s="4" t="s">
        <v>7</v>
      </c>
      <c r="D21972" s="4" t="s">
        <v>14</v>
      </c>
    </row>
    <row r="21973" spans="1:4">
      <c r="A21973" t="n">
        <v>186071</v>
      </c>
      <c r="B21973" s="30" t="n">
        <v>43</v>
      </c>
      <c r="C21973" s="7" t="n">
        <v>11</v>
      </c>
      <c r="D21973" s="7" t="n">
        <v>1</v>
      </c>
    </row>
    <row r="21974" spans="1:4">
      <c r="A21974" t="s">
        <v>4</v>
      </c>
      <c r="B21974" s="4" t="s">
        <v>5</v>
      </c>
      <c r="C21974" s="4" t="s">
        <v>7</v>
      </c>
      <c r="D21974" s="4" t="s">
        <v>14</v>
      </c>
    </row>
    <row r="21975" spans="1:4">
      <c r="A21975" t="n">
        <v>186078</v>
      </c>
      <c r="B21975" s="30" t="n">
        <v>43</v>
      </c>
      <c r="C21975" s="7" t="n">
        <v>12</v>
      </c>
      <c r="D21975" s="7" t="n">
        <v>1</v>
      </c>
    </row>
    <row r="21976" spans="1:4">
      <c r="A21976" t="s">
        <v>4</v>
      </c>
      <c r="B21976" s="4" t="s">
        <v>5</v>
      </c>
      <c r="C21976" s="4" t="s">
        <v>7</v>
      </c>
      <c r="D21976" s="4" t="s">
        <v>14</v>
      </c>
    </row>
    <row r="21977" spans="1:4">
      <c r="A21977" t="n">
        <v>186085</v>
      </c>
      <c r="B21977" s="30" t="n">
        <v>43</v>
      </c>
      <c r="C21977" s="7" t="n">
        <v>13</v>
      </c>
      <c r="D21977" s="7" t="n">
        <v>1</v>
      </c>
    </row>
    <row r="21978" spans="1:4">
      <c r="A21978" t="s">
        <v>4</v>
      </c>
      <c r="B21978" s="4" t="s">
        <v>5</v>
      </c>
      <c r="C21978" s="4" t="s">
        <v>7</v>
      </c>
      <c r="D21978" s="4" t="s">
        <v>14</v>
      </c>
    </row>
    <row r="21979" spans="1:4">
      <c r="A21979" t="n">
        <v>186092</v>
      </c>
      <c r="B21979" s="30" t="n">
        <v>43</v>
      </c>
      <c r="C21979" s="7" t="n">
        <v>83</v>
      </c>
      <c r="D21979" s="7" t="n">
        <v>1</v>
      </c>
    </row>
    <row r="21980" spans="1:4">
      <c r="A21980" t="s">
        <v>4</v>
      </c>
      <c r="B21980" s="4" t="s">
        <v>5</v>
      </c>
      <c r="C21980" s="4" t="s">
        <v>7</v>
      </c>
      <c r="D21980" s="4" t="s">
        <v>14</v>
      </c>
    </row>
    <row r="21981" spans="1:4">
      <c r="A21981" t="n">
        <v>186099</v>
      </c>
      <c r="B21981" s="30" t="n">
        <v>43</v>
      </c>
      <c r="C21981" s="7" t="n">
        <v>15</v>
      </c>
      <c r="D21981" s="7" t="n">
        <v>1</v>
      </c>
    </row>
    <row r="21982" spans="1:4">
      <c r="A21982" t="s">
        <v>4</v>
      </c>
      <c r="B21982" s="4" t="s">
        <v>5</v>
      </c>
      <c r="C21982" s="4" t="s">
        <v>7</v>
      </c>
      <c r="D21982" s="4" t="s">
        <v>14</v>
      </c>
    </row>
    <row r="21983" spans="1:4">
      <c r="A21983" t="n">
        <v>186106</v>
      </c>
      <c r="B21983" s="30" t="n">
        <v>43</v>
      </c>
      <c r="C21983" s="7" t="n">
        <v>18</v>
      </c>
      <c r="D21983" s="7" t="n">
        <v>1</v>
      </c>
    </row>
    <row r="21984" spans="1:4">
      <c r="A21984" t="s">
        <v>4</v>
      </c>
      <c r="B21984" s="4" t="s">
        <v>5</v>
      </c>
      <c r="C21984" s="4" t="s">
        <v>7</v>
      </c>
      <c r="D21984" s="4" t="s">
        <v>14</v>
      </c>
    </row>
    <row r="21985" spans="1:4">
      <c r="A21985" t="n">
        <v>186113</v>
      </c>
      <c r="B21985" s="30" t="n">
        <v>43</v>
      </c>
      <c r="C21985" s="7" t="n">
        <v>7032</v>
      </c>
      <c r="D21985" s="7" t="n">
        <v>1</v>
      </c>
    </row>
    <row r="21986" spans="1:4">
      <c r="A21986" t="s">
        <v>4</v>
      </c>
      <c r="B21986" s="4" t="s">
        <v>5</v>
      </c>
      <c r="C21986" s="4" t="s">
        <v>7</v>
      </c>
      <c r="D21986" s="4" t="s">
        <v>14</v>
      </c>
    </row>
    <row r="21987" spans="1:4">
      <c r="A21987" t="n">
        <v>186120</v>
      </c>
      <c r="B21987" s="30" t="n">
        <v>43</v>
      </c>
      <c r="C21987" s="7" t="n">
        <v>107</v>
      </c>
      <c r="D21987" s="7" t="n">
        <v>1</v>
      </c>
    </row>
    <row r="21988" spans="1:4">
      <c r="A21988" t="s">
        <v>4</v>
      </c>
      <c r="B21988" s="4" t="s">
        <v>5</v>
      </c>
      <c r="C21988" s="4" t="s">
        <v>7</v>
      </c>
      <c r="D21988" s="4" t="s">
        <v>14</v>
      </c>
    </row>
    <row r="21989" spans="1:4">
      <c r="A21989" t="n">
        <v>186127</v>
      </c>
      <c r="B21989" s="30" t="n">
        <v>43</v>
      </c>
      <c r="C21989" s="7" t="n">
        <v>108</v>
      </c>
      <c r="D21989" s="7" t="n">
        <v>1</v>
      </c>
    </row>
    <row r="21990" spans="1:4">
      <c r="A21990" t="s">
        <v>4</v>
      </c>
      <c r="B21990" s="4" t="s">
        <v>5</v>
      </c>
      <c r="C21990" s="4" t="s">
        <v>8</v>
      </c>
      <c r="D21990" s="4" t="s">
        <v>7</v>
      </c>
      <c r="E21990" s="4" t="s">
        <v>8</v>
      </c>
      <c r="F21990" s="4" t="s">
        <v>12</v>
      </c>
    </row>
    <row r="21991" spans="1:4">
      <c r="A21991" t="n">
        <v>186134</v>
      </c>
      <c r="B21991" s="12" t="n">
        <v>5</v>
      </c>
      <c r="C21991" s="7" t="n">
        <v>30</v>
      </c>
      <c r="D21991" s="7" t="n">
        <v>10671</v>
      </c>
      <c r="E21991" s="7" t="n">
        <v>1</v>
      </c>
      <c r="F21991" s="13" t="n">
        <f t="normal" ca="1">A21995</f>
        <v>0</v>
      </c>
    </row>
    <row r="21992" spans="1:4">
      <c r="A21992" t="s">
        <v>4</v>
      </c>
      <c r="B21992" s="4" t="s">
        <v>5</v>
      </c>
      <c r="C21992" s="4" t="s">
        <v>7</v>
      </c>
      <c r="D21992" s="4" t="s">
        <v>14</v>
      </c>
    </row>
    <row r="21993" spans="1:4">
      <c r="A21993" t="n">
        <v>186143</v>
      </c>
      <c r="B21993" s="30" t="n">
        <v>43</v>
      </c>
      <c r="C21993" s="7" t="n">
        <v>90</v>
      </c>
      <c r="D21993" s="7" t="n">
        <v>1</v>
      </c>
    </row>
    <row r="21994" spans="1:4">
      <c r="A21994" t="s">
        <v>4</v>
      </c>
      <c r="B21994" s="4" t="s">
        <v>5</v>
      </c>
      <c r="C21994" s="4" t="s">
        <v>8</v>
      </c>
      <c r="D21994" s="4" t="s">
        <v>7</v>
      </c>
      <c r="E21994" s="4" t="s">
        <v>8</v>
      </c>
      <c r="F21994" s="4" t="s">
        <v>12</v>
      </c>
    </row>
    <row r="21995" spans="1:4">
      <c r="A21995" t="n">
        <v>186150</v>
      </c>
      <c r="B21995" s="12" t="n">
        <v>5</v>
      </c>
      <c r="C21995" s="7" t="n">
        <v>30</v>
      </c>
      <c r="D21995" s="7" t="n">
        <v>10692</v>
      </c>
      <c r="E21995" s="7" t="n">
        <v>1</v>
      </c>
      <c r="F21995" s="13" t="n">
        <f t="normal" ca="1">A21999</f>
        <v>0</v>
      </c>
    </row>
    <row r="21996" spans="1:4">
      <c r="A21996" t="s">
        <v>4</v>
      </c>
      <c r="B21996" s="4" t="s">
        <v>5</v>
      </c>
      <c r="C21996" s="4" t="s">
        <v>7</v>
      </c>
      <c r="D21996" s="4" t="s">
        <v>14</v>
      </c>
    </row>
    <row r="21997" spans="1:4">
      <c r="A21997" t="n">
        <v>186159</v>
      </c>
      <c r="B21997" s="30" t="n">
        <v>43</v>
      </c>
      <c r="C21997" s="7" t="n">
        <v>94</v>
      </c>
      <c r="D21997" s="7" t="n">
        <v>1</v>
      </c>
    </row>
    <row r="21998" spans="1:4">
      <c r="A21998" t="s">
        <v>4</v>
      </c>
      <c r="B21998" s="4" t="s">
        <v>5</v>
      </c>
      <c r="C21998" s="4" t="s">
        <v>8</v>
      </c>
      <c r="D21998" s="4" t="s">
        <v>7</v>
      </c>
      <c r="E21998" s="4" t="s">
        <v>8</v>
      </c>
      <c r="F21998" s="4" t="s">
        <v>12</v>
      </c>
    </row>
    <row r="21999" spans="1:4">
      <c r="A21999" t="n">
        <v>186166</v>
      </c>
      <c r="B21999" s="12" t="n">
        <v>5</v>
      </c>
      <c r="C21999" s="7" t="n">
        <v>30</v>
      </c>
      <c r="D21999" s="7" t="n">
        <v>10637</v>
      </c>
      <c r="E21999" s="7" t="n">
        <v>1</v>
      </c>
      <c r="F21999" s="13" t="n">
        <f t="normal" ca="1">A22005</f>
        <v>0</v>
      </c>
    </row>
    <row r="22000" spans="1:4">
      <c r="A22000" t="s">
        <v>4</v>
      </c>
      <c r="B22000" s="4" t="s">
        <v>5</v>
      </c>
      <c r="C22000" s="4" t="s">
        <v>7</v>
      </c>
      <c r="D22000" s="4" t="s">
        <v>14</v>
      </c>
    </row>
    <row r="22001" spans="1:6">
      <c r="A22001" t="n">
        <v>186175</v>
      </c>
      <c r="B22001" s="30" t="n">
        <v>43</v>
      </c>
      <c r="C22001" s="7" t="n">
        <v>106</v>
      </c>
      <c r="D22001" s="7" t="n">
        <v>1</v>
      </c>
    </row>
    <row r="22002" spans="1:6">
      <c r="A22002" t="s">
        <v>4</v>
      </c>
      <c r="B22002" s="4" t="s">
        <v>5</v>
      </c>
      <c r="C22002" s="4" t="s">
        <v>12</v>
      </c>
    </row>
    <row r="22003" spans="1:6">
      <c r="A22003" t="n">
        <v>186182</v>
      </c>
      <c r="B22003" s="15" t="n">
        <v>3</v>
      </c>
      <c r="C22003" s="13" t="n">
        <f t="normal" ca="1">A22007</f>
        <v>0</v>
      </c>
    </row>
    <row r="22004" spans="1:6">
      <c r="A22004" t="s">
        <v>4</v>
      </c>
      <c r="B22004" s="4" t="s">
        <v>5</v>
      </c>
      <c r="C22004" s="4" t="s">
        <v>7</v>
      </c>
      <c r="D22004" s="4" t="s">
        <v>14</v>
      </c>
    </row>
    <row r="22005" spans="1:6">
      <c r="A22005" t="n">
        <v>186187</v>
      </c>
      <c r="B22005" s="30" t="n">
        <v>43</v>
      </c>
      <c r="C22005" s="7" t="n">
        <v>7044</v>
      </c>
      <c r="D22005" s="7" t="n">
        <v>1</v>
      </c>
    </row>
    <row r="22006" spans="1:6">
      <c r="A22006" t="s">
        <v>4</v>
      </c>
      <c r="B22006" s="4" t="s">
        <v>5</v>
      </c>
      <c r="C22006" s="4" t="s">
        <v>7</v>
      </c>
      <c r="D22006" s="4" t="s">
        <v>13</v>
      </c>
      <c r="E22006" s="4" t="s">
        <v>13</v>
      </c>
      <c r="F22006" s="4" t="s">
        <v>13</v>
      </c>
      <c r="G22006" s="4" t="s">
        <v>13</v>
      </c>
    </row>
    <row r="22007" spans="1:6">
      <c r="A22007" t="n">
        <v>186194</v>
      </c>
      <c r="B22007" s="46" t="n">
        <v>46</v>
      </c>
      <c r="C22007" s="7" t="n">
        <v>61456</v>
      </c>
      <c r="D22007" s="7" t="n">
        <v>0</v>
      </c>
      <c r="E22007" s="7" t="n">
        <v>0</v>
      </c>
      <c r="F22007" s="7" t="n">
        <v>0</v>
      </c>
      <c r="G22007" s="7" t="n">
        <v>0</v>
      </c>
    </row>
    <row r="22008" spans="1:6">
      <c r="A22008" t="s">
        <v>4</v>
      </c>
      <c r="B22008" s="4" t="s">
        <v>5</v>
      </c>
      <c r="C22008" s="4" t="s">
        <v>8</v>
      </c>
      <c r="D22008" s="4" t="s">
        <v>7</v>
      </c>
    </row>
    <row r="22009" spans="1:6">
      <c r="A22009" t="n">
        <v>186213</v>
      </c>
      <c r="B22009" s="10" t="n">
        <v>162</v>
      </c>
      <c r="C22009" s="7" t="n">
        <v>1</v>
      </c>
      <c r="D22009" s="7" t="n">
        <v>0</v>
      </c>
    </row>
    <row r="22010" spans="1:6">
      <c r="A22010" t="s">
        <v>4</v>
      </c>
      <c r="B22010" s="4" t="s">
        <v>5</v>
      </c>
    </row>
    <row r="22011" spans="1:6">
      <c r="A22011" t="n">
        <v>186217</v>
      </c>
      <c r="B22011" s="5" t="n">
        <v>1</v>
      </c>
    </row>
    <row r="22012" spans="1:6" s="3" customFormat="1" customHeight="0">
      <c r="A22012" s="3" t="s">
        <v>2</v>
      </c>
      <c r="B22012" s="3" t="s">
        <v>1149</v>
      </c>
    </row>
    <row r="22013" spans="1:6">
      <c r="A22013" t="s">
        <v>4</v>
      </c>
      <c r="B22013" s="4" t="s">
        <v>5</v>
      </c>
      <c r="C22013" s="4" t="s">
        <v>7</v>
      </c>
      <c r="D22013" s="4" t="s">
        <v>8</v>
      </c>
      <c r="E22013" s="4" t="s">
        <v>13</v>
      </c>
      <c r="F22013" s="4" t="s">
        <v>7</v>
      </c>
    </row>
    <row r="22014" spans="1:6">
      <c r="A22014" t="n">
        <v>186220</v>
      </c>
      <c r="B22014" s="63" t="n">
        <v>59</v>
      </c>
      <c r="C22014" s="7" t="n">
        <v>65534</v>
      </c>
      <c r="D22014" s="7" t="n">
        <v>13</v>
      </c>
      <c r="E22014" s="7" t="n">
        <v>0.150000005960464</v>
      </c>
      <c r="F22014" s="7" t="n">
        <v>0</v>
      </c>
    </row>
    <row r="22015" spans="1:6">
      <c r="A22015" t="s">
        <v>4</v>
      </c>
      <c r="B22015" s="4" t="s">
        <v>5</v>
      </c>
      <c r="C22015" s="4" t="s">
        <v>7</v>
      </c>
      <c r="D22015" s="4" t="s">
        <v>7</v>
      </c>
      <c r="E22015" s="4" t="s">
        <v>7</v>
      </c>
    </row>
    <row r="22016" spans="1:6">
      <c r="A22016" t="n">
        <v>186230</v>
      </c>
      <c r="B22016" s="56" t="n">
        <v>61</v>
      </c>
      <c r="C22016" s="7" t="n">
        <v>65534</v>
      </c>
      <c r="D22016" s="7" t="n">
        <v>0</v>
      </c>
      <c r="E22016" s="7" t="n">
        <v>1000</v>
      </c>
    </row>
    <row r="22017" spans="1:7">
      <c r="A22017" t="s">
        <v>4</v>
      </c>
      <c r="B22017" s="4" t="s">
        <v>5</v>
      </c>
      <c r="C22017" s="4" t="s">
        <v>7</v>
      </c>
      <c r="D22017" s="4" t="s">
        <v>7</v>
      </c>
    </row>
    <row r="22018" spans="1:7">
      <c r="A22018" t="n">
        <v>186237</v>
      </c>
      <c r="B22018" s="94" t="n">
        <v>17</v>
      </c>
      <c r="C22018" s="7" t="n">
        <v>300</v>
      </c>
      <c r="D22018" s="7" t="n">
        <v>500</v>
      </c>
    </row>
    <row r="22019" spans="1:7">
      <c r="A22019" t="s">
        <v>4</v>
      </c>
      <c r="B22019" s="4" t="s">
        <v>5</v>
      </c>
      <c r="C22019" s="4" t="s">
        <v>7</v>
      </c>
      <c r="D22019" s="4" t="s">
        <v>7</v>
      </c>
      <c r="E22019" s="4" t="s">
        <v>13</v>
      </c>
      <c r="F22019" s="4" t="s">
        <v>8</v>
      </c>
    </row>
    <row r="22020" spans="1:7">
      <c r="A22020" t="n">
        <v>186242</v>
      </c>
      <c r="B22020" s="90" t="n">
        <v>53</v>
      </c>
      <c r="C22020" s="7" t="n">
        <v>65534</v>
      </c>
      <c r="D22020" s="7" t="n">
        <v>0</v>
      </c>
      <c r="E22020" s="7" t="n">
        <v>10</v>
      </c>
      <c r="F22020" s="7" t="n">
        <v>0</v>
      </c>
    </row>
    <row r="22021" spans="1:7">
      <c r="A22021" t="s">
        <v>4</v>
      </c>
      <c r="B22021" s="4" t="s">
        <v>5</v>
      </c>
      <c r="C22021" s="4" t="s">
        <v>7</v>
      </c>
    </row>
    <row r="22022" spans="1:7">
      <c r="A22022" t="n">
        <v>186252</v>
      </c>
      <c r="B22022" s="88" t="n">
        <v>54</v>
      </c>
      <c r="C22022" s="7" t="n">
        <v>65534</v>
      </c>
    </row>
    <row r="22023" spans="1:7">
      <c r="A22023" t="s">
        <v>4</v>
      </c>
      <c r="B22023" s="4" t="s">
        <v>5</v>
      </c>
    </row>
    <row r="22024" spans="1:7">
      <c r="A22024" t="n">
        <v>186255</v>
      </c>
      <c r="B22024" s="5" t="n">
        <v>1</v>
      </c>
    </row>
    <row r="22025" spans="1:7" s="3" customFormat="1" customHeight="0">
      <c r="A22025" s="3" t="s">
        <v>2</v>
      </c>
      <c r="B22025" s="3" t="s">
        <v>1150</v>
      </c>
    </row>
    <row r="22026" spans="1:7">
      <c r="A22026" t="s">
        <v>4</v>
      </c>
      <c r="B22026" s="4" t="s">
        <v>5</v>
      </c>
      <c r="C22026" s="4" t="s">
        <v>7</v>
      </c>
      <c r="D22026" s="4" t="s">
        <v>7</v>
      </c>
    </row>
    <row r="22027" spans="1:7">
      <c r="A22027" t="n">
        <v>186256</v>
      </c>
      <c r="B22027" s="94" t="n">
        <v>17</v>
      </c>
      <c r="C22027" s="7" t="n">
        <v>0</v>
      </c>
      <c r="D22027" s="7" t="n">
        <v>300</v>
      </c>
    </row>
    <row r="22028" spans="1:7">
      <c r="A22028" t="s">
        <v>4</v>
      </c>
      <c r="B22028" s="4" t="s">
        <v>5</v>
      </c>
      <c r="C22028" s="4" t="s">
        <v>7</v>
      </c>
      <c r="D22028" s="4" t="s">
        <v>7</v>
      </c>
      <c r="E22028" s="4" t="s">
        <v>7</v>
      </c>
      <c r="F22028" s="4" t="s">
        <v>14</v>
      </c>
      <c r="G22028" s="4" t="s">
        <v>14</v>
      </c>
      <c r="H22028" s="4" t="s">
        <v>14</v>
      </c>
    </row>
    <row r="22029" spans="1:7">
      <c r="A22029" t="n">
        <v>186261</v>
      </c>
      <c r="B22029" s="56" t="n">
        <v>61</v>
      </c>
      <c r="C22029" s="7" t="n">
        <v>65534</v>
      </c>
      <c r="D22029" s="7" t="n">
        <v>65535</v>
      </c>
      <c r="E22029" s="7" t="n">
        <v>1</v>
      </c>
      <c r="F22029" s="7" t="n">
        <v>-1062731776</v>
      </c>
      <c r="G22029" s="7" t="n">
        <v>1082340147</v>
      </c>
      <c r="H22029" s="7" t="n">
        <v>1112224563</v>
      </c>
    </row>
    <row r="22030" spans="1:7">
      <c r="A22030" t="s">
        <v>4</v>
      </c>
      <c r="B22030" s="4" t="s">
        <v>5</v>
      </c>
      <c r="C22030" s="4" t="s">
        <v>7</v>
      </c>
    </row>
    <row r="22031" spans="1:7">
      <c r="A22031" t="n">
        <v>186280</v>
      </c>
      <c r="B22031" s="25" t="n">
        <v>16</v>
      </c>
      <c r="C22031" s="7" t="n">
        <v>300</v>
      </c>
    </row>
    <row r="22032" spans="1:7">
      <c r="A22032" t="s">
        <v>4</v>
      </c>
      <c r="B22032" s="4" t="s">
        <v>5</v>
      </c>
      <c r="C22032" s="4" t="s">
        <v>7</v>
      </c>
      <c r="D22032" s="4" t="s">
        <v>13</v>
      </c>
      <c r="E22032" s="4" t="s">
        <v>14</v>
      </c>
      <c r="F22032" s="4" t="s">
        <v>13</v>
      </c>
      <c r="G22032" s="4" t="s">
        <v>13</v>
      </c>
      <c r="H22032" s="4" t="s">
        <v>8</v>
      </c>
    </row>
    <row r="22033" spans="1:8">
      <c r="A22033" t="n">
        <v>186283</v>
      </c>
      <c r="B22033" s="87" t="n">
        <v>100</v>
      </c>
      <c r="C22033" s="7" t="n">
        <v>65534</v>
      </c>
      <c r="D22033" s="7" t="n">
        <v>-5.25</v>
      </c>
      <c r="E22033" s="7" t="n">
        <v>1082340147</v>
      </c>
      <c r="F22033" s="7" t="n">
        <v>50.7999992370605</v>
      </c>
      <c r="G22033" s="7" t="n">
        <v>10</v>
      </c>
      <c r="H22033" s="7" t="n">
        <v>0</v>
      </c>
    </row>
    <row r="22034" spans="1:8">
      <c r="A22034" t="s">
        <v>4</v>
      </c>
      <c r="B22034" s="4" t="s">
        <v>5</v>
      </c>
      <c r="C22034" s="4" t="s">
        <v>7</v>
      </c>
    </row>
    <row r="22035" spans="1:8">
      <c r="A22035" t="n">
        <v>186303</v>
      </c>
      <c r="B22035" s="88" t="n">
        <v>54</v>
      </c>
      <c r="C22035" s="7" t="n">
        <v>65534</v>
      </c>
    </row>
    <row r="22036" spans="1:8">
      <c r="A22036" t="s">
        <v>4</v>
      </c>
      <c r="B22036" s="4" t="s">
        <v>5</v>
      </c>
    </row>
    <row r="22037" spans="1:8">
      <c r="A22037" t="n">
        <v>186306</v>
      </c>
      <c r="B22037" s="5" t="n">
        <v>1</v>
      </c>
    </row>
    <row r="22038" spans="1:8" s="3" customFormat="1" customHeight="0">
      <c r="A22038" s="3" t="s">
        <v>2</v>
      </c>
      <c r="B22038" s="3" t="s">
        <v>1151</v>
      </c>
    </row>
    <row r="22039" spans="1:8">
      <c r="A22039" t="s">
        <v>4</v>
      </c>
      <c r="B22039" s="4" t="s">
        <v>5</v>
      </c>
      <c r="C22039" s="4" t="s">
        <v>8</v>
      </c>
      <c r="D22039" s="4" t="s">
        <v>8</v>
      </c>
      <c r="E22039" s="4" t="s">
        <v>8</v>
      </c>
      <c r="F22039" s="4" t="s">
        <v>8</v>
      </c>
    </row>
    <row r="22040" spans="1:8">
      <c r="A22040" t="n">
        <v>186308</v>
      </c>
      <c r="B22040" s="11" t="n">
        <v>14</v>
      </c>
      <c r="C22040" s="7" t="n">
        <v>2</v>
      </c>
      <c r="D22040" s="7" t="n">
        <v>0</v>
      </c>
      <c r="E22040" s="7" t="n">
        <v>0</v>
      </c>
      <c r="F22040" s="7" t="n">
        <v>0</v>
      </c>
    </row>
    <row r="22041" spans="1:8">
      <c r="A22041" t="s">
        <v>4</v>
      </c>
      <c r="B22041" s="4" t="s">
        <v>5</v>
      </c>
      <c r="C22041" s="4" t="s">
        <v>8</v>
      </c>
      <c r="D22041" s="20" t="s">
        <v>30</v>
      </c>
      <c r="E22041" s="4" t="s">
        <v>5</v>
      </c>
      <c r="F22041" s="4" t="s">
        <v>8</v>
      </c>
      <c r="G22041" s="4" t="s">
        <v>7</v>
      </c>
      <c r="H22041" s="20" t="s">
        <v>32</v>
      </c>
      <c r="I22041" s="4" t="s">
        <v>8</v>
      </c>
      <c r="J22041" s="4" t="s">
        <v>14</v>
      </c>
      <c r="K22041" s="4" t="s">
        <v>8</v>
      </c>
      <c r="L22041" s="4" t="s">
        <v>8</v>
      </c>
      <c r="M22041" s="20" t="s">
        <v>30</v>
      </c>
      <c r="N22041" s="4" t="s">
        <v>5</v>
      </c>
      <c r="O22041" s="4" t="s">
        <v>8</v>
      </c>
      <c r="P22041" s="4" t="s">
        <v>7</v>
      </c>
      <c r="Q22041" s="20" t="s">
        <v>32</v>
      </c>
      <c r="R22041" s="4" t="s">
        <v>8</v>
      </c>
      <c r="S22041" s="4" t="s">
        <v>14</v>
      </c>
      <c r="T22041" s="4" t="s">
        <v>8</v>
      </c>
      <c r="U22041" s="4" t="s">
        <v>8</v>
      </c>
      <c r="V22041" s="4" t="s">
        <v>8</v>
      </c>
      <c r="W22041" s="4" t="s">
        <v>12</v>
      </c>
    </row>
    <row r="22042" spans="1:8">
      <c r="A22042" t="n">
        <v>186313</v>
      </c>
      <c r="B22042" s="12" t="n">
        <v>5</v>
      </c>
      <c r="C22042" s="7" t="n">
        <v>28</v>
      </c>
      <c r="D22042" s="20" t="s">
        <v>3</v>
      </c>
      <c r="E22042" s="10" t="n">
        <v>162</v>
      </c>
      <c r="F22042" s="7" t="n">
        <v>3</v>
      </c>
      <c r="G22042" s="7" t="n">
        <v>12446</v>
      </c>
      <c r="H22042" s="20" t="s">
        <v>3</v>
      </c>
      <c r="I22042" s="7" t="n">
        <v>0</v>
      </c>
      <c r="J22042" s="7" t="n">
        <v>1</v>
      </c>
      <c r="K22042" s="7" t="n">
        <v>2</v>
      </c>
      <c r="L22042" s="7" t="n">
        <v>28</v>
      </c>
      <c r="M22042" s="20" t="s">
        <v>3</v>
      </c>
      <c r="N22042" s="10" t="n">
        <v>162</v>
      </c>
      <c r="O22042" s="7" t="n">
        <v>3</v>
      </c>
      <c r="P22042" s="7" t="n">
        <v>12446</v>
      </c>
      <c r="Q22042" s="20" t="s">
        <v>3</v>
      </c>
      <c r="R22042" s="7" t="n">
        <v>0</v>
      </c>
      <c r="S22042" s="7" t="n">
        <v>2</v>
      </c>
      <c r="T22042" s="7" t="n">
        <v>2</v>
      </c>
      <c r="U22042" s="7" t="n">
        <v>11</v>
      </c>
      <c r="V22042" s="7" t="n">
        <v>1</v>
      </c>
      <c r="W22042" s="13" t="n">
        <f t="normal" ca="1">A22046</f>
        <v>0</v>
      </c>
    </row>
    <row r="22043" spans="1:8">
      <c r="A22043" t="s">
        <v>4</v>
      </c>
      <c r="B22043" s="4" t="s">
        <v>5</v>
      </c>
      <c r="C22043" s="4" t="s">
        <v>8</v>
      </c>
      <c r="D22043" s="4" t="s">
        <v>7</v>
      </c>
      <c r="E22043" s="4" t="s">
        <v>13</v>
      </c>
    </row>
    <row r="22044" spans="1:8">
      <c r="A22044" t="n">
        <v>186342</v>
      </c>
      <c r="B22044" s="27" t="n">
        <v>58</v>
      </c>
      <c r="C22044" s="7" t="n">
        <v>0</v>
      </c>
      <c r="D22044" s="7" t="n">
        <v>0</v>
      </c>
      <c r="E22044" s="7" t="n">
        <v>1</v>
      </c>
    </row>
    <row r="22045" spans="1:8">
      <c r="A22045" t="s">
        <v>4</v>
      </c>
      <c r="B22045" s="4" t="s">
        <v>5</v>
      </c>
      <c r="C22045" s="4" t="s">
        <v>8</v>
      </c>
      <c r="D22045" s="20" t="s">
        <v>30</v>
      </c>
      <c r="E22045" s="4" t="s">
        <v>5</v>
      </c>
      <c r="F22045" s="4" t="s">
        <v>8</v>
      </c>
      <c r="G22045" s="4" t="s">
        <v>7</v>
      </c>
      <c r="H22045" s="20" t="s">
        <v>32</v>
      </c>
      <c r="I22045" s="4" t="s">
        <v>8</v>
      </c>
      <c r="J22045" s="4" t="s">
        <v>14</v>
      </c>
      <c r="K22045" s="4" t="s">
        <v>8</v>
      </c>
      <c r="L22045" s="4" t="s">
        <v>8</v>
      </c>
      <c r="M22045" s="20" t="s">
        <v>30</v>
      </c>
      <c r="N22045" s="4" t="s">
        <v>5</v>
      </c>
      <c r="O22045" s="4" t="s">
        <v>8</v>
      </c>
      <c r="P22045" s="4" t="s">
        <v>7</v>
      </c>
      <c r="Q22045" s="20" t="s">
        <v>32</v>
      </c>
      <c r="R22045" s="4" t="s">
        <v>8</v>
      </c>
      <c r="S22045" s="4" t="s">
        <v>14</v>
      </c>
      <c r="T22045" s="4" t="s">
        <v>8</v>
      </c>
      <c r="U22045" s="4" t="s">
        <v>8</v>
      </c>
      <c r="V22045" s="4" t="s">
        <v>8</v>
      </c>
      <c r="W22045" s="4" t="s">
        <v>12</v>
      </c>
    </row>
    <row r="22046" spans="1:8">
      <c r="A22046" t="n">
        <v>186350</v>
      </c>
      <c r="B22046" s="12" t="n">
        <v>5</v>
      </c>
      <c r="C22046" s="7" t="n">
        <v>28</v>
      </c>
      <c r="D22046" s="20" t="s">
        <v>3</v>
      </c>
      <c r="E22046" s="10" t="n">
        <v>162</v>
      </c>
      <c r="F22046" s="7" t="n">
        <v>3</v>
      </c>
      <c r="G22046" s="7" t="n">
        <v>12446</v>
      </c>
      <c r="H22046" s="20" t="s">
        <v>3</v>
      </c>
      <c r="I22046" s="7" t="n">
        <v>0</v>
      </c>
      <c r="J22046" s="7" t="n">
        <v>1</v>
      </c>
      <c r="K22046" s="7" t="n">
        <v>3</v>
      </c>
      <c r="L22046" s="7" t="n">
        <v>28</v>
      </c>
      <c r="M22046" s="20" t="s">
        <v>3</v>
      </c>
      <c r="N22046" s="10" t="n">
        <v>162</v>
      </c>
      <c r="O22046" s="7" t="n">
        <v>3</v>
      </c>
      <c r="P22046" s="7" t="n">
        <v>12446</v>
      </c>
      <c r="Q22046" s="20" t="s">
        <v>3</v>
      </c>
      <c r="R22046" s="7" t="n">
        <v>0</v>
      </c>
      <c r="S22046" s="7" t="n">
        <v>2</v>
      </c>
      <c r="T22046" s="7" t="n">
        <v>3</v>
      </c>
      <c r="U22046" s="7" t="n">
        <v>9</v>
      </c>
      <c r="V22046" s="7" t="n">
        <v>1</v>
      </c>
      <c r="W22046" s="13" t="n">
        <f t="normal" ca="1">A22056</f>
        <v>0</v>
      </c>
    </row>
    <row r="22047" spans="1:8">
      <c r="A22047" t="s">
        <v>4</v>
      </c>
      <c r="B22047" s="4" t="s">
        <v>5</v>
      </c>
      <c r="C22047" s="4" t="s">
        <v>8</v>
      </c>
      <c r="D22047" s="20" t="s">
        <v>30</v>
      </c>
      <c r="E22047" s="4" t="s">
        <v>5</v>
      </c>
      <c r="F22047" s="4" t="s">
        <v>7</v>
      </c>
      <c r="G22047" s="4" t="s">
        <v>8</v>
      </c>
      <c r="H22047" s="4" t="s">
        <v>8</v>
      </c>
      <c r="I22047" s="4" t="s">
        <v>9</v>
      </c>
      <c r="J22047" s="20" t="s">
        <v>32</v>
      </c>
      <c r="K22047" s="4" t="s">
        <v>8</v>
      </c>
      <c r="L22047" s="4" t="s">
        <v>8</v>
      </c>
      <c r="M22047" s="20" t="s">
        <v>30</v>
      </c>
      <c r="N22047" s="4" t="s">
        <v>5</v>
      </c>
      <c r="O22047" s="4" t="s">
        <v>8</v>
      </c>
      <c r="P22047" s="20" t="s">
        <v>32</v>
      </c>
      <c r="Q22047" s="4" t="s">
        <v>8</v>
      </c>
      <c r="R22047" s="4" t="s">
        <v>14</v>
      </c>
      <c r="S22047" s="4" t="s">
        <v>8</v>
      </c>
      <c r="T22047" s="4" t="s">
        <v>8</v>
      </c>
      <c r="U22047" s="4" t="s">
        <v>8</v>
      </c>
      <c r="V22047" s="20" t="s">
        <v>30</v>
      </c>
      <c r="W22047" s="4" t="s">
        <v>5</v>
      </c>
      <c r="X22047" s="4" t="s">
        <v>8</v>
      </c>
      <c r="Y22047" s="20" t="s">
        <v>32</v>
      </c>
      <c r="Z22047" s="4" t="s">
        <v>8</v>
      </c>
      <c r="AA22047" s="4" t="s">
        <v>14</v>
      </c>
      <c r="AB22047" s="4" t="s">
        <v>8</v>
      </c>
      <c r="AC22047" s="4" t="s">
        <v>8</v>
      </c>
      <c r="AD22047" s="4" t="s">
        <v>8</v>
      </c>
      <c r="AE22047" s="4" t="s">
        <v>12</v>
      </c>
    </row>
    <row r="22048" spans="1:8">
      <c r="A22048" t="n">
        <v>186379</v>
      </c>
      <c r="B22048" s="12" t="n">
        <v>5</v>
      </c>
      <c r="C22048" s="7" t="n">
        <v>28</v>
      </c>
      <c r="D22048" s="20" t="s">
        <v>3</v>
      </c>
      <c r="E22048" s="59" t="n">
        <v>47</v>
      </c>
      <c r="F22048" s="7" t="n">
        <v>61456</v>
      </c>
      <c r="G22048" s="7" t="n">
        <v>2</v>
      </c>
      <c r="H22048" s="7" t="n">
        <v>0</v>
      </c>
      <c r="I22048" s="7" t="s">
        <v>354</v>
      </c>
      <c r="J22048" s="20" t="s">
        <v>3</v>
      </c>
      <c r="K22048" s="7" t="n">
        <v>8</v>
      </c>
      <c r="L22048" s="7" t="n">
        <v>28</v>
      </c>
      <c r="M22048" s="20" t="s">
        <v>3</v>
      </c>
      <c r="N22048" s="53" t="n">
        <v>74</v>
      </c>
      <c r="O22048" s="7" t="n">
        <v>65</v>
      </c>
      <c r="P22048" s="20" t="s">
        <v>3</v>
      </c>
      <c r="Q22048" s="7" t="n">
        <v>0</v>
      </c>
      <c r="R22048" s="7" t="n">
        <v>1</v>
      </c>
      <c r="S22048" s="7" t="n">
        <v>3</v>
      </c>
      <c r="T22048" s="7" t="n">
        <v>9</v>
      </c>
      <c r="U22048" s="7" t="n">
        <v>28</v>
      </c>
      <c r="V22048" s="20" t="s">
        <v>3</v>
      </c>
      <c r="W22048" s="53" t="n">
        <v>74</v>
      </c>
      <c r="X22048" s="7" t="n">
        <v>65</v>
      </c>
      <c r="Y22048" s="20" t="s">
        <v>3</v>
      </c>
      <c r="Z22048" s="7" t="n">
        <v>0</v>
      </c>
      <c r="AA22048" s="7" t="n">
        <v>2</v>
      </c>
      <c r="AB22048" s="7" t="n">
        <v>3</v>
      </c>
      <c r="AC22048" s="7" t="n">
        <v>9</v>
      </c>
      <c r="AD22048" s="7" t="n">
        <v>1</v>
      </c>
      <c r="AE22048" s="13" t="n">
        <f t="normal" ca="1">A22052</f>
        <v>0</v>
      </c>
    </row>
    <row r="22049" spans="1:31">
      <c r="A22049" t="s">
        <v>4</v>
      </c>
      <c r="B22049" s="4" t="s">
        <v>5</v>
      </c>
      <c r="C22049" s="4" t="s">
        <v>7</v>
      </c>
      <c r="D22049" s="4" t="s">
        <v>8</v>
      </c>
      <c r="E22049" s="4" t="s">
        <v>8</v>
      </c>
      <c r="F22049" s="4" t="s">
        <v>9</v>
      </c>
    </row>
    <row r="22050" spans="1:31">
      <c r="A22050" t="n">
        <v>186427</v>
      </c>
      <c r="B22050" s="59" t="n">
        <v>47</v>
      </c>
      <c r="C22050" s="7" t="n">
        <v>61456</v>
      </c>
      <c r="D22050" s="7" t="n">
        <v>0</v>
      </c>
      <c r="E22050" s="7" t="n">
        <v>0</v>
      </c>
      <c r="F22050" s="7" t="s">
        <v>355</v>
      </c>
    </row>
    <row r="22051" spans="1:31">
      <c r="A22051" t="s">
        <v>4</v>
      </c>
      <c r="B22051" s="4" t="s">
        <v>5</v>
      </c>
      <c r="C22051" s="4" t="s">
        <v>8</v>
      </c>
      <c r="D22051" s="4" t="s">
        <v>7</v>
      </c>
      <c r="E22051" s="4" t="s">
        <v>13</v>
      </c>
    </row>
    <row r="22052" spans="1:31">
      <c r="A22052" t="n">
        <v>186440</v>
      </c>
      <c r="B22052" s="27" t="n">
        <v>58</v>
      </c>
      <c r="C22052" s="7" t="n">
        <v>0</v>
      </c>
      <c r="D22052" s="7" t="n">
        <v>300</v>
      </c>
      <c r="E22052" s="7" t="n">
        <v>1</v>
      </c>
    </row>
    <row r="22053" spans="1:31">
      <c r="A22053" t="s">
        <v>4</v>
      </c>
      <c r="B22053" s="4" t="s">
        <v>5</v>
      </c>
      <c r="C22053" s="4" t="s">
        <v>8</v>
      </c>
      <c r="D22053" s="4" t="s">
        <v>7</v>
      </c>
    </row>
    <row r="22054" spans="1:31">
      <c r="A22054" t="n">
        <v>186448</v>
      </c>
      <c r="B22054" s="27" t="n">
        <v>58</v>
      </c>
      <c r="C22054" s="7" t="n">
        <v>255</v>
      </c>
      <c r="D22054" s="7" t="n">
        <v>0</v>
      </c>
    </row>
    <row r="22055" spans="1:31">
      <c r="A22055" t="s">
        <v>4</v>
      </c>
      <c r="B22055" s="4" t="s">
        <v>5</v>
      </c>
      <c r="C22055" s="4" t="s">
        <v>8</v>
      </c>
      <c r="D22055" s="4" t="s">
        <v>8</v>
      </c>
      <c r="E22055" s="4" t="s">
        <v>8</v>
      </c>
      <c r="F22055" s="4" t="s">
        <v>8</v>
      </c>
    </row>
    <row r="22056" spans="1:31">
      <c r="A22056" t="n">
        <v>186452</v>
      </c>
      <c r="B22056" s="11" t="n">
        <v>14</v>
      </c>
      <c r="C22056" s="7" t="n">
        <v>0</v>
      </c>
      <c r="D22056" s="7" t="n">
        <v>0</v>
      </c>
      <c r="E22056" s="7" t="n">
        <v>0</v>
      </c>
      <c r="F22056" s="7" t="n">
        <v>64</v>
      </c>
    </row>
    <row r="22057" spans="1:31">
      <c r="A22057" t="s">
        <v>4</v>
      </c>
      <c r="B22057" s="4" t="s">
        <v>5</v>
      </c>
      <c r="C22057" s="4" t="s">
        <v>8</v>
      </c>
      <c r="D22057" s="4" t="s">
        <v>7</v>
      </c>
    </row>
    <row r="22058" spans="1:31">
      <c r="A22058" t="n">
        <v>186457</v>
      </c>
      <c r="B22058" s="23" t="n">
        <v>22</v>
      </c>
      <c r="C22058" s="7" t="n">
        <v>0</v>
      </c>
      <c r="D22058" s="7" t="n">
        <v>12446</v>
      </c>
    </row>
    <row r="22059" spans="1:31">
      <c r="A22059" t="s">
        <v>4</v>
      </c>
      <c r="B22059" s="4" t="s">
        <v>5</v>
      </c>
      <c r="C22059" s="4" t="s">
        <v>8</v>
      </c>
      <c r="D22059" s="4" t="s">
        <v>7</v>
      </c>
    </row>
    <row r="22060" spans="1:31">
      <c r="A22060" t="n">
        <v>186461</v>
      </c>
      <c r="B22060" s="27" t="n">
        <v>58</v>
      </c>
      <c r="C22060" s="7" t="n">
        <v>5</v>
      </c>
      <c r="D22060" s="7" t="n">
        <v>300</v>
      </c>
    </row>
    <row r="22061" spans="1:31">
      <c r="A22061" t="s">
        <v>4</v>
      </c>
      <c r="B22061" s="4" t="s">
        <v>5</v>
      </c>
      <c r="C22061" s="4" t="s">
        <v>13</v>
      </c>
      <c r="D22061" s="4" t="s">
        <v>7</v>
      </c>
    </row>
    <row r="22062" spans="1:31">
      <c r="A22062" t="n">
        <v>186465</v>
      </c>
      <c r="B22062" s="60" t="n">
        <v>103</v>
      </c>
      <c r="C22062" s="7" t="n">
        <v>0</v>
      </c>
      <c r="D22062" s="7" t="n">
        <v>300</v>
      </c>
    </row>
    <row r="22063" spans="1:31">
      <c r="A22063" t="s">
        <v>4</v>
      </c>
      <c r="B22063" s="4" t="s">
        <v>5</v>
      </c>
      <c r="C22063" s="4" t="s">
        <v>8</v>
      </c>
    </row>
    <row r="22064" spans="1:31">
      <c r="A22064" t="n">
        <v>186472</v>
      </c>
      <c r="B22064" s="61" t="n">
        <v>64</v>
      </c>
      <c r="C22064" s="7" t="n">
        <v>7</v>
      </c>
    </row>
    <row r="22065" spans="1:6">
      <c r="A22065" t="s">
        <v>4</v>
      </c>
      <c r="B22065" s="4" t="s">
        <v>5</v>
      </c>
      <c r="C22065" s="4" t="s">
        <v>8</v>
      </c>
      <c r="D22065" s="4" t="s">
        <v>7</v>
      </c>
    </row>
    <row r="22066" spans="1:6">
      <c r="A22066" t="n">
        <v>186474</v>
      </c>
      <c r="B22066" s="64" t="n">
        <v>72</v>
      </c>
      <c r="C22066" s="7" t="n">
        <v>5</v>
      </c>
      <c r="D22066" s="7" t="n">
        <v>0</v>
      </c>
    </row>
    <row r="22067" spans="1:6">
      <c r="A22067" t="s">
        <v>4</v>
      </c>
      <c r="B22067" s="4" t="s">
        <v>5</v>
      </c>
      <c r="C22067" s="4" t="s">
        <v>8</v>
      </c>
      <c r="D22067" s="20" t="s">
        <v>30</v>
      </c>
      <c r="E22067" s="4" t="s">
        <v>5</v>
      </c>
      <c r="F22067" s="4" t="s">
        <v>8</v>
      </c>
      <c r="G22067" s="4" t="s">
        <v>7</v>
      </c>
      <c r="H22067" s="20" t="s">
        <v>32</v>
      </c>
      <c r="I22067" s="4" t="s">
        <v>8</v>
      </c>
      <c r="J22067" s="4" t="s">
        <v>14</v>
      </c>
      <c r="K22067" s="4" t="s">
        <v>8</v>
      </c>
      <c r="L22067" s="4" t="s">
        <v>8</v>
      </c>
      <c r="M22067" s="4" t="s">
        <v>12</v>
      </c>
    </row>
    <row r="22068" spans="1:6">
      <c r="A22068" t="n">
        <v>186478</v>
      </c>
      <c r="B22068" s="12" t="n">
        <v>5</v>
      </c>
      <c r="C22068" s="7" t="n">
        <v>28</v>
      </c>
      <c r="D22068" s="20" t="s">
        <v>3</v>
      </c>
      <c r="E22068" s="10" t="n">
        <v>162</v>
      </c>
      <c r="F22068" s="7" t="n">
        <v>4</v>
      </c>
      <c r="G22068" s="7" t="n">
        <v>12446</v>
      </c>
      <c r="H22068" s="20" t="s">
        <v>3</v>
      </c>
      <c r="I22068" s="7" t="n">
        <v>0</v>
      </c>
      <c r="J22068" s="7" t="n">
        <v>1</v>
      </c>
      <c r="K22068" s="7" t="n">
        <v>2</v>
      </c>
      <c r="L22068" s="7" t="n">
        <v>1</v>
      </c>
      <c r="M22068" s="13" t="n">
        <f t="normal" ca="1">A22074</f>
        <v>0</v>
      </c>
    </row>
    <row r="22069" spans="1:6">
      <c r="A22069" t="s">
        <v>4</v>
      </c>
      <c r="B22069" s="4" t="s">
        <v>5</v>
      </c>
      <c r="C22069" s="4" t="s">
        <v>8</v>
      </c>
      <c r="D22069" s="4" t="s">
        <v>9</v>
      </c>
    </row>
    <row r="22070" spans="1:6">
      <c r="A22070" t="n">
        <v>186495</v>
      </c>
      <c r="B22070" s="9" t="n">
        <v>2</v>
      </c>
      <c r="C22070" s="7" t="n">
        <v>10</v>
      </c>
      <c r="D22070" s="7" t="s">
        <v>356</v>
      </c>
    </row>
    <row r="22071" spans="1:6">
      <c r="A22071" t="s">
        <v>4</v>
      </c>
      <c r="B22071" s="4" t="s">
        <v>5</v>
      </c>
      <c r="C22071" s="4" t="s">
        <v>7</v>
      </c>
    </row>
    <row r="22072" spans="1:6">
      <c r="A22072" t="n">
        <v>186512</v>
      </c>
      <c r="B22072" s="25" t="n">
        <v>16</v>
      </c>
      <c r="C22072" s="7" t="n">
        <v>0</v>
      </c>
    </row>
    <row r="22073" spans="1:6">
      <c r="A22073" t="s">
        <v>4</v>
      </c>
      <c r="B22073" s="4" t="s">
        <v>5</v>
      </c>
      <c r="C22073" s="4" t="s">
        <v>7</v>
      </c>
      <c r="D22073" s="4" t="s">
        <v>9</v>
      </c>
      <c r="E22073" s="4" t="s">
        <v>9</v>
      </c>
      <c r="F22073" s="4" t="s">
        <v>9</v>
      </c>
      <c r="G22073" s="4" t="s">
        <v>8</v>
      </c>
      <c r="H22073" s="4" t="s">
        <v>14</v>
      </c>
      <c r="I22073" s="4" t="s">
        <v>13</v>
      </c>
      <c r="J22073" s="4" t="s">
        <v>13</v>
      </c>
      <c r="K22073" s="4" t="s">
        <v>13</v>
      </c>
      <c r="L22073" s="4" t="s">
        <v>13</v>
      </c>
      <c r="M22073" s="4" t="s">
        <v>13</v>
      </c>
      <c r="N22073" s="4" t="s">
        <v>13</v>
      </c>
      <c r="O22073" s="4" t="s">
        <v>13</v>
      </c>
      <c r="P22073" s="4" t="s">
        <v>9</v>
      </c>
      <c r="Q22073" s="4" t="s">
        <v>9</v>
      </c>
      <c r="R22073" s="4" t="s">
        <v>14</v>
      </c>
      <c r="S22073" s="4" t="s">
        <v>8</v>
      </c>
      <c r="T22073" s="4" t="s">
        <v>14</v>
      </c>
      <c r="U22073" s="4" t="s">
        <v>14</v>
      </c>
      <c r="V22073" s="4" t="s">
        <v>7</v>
      </c>
    </row>
    <row r="22074" spans="1:6">
      <c r="A22074" t="n">
        <v>186515</v>
      </c>
      <c r="B22074" s="66" t="n">
        <v>19</v>
      </c>
      <c r="C22074" s="7" t="n">
        <v>1</v>
      </c>
      <c r="D22074" s="7" t="s">
        <v>427</v>
      </c>
      <c r="E22074" s="7" t="s">
        <v>414</v>
      </c>
      <c r="F22074" s="7" t="s">
        <v>15</v>
      </c>
      <c r="G22074" s="7" t="n">
        <v>0</v>
      </c>
      <c r="H22074" s="7" t="n">
        <v>1</v>
      </c>
      <c r="I22074" s="7" t="n">
        <v>0</v>
      </c>
      <c r="J22074" s="7" t="n">
        <v>0</v>
      </c>
      <c r="K22074" s="7" t="n">
        <v>0</v>
      </c>
      <c r="L22074" s="7" t="n">
        <v>0</v>
      </c>
      <c r="M22074" s="7" t="n">
        <v>1</v>
      </c>
      <c r="N22074" s="7" t="n">
        <v>1.60000002384186</v>
      </c>
      <c r="O22074" s="7" t="n">
        <v>0.0900000035762787</v>
      </c>
      <c r="P22074" s="7" t="s">
        <v>15</v>
      </c>
      <c r="Q22074" s="7" t="s">
        <v>15</v>
      </c>
      <c r="R22074" s="7" t="n">
        <v>-1</v>
      </c>
      <c r="S22074" s="7" t="n">
        <v>0</v>
      </c>
      <c r="T22074" s="7" t="n">
        <v>0</v>
      </c>
      <c r="U22074" s="7" t="n">
        <v>0</v>
      </c>
      <c r="V22074" s="7" t="n">
        <v>0</v>
      </c>
    </row>
    <row r="22075" spans="1:6">
      <c r="A22075" t="s">
        <v>4</v>
      </c>
      <c r="B22075" s="4" t="s">
        <v>5</v>
      </c>
      <c r="C22075" s="4" t="s">
        <v>7</v>
      </c>
      <c r="D22075" s="4" t="s">
        <v>9</v>
      </c>
      <c r="E22075" s="4" t="s">
        <v>9</v>
      </c>
      <c r="F22075" s="4" t="s">
        <v>9</v>
      </c>
      <c r="G22075" s="4" t="s">
        <v>8</v>
      </c>
      <c r="H22075" s="4" t="s">
        <v>14</v>
      </c>
      <c r="I22075" s="4" t="s">
        <v>13</v>
      </c>
      <c r="J22075" s="4" t="s">
        <v>13</v>
      </c>
      <c r="K22075" s="4" t="s">
        <v>13</v>
      </c>
      <c r="L22075" s="4" t="s">
        <v>13</v>
      </c>
      <c r="M22075" s="4" t="s">
        <v>13</v>
      </c>
      <c r="N22075" s="4" t="s">
        <v>13</v>
      </c>
      <c r="O22075" s="4" t="s">
        <v>13</v>
      </c>
      <c r="P22075" s="4" t="s">
        <v>9</v>
      </c>
      <c r="Q22075" s="4" t="s">
        <v>9</v>
      </c>
      <c r="R22075" s="4" t="s">
        <v>14</v>
      </c>
      <c r="S22075" s="4" t="s">
        <v>8</v>
      </c>
      <c r="T22075" s="4" t="s">
        <v>14</v>
      </c>
      <c r="U22075" s="4" t="s">
        <v>14</v>
      </c>
      <c r="V22075" s="4" t="s">
        <v>7</v>
      </c>
    </row>
    <row r="22076" spans="1:6">
      <c r="A22076" t="n">
        <v>186588</v>
      </c>
      <c r="B22076" s="66" t="n">
        <v>19</v>
      </c>
      <c r="C22076" s="7" t="n">
        <v>2</v>
      </c>
      <c r="D22076" s="7" t="s">
        <v>428</v>
      </c>
      <c r="E22076" s="7" t="s">
        <v>419</v>
      </c>
      <c r="F22076" s="7" t="s">
        <v>15</v>
      </c>
      <c r="G22076" s="7" t="n">
        <v>0</v>
      </c>
      <c r="H22076" s="7" t="n">
        <v>1</v>
      </c>
      <c r="I22076" s="7" t="n">
        <v>0</v>
      </c>
      <c r="J22076" s="7" t="n">
        <v>0</v>
      </c>
      <c r="K22076" s="7" t="n">
        <v>0</v>
      </c>
      <c r="L22076" s="7" t="n">
        <v>0</v>
      </c>
      <c r="M22076" s="7" t="n">
        <v>1</v>
      </c>
      <c r="N22076" s="7" t="n">
        <v>1.60000002384186</v>
      </c>
      <c r="O22076" s="7" t="n">
        <v>0.0900000035762787</v>
      </c>
      <c r="P22076" s="7" t="s">
        <v>15</v>
      </c>
      <c r="Q22076" s="7" t="s">
        <v>15</v>
      </c>
      <c r="R22076" s="7" t="n">
        <v>-1</v>
      </c>
      <c r="S22076" s="7" t="n">
        <v>0</v>
      </c>
      <c r="T22076" s="7" t="n">
        <v>0</v>
      </c>
      <c r="U22076" s="7" t="n">
        <v>0</v>
      </c>
      <c r="V22076" s="7" t="n">
        <v>0</v>
      </c>
    </row>
    <row r="22077" spans="1:6">
      <c r="A22077" t="s">
        <v>4</v>
      </c>
      <c r="B22077" s="4" t="s">
        <v>5</v>
      </c>
      <c r="C22077" s="4" t="s">
        <v>7</v>
      </c>
      <c r="D22077" s="4" t="s">
        <v>9</v>
      </c>
      <c r="E22077" s="4" t="s">
        <v>9</v>
      </c>
      <c r="F22077" s="4" t="s">
        <v>9</v>
      </c>
      <c r="G22077" s="4" t="s">
        <v>8</v>
      </c>
      <c r="H22077" s="4" t="s">
        <v>14</v>
      </c>
      <c r="I22077" s="4" t="s">
        <v>13</v>
      </c>
      <c r="J22077" s="4" t="s">
        <v>13</v>
      </c>
      <c r="K22077" s="4" t="s">
        <v>13</v>
      </c>
      <c r="L22077" s="4" t="s">
        <v>13</v>
      </c>
      <c r="M22077" s="4" t="s">
        <v>13</v>
      </c>
      <c r="N22077" s="4" t="s">
        <v>13</v>
      </c>
      <c r="O22077" s="4" t="s">
        <v>13</v>
      </c>
      <c r="P22077" s="4" t="s">
        <v>9</v>
      </c>
      <c r="Q22077" s="4" t="s">
        <v>9</v>
      </c>
      <c r="R22077" s="4" t="s">
        <v>14</v>
      </c>
      <c r="S22077" s="4" t="s">
        <v>8</v>
      </c>
      <c r="T22077" s="4" t="s">
        <v>14</v>
      </c>
      <c r="U22077" s="4" t="s">
        <v>14</v>
      </c>
      <c r="V22077" s="4" t="s">
        <v>7</v>
      </c>
    </row>
    <row r="22078" spans="1:6">
      <c r="A22078" t="n">
        <v>186662</v>
      </c>
      <c r="B22078" s="66" t="n">
        <v>19</v>
      </c>
      <c r="C22078" s="7" t="n">
        <v>3</v>
      </c>
      <c r="D22078" s="7" t="s">
        <v>429</v>
      </c>
      <c r="E22078" s="7" t="s">
        <v>415</v>
      </c>
      <c r="F22078" s="7" t="s">
        <v>15</v>
      </c>
      <c r="G22078" s="7" t="n">
        <v>0</v>
      </c>
      <c r="H22078" s="7" t="n">
        <v>1</v>
      </c>
      <c r="I22078" s="7" t="n">
        <v>0</v>
      </c>
      <c r="J22078" s="7" t="n">
        <v>0</v>
      </c>
      <c r="K22078" s="7" t="n">
        <v>0</v>
      </c>
      <c r="L22078" s="7" t="n">
        <v>0</v>
      </c>
      <c r="M22078" s="7" t="n">
        <v>1</v>
      </c>
      <c r="N22078" s="7" t="n">
        <v>1.60000002384186</v>
      </c>
      <c r="O22078" s="7" t="n">
        <v>0.0900000035762787</v>
      </c>
      <c r="P22078" s="7" t="s">
        <v>15</v>
      </c>
      <c r="Q22078" s="7" t="s">
        <v>15</v>
      </c>
      <c r="R22078" s="7" t="n">
        <v>-1</v>
      </c>
      <c r="S22078" s="7" t="n">
        <v>0</v>
      </c>
      <c r="T22078" s="7" t="n">
        <v>0</v>
      </c>
      <c r="U22078" s="7" t="n">
        <v>0</v>
      </c>
      <c r="V22078" s="7" t="n">
        <v>0</v>
      </c>
    </row>
    <row r="22079" spans="1:6">
      <c r="A22079" t="s">
        <v>4</v>
      </c>
      <c r="B22079" s="4" t="s">
        <v>5</v>
      </c>
      <c r="C22079" s="4" t="s">
        <v>7</v>
      </c>
      <c r="D22079" s="4" t="s">
        <v>9</v>
      </c>
      <c r="E22079" s="4" t="s">
        <v>9</v>
      </c>
      <c r="F22079" s="4" t="s">
        <v>9</v>
      </c>
      <c r="G22079" s="4" t="s">
        <v>8</v>
      </c>
      <c r="H22079" s="4" t="s">
        <v>14</v>
      </c>
      <c r="I22079" s="4" t="s">
        <v>13</v>
      </c>
      <c r="J22079" s="4" t="s">
        <v>13</v>
      </c>
      <c r="K22079" s="4" t="s">
        <v>13</v>
      </c>
      <c r="L22079" s="4" t="s">
        <v>13</v>
      </c>
      <c r="M22079" s="4" t="s">
        <v>13</v>
      </c>
      <c r="N22079" s="4" t="s">
        <v>13</v>
      </c>
      <c r="O22079" s="4" t="s">
        <v>13</v>
      </c>
      <c r="P22079" s="4" t="s">
        <v>9</v>
      </c>
      <c r="Q22079" s="4" t="s">
        <v>9</v>
      </c>
      <c r="R22079" s="4" t="s">
        <v>14</v>
      </c>
      <c r="S22079" s="4" t="s">
        <v>8</v>
      </c>
      <c r="T22079" s="4" t="s">
        <v>14</v>
      </c>
      <c r="U22079" s="4" t="s">
        <v>14</v>
      </c>
      <c r="V22079" s="4" t="s">
        <v>7</v>
      </c>
    </row>
    <row r="22080" spans="1:6">
      <c r="A22080" t="n">
        <v>186735</v>
      </c>
      <c r="B22080" s="66" t="n">
        <v>19</v>
      </c>
      <c r="C22080" s="7" t="n">
        <v>4</v>
      </c>
      <c r="D22080" s="7" t="s">
        <v>430</v>
      </c>
      <c r="E22080" s="7" t="s">
        <v>420</v>
      </c>
      <c r="F22080" s="7" t="s">
        <v>15</v>
      </c>
      <c r="G22080" s="7" t="n">
        <v>0</v>
      </c>
      <c r="H22080" s="7" t="n">
        <v>1</v>
      </c>
      <c r="I22080" s="7" t="n">
        <v>0</v>
      </c>
      <c r="J22080" s="7" t="n">
        <v>0</v>
      </c>
      <c r="K22080" s="7" t="n">
        <v>0</v>
      </c>
      <c r="L22080" s="7" t="n">
        <v>0</v>
      </c>
      <c r="M22080" s="7" t="n">
        <v>1</v>
      </c>
      <c r="N22080" s="7" t="n">
        <v>1.60000002384186</v>
      </c>
      <c r="O22080" s="7" t="n">
        <v>0.0900000035762787</v>
      </c>
      <c r="P22080" s="7" t="s">
        <v>15</v>
      </c>
      <c r="Q22080" s="7" t="s">
        <v>15</v>
      </c>
      <c r="R22080" s="7" t="n">
        <v>-1</v>
      </c>
      <c r="S22080" s="7" t="n">
        <v>0</v>
      </c>
      <c r="T22080" s="7" t="n">
        <v>0</v>
      </c>
      <c r="U22080" s="7" t="n">
        <v>0</v>
      </c>
      <c r="V22080" s="7" t="n">
        <v>0</v>
      </c>
    </row>
    <row r="22081" spans="1:22">
      <c r="A22081" t="s">
        <v>4</v>
      </c>
      <c r="B22081" s="4" t="s">
        <v>5</v>
      </c>
      <c r="C22081" s="4" t="s">
        <v>7</v>
      </c>
      <c r="D22081" s="4" t="s">
        <v>9</v>
      </c>
      <c r="E22081" s="4" t="s">
        <v>9</v>
      </c>
      <c r="F22081" s="4" t="s">
        <v>9</v>
      </c>
      <c r="G22081" s="4" t="s">
        <v>8</v>
      </c>
      <c r="H22081" s="4" t="s">
        <v>14</v>
      </c>
      <c r="I22081" s="4" t="s">
        <v>13</v>
      </c>
      <c r="J22081" s="4" t="s">
        <v>13</v>
      </c>
      <c r="K22081" s="4" t="s">
        <v>13</v>
      </c>
      <c r="L22081" s="4" t="s">
        <v>13</v>
      </c>
      <c r="M22081" s="4" t="s">
        <v>13</v>
      </c>
      <c r="N22081" s="4" t="s">
        <v>13</v>
      </c>
      <c r="O22081" s="4" t="s">
        <v>13</v>
      </c>
      <c r="P22081" s="4" t="s">
        <v>9</v>
      </c>
      <c r="Q22081" s="4" t="s">
        <v>9</v>
      </c>
      <c r="R22081" s="4" t="s">
        <v>14</v>
      </c>
      <c r="S22081" s="4" t="s">
        <v>8</v>
      </c>
      <c r="T22081" s="4" t="s">
        <v>14</v>
      </c>
      <c r="U22081" s="4" t="s">
        <v>14</v>
      </c>
      <c r="V22081" s="4" t="s">
        <v>7</v>
      </c>
    </row>
    <row r="22082" spans="1:22">
      <c r="A22082" t="n">
        <v>186810</v>
      </c>
      <c r="B22082" s="66" t="n">
        <v>19</v>
      </c>
      <c r="C22082" s="7" t="n">
        <v>5</v>
      </c>
      <c r="D22082" s="7" t="s">
        <v>431</v>
      </c>
      <c r="E22082" s="7" t="s">
        <v>416</v>
      </c>
      <c r="F22082" s="7" t="s">
        <v>15</v>
      </c>
      <c r="G22082" s="7" t="n">
        <v>0</v>
      </c>
      <c r="H22082" s="7" t="n">
        <v>1</v>
      </c>
      <c r="I22082" s="7" t="n">
        <v>0</v>
      </c>
      <c r="J22082" s="7" t="n">
        <v>0</v>
      </c>
      <c r="K22082" s="7" t="n">
        <v>0</v>
      </c>
      <c r="L22082" s="7" t="n">
        <v>0</v>
      </c>
      <c r="M22082" s="7" t="n">
        <v>1</v>
      </c>
      <c r="N22082" s="7" t="n">
        <v>1.60000002384186</v>
      </c>
      <c r="O22082" s="7" t="n">
        <v>0.0900000035762787</v>
      </c>
      <c r="P22082" s="7" t="s">
        <v>15</v>
      </c>
      <c r="Q22082" s="7" t="s">
        <v>15</v>
      </c>
      <c r="R22082" s="7" t="n">
        <v>-1</v>
      </c>
      <c r="S22082" s="7" t="n">
        <v>0</v>
      </c>
      <c r="T22082" s="7" t="n">
        <v>0</v>
      </c>
      <c r="U22082" s="7" t="n">
        <v>0</v>
      </c>
      <c r="V22082" s="7" t="n">
        <v>0</v>
      </c>
    </row>
    <row r="22083" spans="1:22">
      <c r="A22083" t="s">
        <v>4</v>
      </c>
      <c r="B22083" s="4" t="s">
        <v>5</v>
      </c>
      <c r="C22083" s="4" t="s">
        <v>7</v>
      </c>
      <c r="D22083" s="4" t="s">
        <v>9</v>
      </c>
      <c r="E22083" s="4" t="s">
        <v>9</v>
      </c>
      <c r="F22083" s="4" t="s">
        <v>9</v>
      </c>
      <c r="G22083" s="4" t="s">
        <v>8</v>
      </c>
      <c r="H22083" s="4" t="s">
        <v>14</v>
      </c>
      <c r="I22083" s="4" t="s">
        <v>13</v>
      </c>
      <c r="J22083" s="4" t="s">
        <v>13</v>
      </c>
      <c r="K22083" s="4" t="s">
        <v>13</v>
      </c>
      <c r="L22083" s="4" t="s">
        <v>13</v>
      </c>
      <c r="M22083" s="4" t="s">
        <v>13</v>
      </c>
      <c r="N22083" s="4" t="s">
        <v>13</v>
      </c>
      <c r="O22083" s="4" t="s">
        <v>13</v>
      </c>
      <c r="P22083" s="4" t="s">
        <v>9</v>
      </c>
      <c r="Q22083" s="4" t="s">
        <v>9</v>
      </c>
      <c r="R22083" s="4" t="s">
        <v>14</v>
      </c>
      <c r="S22083" s="4" t="s">
        <v>8</v>
      </c>
      <c r="T22083" s="4" t="s">
        <v>14</v>
      </c>
      <c r="U22083" s="4" t="s">
        <v>14</v>
      </c>
      <c r="V22083" s="4" t="s">
        <v>7</v>
      </c>
    </row>
    <row r="22084" spans="1:22">
      <c r="A22084" t="n">
        <v>186882</v>
      </c>
      <c r="B22084" s="66" t="n">
        <v>19</v>
      </c>
      <c r="C22084" s="7" t="n">
        <v>6</v>
      </c>
      <c r="D22084" s="7" t="s">
        <v>432</v>
      </c>
      <c r="E22084" s="7" t="s">
        <v>421</v>
      </c>
      <c r="F22084" s="7" t="s">
        <v>15</v>
      </c>
      <c r="G22084" s="7" t="n">
        <v>0</v>
      </c>
      <c r="H22084" s="7" t="n">
        <v>1</v>
      </c>
      <c r="I22084" s="7" t="n">
        <v>0</v>
      </c>
      <c r="J22084" s="7" t="n">
        <v>0</v>
      </c>
      <c r="K22084" s="7" t="n">
        <v>0</v>
      </c>
      <c r="L22084" s="7" t="n">
        <v>0</v>
      </c>
      <c r="M22084" s="7" t="n">
        <v>1</v>
      </c>
      <c r="N22084" s="7" t="n">
        <v>1.60000002384186</v>
      </c>
      <c r="O22084" s="7" t="n">
        <v>0.0900000035762787</v>
      </c>
      <c r="P22084" s="7" t="s">
        <v>15</v>
      </c>
      <c r="Q22084" s="7" t="s">
        <v>15</v>
      </c>
      <c r="R22084" s="7" t="n">
        <v>-1</v>
      </c>
      <c r="S22084" s="7" t="n">
        <v>0</v>
      </c>
      <c r="T22084" s="7" t="n">
        <v>0</v>
      </c>
      <c r="U22084" s="7" t="n">
        <v>0</v>
      </c>
      <c r="V22084" s="7" t="n">
        <v>0</v>
      </c>
    </row>
    <row r="22085" spans="1:22">
      <c r="A22085" t="s">
        <v>4</v>
      </c>
      <c r="B22085" s="4" t="s">
        <v>5</v>
      </c>
      <c r="C22085" s="4" t="s">
        <v>7</v>
      </c>
      <c r="D22085" s="4" t="s">
        <v>9</v>
      </c>
      <c r="E22085" s="4" t="s">
        <v>9</v>
      </c>
      <c r="F22085" s="4" t="s">
        <v>9</v>
      </c>
      <c r="G22085" s="4" t="s">
        <v>8</v>
      </c>
      <c r="H22085" s="4" t="s">
        <v>14</v>
      </c>
      <c r="I22085" s="4" t="s">
        <v>13</v>
      </c>
      <c r="J22085" s="4" t="s">
        <v>13</v>
      </c>
      <c r="K22085" s="4" t="s">
        <v>13</v>
      </c>
      <c r="L22085" s="4" t="s">
        <v>13</v>
      </c>
      <c r="M22085" s="4" t="s">
        <v>13</v>
      </c>
      <c r="N22085" s="4" t="s">
        <v>13</v>
      </c>
      <c r="O22085" s="4" t="s">
        <v>13</v>
      </c>
      <c r="P22085" s="4" t="s">
        <v>9</v>
      </c>
      <c r="Q22085" s="4" t="s">
        <v>9</v>
      </c>
      <c r="R22085" s="4" t="s">
        <v>14</v>
      </c>
      <c r="S22085" s="4" t="s">
        <v>8</v>
      </c>
      <c r="T22085" s="4" t="s">
        <v>14</v>
      </c>
      <c r="U22085" s="4" t="s">
        <v>14</v>
      </c>
      <c r="V22085" s="4" t="s">
        <v>7</v>
      </c>
    </row>
    <row r="22086" spans="1:22">
      <c r="A22086" t="n">
        <v>186955</v>
      </c>
      <c r="B22086" s="66" t="n">
        <v>19</v>
      </c>
      <c r="C22086" s="7" t="n">
        <v>7</v>
      </c>
      <c r="D22086" s="7" t="s">
        <v>433</v>
      </c>
      <c r="E22086" s="7" t="s">
        <v>417</v>
      </c>
      <c r="F22086" s="7" t="s">
        <v>15</v>
      </c>
      <c r="G22086" s="7" t="n">
        <v>0</v>
      </c>
      <c r="H22086" s="7" t="n">
        <v>1</v>
      </c>
      <c r="I22086" s="7" t="n">
        <v>0</v>
      </c>
      <c r="J22086" s="7" t="n">
        <v>0</v>
      </c>
      <c r="K22086" s="7" t="n">
        <v>0</v>
      </c>
      <c r="L22086" s="7" t="n">
        <v>0</v>
      </c>
      <c r="M22086" s="7" t="n">
        <v>1</v>
      </c>
      <c r="N22086" s="7" t="n">
        <v>1.60000002384186</v>
      </c>
      <c r="O22086" s="7" t="n">
        <v>0.0900000035762787</v>
      </c>
      <c r="P22086" s="7" t="s">
        <v>15</v>
      </c>
      <c r="Q22086" s="7" t="s">
        <v>15</v>
      </c>
      <c r="R22086" s="7" t="n">
        <v>-1</v>
      </c>
      <c r="S22086" s="7" t="n">
        <v>0</v>
      </c>
      <c r="T22086" s="7" t="n">
        <v>0</v>
      </c>
      <c r="U22086" s="7" t="n">
        <v>0</v>
      </c>
      <c r="V22086" s="7" t="n">
        <v>0</v>
      </c>
    </row>
    <row r="22087" spans="1:22">
      <c r="A22087" t="s">
        <v>4</v>
      </c>
      <c r="B22087" s="4" t="s">
        <v>5</v>
      </c>
      <c r="C22087" s="4" t="s">
        <v>7</v>
      </c>
      <c r="D22087" s="4" t="s">
        <v>9</v>
      </c>
      <c r="E22087" s="4" t="s">
        <v>9</v>
      </c>
      <c r="F22087" s="4" t="s">
        <v>9</v>
      </c>
      <c r="G22087" s="4" t="s">
        <v>8</v>
      </c>
      <c r="H22087" s="4" t="s">
        <v>14</v>
      </c>
      <c r="I22087" s="4" t="s">
        <v>13</v>
      </c>
      <c r="J22087" s="4" t="s">
        <v>13</v>
      </c>
      <c r="K22087" s="4" t="s">
        <v>13</v>
      </c>
      <c r="L22087" s="4" t="s">
        <v>13</v>
      </c>
      <c r="M22087" s="4" t="s">
        <v>13</v>
      </c>
      <c r="N22087" s="4" t="s">
        <v>13</v>
      </c>
      <c r="O22087" s="4" t="s">
        <v>13</v>
      </c>
      <c r="P22087" s="4" t="s">
        <v>9</v>
      </c>
      <c r="Q22087" s="4" t="s">
        <v>9</v>
      </c>
      <c r="R22087" s="4" t="s">
        <v>14</v>
      </c>
      <c r="S22087" s="4" t="s">
        <v>8</v>
      </c>
      <c r="T22087" s="4" t="s">
        <v>14</v>
      </c>
      <c r="U22087" s="4" t="s">
        <v>14</v>
      </c>
      <c r="V22087" s="4" t="s">
        <v>7</v>
      </c>
    </row>
    <row r="22088" spans="1:22">
      <c r="A22088" t="n">
        <v>187026</v>
      </c>
      <c r="B22088" s="66" t="n">
        <v>19</v>
      </c>
      <c r="C22088" s="7" t="n">
        <v>8</v>
      </c>
      <c r="D22088" s="7" t="s">
        <v>434</v>
      </c>
      <c r="E22088" s="7" t="s">
        <v>422</v>
      </c>
      <c r="F22088" s="7" t="s">
        <v>15</v>
      </c>
      <c r="G22088" s="7" t="n">
        <v>0</v>
      </c>
      <c r="H22088" s="7" t="n">
        <v>1</v>
      </c>
      <c r="I22088" s="7" t="n">
        <v>0</v>
      </c>
      <c r="J22088" s="7" t="n">
        <v>0</v>
      </c>
      <c r="K22088" s="7" t="n">
        <v>0</v>
      </c>
      <c r="L22088" s="7" t="n">
        <v>0</v>
      </c>
      <c r="M22088" s="7" t="n">
        <v>1</v>
      </c>
      <c r="N22088" s="7" t="n">
        <v>1.60000002384186</v>
      </c>
      <c r="O22088" s="7" t="n">
        <v>0.0900000035762787</v>
      </c>
      <c r="P22088" s="7" t="s">
        <v>15</v>
      </c>
      <c r="Q22088" s="7" t="s">
        <v>15</v>
      </c>
      <c r="R22088" s="7" t="n">
        <v>-1</v>
      </c>
      <c r="S22088" s="7" t="n">
        <v>0</v>
      </c>
      <c r="T22088" s="7" t="n">
        <v>0</v>
      </c>
      <c r="U22088" s="7" t="n">
        <v>0</v>
      </c>
      <c r="V22088" s="7" t="n">
        <v>0</v>
      </c>
    </row>
    <row r="22089" spans="1:22">
      <c r="A22089" t="s">
        <v>4</v>
      </c>
      <c r="B22089" s="4" t="s">
        <v>5</v>
      </c>
      <c r="C22089" s="4" t="s">
        <v>7</v>
      </c>
      <c r="D22089" s="4" t="s">
        <v>9</v>
      </c>
      <c r="E22089" s="4" t="s">
        <v>9</v>
      </c>
      <c r="F22089" s="4" t="s">
        <v>9</v>
      </c>
      <c r="G22089" s="4" t="s">
        <v>8</v>
      </c>
      <c r="H22089" s="4" t="s">
        <v>14</v>
      </c>
      <c r="I22089" s="4" t="s">
        <v>13</v>
      </c>
      <c r="J22089" s="4" t="s">
        <v>13</v>
      </c>
      <c r="K22089" s="4" t="s">
        <v>13</v>
      </c>
      <c r="L22089" s="4" t="s">
        <v>13</v>
      </c>
      <c r="M22089" s="4" t="s">
        <v>13</v>
      </c>
      <c r="N22089" s="4" t="s">
        <v>13</v>
      </c>
      <c r="O22089" s="4" t="s">
        <v>13</v>
      </c>
      <c r="P22089" s="4" t="s">
        <v>9</v>
      </c>
      <c r="Q22089" s="4" t="s">
        <v>9</v>
      </c>
      <c r="R22089" s="4" t="s">
        <v>14</v>
      </c>
      <c r="S22089" s="4" t="s">
        <v>8</v>
      </c>
      <c r="T22089" s="4" t="s">
        <v>14</v>
      </c>
      <c r="U22089" s="4" t="s">
        <v>14</v>
      </c>
      <c r="V22089" s="4" t="s">
        <v>7</v>
      </c>
    </row>
    <row r="22090" spans="1:22">
      <c r="A22090" t="n">
        <v>187099</v>
      </c>
      <c r="B22090" s="66" t="n">
        <v>19</v>
      </c>
      <c r="C22090" s="7" t="n">
        <v>9</v>
      </c>
      <c r="D22090" s="7" t="s">
        <v>435</v>
      </c>
      <c r="E22090" s="7" t="s">
        <v>418</v>
      </c>
      <c r="F22090" s="7" t="s">
        <v>15</v>
      </c>
      <c r="G22090" s="7" t="n">
        <v>0</v>
      </c>
      <c r="H22090" s="7" t="n">
        <v>1</v>
      </c>
      <c r="I22090" s="7" t="n">
        <v>0</v>
      </c>
      <c r="J22090" s="7" t="n">
        <v>0</v>
      </c>
      <c r="K22090" s="7" t="n">
        <v>0</v>
      </c>
      <c r="L22090" s="7" t="n">
        <v>0</v>
      </c>
      <c r="M22090" s="7" t="n">
        <v>1</v>
      </c>
      <c r="N22090" s="7" t="n">
        <v>1.60000002384186</v>
      </c>
      <c r="O22090" s="7" t="n">
        <v>0.0900000035762787</v>
      </c>
      <c r="P22090" s="7" t="s">
        <v>15</v>
      </c>
      <c r="Q22090" s="7" t="s">
        <v>15</v>
      </c>
      <c r="R22090" s="7" t="n">
        <v>-1</v>
      </c>
      <c r="S22090" s="7" t="n">
        <v>0</v>
      </c>
      <c r="T22090" s="7" t="n">
        <v>0</v>
      </c>
      <c r="U22090" s="7" t="n">
        <v>0</v>
      </c>
      <c r="V22090" s="7" t="n">
        <v>0</v>
      </c>
    </row>
    <row r="22091" spans="1:22">
      <c r="A22091" t="s">
        <v>4</v>
      </c>
      <c r="B22091" s="4" t="s">
        <v>5</v>
      </c>
      <c r="C22091" s="4" t="s">
        <v>7</v>
      </c>
      <c r="D22091" s="4" t="s">
        <v>9</v>
      </c>
      <c r="E22091" s="4" t="s">
        <v>9</v>
      </c>
      <c r="F22091" s="4" t="s">
        <v>9</v>
      </c>
      <c r="G22091" s="4" t="s">
        <v>8</v>
      </c>
      <c r="H22091" s="4" t="s">
        <v>14</v>
      </c>
      <c r="I22091" s="4" t="s">
        <v>13</v>
      </c>
      <c r="J22091" s="4" t="s">
        <v>13</v>
      </c>
      <c r="K22091" s="4" t="s">
        <v>13</v>
      </c>
      <c r="L22091" s="4" t="s">
        <v>13</v>
      </c>
      <c r="M22091" s="4" t="s">
        <v>13</v>
      </c>
      <c r="N22091" s="4" t="s">
        <v>13</v>
      </c>
      <c r="O22091" s="4" t="s">
        <v>13</v>
      </c>
      <c r="P22091" s="4" t="s">
        <v>9</v>
      </c>
      <c r="Q22091" s="4" t="s">
        <v>9</v>
      </c>
      <c r="R22091" s="4" t="s">
        <v>14</v>
      </c>
      <c r="S22091" s="4" t="s">
        <v>8</v>
      </c>
      <c r="T22091" s="4" t="s">
        <v>14</v>
      </c>
      <c r="U22091" s="4" t="s">
        <v>14</v>
      </c>
      <c r="V22091" s="4" t="s">
        <v>7</v>
      </c>
    </row>
    <row r="22092" spans="1:22">
      <c r="A22092" t="n">
        <v>187174</v>
      </c>
      <c r="B22092" s="66" t="n">
        <v>19</v>
      </c>
      <c r="C22092" s="7" t="n">
        <v>11</v>
      </c>
      <c r="D22092" s="7" t="s">
        <v>436</v>
      </c>
      <c r="E22092" s="7" t="s">
        <v>423</v>
      </c>
      <c r="F22092" s="7" t="s">
        <v>15</v>
      </c>
      <c r="G22092" s="7" t="n">
        <v>0</v>
      </c>
      <c r="H22092" s="7" t="n">
        <v>1</v>
      </c>
      <c r="I22092" s="7" t="n">
        <v>0</v>
      </c>
      <c r="J22092" s="7" t="n">
        <v>0</v>
      </c>
      <c r="K22092" s="7" t="n">
        <v>0</v>
      </c>
      <c r="L22092" s="7" t="n">
        <v>0</v>
      </c>
      <c r="M22092" s="7" t="n">
        <v>1</v>
      </c>
      <c r="N22092" s="7" t="n">
        <v>1.60000002384186</v>
      </c>
      <c r="O22092" s="7" t="n">
        <v>0.0900000035762787</v>
      </c>
      <c r="P22092" s="7" t="s">
        <v>15</v>
      </c>
      <c r="Q22092" s="7" t="s">
        <v>15</v>
      </c>
      <c r="R22092" s="7" t="n">
        <v>-1</v>
      </c>
      <c r="S22092" s="7" t="n">
        <v>0</v>
      </c>
      <c r="T22092" s="7" t="n">
        <v>0</v>
      </c>
      <c r="U22092" s="7" t="n">
        <v>0</v>
      </c>
      <c r="V22092" s="7" t="n">
        <v>0</v>
      </c>
    </row>
    <row r="22093" spans="1:22">
      <c r="A22093" t="s">
        <v>4</v>
      </c>
      <c r="B22093" s="4" t="s">
        <v>5</v>
      </c>
      <c r="C22093" s="4" t="s">
        <v>7</v>
      </c>
      <c r="D22093" s="4" t="s">
        <v>9</v>
      </c>
      <c r="E22093" s="4" t="s">
        <v>9</v>
      </c>
      <c r="F22093" s="4" t="s">
        <v>9</v>
      </c>
      <c r="G22093" s="4" t="s">
        <v>8</v>
      </c>
      <c r="H22093" s="4" t="s">
        <v>14</v>
      </c>
      <c r="I22093" s="4" t="s">
        <v>13</v>
      </c>
      <c r="J22093" s="4" t="s">
        <v>13</v>
      </c>
      <c r="K22093" s="4" t="s">
        <v>13</v>
      </c>
      <c r="L22093" s="4" t="s">
        <v>13</v>
      </c>
      <c r="M22093" s="4" t="s">
        <v>13</v>
      </c>
      <c r="N22093" s="4" t="s">
        <v>13</v>
      </c>
      <c r="O22093" s="4" t="s">
        <v>13</v>
      </c>
      <c r="P22093" s="4" t="s">
        <v>9</v>
      </c>
      <c r="Q22093" s="4" t="s">
        <v>9</v>
      </c>
      <c r="R22093" s="4" t="s">
        <v>14</v>
      </c>
      <c r="S22093" s="4" t="s">
        <v>8</v>
      </c>
      <c r="T22093" s="4" t="s">
        <v>14</v>
      </c>
      <c r="U22093" s="4" t="s">
        <v>14</v>
      </c>
      <c r="V22093" s="4" t="s">
        <v>7</v>
      </c>
    </row>
    <row r="22094" spans="1:22">
      <c r="A22094" t="n">
        <v>187253</v>
      </c>
      <c r="B22094" s="66" t="n">
        <v>19</v>
      </c>
      <c r="C22094" s="7" t="n">
        <v>13</v>
      </c>
      <c r="D22094" s="7" t="s">
        <v>449</v>
      </c>
      <c r="E22094" s="7" t="s">
        <v>241</v>
      </c>
      <c r="F22094" s="7" t="s">
        <v>15</v>
      </c>
      <c r="G22094" s="7" t="n">
        <v>0</v>
      </c>
      <c r="H22094" s="7" t="n">
        <v>1</v>
      </c>
      <c r="I22094" s="7" t="n">
        <v>0</v>
      </c>
      <c r="J22094" s="7" t="n">
        <v>0</v>
      </c>
      <c r="K22094" s="7" t="n">
        <v>0</v>
      </c>
      <c r="L22094" s="7" t="n">
        <v>0</v>
      </c>
      <c r="M22094" s="7" t="n">
        <v>1</v>
      </c>
      <c r="N22094" s="7" t="n">
        <v>1.60000002384186</v>
      </c>
      <c r="O22094" s="7" t="n">
        <v>0.0900000035762787</v>
      </c>
      <c r="P22094" s="7" t="s">
        <v>15</v>
      </c>
      <c r="Q22094" s="7" t="s">
        <v>15</v>
      </c>
      <c r="R22094" s="7" t="n">
        <v>-1</v>
      </c>
      <c r="S22094" s="7" t="n">
        <v>0</v>
      </c>
      <c r="T22094" s="7" t="n">
        <v>0</v>
      </c>
      <c r="U22094" s="7" t="n">
        <v>0</v>
      </c>
      <c r="V22094" s="7" t="n">
        <v>0</v>
      </c>
    </row>
    <row r="22095" spans="1:22">
      <c r="A22095" t="s">
        <v>4</v>
      </c>
      <c r="B22095" s="4" t="s">
        <v>5</v>
      </c>
      <c r="C22095" s="4" t="s">
        <v>7</v>
      </c>
      <c r="D22095" s="4" t="s">
        <v>9</v>
      </c>
      <c r="E22095" s="4" t="s">
        <v>9</v>
      </c>
      <c r="F22095" s="4" t="s">
        <v>9</v>
      </c>
      <c r="G22095" s="4" t="s">
        <v>8</v>
      </c>
      <c r="H22095" s="4" t="s">
        <v>14</v>
      </c>
      <c r="I22095" s="4" t="s">
        <v>13</v>
      </c>
      <c r="J22095" s="4" t="s">
        <v>13</v>
      </c>
      <c r="K22095" s="4" t="s">
        <v>13</v>
      </c>
      <c r="L22095" s="4" t="s">
        <v>13</v>
      </c>
      <c r="M22095" s="4" t="s">
        <v>13</v>
      </c>
      <c r="N22095" s="4" t="s">
        <v>13</v>
      </c>
      <c r="O22095" s="4" t="s">
        <v>13</v>
      </c>
      <c r="P22095" s="4" t="s">
        <v>9</v>
      </c>
      <c r="Q22095" s="4" t="s">
        <v>9</v>
      </c>
      <c r="R22095" s="4" t="s">
        <v>14</v>
      </c>
      <c r="S22095" s="4" t="s">
        <v>8</v>
      </c>
      <c r="T22095" s="4" t="s">
        <v>14</v>
      </c>
      <c r="U22095" s="4" t="s">
        <v>14</v>
      </c>
      <c r="V22095" s="4" t="s">
        <v>7</v>
      </c>
    </row>
    <row r="22096" spans="1:22">
      <c r="A22096" t="n">
        <v>187336</v>
      </c>
      <c r="B22096" s="66" t="n">
        <v>19</v>
      </c>
      <c r="C22096" s="7" t="n">
        <v>80</v>
      </c>
      <c r="D22096" s="7" t="s">
        <v>450</v>
      </c>
      <c r="E22096" s="7" t="s">
        <v>451</v>
      </c>
      <c r="F22096" s="7" t="s">
        <v>15</v>
      </c>
      <c r="G22096" s="7" t="n">
        <v>0</v>
      </c>
      <c r="H22096" s="7" t="n">
        <v>1</v>
      </c>
      <c r="I22096" s="7" t="n">
        <v>0</v>
      </c>
      <c r="J22096" s="7" t="n">
        <v>0</v>
      </c>
      <c r="K22096" s="7" t="n">
        <v>0</v>
      </c>
      <c r="L22096" s="7" t="n">
        <v>0</v>
      </c>
      <c r="M22096" s="7" t="n">
        <v>1</v>
      </c>
      <c r="N22096" s="7" t="n">
        <v>1.60000002384186</v>
      </c>
      <c r="O22096" s="7" t="n">
        <v>0.0900000035762787</v>
      </c>
      <c r="P22096" s="7" t="s">
        <v>15</v>
      </c>
      <c r="Q22096" s="7" t="s">
        <v>15</v>
      </c>
      <c r="R22096" s="7" t="n">
        <v>-1</v>
      </c>
      <c r="S22096" s="7" t="n">
        <v>0</v>
      </c>
      <c r="T22096" s="7" t="n">
        <v>0</v>
      </c>
      <c r="U22096" s="7" t="n">
        <v>0</v>
      </c>
      <c r="V22096" s="7" t="n">
        <v>0</v>
      </c>
    </row>
    <row r="22097" spans="1:22">
      <c r="A22097" t="s">
        <v>4</v>
      </c>
      <c r="B22097" s="4" t="s">
        <v>5</v>
      </c>
      <c r="C22097" s="4" t="s">
        <v>7</v>
      </c>
      <c r="D22097" s="4" t="s">
        <v>9</v>
      </c>
      <c r="E22097" s="4" t="s">
        <v>9</v>
      </c>
      <c r="F22097" s="4" t="s">
        <v>9</v>
      </c>
      <c r="G22097" s="4" t="s">
        <v>8</v>
      </c>
      <c r="H22097" s="4" t="s">
        <v>14</v>
      </c>
      <c r="I22097" s="4" t="s">
        <v>13</v>
      </c>
      <c r="J22097" s="4" t="s">
        <v>13</v>
      </c>
      <c r="K22097" s="4" t="s">
        <v>13</v>
      </c>
      <c r="L22097" s="4" t="s">
        <v>13</v>
      </c>
      <c r="M22097" s="4" t="s">
        <v>13</v>
      </c>
      <c r="N22097" s="4" t="s">
        <v>13</v>
      </c>
      <c r="O22097" s="4" t="s">
        <v>13</v>
      </c>
      <c r="P22097" s="4" t="s">
        <v>9</v>
      </c>
      <c r="Q22097" s="4" t="s">
        <v>9</v>
      </c>
      <c r="R22097" s="4" t="s">
        <v>14</v>
      </c>
      <c r="S22097" s="4" t="s">
        <v>8</v>
      </c>
      <c r="T22097" s="4" t="s">
        <v>14</v>
      </c>
      <c r="U22097" s="4" t="s">
        <v>14</v>
      </c>
      <c r="V22097" s="4" t="s">
        <v>7</v>
      </c>
    </row>
    <row r="22098" spans="1:22">
      <c r="A22098" t="n">
        <v>187406</v>
      </c>
      <c r="B22098" s="66" t="n">
        <v>19</v>
      </c>
      <c r="C22098" s="7" t="n">
        <v>7032</v>
      </c>
      <c r="D22098" s="7" t="s">
        <v>439</v>
      </c>
      <c r="E22098" s="7" t="s">
        <v>440</v>
      </c>
      <c r="F22098" s="7" t="s">
        <v>15</v>
      </c>
      <c r="G22098" s="7" t="n">
        <v>0</v>
      </c>
      <c r="H22098" s="7" t="n">
        <v>1</v>
      </c>
      <c r="I22098" s="7" t="n">
        <v>0</v>
      </c>
      <c r="J22098" s="7" t="n">
        <v>0</v>
      </c>
      <c r="K22098" s="7" t="n">
        <v>0</v>
      </c>
      <c r="L22098" s="7" t="n">
        <v>0</v>
      </c>
      <c r="M22098" s="7" t="n">
        <v>1</v>
      </c>
      <c r="N22098" s="7" t="n">
        <v>1.60000002384186</v>
      </c>
      <c r="O22098" s="7" t="n">
        <v>0.0900000035762787</v>
      </c>
      <c r="P22098" s="7" t="s">
        <v>15</v>
      </c>
      <c r="Q22098" s="7" t="s">
        <v>15</v>
      </c>
      <c r="R22098" s="7" t="n">
        <v>-1</v>
      </c>
      <c r="S22098" s="7" t="n">
        <v>0</v>
      </c>
      <c r="T22098" s="7" t="n">
        <v>0</v>
      </c>
      <c r="U22098" s="7" t="n">
        <v>0</v>
      </c>
      <c r="V22098" s="7" t="n">
        <v>0</v>
      </c>
    </row>
    <row r="22099" spans="1:22">
      <c r="A22099" t="s">
        <v>4</v>
      </c>
      <c r="B22099" s="4" t="s">
        <v>5</v>
      </c>
      <c r="C22099" s="4" t="s">
        <v>7</v>
      </c>
      <c r="D22099" s="4" t="s">
        <v>8</v>
      </c>
      <c r="E22099" s="4" t="s">
        <v>8</v>
      </c>
      <c r="F22099" s="4" t="s">
        <v>9</v>
      </c>
    </row>
    <row r="22100" spans="1:22">
      <c r="A22100" t="n">
        <v>187476</v>
      </c>
      <c r="B22100" s="22" t="n">
        <v>20</v>
      </c>
      <c r="C22100" s="7" t="n">
        <v>0</v>
      </c>
      <c r="D22100" s="7" t="n">
        <v>3</v>
      </c>
      <c r="E22100" s="7" t="n">
        <v>10</v>
      </c>
      <c r="F22100" s="7" t="s">
        <v>96</v>
      </c>
    </row>
    <row r="22101" spans="1:22">
      <c r="A22101" t="s">
        <v>4</v>
      </c>
      <c r="B22101" s="4" t="s">
        <v>5</v>
      </c>
      <c r="C22101" s="4" t="s">
        <v>7</v>
      </c>
    </row>
    <row r="22102" spans="1:22">
      <c r="A22102" t="n">
        <v>187494</v>
      </c>
      <c r="B22102" s="25" t="n">
        <v>16</v>
      </c>
      <c r="C22102" s="7" t="n">
        <v>0</v>
      </c>
    </row>
    <row r="22103" spans="1:22">
      <c r="A22103" t="s">
        <v>4</v>
      </c>
      <c r="B22103" s="4" t="s">
        <v>5</v>
      </c>
      <c r="C22103" s="4" t="s">
        <v>7</v>
      </c>
      <c r="D22103" s="4" t="s">
        <v>8</v>
      </c>
      <c r="E22103" s="4" t="s">
        <v>8</v>
      </c>
      <c r="F22103" s="4" t="s">
        <v>9</v>
      </c>
    </row>
    <row r="22104" spans="1:22">
      <c r="A22104" t="n">
        <v>187497</v>
      </c>
      <c r="B22104" s="22" t="n">
        <v>20</v>
      </c>
      <c r="C22104" s="7" t="n">
        <v>1</v>
      </c>
      <c r="D22104" s="7" t="n">
        <v>3</v>
      </c>
      <c r="E22104" s="7" t="n">
        <v>10</v>
      </c>
      <c r="F22104" s="7" t="s">
        <v>96</v>
      </c>
    </row>
    <row r="22105" spans="1:22">
      <c r="A22105" t="s">
        <v>4</v>
      </c>
      <c r="B22105" s="4" t="s">
        <v>5</v>
      </c>
      <c r="C22105" s="4" t="s">
        <v>7</v>
      </c>
    </row>
    <row r="22106" spans="1:22">
      <c r="A22106" t="n">
        <v>187515</v>
      </c>
      <c r="B22106" s="25" t="n">
        <v>16</v>
      </c>
      <c r="C22106" s="7" t="n">
        <v>0</v>
      </c>
    </row>
    <row r="22107" spans="1:22">
      <c r="A22107" t="s">
        <v>4</v>
      </c>
      <c r="B22107" s="4" t="s">
        <v>5</v>
      </c>
      <c r="C22107" s="4" t="s">
        <v>7</v>
      </c>
      <c r="D22107" s="4" t="s">
        <v>8</v>
      </c>
      <c r="E22107" s="4" t="s">
        <v>8</v>
      </c>
      <c r="F22107" s="4" t="s">
        <v>9</v>
      </c>
    </row>
    <row r="22108" spans="1:22">
      <c r="A22108" t="n">
        <v>187518</v>
      </c>
      <c r="B22108" s="22" t="n">
        <v>20</v>
      </c>
      <c r="C22108" s="7" t="n">
        <v>2</v>
      </c>
      <c r="D22108" s="7" t="n">
        <v>3</v>
      </c>
      <c r="E22108" s="7" t="n">
        <v>10</v>
      </c>
      <c r="F22108" s="7" t="s">
        <v>96</v>
      </c>
    </row>
    <row r="22109" spans="1:22">
      <c r="A22109" t="s">
        <v>4</v>
      </c>
      <c r="B22109" s="4" t="s">
        <v>5</v>
      </c>
      <c r="C22109" s="4" t="s">
        <v>7</v>
      </c>
    </row>
    <row r="22110" spans="1:22">
      <c r="A22110" t="n">
        <v>187536</v>
      </c>
      <c r="B22110" s="25" t="n">
        <v>16</v>
      </c>
      <c r="C22110" s="7" t="n">
        <v>0</v>
      </c>
    </row>
    <row r="22111" spans="1:22">
      <c r="A22111" t="s">
        <v>4</v>
      </c>
      <c r="B22111" s="4" t="s">
        <v>5</v>
      </c>
      <c r="C22111" s="4" t="s">
        <v>7</v>
      </c>
      <c r="D22111" s="4" t="s">
        <v>8</v>
      </c>
      <c r="E22111" s="4" t="s">
        <v>8</v>
      </c>
      <c r="F22111" s="4" t="s">
        <v>9</v>
      </c>
    </row>
    <row r="22112" spans="1:22">
      <c r="A22112" t="n">
        <v>187539</v>
      </c>
      <c r="B22112" s="22" t="n">
        <v>20</v>
      </c>
      <c r="C22112" s="7" t="n">
        <v>3</v>
      </c>
      <c r="D22112" s="7" t="n">
        <v>3</v>
      </c>
      <c r="E22112" s="7" t="n">
        <v>10</v>
      </c>
      <c r="F22112" s="7" t="s">
        <v>96</v>
      </c>
    </row>
    <row r="22113" spans="1:22">
      <c r="A22113" t="s">
        <v>4</v>
      </c>
      <c r="B22113" s="4" t="s">
        <v>5</v>
      </c>
      <c r="C22113" s="4" t="s">
        <v>7</v>
      </c>
    </row>
    <row r="22114" spans="1:22">
      <c r="A22114" t="n">
        <v>187557</v>
      </c>
      <c r="B22114" s="25" t="n">
        <v>16</v>
      </c>
      <c r="C22114" s="7" t="n">
        <v>0</v>
      </c>
    </row>
    <row r="22115" spans="1:22">
      <c r="A22115" t="s">
        <v>4</v>
      </c>
      <c r="B22115" s="4" t="s">
        <v>5</v>
      </c>
      <c r="C22115" s="4" t="s">
        <v>7</v>
      </c>
      <c r="D22115" s="4" t="s">
        <v>8</v>
      </c>
      <c r="E22115" s="4" t="s">
        <v>8</v>
      </c>
      <c r="F22115" s="4" t="s">
        <v>9</v>
      </c>
    </row>
    <row r="22116" spans="1:22">
      <c r="A22116" t="n">
        <v>187560</v>
      </c>
      <c r="B22116" s="22" t="n">
        <v>20</v>
      </c>
      <c r="C22116" s="7" t="n">
        <v>4</v>
      </c>
      <c r="D22116" s="7" t="n">
        <v>3</v>
      </c>
      <c r="E22116" s="7" t="n">
        <v>10</v>
      </c>
      <c r="F22116" s="7" t="s">
        <v>96</v>
      </c>
    </row>
    <row r="22117" spans="1:22">
      <c r="A22117" t="s">
        <v>4</v>
      </c>
      <c r="B22117" s="4" t="s">
        <v>5</v>
      </c>
      <c r="C22117" s="4" t="s">
        <v>7</v>
      </c>
    </row>
    <row r="22118" spans="1:22">
      <c r="A22118" t="n">
        <v>187578</v>
      </c>
      <c r="B22118" s="25" t="n">
        <v>16</v>
      </c>
      <c r="C22118" s="7" t="n">
        <v>0</v>
      </c>
    </row>
    <row r="22119" spans="1:22">
      <c r="A22119" t="s">
        <v>4</v>
      </c>
      <c r="B22119" s="4" t="s">
        <v>5</v>
      </c>
      <c r="C22119" s="4" t="s">
        <v>7</v>
      </c>
      <c r="D22119" s="4" t="s">
        <v>8</v>
      </c>
      <c r="E22119" s="4" t="s">
        <v>8</v>
      </c>
      <c r="F22119" s="4" t="s">
        <v>9</v>
      </c>
    </row>
    <row r="22120" spans="1:22">
      <c r="A22120" t="n">
        <v>187581</v>
      </c>
      <c r="B22120" s="22" t="n">
        <v>20</v>
      </c>
      <c r="C22120" s="7" t="n">
        <v>5</v>
      </c>
      <c r="D22120" s="7" t="n">
        <v>3</v>
      </c>
      <c r="E22120" s="7" t="n">
        <v>10</v>
      </c>
      <c r="F22120" s="7" t="s">
        <v>96</v>
      </c>
    </row>
    <row r="22121" spans="1:22">
      <c r="A22121" t="s">
        <v>4</v>
      </c>
      <c r="B22121" s="4" t="s">
        <v>5</v>
      </c>
      <c r="C22121" s="4" t="s">
        <v>7</v>
      </c>
    </row>
    <row r="22122" spans="1:22">
      <c r="A22122" t="n">
        <v>187599</v>
      </c>
      <c r="B22122" s="25" t="n">
        <v>16</v>
      </c>
      <c r="C22122" s="7" t="n">
        <v>0</v>
      </c>
    </row>
    <row r="22123" spans="1:22">
      <c r="A22123" t="s">
        <v>4</v>
      </c>
      <c r="B22123" s="4" t="s">
        <v>5</v>
      </c>
      <c r="C22123" s="4" t="s">
        <v>7</v>
      </c>
      <c r="D22123" s="4" t="s">
        <v>8</v>
      </c>
      <c r="E22123" s="4" t="s">
        <v>8</v>
      </c>
      <c r="F22123" s="4" t="s">
        <v>9</v>
      </c>
    </row>
    <row r="22124" spans="1:22">
      <c r="A22124" t="n">
        <v>187602</v>
      </c>
      <c r="B22124" s="22" t="n">
        <v>20</v>
      </c>
      <c r="C22124" s="7" t="n">
        <v>6</v>
      </c>
      <c r="D22124" s="7" t="n">
        <v>3</v>
      </c>
      <c r="E22124" s="7" t="n">
        <v>10</v>
      </c>
      <c r="F22124" s="7" t="s">
        <v>96</v>
      </c>
    </row>
    <row r="22125" spans="1:22">
      <c r="A22125" t="s">
        <v>4</v>
      </c>
      <c r="B22125" s="4" t="s">
        <v>5</v>
      </c>
      <c r="C22125" s="4" t="s">
        <v>7</v>
      </c>
    </row>
    <row r="22126" spans="1:22">
      <c r="A22126" t="n">
        <v>187620</v>
      </c>
      <c r="B22126" s="25" t="n">
        <v>16</v>
      </c>
      <c r="C22126" s="7" t="n">
        <v>0</v>
      </c>
    </row>
    <row r="22127" spans="1:22">
      <c r="A22127" t="s">
        <v>4</v>
      </c>
      <c r="B22127" s="4" t="s">
        <v>5</v>
      </c>
      <c r="C22127" s="4" t="s">
        <v>7</v>
      </c>
      <c r="D22127" s="4" t="s">
        <v>8</v>
      </c>
      <c r="E22127" s="4" t="s">
        <v>8</v>
      </c>
      <c r="F22127" s="4" t="s">
        <v>9</v>
      </c>
    </row>
    <row r="22128" spans="1:22">
      <c r="A22128" t="n">
        <v>187623</v>
      </c>
      <c r="B22128" s="22" t="n">
        <v>20</v>
      </c>
      <c r="C22128" s="7" t="n">
        <v>7</v>
      </c>
      <c r="D22128" s="7" t="n">
        <v>3</v>
      </c>
      <c r="E22128" s="7" t="n">
        <v>10</v>
      </c>
      <c r="F22128" s="7" t="s">
        <v>96</v>
      </c>
    </row>
    <row r="22129" spans="1:6">
      <c r="A22129" t="s">
        <v>4</v>
      </c>
      <c r="B22129" s="4" t="s">
        <v>5</v>
      </c>
      <c r="C22129" s="4" t="s">
        <v>7</v>
      </c>
    </row>
    <row r="22130" spans="1:6">
      <c r="A22130" t="n">
        <v>187641</v>
      </c>
      <c r="B22130" s="25" t="n">
        <v>16</v>
      </c>
      <c r="C22130" s="7" t="n">
        <v>0</v>
      </c>
    </row>
    <row r="22131" spans="1:6">
      <c r="A22131" t="s">
        <v>4</v>
      </c>
      <c r="B22131" s="4" t="s">
        <v>5</v>
      </c>
      <c r="C22131" s="4" t="s">
        <v>7</v>
      </c>
      <c r="D22131" s="4" t="s">
        <v>8</v>
      </c>
      <c r="E22131" s="4" t="s">
        <v>8</v>
      </c>
      <c r="F22131" s="4" t="s">
        <v>9</v>
      </c>
    </row>
    <row r="22132" spans="1:6">
      <c r="A22132" t="n">
        <v>187644</v>
      </c>
      <c r="B22132" s="22" t="n">
        <v>20</v>
      </c>
      <c r="C22132" s="7" t="n">
        <v>8</v>
      </c>
      <c r="D22132" s="7" t="n">
        <v>3</v>
      </c>
      <c r="E22132" s="7" t="n">
        <v>10</v>
      </c>
      <c r="F22132" s="7" t="s">
        <v>96</v>
      </c>
    </row>
    <row r="22133" spans="1:6">
      <c r="A22133" t="s">
        <v>4</v>
      </c>
      <c r="B22133" s="4" t="s">
        <v>5</v>
      </c>
      <c r="C22133" s="4" t="s">
        <v>7</v>
      </c>
    </row>
    <row r="22134" spans="1:6">
      <c r="A22134" t="n">
        <v>187662</v>
      </c>
      <c r="B22134" s="25" t="n">
        <v>16</v>
      </c>
      <c r="C22134" s="7" t="n">
        <v>0</v>
      </c>
    </row>
    <row r="22135" spans="1:6">
      <c r="A22135" t="s">
        <v>4</v>
      </c>
      <c r="B22135" s="4" t="s">
        <v>5</v>
      </c>
      <c r="C22135" s="4" t="s">
        <v>7</v>
      </c>
      <c r="D22135" s="4" t="s">
        <v>8</v>
      </c>
      <c r="E22135" s="4" t="s">
        <v>8</v>
      </c>
      <c r="F22135" s="4" t="s">
        <v>9</v>
      </c>
    </row>
    <row r="22136" spans="1:6">
      <c r="A22136" t="n">
        <v>187665</v>
      </c>
      <c r="B22136" s="22" t="n">
        <v>20</v>
      </c>
      <c r="C22136" s="7" t="n">
        <v>9</v>
      </c>
      <c r="D22136" s="7" t="n">
        <v>3</v>
      </c>
      <c r="E22136" s="7" t="n">
        <v>10</v>
      </c>
      <c r="F22136" s="7" t="s">
        <v>96</v>
      </c>
    </row>
    <row r="22137" spans="1:6">
      <c r="A22137" t="s">
        <v>4</v>
      </c>
      <c r="B22137" s="4" t="s">
        <v>5</v>
      </c>
      <c r="C22137" s="4" t="s">
        <v>7</v>
      </c>
    </row>
    <row r="22138" spans="1:6">
      <c r="A22138" t="n">
        <v>187683</v>
      </c>
      <c r="B22138" s="25" t="n">
        <v>16</v>
      </c>
      <c r="C22138" s="7" t="n">
        <v>0</v>
      </c>
    </row>
    <row r="22139" spans="1:6">
      <c r="A22139" t="s">
        <v>4</v>
      </c>
      <c r="B22139" s="4" t="s">
        <v>5</v>
      </c>
      <c r="C22139" s="4" t="s">
        <v>7</v>
      </c>
      <c r="D22139" s="4" t="s">
        <v>8</v>
      </c>
      <c r="E22139" s="4" t="s">
        <v>8</v>
      </c>
      <c r="F22139" s="4" t="s">
        <v>9</v>
      </c>
    </row>
    <row r="22140" spans="1:6">
      <c r="A22140" t="n">
        <v>187686</v>
      </c>
      <c r="B22140" s="22" t="n">
        <v>20</v>
      </c>
      <c r="C22140" s="7" t="n">
        <v>11</v>
      </c>
      <c r="D22140" s="7" t="n">
        <v>3</v>
      </c>
      <c r="E22140" s="7" t="n">
        <v>10</v>
      </c>
      <c r="F22140" s="7" t="s">
        <v>96</v>
      </c>
    </row>
    <row r="22141" spans="1:6">
      <c r="A22141" t="s">
        <v>4</v>
      </c>
      <c r="B22141" s="4" t="s">
        <v>5</v>
      </c>
      <c r="C22141" s="4" t="s">
        <v>7</v>
      </c>
    </row>
    <row r="22142" spans="1:6">
      <c r="A22142" t="n">
        <v>187704</v>
      </c>
      <c r="B22142" s="25" t="n">
        <v>16</v>
      </c>
      <c r="C22142" s="7" t="n">
        <v>0</v>
      </c>
    </row>
    <row r="22143" spans="1:6">
      <c r="A22143" t="s">
        <v>4</v>
      </c>
      <c r="B22143" s="4" t="s">
        <v>5</v>
      </c>
      <c r="C22143" s="4" t="s">
        <v>7</v>
      </c>
      <c r="D22143" s="4" t="s">
        <v>8</v>
      </c>
      <c r="E22143" s="4" t="s">
        <v>8</v>
      </c>
      <c r="F22143" s="4" t="s">
        <v>9</v>
      </c>
    </row>
    <row r="22144" spans="1:6">
      <c r="A22144" t="n">
        <v>187707</v>
      </c>
      <c r="B22144" s="22" t="n">
        <v>20</v>
      </c>
      <c r="C22144" s="7" t="n">
        <v>13</v>
      </c>
      <c r="D22144" s="7" t="n">
        <v>3</v>
      </c>
      <c r="E22144" s="7" t="n">
        <v>10</v>
      </c>
      <c r="F22144" s="7" t="s">
        <v>96</v>
      </c>
    </row>
    <row r="22145" spans="1:6">
      <c r="A22145" t="s">
        <v>4</v>
      </c>
      <c r="B22145" s="4" t="s">
        <v>5</v>
      </c>
      <c r="C22145" s="4" t="s">
        <v>7</v>
      </c>
    </row>
    <row r="22146" spans="1:6">
      <c r="A22146" t="n">
        <v>187725</v>
      </c>
      <c r="B22146" s="25" t="n">
        <v>16</v>
      </c>
      <c r="C22146" s="7" t="n">
        <v>0</v>
      </c>
    </row>
    <row r="22147" spans="1:6">
      <c r="A22147" t="s">
        <v>4</v>
      </c>
      <c r="B22147" s="4" t="s">
        <v>5</v>
      </c>
      <c r="C22147" s="4" t="s">
        <v>7</v>
      </c>
      <c r="D22147" s="4" t="s">
        <v>8</v>
      </c>
      <c r="E22147" s="4" t="s">
        <v>8</v>
      </c>
      <c r="F22147" s="4" t="s">
        <v>9</v>
      </c>
    </row>
    <row r="22148" spans="1:6">
      <c r="A22148" t="n">
        <v>187728</v>
      </c>
      <c r="B22148" s="22" t="n">
        <v>20</v>
      </c>
      <c r="C22148" s="7" t="n">
        <v>80</v>
      </c>
      <c r="D22148" s="7" t="n">
        <v>3</v>
      </c>
      <c r="E22148" s="7" t="n">
        <v>10</v>
      </c>
      <c r="F22148" s="7" t="s">
        <v>96</v>
      </c>
    </row>
    <row r="22149" spans="1:6">
      <c r="A22149" t="s">
        <v>4</v>
      </c>
      <c r="B22149" s="4" t="s">
        <v>5</v>
      </c>
      <c r="C22149" s="4" t="s">
        <v>7</v>
      </c>
    </row>
    <row r="22150" spans="1:6">
      <c r="A22150" t="n">
        <v>187746</v>
      </c>
      <c r="B22150" s="25" t="n">
        <v>16</v>
      </c>
      <c r="C22150" s="7" t="n">
        <v>0</v>
      </c>
    </row>
    <row r="22151" spans="1:6">
      <c r="A22151" t="s">
        <v>4</v>
      </c>
      <c r="B22151" s="4" t="s">
        <v>5</v>
      </c>
      <c r="C22151" s="4" t="s">
        <v>7</v>
      </c>
      <c r="D22151" s="4" t="s">
        <v>8</v>
      </c>
      <c r="E22151" s="4" t="s">
        <v>8</v>
      </c>
      <c r="F22151" s="4" t="s">
        <v>9</v>
      </c>
    </row>
    <row r="22152" spans="1:6">
      <c r="A22152" t="n">
        <v>187749</v>
      </c>
      <c r="B22152" s="22" t="n">
        <v>20</v>
      </c>
      <c r="C22152" s="7" t="n">
        <v>7032</v>
      </c>
      <c r="D22152" s="7" t="n">
        <v>3</v>
      </c>
      <c r="E22152" s="7" t="n">
        <v>10</v>
      </c>
      <c r="F22152" s="7" t="s">
        <v>96</v>
      </c>
    </row>
    <row r="22153" spans="1:6">
      <c r="A22153" t="s">
        <v>4</v>
      </c>
      <c r="B22153" s="4" t="s">
        <v>5</v>
      </c>
      <c r="C22153" s="4" t="s">
        <v>7</v>
      </c>
    </row>
    <row r="22154" spans="1:6">
      <c r="A22154" t="n">
        <v>187767</v>
      </c>
      <c r="B22154" s="25" t="n">
        <v>16</v>
      </c>
      <c r="C22154" s="7" t="n">
        <v>0</v>
      </c>
    </row>
    <row r="22155" spans="1:6">
      <c r="A22155" t="s">
        <v>4</v>
      </c>
      <c r="B22155" s="4" t="s">
        <v>5</v>
      </c>
      <c r="C22155" s="4" t="s">
        <v>7</v>
      </c>
      <c r="D22155" s="4" t="s">
        <v>14</v>
      </c>
    </row>
    <row r="22156" spans="1:6">
      <c r="A22156" t="n">
        <v>187770</v>
      </c>
      <c r="B22156" s="30" t="n">
        <v>43</v>
      </c>
      <c r="C22156" s="7" t="n">
        <v>18</v>
      </c>
      <c r="D22156" s="7" t="n">
        <v>1</v>
      </c>
    </row>
    <row r="22157" spans="1:6">
      <c r="A22157" t="s">
        <v>4</v>
      </c>
      <c r="B22157" s="4" t="s">
        <v>5</v>
      </c>
      <c r="C22157" s="4" t="s">
        <v>8</v>
      </c>
      <c r="D22157" s="4" t="s">
        <v>9</v>
      </c>
    </row>
    <row r="22158" spans="1:6">
      <c r="A22158" t="n">
        <v>187777</v>
      </c>
      <c r="B22158" s="9" t="n">
        <v>2</v>
      </c>
      <c r="C22158" s="7" t="n">
        <v>10</v>
      </c>
      <c r="D22158" s="7" t="s">
        <v>191</v>
      </c>
    </row>
    <row r="22159" spans="1:6">
      <c r="A22159" t="s">
        <v>4</v>
      </c>
      <c r="B22159" s="4" t="s">
        <v>5</v>
      </c>
      <c r="C22159" s="4" t="s">
        <v>7</v>
      </c>
      <c r="D22159" s="4" t="s">
        <v>13</v>
      </c>
      <c r="E22159" s="4" t="s">
        <v>13</v>
      </c>
      <c r="F22159" s="4" t="s">
        <v>13</v>
      </c>
      <c r="G22159" s="4" t="s">
        <v>13</v>
      </c>
    </row>
    <row r="22160" spans="1:6">
      <c r="A22160" t="n">
        <v>187803</v>
      </c>
      <c r="B22160" s="46" t="n">
        <v>46</v>
      </c>
      <c r="C22160" s="7" t="n">
        <v>0</v>
      </c>
      <c r="D22160" s="7" t="n">
        <v>-0.600000023841858</v>
      </c>
      <c r="E22160" s="7" t="n">
        <v>2</v>
      </c>
      <c r="F22160" s="7" t="n">
        <v>42.2000007629395</v>
      </c>
      <c r="G22160" s="7" t="n">
        <v>0</v>
      </c>
    </row>
    <row r="22161" spans="1:7">
      <c r="A22161" t="s">
        <v>4</v>
      </c>
      <c r="B22161" s="4" t="s">
        <v>5</v>
      </c>
      <c r="C22161" s="4" t="s">
        <v>7</v>
      </c>
      <c r="D22161" s="4" t="s">
        <v>13</v>
      </c>
      <c r="E22161" s="4" t="s">
        <v>13</v>
      </c>
      <c r="F22161" s="4" t="s">
        <v>13</v>
      </c>
      <c r="G22161" s="4" t="s">
        <v>13</v>
      </c>
    </row>
    <row r="22162" spans="1:7">
      <c r="A22162" t="n">
        <v>187822</v>
      </c>
      <c r="B22162" s="46" t="n">
        <v>46</v>
      </c>
      <c r="C22162" s="7" t="n">
        <v>1</v>
      </c>
      <c r="D22162" s="7" t="n">
        <v>0.550000011920929</v>
      </c>
      <c r="E22162" s="7" t="n">
        <v>2</v>
      </c>
      <c r="F22162" s="7" t="n">
        <v>42.3499984741211</v>
      </c>
      <c r="G22162" s="7" t="n">
        <v>0</v>
      </c>
    </row>
    <row r="22163" spans="1:7">
      <c r="A22163" t="s">
        <v>4</v>
      </c>
      <c r="B22163" s="4" t="s">
        <v>5</v>
      </c>
      <c r="C22163" s="4" t="s">
        <v>7</v>
      </c>
      <c r="D22163" s="4" t="s">
        <v>13</v>
      </c>
      <c r="E22163" s="4" t="s">
        <v>13</v>
      </c>
      <c r="F22163" s="4" t="s">
        <v>13</v>
      </c>
      <c r="G22163" s="4" t="s">
        <v>13</v>
      </c>
    </row>
    <row r="22164" spans="1:7">
      <c r="A22164" t="n">
        <v>187841</v>
      </c>
      <c r="B22164" s="46" t="n">
        <v>46</v>
      </c>
      <c r="C22164" s="7" t="n">
        <v>2</v>
      </c>
      <c r="D22164" s="7" t="n">
        <v>1.29999995231628</v>
      </c>
      <c r="E22164" s="7" t="n">
        <v>2</v>
      </c>
      <c r="F22164" s="7" t="n">
        <v>41.4000015258789</v>
      </c>
      <c r="G22164" s="7" t="n">
        <v>0</v>
      </c>
    </row>
    <row r="22165" spans="1:7">
      <c r="A22165" t="s">
        <v>4</v>
      </c>
      <c r="B22165" s="4" t="s">
        <v>5</v>
      </c>
      <c r="C22165" s="4" t="s">
        <v>7</v>
      </c>
      <c r="D22165" s="4" t="s">
        <v>13</v>
      </c>
      <c r="E22165" s="4" t="s">
        <v>13</v>
      </c>
      <c r="F22165" s="4" t="s">
        <v>13</v>
      </c>
      <c r="G22165" s="4" t="s">
        <v>13</v>
      </c>
    </row>
    <row r="22166" spans="1:7">
      <c r="A22166" t="n">
        <v>187860</v>
      </c>
      <c r="B22166" s="46" t="n">
        <v>46</v>
      </c>
      <c r="C22166" s="7" t="n">
        <v>3</v>
      </c>
      <c r="D22166" s="7" t="n">
        <v>0.100000001490116</v>
      </c>
      <c r="E22166" s="7" t="n">
        <v>2</v>
      </c>
      <c r="F22166" s="7" t="n">
        <v>41.25</v>
      </c>
      <c r="G22166" s="7" t="n">
        <v>0</v>
      </c>
    </row>
    <row r="22167" spans="1:7">
      <c r="A22167" t="s">
        <v>4</v>
      </c>
      <c r="B22167" s="4" t="s">
        <v>5</v>
      </c>
      <c r="C22167" s="4" t="s">
        <v>7</v>
      </c>
      <c r="D22167" s="4" t="s">
        <v>13</v>
      </c>
      <c r="E22167" s="4" t="s">
        <v>13</v>
      </c>
      <c r="F22167" s="4" t="s">
        <v>13</v>
      </c>
      <c r="G22167" s="4" t="s">
        <v>13</v>
      </c>
    </row>
    <row r="22168" spans="1:7">
      <c r="A22168" t="n">
        <v>187879</v>
      </c>
      <c r="B22168" s="46" t="n">
        <v>46</v>
      </c>
      <c r="C22168" s="7" t="n">
        <v>4</v>
      </c>
      <c r="D22168" s="7" t="n">
        <v>-1.25</v>
      </c>
      <c r="E22168" s="7" t="n">
        <v>2</v>
      </c>
      <c r="F22168" s="7" t="n">
        <v>41.0999984741211</v>
      </c>
      <c r="G22168" s="7" t="n">
        <v>0</v>
      </c>
    </row>
    <row r="22169" spans="1:7">
      <c r="A22169" t="s">
        <v>4</v>
      </c>
      <c r="B22169" s="4" t="s">
        <v>5</v>
      </c>
      <c r="C22169" s="4" t="s">
        <v>7</v>
      </c>
      <c r="D22169" s="4" t="s">
        <v>13</v>
      </c>
      <c r="E22169" s="4" t="s">
        <v>13</v>
      </c>
      <c r="F22169" s="4" t="s">
        <v>13</v>
      </c>
      <c r="G22169" s="4" t="s">
        <v>13</v>
      </c>
    </row>
    <row r="22170" spans="1:7">
      <c r="A22170" t="n">
        <v>187898</v>
      </c>
      <c r="B22170" s="46" t="n">
        <v>46</v>
      </c>
      <c r="C22170" s="7" t="n">
        <v>5</v>
      </c>
      <c r="D22170" s="7" t="n">
        <v>-0.449999988079071</v>
      </c>
      <c r="E22170" s="7" t="n">
        <v>2</v>
      </c>
      <c r="F22170" s="7" t="n">
        <v>40.2999992370605</v>
      </c>
      <c r="G22170" s="7" t="n">
        <v>0</v>
      </c>
    </row>
    <row r="22171" spans="1:7">
      <c r="A22171" t="s">
        <v>4</v>
      </c>
      <c r="B22171" s="4" t="s">
        <v>5</v>
      </c>
      <c r="C22171" s="4" t="s">
        <v>7</v>
      </c>
      <c r="D22171" s="4" t="s">
        <v>13</v>
      </c>
      <c r="E22171" s="4" t="s">
        <v>13</v>
      </c>
      <c r="F22171" s="4" t="s">
        <v>13</v>
      </c>
      <c r="G22171" s="4" t="s">
        <v>13</v>
      </c>
    </row>
    <row r="22172" spans="1:7">
      <c r="A22172" t="n">
        <v>187917</v>
      </c>
      <c r="B22172" s="46" t="n">
        <v>46</v>
      </c>
      <c r="C22172" s="7" t="n">
        <v>6</v>
      </c>
      <c r="D22172" s="7" t="n">
        <v>0.800000011920929</v>
      </c>
      <c r="E22172" s="7" t="n">
        <v>2</v>
      </c>
      <c r="F22172" s="7" t="n">
        <v>40.7000007629395</v>
      </c>
      <c r="G22172" s="7" t="n">
        <v>0</v>
      </c>
    </row>
    <row r="22173" spans="1:7">
      <c r="A22173" t="s">
        <v>4</v>
      </c>
      <c r="B22173" s="4" t="s">
        <v>5</v>
      </c>
      <c r="C22173" s="4" t="s">
        <v>7</v>
      </c>
      <c r="D22173" s="4" t="s">
        <v>13</v>
      </c>
      <c r="E22173" s="4" t="s">
        <v>13</v>
      </c>
      <c r="F22173" s="4" t="s">
        <v>13</v>
      </c>
      <c r="G22173" s="4" t="s">
        <v>13</v>
      </c>
    </row>
    <row r="22174" spans="1:7">
      <c r="A22174" t="n">
        <v>187936</v>
      </c>
      <c r="B22174" s="46" t="n">
        <v>46</v>
      </c>
      <c r="C22174" s="7" t="n">
        <v>7</v>
      </c>
      <c r="D22174" s="7" t="n">
        <v>1.5</v>
      </c>
      <c r="E22174" s="7" t="n">
        <v>2</v>
      </c>
      <c r="F22174" s="7" t="n">
        <v>40.1500015258789</v>
      </c>
      <c r="G22174" s="7" t="n">
        <v>0</v>
      </c>
    </row>
    <row r="22175" spans="1:7">
      <c r="A22175" t="s">
        <v>4</v>
      </c>
      <c r="B22175" s="4" t="s">
        <v>5</v>
      </c>
      <c r="C22175" s="4" t="s">
        <v>7</v>
      </c>
      <c r="D22175" s="4" t="s">
        <v>13</v>
      </c>
      <c r="E22175" s="4" t="s">
        <v>13</v>
      </c>
      <c r="F22175" s="4" t="s">
        <v>13</v>
      </c>
      <c r="G22175" s="4" t="s">
        <v>13</v>
      </c>
    </row>
    <row r="22176" spans="1:7">
      <c r="A22176" t="n">
        <v>187955</v>
      </c>
      <c r="B22176" s="46" t="n">
        <v>46</v>
      </c>
      <c r="C22176" s="7" t="n">
        <v>8</v>
      </c>
      <c r="D22176" s="7" t="n">
        <v>0.449999988079071</v>
      </c>
      <c r="E22176" s="7" t="n">
        <v>2</v>
      </c>
      <c r="F22176" s="7" t="n">
        <v>39.4000015258789</v>
      </c>
      <c r="G22176" s="7" t="n">
        <v>0</v>
      </c>
    </row>
    <row r="22177" spans="1:7">
      <c r="A22177" t="s">
        <v>4</v>
      </c>
      <c r="B22177" s="4" t="s">
        <v>5</v>
      </c>
      <c r="C22177" s="4" t="s">
        <v>7</v>
      </c>
      <c r="D22177" s="4" t="s">
        <v>13</v>
      </c>
      <c r="E22177" s="4" t="s">
        <v>13</v>
      </c>
      <c r="F22177" s="4" t="s">
        <v>13</v>
      </c>
      <c r="G22177" s="4" t="s">
        <v>13</v>
      </c>
    </row>
    <row r="22178" spans="1:7">
      <c r="A22178" t="n">
        <v>187974</v>
      </c>
      <c r="B22178" s="46" t="n">
        <v>46</v>
      </c>
      <c r="C22178" s="7" t="n">
        <v>9</v>
      </c>
      <c r="D22178" s="7" t="n">
        <v>-1.45000004768372</v>
      </c>
      <c r="E22178" s="7" t="n">
        <v>2</v>
      </c>
      <c r="F22178" s="7" t="n">
        <v>40.4000015258789</v>
      </c>
      <c r="G22178" s="7" t="n">
        <v>0</v>
      </c>
    </row>
    <row r="22179" spans="1:7">
      <c r="A22179" t="s">
        <v>4</v>
      </c>
      <c r="B22179" s="4" t="s">
        <v>5</v>
      </c>
      <c r="C22179" s="4" t="s">
        <v>7</v>
      </c>
      <c r="D22179" s="4" t="s">
        <v>13</v>
      </c>
      <c r="E22179" s="4" t="s">
        <v>13</v>
      </c>
      <c r="F22179" s="4" t="s">
        <v>13</v>
      </c>
      <c r="G22179" s="4" t="s">
        <v>13</v>
      </c>
    </row>
    <row r="22180" spans="1:7">
      <c r="A22180" t="n">
        <v>187993</v>
      </c>
      <c r="B22180" s="46" t="n">
        <v>46</v>
      </c>
      <c r="C22180" s="7" t="n">
        <v>7032</v>
      </c>
      <c r="D22180" s="7" t="n">
        <v>-0.100000001490116</v>
      </c>
      <c r="E22180" s="7" t="n">
        <v>2</v>
      </c>
      <c r="F22180" s="7" t="n">
        <v>40.0499992370605</v>
      </c>
      <c r="G22180" s="7" t="n">
        <v>0</v>
      </c>
    </row>
    <row r="22181" spans="1:7">
      <c r="A22181" t="s">
        <v>4</v>
      </c>
      <c r="B22181" s="4" t="s">
        <v>5</v>
      </c>
      <c r="C22181" s="4" t="s">
        <v>7</v>
      </c>
      <c r="D22181" s="4" t="s">
        <v>13</v>
      </c>
      <c r="E22181" s="4" t="s">
        <v>13</v>
      </c>
      <c r="F22181" s="4" t="s">
        <v>13</v>
      </c>
      <c r="G22181" s="4" t="s">
        <v>13</v>
      </c>
    </row>
    <row r="22182" spans="1:7">
      <c r="A22182" t="n">
        <v>188012</v>
      </c>
      <c r="B22182" s="46" t="n">
        <v>46</v>
      </c>
      <c r="C22182" s="7" t="n">
        <v>13</v>
      </c>
      <c r="D22182" s="7" t="n">
        <v>-0.0500000007450581</v>
      </c>
      <c r="E22182" s="7" t="n">
        <v>2.10999989509583</v>
      </c>
      <c r="F22182" s="7" t="n">
        <v>45.0999984741211</v>
      </c>
      <c r="G22182" s="7" t="n">
        <v>330</v>
      </c>
    </row>
    <row r="22183" spans="1:7">
      <c r="A22183" t="s">
        <v>4</v>
      </c>
      <c r="B22183" s="4" t="s">
        <v>5</v>
      </c>
      <c r="C22183" s="4" t="s">
        <v>7</v>
      </c>
      <c r="D22183" s="4" t="s">
        <v>13</v>
      </c>
      <c r="E22183" s="4" t="s">
        <v>13</v>
      </c>
      <c r="F22183" s="4" t="s">
        <v>13</v>
      </c>
      <c r="G22183" s="4" t="s">
        <v>13</v>
      </c>
    </row>
    <row r="22184" spans="1:7">
      <c r="A22184" t="n">
        <v>188031</v>
      </c>
      <c r="B22184" s="46" t="n">
        <v>46</v>
      </c>
      <c r="C22184" s="7" t="n">
        <v>80</v>
      </c>
      <c r="D22184" s="7" t="n">
        <v>0.899999976158142</v>
      </c>
      <c r="E22184" s="7" t="n">
        <v>2.10999989509583</v>
      </c>
      <c r="F22184" s="7" t="n">
        <v>44.3499984741211</v>
      </c>
      <c r="G22184" s="7" t="n">
        <v>180</v>
      </c>
    </row>
    <row r="22185" spans="1:7">
      <c r="A22185" t="s">
        <v>4</v>
      </c>
      <c r="B22185" s="4" t="s">
        <v>5</v>
      </c>
      <c r="C22185" s="4" t="s">
        <v>7</v>
      </c>
      <c r="D22185" s="4" t="s">
        <v>13</v>
      </c>
      <c r="E22185" s="4" t="s">
        <v>13</v>
      </c>
      <c r="F22185" s="4" t="s">
        <v>13</v>
      </c>
      <c r="G22185" s="4" t="s">
        <v>13</v>
      </c>
    </row>
    <row r="22186" spans="1:7">
      <c r="A22186" t="n">
        <v>188050</v>
      </c>
      <c r="B22186" s="46" t="n">
        <v>46</v>
      </c>
      <c r="C22186" s="7" t="n">
        <v>11</v>
      </c>
      <c r="D22186" s="7" t="n">
        <v>-1.04999995231628</v>
      </c>
      <c r="E22186" s="7" t="n">
        <v>2.10999989509583</v>
      </c>
      <c r="F22186" s="7" t="n">
        <v>45.3499984741211</v>
      </c>
      <c r="G22186" s="7" t="n">
        <v>180</v>
      </c>
    </row>
    <row r="22187" spans="1:7">
      <c r="A22187" t="s">
        <v>4</v>
      </c>
      <c r="B22187" s="4" t="s">
        <v>5</v>
      </c>
      <c r="C22187" s="4" t="s">
        <v>8</v>
      </c>
      <c r="D22187" s="4" t="s">
        <v>8</v>
      </c>
      <c r="E22187" s="4" t="s">
        <v>13</v>
      </c>
      <c r="F22187" s="4" t="s">
        <v>13</v>
      </c>
      <c r="G22187" s="4" t="s">
        <v>13</v>
      </c>
      <c r="H22187" s="4" t="s">
        <v>7</v>
      </c>
    </row>
    <row r="22188" spans="1:7">
      <c r="A22188" t="n">
        <v>188069</v>
      </c>
      <c r="B22188" s="31" t="n">
        <v>45</v>
      </c>
      <c r="C22188" s="7" t="n">
        <v>2</v>
      </c>
      <c r="D22188" s="7" t="n">
        <v>3</v>
      </c>
      <c r="E22188" s="7" t="n">
        <v>0</v>
      </c>
      <c r="F22188" s="7" t="n">
        <v>4.34999990463257</v>
      </c>
      <c r="G22188" s="7" t="n">
        <v>43</v>
      </c>
      <c r="H22188" s="7" t="n">
        <v>0</v>
      </c>
    </row>
    <row r="22189" spans="1:7">
      <c r="A22189" t="s">
        <v>4</v>
      </c>
      <c r="B22189" s="4" t="s">
        <v>5</v>
      </c>
      <c r="C22189" s="4" t="s">
        <v>8</v>
      </c>
      <c r="D22189" s="4" t="s">
        <v>8</v>
      </c>
      <c r="E22189" s="4" t="s">
        <v>13</v>
      </c>
      <c r="F22189" s="4" t="s">
        <v>13</v>
      </c>
      <c r="G22189" s="4" t="s">
        <v>13</v>
      </c>
      <c r="H22189" s="4" t="s">
        <v>7</v>
      </c>
      <c r="I22189" s="4" t="s">
        <v>8</v>
      </c>
    </row>
    <row r="22190" spans="1:7">
      <c r="A22190" t="n">
        <v>188086</v>
      </c>
      <c r="B22190" s="31" t="n">
        <v>45</v>
      </c>
      <c r="C22190" s="7" t="n">
        <v>4</v>
      </c>
      <c r="D22190" s="7" t="n">
        <v>3</v>
      </c>
      <c r="E22190" s="7" t="n">
        <v>5</v>
      </c>
      <c r="F22190" s="7" t="n">
        <v>324.850006103516</v>
      </c>
      <c r="G22190" s="7" t="n">
        <v>0</v>
      </c>
      <c r="H22190" s="7" t="n">
        <v>0</v>
      </c>
      <c r="I22190" s="7" t="n">
        <v>0</v>
      </c>
    </row>
    <row r="22191" spans="1:7">
      <c r="A22191" t="s">
        <v>4</v>
      </c>
      <c r="B22191" s="4" t="s">
        <v>5</v>
      </c>
      <c r="C22191" s="4" t="s">
        <v>8</v>
      </c>
      <c r="D22191" s="4" t="s">
        <v>8</v>
      </c>
      <c r="E22191" s="4" t="s">
        <v>13</v>
      </c>
      <c r="F22191" s="4" t="s">
        <v>7</v>
      </c>
    </row>
    <row r="22192" spans="1:7">
      <c r="A22192" t="n">
        <v>188104</v>
      </c>
      <c r="B22192" s="31" t="n">
        <v>45</v>
      </c>
      <c r="C22192" s="7" t="n">
        <v>5</v>
      </c>
      <c r="D22192" s="7" t="n">
        <v>3</v>
      </c>
      <c r="E22192" s="7" t="n">
        <v>5.5</v>
      </c>
      <c r="F22192" s="7" t="n">
        <v>0</v>
      </c>
    </row>
    <row r="22193" spans="1:9">
      <c r="A22193" t="s">
        <v>4</v>
      </c>
      <c r="B22193" s="4" t="s">
        <v>5</v>
      </c>
      <c r="C22193" s="4" t="s">
        <v>8</v>
      </c>
      <c r="D22193" s="4" t="s">
        <v>8</v>
      </c>
      <c r="E22193" s="4" t="s">
        <v>13</v>
      </c>
      <c r="F22193" s="4" t="s">
        <v>7</v>
      </c>
    </row>
    <row r="22194" spans="1:9">
      <c r="A22194" t="n">
        <v>188113</v>
      </c>
      <c r="B22194" s="31" t="n">
        <v>45</v>
      </c>
      <c r="C22194" s="7" t="n">
        <v>11</v>
      </c>
      <c r="D22194" s="7" t="n">
        <v>3</v>
      </c>
      <c r="E22194" s="7" t="n">
        <v>34</v>
      </c>
      <c r="F22194" s="7" t="n">
        <v>0</v>
      </c>
    </row>
    <row r="22195" spans="1:9">
      <c r="A22195" t="s">
        <v>4</v>
      </c>
      <c r="B22195" s="4" t="s">
        <v>5</v>
      </c>
      <c r="C22195" s="4" t="s">
        <v>8</v>
      </c>
      <c r="D22195" s="4" t="s">
        <v>8</v>
      </c>
      <c r="E22195" s="4" t="s">
        <v>13</v>
      </c>
      <c r="F22195" s="4" t="s">
        <v>13</v>
      </c>
      <c r="G22195" s="4" t="s">
        <v>13</v>
      </c>
      <c r="H22195" s="4" t="s">
        <v>7</v>
      </c>
    </row>
    <row r="22196" spans="1:9">
      <c r="A22196" t="n">
        <v>188122</v>
      </c>
      <c r="B22196" s="31" t="n">
        <v>45</v>
      </c>
      <c r="C22196" s="7" t="n">
        <v>2</v>
      </c>
      <c r="D22196" s="7" t="n">
        <v>3</v>
      </c>
      <c r="E22196" s="7" t="n">
        <v>0</v>
      </c>
      <c r="F22196" s="7" t="n">
        <v>3.34999990463257</v>
      </c>
      <c r="G22196" s="7" t="n">
        <v>43</v>
      </c>
      <c r="H22196" s="7" t="n">
        <v>5000</v>
      </c>
    </row>
    <row r="22197" spans="1:9">
      <c r="A22197" t="s">
        <v>4</v>
      </c>
      <c r="B22197" s="4" t="s">
        <v>5</v>
      </c>
      <c r="C22197" s="4" t="s">
        <v>8</v>
      </c>
    </row>
    <row r="22198" spans="1:9">
      <c r="A22198" t="n">
        <v>188139</v>
      </c>
      <c r="B22198" s="69" t="n">
        <v>116</v>
      </c>
      <c r="C22198" s="7" t="n">
        <v>0</v>
      </c>
    </row>
    <row r="22199" spans="1:9">
      <c r="A22199" t="s">
        <v>4</v>
      </c>
      <c r="B22199" s="4" t="s">
        <v>5</v>
      </c>
      <c r="C22199" s="4" t="s">
        <v>8</v>
      </c>
      <c r="D22199" s="4" t="s">
        <v>7</v>
      </c>
    </row>
    <row r="22200" spans="1:9">
      <c r="A22200" t="n">
        <v>188141</v>
      </c>
      <c r="B22200" s="69" t="n">
        <v>116</v>
      </c>
      <c r="C22200" s="7" t="n">
        <v>2</v>
      </c>
      <c r="D22200" s="7" t="n">
        <v>1</v>
      </c>
    </row>
    <row r="22201" spans="1:9">
      <c r="A22201" t="s">
        <v>4</v>
      </c>
      <c r="B22201" s="4" t="s">
        <v>5</v>
      </c>
      <c r="C22201" s="4" t="s">
        <v>8</v>
      </c>
      <c r="D22201" s="4" t="s">
        <v>14</v>
      </c>
    </row>
    <row r="22202" spans="1:9">
      <c r="A22202" t="n">
        <v>188145</v>
      </c>
      <c r="B22202" s="69" t="n">
        <v>116</v>
      </c>
      <c r="C22202" s="7" t="n">
        <v>5</v>
      </c>
      <c r="D22202" s="7" t="n">
        <v>1101004800</v>
      </c>
    </row>
    <row r="22203" spans="1:9">
      <c r="A22203" t="s">
        <v>4</v>
      </c>
      <c r="B22203" s="4" t="s">
        <v>5</v>
      </c>
      <c r="C22203" s="4" t="s">
        <v>8</v>
      </c>
      <c r="D22203" s="4" t="s">
        <v>7</v>
      </c>
    </row>
    <row r="22204" spans="1:9">
      <c r="A22204" t="n">
        <v>188151</v>
      </c>
      <c r="B22204" s="69" t="n">
        <v>116</v>
      </c>
      <c r="C22204" s="7" t="n">
        <v>6</v>
      </c>
      <c r="D22204" s="7" t="n">
        <v>1</v>
      </c>
    </row>
    <row r="22205" spans="1:9">
      <c r="A22205" t="s">
        <v>4</v>
      </c>
      <c r="B22205" s="4" t="s">
        <v>5</v>
      </c>
      <c r="C22205" s="4" t="s">
        <v>7</v>
      </c>
      <c r="D22205" s="4" t="s">
        <v>8</v>
      </c>
      <c r="E22205" s="4" t="s">
        <v>9</v>
      </c>
      <c r="F22205" s="4" t="s">
        <v>13</v>
      </c>
      <c r="G22205" s="4" t="s">
        <v>13</v>
      </c>
      <c r="H22205" s="4" t="s">
        <v>13</v>
      </c>
    </row>
    <row r="22206" spans="1:9">
      <c r="A22206" t="n">
        <v>188155</v>
      </c>
      <c r="B22206" s="52" t="n">
        <v>48</v>
      </c>
      <c r="C22206" s="7" t="n">
        <v>13</v>
      </c>
      <c r="D22206" s="7" t="n">
        <v>0</v>
      </c>
      <c r="E22206" s="7" t="s">
        <v>190</v>
      </c>
      <c r="F22206" s="7" t="n">
        <v>-1</v>
      </c>
      <c r="G22206" s="7" t="n">
        <v>1</v>
      </c>
      <c r="H22206" s="7" t="n">
        <v>0</v>
      </c>
    </row>
    <row r="22207" spans="1:9">
      <c r="A22207" t="s">
        <v>4</v>
      </c>
      <c r="B22207" s="4" t="s">
        <v>5</v>
      </c>
      <c r="C22207" s="4" t="s">
        <v>7</v>
      </c>
    </row>
    <row r="22208" spans="1:9">
      <c r="A22208" t="n">
        <v>188182</v>
      </c>
      <c r="B22208" s="25" t="n">
        <v>16</v>
      </c>
      <c r="C22208" s="7" t="n">
        <v>0</v>
      </c>
    </row>
    <row r="22209" spans="1:8">
      <c r="A22209" t="s">
        <v>4</v>
      </c>
      <c r="B22209" s="4" t="s">
        <v>5</v>
      </c>
      <c r="C22209" s="4" t="s">
        <v>7</v>
      </c>
      <c r="D22209" s="4" t="s">
        <v>13</v>
      </c>
      <c r="E22209" s="4" t="s">
        <v>13</v>
      </c>
      <c r="F22209" s="4" t="s">
        <v>13</v>
      </c>
      <c r="G22209" s="4" t="s">
        <v>7</v>
      </c>
      <c r="H22209" s="4" t="s">
        <v>7</v>
      </c>
    </row>
    <row r="22210" spans="1:8">
      <c r="A22210" t="n">
        <v>188185</v>
      </c>
      <c r="B22210" s="55" t="n">
        <v>60</v>
      </c>
      <c r="C22210" s="7" t="n">
        <v>13</v>
      </c>
      <c r="D22210" s="7" t="n">
        <v>-60</v>
      </c>
      <c r="E22210" s="7" t="n">
        <v>0</v>
      </c>
      <c r="F22210" s="7" t="n">
        <v>0</v>
      </c>
      <c r="G22210" s="7" t="n">
        <v>0</v>
      </c>
      <c r="H22210" s="7" t="n">
        <v>0</v>
      </c>
    </row>
    <row r="22211" spans="1:8">
      <c r="A22211" t="s">
        <v>4</v>
      </c>
      <c r="B22211" s="4" t="s">
        <v>5</v>
      </c>
      <c r="C22211" s="4" t="s">
        <v>8</v>
      </c>
      <c r="D22211" s="4" t="s">
        <v>7</v>
      </c>
      <c r="E22211" s="4" t="s">
        <v>9</v>
      </c>
      <c r="F22211" s="4" t="s">
        <v>9</v>
      </c>
      <c r="G22211" s="4" t="s">
        <v>9</v>
      </c>
      <c r="H22211" s="4" t="s">
        <v>9</v>
      </c>
    </row>
    <row r="22212" spans="1:8">
      <c r="A22212" t="n">
        <v>188204</v>
      </c>
      <c r="B22212" s="39" t="n">
        <v>51</v>
      </c>
      <c r="C22212" s="7" t="n">
        <v>3</v>
      </c>
      <c r="D22212" s="7" t="n">
        <v>13</v>
      </c>
      <c r="E22212" s="7" t="s">
        <v>944</v>
      </c>
      <c r="F22212" s="7" t="s">
        <v>455</v>
      </c>
      <c r="G22212" s="7" t="s">
        <v>94</v>
      </c>
      <c r="H22212" s="7" t="s">
        <v>95</v>
      </c>
    </row>
    <row r="22213" spans="1:8">
      <c r="A22213" t="s">
        <v>4</v>
      </c>
      <c r="B22213" s="4" t="s">
        <v>5</v>
      </c>
      <c r="C22213" s="4" t="s">
        <v>8</v>
      </c>
      <c r="D22213" s="4" t="s">
        <v>7</v>
      </c>
      <c r="E22213" s="4" t="s">
        <v>13</v>
      </c>
    </row>
    <row r="22214" spans="1:8">
      <c r="A22214" t="n">
        <v>188233</v>
      </c>
      <c r="B22214" s="27" t="n">
        <v>58</v>
      </c>
      <c r="C22214" s="7" t="n">
        <v>100</v>
      </c>
      <c r="D22214" s="7" t="n">
        <v>1000</v>
      </c>
      <c r="E22214" s="7" t="n">
        <v>1</v>
      </c>
    </row>
    <row r="22215" spans="1:8">
      <c r="A22215" t="s">
        <v>4</v>
      </c>
      <c r="B22215" s="4" t="s">
        <v>5</v>
      </c>
      <c r="C22215" s="4" t="s">
        <v>8</v>
      </c>
      <c r="D22215" s="4" t="s">
        <v>7</v>
      </c>
      <c r="E22215" s="4" t="s">
        <v>14</v>
      </c>
      <c r="F22215" s="4" t="s">
        <v>7</v>
      </c>
    </row>
    <row r="22216" spans="1:8">
      <c r="A22216" t="n">
        <v>188241</v>
      </c>
      <c r="B22216" s="16" t="n">
        <v>50</v>
      </c>
      <c r="C22216" s="7" t="n">
        <v>3</v>
      </c>
      <c r="D22216" s="7" t="n">
        <v>8150</v>
      </c>
      <c r="E22216" s="7" t="n">
        <v>1056964608</v>
      </c>
      <c r="F22216" s="7" t="n">
        <v>1000</v>
      </c>
    </row>
    <row r="22217" spans="1:8">
      <c r="A22217" t="s">
        <v>4</v>
      </c>
      <c r="B22217" s="4" t="s">
        <v>5</v>
      </c>
      <c r="C22217" s="4" t="s">
        <v>8</v>
      </c>
      <c r="D22217" s="4" t="s">
        <v>7</v>
      </c>
    </row>
    <row r="22218" spans="1:8">
      <c r="A22218" t="n">
        <v>188251</v>
      </c>
      <c r="B22218" s="27" t="n">
        <v>58</v>
      </c>
      <c r="C22218" s="7" t="n">
        <v>255</v>
      </c>
      <c r="D22218" s="7" t="n">
        <v>0</v>
      </c>
    </row>
    <row r="22219" spans="1:8">
      <c r="A22219" t="s">
        <v>4</v>
      </c>
      <c r="B22219" s="4" t="s">
        <v>5</v>
      </c>
      <c r="C22219" s="4" t="s">
        <v>8</v>
      </c>
      <c r="D22219" s="4" t="s">
        <v>7</v>
      </c>
    </row>
    <row r="22220" spans="1:8">
      <c r="A22220" t="n">
        <v>188255</v>
      </c>
      <c r="B22220" s="31" t="n">
        <v>45</v>
      </c>
      <c r="C22220" s="7" t="n">
        <v>7</v>
      </c>
      <c r="D22220" s="7" t="n">
        <v>255</v>
      </c>
    </row>
    <row r="22221" spans="1:8">
      <c r="A22221" t="s">
        <v>4</v>
      </c>
      <c r="B22221" s="4" t="s">
        <v>5</v>
      </c>
      <c r="C22221" s="4" t="s">
        <v>8</v>
      </c>
      <c r="D22221" s="4" t="s">
        <v>7</v>
      </c>
      <c r="E22221" s="4" t="s">
        <v>13</v>
      </c>
    </row>
    <row r="22222" spans="1:8">
      <c r="A22222" t="n">
        <v>188259</v>
      </c>
      <c r="B22222" s="27" t="n">
        <v>58</v>
      </c>
      <c r="C22222" s="7" t="n">
        <v>101</v>
      </c>
      <c r="D22222" s="7" t="n">
        <v>300</v>
      </c>
      <c r="E22222" s="7" t="n">
        <v>1</v>
      </c>
    </row>
    <row r="22223" spans="1:8">
      <c r="A22223" t="s">
        <v>4</v>
      </c>
      <c r="B22223" s="4" t="s">
        <v>5</v>
      </c>
      <c r="C22223" s="4" t="s">
        <v>8</v>
      </c>
      <c r="D22223" s="4" t="s">
        <v>7</v>
      </c>
    </row>
    <row r="22224" spans="1:8">
      <c r="A22224" t="n">
        <v>188267</v>
      </c>
      <c r="B22224" s="27" t="n">
        <v>58</v>
      </c>
      <c r="C22224" s="7" t="n">
        <v>254</v>
      </c>
      <c r="D22224" s="7" t="n">
        <v>0</v>
      </c>
    </row>
    <row r="22225" spans="1:8">
      <c r="A22225" t="s">
        <v>4</v>
      </c>
      <c r="B22225" s="4" t="s">
        <v>5</v>
      </c>
      <c r="C22225" s="4" t="s">
        <v>8</v>
      </c>
    </row>
    <row r="22226" spans="1:8">
      <c r="A22226" t="n">
        <v>188271</v>
      </c>
      <c r="B22226" s="69" t="n">
        <v>116</v>
      </c>
      <c r="C22226" s="7" t="n">
        <v>0</v>
      </c>
    </row>
    <row r="22227" spans="1:8">
      <c r="A22227" t="s">
        <v>4</v>
      </c>
      <c r="B22227" s="4" t="s">
        <v>5</v>
      </c>
      <c r="C22227" s="4" t="s">
        <v>8</v>
      </c>
      <c r="D22227" s="4" t="s">
        <v>7</v>
      </c>
    </row>
    <row r="22228" spans="1:8">
      <c r="A22228" t="n">
        <v>188273</v>
      </c>
      <c r="B22228" s="69" t="n">
        <v>116</v>
      </c>
      <c r="C22228" s="7" t="n">
        <v>2</v>
      </c>
      <c r="D22228" s="7" t="n">
        <v>1</v>
      </c>
    </row>
    <row r="22229" spans="1:8">
      <c r="A22229" t="s">
        <v>4</v>
      </c>
      <c r="B22229" s="4" t="s">
        <v>5</v>
      </c>
      <c r="C22229" s="4" t="s">
        <v>8</v>
      </c>
      <c r="D22229" s="4" t="s">
        <v>14</v>
      </c>
    </row>
    <row r="22230" spans="1:8">
      <c r="A22230" t="n">
        <v>188277</v>
      </c>
      <c r="B22230" s="69" t="n">
        <v>116</v>
      </c>
      <c r="C22230" s="7" t="n">
        <v>5</v>
      </c>
      <c r="D22230" s="7" t="n">
        <v>1097859072</v>
      </c>
    </row>
    <row r="22231" spans="1:8">
      <c r="A22231" t="s">
        <v>4</v>
      </c>
      <c r="B22231" s="4" t="s">
        <v>5</v>
      </c>
      <c r="C22231" s="4" t="s">
        <v>8</v>
      </c>
      <c r="D22231" s="4" t="s">
        <v>7</v>
      </c>
    </row>
    <row r="22232" spans="1:8">
      <c r="A22232" t="n">
        <v>188283</v>
      </c>
      <c r="B22232" s="69" t="n">
        <v>116</v>
      </c>
      <c r="C22232" s="7" t="n">
        <v>6</v>
      </c>
      <c r="D22232" s="7" t="n">
        <v>1</v>
      </c>
    </row>
    <row r="22233" spans="1:8">
      <c r="A22233" t="s">
        <v>4</v>
      </c>
      <c r="B22233" s="4" t="s">
        <v>5</v>
      </c>
      <c r="C22233" s="4" t="s">
        <v>8</v>
      </c>
      <c r="D22233" s="4" t="s">
        <v>8</v>
      </c>
      <c r="E22233" s="4" t="s">
        <v>13</v>
      </c>
      <c r="F22233" s="4" t="s">
        <v>13</v>
      </c>
      <c r="G22233" s="4" t="s">
        <v>13</v>
      </c>
      <c r="H22233" s="4" t="s">
        <v>7</v>
      </c>
    </row>
    <row r="22234" spans="1:8">
      <c r="A22234" t="n">
        <v>188287</v>
      </c>
      <c r="B22234" s="31" t="n">
        <v>45</v>
      </c>
      <c r="C22234" s="7" t="n">
        <v>2</v>
      </c>
      <c r="D22234" s="7" t="n">
        <v>3</v>
      </c>
      <c r="E22234" s="7" t="n">
        <v>-0.699999988079071</v>
      </c>
      <c r="F22234" s="7" t="n">
        <v>3.34999990463257</v>
      </c>
      <c r="G22234" s="7" t="n">
        <v>45.25</v>
      </c>
      <c r="H22234" s="7" t="n">
        <v>0</v>
      </c>
    </row>
    <row r="22235" spans="1:8">
      <c r="A22235" t="s">
        <v>4</v>
      </c>
      <c r="B22235" s="4" t="s">
        <v>5</v>
      </c>
      <c r="C22235" s="4" t="s">
        <v>8</v>
      </c>
      <c r="D22235" s="4" t="s">
        <v>8</v>
      </c>
      <c r="E22235" s="4" t="s">
        <v>13</v>
      </c>
      <c r="F22235" s="4" t="s">
        <v>13</v>
      </c>
      <c r="G22235" s="4" t="s">
        <v>13</v>
      </c>
      <c r="H22235" s="4" t="s">
        <v>7</v>
      </c>
      <c r="I22235" s="4" t="s">
        <v>8</v>
      </c>
    </row>
    <row r="22236" spans="1:8">
      <c r="A22236" t="n">
        <v>188304</v>
      </c>
      <c r="B22236" s="31" t="n">
        <v>45</v>
      </c>
      <c r="C22236" s="7" t="n">
        <v>4</v>
      </c>
      <c r="D22236" s="7" t="n">
        <v>3</v>
      </c>
      <c r="E22236" s="7" t="n">
        <v>12.0699996948242</v>
      </c>
      <c r="F22236" s="7" t="n">
        <v>229.449996948242</v>
      </c>
      <c r="G22236" s="7" t="n">
        <v>0</v>
      </c>
      <c r="H22236" s="7" t="n">
        <v>0</v>
      </c>
      <c r="I22236" s="7" t="n">
        <v>0</v>
      </c>
    </row>
    <row r="22237" spans="1:8">
      <c r="A22237" t="s">
        <v>4</v>
      </c>
      <c r="B22237" s="4" t="s">
        <v>5</v>
      </c>
      <c r="C22237" s="4" t="s">
        <v>8</v>
      </c>
      <c r="D22237" s="4" t="s">
        <v>8</v>
      </c>
      <c r="E22237" s="4" t="s">
        <v>13</v>
      </c>
      <c r="F22237" s="4" t="s">
        <v>7</v>
      </c>
    </row>
    <row r="22238" spans="1:8">
      <c r="A22238" t="n">
        <v>188322</v>
      </c>
      <c r="B22238" s="31" t="n">
        <v>45</v>
      </c>
      <c r="C22238" s="7" t="n">
        <v>5</v>
      </c>
      <c r="D22238" s="7" t="n">
        <v>3</v>
      </c>
      <c r="E22238" s="7" t="n">
        <v>2.40000009536743</v>
      </c>
      <c r="F22238" s="7" t="n">
        <v>0</v>
      </c>
    </row>
    <row r="22239" spans="1:8">
      <c r="A22239" t="s">
        <v>4</v>
      </c>
      <c r="B22239" s="4" t="s">
        <v>5</v>
      </c>
      <c r="C22239" s="4" t="s">
        <v>8</v>
      </c>
      <c r="D22239" s="4" t="s">
        <v>8</v>
      </c>
      <c r="E22239" s="4" t="s">
        <v>13</v>
      </c>
      <c r="F22239" s="4" t="s">
        <v>7</v>
      </c>
    </row>
    <row r="22240" spans="1:8">
      <c r="A22240" t="n">
        <v>188331</v>
      </c>
      <c r="B22240" s="31" t="n">
        <v>45</v>
      </c>
      <c r="C22240" s="7" t="n">
        <v>5</v>
      </c>
      <c r="D22240" s="7" t="n">
        <v>3</v>
      </c>
      <c r="E22240" s="7" t="n">
        <v>2.09999990463257</v>
      </c>
      <c r="F22240" s="7" t="n">
        <v>3000</v>
      </c>
    </row>
    <row r="22241" spans="1:9">
      <c r="A22241" t="s">
        <v>4</v>
      </c>
      <c r="B22241" s="4" t="s">
        <v>5</v>
      </c>
      <c r="C22241" s="4" t="s">
        <v>8</v>
      </c>
      <c r="D22241" s="4" t="s">
        <v>8</v>
      </c>
      <c r="E22241" s="4" t="s">
        <v>13</v>
      </c>
      <c r="F22241" s="4" t="s">
        <v>7</v>
      </c>
    </row>
    <row r="22242" spans="1:9">
      <c r="A22242" t="n">
        <v>188340</v>
      </c>
      <c r="B22242" s="31" t="n">
        <v>45</v>
      </c>
      <c r="C22242" s="7" t="n">
        <v>11</v>
      </c>
      <c r="D22242" s="7" t="n">
        <v>3</v>
      </c>
      <c r="E22242" s="7" t="n">
        <v>31.7000007629395</v>
      </c>
      <c r="F22242" s="7" t="n">
        <v>0</v>
      </c>
    </row>
    <row r="22243" spans="1:9">
      <c r="A22243" t="s">
        <v>4</v>
      </c>
      <c r="B22243" s="4" t="s">
        <v>5</v>
      </c>
      <c r="C22243" s="4" t="s">
        <v>8</v>
      </c>
      <c r="D22243" s="4" t="s">
        <v>7</v>
      </c>
    </row>
    <row r="22244" spans="1:9">
      <c r="A22244" t="n">
        <v>188349</v>
      </c>
      <c r="B22244" s="27" t="n">
        <v>58</v>
      </c>
      <c r="C22244" s="7" t="n">
        <v>255</v>
      </c>
      <c r="D22244" s="7" t="n">
        <v>0</v>
      </c>
    </row>
    <row r="22245" spans="1:9">
      <c r="A22245" t="s">
        <v>4</v>
      </c>
      <c r="B22245" s="4" t="s">
        <v>5</v>
      </c>
      <c r="C22245" s="4" t="s">
        <v>8</v>
      </c>
      <c r="D22245" s="4" t="s">
        <v>8</v>
      </c>
      <c r="E22245" s="4" t="s">
        <v>8</v>
      </c>
      <c r="F22245" s="4" t="s">
        <v>8</v>
      </c>
    </row>
    <row r="22246" spans="1:9">
      <c r="A22246" t="n">
        <v>188353</v>
      </c>
      <c r="B22246" s="11" t="n">
        <v>14</v>
      </c>
      <c r="C22246" s="7" t="n">
        <v>0</v>
      </c>
      <c r="D22246" s="7" t="n">
        <v>1</v>
      </c>
      <c r="E22246" s="7" t="n">
        <v>0</v>
      </c>
      <c r="F22246" s="7" t="n">
        <v>0</v>
      </c>
    </row>
    <row r="22247" spans="1:9">
      <c r="A22247" t="s">
        <v>4</v>
      </c>
      <c r="B22247" s="4" t="s">
        <v>5</v>
      </c>
      <c r="C22247" s="4" t="s">
        <v>8</v>
      </c>
      <c r="D22247" s="4" t="s">
        <v>7</v>
      </c>
      <c r="E22247" s="4" t="s">
        <v>9</v>
      </c>
    </row>
    <row r="22248" spans="1:9">
      <c r="A22248" t="n">
        <v>188358</v>
      </c>
      <c r="B22248" s="39" t="n">
        <v>51</v>
      </c>
      <c r="C22248" s="7" t="n">
        <v>4</v>
      </c>
      <c r="D22248" s="7" t="n">
        <v>13</v>
      </c>
      <c r="E22248" s="7" t="s">
        <v>285</v>
      </c>
    </row>
    <row r="22249" spans="1:9">
      <c r="A22249" t="s">
        <v>4</v>
      </c>
      <c r="B22249" s="4" t="s">
        <v>5</v>
      </c>
      <c r="C22249" s="4" t="s">
        <v>7</v>
      </c>
    </row>
    <row r="22250" spans="1:9">
      <c r="A22250" t="n">
        <v>188372</v>
      </c>
      <c r="B22250" s="25" t="n">
        <v>16</v>
      </c>
      <c r="C22250" s="7" t="n">
        <v>0</v>
      </c>
    </row>
    <row r="22251" spans="1:9">
      <c r="A22251" t="s">
        <v>4</v>
      </c>
      <c r="B22251" s="4" t="s">
        <v>5</v>
      </c>
      <c r="C22251" s="4" t="s">
        <v>7</v>
      </c>
      <c r="D22251" s="4" t="s">
        <v>8</v>
      </c>
      <c r="E22251" s="4" t="s">
        <v>14</v>
      </c>
      <c r="F22251" s="4" t="s">
        <v>74</v>
      </c>
      <c r="G22251" s="4" t="s">
        <v>8</v>
      </c>
      <c r="H22251" s="4" t="s">
        <v>8</v>
      </c>
      <c r="I22251" s="4" t="s">
        <v>8</v>
      </c>
      <c r="J22251" s="4" t="s">
        <v>14</v>
      </c>
      <c r="K22251" s="4" t="s">
        <v>74</v>
      </c>
      <c r="L22251" s="4" t="s">
        <v>8</v>
      </c>
      <c r="M22251" s="4" t="s">
        <v>8</v>
      </c>
    </row>
    <row r="22252" spans="1:9">
      <c r="A22252" t="n">
        <v>188375</v>
      </c>
      <c r="B22252" s="40" t="n">
        <v>26</v>
      </c>
      <c r="C22252" s="7" t="n">
        <v>13</v>
      </c>
      <c r="D22252" s="7" t="n">
        <v>17</v>
      </c>
      <c r="E22252" s="7" t="n">
        <v>62820</v>
      </c>
      <c r="F22252" s="7" t="s">
        <v>1152</v>
      </c>
      <c r="G22252" s="7" t="n">
        <v>2</v>
      </c>
      <c r="H22252" s="7" t="n">
        <v>3</v>
      </c>
      <c r="I22252" s="7" t="n">
        <v>17</v>
      </c>
      <c r="J22252" s="7" t="n">
        <v>62821</v>
      </c>
      <c r="K22252" s="7" t="s">
        <v>1153</v>
      </c>
      <c r="L22252" s="7" t="n">
        <v>2</v>
      </c>
      <c r="M22252" s="7" t="n">
        <v>0</v>
      </c>
    </row>
    <row r="22253" spans="1:9">
      <c r="A22253" t="s">
        <v>4</v>
      </c>
      <c r="B22253" s="4" t="s">
        <v>5</v>
      </c>
    </row>
    <row r="22254" spans="1:9">
      <c r="A22254" t="n">
        <v>188505</v>
      </c>
      <c r="B22254" s="41" t="n">
        <v>28</v>
      </c>
    </row>
    <row r="22255" spans="1:9">
      <c r="A22255" t="s">
        <v>4</v>
      </c>
      <c r="B22255" s="4" t="s">
        <v>5</v>
      </c>
      <c r="C22255" s="4" t="s">
        <v>14</v>
      </c>
    </row>
    <row r="22256" spans="1:9">
      <c r="A22256" t="n">
        <v>188506</v>
      </c>
      <c r="B22256" s="62" t="n">
        <v>15</v>
      </c>
      <c r="C22256" s="7" t="n">
        <v>256</v>
      </c>
    </row>
    <row r="22257" spans="1:13">
      <c r="A22257" t="s">
        <v>4</v>
      </c>
      <c r="B22257" s="4" t="s">
        <v>5</v>
      </c>
      <c r="C22257" s="4" t="s">
        <v>8</v>
      </c>
      <c r="D22257" s="4" t="s">
        <v>7</v>
      </c>
      <c r="E22257" s="4" t="s">
        <v>9</v>
      </c>
    </row>
    <row r="22258" spans="1:13">
      <c r="A22258" t="n">
        <v>188511</v>
      </c>
      <c r="B22258" s="39" t="n">
        <v>51</v>
      </c>
      <c r="C22258" s="7" t="n">
        <v>4</v>
      </c>
      <c r="D22258" s="7" t="n">
        <v>11</v>
      </c>
      <c r="E22258" s="7" t="s">
        <v>285</v>
      </c>
    </row>
    <row r="22259" spans="1:13">
      <c r="A22259" t="s">
        <v>4</v>
      </c>
      <c r="B22259" s="4" t="s">
        <v>5</v>
      </c>
      <c r="C22259" s="4" t="s">
        <v>7</v>
      </c>
    </row>
    <row r="22260" spans="1:13">
      <c r="A22260" t="n">
        <v>188525</v>
      </c>
      <c r="B22260" s="25" t="n">
        <v>16</v>
      </c>
      <c r="C22260" s="7" t="n">
        <v>0</v>
      </c>
    </row>
    <row r="22261" spans="1:13">
      <c r="A22261" t="s">
        <v>4</v>
      </c>
      <c r="B22261" s="4" t="s">
        <v>5</v>
      </c>
      <c r="C22261" s="4" t="s">
        <v>7</v>
      </c>
      <c r="D22261" s="4" t="s">
        <v>8</v>
      </c>
      <c r="E22261" s="4" t="s">
        <v>14</v>
      </c>
      <c r="F22261" s="4" t="s">
        <v>74</v>
      </c>
      <c r="G22261" s="4" t="s">
        <v>8</v>
      </c>
      <c r="H22261" s="4" t="s">
        <v>8</v>
      </c>
      <c r="I22261" s="4" t="s">
        <v>8</v>
      </c>
      <c r="J22261" s="4" t="s">
        <v>14</v>
      </c>
      <c r="K22261" s="4" t="s">
        <v>74</v>
      </c>
      <c r="L22261" s="4" t="s">
        <v>8</v>
      </c>
      <c r="M22261" s="4" t="s">
        <v>8</v>
      </c>
    </row>
    <row r="22262" spans="1:13">
      <c r="A22262" t="n">
        <v>188528</v>
      </c>
      <c r="B22262" s="40" t="n">
        <v>26</v>
      </c>
      <c r="C22262" s="7" t="n">
        <v>11</v>
      </c>
      <c r="D22262" s="7" t="n">
        <v>17</v>
      </c>
      <c r="E22262" s="7" t="n">
        <v>62822</v>
      </c>
      <c r="F22262" s="7" t="s">
        <v>1154</v>
      </c>
      <c r="G22262" s="7" t="n">
        <v>2</v>
      </c>
      <c r="H22262" s="7" t="n">
        <v>3</v>
      </c>
      <c r="I22262" s="7" t="n">
        <v>17</v>
      </c>
      <c r="J22262" s="7" t="n">
        <v>62823</v>
      </c>
      <c r="K22262" s="7" t="s">
        <v>1155</v>
      </c>
      <c r="L22262" s="7" t="n">
        <v>2</v>
      </c>
      <c r="M22262" s="7" t="n">
        <v>0</v>
      </c>
    </row>
    <row r="22263" spans="1:13">
      <c r="A22263" t="s">
        <v>4</v>
      </c>
      <c r="B22263" s="4" t="s">
        <v>5</v>
      </c>
    </row>
    <row r="22264" spans="1:13">
      <c r="A22264" t="n">
        <v>188708</v>
      </c>
      <c r="B22264" s="41" t="n">
        <v>28</v>
      </c>
    </row>
    <row r="22265" spans="1:13">
      <c r="A22265" t="s">
        <v>4</v>
      </c>
      <c r="B22265" s="4" t="s">
        <v>5</v>
      </c>
      <c r="C22265" s="4" t="s">
        <v>8</v>
      </c>
      <c r="D22265" s="4" t="s">
        <v>7</v>
      </c>
      <c r="E22265" s="4" t="s">
        <v>7</v>
      </c>
      <c r="F22265" s="4" t="s">
        <v>8</v>
      </c>
    </row>
    <row r="22266" spans="1:13">
      <c r="A22266" t="n">
        <v>188709</v>
      </c>
      <c r="B22266" s="37" t="n">
        <v>25</v>
      </c>
      <c r="C22266" s="7" t="n">
        <v>1</v>
      </c>
      <c r="D22266" s="7" t="n">
        <v>60</v>
      </c>
      <c r="E22266" s="7" t="n">
        <v>640</v>
      </c>
      <c r="F22266" s="7" t="n">
        <v>1</v>
      </c>
    </row>
    <row r="22267" spans="1:13">
      <c r="A22267" t="s">
        <v>4</v>
      </c>
      <c r="B22267" s="4" t="s">
        <v>5</v>
      </c>
      <c r="C22267" s="4" t="s">
        <v>8</v>
      </c>
      <c r="D22267" s="4" t="s">
        <v>7</v>
      </c>
      <c r="E22267" s="4" t="s">
        <v>9</v>
      </c>
    </row>
    <row r="22268" spans="1:13">
      <c r="A22268" t="n">
        <v>188716</v>
      </c>
      <c r="B22268" s="39" t="n">
        <v>51</v>
      </c>
      <c r="C22268" s="7" t="n">
        <v>4</v>
      </c>
      <c r="D22268" s="7" t="n">
        <v>4</v>
      </c>
      <c r="E22268" s="7" t="s">
        <v>103</v>
      </c>
    </row>
    <row r="22269" spans="1:13">
      <c r="A22269" t="s">
        <v>4</v>
      </c>
      <c r="B22269" s="4" t="s">
        <v>5</v>
      </c>
      <c r="C22269" s="4" t="s">
        <v>7</v>
      </c>
    </row>
    <row r="22270" spans="1:13">
      <c r="A22270" t="n">
        <v>188729</v>
      </c>
      <c r="B22270" s="25" t="n">
        <v>16</v>
      </c>
      <c r="C22270" s="7" t="n">
        <v>0</v>
      </c>
    </row>
    <row r="22271" spans="1:13">
      <c r="A22271" t="s">
        <v>4</v>
      </c>
      <c r="B22271" s="4" t="s">
        <v>5</v>
      </c>
      <c r="C22271" s="4" t="s">
        <v>7</v>
      </c>
      <c r="D22271" s="4" t="s">
        <v>8</v>
      </c>
      <c r="E22271" s="4" t="s">
        <v>14</v>
      </c>
      <c r="F22271" s="4" t="s">
        <v>74</v>
      </c>
      <c r="G22271" s="4" t="s">
        <v>8</v>
      </c>
      <c r="H22271" s="4" t="s">
        <v>8</v>
      </c>
    </row>
    <row r="22272" spans="1:13">
      <c r="A22272" t="n">
        <v>188732</v>
      </c>
      <c r="B22272" s="40" t="n">
        <v>26</v>
      </c>
      <c r="C22272" s="7" t="n">
        <v>4</v>
      </c>
      <c r="D22272" s="7" t="n">
        <v>17</v>
      </c>
      <c r="E22272" s="7" t="n">
        <v>62824</v>
      </c>
      <c r="F22272" s="7" t="s">
        <v>1156</v>
      </c>
      <c r="G22272" s="7" t="n">
        <v>2</v>
      </c>
      <c r="H22272" s="7" t="n">
        <v>0</v>
      </c>
    </row>
    <row r="22273" spans="1:13">
      <c r="A22273" t="s">
        <v>4</v>
      </c>
      <c r="B22273" s="4" t="s">
        <v>5</v>
      </c>
    </row>
    <row r="22274" spans="1:13">
      <c r="A22274" t="n">
        <v>188760</v>
      </c>
      <c r="B22274" s="41" t="n">
        <v>28</v>
      </c>
    </row>
    <row r="22275" spans="1:13">
      <c r="A22275" t="s">
        <v>4</v>
      </c>
      <c r="B22275" s="4" t="s">
        <v>5</v>
      </c>
      <c r="C22275" s="4" t="s">
        <v>8</v>
      </c>
      <c r="D22275" s="4" t="s">
        <v>7</v>
      </c>
      <c r="E22275" s="4" t="s">
        <v>7</v>
      </c>
      <c r="F22275" s="4" t="s">
        <v>8</v>
      </c>
    </row>
    <row r="22276" spans="1:13">
      <c r="A22276" t="n">
        <v>188761</v>
      </c>
      <c r="B22276" s="37" t="n">
        <v>25</v>
      </c>
      <c r="C22276" s="7" t="n">
        <v>1</v>
      </c>
      <c r="D22276" s="7" t="n">
        <v>65535</v>
      </c>
      <c r="E22276" s="7" t="n">
        <v>65535</v>
      </c>
      <c r="F22276" s="7" t="n">
        <v>0</v>
      </c>
    </row>
    <row r="22277" spans="1:13">
      <c r="A22277" t="s">
        <v>4</v>
      </c>
      <c r="B22277" s="4" t="s">
        <v>5</v>
      </c>
      <c r="C22277" s="4" t="s">
        <v>7</v>
      </c>
      <c r="D22277" s="4" t="s">
        <v>8</v>
      </c>
    </row>
    <row r="22278" spans="1:13">
      <c r="A22278" t="n">
        <v>188768</v>
      </c>
      <c r="B22278" s="42" t="n">
        <v>89</v>
      </c>
      <c r="C22278" s="7" t="n">
        <v>65533</v>
      </c>
      <c r="D22278" s="7" t="n">
        <v>1</v>
      </c>
    </row>
    <row r="22279" spans="1:13">
      <c r="A22279" t="s">
        <v>4</v>
      </c>
      <c r="B22279" s="4" t="s">
        <v>5</v>
      </c>
      <c r="C22279" s="4" t="s">
        <v>8</v>
      </c>
      <c r="D22279" s="4" t="s">
        <v>7</v>
      </c>
      <c r="E22279" s="4" t="s">
        <v>13</v>
      </c>
    </row>
    <row r="22280" spans="1:13">
      <c r="A22280" t="n">
        <v>188772</v>
      </c>
      <c r="B22280" s="27" t="n">
        <v>58</v>
      </c>
      <c r="C22280" s="7" t="n">
        <v>101</v>
      </c>
      <c r="D22280" s="7" t="n">
        <v>300</v>
      </c>
      <c r="E22280" s="7" t="n">
        <v>1</v>
      </c>
    </row>
    <row r="22281" spans="1:13">
      <c r="A22281" t="s">
        <v>4</v>
      </c>
      <c r="B22281" s="4" t="s">
        <v>5</v>
      </c>
      <c r="C22281" s="4" t="s">
        <v>8</v>
      </c>
      <c r="D22281" s="4" t="s">
        <v>7</v>
      </c>
    </row>
    <row r="22282" spans="1:13">
      <c r="A22282" t="n">
        <v>188780</v>
      </c>
      <c r="B22282" s="27" t="n">
        <v>58</v>
      </c>
      <c r="C22282" s="7" t="n">
        <v>254</v>
      </c>
      <c r="D22282" s="7" t="n">
        <v>0</v>
      </c>
    </row>
    <row r="22283" spans="1:13">
      <c r="A22283" t="s">
        <v>4</v>
      </c>
      <c r="B22283" s="4" t="s">
        <v>5</v>
      </c>
      <c r="C22283" s="4" t="s">
        <v>8</v>
      </c>
      <c r="D22283" s="4" t="s">
        <v>7</v>
      </c>
      <c r="E22283" s="4" t="s">
        <v>9</v>
      </c>
      <c r="F22283" s="4" t="s">
        <v>9</v>
      </c>
      <c r="G22283" s="4" t="s">
        <v>9</v>
      </c>
      <c r="H22283" s="4" t="s">
        <v>9</v>
      </c>
    </row>
    <row r="22284" spans="1:13">
      <c r="A22284" t="n">
        <v>188784</v>
      </c>
      <c r="B22284" s="39" t="n">
        <v>51</v>
      </c>
      <c r="C22284" s="7" t="n">
        <v>3</v>
      </c>
      <c r="D22284" s="7" t="n">
        <v>13</v>
      </c>
      <c r="E22284" s="7" t="s">
        <v>944</v>
      </c>
      <c r="F22284" s="7" t="s">
        <v>93</v>
      </c>
      <c r="G22284" s="7" t="s">
        <v>94</v>
      </c>
      <c r="H22284" s="7" t="s">
        <v>95</v>
      </c>
    </row>
    <row r="22285" spans="1:13">
      <c r="A22285" t="s">
        <v>4</v>
      </c>
      <c r="B22285" s="4" t="s">
        <v>5</v>
      </c>
      <c r="C22285" s="4" t="s">
        <v>8</v>
      </c>
      <c r="D22285" s="4" t="s">
        <v>7</v>
      </c>
      <c r="E22285" s="4" t="s">
        <v>9</v>
      </c>
      <c r="F22285" s="4" t="s">
        <v>9</v>
      </c>
      <c r="G22285" s="4" t="s">
        <v>9</v>
      </c>
      <c r="H22285" s="4" t="s">
        <v>9</v>
      </c>
    </row>
    <row r="22286" spans="1:13">
      <c r="A22286" t="n">
        <v>188813</v>
      </c>
      <c r="B22286" s="39" t="n">
        <v>51</v>
      </c>
      <c r="C22286" s="7" t="n">
        <v>3</v>
      </c>
      <c r="D22286" s="7" t="n">
        <v>11</v>
      </c>
      <c r="E22286" s="7" t="s">
        <v>92</v>
      </c>
      <c r="F22286" s="7" t="s">
        <v>93</v>
      </c>
      <c r="G22286" s="7" t="s">
        <v>94</v>
      </c>
      <c r="H22286" s="7" t="s">
        <v>95</v>
      </c>
    </row>
    <row r="22287" spans="1:13">
      <c r="A22287" t="s">
        <v>4</v>
      </c>
      <c r="B22287" s="4" t="s">
        <v>5</v>
      </c>
      <c r="C22287" s="4" t="s">
        <v>8</v>
      </c>
      <c r="D22287" s="4" t="s">
        <v>7</v>
      </c>
      <c r="E22287" s="4" t="s">
        <v>9</v>
      </c>
      <c r="F22287" s="4" t="s">
        <v>9</v>
      </c>
      <c r="G22287" s="4" t="s">
        <v>9</v>
      </c>
      <c r="H22287" s="4" t="s">
        <v>9</v>
      </c>
    </row>
    <row r="22288" spans="1:13">
      <c r="A22288" t="n">
        <v>188842</v>
      </c>
      <c r="B22288" s="39" t="n">
        <v>51</v>
      </c>
      <c r="C22288" s="7" t="n">
        <v>3</v>
      </c>
      <c r="D22288" s="7" t="n">
        <v>4</v>
      </c>
      <c r="E22288" s="7" t="s">
        <v>92</v>
      </c>
      <c r="F22288" s="7" t="s">
        <v>93</v>
      </c>
      <c r="G22288" s="7" t="s">
        <v>94</v>
      </c>
      <c r="H22288" s="7" t="s">
        <v>95</v>
      </c>
    </row>
    <row r="22289" spans="1:8">
      <c r="A22289" t="s">
        <v>4</v>
      </c>
      <c r="B22289" s="4" t="s">
        <v>5</v>
      </c>
      <c r="C22289" s="4" t="s">
        <v>7</v>
      </c>
      <c r="D22289" s="4" t="s">
        <v>14</v>
      </c>
    </row>
    <row r="22290" spans="1:8">
      <c r="A22290" t="n">
        <v>188871</v>
      </c>
      <c r="B22290" s="30" t="n">
        <v>43</v>
      </c>
      <c r="C22290" s="7" t="n">
        <v>80</v>
      </c>
      <c r="D22290" s="7" t="n">
        <v>1</v>
      </c>
    </row>
    <row r="22291" spans="1:8">
      <c r="A22291" t="s">
        <v>4</v>
      </c>
      <c r="B22291" s="4" t="s">
        <v>5</v>
      </c>
      <c r="C22291" s="4" t="s">
        <v>7</v>
      </c>
      <c r="D22291" s="4" t="s">
        <v>13</v>
      </c>
      <c r="E22291" s="4" t="s">
        <v>13</v>
      </c>
      <c r="F22291" s="4" t="s">
        <v>13</v>
      </c>
      <c r="G22291" s="4" t="s">
        <v>13</v>
      </c>
    </row>
    <row r="22292" spans="1:8">
      <c r="A22292" t="n">
        <v>188878</v>
      </c>
      <c r="B22292" s="46" t="n">
        <v>46</v>
      </c>
      <c r="C22292" s="7" t="n">
        <v>0</v>
      </c>
      <c r="D22292" s="7" t="n">
        <v>-0.600000023841858</v>
      </c>
      <c r="E22292" s="7" t="n">
        <v>2</v>
      </c>
      <c r="F22292" s="7" t="n">
        <v>42.2000007629395</v>
      </c>
      <c r="G22292" s="7" t="n">
        <v>0</v>
      </c>
    </row>
    <row r="22293" spans="1:8">
      <c r="A22293" t="s">
        <v>4</v>
      </c>
      <c r="B22293" s="4" t="s">
        <v>5</v>
      </c>
      <c r="C22293" s="4" t="s">
        <v>7</v>
      </c>
      <c r="D22293" s="4" t="s">
        <v>13</v>
      </c>
      <c r="E22293" s="4" t="s">
        <v>13</v>
      </c>
      <c r="F22293" s="4" t="s">
        <v>13</v>
      </c>
      <c r="G22293" s="4" t="s">
        <v>13</v>
      </c>
    </row>
    <row r="22294" spans="1:8">
      <c r="A22294" t="n">
        <v>188897</v>
      </c>
      <c r="B22294" s="46" t="n">
        <v>46</v>
      </c>
      <c r="C22294" s="7" t="n">
        <v>1</v>
      </c>
      <c r="D22294" s="7" t="n">
        <v>0.699999988079071</v>
      </c>
      <c r="E22294" s="7" t="n">
        <v>2</v>
      </c>
      <c r="F22294" s="7" t="n">
        <v>42.3499984741211</v>
      </c>
      <c r="G22294" s="7" t="n">
        <v>0</v>
      </c>
    </row>
    <row r="22295" spans="1:8">
      <c r="A22295" t="s">
        <v>4</v>
      </c>
      <c r="B22295" s="4" t="s">
        <v>5</v>
      </c>
      <c r="C22295" s="4" t="s">
        <v>7</v>
      </c>
      <c r="D22295" s="4" t="s">
        <v>13</v>
      </c>
      <c r="E22295" s="4" t="s">
        <v>13</v>
      </c>
      <c r="F22295" s="4" t="s">
        <v>13</v>
      </c>
      <c r="G22295" s="4" t="s">
        <v>13</v>
      </c>
    </row>
    <row r="22296" spans="1:8">
      <c r="A22296" t="n">
        <v>188916</v>
      </c>
      <c r="B22296" s="46" t="n">
        <v>46</v>
      </c>
      <c r="C22296" s="7" t="n">
        <v>2</v>
      </c>
      <c r="D22296" s="7" t="n">
        <v>1.29999995231628</v>
      </c>
      <c r="E22296" s="7" t="n">
        <v>2</v>
      </c>
      <c r="F22296" s="7" t="n">
        <v>41.4000015258789</v>
      </c>
      <c r="G22296" s="7" t="n">
        <v>0</v>
      </c>
    </row>
    <row r="22297" spans="1:8">
      <c r="A22297" t="s">
        <v>4</v>
      </c>
      <c r="B22297" s="4" t="s">
        <v>5</v>
      </c>
      <c r="C22297" s="4" t="s">
        <v>7</v>
      </c>
      <c r="D22297" s="4" t="s">
        <v>13</v>
      </c>
      <c r="E22297" s="4" t="s">
        <v>13</v>
      </c>
      <c r="F22297" s="4" t="s">
        <v>13</v>
      </c>
      <c r="G22297" s="4" t="s">
        <v>13</v>
      </c>
    </row>
    <row r="22298" spans="1:8">
      <c r="A22298" t="n">
        <v>188935</v>
      </c>
      <c r="B22298" s="46" t="n">
        <v>46</v>
      </c>
      <c r="C22298" s="7" t="n">
        <v>3</v>
      </c>
      <c r="D22298" s="7" t="n">
        <v>-0.200000002980232</v>
      </c>
      <c r="E22298" s="7" t="n">
        <v>2</v>
      </c>
      <c r="F22298" s="7" t="n">
        <v>41.4500007629395</v>
      </c>
      <c r="G22298" s="7" t="n">
        <v>0</v>
      </c>
    </row>
    <row r="22299" spans="1:8">
      <c r="A22299" t="s">
        <v>4</v>
      </c>
      <c r="B22299" s="4" t="s">
        <v>5</v>
      </c>
      <c r="C22299" s="4" t="s">
        <v>7</v>
      </c>
      <c r="D22299" s="4" t="s">
        <v>13</v>
      </c>
      <c r="E22299" s="4" t="s">
        <v>13</v>
      </c>
      <c r="F22299" s="4" t="s">
        <v>13</v>
      </c>
      <c r="G22299" s="4" t="s">
        <v>13</v>
      </c>
    </row>
    <row r="22300" spans="1:8">
      <c r="A22300" t="n">
        <v>188954</v>
      </c>
      <c r="B22300" s="46" t="n">
        <v>46</v>
      </c>
      <c r="C22300" s="7" t="n">
        <v>4</v>
      </c>
      <c r="D22300" s="7" t="n">
        <v>-1.04999995231628</v>
      </c>
      <c r="E22300" s="7" t="n">
        <v>2</v>
      </c>
      <c r="F22300" s="7" t="n">
        <v>41.0999984741211</v>
      </c>
      <c r="G22300" s="7" t="n">
        <v>0</v>
      </c>
    </row>
    <row r="22301" spans="1:8">
      <c r="A22301" t="s">
        <v>4</v>
      </c>
      <c r="B22301" s="4" t="s">
        <v>5</v>
      </c>
      <c r="C22301" s="4" t="s">
        <v>7</v>
      </c>
      <c r="D22301" s="4" t="s">
        <v>13</v>
      </c>
      <c r="E22301" s="4" t="s">
        <v>13</v>
      </c>
      <c r="F22301" s="4" t="s">
        <v>13</v>
      </c>
      <c r="G22301" s="4" t="s">
        <v>13</v>
      </c>
    </row>
    <row r="22302" spans="1:8">
      <c r="A22302" t="n">
        <v>188973</v>
      </c>
      <c r="B22302" s="46" t="n">
        <v>46</v>
      </c>
      <c r="C22302" s="7" t="n">
        <v>5</v>
      </c>
      <c r="D22302" s="7" t="n">
        <v>-0.449999988079071</v>
      </c>
      <c r="E22302" s="7" t="n">
        <v>2</v>
      </c>
      <c r="F22302" s="7" t="n">
        <v>40.2999992370605</v>
      </c>
      <c r="G22302" s="7" t="n">
        <v>0</v>
      </c>
    </row>
    <row r="22303" spans="1:8">
      <c r="A22303" t="s">
        <v>4</v>
      </c>
      <c r="B22303" s="4" t="s">
        <v>5</v>
      </c>
      <c r="C22303" s="4" t="s">
        <v>7</v>
      </c>
      <c r="D22303" s="4" t="s">
        <v>13</v>
      </c>
      <c r="E22303" s="4" t="s">
        <v>13</v>
      </c>
      <c r="F22303" s="4" t="s">
        <v>13</v>
      </c>
      <c r="G22303" s="4" t="s">
        <v>13</v>
      </c>
    </row>
    <row r="22304" spans="1:8">
      <c r="A22304" t="n">
        <v>188992</v>
      </c>
      <c r="B22304" s="46" t="n">
        <v>46</v>
      </c>
      <c r="C22304" s="7" t="n">
        <v>6</v>
      </c>
      <c r="D22304" s="7" t="n">
        <v>0.800000011920929</v>
      </c>
      <c r="E22304" s="7" t="n">
        <v>2</v>
      </c>
      <c r="F22304" s="7" t="n">
        <v>40.7000007629395</v>
      </c>
      <c r="G22304" s="7" t="n">
        <v>0</v>
      </c>
    </row>
    <row r="22305" spans="1:7">
      <c r="A22305" t="s">
        <v>4</v>
      </c>
      <c r="B22305" s="4" t="s">
        <v>5</v>
      </c>
      <c r="C22305" s="4" t="s">
        <v>7</v>
      </c>
      <c r="D22305" s="4" t="s">
        <v>13</v>
      </c>
      <c r="E22305" s="4" t="s">
        <v>13</v>
      </c>
      <c r="F22305" s="4" t="s">
        <v>13</v>
      </c>
      <c r="G22305" s="4" t="s">
        <v>13</v>
      </c>
    </row>
    <row r="22306" spans="1:7">
      <c r="A22306" t="n">
        <v>189011</v>
      </c>
      <c r="B22306" s="46" t="n">
        <v>46</v>
      </c>
      <c r="C22306" s="7" t="n">
        <v>7</v>
      </c>
      <c r="D22306" s="7" t="n">
        <v>1.5</v>
      </c>
      <c r="E22306" s="7" t="n">
        <v>2</v>
      </c>
      <c r="F22306" s="7" t="n">
        <v>40.1500015258789</v>
      </c>
      <c r="G22306" s="7" t="n">
        <v>0</v>
      </c>
    </row>
    <row r="22307" spans="1:7">
      <c r="A22307" t="s">
        <v>4</v>
      </c>
      <c r="B22307" s="4" t="s">
        <v>5</v>
      </c>
      <c r="C22307" s="4" t="s">
        <v>7</v>
      </c>
      <c r="D22307" s="4" t="s">
        <v>13</v>
      </c>
      <c r="E22307" s="4" t="s">
        <v>13</v>
      </c>
      <c r="F22307" s="4" t="s">
        <v>13</v>
      </c>
      <c r="G22307" s="4" t="s">
        <v>13</v>
      </c>
    </row>
    <row r="22308" spans="1:7">
      <c r="A22308" t="n">
        <v>189030</v>
      </c>
      <c r="B22308" s="46" t="n">
        <v>46</v>
      </c>
      <c r="C22308" s="7" t="n">
        <v>8</v>
      </c>
      <c r="D22308" s="7" t="n">
        <v>0.449999988079071</v>
      </c>
      <c r="E22308" s="7" t="n">
        <v>2</v>
      </c>
      <c r="F22308" s="7" t="n">
        <v>39.4000015258789</v>
      </c>
      <c r="G22308" s="7" t="n">
        <v>0</v>
      </c>
    </row>
    <row r="22309" spans="1:7">
      <c r="A22309" t="s">
        <v>4</v>
      </c>
      <c r="B22309" s="4" t="s">
        <v>5</v>
      </c>
      <c r="C22309" s="4" t="s">
        <v>7</v>
      </c>
      <c r="D22309" s="4" t="s">
        <v>13</v>
      </c>
      <c r="E22309" s="4" t="s">
        <v>13</v>
      </c>
      <c r="F22309" s="4" t="s">
        <v>13</v>
      </c>
      <c r="G22309" s="4" t="s">
        <v>13</v>
      </c>
    </row>
    <row r="22310" spans="1:7">
      <c r="A22310" t="n">
        <v>189049</v>
      </c>
      <c r="B22310" s="46" t="n">
        <v>46</v>
      </c>
      <c r="C22310" s="7" t="n">
        <v>9</v>
      </c>
      <c r="D22310" s="7" t="n">
        <v>-1.60000002384186</v>
      </c>
      <c r="E22310" s="7" t="n">
        <v>2</v>
      </c>
      <c r="F22310" s="7" t="n">
        <v>40.4000015258789</v>
      </c>
      <c r="G22310" s="7" t="n">
        <v>0</v>
      </c>
    </row>
    <row r="22311" spans="1:7">
      <c r="A22311" t="s">
        <v>4</v>
      </c>
      <c r="B22311" s="4" t="s">
        <v>5</v>
      </c>
      <c r="C22311" s="4" t="s">
        <v>7</v>
      </c>
      <c r="D22311" s="4" t="s">
        <v>13</v>
      </c>
      <c r="E22311" s="4" t="s">
        <v>13</v>
      </c>
      <c r="F22311" s="4" t="s">
        <v>13</v>
      </c>
      <c r="G22311" s="4" t="s">
        <v>13</v>
      </c>
    </row>
    <row r="22312" spans="1:7">
      <c r="A22312" t="n">
        <v>189068</v>
      </c>
      <c r="B22312" s="46" t="n">
        <v>46</v>
      </c>
      <c r="C22312" s="7" t="n">
        <v>7032</v>
      </c>
      <c r="D22312" s="7" t="n">
        <v>-0.100000001490116</v>
      </c>
      <c r="E22312" s="7" t="n">
        <v>2</v>
      </c>
      <c r="F22312" s="7" t="n">
        <v>40.0499992370605</v>
      </c>
      <c r="G22312" s="7" t="n">
        <v>0</v>
      </c>
    </row>
    <row r="22313" spans="1:7">
      <c r="A22313" t="s">
        <v>4</v>
      </c>
      <c r="B22313" s="4" t="s">
        <v>5</v>
      </c>
      <c r="C22313" s="4" t="s">
        <v>8</v>
      </c>
      <c r="D22313" s="4" t="s">
        <v>8</v>
      </c>
      <c r="E22313" s="4" t="s">
        <v>13</v>
      </c>
      <c r="F22313" s="4" t="s">
        <v>13</v>
      </c>
      <c r="G22313" s="4" t="s">
        <v>13</v>
      </c>
      <c r="H22313" s="4" t="s">
        <v>7</v>
      </c>
    </row>
    <row r="22314" spans="1:7">
      <c r="A22314" t="n">
        <v>189087</v>
      </c>
      <c r="B22314" s="31" t="n">
        <v>45</v>
      </c>
      <c r="C22314" s="7" t="n">
        <v>2</v>
      </c>
      <c r="D22314" s="7" t="n">
        <v>3</v>
      </c>
      <c r="E22314" s="7" t="n">
        <v>0.5</v>
      </c>
      <c r="F22314" s="7" t="n">
        <v>3.34999990463257</v>
      </c>
      <c r="G22314" s="7" t="n">
        <v>42.1500015258789</v>
      </c>
      <c r="H22314" s="7" t="n">
        <v>0</v>
      </c>
    </row>
    <row r="22315" spans="1:7">
      <c r="A22315" t="s">
        <v>4</v>
      </c>
      <c r="B22315" s="4" t="s">
        <v>5</v>
      </c>
      <c r="C22315" s="4" t="s">
        <v>8</v>
      </c>
      <c r="D22315" s="4" t="s">
        <v>8</v>
      </c>
      <c r="E22315" s="4" t="s">
        <v>13</v>
      </c>
      <c r="F22315" s="4" t="s">
        <v>13</v>
      </c>
      <c r="G22315" s="4" t="s">
        <v>13</v>
      </c>
      <c r="H22315" s="4" t="s">
        <v>7</v>
      </c>
      <c r="I22315" s="4" t="s">
        <v>8</v>
      </c>
    </row>
    <row r="22316" spans="1:7">
      <c r="A22316" t="n">
        <v>189104</v>
      </c>
      <c r="B22316" s="31" t="n">
        <v>45</v>
      </c>
      <c r="C22316" s="7" t="n">
        <v>4</v>
      </c>
      <c r="D22316" s="7" t="n">
        <v>3</v>
      </c>
      <c r="E22316" s="7" t="n">
        <v>8.25</v>
      </c>
      <c r="F22316" s="7" t="n">
        <v>19.5</v>
      </c>
      <c r="G22316" s="7" t="n">
        <v>0</v>
      </c>
      <c r="H22316" s="7" t="n">
        <v>0</v>
      </c>
      <c r="I22316" s="7" t="n">
        <v>0</v>
      </c>
    </row>
    <row r="22317" spans="1:7">
      <c r="A22317" t="s">
        <v>4</v>
      </c>
      <c r="B22317" s="4" t="s">
        <v>5</v>
      </c>
      <c r="C22317" s="4" t="s">
        <v>8</v>
      </c>
      <c r="D22317" s="4" t="s">
        <v>8</v>
      </c>
      <c r="E22317" s="4" t="s">
        <v>13</v>
      </c>
      <c r="F22317" s="4" t="s">
        <v>7</v>
      </c>
    </row>
    <row r="22318" spans="1:7">
      <c r="A22318" t="n">
        <v>189122</v>
      </c>
      <c r="B22318" s="31" t="n">
        <v>45</v>
      </c>
      <c r="C22318" s="7" t="n">
        <v>5</v>
      </c>
      <c r="D22318" s="7" t="n">
        <v>3</v>
      </c>
      <c r="E22318" s="7" t="n">
        <v>3</v>
      </c>
      <c r="F22318" s="7" t="n">
        <v>0</v>
      </c>
    </row>
    <row r="22319" spans="1:7">
      <c r="A22319" t="s">
        <v>4</v>
      </c>
      <c r="B22319" s="4" t="s">
        <v>5</v>
      </c>
      <c r="C22319" s="4" t="s">
        <v>8</v>
      </c>
      <c r="D22319" s="4" t="s">
        <v>8</v>
      </c>
      <c r="E22319" s="4" t="s">
        <v>13</v>
      </c>
      <c r="F22319" s="4" t="s">
        <v>7</v>
      </c>
    </row>
    <row r="22320" spans="1:7">
      <c r="A22320" t="n">
        <v>189131</v>
      </c>
      <c r="B22320" s="31" t="n">
        <v>45</v>
      </c>
      <c r="C22320" s="7" t="n">
        <v>11</v>
      </c>
      <c r="D22320" s="7" t="n">
        <v>3</v>
      </c>
      <c r="E22320" s="7" t="n">
        <v>31.7000007629395</v>
      </c>
      <c r="F22320" s="7" t="n">
        <v>0</v>
      </c>
    </row>
    <row r="22321" spans="1:9">
      <c r="A22321" t="s">
        <v>4</v>
      </c>
      <c r="B22321" s="4" t="s">
        <v>5</v>
      </c>
      <c r="C22321" s="4" t="s">
        <v>8</v>
      </c>
      <c r="D22321" s="4" t="s">
        <v>7</v>
      </c>
      <c r="E22321" s="4" t="s">
        <v>9</v>
      </c>
      <c r="F22321" s="4" t="s">
        <v>9</v>
      </c>
      <c r="G22321" s="4" t="s">
        <v>9</v>
      </c>
      <c r="H22321" s="4" t="s">
        <v>9</v>
      </c>
    </row>
    <row r="22322" spans="1:9">
      <c r="A22322" t="n">
        <v>189140</v>
      </c>
      <c r="B22322" s="39" t="n">
        <v>51</v>
      </c>
      <c r="C22322" s="7" t="n">
        <v>3</v>
      </c>
      <c r="D22322" s="7" t="n">
        <v>0</v>
      </c>
      <c r="E22322" s="7" t="s">
        <v>442</v>
      </c>
      <c r="F22322" s="7" t="s">
        <v>239</v>
      </c>
      <c r="G22322" s="7" t="s">
        <v>94</v>
      </c>
      <c r="H22322" s="7" t="s">
        <v>95</v>
      </c>
    </row>
    <row r="22323" spans="1:9">
      <c r="A22323" t="s">
        <v>4</v>
      </c>
      <c r="B22323" s="4" t="s">
        <v>5</v>
      </c>
      <c r="C22323" s="4" t="s">
        <v>8</v>
      </c>
      <c r="D22323" s="4" t="s">
        <v>7</v>
      </c>
      <c r="E22323" s="4" t="s">
        <v>9</v>
      </c>
      <c r="F22323" s="4" t="s">
        <v>9</v>
      </c>
      <c r="G22323" s="4" t="s">
        <v>9</v>
      </c>
      <c r="H22323" s="4" t="s">
        <v>9</v>
      </c>
    </row>
    <row r="22324" spans="1:9">
      <c r="A22324" t="n">
        <v>189153</v>
      </c>
      <c r="B22324" s="39" t="n">
        <v>51</v>
      </c>
      <c r="C22324" s="7" t="n">
        <v>3</v>
      </c>
      <c r="D22324" s="7" t="n">
        <v>1</v>
      </c>
      <c r="E22324" s="7" t="s">
        <v>442</v>
      </c>
      <c r="F22324" s="7" t="s">
        <v>239</v>
      </c>
      <c r="G22324" s="7" t="s">
        <v>94</v>
      </c>
      <c r="H22324" s="7" t="s">
        <v>95</v>
      </c>
    </row>
    <row r="22325" spans="1:9">
      <c r="A22325" t="s">
        <v>4</v>
      </c>
      <c r="B22325" s="4" t="s">
        <v>5</v>
      </c>
      <c r="C22325" s="4" t="s">
        <v>8</v>
      </c>
      <c r="D22325" s="4" t="s">
        <v>7</v>
      </c>
      <c r="E22325" s="4" t="s">
        <v>9</v>
      </c>
      <c r="F22325" s="4" t="s">
        <v>9</v>
      </c>
      <c r="G22325" s="4" t="s">
        <v>9</v>
      </c>
      <c r="H22325" s="4" t="s">
        <v>9</v>
      </c>
    </row>
    <row r="22326" spans="1:9">
      <c r="A22326" t="n">
        <v>189166</v>
      </c>
      <c r="B22326" s="39" t="n">
        <v>51</v>
      </c>
      <c r="C22326" s="7" t="n">
        <v>3</v>
      </c>
      <c r="D22326" s="7" t="n">
        <v>2</v>
      </c>
      <c r="E22326" s="7" t="s">
        <v>442</v>
      </c>
      <c r="F22326" s="7" t="s">
        <v>239</v>
      </c>
      <c r="G22326" s="7" t="s">
        <v>94</v>
      </c>
      <c r="H22326" s="7" t="s">
        <v>95</v>
      </c>
    </row>
    <row r="22327" spans="1:9">
      <c r="A22327" t="s">
        <v>4</v>
      </c>
      <c r="B22327" s="4" t="s">
        <v>5</v>
      </c>
      <c r="C22327" s="4" t="s">
        <v>8</v>
      </c>
      <c r="D22327" s="4" t="s">
        <v>7</v>
      </c>
      <c r="E22327" s="4" t="s">
        <v>9</v>
      </c>
      <c r="F22327" s="4" t="s">
        <v>9</v>
      </c>
      <c r="G22327" s="4" t="s">
        <v>9</v>
      </c>
      <c r="H22327" s="4" t="s">
        <v>9</v>
      </c>
    </row>
    <row r="22328" spans="1:9">
      <c r="A22328" t="n">
        <v>189179</v>
      </c>
      <c r="B22328" s="39" t="n">
        <v>51</v>
      </c>
      <c r="C22328" s="7" t="n">
        <v>3</v>
      </c>
      <c r="D22328" s="7" t="n">
        <v>3</v>
      </c>
      <c r="E22328" s="7" t="s">
        <v>442</v>
      </c>
      <c r="F22328" s="7" t="s">
        <v>239</v>
      </c>
      <c r="G22328" s="7" t="s">
        <v>94</v>
      </c>
      <c r="H22328" s="7" t="s">
        <v>95</v>
      </c>
    </row>
    <row r="22329" spans="1:9">
      <c r="A22329" t="s">
        <v>4</v>
      </c>
      <c r="B22329" s="4" t="s">
        <v>5</v>
      </c>
      <c r="C22329" s="4" t="s">
        <v>8</v>
      </c>
      <c r="D22329" s="4" t="s">
        <v>7</v>
      </c>
      <c r="E22329" s="4" t="s">
        <v>9</v>
      </c>
      <c r="F22329" s="4" t="s">
        <v>9</v>
      </c>
      <c r="G22329" s="4" t="s">
        <v>9</v>
      </c>
      <c r="H22329" s="4" t="s">
        <v>9</v>
      </c>
    </row>
    <row r="22330" spans="1:9">
      <c r="A22330" t="n">
        <v>189192</v>
      </c>
      <c r="B22330" s="39" t="n">
        <v>51</v>
      </c>
      <c r="C22330" s="7" t="n">
        <v>3</v>
      </c>
      <c r="D22330" s="7" t="n">
        <v>4</v>
      </c>
      <c r="E22330" s="7" t="s">
        <v>442</v>
      </c>
      <c r="F22330" s="7" t="s">
        <v>239</v>
      </c>
      <c r="G22330" s="7" t="s">
        <v>94</v>
      </c>
      <c r="H22330" s="7" t="s">
        <v>95</v>
      </c>
    </row>
    <row r="22331" spans="1:9">
      <c r="A22331" t="s">
        <v>4</v>
      </c>
      <c r="B22331" s="4" t="s">
        <v>5</v>
      </c>
      <c r="C22331" s="4" t="s">
        <v>8</v>
      </c>
      <c r="D22331" s="4" t="s">
        <v>7</v>
      </c>
      <c r="E22331" s="4" t="s">
        <v>9</v>
      </c>
      <c r="F22331" s="4" t="s">
        <v>9</v>
      </c>
      <c r="G22331" s="4" t="s">
        <v>9</v>
      </c>
      <c r="H22331" s="4" t="s">
        <v>9</v>
      </c>
    </row>
    <row r="22332" spans="1:9">
      <c r="A22332" t="n">
        <v>189205</v>
      </c>
      <c r="B22332" s="39" t="n">
        <v>51</v>
      </c>
      <c r="C22332" s="7" t="n">
        <v>3</v>
      </c>
      <c r="D22332" s="7" t="n">
        <v>5</v>
      </c>
      <c r="E22332" s="7" t="s">
        <v>442</v>
      </c>
      <c r="F22332" s="7" t="s">
        <v>239</v>
      </c>
      <c r="G22332" s="7" t="s">
        <v>94</v>
      </c>
      <c r="H22332" s="7" t="s">
        <v>95</v>
      </c>
    </row>
    <row r="22333" spans="1:9">
      <c r="A22333" t="s">
        <v>4</v>
      </c>
      <c r="B22333" s="4" t="s">
        <v>5</v>
      </c>
      <c r="C22333" s="4" t="s">
        <v>8</v>
      </c>
      <c r="D22333" s="4" t="s">
        <v>7</v>
      </c>
      <c r="E22333" s="4" t="s">
        <v>9</v>
      </c>
      <c r="F22333" s="4" t="s">
        <v>9</v>
      </c>
      <c r="G22333" s="4" t="s">
        <v>9</v>
      </c>
      <c r="H22333" s="4" t="s">
        <v>9</v>
      </c>
    </row>
    <row r="22334" spans="1:9">
      <c r="A22334" t="n">
        <v>189218</v>
      </c>
      <c r="B22334" s="39" t="n">
        <v>51</v>
      </c>
      <c r="C22334" s="7" t="n">
        <v>3</v>
      </c>
      <c r="D22334" s="7" t="n">
        <v>6</v>
      </c>
      <c r="E22334" s="7" t="s">
        <v>442</v>
      </c>
      <c r="F22334" s="7" t="s">
        <v>239</v>
      </c>
      <c r="G22334" s="7" t="s">
        <v>94</v>
      </c>
      <c r="H22334" s="7" t="s">
        <v>95</v>
      </c>
    </row>
    <row r="22335" spans="1:9">
      <c r="A22335" t="s">
        <v>4</v>
      </c>
      <c r="B22335" s="4" t="s">
        <v>5</v>
      </c>
      <c r="C22335" s="4" t="s">
        <v>8</v>
      </c>
      <c r="D22335" s="4" t="s">
        <v>7</v>
      </c>
      <c r="E22335" s="4" t="s">
        <v>9</v>
      </c>
      <c r="F22335" s="4" t="s">
        <v>9</v>
      </c>
      <c r="G22335" s="4" t="s">
        <v>9</v>
      </c>
      <c r="H22335" s="4" t="s">
        <v>9</v>
      </c>
    </row>
    <row r="22336" spans="1:9">
      <c r="A22336" t="n">
        <v>189231</v>
      </c>
      <c r="B22336" s="39" t="n">
        <v>51</v>
      </c>
      <c r="C22336" s="7" t="n">
        <v>3</v>
      </c>
      <c r="D22336" s="7" t="n">
        <v>7</v>
      </c>
      <c r="E22336" s="7" t="s">
        <v>442</v>
      </c>
      <c r="F22336" s="7" t="s">
        <v>239</v>
      </c>
      <c r="G22336" s="7" t="s">
        <v>94</v>
      </c>
      <c r="H22336" s="7" t="s">
        <v>95</v>
      </c>
    </row>
    <row r="22337" spans="1:8">
      <c r="A22337" t="s">
        <v>4</v>
      </c>
      <c r="B22337" s="4" t="s">
        <v>5</v>
      </c>
      <c r="C22337" s="4" t="s">
        <v>8</v>
      </c>
      <c r="D22337" s="4" t="s">
        <v>7</v>
      </c>
      <c r="E22337" s="4" t="s">
        <v>9</v>
      </c>
      <c r="F22337" s="4" t="s">
        <v>9</v>
      </c>
      <c r="G22337" s="4" t="s">
        <v>9</v>
      </c>
      <c r="H22337" s="4" t="s">
        <v>9</v>
      </c>
    </row>
    <row r="22338" spans="1:8">
      <c r="A22338" t="n">
        <v>189244</v>
      </c>
      <c r="B22338" s="39" t="n">
        <v>51</v>
      </c>
      <c r="C22338" s="7" t="n">
        <v>3</v>
      </c>
      <c r="D22338" s="7" t="n">
        <v>8</v>
      </c>
      <c r="E22338" s="7" t="s">
        <v>442</v>
      </c>
      <c r="F22338" s="7" t="s">
        <v>239</v>
      </c>
      <c r="G22338" s="7" t="s">
        <v>94</v>
      </c>
      <c r="H22338" s="7" t="s">
        <v>95</v>
      </c>
    </row>
    <row r="22339" spans="1:8">
      <c r="A22339" t="s">
        <v>4</v>
      </c>
      <c r="B22339" s="4" t="s">
        <v>5</v>
      </c>
      <c r="C22339" s="4" t="s">
        <v>8</v>
      </c>
      <c r="D22339" s="4" t="s">
        <v>7</v>
      </c>
      <c r="E22339" s="4" t="s">
        <v>9</v>
      </c>
      <c r="F22339" s="4" t="s">
        <v>9</v>
      </c>
      <c r="G22339" s="4" t="s">
        <v>9</v>
      </c>
      <c r="H22339" s="4" t="s">
        <v>9</v>
      </c>
    </row>
    <row r="22340" spans="1:8">
      <c r="A22340" t="n">
        <v>189257</v>
      </c>
      <c r="B22340" s="39" t="n">
        <v>51</v>
      </c>
      <c r="C22340" s="7" t="n">
        <v>3</v>
      </c>
      <c r="D22340" s="7" t="n">
        <v>9</v>
      </c>
      <c r="E22340" s="7" t="s">
        <v>442</v>
      </c>
      <c r="F22340" s="7" t="s">
        <v>239</v>
      </c>
      <c r="G22340" s="7" t="s">
        <v>94</v>
      </c>
      <c r="H22340" s="7" t="s">
        <v>95</v>
      </c>
    </row>
    <row r="22341" spans="1:8">
      <c r="A22341" t="s">
        <v>4</v>
      </c>
      <c r="B22341" s="4" t="s">
        <v>5</v>
      </c>
      <c r="C22341" s="4" t="s">
        <v>8</v>
      </c>
      <c r="D22341" s="4" t="s">
        <v>7</v>
      </c>
      <c r="E22341" s="4" t="s">
        <v>9</v>
      </c>
      <c r="F22341" s="4" t="s">
        <v>9</v>
      </c>
      <c r="G22341" s="4" t="s">
        <v>9</v>
      </c>
      <c r="H22341" s="4" t="s">
        <v>9</v>
      </c>
    </row>
    <row r="22342" spans="1:8">
      <c r="A22342" t="n">
        <v>189270</v>
      </c>
      <c r="B22342" s="39" t="n">
        <v>51</v>
      </c>
      <c r="C22342" s="7" t="n">
        <v>3</v>
      </c>
      <c r="D22342" s="7" t="n">
        <v>11</v>
      </c>
      <c r="E22342" s="7" t="s">
        <v>442</v>
      </c>
      <c r="F22342" s="7" t="s">
        <v>239</v>
      </c>
      <c r="G22342" s="7" t="s">
        <v>94</v>
      </c>
      <c r="H22342" s="7" t="s">
        <v>95</v>
      </c>
    </row>
    <row r="22343" spans="1:8">
      <c r="A22343" t="s">
        <v>4</v>
      </c>
      <c r="B22343" s="4" t="s">
        <v>5</v>
      </c>
      <c r="C22343" s="4" t="s">
        <v>8</v>
      </c>
      <c r="D22343" s="4" t="s">
        <v>7</v>
      </c>
    </row>
    <row r="22344" spans="1:8">
      <c r="A22344" t="n">
        <v>189283</v>
      </c>
      <c r="B22344" s="27" t="n">
        <v>58</v>
      </c>
      <c r="C22344" s="7" t="n">
        <v>255</v>
      </c>
      <c r="D22344" s="7" t="n">
        <v>0</v>
      </c>
    </row>
    <row r="22345" spans="1:8">
      <c r="A22345" t="s">
        <v>4</v>
      </c>
      <c r="B22345" s="4" t="s">
        <v>5</v>
      </c>
      <c r="C22345" s="4" t="s">
        <v>7</v>
      </c>
      <c r="D22345" s="4" t="s">
        <v>13</v>
      </c>
      <c r="E22345" s="4" t="s">
        <v>13</v>
      </c>
      <c r="F22345" s="4" t="s">
        <v>13</v>
      </c>
      <c r="G22345" s="4" t="s">
        <v>7</v>
      </c>
      <c r="H22345" s="4" t="s">
        <v>7</v>
      </c>
    </row>
    <row r="22346" spans="1:8">
      <c r="A22346" t="n">
        <v>189287</v>
      </c>
      <c r="B22346" s="55" t="n">
        <v>60</v>
      </c>
      <c r="C22346" s="7" t="n">
        <v>2</v>
      </c>
      <c r="D22346" s="7" t="n">
        <v>-10</v>
      </c>
      <c r="E22346" s="7" t="n">
        <v>0</v>
      </c>
      <c r="F22346" s="7" t="n">
        <v>0</v>
      </c>
      <c r="G22346" s="7" t="n">
        <v>1000</v>
      </c>
      <c r="H22346" s="7" t="n">
        <v>0</v>
      </c>
    </row>
    <row r="22347" spans="1:8">
      <c r="A22347" t="s">
        <v>4</v>
      </c>
      <c r="B22347" s="4" t="s">
        <v>5</v>
      </c>
      <c r="C22347" s="4" t="s">
        <v>8</v>
      </c>
      <c r="D22347" s="4" t="s">
        <v>7</v>
      </c>
      <c r="E22347" s="4" t="s">
        <v>9</v>
      </c>
    </row>
    <row r="22348" spans="1:8">
      <c r="A22348" t="n">
        <v>189306</v>
      </c>
      <c r="B22348" s="39" t="n">
        <v>51</v>
      </c>
      <c r="C22348" s="7" t="n">
        <v>4</v>
      </c>
      <c r="D22348" s="7" t="n">
        <v>2</v>
      </c>
      <c r="E22348" s="7" t="s">
        <v>660</v>
      </c>
    </row>
    <row r="22349" spans="1:8">
      <c r="A22349" t="s">
        <v>4</v>
      </c>
      <c r="B22349" s="4" t="s">
        <v>5</v>
      </c>
      <c r="C22349" s="4" t="s">
        <v>7</v>
      </c>
    </row>
    <row r="22350" spans="1:8">
      <c r="A22350" t="n">
        <v>189319</v>
      </c>
      <c r="B22350" s="25" t="n">
        <v>16</v>
      </c>
      <c r="C22350" s="7" t="n">
        <v>0</v>
      </c>
    </row>
    <row r="22351" spans="1:8">
      <c r="A22351" t="s">
        <v>4</v>
      </c>
      <c r="B22351" s="4" t="s">
        <v>5</v>
      </c>
      <c r="C22351" s="4" t="s">
        <v>7</v>
      </c>
      <c r="D22351" s="4" t="s">
        <v>8</v>
      </c>
      <c r="E22351" s="4" t="s">
        <v>14</v>
      </c>
      <c r="F22351" s="4" t="s">
        <v>74</v>
      </c>
      <c r="G22351" s="4" t="s">
        <v>8</v>
      </c>
      <c r="H22351" s="4" t="s">
        <v>8</v>
      </c>
    </row>
    <row r="22352" spans="1:8">
      <c r="A22352" t="n">
        <v>189322</v>
      </c>
      <c r="B22352" s="40" t="n">
        <v>26</v>
      </c>
      <c r="C22352" s="7" t="n">
        <v>2</v>
      </c>
      <c r="D22352" s="7" t="n">
        <v>17</v>
      </c>
      <c r="E22352" s="7" t="n">
        <v>62825</v>
      </c>
      <c r="F22352" s="7" t="s">
        <v>1157</v>
      </c>
      <c r="G22352" s="7" t="n">
        <v>2</v>
      </c>
      <c r="H22352" s="7" t="n">
        <v>0</v>
      </c>
    </row>
    <row r="22353" spans="1:8">
      <c r="A22353" t="s">
        <v>4</v>
      </c>
      <c r="B22353" s="4" t="s">
        <v>5</v>
      </c>
    </row>
    <row r="22354" spans="1:8">
      <c r="A22354" t="n">
        <v>189446</v>
      </c>
      <c r="B22354" s="41" t="n">
        <v>28</v>
      </c>
    </row>
    <row r="22355" spans="1:8">
      <c r="A22355" t="s">
        <v>4</v>
      </c>
      <c r="B22355" s="4" t="s">
        <v>5</v>
      </c>
      <c r="C22355" s="4" t="s">
        <v>7</v>
      </c>
      <c r="D22355" s="4" t="s">
        <v>7</v>
      </c>
      <c r="E22355" s="4" t="s">
        <v>7</v>
      </c>
    </row>
    <row r="22356" spans="1:8">
      <c r="A22356" t="n">
        <v>189447</v>
      </c>
      <c r="B22356" s="56" t="n">
        <v>61</v>
      </c>
      <c r="C22356" s="7" t="n">
        <v>0</v>
      </c>
      <c r="D22356" s="7" t="n">
        <v>2</v>
      </c>
      <c r="E22356" s="7" t="n">
        <v>1000</v>
      </c>
    </row>
    <row r="22357" spans="1:8">
      <c r="A22357" t="s">
        <v>4</v>
      </c>
      <c r="B22357" s="4" t="s">
        <v>5</v>
      </c>
      <c r="C22357" s="4" t="s">
        <v>8</v>
      </c>
      <c r="D22357" s="4" t="s">
        <v>7</v>
      </c>
      <c r="E22357" s="4" t="s">
        <v>9</v>
      </c>
    </row>
    <row r="22358" spans="1:8">
      <c r="A22358" t="n">
        <v>189454</v>
      </c>
      <c r="B22358" s="39" t="n">
        <v>51</v>
      </c>
      <c r="C22358" s="7" t="n">
        <v>4</v>
      </c>
      <c r="D22358" s="7" t="n">
        <v>0</v>
      </c>
      <c r="E22358" s="7" t="s">
        <v>82</v>
      </c>
    </row>
    <row r="22359" spans="1:8">
      <c r="A22359" t="s">
        <v>4</v>
      </c>
      <c r="B22359" s="4" t="s">
        <v>5</v>
      </c>
      <c r="C22359" s="4" t="s">
        <v>7</v>
      </c>
    </row>
    <row r="22360" spans="1:8">
      <c r="A22360" t="n">
        <v>189468</v>
      </c>
      <c r="B22360" s="25" t="n">
        <v>16</v>
      </c>
      <c r="C22360" s="7" t="n">
        <v>0</v>
      </c>
    </row>
    <row r="22361" spans="1:8">
      <c r="A22361" t="s">
        <v>4</v>
      </c>
      <c r="B22361" s="4" t="s">
        <v>5</v>
      </c>
      <c r="C22361" s="4" t="s">
        <v>7</v>
      </c>
      <c r="D22361" s="4" t="s">
        <v>8</v>
      </c>
      <c r="E22361" s="4" t="s">
        <v>14</v>
      </c>
      <c r="F22361" s="4" t="s">
        <v>74</v>
      </c>
      <c r="G22361" s="4" t="s">
        <v>8</v>
      </c>
      <c r="H22361" s="4" t="s">
        <v>8</v>
      </c>
    </row>
    <row r="22362" spans="1:8">
      <c r="A22362" t="n">
        <v>189471</v>
      </c>
      <c r="B22362" s="40" t="n">
        <v>26</v>
      </c>
      <c r="C22362" s="7" t="n">
        <v>0</v>
      </c>
      <c r="D22362" s="7" t="n">
        <v>17</v>
      </c>
      <c r="E22362" s="7" t="n">
        <v>62826</v>
      </c>
      <c r="F22362" s="7" t="s">
        <v>1158</v>
      </c>
      <c r="G22362" s="7" t="n">
        <v>2</v>
      </c>
      <c r="H22362" s="7" t="n">
        <v>0</v>
      </c>
    </row>
    <row r="22363" spans="1:8">
      <c r="A22363" t="s">
        <v>4</v>
      </c>
      <c r="B22363" s="4" t="s">
        <v>5</v>
      </c>
    </row>
    <row r="22364" spans="1:8">
      <c r="A22364" t="n">
        <v>189532</v>
      </c>
      <c r="B22364" s="41" t="n">
        <v>28</v>
      </c>
    </row>
    <row r="22365" spans="1:8">
      <c r="A22365" t="s">
        <v>4</v>
      </c>
      <c r="B22365" s="4" t="s">
        <v>5</v>
      </c>
      <c r="C22365" s="4" t="s">
        <v>8</v>
      </c>
      <c r="D22365" s="4" t="s">
        <v>7</v>
      </c>
      <c r="E22365" s="4" t="s">
        <v>9</v>
      </c>
    </row>
    <row r="22366" spans="1:8">
      <c r="A22366" t="n">
        <v>189533</v>
      </c>
      <c r="B22366" s="39" t="n">
        <v>51</v>
      </c>
      <c r="C22366" s="7" t="n">
        <v>4</v>
      </c>
      <c r="D22366" s="7" t="n">
        <v>3</v>
      </c>
      <c r="E22366" s="7" t="s">
        <v>502</v>
      </c>
    </row>
    <row r="22367" spans="1:8">
      <c r="A22367" t="s">
        <v>4</v>
      </c>
      <c r="B22367" s="4" t="s">
        <v>5</v>
      </c>
      <c r="C22367" s="4" t="s">
        <v>7</v>
      </c>
    </row>
    <row r="22368" spans="1:8">
      <c r="A22368" t="n">
        <v>189546</v>
      </c>
      <c r="B22368" s="25" t="n">
        <v>16</v>
      </c>
      <c r="C22368" s="7" t="n">
        <v>0</v>
      </c>
    </row>
    <row r="22369" spans="1:8">
      <c r="A22369" t="s">
        <v>4</v>
      </c>
      <c r="B22369" s="4" t="s">
        <v>5</v>
      </c>
      <c r="C22369" s="4" t="s">
        <v>7</v>
      </c>
      <c r="D22369" s="4" t="s">
        <v>8</v>
      </c>
      <c r="E22369" s="4" t="s">
        <v>14</v>
      </c>
      <c r="F22369" s="4" t="s">
        <v>74</v>
      </c>
      <c r="G22369" s="4" t="s">
        <v>8</v>
      </c>
      <c r="H22369" s="4" t="s">
        <v>8</v>
      </c>
    </row>
    <row r="22370" spans="1:8">
      <c r="A22370" t="n">
        <v>189549</v>
      </c>
      <c r="B22370" s="40" t="n">
        <v>26</v>
      </c>
      <c r="C22370" s="7" t="n">
        <v>3</v>
      </c>
      <c r="D22370" s="7" t="n">
        <v>17</v>
      </c>
      <c r="E22370" s="7" t="n">
        <v>62827</v>
      </c>
      <c r="F22370" s="7" t="s">
        <v>1159</v>
      </c>
      <c r="G22370" s="7" t="n">
        <v>2</v>
      </c>
      <c r="H22370" s="7" t="n">
        <v>0</v>
      </c>
    </row>
    <row r="22371" spans="1:8">
      <c r="A22371" t="s">
        <v>4</v>
      </c>
      <c r="B22371" s="4" t="s">
        <v>5</v>
      </c>
    </row>
    <row r="22372" spans="1:8">
      <c r="A22372" t="n">
        <v>189622</v>
      </c>
      <c r="B22372" s="41" t="n">
        <v>28</v>
      </c>
    </row>
    <row r="22373" spans="1:8">
      <c r="A22373" t="s">
        <v>4</v>
      </c>
      <c r="B22373" s="4" t="s">
        <v>5</v>
      </c>
      <c r="C22373" s="4" t="s">
        <v>7</v>
      </c>
      <c r="D22373" s="4" t="s">
        <v>8</v>
      </c>
    </row>
    <row r="22374" spans="1:8">
      <c r="A22374" t="n">
        <v>189623</v>
      </c>
      <c r="B22374" s="42" t="n">
        <v>89</v>
      </c>
      <c r="C22374" s="7" t="n">
        <v>65533</v>
      </c>
      <c r="D22374" s="7" t="n">
        <v>1</v>
      </c>
    </row>
    <row r="22375" spans="1:8">
      <c r="A22375" t="s">
        <v>4</v>
      </c>
      <c r="B22375" s="4" t="s">
        <v>5</v>
      </c>
      <c r="C22375" s="4" t="s">
        <v>8</v>
      </c>
      <c r="D22375" s="4" t="s">
        <v>7</v>
      </c>
      <c r="E22375" s="4" t="s">
        <v>13</v>
      </c>
    </row>
    <row r="22376" spans="1:8">
      <c r="A22376" t="n">
        <v>189627</v>
      </c>
      <c r="B22376" s="27" t="n">
        <v>58</v>
      </c>
      <c r="C22376" s="7" t="n">
        <v>101</v>
      </c>
      <c r="D22376" s="7" t="n">
        <v>300</v>
      </c>
      <c r="E22376" s="7" t="n">
        <v>1</v>
      </c>
    </row>
    <row r="22377" spans="1:8">
      <c r="A22377" t="s">
        <v>4</v>
      </c>
      <c r="B22377" s="4" t="s">
        <v>5</v>
      </c>
      <c r="C22377" s="4" t="s">
        <v>8</v>
      </c>
      <c r="D22377" s="4" t="s">
        <v>7</v>
      </c>
    </row>
    <row r="22378" spans="1:8">
      <c r="A22378" t="n">
        <v>189635</v>
      </c>
      <c r="B22378" s="27" t="n">
        <v>58</v>
      </c>
      <c r="C22378" s="7" t="n">
        <v>254</v>
      </c>
      <c r="D22378" s="7" t="n">
        <v>0</v>
      </c>
    </row>
    <row r="22379" spans="1:8">
      <c r="A22379" t="s">
        <v>4</v>
      </c>
      <c r="B22379" s="4" t="s">
        <v>5</v>
      </c>
      <c r="C22379" s="4" t="s">
        <v>7</v>
      </c>
      <c r="D22379" s="4" t="s">
        <v>13</v>
      </c>
      <c r="E22379" s="4" t="s">
        <v>13</v>
      </c>
      <c r="F22379" s="4" t="s">
        <v>13</v>
      </c>
      <c r="G22379" s="4" t="s">
        <v>7</v>
      </c>
      <c r="H22379" s="4" t="s">
        <v>7</v>
      </c>
    </row>
    <row r="22380" spans="1:8">
      <c r="A22380" t="n">
        <v>189639</v>
      </c>
      <c r="B22380" s="55" t="n">
        <v>60</v>
      </c>
      <c r="C22380" s="7" t="n">
        <v>0</v>
      </c>
      <c r="D22380" s="7" t="n">
        <v>0</v>
      </c>
      <c r="E22380" s="7" t="n">
        <v>0</v>
      </c>
      <c r="F22380" s="7" t="n">
        <v>0</v>
      </c>
      <c r="G22380" s="7" t="n">
        <v>0</v>
      </c>
      <c r="H22380" s="7" t="n">
        <v>1</v>
      </c>
    </row>
    <row r="22381" spans="1:8">
      <c r="A22381" t="s">
        <v>4</v>
      </c>
      <c r="B22381" s="4" t="s">
        <v>5</v>
      </c>
      <c r="C22381" s="4" t="s">
        <v>7</v>
      </c>
      <c r="D22381" s="4" t="s">
        <v>13</v>
      </c>
      <c r="E22381" s="4" t="s">
        <v>13</v>
      </c>
      <c r="F22381" s="4" t="s">
        <v>13</v>
      </c>
      <c r="G22381" s="4" t="s">
        <v>7</v>
      </c>
      <c r="H22381" s="4" t="s">
        <v>7</v>
      </c>
    </row>
    <row r="22382" spans="1:8">
      <c r="A22382" t="n">
        <v>189658</v>
      </c>
      <c r="B22382" s="55" t="n">
        <v>60</v>
      </c>
      <c r="C22382" s="7" t="n">
        <v>0</v>
      </c>
      <c r="D22382" s="7" t="n">
        <v>0</v>
      </c>
      <c r="E22382" s="7" t="n">
        <v>0</v>
      </c>
      <c r="F22382" s="7" t="n">
        <v>0</v>
      </c>
      <c r="G22382" s="7" t="n">
        <v>0</v>
      </c>
      <c r="H22382" s="7" t="n">
        <v>0</v>
      </c>
    </row>
    <row r="22383" spans="1:8">
      <c r="A22383" t="s">
        <v>4</v>
      </c>
      <c r="B22383" s="4" t="s">
        <v>5</v>
      </c>
      <c r="C22383" s="4" t="s">
        <v>7</v>
      </c>
      <c r="D22383" s="4" t="s">
        <v>7</v>
      </c>
      <c r="E22383" s="4" t="s">
        <v>7</v>
      </c>
    </row>
    <row r="22384" spans="1:8">
      <c r="A22384" t="n">
        <v>189677</v>
      </c>
      <c r="B22384" s="56" t="n">
        <v>61</v>
      </c>
      <c r="C22384" s="7" t="n">
        <v>0</v>
      </c>
      <c r="D22384" s="7" t="n">
        <v>65533</v>
      </c>
      <c r="E22384" s="7" t="n">
        <v>0</v>
      </c>
    </row>
    <row r="22385" spans="1:8">
      <c r="A22385" t="s">
        <v>4</v>
      </c>
      <c r="B22385" s="4" t="s">
        <v>5</v>
      </c>
      <c r="C22385" s="4" t="s">
        <v>7</v>
      </c>
      <c r="D22385" s="4" t="s">
        <v>14</v>
      </c>
    </row>
    <row r="22386" spans="1:8">
      <c r="A22386" t="n">
        <v>189684</v>
      </c>
      <c r="B22386" s="43" t="n">
        <v>44</v>
      </c>
      <c r="C22386" s="7" t="n">
        <v>80</v>
      </c>
      <c r="D22386" s="7" t="n">
        <v>1</v>
      </c>
    </row>
    <row r="22387" spans="1:8">
      <c r="A22387" t="s">
        <v>4</v>
      </c>
      <c r="B22387" s="4" t="s">
        <v>5</v>
      </c>
      <c r="C22387" s="4" t="s">
        <v>8</v>
      </c>
      <c r="D22387" s="4" t="s">
        <v>8</v>
      </c>
      <c r="E22387" s="4" t="s">
        <v>13</v>
      </c>
      <c r="F22387" s="4" t="s">
        <v>13</v>
      </c>
      <c r="G22387" s="4" t="s">
        <v>13</v>
      </c>
      <c r="H22387" s="4" t="s">
        <v>7</v>
      </c>
    </row>
    <row r="22388" spans="1:8">
      <c r="A22388" t="n">
        <v>189691</v>
      </c>
      <c r="B22388" s="31" t="n">
        <v>45</v>
      </c>
      <c r="C22388" s="7" t="n">
        <v>2</v>
      </c>
      <c r="D22388" s="7" t="n">
        <v>3</v>
      </c>
      <c r="E22388" s="7" t="n">
        <v>0.899999976158142</v>
      </c>
      <c r="F22388" s="7" t="n">
        <v>3.54999995231628</v>
      </c>
      <c r="G22388" s="7" t="n">
        <v>44.2999992370605</v>
      </c>
      <c r="H22388" s="7" t="n">
        <v>0</v>
      </c>
    </row>
    <row r="22389" spans="1:8">
      <c r="A22389" t="s">
        <v>4</v>
      </c>
      <c r="B22389" s="4" t="s">
        <v>5</v>
      </c>
      <c r="C22389" s="4" t="s">
        <v>8</v>
      </c>
      <c r="D22389" s="4" t="s">
        <v>8</v>
      </c>
      <c r="E22389" s="4" t="s">
        <v>13</v>
      </c>
      <c r="F22389" s="4" t="s">
        <v>13</v>
      </c>
      <c r="G22389" s="4" t="s">
        <v>13</v>
      </c>
      <c r="H22389" s="4" t="s">
        <v>7</v>
      </c>
      <c r="I22389" s="4" t="s">
        <v>8</v>
      </c>
    </row>
    <row r="22390" spans="1:8">
      <c r="A22390" t="n">
        <v>189708</v>
      </c>
      <c r="B22390" s="31" t="n">
        <v>45</v>
      </c>
      <c r="C22390" s="7" t="n">
        <v>4</v>
      </c>
      <c r="D22390" s="7" t="n">
        <v>3</v>
      </c>
      <c r="E22390" s="7" t="n">
        <v>352.5</v>
      </c>
      <c r="F22390" s="7" t="n">
        <v>190</v>
      </c>
      <c r="G22390" s="7" t="n">
        <v>0</v>
      </c>
      <c r="H22390" s="7" t="n">
        <v>0</v>
      </c>
      <c r="I22390" s="7" t="n">
        <v>0</v>
      </c>
    </row>
    <row r="22391" spans="1:8">
      <c r="A22391" t="s">
        <v>4</v>
      </c>
      <c r="B22391" s="4" t="s">
        <v>5</v>
      </c>
      <c r="C22391" s="4" t="s">
        <v>8</v>
      </c>
      <c r="D22391" s="4" t="s">
        <v>8</v>
      </c>
      <c r="E22391" s="4" t="s">
        <v>13</v>
      </c>
      <c r="F22391" s="4" t="s">
        <v>7</v>
      </c>
    </row>
    <row r="22392" spans="1:8">
      <c r="A22392" t="n">
        <v>189726</v>
      </c>
      <c r="B22392" s="31" t="n">
        <v>45</v>
      </c>
      <c r="C22392" s="7" t="n">
        <v>5</v>
      </c>
      <c r="D22392" s="7" t="n">
        <v>3</v>
      </c>
      <c r="E22392" s="7" t="n">
        <v>2</v>
      </c>
      <c r="F22392" s="7" t="n">
        <v>0</v>
      </c>
    </row>
    <row r="22393" spans="1:8">
      <c r="A22393" t="s">
        <v>4</v>
      </c>
      <c r="B22393" s="4" t="s">
        <v>5</v>
      </c>
      <c r="C22393" s="4" t="s">
        <v>8</v>
      </c>
      <c r="D22393" s="4" t="s">
        <v>8</v>
      </c>
      <c r="E22393" s="4" t="s">
        <v>13</v>
      </c>
      <c r="F22393" s="4" t="s">
        <v>7</v>
      </c>
    </row>
    <row r="22394" spans="1:8">
      <c r="A22394" t="n">
        <v>189735</v>
      </c>
      <c r="B22394" s="31" t="n">
        <v>45</v>
      </c>
      <c r="C22394" s="7" t="n">
        <v>11</v>
      </c>
      <c r="D22394" s="7" t="n">
        <v>3</v>
      </c>
      <c r="E22394" s="7" t="n">
        <v>31.7000007629395</v>
      </c>
      <c r="F22394" s="7" t="n">
        <v>0</v>
      </c>
    </row>
    <row r="22395" spans="1:8">
      <c r="A22395" t="s">
        <v>4</v>
      </c>
      <c r="B22395" s="4" t="s">
        <v>5</v>
      </c>
      <c r="C22395" s="4" t="s">
        <v>8</v>
      </c>
      <c r="D22395" s="4" t="s">
        <v>8</v>
      </c>
      <c r="E22395" s="4" t="s">
        <v>13</v>
      </c>
      <c r="F22395" s="4" t="s">
        <v>13</v>
      </c>
      <c r="G22395" s="4" t="s">
        <v>13</v>
      </c>
      <c r="H22395" s="4" t="s">
        <v>7</v>
      </c>
      <c r="I22395" s="4" t="s">
        <v>8</v>
      </c>
    </row>
    <row r="22396" spans="1:8">
      <c r="A22396" t="n">
        <v>189744</v>
      </c>
      <c r="B22396" s="31" t="n">
        <v>45</v>
      </c>
      <c r="C22396" s="7" t="n">
        <v>4</v>
      </c>
      <c r="D22396" s="7" t="n">
        <v>3</v>
      </c>
      <c r="E22396" s="7" t="n">
        <v>352.5</v>
      </c>
      <c r="F22396" s="7" t="n">
        <v>200</v>
      </c>
      <c r="G22396" s="7" t="n">
        <v>0</v>
      </c>
      <c r="H22396" s="7" t="n">
        <v>50000</v>
      </c>
      <c r="I22396" s="7" t="n">
        <v>0</v>
      </c>
    </row>
    <row r="22397" spans="1:8">
      <c r="A22397" t="s">
        <v>4</v>
      </c>
      <c r="B22397" s="4" t="s">
        <v>5</v>
      </c>
      <c r="C22397" s="4" t="s">
        <v>8</v>
      </c>
      <c r="D22397" s="4" t="s">
        <v>7</v>
      </c>
    </row>
    <row r="22398" spans="1:8">
      <c r="A22398" t="n">
        <v>189762</v>
      </c>
      <c r="B22398" s="27" t="n">
        <v>58</v>
      </c>
      <c r="C22398" s="7" t="n">
        <v>255</v>
      </c>
      <c r="D22398" s="7" t="n">
        <v>0</v>
      </c>
    </row>
    <row r="22399" spans="1:8">
      <c r="A22399" t="s">
        <v>4</v>
      </c>
      <c r="B22399" s="4" t="s">
        <v>5</v>
      </c>
      <c r="C22399" s="4" t="s">
        <v>8</v>
      </c>
      <c r="D22399" s="4" t="s">
        <v>7</v>
      </c>
      <c r="E22399" s="4" t="s">
        <v>9</v>
      </c>
    </row>
    <row r="22400" spans="1:8">
      <c r="A22400" t="n">
        <v>189766</v>
      </c>
      <c r="B22400" s="39" t="n">
        <v>51</v>
      </c>
      <c r="C22400" s="7" t="n">
        <v>4</v>
      </c>
      <c r="D22400" s="7" t="n">
        <v>80</v>
      </c>
      <c r="E22400" s="7" t="s">
        <v>73</v>
      </c>
    </row>
    <row r="22401" spans="1:9">
      <c r="A22401" t="s">
        <v>4</v>
      </c>
      <c r="B22401" s="4" t="s">
        <v>5</v>
      </c>
      <c r="C22401" s="4" t="s">
        <v>7</v>
      </c>
    </row>
    <row r="22402" spans="1:9">
      <c r="A22402" t="n">
        <v>189779</v>
      </c>
      <c r="B22402" s="25" t="n">
        <v>16</v>
      </c>
      <c r="C22402" s="7" t="n">
        <v>0</v>
      </c>
    </row>
    <row r="22403" spans="1:9">
      <c r="A22403" t="s">
        <v>4</v>
      </c>
      <c r="B22403" s="4" t="s">
        <v>5</v>
      </c>
      <c r="C22403" s="4" t="s">
        <v>7</v>
      </c>
      <c r="D22403" s="4" t="s">
        <v>8</v>
      </c>
      <c r="E22403" s="4" t="s">
        <v>14</v>
      </c>
      <c r="F22403" s="4" t="s">
        <v>74</v>
      </c>
      <c r="G22403" s="4" t="s">
        <v>8</v>
      </c>
      <c r="H22403" s="4" t="s">
        <v>8</v>
      </c>
      <c r="I22403" s="4" t="s">
        <v>8</v>
      </c>
      <c r="J22403" s="4" t="s">
        <v>14</v>
      </c>
      <c r="K22403" s="4" t="s">
        <v>74</v>
      </c>
      <c r="L22403" s="4" t="s">
        <v>8</v>
      </c>
      <c r="M22403" s="4" t="s">
        <v>8</v>
      </c>
      <c r="N22403" s="4" t="s">
        <v>8</v>
      </c>
      <c r="O22403" s="4" t="s">
        <v>14</v>
      </c>
      <c r="P22403" s="4" t="s">
        <v>74</v>
      </c>
      <c r="Q22403" s="4" t="s">
        <v>8</v>
      </c>
      <c r="R22403" s="4" t="s">
        <v>8</v>
      </c>
    </row>
    <row r="22404" spans="1:9">
      <c r="A22404" t="n">
        <v>189782</v>
      </c>
      <c r="B22404" s="40" t="n">
        <v>26</v>
      </c>
      <c r="C22404" s="7" t="n">
        <v>80</v>
      </c>
      <c r="D22404" s="7" t="n">
        <v>17</v>
      </c>
      <c r="E22404" s="7" t="n">
        <v>62828</v>
      </c>
      <c r="F22404" s="7" t="s">
        <v>1160</v>
      </c>
      <c r="G22404" s="7" t="n">
        <v>2</v>
      </c>
      <c r="H22404" s="7" t="n">
        <v>3</v>
      </c>
      <c r="I22404" s="7" t="n">
        <v>17</v>
      </c>
      <c r="J22404" s="7" t="n">
        <v>62829</v>
      </c>
      <c r="K22404" s="7" t="s">
        <v>1161</v>
      </c>
      <c r="L22404" s="7" t="n">
        <v>2</v>
      </c>
      <c r="M22404" s="7" t="n">
        <v>3</v>
      </c>
      <c r="N22404" s="7" t="n">
        <v>17</v>
      </c>
      <c r="O22404" s="7" t="n">
        <v>62830</v>
      </c>
      <c r="P22404" s="7" t="s">
        <v>1162</v>
      </c>
      <c r="Q22404" s="7" t="n">
        <v>2</v>
      </c>
      <c r="R22404" s="7" t="n">
        <v>0</v>
      </c>
    </row>
    <row r="22405" spans="1:9">
      <c r="A22405" t="s">
        <v>4</v>
      </c>
      <c r="B22405" s="4" t="s">
        <v>5</v>
      </c>
    </row>
    <row r="22406" spans="1:9">
      <c r="A22406" t="n">
        <v>189999</v>
      </c>
      <c r="B22406" s="41" t="n">
        <v>28</v>
      </c>
    </row>
    <row r="22407" spans="1:9">
      <c r="A22407" t="s">
        <v>4</v>
      </c>
      <c r="B22407" s="4" t="s">
        <v>5</v>
      </c>
      <c r="C22407" s="4" t="s">
        <v>8</v>
      </c>
      <c r="D22407" s="4" t="s">
        <v>7</v>
      </c>
      <c r="E22407" s="4" t="s">
        <v>7</v>
      </c>
      <c r="F22407" s="4" t="s">
        <v>8</v>
      </c>
    </row>
    <row r="22408" spans="1:9">
      <c r="A22408" t="n">
        <v>190000</v>
      </c>
      <c r="B22408" s="37" t="n">
        <v>25</v>
      </c>
      <c r="C22408" s="7" t="n">
        <v>1</v>
      </c>
      <c r="D22408" s="7" t="n">
        <v>260</v>
      </c>
      <c r="E22408" s="7" t="n">
        <v>640</v>
      </c>
      <c r="F22408" s="7" t="n">
        <v>1</v>
      </c>
    </row>
    <row r="22409" spans="1:9">
      <c r="A22409" t="s">
        <v>4</v>
      </c>
      <c r="B22409" s="4" t="s">
        <v>5</v>
      </c>
      <c r="C22409" s="4" t="s">
        <v>8</v>
      </c>
      <c r="D22409" s="4" t="s">
        <v>7</v>
      </c>
      <c r="E22409" s="4" t="s">
        <v>9</v>
      </c>
    </row>
    <row r="22410" spans="1:9">
      <c r="A22410" t="n">
        <v>190007</v>
      </c>
      <c r="B22410" s="39" t="n">
        <v>51</v>
      </c>
      <c r="C22410" s="7" t="n">
        <v>4</v>
      </c>
      <c r="D22410" s="7" t="n">
        <v>1</v>
      </c>
      <c r="E22410" s="7" t="s">
        <v>1163</v>
      </c>
    </row>
    <row r="22411" spans="1:9">
      <c r="A22411" t="s">
        <v>4</v>
      </c>
      <c r="B22411" s="4" t="s">
        <v>5</v>
      </c>
      <c r="C22411" s="4" t="s">
        <v>7</v>
      </c>
    </row>
    <row r="22412" spans="1:9">
      <c r="A22412" t="n">
        <v>190021</v>
      </c>
      <c r="B22412" s="25" t="n">
        <v>16</v>
      </c>
      <c r="C22412" s="7" t="n">
        <v>0</v>
      </c>
    </row>
    <row r="22413" spans="1:9">
      <c r="A22413" t="s">
        <v>4</v>
      </c>
      <c r="B22413" s="4" t="s">
        <v>5</v>
      </c>
      <c r="C22413" s="4" t="s">
        <v>7</v>
      </c>
      <c r="D22413" s="4" t="s">
        <v>8</v>
      </c>
      <c r="E22413" s="4" t="s">
        <v>14</v>
      </c>
      <c r="F22413" s="4" t="s">
        <v>74</v>
      </c>
      <c r="G22413" s="4" t="s">
        <v>8</v>
      </c>
      <c r="H22413" s="4" t="s">
        <v>8</v>
      </c>
    </row>
    <row r="22414" spans="1:9">
      <c r="A22414" t="n">
        <v>190024</v>
      </c>
      <c r="B22414" s="40" t="n">
        <v>26</v>
      </c>
      <c r="C22414" s="7" t="n">
        <v>1</v>
      </c>
      <c r="D22414" s="7" t="n">
        <v>17</v>
      </c>
      <c r="E22414" s="7" t="n">
        <v>62831</v>
      </c>
      <c r="F22414" s="7" t="s">
        <v>1164</v>
      </c>
      <c r="G22414" s="7" t="n">
        <v>2</v>
      </c>
      <c r="H22414" s="7" t="n">
        <v>0</v>
      </c>
    </row>
    <row r="22415" spans="1:9">
      <c r="A22415" t="s">
        <v>4</v>
      </c>
      <c r="B22415" s="4" t="s">
        <v>5</v>
      </c>
    </row>
    <row r="22416" spans="1:9">
      <c r="A22416" t="n">
        <v>190088</v>
      </c>
      <c r="B22416" s="41" t="n">
        <v>28</v>
      </c>
    </row>
    <row r="22417" spans="1:18">
      <c r="A22417" t="s">
        <v>4</v>
      </c>
      <c r="B22417" s="4" t="s">
        <v>5</v>
      </c>
      <c r="C22417" s="4" t="s">
        <v>8</v>
      </c>
      <c r="D22417" s="4" t="s">
        <v>7</v>
      </c>
      <c r="E22417" s="4" t="s">
        <v>7</v>
      </c>
      <c r="F22417" s="4" t="s">
        <v>8</v>
      </c>
    </row>
    <row r="22418" spans="1:18">
      <c r="A22418" t="n">
        <v>190089</v>
      </c>
      <c r="B22418" s="37" t="n">
        <v>25</v>
      </c>
      <c r="C22418" s="7" t="n">
        <v>1</v>
      </c>
      <c r="D22418" s="7" t="n">
        <v>65535</v>
      </c>
      <c r="E22418" s="7" t="n">
        <v>65535</v>
      </c>
      <c r="F22418" s="7" t="n">
        <v>0</v>
      </c>
    </row>
    <row r="22419" spans="1:18">
      <c r="A22419" t="s">
        <v>4</v>
      </c>
      <c r="B22419" s="4" t="s">
        <v>5</v>
      </c>
      <c r="C22419" s="4" t="s">
        <v>8</v>
      </c>
      <c r="D22419" s="4" t="s">
        <v>7</v>
      </c>
      <c r="E22419" s="4" t="s">
        <v>7</v>
      </c>
      <c r="F22419" s="4" t="s">
        <v>8</v>
      </c>
    </row>
    <row r="22420" spans="1:18">
      <c r="A22420" t="n">
        <v>190096</v>
      </c>
      <c r="B22420" s="37" t="n">
        <v>25</v>
      </c>
      <c r="C22420" s="7" t="n">
        <v>1</v>
      </c>
      <c r="D22420" s="7" t="n">
        <v>260</v>
      </c>
      <c r="E22420" s="7" t="n">
        <v>640</v>
      </c>
      <c r="F22420" s="7" t="n">
        <v>2</v>
      </c>
    </row>
    <row r="22421" spans="1:18">
      <c r="A22421" t="s">
        <v>4</v>
      </c>
      <c r="B22421" s="4" t="s">
        <v>5</v>
      </c>
      <c r="C22421" s="4" t="s">
        <v>8</v>
      </c>
      <c r="D22421" s="4" t="s">
        <v>7</v>
      </c>
      <c r="E22421" s="4" t="s">
        <v>9</v>
      </c>
    </row>
    <row r="22422" spans="1:18">
      <c r="A22422" t="n">
        <v>190103</v>
      </c>
      <c r="B22422" s="39" t="n">
        <v>51</v>
      </c>
      <c r="C22422" s="7" t="n">
        <v>4</v>
      </c>
      <c r="D22422" s="7" t="n">
        <v>9</v>
      </c>
      <c r="E22422" s="7" t="s">
        <v>90</v>
      </c>
    </row>
    <row r="22423" spans="1:18">
      <c r="A22423" t="s">
        <v>4</v>
      </c>
      <c r="B22423" s="4" t="s">
        <v>5</v>
      </c>
      <c r="C22423" s="4" t="s">
        <v>7</v>
      </c>
    </row>
    <row r="22424" spans="1:18">
      <c r="A22424" t="n">
        <v>190117</v>
      </c>
      <c r="B22424" s="25" t="n">
        <v>16</v>
      </c>
      <c r="C22424" s="7" t="n">
        <v>0</v>
      </c>
    </row>
    <row r="22425" spans="1:18">
      <c r="A22425" t="s">
        <v>4</v>
      </c>
      <c r="B22425" s="4" t="s">
        <v>5</v>
      </c>
      <c r="C22425" s="4" t="s">
        <v>7</v>
      </c>
      <c r="D22425" s="4" t="s">
        <v>8</v>
      </c>
      <c r="E22425" s="4" t="s">
        <v>14</v>
      </c>
      <c r="F22425" s="4" t="s">
        <v>74</v>
      </c>
      <c r="G22425" s="4" t="s">
        <v>8</v>
      </c>
      <c r="H22425" s="4" t="s">
        <v>8</v>
      </c>
    </row>
    <row r="22426" spans="1:18">
      <c r="A22426" t="n">
        <v>190120</v>
      </c>
      <c r="B22426" s="40" t="n">
        <v>26</v>
      </c>
      <c r="C22426" s="7" t="n">
        <v>9</v>
      </c>
      <c r="D22426" s="7" t="n">
        <v>17</v>
      </c>
      <c r="E22426" s="7" t="n">
        <v>62832</v>
      </c>
      <c r="F22426" s="7" t="s">
        <v>1165</v>
      </c>
      <c r="G22426" s="7" t="n">
        <v>2</v>
      </c>
      <c r="H22426" s="7" t="n">
        <v>0</v>
      </c>
    </row>
    <row r="22427" spans="1:18">
      <c r="A22427" t="s">
        <v>4</v>
      </c>
      <c r="B22427" s="4" t="s">
        <v>5</v>
      </c>
    </row>
    <row r="22428" spans="1:18">
      <c r="A22428" t="n">
        <v>190249</v>
      </c>
      <c r="B22428" s="41" t="n">
        <v>28</v>
      </c>
    </row>
    <row r="22429" spans="1:18">
      <c r="A22429" t="s">
        <v>4</v>
      </c>
      <c r="B22429" s="4" t="s">
        <v>5</v>
      </c>
      <c r="C22429" s="4" t="s">
        <v>8</v>
      </c>
      <c r="D22429" s="4" t="s">
        <v>7</v>
      </c>
      <c r="E22429" s="4" t="s">
        <v>7</v>
      </c>
      <c r="F22429" s="4" t="s">
        <v>8</v>
      </c>
    </row>
    <row r="22430" spans="1:18">
      <c r="A22430" t="n">
        <v>190250</v>
      </c>
      <c r="B22430" s="37" t="n">
        <v>25</v>
      </c>
      <c r="C22430" s="7" t="n">
        <v>1</v>
      </c>
      <c r="D22430" s="7" t="n">
        <v>65535</v>
      </c>
      <c r="E22430" s="7" t="n">
        <v>65535</v>
      </c>
      <c r="F22430" s="7" t="n">
        <v>0</v>
      </c>
    </row>
    <row r="22431" spans="1:18">
      <c r="A22431" t="s">
        <v>4</v>
      </c>
      <c r="B22431" s="4" t="s">
        <v>5</v>
      </c>
      <c r="C22431" s="4" t="s">
        <v>8</v>
      </c>
      <c r="D22431" s="4" t="s">
        <v>7</v>
      </c>
      <c r="E22431" s="4" t="s">
        <v>7</v>
      </c>
      <c r="F22431" s="4" t="s">
        <v>8</v>
      </c>
    </row>
    <row r="22432" spans="1:18">
      <c r="A22432" t="n">
        <v>190257</v>
      </c>
      <c r="B22432" s="37" t="n">
        <v>25</v>
      </c>
      <c r="C22432" s="7" t="n">
        <v>1</v>
      </c>
      <c r="D22432" s="7" t="n">
        <v>60</v>
      </c>
      <c r="E22432" s="7" t="n">
        <v>640</v>
      </c>
      <c r="F22432" s="7" t="n">
        <v>2</v>
      </c>
    </row>
    <row r="22433" spans="1:8">
      <c r="A22433" t="s">
        <v>4</v>
      </c>
      <c r="B22433" s="4" t="s">
        <v>5</v>
      </c>
      <c r="C22433" s="4" t="s">
        <v>8</v>
      </c>
      <c r="D22433" s="4" t="s">
        <v>7</v>
      </c>
      <c r="E22433" s="4" t="s">
        <v>9</v>
      </c>
    </row>
    <row r="22434" spans="1:8">
      <c r="A22434" t="n">
        <v>190264</v>
      </c>
      <c r="B22434" s="39" t="n">
        <v>51</v>
      </c>
      <c r="C22434" s="7" t="n">
        <v>4</v>
      </c>
      <c r="D22434" s="7" t="n">
        <v>6</v>
      </c>
      <c r="E22434" s="7" t="s">
        <v>633</v>
      </c>
    </row>
    <row r="22435" spans="1:8">
      <c r="A22435" t="s">
        <v>4</v>
      </c>
      <c r="B22435" s="4" t="s">
        <v>5</v>
      </c>
      <c r="C22435" s="4" t="s">
        <v>7</v>
      </c>
    </row>
    <row r="22436" spans="1:8">
      <c r="A22436" t="n">
        <v>190278</v>
      </c>
      <c r="B22436" s="25" t="n">
        <v>16</v>
      </c>
      <c r="C22436" s="7" t="n">
        <v>0</v>
      </c>
    </row>
    <row r="22437" spans="1:8">
      <c r="A22437" t="s">
        <v>4</v>
      </c>
      <c r="B22437" s="4" t="s">
        <v>5</v>
      </c>
      <c r="C22437" s="4" t="s">
        <v>7</v>
      </c>
      <c r="D22437" s="4" t="s">
        <v>8</v>
      </c>
      <c r="E22437" s="4" t="s">
        <v>14</v>
      </c>
      <c r="F22437" s="4" t="s">
        <v>74</v>
      </c>
      <c r="G22437" s="4" t="s">
        <v>8</v>
      </c>
      <c r="H22437" s="4" t="s">
        <v>8</v>
      </c>
    </row>
    <row r="22438" spans="1:8">
      <c r="A22438" t="n">
        <v>190281</v>
      </c>
      <c r="B22438" s="40" t="n">
        <v>26</v>
      </c>
      <c r="C22438" s="7" t="n">
        <v>6</v>
      </c>
      <c r="D22438" s="7" t="n">
        <v>17</v>
      </c>
      <c r="E22438" s="7" t="n">
        <v>62833</v>
      </c>
      <c r="F22438" s="7" t="s">
        <v>1166</v>
      </c>
      <c r="G22438" s="7" t="n">
        <v>2</v>
      </c>
      <c r="H22438" s="7" t="n">
        <v>0</v>
      </c>
    </row>
    <row r="22439" spans="1:8">
      <c r="A22439" t="s">
        <v>4</v>
      </c>
      <c r="B22439" s="4" t="s">
        <v>5</v>
      </c>
    </row>
    <row r="22440" spans="1:8">
      <c r="A22440" t="n">
        <v>190356</v>
      </c>
      <c r="B22440" s="41" t="n">
        <v>28</v>
      </c>
    </row>
    <row r="22441" spans="1:8">
      <c r="A22441" t="s">
        <v>4</v>
      </c>
      <c r="B22441" s="4" t="s">
        <v>5</v>
      </c>
      <c r="C22441" s="4" t="s">
        <v>8</v>
      </c>
      <c r="D22441" s="4" t="s">
        <v>7</v>
      </c>
      <c r="E22441" s="4" t="s">
        <v>7</v>
      </c>
      <c r="F22441" s="4" t="s">
        <v>8</v>
      </c>
    </row>
    <row r="22442" spans="1:8">
      <c r="A22442" t="n">
        <v>190357</v>
      </c>
      <c r="B22442" s="37" t="n">
        <v>25</v>
      </c>
      <c r="C22442" s="7" t="n">
        <v>1</v>
      </c>
      <c r="D22442" s="7" t="n">
        <v>65535</v>
      </c>
      <c r="E22442" s="7" t="n">
        <v>65535</v>
      </c>
      <c r="F22442" s="7" t="n">
        <v>0</v>
      </c>
    </row>
    <row r="22443" spans="1:8">
      <c r="A22443" t="s">
        <v>4</v>
      </c>
      <c r="B22443" s="4" t="s">
        <v>5</v>
      </c>
      <c r="C22443" s="4" t="s">
        <v>8</v>
      </c>
      <c r="D22443" s="4" t="s">
        <v>7</v>
      </c>
      <c r="E22443" s="4" t="s">
        <v>9</v>
      </c>
    </row>
    <row r="22444" spans="1:8">
      <c r="A22444" t="n">
        <v>190364</v>
      </c>
      <c r="B22444" s="39" t="n">
        <v>51</v>
      </c>
      <c r="C22444" s="7" t="n">
        <v>4</v>
      </c>
      <c r="D22444" s="7" t="n">
        <v>80</v>
      </c>
      <c r="E22444" s="7" t="s">
        <v>285</v>
      </c>
    </row>
    <row r="22445" spans="1:8">
      <c r="A22445" t="s">
        <v>4</v>
      </c>
      <c r="B22445" s="4" t="s">
        <v>5</v>
      </c>
      <c r="C22445" s="4" t="s">
        <v>7</v>
      </c>
    </row>
    <row r="22446" spans="1:8">
      <c r="A22446" t="n">
        <v>190378</v>
      </c>
      <c r="B22446" s="25" t="n">
        <v>16</v>
      </c>
      <c r="C22446" s="7" t="n">
        <v>0</v>
      </c>
    </row>
    <row r="22447" spans="1:8">
      <c r="A22447" t="s">
        <v>4</v>
      </c>
      <c r="B22447" s="4" t="s">
        <v>5</v>
      </c>
      <c r="C22447" s="4" t="s">
        <v>7</v>
      </c>
      <c r="D22447" s="4" t="s">
        <v>8</v>
      </c>
      <c r="E22447" s="4" t="s">
        <v>14</v>
      </c>
      <c r="F22447" s="4" t="s">
        <v>74</v>
      </c>
      <c r="G22447" s="4" t="s">
        <v>8</v>
      </c>
      <c r="H22447" s="4" t="s">
        <v>8</v>
      </c>
      <c r="I22447" s="4" t="s">
        <v>8</v>
      </c>
      <c r="J22447" s="4" t="s">
        <v>14</v>
      </c>
      <c r="K22447" s="4" t="s">
        <v>74</v>
      </c>
      <c r="L22447" s="4" t="s">
        <v>8</v>
      </c>
      <c r="M22447" s="4" t="s">
        <v>8</v>
      </c>
    </row>
    <row r="22448" spans="1:8">
      <c r="A22448" t="n">
        <v>190381</v>
      </c>
      <c r="B22448" s="40" t="n">
        <v>26</v>
      </c>
      <c r="C22448" s="7" t="n">
        <v>80</v>
      </c>
      <c r="D22448" s="7" t="n">
        <v>17</v>
      </c>
      <c r="E22448" s="7" t="n">
        <v>62834</v>
      </c>
      <c r="F22448" s="7" t="s">
        <v>1167</v>
      </c>
      <c r="G22448" s="7" t="n">
        <v>2</v>
      </c>
      <c r="H22448" s="7" t="n">
        <v>3</v>
      </c>
      <c r="I22448" s="7" t="n">
        <v>17</v>
      </c>
      <c r="J22448" s="7" t="n">
        <v>62835</v>
      </c>
      <c r="K22448" s="7" t="s">
        <v>1168</v>
      </c>
      <c r="L22448" s="7" t="n">
        <v>2</v>
      </c>
      <c r="M22448" s="7" t="n">
        <v>0</v>
      </c>
    </row>
    <row r="22449" spans="1:13">
      <c r="A22449" t="s">
        <v>4</v>
      </c>
      <c r="B22449" s="4" t="s">
        <v>5</v>
      </c>
    </row>
    <row r="22450" spans="1:13">
      <c r="A22450" t="n">
        <v>190622</v>
      </c>
      <c r="B22450" s="41" t="n">
        <v>28</v>
      </c>
    </row>
    <row r="22451" spans="1:13">
      <c r="A22451" t="s">
        <v>4</v>
      </c>
      <c r="B22451" s="4" t="s">
        <v>5</v>
      </c>
      <c r="C22451" s="4" t="s">
        <v>8</v>
      </c>
      <c r="D22451" s="4" t="s">
        <v>7</v>
      </c>
      <c r="E22451" s="4" t="s">
        <v>7</v>
      </c>
      <c r="F22451" s="4" t="s">
        <v>8</v>
      </c>
    </row>
    <row r="22452" spans="1:13">
      <c r="A22452" t="n">
        <v>190623</v>
      </c>
      <c r="B22452" s="37" t="n">
        <v>25</v>
      </c>
      <c r="C22452" s="7" t="n">
        <v>1</v>
      </c>
      <c r="D22452" s="7" t="n">
        <v>60</v>
      </c>
      <c r="E22452" s="7" t="n">
        <v>640</v>
      </c>
      <c r="F22452" s="7" t="n">
        <v>1</v>
      </c>
    </row>
    <row r="22453" spans="1:13">
      <c r="A22453" t="s">
        <v>4</v>
      </c>
      <c r="B22453" s="4" t="s">
        <v>5</v>
      </c>
      <c r="C22453" s="4" t="s">
        <v>8</v>
      </c>
      <c r="D22453" s="4" t="s">
        <v>7</v>
      </c>
      <c r="E22453" s="4" t="s">
        <v>9</v>
      </c>
    </row>
    <row r="22454" spans="1:13">
      <c r="A22454" t="n">
        <v>190630</v>
      </c>
      <c r="B22454" s="39" t="n">
        <v>51</v>
      </c>
      <c r="C22454" s="7" t="n">
        <v>4</v>
      </c>
      <c r="D22454" s="7" t="n">
        <v>5</v>
      </c>
      <c r="E22454" s="7" t="s">
        <v>73</v>
      </c>
    </row>
    <row r="22455" spans="1:13">
      <c r="A22455" t="s">
        <v>4</v>
      </c>
      <c r="B22455" s="4" t="s">
        <v>5</v>
      </c>
      <c r="C22455" s="4" t="s">
        <v>7</v>
      </c>
    </row>
    <row r="22456" spans="1:13">
      <c r="A22456" t="n">
        <v>190643</v>
      </c>
      <c r="B22456" s="25" t="n">
        <v>16</v>
      </c>
      <c r="C22456" s="7" t="n">
        <v>0</v>
      </c>
    </row>
    <row r="22457" spans="1:13">
      <c r="A22457" t="s">
        <v>4</v>
      </c>
      <c r="B22457" s="4" t="s">
        <v>5</v>
      </c>
      <c r="C22457" s="4" t="s">
        <v>7</v>
      </c>
      <c r="D22457" s="4" t="s">
        <v>8</v>
      </c>
      <c r="E22457" s="4" t="s">
        <v>14</v>
      </c>
      <c r="F22457" s="4" t="s">
        <v>74</v>
      </c>
      <c r="G22457" s="4" t="s">
        <v>8</v>
      </c>
      <c r="H22457" s="4" t="s">
        <v>8</v>
      </c>
    </row>
    <row r="22458" spans="1:13">
      <c r="A22458" t="n">
        <v>190646</v>
      </c>
      <c r="B22458" s="40" t="n">
        <v>26</v>
      </c>
      <c r="C22458" s="7" t="n">
        <v>5</v>
      </c>
      <c r="D22458" s="7" t="n">
        <v>17</v>
      </c>
      <c r="E22458" s="7" t="n">
        <v>62836</v>
      </c>
      <c r="F22458" s="7" t="s">
        <v>1169</v>
      </c>
      <c r="G22458" s="7" t="n">
        <v>2</v>
      </c>
      <c r="H22458" s="7" t="n">
        <v>0</v>
      </c>
    </row>
    <row r="22459" spans="1:13">
      <c r="A22459" t="s">
        <v>4</v>
      </c>
      <c r="B22459" s="4" t="s">
        <v>5</v>
      </c>
    </row>
    <row r="22460" spans="1:13">
      <c r="A22460" t="n">
        <v>190703</v>
      </c>
      <c r="B22460" s="41" t="n">
        <v>28</v>
      </c>
    </row>
    <row r="22461" spans="1:13">
      <c r="A22461" t="s">
        <v>4</v>
      </c>
      <c r="B22461" s="4" t="s">
        <v>5</v>
      </c>
      <c r="C22461" s="4" t="s">
        <v>8</v>
      </c>
      <c r="D22461" s="4" t="s">
        <v>7</v>
      </c>
      <c r="E22461" s="4" t="s">
        <v>7</v>
      </c>
      <c r="F22461" s="4" t="s">
        <v>8</v>
      </c>
    </row>
    <row r="22462" spans="1:13">
      <c r="A22462" t="n">
        <v>190704</v>
      </c>
      <c r="B22462" s="37" t="n">
        <v>25</v>
      </c>
      <c r="C22462" s="7" t="n">
        <v>1</v>
      </c>
      <c r="D22462" s="7" t="n">
        <v>65535</v>
      </c>
      <c r="E22462" s="7" t="n">
        <v>65535</v>
      </c>
      <c r="F22462" s="7" t="n">
        <v>0</v>
      </c>
    </row>
    <row r="22463" spans="1:13">
      <c r="A22463" t="s">
        <v>4</v>
      </c>
      <c r="B22463" s="4" t="s">
        <v>5</v>
      </c>
      <c r="C22463" s="4" t="s">
        <v>7</v>
      </c>
      <c r="D22463" s="4" t="s">
        <v>8</v>
      </c>
    </row>
    <row r="22464" spans="1:13">
      <c r="A22464" t="n">
        <v>190711</v>
      </c>
      <c r="B22464" s="42" t="n">
        <v>89</v>
      </c>
      <c r="C22464" s="7" t="n">
        <v>65533</v>
      </c>
      <c r="D22464" s="7" t="n">
        <v>1</v>
      </c>
    </row>
    <row r="22465" spans="1:8">
      <c r="A22465" t="s">
        <v>4</v>
      </c>
      <c r="B22465" s="4" t="s">
        <v>5</v>
      </c>
      <c r="C22465" s="4" t="s">
        <v>8</v>
      </c>
      <c r="D22465" s="4" t="s">
        <v>7</v>
      </c>
      <c r="E22465" s="4" t="s">
        <v>13</v>
      </c>
    </row>
    <row r="22466" spans="1:8">
      <c r="A22466" t="n">
        <v>190715</v>
      </c>
      <c r="B22466" s="27" t="n">
        <v>58</v>
      </c>
      <c r="C22466" s="7" t="n">
        <v>101</v>
      </c>
      <c r="D22466" s="7" t="n">
        <v>300</v>
      </c>
      <c r="E22466" s="7" t="n">
        <v>1</v>
      </c>
    </row>
    <row r="22467" spans="1:8">
      <c r="A22467" t="s">
        <v>4</v>
      </c>
      <c r="B22467" s="4" t="s">
        <v>5</v>
      </c>
      <c r="C22467" s="4" t="s">
        <v>8</v>
      </c>
      <c r="D22467" s="4" t="s">
        <v>7</v>
      </c>
    </row>
    <row r="22468" spans="1:8">
      <c r="A22468" t="n">
        <v>190723</v>
      </c>
      <c r="B22468" s="27" t="n">
        <v>58</v>
      </c>
      <c r="C22468" s="7" t="n">
        <v>254</v>
      </c>
      <c r="D22468" s="7" t="n">
        <v>0</v>
      </c>
    </row>
    <row r="22469" spans="1:8">
      <c r="A22469" t="s">
        <v>4</v>
      </c>
      <c r="B22469" s="4" t="s">
        <v>5</v>
      </c>
      <c r="C22469" s="4" t="s">
        <v>7</v>
      </c>
      <c r="D22469" s="4" t="s">
        <v>7</v>
      </c>
      <c r="E22469" s="4" t="s">
        <v>13</v>
      </c>
      <c r="F22469" s="4" t="s">
        <v>8</v>
      </c>
    </row>
    <row r="22470" spans="1:8">
      <c r="A22470" t="n">
        <v>190727</v>
      </c>
      <c r="B22470" s="90" t="n">
        <v>53</v>
      </c>
      <c r="C22470" s="7" t="n">
        <v>80</v>
      </c>
      <c r="D22470" s="7" t="n">
        <v>0</v>
      </c>
      <c r="E22470" s="7" t="n">
        <v>0</v>
      </c>
      <c r="F22470" s="7" t="n">
        <v>0</v>
      </c>
    </row>
    <row r="22471" spans="1:8">
      <c r="A22471" t="s">
        <v>4</v>
      </c>
      <c r="B22471" s="4" t="s">
        <v>5</v>
      </c>
      <c r="C22471" s="4" t="s">
        <v>8</v>
      </c>
      <c r="D22471" s="4" t="s">
        <v>8</v>
      </c>
      <c r="E22471" s="4" t="s">
        <v>13</v>
      </c>
      <c r="F22471" s="4" t="s">
        <v>13</v>
      </c>
      <c r="G22471" s="4" t="s">
        <v>13</v>
      </c>
      <c r="H22471" s="4" t="s">
        <v>7</v>
      </c>
    </row>
    <row r="22472" spans="1:8">
      <c r="A22472" t="n">
        <v>190737</v>
      </c>
      <c r="B22472" s="31" t="n">
        <v>45</v>
      </c>
      <c r="C22472" s="7" t="n">
        <v>2</v>
      </c>
      <c r="D22472" s="7" t="n">
        <v>3</v>
      </c>
      <c r="E22472" s="7" t="n">
        <v>-1.10000002384186</v>
      </c>
      <c r="F22472" s="7" t="n">
        <v>3.34999990463257</v>
      </c>
      <c r="G22472" s="7" t="n">
        <v>42.5499992370605</v>
      </c>
      <c r="H22472" s="7" t="n">
        <v>0</v>
      </c>
    </row>
    <row r="22473" spans="1:8">
      <c r="A22473" t="s">
        <v>4</v>
      </c>
      <c r="B22473" s="4" t="s">
        <v>5</v>
      </c>
      <c r="C22473" s="4" t="s">
        <v>8</v>
      </c>
      <c r="D22473" s="4" t="s">
        <v>8</v>
      </c>
      <c r="E22473" s="4" t="s">
        <v>13</v>
      </c>
      <c r="F22473" s="4" t="s">
        <v>13</v>
      </c>
      <c r="G22473" s="4" t="s">
        <v>13</v>
      </c>
      <c r="H22473" s="4" t="s">
        <v>7</v>
      </c>
      <c r="I22473" s="4" t="s">
        <v>8</v>
      </c>
    </row>
    <row r="22474" spans="1:8">
      <c r="A22474" t="n">
        <v>190754</v>
      </c>
      <c r="B22474" s="31" t="n">
        <v>45</v>
      </c>
      <c r="C22474" s="7" t="n">
        <v>4</v>
      </c>
      <c r="D22474" s="7" t="n">
        <v>3</v>
      </c>
      <c r="E22474" s="7" t="n">
        <v>8.80000019073486</v>
      </c>
      <c r="F22474" s="7" t="n">
        <v>231.350006103516</v>
      </c>
      <c r="G22474" s="7" t="n">
        <v>0</v>
      </c>
      <c r="H22474" s="7" t="n">
        <v>0</v>
      </c>
      <c r="I22474" s="7" t="n">
        <v>0</v>
      </c>
    </row>
    <row r="22475" spans="1:8">
      <c r="A22475" t="s">
        <v>4</v>
      </c>
      <c r="B22475" s="4" t="s">
        <v>5</v>
      </c>
      <c r="C22475" s="4" t="s">
        <v>8</v>
      </c>
      <c r="D22475" s="4" t="s">
        <v>8</v>
      </c>
      <c r="E22475" s="4" t="s">
        <v>13</v>
      </c>
      <c r="F22475" s="4" t="s">
        <v>7</v>
      </c>
    </row>
    <row r="22476" spans="1:8">
      <c r="A22476" t="n">
        <v>190772</v>
      </c>
      <c r="B22476" s="31" t="n">
        <v>45</v>
      </c>
      <c r="C22476" s="7" t="n">
        <v>5</v>
      </c>
      <c r="D22476" s="7" t="n">
        <v>3</v>
      </c>
      <c r="E22476" s="7" t="n">
        <v>3</v>
      </c>
      <c r="F22476" s="7" t="n">
        <v>0</v>
      </c>
    </row>
    <row r="22477" spans="1:8">
      <c r="A22477" t="s">
        <v>4</v>
      </c>
      <c r="B22477" s="4" t="s">
        <v>5</v>
      </c>
      <c r="C22477" s="4" t="s">
        <v>8</v>
      </c>
      <c r="D22477" s="4" t="s">
        <v>8</v>
      </c>
      <c r="E22477" s="4" t="s">
        <v>13</v>
      </c>
      <c r="F22477" s="4" t="s">
        <v>7</v>
      </c>
    </row>
    <row r="22478" spans="1:8">
      <c r="A22478" t="n">
        <v>190781</v>
      </c>
      <c r="B22478" s="31" t="n">
        <v>45</v>
      </c>
      <c r="C22478" s="7" t="n">
        <v>11</v>
      </c>
      <c r="D22478" s="7" t="n">
        <v>3</v>
      </c>
      <c r="E22478" s="7" t="n">
        <v>34</v>
      </c>
      <c r="F22478" s="7" t="n">
        <v>0</v>
      </c>
    </row>
    <row r="22479" spans="1:8">
      <c r="A22479" t="s">
        <v>4</v>
      </c>
      <c r="B22479" s="4" t="s">
        <v>5</v>
      </c>
      <c r="C22479" s="4" t="s">
        <v>8</v>
      </c>
      <c r="D22479" s="4" t="s">
        <v>7</v>
      </c>
    </row>
    <row r="22480" spans="1:8">
      <c r="A22480" t="n">
        <v>190790</v>
      </c>
      <c r="B22480" s="27" t="n">
        <v>58</v>
      </c>
      <c r="C22480" s="7" t="n">
        <v>255</v>
      </c>
      <c r="D22480" s="7" t="n">
        <v>0</v>
      </c>
    </row>
    <row r="22481" spans="1:9">
      <c r="A22481" t="s">
        <v>4</v>
      </c>
      <c r="B22481" s="4" t="s">
        <v>5</v>
      </c>
      <c r="C22481" s="4" t="s">
        <v>8</v>
      </c>
      <c r="D22481" s="4" t="s">
        <v>7</v>
      </c>
      <c r="E22481" s="4" t="s">
        <v>9</v>
      </c>
    </row>
    <row r="22482" spans="1:9">
      <c r="A22482" t="n">
        <v>190794</v>
      </c>
      <c r="B22482" s="39" t="n">
        <v>51</v>
      </c>
      <c r="C22482" s="7" t="n">
        <v>4</v>
      </c>
      <c r="D22482" s="7" t="n">
        <v>13</v>
      </c>
      <c r="E22482" s="7" t="s">
        <v>85</v>
      </c>
    </row>
    <row r="22483" spans="1:9">
      <c r="A22483" t="s">
        <v>4</v>
      </c>
      <c r="B22483" s="4" t="s">
        <v>5</v>
      </c>
      <c r="C22483" s="4" t="s">
        <v>7</v>
      </c>
    </row>
    <row r="22484" spans="1:9">
      <c r="A22484" t="n">
        <v>190808</v>
      </c>
      <c r="B22484" s="25" t="n">
        <v>16</v>
      </c>
      <c r="C22484" s="7" t="n">
        <v>0</v>
      </c>
    </row>
    <row r="22485" spans="1:9">
      <c r="A22485" t="s">
        <v>4</v>
      </c>
      <c r="B22485" s="4" t="s">
        <v>5</v>
      </c>
      <c r="C22485" s="4" t="s">
        <v>7</v>
      </c>
      <c r="D22485" s="4" t="s">
        <v>8</v>
      </c>
      <c r="E22485" s="4" t="s">
        <v>14</v>
      </c>
      <c r="F22485" s="4" t="s">
        <v>74</v>
      </c>
      <c r="G22485" s="4" t="s">
        <v>8</v>
      </c>
      <c r="H22485" s="4" t="s">
        <v>8</v>
      </c>
      <c r="I22485" s="4" t="s">
        <v>8</v>
      </c>
      <c r="J22485" s="4" t="s">
        <v>14</v>
      </c>
      <c r="K22485" s="4" t="s">
        <v>74</v>
      </c>
      <c r="L22485" s="4" t="s">
        <v>8</v>
      </c>
      <c r="M22485" s="4" t="s">
        <v>8</v>
      </c>
    </row>
    <row r="22486" spans="1:9">
      <c r="A22486" t="n">
        <v>190811</v>
      </c>
      <c r="B22486" s="40" t="n">
        <v>26</v>
      </c>
      <c r="C22486" s="7" t="n">
        <v>13</v>
      </c>
      <c r="D22486" s="7" t="n">
        <v>17</v>
      </c>
      <c r="E22486" s="7" t="n">
        <v>62837</v>
      </c>
      <c r="F22486" s="7" t="s">
        <v>1170</v>
      </c>
      <c r="G22486" s="7" t="n">
        <v>2</v>
      </c>
      <c r="H22486" s="7" t="n">
        <v>3</v>
      </c>
      <c r="I22486" s="7" t="n">
        <v>17</v>
      </c>
      <c r="J22486" s="7" t="n">
        <v>62838</v>
      </c>
      <c r="K22486" s="7" t="s">
        <v>1171</v>
      </c>
      <c r="L22486" s="7" t="n">
        <v>2</v>
      </c>
      <c r="M22486" s="7" t="n">
        <v>0</v>
      </c>
    </row>
    <row r="22487" spans="1:9">
      <c r="A22487" t="s">
        <v>4</v>
      </c>
      <c r="B22487" s="4" t="s">
        <v>5</v>
      </c>
    </row>
    <row r="22488" spans="1:9">
      <c r="A22488" t="n">
        <v>190962</v>
      </c>
      <c r="B22488" s="41" t="n">
        <v>28</v>
      </c>
    </row>
    <row r="22489" spans="1:9">
      <c r="A22489" t="s">
        <v>4</v>
      </c>
      <c r="B22489" s="4" t="s">
        <v>5</v>
      </c>
      <c r="C22489" s="4" t="s">
        <v>7</v>
      </c>
      <c r="D22489" s="4" t="s">
        <v>8</v>
      </c>
      <c r="E22489" s="4" t="s">
        <v>8</v>
      </c>
      <c r="F22489" s="4" t="s">
        <v>9</v>
      </c>
    </row>
    <row r="22490" spans="1:9">
      <c r="A22490" t="n">
        <v>190963</v>
      </c>
      <c r="B22490" s="22" t="n">
        <v>20</v>
      </c>
      <c r="C22490" s="7" t="n">
        <v>0</v>
      </c>
      <c r="D22490" s="7" t="n">
        <v>2</v>
      </c>
      <c r="E22490" s="7" t="n">
        <v>10</v>
      </c>
      <c r="F22490" s="7" t="s">
        <v>594</v>
      </c>
    </row>
    <row r="22491" spans="1:9">
      <c r="A22491" t="s">
        <v>4</v>
      </c>
      <c r="B22491" s="4" t="s">
        <v>5</v>
      </c>
      <c r="C22491" s="4" t="s">
        <v>8</v>
      </c>
      <c r="D22491" s="4" t="s">
        <v>7</v>
      </c>
      <c r="E22491" s="4" t="s">
        <v>9</v>
      </c>
    </row>
    <row r="22492" spans="1:9">
      <c r="A22492" t="n">
        <v>190984</v>
      </c>
      <c r="B22492" s="39" t="n">
        <v>51</v>
      </c>
      <c r="C22492" s="7" t="n">
        <v>4</v>
      </c>
      <c r="D22492" s="7" t="n">
        <v>0</v>
      </c>
      <c r="E22492" s="7" t="s">
        <v>947</v>
      </c>
    </row>
    <row r="22493" spans="1:9">
      <c r="A22493" t="s">
        <v>4</v>
      </c>
      <c r="B22493" s="4" t="s">
        <v>5</v>
      </c>
      <c r="C22493" s="4" t="s">
        <v>7</v>
      </c>
    </row>
    <row r="22494" spans="1:9">
      <c r="A22494" t="n">
        <v>190997</v>
      </c>
      <c r="B22494" s="25" t="n">
        <v>16</v>
      </c>
      <c r="C22494" s="7" t="n">
        <v>0</v>
      </c>
    </row>
    <row r="22495" spans="1:9">
      <c r="A22495" t="s">
        <v>4</v>
      </c>
      <c r="B22495" s="4" t="s">
        <v>5</v>
      </c>
      <c r="C22495" s="4" t="s">
        <v>7</v>
      </c>
      <c r="D22495" s="4" t="s">
        <v>8</v>
      </c>
      <c r="E22495" s="4" t="s">
        <v>14</v>
      </c>
      <c r="F22495" s="4" t="s">
        <v>74</v>
      </c>
      <c r="G22495" s="4" t="s">
        <v>8</v>
      </c>
      <c r="H22495" s="4" t="s">
        <v>8</v>
      </c>
    </row>
    <row r="22496" spans="1:9">
      <c r="A22496" t="n">
        <v>191000</v>
      </c>
      <c r="B22496" s="40" t="n">
        <v>26</v>
      </c>
      <c r="C22496" s="7" t="n">
        <v>0</v>
      </c>
      <c r="D22496" s="7" t="n">
        <v>17</v>
      </c>
      <c r="E22496" s="7" t="n">
        <v>62839</v>
      </c>
      <c r="F22496" s="7" t="s">
        <v>1172</v>
      </c>
      <c r="G22496" s="7" t="n">
        <v>2</v>
      </c>
      <c r="H22496" s="7" t="n">
        <v>0</v>
      </c>
    </row>
    <row r="22497" spans="1:13">
      <c r="A22497" t="s">
        <v>4</v>
      </c>
      <c r="B22497" s="4" t="s">
        <v>5</v>
      </c>
    </row>
    <row r="22498" spans="1:13">
      <c r="A22498" t="n">
        <v>191019</v>
      </c>
      <c r="B22498" s="41" t="n">
        <v>28</v>
      </c>
    </row>
    <row r="22499" spans="1:13">
      <c r="A22499" t="s">
        <v>4</v>
      </c>
      <c r="B22499" s="4" t="s">
        <v>5</v>
      </c>
      <c r="C22499" s="4" t="s">
        <v>8</v>
      </c>
      <c r="D22499" s="4" t="s">
        <v>7</v>
      </c>
      <c r="E22499" s="4" t="s">
        <v>13</v>
      </c>
    </row>
    <row r="22500" spans="1:13">
      <c r="A22500" t="n">
        <v>191020</v>
      </c>
      <c r="B22500" s="27" t="n">
        <v>58</v>
      </c>
      <c r="C22500" s="7" t="n">
        <v>0</v>
      </c>
      <c r="D22500" s="7" t="n">
        <v>1000</v>
      </c>
      <c r="E22500" s="7" t="n">
        <v>1</v>
      </c>
    </row>
    <row r="22501" spans="1:13">
      <c r="A22501" t="s">
        <v>4</v>
      </c>
      <c r="B22501" s="4" t="s">
        <v>5</v>
      </c>
      <c r="C22501" s="4" t="s">
        <v>8</v>
      </c>
      <c r="D22501" s="4" t="s">
        <v>7</v>
      </c>
    </row>
    <row r="22502" spans="1:13">
      <c r="A22502" t="n">
        <v>191028</v>
      </c>
      <c r="B22502" s="27" t="n">
        <v>58</v>
      </c>
      <c r="C22502" s="7" t="n">
        <v>255</v>
      </c>
      <c r="D22502" s="7" t="n">
        <v>0</v>
      </c>
    </row>
    <row r="22503" spans="1:13">
      <c r="A22503" t="s">
        <v>4</v>
      </c>
      <c r="B22503" s="4" t="s">
        <v>5</v>
      </c>
      <c r="C22503" s="4" t="s">
        <v>8</v>
      </c>
      <c r="D22503" s="4" t="s">
        <v>8</v>
      </c>
      <c r="E22503" s="4" t="s">
        <v>14</v>
      </c>
      <c r="F22503" s="4" t="s">
        <v>8</v>
      </c>
      <c r="G22503" s="4" t="s">
        <v>8</v>
      </c>
    </row>
    <row r="22504" spans="1:13">
      <c r="A22504" t="n">
        <v>191032</v>
      </c>
      <c r="B22504" s="32" t="n">
        <v>18</v>
      </c>
      <c r="C22504" s="7" t="n">
        <v>6</v>
      </c>
      <c r="D22504" s="7" t="n">
        <v>0</v>
      </c>
      <c r="E22504" s="7" t="n">
        <v>6</v>
      </c>
      <c r="F22504" s="7" t="n">
        <v>19</v>
      </c>
      <c r="G22504" s="7" t="n">
        <v>1</v>
      </c>
    </row>
    <row r="22505" spans="1:13">
      <c r="A22505" t="s">
        <v>4</v>
      </c>
      <c r="B22505" s="4" t="s">
        <v>5</v>
      </c>
      <c r="C22505" s="4" t="s">
        <v>8</v>
      </c>
      <c r="D22505" s="4" t="s">
        <v>9</v>
      </c>
    </row>
    <row r="22506" spans="1:13">
      <c r="A22506" t="n">
        <v>191041</v>
      </c>
      <c r="B22506" s="9" t="n">
        <v>2</v>
      </c>
      <c r="C22506" s="7" t="n">
        <v>10</v>
      </c>
      <c r="D22506" s="7" t="s">
        <v>381</v>
      </c>
    </row>
    <row r="22507" spans="1:13">
      <c r="A22507" t="s">
        <v>4</v>
      </c>
      <c r="B22507" s="4" t="s">
        <v>5</v>
      </c>
      <c r="C22507" s="4" t="s">
        <v>7</v>
      </c>
    </row>
    <row r="22508" spans="1:13">
      <c r="A22508" t="n">
        <v>191059</v>
      </c>
      <c r="B22508" s="25" t="n">
        <v>16</v>
      </c>
      <c r="C22508" s="7" t="n">
        <v>0</v>
      </c>
    </row>
    <row r="22509" spans="1:13">
      <c r="A22509" t="s">
        <v>4</v>
      </c>
      <c r="B22509" s="4" t="s">
        <v>5</v>
      </c>
      <c r="C22509" s="4" t="s">
        <v>8</v>
      </c>
      <c r="D22509" s="4" t="s">
        <v>7</v>
      </c>
      <c r="E22509" s="4" t="s">
        <v>14</v>
      </c>
    </row>
    <row r="22510" spans="1:13">
      <c r="A22510" t="n">
        <v>191062</v>
      </c>
      <c r="B22510" s="74" t="n">
        <v>167</v>
      </c>
      <c r="C22510" s="7" t="n">
        <v>0</v>
      </c>
      <c r="D22510" s="7" t="n">
        <v>0</v>
      </c>
      <c r="E22510" s="7" t="n">
        <v>48</v>
      </c>
    </row>
    <row r="22511" spans="1:13">
      <c r="A22511" t="s">
        <v>4</v>
      </c>
      <c r="B22511" s="4" t="s">
        <v>5</v>
      </c>
      <c r="C22511" s="4" t="s">
        <v>8</v>
      </c>
      <c r="D22511" s="4" t="s">
        <v>7</v>
      </c>
      <c r="E22511" s="4" t="s">
        <v>14</v>
      </c>
    </row>
    <row r="22512" spans="1:13">
      <c r="A22512" t="n">
        <v>191070</v>
      </c>
      <c r="B22512" s="74" t="n">
        <v>167</v>
      </c>
      <c r="C22512" s="7" t="n">
        <v>0</v>
      </c>
      <c r="D22512" s="7" t="n">
        <v>1</v>
      </c>
      <c r="E22512" s="7" t="n">
        <v>16</v>
      </c>
    </row>
    <row r="22513" spans="1:7">
      <c r="A22513" t="s">
        <v>4</v>
      </c>
      <c r="B22513" s="4" t="s">
        <v>5</v>
      </c>
      <c r="C22513" s="4" t="s">
        <v>8</v>
      </c>
      <c r="D22513" s="4" t="s">
        <v>7</v>
      </c>
      <c r="E22513" s="4" t="s">
        <v>14</v>
      </c>
    </row>
    <row r="22514" spans="1:7">
      <c r="A22514" t="n">
        <v>191078</v>
      </c>
      <c r="B22514" s="74" t="n">
        <v>167</v>
      </c>
      <c r="C22514" s="7" t="n">
        <v>0</v>
      </c>
      <c r="D22514" s="7" t="n">
        <v>2</v>
      </c>
      <c r="E22514" s="7" t="n">
        <v>16</v>
      </c>
    </row>
    <row r="22515" spans="1:7">
      <c r="A22515" t="s">
        <v>4</v>
      </c>
      <c r="B22515" s="4" t="s">
        <v>5</v>
      </c>
      <c r="C22515" s="4" t="s">
        <v>8</v>
      </c>
      <c r="D22515" s="4" t="s">
        <v>7</v>
      </c>
      <c r="E22515" s="4" t="s">
        <v>14</v>
      </c>
    </row>
    <row r="22516" spans="1:7">
      <c r="A22516" t="n">
        <v>191086</v>
      </c>
      <c r="B22516" s="74" t="n">
        <v>167</v>
      </c>
      <c r="C22516" s="7" t="n">
        <v>0</v>
      </c>
      <c r="D22516" s="7" t="n">
        <v>3</v>
      </c>
      <c r="E22516" s="7" t="n">
        <v>16</v>
      </c>
    </row>
    <row r="22517" spans="1:7">
      <c r="A22517" t="s">
        <v>4</v>
      </c>
      <c r="B22517" s="4" t="s">
        <v>5</v>
      </c>
      <c r="C22517" s="4" t="s">
        <v>8</v>
      </c>
      <c r="D22517" s="4" t="s">
        <v>7</v>
      </c>
      <c r="E22517" s="4" t="s">
        <v>14</v>
      </c>
    </row>
    <row r="22518" spans="1:7">
      <c r="A22518" t="n">
        <v>191094</v>
      </c>
      <c r="B22518" s="74" t="n">
        <v>167</v>
      </c>
      <c r="C22518" s="7" t="n">
        <v>0</v>
      </c>
      <c r="D22518" s="7" t="n">
        <v>4</v>
      </c>
      <c r="E22518" s="7" t="n">
        <v>16</v>
      </c>
    </row>
    <row r="22519" spans="1:7">
      <c r="A22519" t="s">
        <v>4</v>
      </c>
      <c r="B22519" s="4" t="s">
        <v>5</v>
      </c>
      <c r="C22519" s="4" t="s">
        <v>8</v>
      </c>
      <c r="D22519" s="4" t="s">
        <v>7</v>
      </c>
      <c r="E22519" s="4" t="s">
        <v>14</v>
      </c>
    </row>
    <row r="22520" spans="1:7">
      <c r="A22520" t="n">
        <v>191102</v>
      </c>
      <c r="B22520" s="74" t="n">
        <v>167</v>
      </c>
      <c r="C22520" s="7" t="n">
        <v>0</v>
      </c>
      <c r="D22520" s="7" t="n">
        <v>5</v>
      </c>
      <c r="E22520" s="7" t="n">
        <v>16</v>
      </c>
    </row>
    <row r="22521" spans="1:7">
      <c r="A22521" t="s">
        <v>4</v>
      </c>
      <c r="B22521" s="4" t="s">
        <v>5</v>
      </c>
      <c r="C22521" s="4" t="s">
        <v>8</v>
      </c>
      <c r="D22521" s="4" t="s">
        <v>7</v>
      </c>
      <c r="E22521" s="4" t="s">
        <v>14</v>
      </c>
    </row>
    <row r="22522" spans="1:7">
      <c r="A22522" t="n">
        <v>191110</v>
      </c>
      <c r="B22522" s="74" t="n">
        <v>167</v>
      </c>
      <c r="C22522" s="7" t="n">
        <v>0</v>
      </c>
      <c r="D22522" s="7" t="n">
        <v>6</v>
      </c>
      <c r="E22522" s="7" t="n">
        <v>16</v>
      </c>
    </row>
    <row r="22523" spans="1:7">
      <c r="A22523" t="s">
        <v>4</v>
      </c>
      <c r="B22523" s="4" t="s">
        <v>5</v>
      </c>
      <c r="C22523" s="4" t="s">
        <v>8</v>
      </c>
      <c r="D22523" s="4" t="s">
        <v>7</v>
      </c>
      <c r="E22523" s="4" t="s">
        <v>14</v>
      </c>
    </row>
    <row r="22524" spans="1:7">
      <c r="A22524" t="n">
        <v>191118</v>
      </c>
      <c r="B22524" s="74" t="n">
        <v>167</v>
      </c>
      <c r="C22524" s="7" t="n">
        <v>0</v>
      </c>
      <c r="D22524" s="7" t="n">
        <v>7</v>
      </c>
      <c r="E22524" s="7" t="n">
        <v>16</v>
      </c>
    </row>
    <row r="22525" spans="1:7">
      <c r="A22525" t="s">
        <v>4</v>
      </c>
      <c r="B22525" s="4" t="s">
        <v>5</v>
      </c>
      <c r="C22525" s="4" t="s">
        <v>8</v>
      </c>
      <c r="D22525" s="4" t="s">
        <v>7</v>
      </c>
      <c r="E22525" s="4" t="s">
        <v>14</v>
      </c>
    </row>
    <row r="22526" spans="1:7">
      <c r="A22526" t="n">
        <v>191126</v>
      </c>
      <c r="B22526" s="74" t="n">
        <v>167</v>
      </c>
      <c r="C22526" s="7" t="n">
        <v>0</v>
      </c>
      <c r="D22526" s="7" t="n">
        <v>8</v>
      </c>
      <c r="E22526" s="7" t="n">
        <v>16</v>
      </c>
    </row>
    <row r="22527" spans="1:7">
      <c r="A22527" t="s">
        <v>4</v>
      </c>
      <c r="B22527" s="4" t="s">
        <v>5</v>
      </c>
      <c r="C22527" s="4" t="s">
        <v>8</v>
      </c>
      <c r="D22527" s="4" t="s">
        <v>7</v>
      </c>
      <c r="E22527" s="4" t="s">
        <v>14</v>
      </c>
    </row>
    <row r="22528" spans="1:7">
      <c r="A22528" t="n">
        <v>191134</v>
      </c>
      <c r="B22528" s="74" t="n">
        <v>167</v>
      </c>
      <c r="C22528" s="7" t="n">
        <v>0</v>
      </c>
      <c r="D22528" s="7" t="n">
        <v>9</v>
      </c>
      <c r="E22528" s="7" t="n">
        <v>16</v>
      </c>
    </row>
    <row r="22529" spans="1:5">
      <c r="A22529" t="s">
        <v>4</v>
      </c>
      <c r="B22529" s="4" t="s">
        <v>5</v>
      </c>
      <c r="C22529" s="4" t="s">
        <v>7</v>
      </c>
    </row>
    <row r="22530" spans="1:5">
      <c r="A22530" t="n">
        <v>191142</v>
      </c>
      <c r="B22530" s="25" t="n">
        <v>16</v>
      </c>
      <c r="C22530" s="7" t="n">
        <v>500</v>
      </c>
    </row>
    <row r="22531" spans="1:5">
      <c r="A22531" t="s">
        <v>4</v>
      </c>
      <c r="B22531" s="4" t="s">
        <v>5</v>
      </c>
      <c r="C22531" s="4" t="s">
        <v>8</v>
      </c>
      <c r="D22531" s="4" t="s">
        <v>7</v>
      </c>
      <c r="E22531" s="4" t="s">
        <v>13</v>
      </c>
      <c r="F22531" s="4" t="s">
        <v>7</v>
      </c>
      <c r="G22531" s="4" t="s">
        <v>14</v>
      </c>
      <c r="H22531" s="4" t="s">
        <v>14</v>
      </c>
      <c r="I22531" s="4" t="s">
        <v>7</v>
      </c>
      <c r="J22531" s="4" t="s">
        <v>7</v>
      </c>
      <c r="K22531" s="4" t="s">
        <v>14</v>
      </c>
      <c r="L22531" s="4" t="s">
        <v>14</v>
      </c>
      <c r="M22531" s="4" t="s">
        <v>14</v>
      </c>
      <c r="N22531" s="4" t="s">
        <v>14</v>
      </c>
      <c r="O22531" s="4" t="s">
        <v>9</v>
      </c>
    </row>
    <row r="22532" spans="1:5">
      <c r="A22532" t="n">
        <v>191145</v>
      </c>
      <c r="B22532" s="16" t="n">
        <v>50</v>
      </c>
      <c r="C22532" s="7" t="n">
        <v>0</v>
      </c>
      <c r="D22532" s="7" t="n">
        <v>12105</v>
      </c>
      <c r="E22532" s="7" t="n">
        <v>1</v>
      </c>
      <c r="F22532" s="7" t="n">
        <v>0</v>
      </c>
      <c r="G22532" s="7" t="n">
        <v>0</v>
      </c>
      <c r="H22532" s="7" t="n">
        <v>0</v>
      </c>
      <c r="I22532" s="7" t="n">
        <v>0</v>
      </c>
      <c r="J22532" s="7" t="n">
        <v>65533</v>
      </c>
      <c r="K22532" s="7" t="n">
        <v>0</v>
      </c>
      <c r="L22532" s="7" t="n">
        <v>0</v>
      </c>
      <c r="M22532" s="7" t="n">
        <v>0</v>
      </c>
      <c r="N22532" s="7" t="n">
        <v>0</v>
      </c>
      <c r="O22532" s="7" t="s">
        <v>15</v>
      </c>
    </row>
    <row r="22533" spans="1:5">
      <c r="A22533" t="s">
        <v>4</v>
      </c>
      <c r="B22533" s="4" t="s">
        <v>5</v>
      </c>
      <c r="C22533" s="4" t="s">
        <v>8</v>
      </c>
      <c r="D22533" s="4" t="s">
        <v>7</v>
      </c>
      <c r="E22533" s="4" t="s">
        <v>7</v>
      </c>
      <c r="F22533" s="4" t="s">
        <v>7</v>
      </c>
      <c r="G22533" s="4" t="s">
        <v>7</v>
      </c>
      <c r="H22533" s="4" t="s">
        <v>8</v>
      </c>
    </row>
    <row r="22534" spans="1:5">
      <c r="A22534" t="n">
        <v>191184</v>
      </c>
      <c r="B22534" s="37" t="n">
        <v>25</v>
      </c>
      <c r="C22534" s="7" t="n">
        <v>5</v>
      </c>
      <c r="D22534" s="7" t="n">
        <v>65535</v>
      </c>
      <c r="E22534" s="7" t="n">
        <v>500</v>
      </c>
      <c r="F22534" s="7" t="n">
        <v>800</v>
      </c>
      <c r="G22534" s="7" t="n">
        <v>140</v>
      </c>
      <c r="H22534" s="7" t="n">
        <v>0</v>
      </c>
    </row>
    <row r="22535" spans="1:5">
      <c r="A22535" t="s">
        <v>4</v>
      </c>
      <c r="B22535" s="4" t="s">
        <v>5</v>
      </c>
      <c r="C22535" s="4" t="s">
        <v>7</v>
      </c>
      <c r="D22535" s="4" t="s">
        <v>74</v>
      </c>
      <c r="E22535" s="4" t="s">
        <v>8</v>
      </c>
      <c r="F22535" s="4" t="s">
        <v>8</v>
      </c>
      <c r="G22535" s="4" t="s">
        <v>74</v>
      </c>
      <c r="H22535" s="4" t="s">
        <v>8</v>
      </c>
      <c r="I22535" s="4" t="s">
        <v>8</v>
      </c>
      <c r="J22535" s="4" t="s">
        <v>74</v>
      </c>
      <c r="K22535" s="4" t="s">
        <v>8</v>
      </c>
      <c r="L22535" s="4" t="s">
        <v>8</v>
      </c>
    </row>
    <row r="22536" spans="1:5">
      <c r="A22536" t="n">
        <v>191195</v>
      </c>
      <c r="B22536" s="44" t="n">
        <v>24</v>
      </c>
      <c r="C22536" s="7" t="n">
        <v>65533</v>
      </c>
      <c r="D22536" s="7" t="s">
        <v>1173</v>
      </c>
      <c r="E22536" s="7" t="n">
        <v>2</v>
      </c>
      <c r="F22536" s="7" t="n">
        <v>3</v>
      </c>
      <c r="G22536" s="7" t="s">
        <v>1174</v>
      </c>
      <c r="H22536" s="7" t="n">
        <v>2</v>
      </c>
      <c r="I22536" s="7" t="n">
        <v>3</v>
      </c>
      <c r="J22536" s="7" t="s">
        <v>1175</v>
      </c>
      <c r="K22536" s="7" t="n">
        <v>2</v>
      </c>
      <c r="L22536" s="7" t="n">
        <v>0</v>
      </c>
    </row>
    <row r="22537" spans="1:5">
      <c r="A22537" t="s">
        <v>4</v>
      </c>
      <c r="B22537" s="4" t="s">
        <v>5</v>
      </c>
    </row>
    <row r="22538" spans="1:5">
      <c r="A22538" t="n">
        <v>191534</v>
      </c>
      <c r="B22538" s="41" t="n">
        <v>28</v>
      </c>
    </row>
    <row r="22539" spans="1:5">
      <c r="A22539" t="s">
        <v>4</v>
      </c>
      <c r="B22539" s="4" t="s">
        <v>5</v>
      </c>
      <c r="C22539" s="4" t="s">
        <v>8</v>
      </c>
    </row>
    <row r="22540" spans="1:5">
      <c r="A22540" t="n">
        <v>191535</v>
      </c>
      <c r="B22540" s="45" t="n">
        <v>27</v>
      </c>
      <c r="C22540" s="7" t="n">
        <v>0</v>
      </c>
    </row>
    <row r="22541" spans="1:5">
      <c r="A22541" t="s">
        <v>4</v>
      </c>
      <c r="B22541" s="4" t="s">
        <v>5</v>
      </c>
      <c r="C22541" s="4" t="s">
        <v>8</v>
      </c>
    </row>
    <row r="22542" spans="1:5">
      <c r="A22542" t="n">
        <v>191537</v>
      </c>
      <c r="B22542" s="45" t="n">
        <v>27</v>
      </c>
      <c r="C22542" s="7" t="n">
        <v>1</v>
      </c>
    </row>
    <row r="22543" spans="1:5">
      <c r="A22543" t="s">
        <v>4</v>
      </c>
      <c r="B22543" s="4" t="s">
        <v>5</v>
      </c>
      <c r="C22543" s="4" t="s">
        <v>8</v>
      </c>
      <c r="D22543" s="4" t="s">
        <v>7</v>
      </c>
      <c r="E22543" s="4" t="s">
        <v>7</v>
      </c>
      <c r="F22543" s="4" t="s">
        <v>7</v>
      </c>
      <c r="G22543" s="4" t="s">
        <v>7</v>
      </c>
      <c r="H22543" s="4" t="s">
        <v>8</v>
      </c>
    </row>
    <row r="22544" spans="1:5">
      <c r="A22544" t="n">
        <v>191539</v>
      </c>
      <c r="B22544" s="37" t="n">
        <v>25</v>
      </c>
      <c r="C22544" s="7" t="n">
        <v>5</v>
      </c>
      <c r="D22544" s="7" t="n">
        <v>65535</v>
      </c>
      <c r="E22544" s="7" t="n">
        <v>65535</v>
      </c>
      <c r="F22544" s="7" t="n">
        <v>65535</v>
      </c>
      <c r="G22544" s="7" t="n">
        <v>65535</v>
      </c>
      <c r="H22544" s="7" t="n">
        <v>0</v>
      </c>
    </row>
    <row r="22545" spans="1:15">
      <c r="A22545" t="s">
        <v>4</v>
      </c>
      <c r="B22545" s="4" t="s">
        <v>5</v>
      </c>
      <c r="C22545" s="4" t="s">
        <v>7</v>
      </c>
    </row>
    <row r="22546" spans="1:15">
      <c r="A22546" t="n">
        <v>191550</v>
      </c>
      <c r="B22546" s="6" t="n">
        <v>12</v>
      </c>
      <c r="C22546" s="7" t="n">
        <v>10286</v>
      </c>
    </row>
    <row r="22547" spans="1:15">
      <c r="A22547" t="s">
        <v>4</v>
      </c>
      <c r="B22547" s="4" t="s">
        <v>5</v>
      </c>
      <c r="C22547" s="4" t="s">
        <v>7</v>
      </c>
    </row>
    <row r="22548" spans="1:15">
      <c r="A22548" t="n">
        <v>191553</v>
      </c>
      <c r="B22548" s="6" t="n">
        <v>12</v>
      </c>
      <c r="C22548" s="7" t="n">
        <v>9250</v>
      </c>
    </row>
    <row r="22549" spans="1:15">
      <c r="A22549" t="s">
        <v>4</v>
      </c>
      <c r="B22549" s="4" t="s">
        <v>5</v>
      </c>
      <c r="C22549" s="4" t="s">
        <v>7</v>
      </c>
    </row>
    <row r="22550" spans="1:15">
      <c r="A22550" t="n">
        <v>191556</v>
      </c>
      <c r="B22550" s="6" t="n">
        <v>12</v>
      </c>
      <c r="C22550" s="7" t="n">
        <v>9725</v>
      </c>
    </row>
    <row r="22551" spans="1:15">
      <c r="A22551" t="s">
        <v>4</v>
      </c>
      <c r="B22551" s="4" t="s">
        <v>5</v>
      </c>
      <c r="C22551" s="4" t="s">
        <v>7</v>
      </c>
      <c r="D22551" s="4" t="s">
        <v>8</v>
      </c>
      <c r="E22551" s="4" t="s">
        <v>7</v>
      </c>
    </row>
    <row r="22552" spans="1:15">
      <c r="A22552" t="n">
        <v>191559</v>
      </c>
      <c r="B22552" s="48" t="n">
        <v>104</v>
      </c>
      <c r="C22552" s="7" t="n">
        <v>125</v>
      </c>
      <c r="D22552" s="7" t="n">
        <v>1</v>
      </c>
      <c r="E22552" s="7" t="n">
        <v>14</v>
      </c>
    </row>
    <row r="22553" spans="1:15">
      <c r="A22553" t="s">
        <v>4</v>
      </c>
      <c r="B22553" s="4" t="s">
        <v>5</v>
      </c>
    </row>
    <row r="22554" spans="1:15">
      <c r="A22554" t="n">
        <v>191565</v>
      </c>
      <c r="B22554" s="5" t="n">
        <v>1</v>
      </c>
    </row>
    <row r="22555" spans="1:15">
      <c r="A22555" t="s">
        <v>4</v>
      </c>
      <c r="B22555" s="4" t="s">
        <v>5</v>
      </c>
      <c r="C22555" s="4" t="s">
        <v>7</v>
      </c>
      <c r="D22555" s="4" t="s">
        <v>8</v>
      </c>
      <c r="E22555" s="4" t="s">
        <v>8</v>
      </c>
    </row>
    <row r="22556" spans="1:15">
      <c r="A22556" t="n">
        <v>191566</v>
      </c>
      <c r="B22556" s="48" t="n">
        <v>104</v>
      </c>
      <c r="C22556" s="7" t="n">
        <v>125</v>
      </c>
      <c r="D22556" s="7" t="n">
        <v>3</v>
      </c>
      <c r="E22556" s="7" t="n">
        <v>2</v>
      </c>
    </row>
    <row r="22557" spans="1:15">
      <c r="A22557" t="s">
        <v>4</v>
      </c>
      <c r="B22557" s="4" t="s">
        <v>5</v>
      </c>
    </row>
    <row r="22558" spans="1:15">
      <c r="A22558" t="n">
        <v>191571</v>
      </c>
      <c r="B22558" s="5" t="n">
        <v>1</v>
      </c>
    </row>
    <row r="22559" spans="1:15">
      <c r="A22559" t="s">
        <v>4</v>
      </c>
      <c r="B22559" s="4" t="s">
        <v>5</v>
      </c>
      <c r="C22559" s="4" t="s">
        <v>7</v>
      </c>
      <c r="D22559" s="4" t="s">
        <v>8</v>
      </c>
      <c r="E22559" s="4" t="s">
        <v>8</v>
      </c>
    </row>
    <row r="22560" spans="1:15">
      <c r="A22560" t="n">
        <v>191572</v>
      </c>
      <c r="B22560" s="48" t="n">
        <v>104</v>
      </c>
      <c r="C22560" s="7" t="n">
        <v>126</v>
      </c>
      <c r="D22560" s="7" t="n">
        <v>3</v>
      </c>
      <c r="E22560" s="7" t="n">
        <v>1</v>
      </c>
    </row>
    <row r="22561" spans="1:5">
      <c r="A22561" t="s">
        <v>4</v>
      </c>
      <c r="B22561" s="4" t="s">
        <v>5</v>
      </c>
    </row>
    <row r="22562" spans="1:5">
      <c r="A22562" t="n">
        <v>191577</v>
      </c>
      <c r="B22562" s="5" t="n">
        <v>1</v>
      </c>
    </row>
    <row r="22563" spans="1:5">
      <c r="A22563" t="s">
        <v>4</v>
      </c>
      <c r="B22563" s="4" t="s">
        <v>5</v>
      </c>
      <c r="C22563" s="4" t="s">
        <v>7</v>
      </c>
      <c r="D22563" s="4" t="s">
        <v>8</v>
      </c>
      <c r="E22563" s="4" t="s">
        <v>7</v>
      </c>
    </row>
    <row r="22564" spans="1:5">
      <c r="A22564" t="n">
        <v>191578</v>
      </c>
      <c r="B22564" s="48" t="n">
        <v>104</v>
      </c>
      <c r="C22564" s="7" t="n">
        <v>126</v>
      </c>
      <c r="D22564" s="7" t="n">
        <v>1</v>
      </c>
      <c r="E22564" s="7" t="n">
        <v>0</v>
      </c>
    </row>
    <row r="22565" spans="1:5">
      <c r="A22565" t="s">
        <v>4</v>
      </c>
      <c r="B22565" s="4" t="s">
        <v>5</v>
      </c>
    </row>
    <row r="22566" spans="1:5">
      <c r="A22566" t="n">
        <v>191584</v>
      </c>
      <c r="B22566" s="5" t="n">
        <v>1</v>
      </c>
    </row>
    <row r="22567" spans="1:5">
      <c r="A22567" t="s">
        <v>4</v>
      </c>
      <c r="B22567" s="4" t="s">
        <v>5</v>
      </c>
      <c r="C22567" s="4" t="s">
        <v>7</v>
      </c>
      <c r="D22567" s="4" t="s">
        <v>8</v>
      </c>
    </row>
    <row r="22568" spans="1:5">
      <c r="A22568" t="n">
        <v>191585</v>
      </c>
      <c r="B22568" s="48" t="n">
        <v>104</v>
      </c>
      <c r="C22568" s="7" t="n">
        <v>23</v>
      </c>
      <c r="D22568" s="7" t="n">
        <v>5</v>
      </c>
    </row>
    <row r="22569" spans="1:5">
      <c r="A22569" t="s">
        <v>4</v>
      </c>
      <c r="B22569" s="4" t="s">
        <v>5</v>
      </c>
      <c r="C22569" s="4" t="s">
        <v>7</v>
      </c>
      <c r="D22569" s="4" t="s">
        <v>8</v>
      </c>
    </row>
    <row r="22570" spans="1:5">
      <c r="A22570" t="n">
        <v>191589</v>
      </c>
      <c r="B22570" s="48" t="n">
        <v>104</v>
      </c>
      <c r="C22570" s="7" t="n">
        <v>24</v>
      </c>
      <c r="D22570" s="7" t="n">
        <v>5</v>
      </c>
    </row>
    <row r="22571" spans="1:5">
      <c r="A22571" t="s">
        <v>4</v>
      </c>
      <c r="B22571" s="4" t="s">
        <v>5</v>
      </c>
      <c r="C22571" s="4" t="s">
        <v>7</v>
      </c>
      <c r="D22571" s="4" t="s">
        <v>8</v>
      </c>
    </row>
    <row r="22572" spans="1:5">
      <c r="A22572" t="n">
        <v>191593</v>
      </c>
      <c r="B22572" s="48" t="n">
        <v>104</v>
      </c>
      <c r="C22572" s="7" t="n">
        <v>25</v>
      </c>
      <c r="D22572" s="7" t="n">
        <v>5</v>
      </c>
    </row>
    <row r="22573" spans="1:5">
      <c r="A22573" t="s">
        <v>4</v>
      </c>
      <c r="B22573" s="4" t="s">
        <v>5</v>
      </c>
      <c r="C22573" s="4" t="s">
        <v>7</v>
      </c>
      <c r="D22573" s="4" t="s">
        <v>8</v>
      </c>
    </row>
    <row r="22574" spans="1:5">
      <c r="A22574" t="n">
        <v>191597</v>
      </c>
      <c r="B22574" s="48" t="n">
        <v>104</v>
      </c>
      <c r="C22574" s="7" t="n">
        <v>26</v>
      </c>
      <c r="D22574" s="7" t="n">
        <v>5</v>
      </c>
    </row>
    <row r="22575" spans="1:5">
      <c r="A22575" t="s">
        <v>4</v>
      </c>
      <c r="B22575" s="4" t="s">
        <v>5</v>
      </c>
      <c r="C22575" s="4" t="s">
        <v>8</v>
      </c>
      <c r="D22575" s="4" t="s">
        <v>9</v>
      </c>
    </row>
    <row r="22576" spans="1:5">
      <c r="A22576" t="n">
        <v>191601</v>
      </c>
      <c r="B22576" s="9" t="n">
        <v>2</v>
      </c>
      <c r="C22576" s="7" t="n">
        <v>10</v>
      </c>
      <c r="D22576" s="7" t="s">
        <v>1176</v>
      </c>
    </row>
    <row r="22577" spans="1:5">
      <c r="A22577" t="s">
        <v>4</v>
      </c>
      <c r="B22577" s="4" t="s">
        <v>5</v>
      </c>
      <c r="C22577" s="4" t="s">
        <v>7</v>
      </c>
      <c r="D22577" s="4" t="s">
        <v>8</v>
      </c>
      <c r="E22577" s="4" t="s">
        <v>8</v>
      </c>
      <c r="F22577" s="4" t="s">
        <v>9</v>
      </c>
    </row>
    <row r="22578" spans="1:5">
      <c r="A22578" t="n">
        <v>191619</v>
      </c>
      <c r="B22578" s="59" t="n">
        <v>47</v>
      </c>
      <c r="C22578" s="7" t="n">
        <v>13</v>
      </c>
      <c r="D22578" s="7" t="n">
        <v>0</v>
      </c>
      <c r="E22578" s="7" t="n">
        <v>1</v>
      </c>
      <c r="F22578" s="7" t="s">
        <v>546</v>
      </c>
    </row>
    <row r="22579" spans="1:5">
      <c r="A22579" t="s">
        <v>4</v>
      </c>
      <c r="B22579" s="4" t="s">
        <v>5</v>
      </c>
      <c r="C22579" s="4" t="s">
        <v>8</v>
      </c>
      <c r="D22579" s="4" t="s">
        <v>7</v>
      </c>
      <c r="E22579" s="4" t="s">
        <v>7</v>
      </c>
      <c r="F22579" s="4" t="s">
        <v>7</v>
      </c>
    </row>
    <row r="22580" spans="1:5">
      <c r="A22580" t="n">
        <v>191640</v>
      </c>
      <c r="B22580" s="91" t="n">
        <v>63</v>
      </c>
      <c r="C22580" s="7" t="n">
        <v>0</v>
      </c>
      <c r="D22580" s="7" t="n">
        <v>65535</v>
      </c>
      <c r="E22580" s="7" t="n">
        <v>45</v>
      </c>
      <c r="F22580" s="7" t="n">
        <v>0</v>
      </c>
    </row>
    <row r="22581" spans="1:5">
      <c r="A22581" t="s">
        <v>4</v>
      </c>
      <c r="B22581" s="4" t="s">
        <v>5</v>
      </c>
      <c r="C22581" s="4" t="s">
        <v>8</v>
      </c>
      <c r="D22581" s="4" t="s">
        <v>7</v>
      </c>
      <c r="E22581" s="4" t="s">
        <v>7</v>
      </c>
      <c r="F22581" s="4" t="s">
        <v>7</v>
      </c>
    </row>
    <row r="22582" spans="1:5">
      <c r="A22582" t="n">
        <v>191648</v>
      </c>
      <c r="B22582" s="91" t="n">
        <v>63</v>
      </c>
      <c r="C22582" s="7" t="n">
        <v>0</v>
      </c>
      <c r="D22582" s="7" t="n">
        <v>65535</v>
      </c>
      <c r="E22582" s="7" t="n">
        <v>32</v>
      </c>
      <c r="F22582" s="7" t="n">
        <v>100</v>
      </c>
    </row>
    <row r="22583" spans="1:5">
      <c r="A22583" t="s">
        <v>4</v>
      </c>
      <c r="B22583" s="4" t="s">
        <v>5</v>
      </c>
      <c r="C22583" s="4" t="s">
        <v>7</v>
      </c>
      <c r="D22583" s="4" t="s">
        <v>13</v>
      </c>
      <c r="E22583" s="4" t="s">
        <v>13</v>
      </c>
      <c r="F22583" s="4" t="s">
        <v>13</v>
      </c>
      <c r="G22583" s="4" t="s">
        <v>13</v>
      </c>
    </row>
    <row r="22584" spans="1:5">
      <c r="A22584" t="n">
        <v>191656</v>
      </c>
      <c r="B22584" s="46" t="n">
        <v>46</v>
      </c>
      <c r="C22584" s="7" t="n">
        <v>61456</v>
      </c>
      <c r="D22584" s="7" t="n">
        <v>0</v>
      </c>
      <c r="E22584" s="7" t="n">
        <v>2</v>
      </c>
      <c r="F22584" s="7" t="n">
        <v>34.9599990844727</v>
      </c>
      <c r="G22584" s="7" t="n">
        <v>0</v>
      </c>
    </row>
    <row r="22585" spans="1:5">
      <c r="A22585" t="s">
        <v>4</v>
      </c>
      <c r="B22585" s="4" t="s">
        <v>5</v>
      </c>
      <c r="C22585" s="4" t="s">
        <v>8</v>
      </c>
      <c r="D22585" s="4" t="s">
        <v>8</v>
      </c>
      <c r="E22585" s="4" t="s">
        <v>13</v>
      </c>
      <c r="F22585" s="4" t="s">
        <v>13</v>
      </c>
      <c r="G22585" s="4" t="s">
        <v>13</v>
      </c>
      <c r="H22585" s="4" t="s">
        <v>7</v>
      </c>
      <c r="I22585" s="4" t="s">
        <v>8</v>
      </c>
    </row>
    <row r="22586" spans="1:5">
      <c r="A22586" t="n">
        <v>191675</v>
      </c>
      <c r="B22586" s="31" t="n">
        <v>45</v>
      </c>
      <c r="C22586" s="7" t="n">
        <v>4</v>
      </c>
      <c r="D22586" s="7" t="n">
        <v>3</v>
      </c>
      <c r="E22586" s="7" t="n">
        <v>7</v>
      </c>
      <c r="F22586" s="7" t="n">
        <v>170.5</v>
      </c>
      <c r="G22586" s="7" t="n">
        <v>0</v>
      </c>
      <c r="H22586" s="7" t="n">
        <v>0</v>
      </c>
      <c r="I22586" s="7" t="n">
        <v>0</v>
      </c>
    </row>
    <row r="22587" spans="1:5">
      <c r="A22587" t="s">
        <v>4</v>
      </c>
      <c r="B22587" s="4" t="s">
        <v>5</v>
      </c>
      <c r="C22587" s="4" t="s">
        <v>8</v>
      </c>
      <c r="D22587" s="4" t="s">
        <v>9</v>
      </c>
    </row>
    <row r="22588" spans="1:5">
      <c r="A22588" t="n">
        <v>191693</v>
      </c>
      <c r="B22588" s="9" t="n">
        <v>2</v>
      </c>
      <c r="C22588" s="7" t="n">
        <v>10</v>
      </c>
      <c r="D22588" s="7" t="s">
        <v>548</v>
      </c>
    </row>
    <row r="22589" spans="1:5">
      <c r="A22589" t="s">
        <v>4</v>
      </c>
      <c r="B22589" s="4" t="s">
        <v>5</v>
      </c>
      <c r="C22589" s="4" t="s">
        <v>7</v>
      </c>
    </row>
    <row r="22590" spans="1:5">
      <c r="A22590" t="n">
        <v>191708</v>
      </c>
      <c r="B22590" s="25" t="n">
        <v>16</v>
      </c>
      <c r="C22590" s="7" t="n">
        <v>0</v>
      </c>
    </row>
    <row r="22591" spans="1:5">
      <c r="A22591" t="s">
        <v>4</v>
      </c>
      <c r="B22591" s="4" t="s">
        <v>5</v>
      </c>
      <c r="C22591" s="4" t="s">
        <v>8</v>
      </c>
      <c r="D22591" s="4" t="s">
        <v>7</v>
      </c>
    </row>
    <row r="22592" spans="1:5">
      <c r="A22592" t="n">
        <v>191711</v>
      </c>
      <c r="B22592" s="27" t="n">
        <v>58</v>
      </c>
      <c r="C22592" s="7" t="n">
        <v>105</v>
      </c>
      <c r="D22592" s="7" t="n">
        <v>300</v>
      </c>
    </row>
    <row r="22593" spans="1:9">
      <c r="A22593" t="s">
        <v>4</v>
      </c>
      <c r="B22593" s="4" t="s">
        <v>5</v>
      </c>
      <c r="C22593" s="4" t="s">
        <v>13</v>
      </c>
      <c r="D22593" s="4" t="s">
        <v>7</v>
      </c>
    </row>
    <row r="22594" spans="1:9">
      <c r="A22594" t="n">
        <v>191715</v>
      </c>
      <c r="B22594" s="60" t="n">
        <v>103</v>
      </c>
      <c r="C22594" s="7" t="n">
        <v>1</v>
      </c>
      <c r="D22594" s="7" t="n">
        <v>300</v>
      </c>
    </row>
    <row r="22595" spans="1:9">
      <c r="A22595" t="s">
        <v>4</v>
      </c>
      <c r="B22595" s="4" t="s">
        <v>5</v>
      </c>
      <c r="C22595" s="4" t="s">
        <v>8</v>
      </c>
      <c r="D22595" s="4" t="s">
        <v>7</v>
      </c>
    </row>
    <row r="22596" spans="1:9">
      <c r="A22596" t="n">
        <v>191722</v>
      </c>
      <c r="B22596" s="64" t="n">
        <v>72</v>
      </c>
      <c r="C22596" s="7" t="n">
        <v>4</v>
      </c>
      <c r="D22596" s="7" t="n">
        <v>0</v>
      </c>
    </row>
    <row r="22597" spans="1:9">
      <c r="A22597" t="s">
        <v>4</v>
      </c>
      <c r="B22597" s="4" t="s">
        <v>5</v>
      </c>
      <c r="C22597" s="4" t="s">
        <v>14</v>
      </c>
    </row>
    <row r="22598" spans="1:9">
      <c r="A22598" t="n">
        <v>191726</v>
      </c>
      <c r="B22598" s="62" t="n">
        <v>15</v>
      </c>
      <c r="C22598" s="7" t="n">
        <v>1073741824</v>
      </c>
    </row>
    <row r="22599" spans="1:9">
      <c r="A22599" t="s">
        <v>4</v>
      </c>
      <c r="B22599" s="4" t="s">
        <v>5</v>
      </c>
      <c r="C22599" s="4" t="s">
        <v>8</v>
      </c>
    </row>
    <row r="22600" spans="1:9">
      <c r="A22600" t="n">
        <v>191731</v>
      </c>
      <c r="B22600" s="61" t="n">
        <v>64</v>
      </c>
      <c r="C22600" s="7" t="n">
        <v>3</v>
      </c>
    </row>
    <row r="22601" spans="1:9">
      <c r="A22601" t="s">
        <v>4</v>
      </c>
      <c r="B22601" s="4" t="s">
        <v>5</v>
      </c>
      <c r="C22601" s="4" t="s">
        <v>8</v>
      </c>
    </row>
    <row r="22602" spans="1:9">
      <c r="A22602" t="n">
        <v>191733</v>
      </c>
      <c r="B22602" s="53" t="n">
        <v>74</v>
      </c>
      <c r="C22602" s="7" t="n">
        <v>67</v>
      </c>
    </row>
    <row r="22603" spans="1:9">
      <c r="A22603" t="s">
        <v>4</v>
      </c>
      <c r="B22603" s="4" t="s">
        <v>5</v>
      </c>
      <c r="C22603" s="4" t="s">
        <v>8</v>
      </c>
      <c r="D22603" s="4" t="s">
        <v>8</v>
      </c>
      <c r="E22603" s="4" t="s">
        <v>7</v>
      </c>
    </row>
    <row r="22604" spans="1:9">
      <c r="A22604" t="n">
        <v>191735</v>
      </c>
      <c r="B22604" s="31" t="n">
        <v>45</v>
      </c>
      <c r="C22604" s="7" t="n">
        <v>8</v>
      </c>
      <c r="D22604" s="7" t="n">
        <v>1</v>
      </c>
      <c r="E22604" s="7" t="n">
        <v>0</v>
      </c>
    </row>
    <row r="22605" spans="1:9">
      <c r="A22605" t="s">
        <v>4</v>
      </c>
      <c r="B22605" s="4" t="s">
        <v>5</v>
      </c>
      <c r="C22605" s="4" t="s">
        <v>7</v>
      </c>
    </row>
    <row r="22606" spans="1:9">
      <c r="A22606" t="n">
        <v>191740</v>
      </c>
      <c r="B22606" s="8" t="n">
        <v>13</v>
      </c>
      <c r="C22606" s="7" t="n">
        <v>6409</v>
      </c>
    </row>
    <row r="22607" spans="1:9">
      <c r="A22607" t="s">
        <v>4</v>
      </c>
      <c r="B22607" s="4" t="s">
        <v>5</v>
      </c>
      <c r="C22607" s="4" t="s">
        <v>7</v>
      </c>
    </row>
    <row r="22608" spans="1:9">
      <c r="A22608" t="n">
        <v>191743</v>
      </c>
      <c r="B22608" s="8" t="n">
        <v>13</v>
      </c>
      <c r="C22608" s="7" t="n">
        <v>6408</v>
      </c>
    </row>
    <row r="22609" spans="1:5">
      <c r="A22609" t="s">
        <v>4</v>
      </c>
      <c r="B22609" s="4" t="s">
        <v>5</v>
      </c>
      <c r="C22609" s="4" t="s">
        <v>7</v>
      </c>
    </row>
    <row r="22610" spans="1:5">
      <c r="A22610" t="n">
        <v>191746</v>
      </c>
      <c r="B22610" s="6" t="n">
        <v>12</v>
      </c>
      <c r="C22610" s="7" t="n">
        <v>6464</v>
      </c>
    </row>
    <row r="22611" spans="1:5">
      <c r="A22611" t="s">
        <v>4</v>
      </c>
      <c r="B22611" s="4" t="s">
        <v>5</v>
      </c>
      <c r="C22611" s="4" t="s">
        <v>7</v>
      </c>
    </row>
    <row r="22612" spans="1:5">
      <c r="A22612" t="n">
        <v>191749</v>
      </c>
      <c r="B22612" s="8" t="n">
        <v>13</v>
      </c>
      <c r="C22612" s="7" t="n">
        <v>6465</v>
      </c>
    </row>
    <row r="22613" spans="1:5">
      <c r="A22613" t="s">
        <v>4</v>
      </c>
      <c r="B22613" s="4" t="s">
        <v>5</v>
      </c>
      <c r="C22613" s="4" t="s">
        <v>7</v>
      </c>
    </row>
    <row r="22614" spans="1:5">
      <c r="A22614" t="n">
        <v>191752</v>
      </c>
      <c r="B22614" s="8" t="n">
        <v>13</v>
      </c>
      <c r="C22614" s="7" t="n">
        <v>6466</v>
      </c>
    </row>
    <row r="22615" spans="1:5">
      <c r="A22615" t="s">
        <v>4</v>
      </c>
      <c r="B22615" s="4" t="s">
        <v>5</v>
      </c>
      <c r="C22615" s="4" t="s">
        <v>7</v>
      </c>
    </row>
    <row r="22616" spans="1:5">
      <c r="A22616" t="n">
        <v>191755</v>
      </c>
      <c r="B22616" s="8" t="n">
        <v>13</v>
      </c>
      <c r="C22616" s="7" t="n">
        <v>6467</v>
      </c>
    </row>
    <row r="22617" spans="1:5">
      <c r="A22617" t="s">
        <v>4</v>
      </c>
      <c r="B22617" s="4" t="s">
        <v>5</v>
      </c>
      <c r="C22617" s="4" t="s">
        <v>7</v>
      </c>
    </row>
    <row r="22618" spans="1:5">
      <c r="A22618" t="n">
        <v>191758</v>
      </c>
      <c r="B22618" s="8" t="n">
        <v>13</v>
      </c>
      <c r="C22618" s="7" t="n">
        <v>6468</v>
      </c>
    </row>
    <row r="22619" spans="1:5">
      <c r="A22619" t="s">
        <v>4</v>
      </c>
      <c r="B22619" s="4" t="s">
        <v>5</v>
      </c>
      <c r="C22619" s="4" t="s">
        <v>7</v>
      </c>
    </row>
    <row r="22620" spans="1:5">
      <c r="A22620" t="n">
        <v>191761</v>
      </c>
      <c r="B22620" s="8" t="n">
        <v>13</v>
      </c>
      <c r="C22620" s="7" t="n">
        <v>6469</v>
      </c>
    </row>
    <row r="22621" spans="1:5">
      <c r="A22621" t="s">
        <v>4</v>
      </c>
      <c r="B22621" s="4" t="s">
        <v>5</v>
      </c>
      <c r="C22621" s="4" t="s">
        <v>7</v>
      </c>
    </row>
    <row r="22622" spans="1:5">
      <c r="A22622" t="n">
        <v>191764</v>
      </c>
      <c r="B22622" s="8" t="n">
        <v>13</v>
      </c>
      <c r="C22622" s="7" t="n">
        <v>6470</v>
      </c>
    </row>
    <row r="22623" spans="1:5">
      <c r="A22623" t="s">
        <v>4</v>
      </c>
      <c r="B22623" s="4" t="s">
        <v>5</v>
      </c>
      <c r="C22623" s="4" t="s">
        <v>7</v>
      </c>
    </row>
    <row r="22624" spans="1:5">
      <c r="A22624" t="n">
        <v>191767</v>
      </c>
      <c r="B22624" s="8" t="n">
        <v>13</v>
      </c>
      <c r="C22624" s="7" t="n">
        <v>6471</v>
      </c>
    </row>
    <row r="22625" spans="1:3">
      <c r="A22625" t="s">
        <v>4</v>
      </c>
      <c r="B22625" s="4" t="s">
        <v>5</v>
      </c>
      <c r="C22625" s="4" t="s">
        <v>8</v>
      </c>
    </row>
    <row r="22626" spans="1:3">
      <c r="A22626" t="n">
        <v>191770</v>
      </c>
      <c r="B22626" s="53" t="n">
        <v>74</v>
      </c>
      <c r="C22626" s="7" t="n">
        <v>18</v>
      </c>
    </row>
    <row r="22627" spans="1:3">
      <c r="A22627" t="s">
        <v>4</v>
      </c>
      <c r="B22627" s="4" t="s">
        <v>5</v>
      </c>
      <c r="C22627" s="4" t="s">
        <v>8</v>
      </c>
    </row>
    <row r="22628" spans="1:3">
      <c r="A22628" t="n">
        <v>191772</v>
      </c>
      <c r="B22628" s="53" t="n">
        <v>74</v>
      </c>
      <c r="C22628" s="7" t="n">
        <v>45</v>
      </c>
    </row>
    <row r="22629" spans="1:3">
      <c r="A22629" t="s">
        <v>4</v>
      </c>
      <c r="B22629" s="4" t="s">
        <v>5</v>
      </c>
      <c r="C22629" s="4" t="s">
        <v>7</v>
      </c>
    </row>
    <row r="22630" spans="1:3">
      <c r="A22630" t="n">
        <v>191774</v>
      </c>
      <c r="B22630" s="25" t="n">
        <v>16</v>
      </c>
      <c r="C22630" s="7" t="n">
        <v>0</v>
      </c>
    </row>
    <row r="22631" spans="1:3">
      <c r="A22631" t="s">
        <v>4</v>
      </c>
      <c r="B22631" s="4" t="s">
        <v>5</v>
      </c>
      <c r="C22631" s="4" t="s">
        <v>8</v>
      </c>
      <c r="D22631" s="4" t="s">
        <v>8</v>
      </c>
      <c r="E22631" s="4" t="s">
        <v>8</v>
      </c>
      <c r="F22631" s="4" t="s">
        <v>8</v>
      </c>
    </row>
    <row r="22632" spans="1:3">
      <c r="A22632" t="n">
        <v>191777</v>
      </c>
      <c r="B22632" s="11" t="n">
        <v>14</v>
      </c>
      <c r="C22632" s="7" t="n">
        <v>0</v>
      </c>
      <c r="D22632" s="7" t="n">
        <v>8</v>
      </c>
      <c r="E22632" s="7" t="n">
        <v>0</v>
      </c>
      <c r="F22632" s="7" t="n">
        <v>0</v>
      </c>
    </row>
    <row r="22633" spans="1:3">
      <c r="A22633" t="s">
        <v>4</v>
      </c>
      <c r="B22633" s="4" t="s">
        <v>5</v>
      </c>
      <c r="C22633" s="4" t="s">
        <v>8</v>
      </c>
      <c r="D22633" s="4" t="s">
        <v>9</v>
      </c>
    </row>
    <row r="22634" spans="1:3">
      <c r="A22634" t="n">
        <v>191782</v>
      </c>
      <c r="B22634" s="9" t="n">
        <v>2</v>
      </c>
      <c r="C22634" s="7" t="n">
        <v>11</v>
      </c>
      <c r="D22634" s="7" t="s">
        <v>16</v>
      </c>
    </row>
    <row r="22635" spans="1:3">
      <c r="A22635" t="s">
        <v>4</v>
      </c>
      <c r="B22635" s="4" t="s">
        <v>5</v>
      </c>
      <c r="C22635" s="4" t="s">
        <v>7</v>
      </c>
    </row>
    <row r="22636" spans="1:3">
      <c r="A22636" t="n">
        <v>191796</v>
      </c>
      <c r="B22636" s="25" t="n">
        <v>16</v>
      </c>
      <c r="C22636" s="7" t="n">
        <v>0</v>
      </c>
    </row>
    <row r="22637" spans="1:3">
      <c r="A22637" t="s">
        <v>4</v>
      </c>
      <c r="B22637" s="4" t="s">
        <v>5</v>
      </c>
      <c r="C22637" s="4" t="s">
        <v>8</v>
      </c>
      <c r="D22637" s="4" t="s">
        <v>9</v>
      </c>
    </row>
    <row r="22638" spans="1:3">
      <c r="A22638" t="n">
        <v>191799</v>
      </c>
      <c r="B22638" s="9" t="n">
        <v>2</v>
      </c>
      <c r="C22638" s="7" t="n">
        <v>11</v>
      </c>
      <c r="D22638" s="7" t="s">
        <v>549</v>
      </c>
    </row>
    <row r="22639" spans="1:3">
      <c r="A22639" t="s">
        <v>4</v>
      </c>
      <c r="B22639" s="4" t="s">
        <v>5</v>
      </c>
      <c r="C22639" s="4" t="s">
        <v>7</v>
      </c>
    </row>
    <row r="22640" spans="1:3">
      <c r="A22640" t="n">
        <v>191808</v>
      </c>
      <c r="B22640" s="25" t="n">
        <v>16</v>
      </c>
      <c r="C22640" s="7" t="n">
        <v>0</v>
      </c>
    </row>
    <row r="22641" spans="1:6">
      <c r="A22641" t="s">
        <v>4</v>
      </c>
      <c r="B22641" s="4" t="s">
        <v>5</v>
      </c>
      <c r="C22641" s="4" t="s">
        <v>14</v>
      </c>
    </row>
    <row r="22642" spans="1:6">
      <c r="A22642" t="n">
        <v>191811</v>
      </c>
      <c r="B22642" s="62" t="n">
        <v>15</v>
      </c>
      <c r="C22642" s="7" t="n">
        <v>2048</v>
      </c>
    </row>
    <row r="22643" spans="1:6">
      <c r="A22643" t="s">
        <v>4</v>
      </c>
      <c r="B22643" s="4" t="s">
        <v>5</v>
      </c>
      <c r="C22643" s="4" t="s">
        <v>8</v>
      </c>
      <c r="D22643" s="4" t="s">
        <v>9</v>
      </c>
    </row>
    <row r="22644" spans="1:6">
      <c r="A22644" t="n">
        <v>191816</v>
      </c>
      <c r="B22644" s="9" t="n">
        <v>2</v>
      </c>
      <c r="C22644" s="7" t="n">
        <v>10</v>
      </c>
      <c r="D22644" s="7" t="s">
        <v>49</v>
      </c>
    </row>
    <row r="22645" spans="1:6">
      <c r="A22645" t="s">
        <v>4</v>
      </c>
      <c r="B22645" s="4" t="s">
        <v>5</v>
      </c>
      <c r="C22645" s="4" t="s">
        <v>7</v>
      </c>
    </row>
    <row r="22646" spans="1:6">
      <c r="A22646" t="n">
        <v>191834</v>
      </c>
      <c r="B22646" s="25" t="n">
        <v>16</v>
      </c>
      <c r="C22646" s="7" t="n">
        <v>0</v>
      </c>
    </row>
    <row r="22647" spans="1:6">
      <c r="A22647" t="s">
        <v>4</v>
      </c>
      <c r="B22647" s="4" t="s">
        <v>5</v>
      </c>
      <c r="C22647" s="4" t="s">
        <v>8</v>
      </c>
      <c r="D22647" s="4" t="s">
        <v>9</v>
      </c>
    </row>
    <row r="22648" spans="1:6">
      <c r="A22648" t="n">
        <v>191837</v>
      </c>
      <c r="B22648" s="9" t="n">
        <v>2</v>
      </c>
      <c r="C22648" s="7" t="n">
        <v>10</v>
      </c>
      <c r="D22648" s="7" t="s">
        <v>50</v>
      </c>
    </row>
    <row r="22649" spans="1:6">
      <c r="A22649" t="s">
        <v>4</v>
      </c>
      <c r="B22649" s="4" t="s">
        <v>5</v>
      </c>
      <c r="C22649" s="4" t="s">
        <v>7</v>
      </c>
    </row>
    <row r="22650" spans="1:6">
      <c r="A22650" t="n">
        <v>191856</v>
      </c>
      <c r="B22650" s="25" t="n">
        <v>16</v>
      </c>
      <c r="C22650" s="7" t="n">
        <v>0</v>
      </c>
    </row>
    <row r="22651" spans="1:6">
      <c r="A22651" t="s">
        <v>4</v>
      </c>
      <c r="B22651" s="4" t="s">
        <v>5</v>
      </c>
      <c r="C22651" s="4" t="s">
        <v>8</v>
      </c>
      <c r="D22651" s="4" t="s">
        <v>7</v>
      </c>
      <c r="E22651" s="4" t="s">
        <v>13</v>
      </c>
    </row>
    <row r="22652" spans="1:6">
      <c r="A22652" t="n">
        <v>191859</v>
      </c>
      <c r="B22652" s="27" t="n">
        <v>58</v>
      </c>
      <c r="C22652" s="7" t="n">
        <v>100</v>
      </c>
      <c r="D22652" s="7" t="n">
        <v>300</v>
      </c>
      <c r="E22652" s="7" t="n">
        <v>1</v>
      </c>
    </row>
    <row r="22653" spans="1:6">
      <c r="A22653" t="s">
        <v>4</v>
      </c>
      <c r="B22653" s="4" t="s">
        <v>5</v>
      </c>
      <c r="C22653" s="4" t="s">
        <v>8</v>
      </c>
      <c r="D22653" s="4" t="s">
        <v>7</v>
      </c>
    </row>
    <row r="22654" spans="1:6">
      <c r="A22654" t="n">
        <v>191867</v>
      </c>
      <c r="B22654" s="27" t="n">
        <v>58</v>
      </c>
      <c r="C22654" s="7" t="n">
        <v>255</v>
      </c>
      <c r="D22654" s="7" t="n">
        <v>0</v>
      </c>
    </row>
    <row r="22655" spans="1:6">
      <c r="A22655" t="s">
        <v>4</v>
      </c>
      <c r="B22655" s="4" t="s">
        <v>5</v>
      </c>
      <c r="C22655" s="4" t="s">
        <v>8</v>
      </c>
    </row>
    <row r="22656" spans="1:6">
      <c r="A22656" t="n">
        <v>191871</v>
      </c>
      <c r="B22656" s="29" t="n">
        <v>23</v>
      </c>
      <c r="C22656" s="7" t="n">
        <v>0</v>
      </c>
    </row>
    <row r="22657" spans="1:5">
      <c r="A22657" t="s">
        <v>4</v>
      </c>
      <c r="B22657" s="4" t="s">
        <v>5</v>
      </c>
    </row>
    <row r="22658" spans="1:5">
      <c r="A22658" t="n">
        <v>191873</v>
      </c>
      <c r="B22658" s="5" t="n">
        <v>1</v>
      </c>
    </row>
    <row r="22659" spans="1:5" s="3" customFormat="1" customHeight="0">
      <c r="A22659" s="3" t="s">
        <v>2</v>
      </c>
      <c r="B22659" s="3" t="s">
        <v>1177</v>
      </c>
    </row>
    <row r="22660" spans="1:5">
      <c r="A22660" t="s">
        <v>4</v>
      </c>
      <c r="B22660" s="4" t="s">
        <v>5</v>
      </c>
      <c r="C22660" s="4" t="s">
        <v>8</v>
      </c>
      <c r="D22660" s="4" t="s">
        <v>8</v>
      </c>
      <c r="E22660" s="4" t="s">
        <v>8</v>
      </c>
      <c r="F22660" s="4" t="s">
        <v>8</v>
      </c>
    </row>
    <row r="22661" spans="1:5">
      <c r="A22661" t="n">
        <v>191876</v>
      </c>
      <c r="B22661" s="11" t="n">
        <v>14</v>
      </c>
      <c r="C22661" s="7" t="n">
        <v>2</v>
      </c>
      <c r="D22661" s="7" t="n">
        <v>0</v>
      </c>
      <c r="E22661" s="7" t="n">
        <v>0</v>
      </c>
      <c r="F22661" s="7" t="n">
        <v>0</v>
      </c>
    </row>
    <row r="22662" spans="1:5">
      <c r="A22662" t="s">
        <v>4</v>
      </c>
      <c r="B22662" s="4" t="s">
        <v>5</v>
      </c>
      <c r="C22662" s="4" t="s">
        <v>8</v>
      </c>
      <c r="D22662" s="20" t="s">
        <v>30</v>
      </c>
      <c r="E22662" s="4" t="s">
        <v>5</v>
      </c>
      <c r="F22662" s="4" t="s">
        <v>8</v>
      </c>
      <c r="G22662" s="4" t="s">
        <v>7</v>
      </c>
      <c r="H22662" s="20" t="s">
        <v>32</v>
      </c>
      <c r="I22662" s="4" t="s">
        <v>8</v>
      </c>
      <c r="J22662" s="4" t="s">
        <v>14</v>
      </c>
      <c r="K22662" s="4" t="s">
        <v>8</v>
      </c>
      <c r="L22662" s="4" t="s">
        <v>8</v>
      </c>
      <c r="M22662" s="20" t="s">
        <v>30</v>
      </c>
      <c r="N22662" s="4" t="s">
        <v>5</v>
      </c>
      <c r="O22662" s="4" t="s">
        <v>8</v>
      </c>
      <c r="P22662" s="4" t="s">
        <v>7</v>
      </c>
      <c r="Q22662" s="20" t="s">
        <v>32</v>
      </c>
      <c r="R22662" s="4" t="s">
        <v>8</v>
      </c>
      <c r="S22662" s="4" t="s">
        <v>14</v>
      </c>
      <c r="T22662" s="4" t="s">
        <v>8</v>
      </c>
      <c r="U22662" s="4" t="s">
        <v>8</v>
      </c>
      <c r="V22662" s="4" t="s">
        <v>8</v>
      </c>
      <c r="W22662" s="4" t="s">
        <v>12</v>
      </c>
    </row>
    <row r="22663" spans="1:5">
      <c r="A22663" t="n">
        <v>191881</v>
      </c>
      <c r="B22663" s="12" t="n">
        <v>5</v>
      </c>
      <c r="C22663" s="7" t="n">
        <v>28</v>
      </c>
      <c r="D22663" s="20" t="s">
        <v>3</v>
      </c>
      <c r="E22663" s="10" t="n">
        <v>162</v>
      </c>
      <c r="F22663" s="7" t="n">
        <v>3</v>
      </c>
      <c r="G22663" s="7" t="n">
        <v>12447</v>
      </c>
      <c r="H22663" s="20" t="s">
        <v>3</v>
      </c>
      <c r="I22663" s="7" t="n">
        <v>0</v>
      </c>
      <c r="J22663" s="7" t="n">
        <v>1</v>
      </c>
      <c r="K22663" s="7" t="n">
        <v>2</v>
      </c>
      <c r="L22663" s="7" t="n">
        <v>28</v>
      </c>
      <c r="M22663" s="20" t="s">
        <v>3</v>
      </c>
      <c r="N22663" s="10" t="n">
        <v>162</v>
      </c>
      <c r="O22663" s="7" t="n">
        <v>3</v>
      </c>
      <c r="P22663" s="7" t="n">
        <v>12447</v>
      </c>
      <c r="Q22663" s="20" t="s">
        <v>3</v>
      </c>
      <c r="R22663" s="7" t="n">
        <v>0</v>
      </c>
      <c r="S22663" s="7" t="n">
        <v>2</v>
      </c>
      <c r="T22663" s="7" t="n">
        <v>2</v>
      </c>
      <c r="U22663" s="7" t="n">
        <v>11</v>
      </c>
      <c r="V22663" s="7" t="n">
        <v>1</v>
      </c>
      <c r="W22663" s="13" t="n">
        <f t="normal" ca="1">A22667</f>
        <v>0</v>
      </c>
    </row>
    <row r="22664" spans="1:5">
      <c r="A22664" t="s">
        <v>4</v>
      </c>
      <c r="B22664" s="4" t="s">
        <v>5</v>
      </c>
      <c r="C22664" s="4" t="s">
        <v>8</v>
      </c>
      <c r="D22664" s="4" t="s">
        <v>7</v>
      </c>
      <c r="E22664" s="4" t="s">
        <v>13</v>
      </c>
    </row>
    <row r="22665" spans="1:5">
      <c r="A22665" t="n">
        <v>191910</v>
      </c>
      <c r="B22665" s="27" t="n">
        <v>58</v>
      </c>
      <c r="C22665" s="7" t="n">
        <v>0</v>
      </c>
      <c r="D22665" s="7" t="n">
        <v>0</v>
      </c>
      <c r="E22665" s="7" t="n">
        <v>1</v>
      </c>
    </row>
    <row r="22666" spans="1:5">
      <c r="A22666" t="s">
        <v>4</v>
      </c>
      <c r="B22666" s="4" t="s">
        <v>5</v>
      </c>
      <c r="C22666" s="4" t="s">
        <v>8</v>
      </c>
      <c r="D22666" s="20" t="s">
        <v>30</v>
      </c>
      <c r="E22666" s="4" t="s">
        <v>5</v>
      </c>
      <c r="F22666" s="4" t="s">
        <v>8</v>
      </c>
      <c r="G22666" s="4" t="s">
        <v>7</v>
      </c>
      <c r="H22666" s="20" t="s">
        <v>32</v>
      </c>
      <c r="I22666" s="4" t="s">
        <v>8</v>
      </c>
      <c r="J22666" s="4" t="s">
        <v>14</v>
      </c>
      <c r="K22666" s="4" t="s">
        <v>8</v>
      </c>
      <c r="L22666" s="4" t="s">
        <v>8</v>
      </c>
      <c r="M22666" s="20" t="s">
        <v>30</v>
      </c>
      <c r="N22666" s="4" t="s">
        <v>5</v>
      </c>
      <c r="O22666" s="4" t="s">
        <v>8</v>
      </c>
      <c r="P22666" s="4" t="s">
        <v>7</v>
      </c>
      <c r="Q22666" s="20" t="s">
        <v>32</v>
      </c>
      <c r="R22666" s="4" t="s">
        <v>8</v>
      </c>
      <c r="S22666" s="4" t="s">
        <v>14</v>
      </c>
      <c r="T22666" s="4" t="s">
        <v>8</v>
      </c>
      <c r="U22666" s="4" t="s">
        <v>8</v>
      </c>
      <c r="V22666" s="4" t="s">
        <v>8</v>
      </c>
      <c r="W22666" s="4" t="s">
        <v>12</v>
      </c>
    </row>
    <row r="22667" spans="1:5">
      <c r="A22667" t="n">
        <v>191918</v>
      </c>
      <c r="B22667" s="12" t="n">
        <v>5</v>
      </c>
      <c r="C22667" s="7" t="n">
        <v>28</v>
      </c>
      <c r="D22667" s="20" t="s">
        <v>3</v>
      </c>
      <c r="E22667" s="10" t="n">
        <v>162</v>
      </c>
      <c r="F22667" s="7" t="n">
        <v>3</v>
      </c>
      <c r="G22667" s="7" t="n">
        <v>12447</v>
      </c>
      <c r="H22667" s="20" t="s">
        <v>3</v>
      </c>
      <c r="I22667" s="7" t="n">
        <v>0</v>
      </c>
      <c r="J22667" s="7" t="n">
        <v>1</v>
      </c>
      <c r="K22667" s="7" t="n">
        <v>3</v>
      </c>
      <c r="L22667" s="7" t="n">
        <v>28</v>
      </c>
      <c r="M22667" s="20" t="s">
        <v>3</v>
      </c>
      <c r="N22667" s="10" t="n">
        <v>162</v>
      </c>
      <c r="O22667" s="7" t="n">
        <v>3</v>
      </c>
      <c r="P22667" s="7" t="n">
        <v>12447</v>
      </c>
      <c r="Q22667" s="20" t="s">
        <v>3</v>
      </c>
      <c r="R22667" s="7" t="n">
        <v>0</v>
      </c>
      <c r="S22667" s="7" t="n">
        <v>2</v>
      </c>
      <c r="T22667" s="7" t="n">
        <v>3</v>
      </c>
      <c r="U22667" s="7" t="n">
        <v>9</v>
      </c>
      <c r="V22667" s="7" t="n">
        <v>1</v>
      </c>
      <c r="W22667" s="13" t="n">
        <f t="normal" ca="1">A22677</f>
        <v>0</v>
      </c>
    </row>
    <row r="22668" spans="1:5">
      <c r="A22668" t="s">
        <v>4</v>
      </c>
      <c r="B22668" s="4" t="s">
        <v>5</v>
      </c>
      <c r="C22668" s="4" t="s">
        <v>8</v>
      </c>
      <c r="D22668" s="20" t="s">
        <v>30</v>
      </c>
      <c r="E22668" s="4" t="s">
        <v>5</v>
      </c>
      <c r="F22668" s="4" t="s">
        <v>7</v>
      </c>
      <c r="G22668" s="4" t="s">
        <v>8</v>
      </c>
      <c r="H22668" s="4" t="s">
        <v>8</v>
      </c>
      <c r="I22668" s="4" t="s">
        <v>9</v>
      </c>
      <c r="J22668" s="20" t="s">
        <v>32</v>
      </c>
      <c r="K22668" s="4" t="s">
        <v>8</v>
      </c>
      <c r="L22668" s="4" t="s">
        <v>8</v>
      </c>
      <c r="M22668" s="20" t="s">
        <v>30</v>
      </c>
      <c r="N22668" s="4" t="s">
        <v>5</v>
      </c>
      <c r="O22668" s="4" t="s">
        <v>8</v>
      </c>
      <c r="P22668" s="20" t="s">
        <v>32</v>
      </c>
      <c r="Q22668" s="4" t="s">
        <v>8</v>
      </c>
      <c r="R22668" s="4" t="s">
        <v>14</v>
      </c>
      <c r="S22668" s="4" t="s">
        <v>8</v>
      </c>
      <c r="T22668" s="4" t="s">
        <v>8</v>
      </c>
      <c r="U22668" s="4" t="s">
        <v>8</v>
      </c>
      <c r="V22668" s="20" t="s">
        <v>30</v>
      </c>
      <c r="W22668" s="4" t="s">
        <v>5</v>
      </c>
      <c r="X22668" s="4" t="s">
        <v>8</v>
      </c>
      <c r="Y22668" s="20" t="s">
        <v>32</v>
      </c>
      <c r="Z22668" s="4" t="s">
        <v>8</v>
      </c>
      <c r="AA22668" s="4" t="s">
        <v>14</v>
      </c>
      <c r="AB22668" s="4" t="s">
        <v>8</v>
      </c>
      <c r="AC22668" s="4" t="s">
        <v>8</v>
      </c>
      <c r="AD22668" s="4" t="s">
        <v>8</v>
      </c>
      <c r="AE22668" s="4" t="s">
        <v>12</v>
      </c>
    </row>
    <row r="22669" spans="1:5">
      <c r="A22669" t="n">
        <v>191947</v>
      </c>
      <c r="B22669" s="12" t="n">
        <v>5</v>
      </c>
      <c r="C22669" s="7" t="n">
        <v>28</v>
      </c>
      <c r="D22669" s="20" t="s">
        <v>3</v>
      </c>
      <c r="E22669" s="59" t="n">
        <v>47</v>
      </c>
      <c r="F22669" s="7" t="n">
        <v>61456</v>
      </c>
      <c r="G22669" s="7" t="n">
        <v>2</v>
      </c>
      <c r="H22669" s="7" t="n">
        <v>0</v>
      </c>
      <c r="I22669" s="7" t="s">
        <v>354</v>
      </c>
      <c r="J22669" s="20" t="s">
        <v>3</v>
      </c>
      <c r="K22669" s="7" t="n">
        <v>8</v>
      </c>
      <c r="L22669" s="7" t="n">
        <v>28</v>
      </c>
      <c r="M22669" s="20" t="s">
        <v>3</v>
      </c>
      <c r="N22669" s="53" t="n">
        <v>74</v>
      </c>
      <c r="O22669" s="7" t="n">
        <v>65</v>
      </c>
      <c r="P22669" s="20" t="s">
        <v>3</v>
      </c>
      <c r="Q22669" s="7" t="n">
        <v>0</v>
      </c>
      <c r="R22669" s="7" t="n">
        <v>1</v>
      </c>
      <c r="S22669" s="7" t="n">
        <v>3</v>
      </c>
      <c r="T22669" s="7" t="n">
        <v>9</v>
      </c>
      <c r="U22669" s="7" t="n">
        <v>28</v>
      </c>
      <c r="V22669" s="20" t="s">
        <v>3</v>
      </c>
      <c r="W22669" s="53" t="n">
        <v>74</v>
      </c>
      <c r="X22669" s="7" t="n">
        <v>65</v>
      </c>
      <c r="Y22669" s="20" t="s">
        <v>3</v>
      </c>
      <c r="Z22669" s="7" t="n">
        <v>0</v>
      </c>
      <c r="AA22669" s="7" t="n">
        <v>2</v>
      </c>
      <c r="AB22669" s="7" t="n">
        <v>3</v>
      </c>
      <c r="AC22669" s="7" t="n">
        <v>9</v>
      </c>
      <c r="AD22669" s="7" t="n">
        <v>1</v>
      </c>
      <c r="AE22669" s="13" t="n">
        <f t="normal" ca="1">A22673</f>
        <v>0</v>
      </c>
    </row>
    <row r="22670" spans="1:5">
      <c r="A22670" t="s">
        <v>4</v>
      </c>
      <c r="B22670" s="4" t="s">
        <v>5</v>
      </c>
      <c r="C22670" s="4" t="s">
        <v>7</v>
      </c>
      <c r="D22670" s="4" t="s">
        <v>8</v>
      </c>
      <c r="E22670" s="4" t="s">
        <v>8</v>
      </c>
      <c r="F22670" s="4" t="s">
        <v>9</v>
      </c>
    </row>
    <row r="22671" spans="1:5">
      <c r="A22671" t="n">
        <v>191995</v>
      </c>
      <c r="B22671" s="59" t="n">
        <v>47</v>
      </c>
      <c r="C22671" s="7" t="n">
        <v>61456</v>
      </c>
      <c r="D22671" s="7" t="n">
        <v>0</v>
      </c>
      <c r="E22671" s="7" t="n">
        <v>0</v>
      </c>
      <c r="F22671" s="7" t="s">
        <v>355</v>
      </c>
    </row>
    <row r="22672" spans="1:5">
      <c r="A22672" t="s">
        <v>4</v>
      </c>
      <c r="B22672" s="4" t="s">
        <v>5</v>
      </c>
      <c r="C22672" s="4" t="s">
        <v>8</v>
      </c>
      <c r="D22672" s="4" t="s">
        <v>7</v>
      </c>
      <c r="E22672" s="4" t="s">
        <v>13</v>
      </c>
    </row>
    <row r="22673" spans="1:31">
      <c r="A22673" t="n">
        <v>192008</v>
      </c>
      <c r="B22673" s="27" t="n">
        <v>58</v>
      </c>
      <c r="C22673" s="7" t="n">
        <v>0</v>
      </c>
      <c r="D22673" s="7" t="n">
        <v>300</v>
      </c>
      <c r="E22673" s="7" t="n">
        <v>1</v>
      </c>
    </row>
    <row r="22674" spans="1:31">
      <c r="A22674" t="s">
        <v>4</v>
      </c>
      <c r="B22674" s="4" t="s">
        <v>5</v>
      </c>
      <c r="C22674" s="4" t="s">
        <v>8</v>
      </c>
      <c r="D22674" s="4" t="s">
        <v>7</v>
      </c>
    </row>
    <row r="22675" spans="1:31">
      <c r="A22675" t="n">
        <v>192016</v>
      </c>
      <c r="B22675" s="27" t="n">
        <v>58</v>
      </c>
      <c r="C22675" s="7" t="n">
        <v>255</v>
      </c>
      <c r="D22675" s="7" t="n">
        <v>0</v>
      </c>
    </row>
    <row r="22676" spans="1:31">
      <c r="A22676" t="s">
        <v>4</v>
      </c>
      <c r="B22676" s="4" t="s">
        <v>5</v>
      </c>
      <c r="C22676" s="4" t="s">
        <v>8</v>
      </c>
      <c r="D22676" s="4" t="s">
        <v>8</v>
      </c>
      <c r="E22676" s="4" t="s">
        <v>8</v>
      </c>
      <c r="F22676" s="4" t="s">
        <v>8</v>
      </c>
    </row>
    <row r="22677" spans="1:31">
      <c r="A22677" t="n">
        <v>192020</v>
      </c>
      <c r="B22677" s="11" t="n">
        <v>14</v>
      </c>
      <c r="C22677" s="7" t="n">
        <v>0</v>
      </c>
      <c r="D22677" s="7" t="n">
        <v>0</v>
      </c>
      <c r="E22677" s="7" t="n">
        <v>0</v>
      </c>
      <c r="F22677" s="7" t="n">
        <v>64</v>
      </c>
    </row>
    <row r="22678" spans="1:31">
      <c r="A22678" t="s">
        <v>4</v>
      </c>
      <c r="B22678" s="4" t="s">
        <v>5</v>
      </c>
      <c r="C22678" s="4" t="s">
        <v>8</v>
      </c>
      <c r="D22678" s="4" t="s">
        <v>7</v>
      </c>
    </row>
    <row r="22679" spans="1:31">
      <c r="A22679" t="n">
        <v>192025</v>
      </c>
      <c r="B22679" s="23" t="n">
        <v>22</v>
      </c>
      <c r="C22679" s="7" t="n">
        <v>0</v>
      </c>
      <c r="D22679" s="7" t="n">
        <v>12447</v>
      </c>
    </row>
    <row r="22680" spans="1:31">
      <c r="A22680" t="s">
        <v>4</v>
      </c>
      <c r="B22680" s="4" t="s">
        <v>5</v>
      </c>
      <c r="C22680" s="4" t="s">
        <v>8</v>
      </c>
      <c r="D22680" s="4" t="s">
        <v>7</v>
      </c>
    </row>
    <row r="22681" spans="1:31">
      <c r="A22681" t="n">
        <v>192029</v>
      </c>
      <c r="B22681" s="27" t="n">
        <v>58</v>
      </c>
      <c r="C22681" s="7" t="n">
        <v>5</v>
      </c>
      <c r="D22681" s="7" t="n">
        <v>300</v>
      </c>
    </row>
    <row r="22682" spans="1:31">
      <c r="A22682" t="s">
        <v>4</v>
      </c>
      <c r="B22682" s="4" t="s">
        <v>5</v>
      </c>
      <c r="C22682" s="4" t="s">
        <v>13</v>
      </c>
      <c r="D22682" s="4" t="s">
        <v>7</v>
      </c>
    </row>
    <row r="22683" spans="1:31">
      <c r="A22683" t="n">
        <v>192033</v>
      </c>
      <c r="B22683" s="60" t="n">
        <v>103</v>
      </c>
      <c r="C22683" s="7" t="n">
        <v>0</v>
      </c>
      <c r="D22683" s="7" t="n">
        <v>300</v>
      </c>
    </row>
    <row r="22684" spans="1:31">
      <c r="A22684" t="s">
        <v>4</v>
      </c>
      <c r="B22684" s="4" t="s">
        <v>5</v>
      </c>
      <c r="C22684" s="4" t="s">
        <v>8</v>
      </c>
    </row>
    <row r="22685" spans="1:31">
      <c r="A22685" t="n">
        <v>192040</v>
      </c>
      <c r="B22685" s="61" t="n">
        <v>64</v>
      </c>
      <c r="C22685" s="7" t="n">
        <v>7</v>
      </c>
    </row>
    <row r="22686" spans="1:31">
      <c r="A22686" t="s">
        <v>4</v>
      </c>
      <c r="B22686" s="4" t="s">
        <v>5</v>
      </c>
      <c r="C22686" s="4" t="s">
        <v>8</v>
      </c>
      <c r="D22686" s="4" t="s">
        <v>7</v>
      </c>
    </row>
    <row r="22687" spans="1:31">
      <c r="A22687" t="n">
        <v>192042</v>
      </c>
      <c r="B22687" s="64" t="n">
        <v>72</v>
      </c>
      <c r="C22687" s="7" t="n">
        <v>5</v>
      </c>
      <c r="D22687" s="7" t="n">
        <v>0</v>
      </c>
    </row>
    <row r="22688" spans="1:31">
      <c r="A22688" t="s">
        <v>4</v>
      </c>
      <c r="B22688" s="4" t="s">
        <v>5</v>
      </c>
      <c r="C22688" s="4" t="s">
        <v>8</v>
      </c>
      <c r="D22688" s="20" t="s">
        <v>30</v>
      </c>
      <c r="E22688" s="4" t="s">
        <v>5</v>
      </c>
      <c r="F22688" s="4" t="s">
        <v>8</v>
      </c>
      <c r="G22688" s="4" t="s">
        <v>7</v>
      </c>
      <c r="H22688" s="20" t="s">
        <v>32</v>
      </c>
      <c r="I22688" s="4" t="s">
        <v>8</v>
      </c>
      <c r="J22688" s="4" t="s">
        <v>14</v>
      </c>
      <c r="K22688" s="4" t="s">
        <v>8</v>
      </c>
      <c r="L22688" s="4" t="s">
        <v>8</v>
      </c>
      <c r="M22688" s="4" t="s">
        <v>12</v>
      </c>
    </row>
    <row r="22689" spans="1:13">
      <c r="A22689" t="n">
        <v>192046</v>
      </c>
      <c r="B22689" s="12" t="n">
        <v>5</v>
      </c>
      <c r="C22689" s="7" t="n">
        <v>28</v>
      </c>
      <c r="D22689" s="20" t="s">
        <v>3</v>
      </c>
      <c r="E22689" s="10" t="n">
        <v>162</v>
      </c>
      <c r="F22689" s="7" t="n">
        <v>4</v>
      </c>
      <c r="G22689" s="7" t="n">
        <v>12447</v>
      </c>
      <c r="H22689" s="20" t="s">
        <v>3</v>
      </c>
      <c r="I22689" s="7" t="n">
        <v>0</v>
      </c>
      <c r="J22689" s="7" t="n">
        <v>1</v>
      </c>
      <c r="K22689" s="7" t="n">
        <v>2</v>
      </c>
      <c r="L22689" s="7" t="n">
        <v>1</v>
      </c>
      <c r="M22689" s="13" t="n">
        <f t="normal" ca="1">A22695</f>
        <v>0</v>
      </c>
    </row>
    <row r="22690" spans="1:13">
      <c r="A22690" t="s">
        <v>4</v>
      </c>
      <c r="B22690" s="4" t="s">
        <v>5</v>
      </c>
      <c r="C22690" s="4" t="s">
        <v>8</v>
      </c>
      <c r="D22690" s="4" t="s">
        <v>9</v>
      </c>
    </row>
    <row r="22691" spans="1:13">
      <c r="A22691" t="n">
        <v>192063</v>
      </c>
      <c r="B22691" s="9" t="n">
        <v>2</v>
      </c>
      <c r="C22691" s="7" t="n">
        <v>10</v>
      </c>
      <c r="D22691" s="7" t="s">
        <v>356</v>
      </c>
    </row>
    <row r="22692" spans="1:13">
      <c r="A22692" t="s">
        <v>4</v>
      </c>
      <c r="B22692" s="4" t="s">
        <v>5</v>
      </c>
      <c r="C22692" s="4" t="s">
        <v>7</v>
      </c>
    </row>
    <row r="22693" spans="1:13">
      <c r="A22693" t="n">
        <v>192080</v>
      </c>
      <c r="B22693" s="25" t="n">
        <v>16</v>
      </c>
      <c r="C22693" s="7" t="n">
        <v>0</v>
      </c>
    </row>
    <row r="22694" spans="1:13">
      <c r="A22694" t="s">
        <v>4</v>
      </c>
      <c r="B22694" s="4" t="s">
        <v>5</v>
      </c>
      <c r="C22694" s="4" t="s">
        <v>7</v>
      </c>
      <c r="D22694" s="4" t="s">
        <v>9</v>
      </c>
      <c r="E22694" s="4" t="s">
        <v>9</v>
      </c>
      <c r="F22694" s="4" t="s">
        <v>9</v>
      </c>
      <c r="G22694" s="4" t="s">
        <v>8</v>
      </c>
      <c r="H22694" s="4" t="s">
        <v>14</v>
      </c>
      <c r="I22694" s="4" t="s">
        <v>13</v>
      </c>
      <c r="J22694" s="4" t="s">
        <v>13</v>
      </c>
      <c r="K22694" s="4" t="s">
        <v>13</v>
      </c>
      <c r="L22694" s="4" t="s">
        <v>13</v>
      </c>
      <c r="M22694" s="4" t="s">
        <v>13</v>
      </c>
      <c r="N22694" s="4" t="s">
        <v>13</v>
      </c>
      <c r="O22694" s="4" t="s">
        <v>13</v>
      </c>
      <c r="P22694" s="4" t="s">
        <v>9</v>
      </c>
      <c r="Q22694" s="4" t="s">
        <v>9</v>
      </c>
      <c r="R22694" s="4" t="s">
        <v>14</v>
      </c>
      <c r="S22694" s="4" t="s">
        <v>8</v>
      </c>
      <c r="T22694" s="4" t="s">
        <v>14</v>
      </c>
      <c r="U22694" s="4" t="s">
        <v>14</v>
      </c>
      <c r="V22694" s="4" t="s">
        <v>7</v>
      </c>
    </row>
    <row r="22695" spans="1:13">
      <c r="A22695" t="n">
        <v>192083</v>
      </c>
      <c r="B22695" s="66" t="n">
        <v>19</v>
      </c>
      <c r="C22695" s="7" t="n">
        <v>13</v>
      </c>
      <c r="D22695" s="7" t="s">
        <v>449</v>
      </c>
      <c r="E22695" s="7" t="s">
        <v>241</v>
      </c>
      <c r="F22695" s="7" t="s">
        <v>15</v>
      </c>
      <c r="G22695" s="7" t="n">
        <v>0</v>
      </c>
      <c r="H22695" s="7" t="n">
        <v>1</v>
      </c>
      <c r="I22695" s="7" t="n">
        <v>0</v>
      </c>
      <c r="J22695" s="7" t="n">
        <v>0</v>
      </c>
      <c r="K22695" s="7" t="n">
        <v>0</v>
      </c>
      <c r="L22695" s="7" t="n">
        <v>0</v>
      </c>
      <c r="M22695" s="7" t="n">
        <v>1</v>
      </c>
      <c r="N22695" s="7" t="n">
        <v>1.60000002384186</v>
      </c>
      <c r="O22695" s="7" t="n">
        <v>0.0900000035762787</v>
      </c>
      <c r="P22695" s="7" t="s">
        <v>15</v>
      </c>
      <c r="Q22695" s="7" t="s">
        <v>15</v>
      </c>
      <c r="R22695" s="7" t="n">
        <v>-1</v>
      </c>
      <c r="S22695" s="7" t="n">
        <v>0</v>
      </c>
      <c r="T22695" s="7" t="n">
        <v>0</v>
      </c>
      <c r="U22695" s="7" t="n">
        <v>0</v>
      </c>
      <c r="V22695" s="7" t="n">
        <v>0</v>
      </c>
    </row>
    <row r="22696" spans="1:13">
      <c r="A22696" t="s">
        <v>4</v>
      </c>
      <c r="B22696" s="4" t="s">
        <v>5</v>
      </c>
      <c r="C22696" s="4" t="s">
        <v>7</v>
      </c>
      <c r="D22696" s="4" t="s">
        <v>8</v>
      </c>
      <c r="E22696" s="4" t="s">
        <v>8</v>
      </c>
      <c r="F22696" s="4" t="s">
        <v>9</v>
      </c>
    </row>
    <row r="22697" spans="1:13">
      <c r="A22697" t="n">
        <v>192166</v>
      </c>
      <c r="B22697" s="22" t="n">
        <v>20</v>
      </c>
      <c r="C22697" s="7" t="n">
        <v>0</v>
      </c>
      <c r="D22697" s="7" t="n">
        <v>3</v>
      </c>
      <c r="E22697" s="7" t="n">
        <v>10</v>
      </c>
      <c r="F22697" s="7" t="s">
        <v>96</v>
      </c>
    </row>
    <row r="22698" spans="1:13">
      <c r="A22698" t="s">
        <v>4</v>
      </c>
      <c r="B22698" s="4" t="s">
        <v>5</v>
      </c>
      <c r="C22698" s="4" t="s">
        <v>7</v>
      </c>
    </row>
    <row r="22699" spans="1:13">
      <c r="A22699" t="n">
        <v>192184</v>
      </c>
      <c r="B22699" s="25" t="n">
        <v>16</v>
      </c>
      <c r="C22699" s="7" t="n">
        <v>0</v>
      </c>
    </row>
    <row r="22700" spans="1:13">
      <c r="A22700" t="s">
        <v>4</v>
      </c>
      <c r="B22700" s="4" t="s">
        <v>5</v>
      </c>
      <c r="C22700" s="4" t="s">
        <v>7</v>
      </c>
      <c r="D22700" s="4" t="s">
        <v>8</v>
      </c>
      <c r="E22700" s="4" t="s">
        <v>8</v>
      </c>
      <c r="F22700" s="4" t="s">
        <v>9</v>
      </c>
    </row>
    <row r="22701" spans="1:13">
      <c r="A22701" t="n">
        <v>192187</v>
      </c>
      <c r="B22701" s="22" t="n">
        <v>20</v>
      </c>
      <c r="C22701" s="7" t="n">
        <v>13</v>
      </c>
      <c r="D22701" s="7" t="n">
        <v>3</v>
      </c>
      <c r="E22701" s="7" t="n">
        <v>10</v>
      </c>
      <c r="F22701" s="7" t="s">
        <v>96</v>
      </c>
    </row>
    <row r="22702" spans="1:13">
      <c r="A22702" t="s">
        <v>4</v>
      </c>
      <c r="B22702" s="4" t="s">
        <v>5</v>
      </c>
      <c r="C22702" s="4" t="s">
        <v>7</v>
      </c>
    </row>
    <row r="22703" spans="1:13">
      <c r="A22703" t="n">
        <v>192205</v>
      </c>
      <c r="B22703" s="25" t="n">
        <v>16</v>
      </c>
      <c r="C22703" s="7" t="n">
        <v>0</v>
      </c>
    </row>
    <row r="22704" spans="1:13">
      <c r="A22704" t="s">
        <v>4</v>
      </c>
      <c r="B22704" s="4" t="s">
        <v>5</v>
      </c>
      <c r="C22704" s="4" t="s">
        <v>8</v>
      </c>
      <c r="D22704" s="4" t="s">
        <v>9</v>
      </c>
    </row>
    <row r="22705" spans="1:22">
      <c r="A22705" t="n">
        <v>192208</v>
      </c>
      <c r="B22705" s="9" t="n">
        <v>2</v>
      </c>
      <c r="C22705" s="7" t="n">
        <v>10</v>
      </c>
      <c r="D22705" s="7" t="s">
        <v>191</v>
      </c>
    </row>
    <row r="22706" spans="1:22">
      <c r="A22706" t="s">
        <v>4</v>
      </c>
      <c r="B22706" s="4" t="s">
        <v>5</v>
      </c>
      <c r="C22706" s="4" t="s">
        <v>7</v>
      </c>
      <c r="D22706" s="4" t="s">
        <v>13</v>
      </c>
      <c r="E22706" s="4" t="s">
        <v>13</v>
      </c>
      <c r="F22706" s="4" t="s">
        <v>13</v>
      </c>
      <c r="G22706" s="4" t="s">
        <v>13</v>
      </c>
    </row>
    <row r="22707" spans="1:22">
      <c r="A22707" t="n">
        <v>192234</v>
      </c>
      <c r="B22707" s="46" t="n">
        <v>46</v>
      </c>
      <c r="C22707" s="7" t="n">
        <v>0</v>
      </c>
      <c r="D22707" s="7" t="n">
        <v>-1.04999995231628</v>
      </c>
      <c r="E22707" s="7" t="n">
        <v>2.10999989509583</v>
      </c>
      <c r="F22707" s="7" t="n">
        <v>45.2000007629395</v>
      </c>
      <c r="G22707" s="7" t="n">
        <v>95</v>
      </c>
    </row>
    <row r="22708" spans="1:22">
      <c r="A22708" t="s">
        <v>4</v>
      </c>
      <c r="B22708" s="4" t="s">
        <v>5</v>
      </c>
      <c r="C22708" s="4" t="s">
        <v>7</v>
      </c>
      <c r="D22708" s="4" t="s">
        <v>13</v>
      </c>
      <c r="E22708" s="4" t="s">
        <v>13</v>
      </c>
      <c r="F22708" s="4" t="s">
        <v>13</v>
      </c>
      <c r="G22708" s="4" t="s">
        <v>13</v>
      </c>
    </row>
    <row r="22709" spans="1:22">
      <c r="A22709" t="n">
        <v>192253</v>
      </c>
      <c r="B22709" s="46" t="n">
        <v>46</v>
      </c>
      <c r="C22709" s="7" t="n">
        <v>13</v>
      </c>
      <c r="D22709" s="7" t="n">
        <v>0</v>
      </c>
      <c r="E22709" s="7" t="n">
        <v>2.10999989509583</v>
      </c>
      <c r="F22709" s="7" t="n">
        <v>45</v>
      </c>
      <c r="G22709" s="7" t="n">
        <v>330</v>
      </c>
    </row>
    <row r="22710" spans="1:22">
      <c r="A22710" t="s">
        <v>4</v>
      </c>
      <c r="B22710" s="4" t="s">
        <v>5</v>
      </c>
      <c r="C22710" s="4" t="s">
        <v>7</v>
      </c>
      <c r="D22710" s="4" t="s">
        <v>7</v>
      </c>
      <c r="E22710" s="4" t="s">
        <v>13</v>
      </c>
      <c r="F22710" s="4" t="s">
        <v>8</v>
      </c>
    </row>
    <row r="22711" spans="1:22">
      <c r="A22711" t="n">
        <v>192272</v>
      </c>
      <c r="B22711" s="90" t="n">
        <v>53</v>
      </c>
      <c r="C22711" s="7" t="n">
        <v>0</v>
      </c>
      <c r="D22711" s="7" t="n">
        <v>13</v>
      </c>
      <c r="E22711" s="7" t="n">
        <v>0</v>
      </c>
      <c r="F22711" s="7" t="n">
        <v>0</v>
      </c>
    </row>
    <row r="22712" spans="1:22">
      <c r="A22712" t="s">
        <v>4</v>
      </c>
      <c r="B22712" s="4" t="s">
        <v>5</v>
      </c>
      <c r="C22712" s="4" t="s">
        <v>8</v>
      </c>
      <c r="D22712" s="4" t="s">
        <v>8</v>
      </c>
      <c r="E22712" s="4" t="s">
        <v>13</v>
      </c>
      <c r="F22712" s="4" t="s">
        <v>13</v>
      </c>
      <c r="G22712" s="4" t="s">
        <v>13</v>
      </c>
      <c r="H22712" s="4" t="s">
        <v>7</v>
      </c>
    </row>
    <row r="22713" spans="1:22">
      <c r="A22713" t="n">
        <v>192282</v>
      </c>
      <c r="B22713" s="31" t="n">
        <v>45</v>
      </c>
      <c r="C22713" s="7" t="n">
        <v>2</v>
      </c>
      <c r="D22713" s="7" t="n">
        <v>3</v>
      </c>
      <c r="E22713" s="7" t="n">
        <v>-0.439999997615814</v>
      </c>
      <c r="F22713" s="7" t="n">
        <v>3.27999997138977</v>
      </c>
      <c r="G22713" s="7" t="n">
        <v>45.2599983215332</v>
      </c>
      <c r="H22713" s="7" t="n">
        <v>0</v>
      </c>
    </row>
    <row r="22714" spans="1:22">
      <c r="A22714" t="s">
        <v>4</v>
      </c>
      <c r="B22714" s="4" t="s">
        <v>5</v>
      </c>
      <c r="C22714" s="4" t="s">
        <v>8</v>
      </c>
      <c r="D22714" s="4" t="s">
        <v>8</v>
      </c>
      <c r="E22714" s="4" t="s">
        <v>13</v>
      </c>
      <c r="F22714" s="4" t="s">
        <v>13</v>
      </c>
      <c r="G22714" s="4" t="s">
        <v>13</v>
      </c>
      <c r="H22714" s="4" t="s">
        <v>7</v>
      </c>
      <c r="I22714" s="4" t="s">
        <v>8</v>
      </c>
    </row>
    <row r="22715" spans="1:22">
      <c r="A22715" t="n">
        <v>192299</v>
      </c>
      <c r="B22715" s="31" t="n">
        <v>45</v>
      </c>
      <c r="C22715" s="7" t="n">
        <v>4</v>
      </c>
      <c r="D22715" s="7" t="n">
        <v>3</v>
      </c>
      <c r="E22715" s="7" t="n">
        <v>17.0400009155273</v>
      </c>
      <c r="F22715" s="7" t="n">
        <v>219.339996337891</v>
      </c>
      <c r="G22715" s="7" t="n">
        <v>0</v>
      </c>
      <c r="H22715" s="7" t="n">
        <v>0</v>
      </c>
      <c r="I22715" s="7" t="n">
        <v>0</v>
      </c>
    </row>
    <row r="22716" spans="1:22">
      <c r="A22716" t="s">
        <v>4</v>
      </c>
      <c r="B22716" s="4" t="s">
        <v>5</v>
      </c>
      <c r="C22716" s="4" t="s">
        <v>8</v>
      </c>
      <c r="D22716" s="4" t="s">
        <v>8</v>
      </c>
      <c r="E22716" s="4" t="s">
        <v>13</v>
      </c>
      <c r="F22716" s="4" t="s">
        <v>7</v>
      </c>
    </row>
    <row r="22717" spans="1:22">
      <c r="A22717" t="n">
        <v>192317</v>
      </c>
      <c r="B22717" s="31" t="n">
        <v>45</v>
      </c>
      <c r="C22717" s="7" t="n">
        <v>5</v>
      </c>
      <c r="D22717" s="7" t="n">
        <v>3</v>
      </c>
      <c r="E22717" s="7" t="n">
        <v>2.29999995231628</v>
      </c>
      <c r="F22717" s="7" t="n">
        <v>0</v>
      </c>
    </row>
    <row r="22718" spans="1:22">
      <c r="A22718" t="s">
        <v>4</v>
      </c>
      <c r="B22718" s="4" t="s">
        <v>5</v>
      </c>
      <c r="C22718" s="4" t="s">
        <v>8</v>
      </c>
      <c r="D22718" s="4" t="s">
        <v>8</v>
      </c>
      <c r="E22718" s="4" t="s">
        <v>13</v>
      </c>
      <c r="F22718" s="4" t="s">
        <v>7</v>
      </c>
    </row>
    <row r="22719" spans="1:22">
      <c r="A22719" t="n">
        <v>192326</v>
      </c>
      <c r="B22719" s="31" t="n">
        <v>45</v>
      </c>
      <c r="C22719" s="7" t="n">
        <v>11</v>
      </c>
      <c r="D22719" s="7" t="n">
        <v>3</v>
      </c>
      <c r="E22719" s="7" t="n">
        <v>34</v>
      </c>
      <c r="F22719" s="7" t="n">
        <v>0</v>
      </c>
    </row>
    <row r="22720" spans="1:22">
      <c r="A22720" t="s">
        <v>4</v>
      </c>
      <c r="B22720" s="4" t="s">
        <v>5</v>
      </c>
      <c r="C22720" s="4" t="s">
        <v>7</v>
      </c>
      <c r="D22720" s="4" t="s">
        <v>8</v>
      </c>
      <c r="E22720" s="4" t="s">
        <v>9</v>
      </c>
      <c r="F22720" s="4" t="s">
        <v>13</v>
      </c>
      <c r="G22720" s="4" t="s">
        <v>13</v>
      </c>
      <c r="H22720" s="4" t="s">
        <v>13</v>
      </c>
    </row>
    <row r="22721" spans="1:9">
      <c r="A22721" t="n">
        <v>192335</v>
      </c>
      <c r="B22721" s="52" t="n">
        <v>48</v>
      </c>
      <c r="C22721" s="7" t="n">
        <v>13</v>
      </c>
      <c r="D22721" s="7" t="n">
        <v>0</v>
      </c>
      <c r="E22721" s="7" t="s">
        <v>190</v>
      </c>
      <c r="F22721" s="7" t="n">
        <v>-1</v>
      </c>
      <c r="G22721" s="7" t="n">
        <v>1</v>
      </c>
      <c r="H22721" s="7" t="n">
        <v>0</v>
      </c>
    </row>
    <row r="22722" spans="1:9">
      <c r="A22722" t="s">
        <v>4</v>
      </c>
      <c r="B22722" s="4" t="s">
        <v>5</v>
      </c>
      <c r="C22722" s="4" t="s">
        <v>7</v>
      </c>
    </row>
    <row r="22723" spans="1:9">
      <c r="A22723" t="n">
        <v>192362</v>
      </c>
      <c r="B22723" s="25" t="n">
        <v>16</v>
      </c>
      <c r="C22723" s="7" t="n">
        <v>0</v>
      </c>
    </row>
    <row r="22724" spans="1:9">
      <c r="A22724" t="s">
        <v>4</v>
      </c>
      <c r="B22724" s="4" t="s">
        <v>5</v>
      </c>
      <c r="C22724" s="4" t="s">
        <v>7</v>
      </c>
      <c r="D22724" s="4" t="s">
        <v>7</v>
      </c>
      <c r="E22724" s="4" t="s">
        <v>7</v>
      </c>
    </row>
    <row r="22725" spans="1:9">
      <c r="A22725" t="n">
        <v>192365</v>
      </c>
      <c r="B22725" s="56" t="n">
        <v>61</v>
      </c>
      <c r="C22725" s="7" t="n">
        <v>0</v>
      </c>
      <c r="D22725" s="7" t="n">
        <v>13</v>
      </c>
      <c r="E22725" s="7" t="n">
        <v>0</v>
      </c>
    </row>
    <row r="22726" spans="1:9">
      <c r="A22726" t="s">
        <v>4</v>
      </c>
      <c r="B22726" s="4" t="s">
        <v>5</v>
      </c>
      <c r="C22726" s="4" t="s">
        <v>7</v>
      </c>
      <c r="D22726" s="4" t="s">
        <v>7</v>
      </c>
      <c r="E22726" s="4" t="s">
        <v>7</v>
      </c>
    </row>
    <row r="22727" spans="1:9">
      <c r="A22727" t="n">
        <v>192372</v>
      </c>
      <c r="B22727" s="56" t="n">
        <v>61</v>
      </c>
      <c r="C22727" s="7" t="n">
        <v>13</v>
      </c>
      <c r="D22727" s="7" t="n">
        <v>0</v>
      </c>
      <c r="E22727" s="7" t="n">
        <v>0</v>
      </c>
    </row>
    <row r="22728" spans="1:9">
      <c r="A22728" t="s">
        <v>4</v>
      </c>
      <c r="B22728" s="4" t="s">
        <v>5</v>
      </c>
      <c r="C22728" s="4" t="s">
        <v>8</v>
      </c>
      <c r="D22728" s="4" t="s">
        <v>7</v>
      </c>
      <c r="E22728" s="4" t="s">
        <v>13</v>
      </c>
    </row>
    <row r="22729" spans="1:9">
      <c r="A22729" t="n">
        <v>192379</v>
      </c>
      <c r="B22729" s="27" t="n">
        <v>58</v>
      </c>
      <c r="C22729" s="7" t="n">
        <v>100</v>
      </c>
      <c r="D22729" s="7" t="n">
        <v>1000</v>
      </c>
      <c r="E22729" s="7" t="n">
        <v>1</v>
      </c>
    </row>
    <row r="22730" spans="1:9">
      <c r="A22730" t="s">
        <v>4</v>
      </c>
      <c r="B22730" s="4" t="s">
        <v>5</v>
      </c>
      <c r="C22730" s="4" t="s">
        <v>8</v>
      </c>
      <c r="D22730" s="4" t="s">
        <v>7</v>
      </c>
    </row>
    <row r="22731" spans="1:9">
      <c r="A22731" t="n">
        <v>192387</v>
      </c>
      <c r="B22731" s="27" t="n">
        <v>58</v>
      </c>
      <c r="C22731" s="7" t="n">
        <v>255</v>
      </c>
      <c r="D22731" s="7" t="n">
        <v>0</v>
      </c>
    </row>
    <row r="22732" spans="1:9">
      <c r="A22732" t="s">
        <v>4</v>
      </c>
      <c r="B22732" s="4" t="s">
        <v>5</v>
      </c>
      <c r="C22732" s="4" t="s">
        <v>8</v>
      </c>
      <c r="D22732" s="4" t="s">
        <v>7</v>
      </c>
      <c r="E22732" s="4" t="s">
        <v>9</v>
      </c>
    </row>
    <row r="22733" spans="1:9">
      <c r="A22733" t="n">
        <v>192391</v>
      </c>
      <c r="B22733" s="39" t="n">
        <v>51</v>
      </c>
      <c r="C22733" s="7" t="n">
        <v>4</v>
      </c>
      <c r="D22733" s="7" t="n">
        <v>13</v>
      </c>
      <c r="E22733" s="7" t="s">
        <v>85</v>
      </c>
    </row>
    <row r="22734" spans="1:9">
      <c r="A22734" t="s">
        <v>4</v>
      </c>
      <c r="B22734" s="4" t="s">
        <v>5</v>
      </c>
      <c r="C22734" s="4" t="s">
        <v>7</v>
      </c>
    </row>
    <row r="22735" spans="1:9">
      <c r="A22735" t="n">
        <v>192405</v>
      </c>
      <c r="B22735" s="25" t="n">
        <v>16</v>
      </c>
      <c r="C22735" s="7" t="n">
        <v>0</v>
      </c>
    </row>
    <row r="22736" spans="1:9">
      <c r="A22736" t="s">
        <v>4</v>
      </c>
      <c r="B22736" s="4" t="s">
        <v>5</v>
      </c>
      <c r="C22736" s="4" t="s">
        <v>7</v>
      </c>
      <c r="D22736" s="4" t="s">
        <v>74</v>
      </c>
      <c r="E22736" s="4" t="s">
        <v>8</v>
      </c>
      <c r="F22736" s="4" t="s">
        <v>8</v>
      </c>
      <c r="G22736" s="4" t="s">
        <v>74</v>
      </c>
      <c r="H22736" s="4" t="s">
        <v>8</v>
      </c>
      <c r="I22736" s="4" t="s">
        <v>8</v>
      </c>
    </row>
    <row r="22737" spans="1:9">
      <c r="A22737" t="n">
        <v>192408</v>
      </c>
      <c r="B22737" s="40" t="n">
        <v>26</v>
      </c>
      <c r="C22737" s="7" t="n">
        <v>13</v>
      </c>
      <c r="D22737" s="7" t="s">
        <v>1178</v>
      </c>
      <c r="E22737" s="7" t="n">
        <v>2</v>
      </c>
      <c r="F22737" s="7" t="n">
        <v>3</v>
      </c>
      <c r="G22737" s="7" t="s">
        <v>1179</v>
      </c>
      <c r="H22737" s="7" t="n">
        <v>2</v>
      </c>
      <c r="I22737" s="7" t="n">
        <v>0</v>
      </c>
    </row>
    <row r="22738" spans="1:9">
      <c r="A22738" t="s">
        <v>4</v>
      </c>
      <c r="B22738" s="4" t="s">
        <v>5</v>
      </c>
    </row>
    <row r="22739" spans="1:9">
      <c r="A22739" t="n">
        <v>192525</v>
      </c>
      <c r="B22739" s="41" t="n">
        <v>28</v>
      </c>
    </row>
    <row r="22740" spans="1:9">
      <c r="A22740" t="s">
        <v>4</v>
      </c>
      <c r="B22740" s="4" t="s">
        <v>5</v>
      </c>
      <c r="C22740" s="4" t="s">
        <v>8</v>
      </c>
      <c r="D22740" s="4" t="s">
        <v>7</v>
      </c>
      <c r="E22740" s="4" t="s">
        <v>13</v>
      </c>
    </row>
    <row r="22741" spans="1:9">
      <c r="A22741" t="n">
        <v>192526</v>
      </c>
      <c r="B22741" s="27" t="n">
        <v>58</v>
      </c>
      <c r="C22741" s="7" t="n">
        <v>0</v>
      </c>
      <c r="D22741" s="7" t="n">
        <v>300</v>
      </c>
      <c r="E22741" s="7" t="n">
        <v>0.300000011920929</v>
      </c>
    </row>
    <row r="22742" spans="1:9">
      <c r="A22742" t="s">
        <v>4</v>
      </c>
      <c r="B22742" s="4" t="s">
        <v>5</v>
      </c>
      <c r="C22742" s="4" t="s">
        <v>8</v>
      </c>
      <c r="D22742" s="4" t="s">
        <v>7</v>
      </c>
    </row>
    <row r="22743" spans="1:9">
      <c r="A22743" t="n">
        <v>192534</v>
      </c>
      <c r="B22743" s="27" t="n">
        <v>58</v>
      </c>
      <c r="C22743" s="7" t="n">
        <v>255</v>
      </c>
      <c r="D22743" s="7" t="n">
        <v>0</v>
      </c>
    </row>
    <row r="22744" spans="1:9">
      <c r="A22744" t="s">
        <v>4</v>
      </c>
      <c r="B22744" s="4" t="s">
        <v>5</v>
      </c>
      <c r="C22744" s="4" t="s">
        <v>8</v>
      </c>
      <c r="D22744" s="4" t="s">
        <v>7</v>
      </c>
      <c r="E22744" s="4" t="s">
        <v>13</v>
      </c>
      <c r="F22744" s="4" t="s">
        <v>7</v>
      </c>
      <c r="G22744" s="4" t="s">
        <v>14</v>
      </c>
      <c r="H22744" s="4" t="s">
        <v>14</v>
      </c>
      <c r="I22744" s="4" t="s">
        <v>7</v>
      </c>
      <c r="J22744" s="4" t="s">
        <v>7</v>
      </c>
      <c r="K22744" s="4" t="s">
        <v>14</v>
      </c>
      <c r="L22744" s="4" t="s">
        <v>14</v>
      </c>
      <c r="M22744" s="4" t="s">
        <v>14</v>
      </c>
      <c r="N22744" s="4" t="s">
        <v>14</v>
      </c>
      <c r="O22744" s="4" t="s">
        <v>9</v>
      </c>
    </row>
    <row r="22745" spans="1:9">
      <c r="A22745" t="n">
        <v>192538</v>
      </c>
      <c r="B22745" s="16" t="n">
        <v>50</v>
      </c>
      <c r="C22745" s="7" t="n">
        <v>0</v>
      </c>
      <c r="D22745" s="7" t="n">
        <v>12105</v>
      </c>
      <c r="E22745" s="7" t="n">
        <v>1</v>
      </c>
      <c r="F22745" s="7" t="n">
        <v>0</v>
      </c>
      <c r="G22745" s="7" t="n">
        <v>0</v>
      </c>
      <c r="H22745" s="7" t="n">
        <v>0</v>
      </c>
      <c r="I22745" s="7" t="n">
        <v>0</v>
      </c>
      <c r="J22745" s="7" t="n">
        <v>65533</v>
      </c>
      <c r="K22745" s="7" t="n">
        <v>0</v>
      </c>
      <c r="L22745" s="7" t="n">
        <v>0</v>
      </c>
      <c r="M22745" s="7" t="n">
        <v>0</v>
      </c>
      <c r="N22745" s="7" t="n">
        <v>0</v>
      </c>
      <c r="O22745" s="7" t="s">
        <v>15</v>
      </c>
    </row>
    <row r="22746" spans="1:9">
      <c r="A22746" t="s">
        <v>4</v>
      </c>
      <c r="B22746" s="4" t="s">
        <v>5</v>
      </c>
      <c r="C22746" s="4" t="s">
        <v>8</v>
      </c>
      <c r="D22746" s="4" t="s">
        <v>7</v>
      </c>
      <c r="E22746" s="4" t="s">
        <v>7</v>
      </c>
      <c r="F22746" s="4" t="s">
        <v>7</v>
      </c>
      <c r="G22746" s="4" t="s">
        <v>7</v>
      </c>
      <c r="H22746" s="4" t="s">
        <v>8</v>
      </c>
    </row>
    <row r="22747" spans="1:9">
      <c r="A22747" t="n">
        <v>192577</v>
      </c>
      <c r="B22747" s="37" t="n">
        <v>25</v>
      </c>
      <c r="C22747" s="7" t="n">
        <v>5</v>
      </c>
      <c r="D22747" s="7" t="n">
        <v>65535</v>
      </c>
      <c r="E22747" s="7" t="n">
        <v>500</v>
      </c>
      <c r="F22747" s="7" t="n">
        <v>800</v>
      </c>
      <c r="G22747" s="7" t="n">
        <v>140</v>
      </c>
      <c r="H22747" s="7" t="n">
        <v>0</v>
      </c>
    </row>
    <row r="22748" spans="1:9">
      <c r="A22748" t="s">
        <v>4</v>
      </c>
      <c r="B22748" s="4" t="s">
        <v>5</v>
      </c>
      <c r="C22748" s="4" t="s">
        <v>7</v>
      </c>
      <c r="D22748" s="4" t="s">
        <v>74</v>
      </c>
      <c r="E22748" s="4" t="s">
        <v>8</v>
      </c>
      <c r="F22748" s="4" t="s">
        <v>8</v>
      </c>
      <c r="G22748" s="4" t="s">
        <v>74</v>
      </c>
      <c r="H22748" s="4" t="s">
        <v>8</v>
      </c>
      <c r="I22748" s="4" t="s">
        <v>8</v>
      </c>
      <c r="J22748" s="4" t="s">
        <v>74</v>
      </c>
      <c r="K22748" s="4" t="s">
        <v>8</v>
      </c>
      <c r="L22748" s="4" t="s">
        <v>8</v>
      </c>
    </row>
    <row r="22749" spans="1:9">
      <c r="A22749" t="n">
        <v>192588</v>
      </c>
      <c r="B22749" s="44" t="n">
        <v>24</v>
      </c>
      <c r="C22749" s="7" t="n">
        <v>65533</v>
      </c>
      <c r="D22749" s="7" t="s">
        <v>1173</v>
      </c>
      <c r="E22749" s="7" t="n">
        <v>2</v>
      </c>
      <c r="F22749" s="7" t="n">
        <v>3</v>
      </c>
      <c r="G22749" s="7" t="s">
        <v>1174</v>
      </c>
      <c r="H22749" s="7" t="n">
        <v>2</v>
      </c>
      <c r="I22749" s="7" t="n">
        <v>3</v>
      </c>
      <c r="J22749" s="7" t="s">
        <v>1180</v>
      </c>
      <c r="K22749" s="7" t="n">
        <v>2</v>
      </c>
      <c r="L22749" s="7" t="n">
        <v>0</v>
      </c>
    </row>
    <row r="22750" spans="1:9">
      <c r="A22750" t="s">
        <v>4</v>
      </c>
      <c r="B22750" s="4" t="s">
        <v>5</v>
      </c>
    </row>
    <row r="22751" spans="1:9">
      <c r="A22751" t="n">
        <v>192922</v>
      </c>
      <c r="B22751" s="41" t="n">
        <v>28</v>
      </c>
    </row>
    <row r="22752" spans="1:9">
      <c r="A22752" t="s">
        <v>4</v>
      </c>
      <c r="B22752" s="4" t="s">
        <v>5</v>
      </c>
      <c r="C22752" s="4" t="s">
        <v>8</v>
      </c>
    </row>
    <row r="22753" spans="1:15">
      <c r="A22753" t="n">
        <v>192923</v>
      </c>
      <c r="B22753" s="45" t="n">
        <v>27</v>
      </c>
      <c r="C22753" s="7" t="n">
        <v>0</v>
      </c>
    </row>
    <row r="22754" spans="1:15">
      <c r="A22754" t="s">
        <v>4</v>
      </c>
      <c r="B22754" s="4" t="s">
        <v>5</v>
      </c>
      <c r="C22754" s="4" t="s">
        <v>8</v>
      </c>
    </row>
    <row r="22755" spans="1:15">
      <c r="A22755" t="n">
        <v>192925</v>
      </c>
      <c r="B22755" s="45" t="n">
        <v>27</v>
      </c>
      <c r="C22755" s="7" t="n">
        <v>1</v>
      </c>
    </row>
    <row r="22756" spans="1:15">
      <c r="A22756" t="s">
        <v>4</v>
      </c>
      <c r="B22756" s="4" t="s">
        <v>5</v>
      </c>
      <c r="C22756" s="4" t="s">
        <v>8</v>
      </c>
      <c r="D22756" s="4" t="s">
        <v>7</v>
      </c>
      <c r="E22756" s="4" t="s">
        <v>7</v>
      </c>
      <c r="F22756" s="4" t="s">
        <v>7</v>
      </c>
      <c r="G22756" s="4" t="s">
        <v>7</v>
      </c>
      <c r="H22756" s="4" t="s">
        <v>8</v>
      </c>
    </row>
    <row r="22757" spans="1:15">
      <c r="A22757" t="n">
        <v>192927</v>
      </c>
      <c r="B22757" s="37" t="n">
        <v>25</v>
      </c>
      <c r="C22757" s="7" t="n">
        <v>5</v>
      </c>
      <c r="D22757" s="7" t="n">
        <v>65535</v>
      </c>
      <c r="E22757" s="7" t="n">
        <v>65535</v>
      </c>
      <c r="F22757" s="7" t="n">
        <v>65535</v>
      </c>
      <c r="G22757" s="7" t="n">
        <v>65535</v>
      </c>
      <c r="H22757" s="7" t="n">
        <v>0</v>
      </c>
    </row>
    <row r="22758" spans="1:15">
      <c r="A22758" t="s">
        <v>4</v>
      </c>
      <c r="B22758" s="4" t="s">
        <v>5</v>
      </c>
      <c r="C22758" s="4" t="s">
        <v>8</v>
      </c>
      <c r="D22758" s="4" t="s">
        <v>8</v>
      </c>
      <c r="E22758" s="4" t="s">
        <v>14</v>
      </c>
      <c r="F22758" s="4" t="s">
        <v>8</v>
      </c>
      <c r="G22758" s="4" t="s">
        <v>8</v>
      </c>
    </row>
    <row r="22759" spans="1:15">
      <c r="A22759" t="n">
        <v>192938</v>
      </c>
      <c r="B22759" s="32" t="n">
        <v>18</v>
      </c>
      <c r="C22759" s="7" t="n">
        <v>0</v>
      </c>
      <c r="D22759" s="7" t="n">
        <v>0</v>
      </c>
      <c r="E22759" s="7" t="n">
        <v>0</v>
      </c>
      <c r="F22759" s="7" t="n">
        <v>19</v>
      </c>
      <c r="G22759" s="7" t="n">
        <v>1</v>
      </c>
    </row>
    <row r="22760" spans="1:15">
      <c r="A22760" t="s">
        <v>4</v>
      </c>
      <c r="B22760" s="4" t="s">
        <v>5</v>
      </c>
      <c r="C22760" s="4" t="s">
        <v>8</v>
      </c>
      <c r="D22760" s="4" t="s">
        <v>8</v>
      </c>
      <c r="E22760" s="4" t="s">
        <v>7</v>
      </c>
      <c r="F22760" s="4" t="s">
        <v>13</v>
      </c>
    </row>
    <row r="22761" spans="1:15">
      <c r="A22761" t="n">
        <v>192947</v>
      </c>
      <c r="B22761" s="24" t="n">
        <v>107</v>
      </c>
      <c r="C22761" s="7" t="n">
        <v>0</v>
      </c>
      <c r="D22761" s="7" t="n">
        <v>0</v>
      </c>
      <c r="E22761" s="7" t="n">
        <v>0</v>
      </c>
      <c r="F22761" s="7" t="n">
        <v>32</v>
      </c>
    </row>
    <row r="22762" spans="1:15">
      <c r="A22762" t="s">
        <v>4</v>
      </c>
      <c r="B22762" s="4" t="s">
        <v>5</v>
      </c>
      <c r="C22762" s="4" t="s">
        <v>8</v>
      </c>
      <c r="D22762" s="4" t="s">
        <v>8</v>
      </c>
      <c r="E22762" s="4" t="s">
        <v>9</v>
      </c>
      <c r="F22762" s="4" t="s">
        <v>7</v>
      </c>
    </row>
    <row r="22763" spans="1:15">
      <c r="A22763" t="n">
        <v>192956</v>
      </c>
      <c r="B22763" s="24" t="n">
        <v>107</v>
      </c>
      <c r="C22763" s="7" t="n">
        <v>1</v>
      </c>
      <c r="D22763" s="7" t="n">
        <v>0</v>
      </c>
      <c r="E22763" s="7" t="s">
        <v>561</v>
      </c>
      <c r="F22763" s="7" t="n">
        <v>1</v>
      </c>
    </row>
    <row r="22764" spans="1:15">
      <c r="A22764" t="s">
        <v>4</v>
      </c>
      <c r="B22764" s="4" t="s">
        <v>5</v>
      </c>
      <c r="C22764" s="4" t="s">
        <v>8</v>
      </c>
      <c r="D22764" s="4" t="s">
        <v>8</v>
      </c>
      <c r="E22764" s="4" t="s">
        <v>9</v>
      </c>
      <c r="F22764" s="4" t="s">
        <v>7</v>
      </c>
    </row>
    <row r="22765" spans="1:15">
      <c r="A22765" t="n">
        <v>192980</v>
      </c>
      <c r="B22765" s="24" t="n">
        <v>107</v>
      </c>
      <c r="C22765" s="7" t="n">
        <v>1</v>
      </c>
      <c r="D22765" s="7" t="n">
        <v>0</v>
      </c>
      <c r="E22765" s="7" t="s">
        <v>562</v>
      </c>
      <c r="F22765" s="7" t="n">
        <v>2</v>
      </c>
    </row>
    <row r="22766" spans="1:15">
      <c r="A22766" t="s">
        <v>4</v>
      </c>
      <c r="B22766" s="4" t="s">
        <v>5</v>
      </c>
      <c r="C22766" s="4" t="s">
        <v>8</v>
      </c>
      <c r="D22766" s="4" t="s">
        <v>8</v>
      </c>
      <c r="E22766" s="4" t="s">
        <v>8</v>
      </c>
      <c r="F22766" s="4" t="s">
        <v>7</v>
      </c>
      <c r="G22766" s="4" t="s">
        <v>7</v>
      </c>
      <c r="H22766" s="4" t="s">
        <v>8</v>
      </c>
    </row>
    <row r="22767" spans="1:15">
      <c r="A22767" t="n">
        <v>193004</v>
      </c>
      <c r="B22767" s="24" t="n">
        <v>107</v>
      </c>
      <c r="C22767" s="7" t="n">
        <v>2</v>
      </c>
      <c r="D22767" s="7" t="n">
        <v>0</v>
      </c>
      <c r="E22767" s="7" t="n">
        <v>1</v>
      </c>
      <c r="F22767" s="7" t="n">
        <v>65535</v>
      </c>
      <c r="G22767" s="7" t="n">
        <v>65535</v>
      </c>
      <c r="H22767" s="7" t="n">
        <v>0</v>
      </c>
    </row>
    <row r="22768" spans="1:15">
      <c r="A22768" t="s">
        <v>4</v>
      </c>
      <c r="B22768" s="4" t="s">
        <v>5</v>
      </c>
      <c r="C22768" s="4" t="s">
        <v>8</v>
      </c>
      <c r="D22768" s="4" t="s">
        <v>8</v>
      </c>
      <c r="E22768" s="4" t="s">
        <v>8</v>
      </c>
    </row>
    <row r="22769" spans="1:8">
      <c r="A22769" t="n">
        <v>193013</v>
      </c>
      <c r="B22769" s="24" t="n">
        <v>107</v>
      </c>
      <c r="C22769" s="7" t="n">
        <v>4</v>
      </c>
      <c r="D22769" s="7" t="n">
        <v>0</v>
      </c>
      <c r="E22769" s="7" t="n">
        <v>0</v>
      </c>
    </row>
    <row r="22770" spans="1:8">
      <c r="A22770" t="s">
        <v>4</v>
      </c>
      <c r="B22770" s="4" t="s">
        <v>5</v>
      </c>
      <c r="C22770" s="4" t="s">
        <v>8</v>
      </c>
      <c r="D22770" s="4" t="s">
        <v>8</v>
      </c>
    </row>
    <row r="22771" spans="1:8">
      <c r="A22771" t="n">
        <v>193017</v>
      </c>
      <c r="B22771" s="24" t="n">
        <v>107</v>
      </c>
      <c r="C22771" s="7" t="n">
        <v>3</v>
      </c>
      <c r="D22771" s="7" t="n">
        <v>0</v>
      </c>
    </row>
    <row r="22772" spans="1:8">
      <c r="A22772" t="s">
        <v>4</v>
      </c>
      <c r="B22772" s="4" t="s">
        <v>5</v>
      </c>
      <c r="C22772" s="4" t="s">
        <v>8</v>
      </c>
      <c r="D22772" s="4" t="s">
        <v>8</v>
      </c>
      <c r="E22772" s="4" t="s">
        <v>8</v>
      </c>
      <c r="F22772" s="4" t="s">
        <v>14</v>
      </c>
      <c r="G22772" s="4" t="s">
        <v>8</v>
      </c>
      <c r="H22772" s="4" t="s">
        <v>8</v>
      </c>
      <c r="I22772" s="4" t="s">
        <v>12</v>
      </c>
    </row>
    <row r="22773" spans="1:8">
      <c r="A22773" t="n">
        <v>193020</v>
      </c>
      <c r="B22773" s="12" t="n">
        <v>5</v>
      </c>
      <c r="C22773" s="7" t="n">
        <v>35</v>
      </c>
      <c r="D22773" s="7" t="n">
        <v>0</v>
      </c>
      <c r="E22773" s="7" t="n">
        <v>0</v>
      </c>
      <c r="F22773" s="7" t="n">
        <v>1</v>
      </c>
      <c r="G22773" s="7" t="n">
        <v>2</v>
      </c>
      <c r="H22773" s="7" t="n">
        <v>1</v>
      </c>
      <c r="I22773" s="13" t="n">
        <f t="normal" ca="1">A22781</f>
        <v>0</v>
      </c>
    </row>
    <row r="22774" spans="1:8">
      <c r="A22774" t="s">
        <v>4</v>
      </c>
      <c r="B22774" s="4" t="s">
        <v>5</v>
      </c>
      <c r="C22774" s="4" t="s">
        <v>8</v>
      </c>
      <c r="D22774" s="4" t="s">
        <v>7</v>
      </c>
      <c r="E22774" s="4" t="s">
        <v>8</v>
      </c>
    </row>
    <row r="22775" spans="1:8">
      <c r="A22775" t="n">
        <v>193034</v>
      </c>
      <c r="B22775" s="14" t="n">
        <v>49</v>
      </c>
      <c r="C22775" s="7" t="n">
        <v>1</v>
      </c>
      <c r="D22775" s="7" t="n">
        <v>4000</v>
      </c>
      <c r="E22775" s="7" t="n">
        <v>0</v>
      </c>
    </row>
    <row r="22776" spans="1:8">
      <c r="A22776" t="s">
        <v>4</v>
      </c>
      <c r="B22776" s="4" t="s">
        <v>5</v>
      </c>
      <c r="C22776" s="4" t="s">
        <v>8</v>
      </c>
      <c r="D22776" s="4" t="s">
        <v>7</v>
      </c>
      <c r="E22776" s="4" t="s">
        <v>14</v>
      </c>
      <c r="F22776" s="4" t="s">
        <v>7</v>
      </c>
    </row>
    <row r="22777" spans="1:8">
      <c r="A22777" t="n">
        <v>193039</v>
      </c>
      <c r="B22777" s="16" t="n">
        <v>50</v>
      </c>
      <c r="C22777" s="7" t="n">
        <v>3</v>
      </c>
      <c r="D22777" s="7" t="n">
        <v>8150</v>
      </c>
      <c r="E22777" s="7" t="n">
        <v>0</v>
      </c>
      <c r="F22777" s="7" t="n">
        <v>2000</v>
      </c>
    </row>
    <row r="22778" spans="1:8">
      <c r="A22778" t="s">
        <v>4</v>
      </c>
      <c r="B22778" s="4" t="s">
        <v>5</v>
      </c>
      <c r="C22778" s="4" t="s">
        <v>12</v>
      </c>
    </row>
    <row r="22779" spans="1:8">
      <c r="A22779" t="n">
        <v>193049</v>
      </c>
      <c r="B22779" s="15" t="n">
        <v>3</v>
      </c>
      <c r="C22779" s="13" t="n">
        <f t="normal" ca="1">A22781</f>
        <v>0</v>
      </c>
    </row>
    <row r="22780" spans="1:8">
      <c r="A22780" t="s">
        <v>4</v>
      </c>
      <c r="B22780" s="4" t="s">
        <v>5</v>
      </c>
      <c r="C22780" s="4" t="s">
        <v>8</v>
      </c>
      <c r="D22780" s="4" t="s">
        <v>7</v>
      </c>
      <c r="E22780" s="4" t="s">
        <v>13</v>
      </c>
    </row>
    <row r="22781" spans="1:8">
      <c r="A22781" t="n">
        <v>193054</v>
      </c>
      <c r="B22781" s="27" t="n">
        <v>58</v>
      </c>
      <c r="C22781" s="7" t="n">
        <v>0</v>
      </c>
      <c r="D22781" s="7" t="n">
        <v>1000</v>
      </c>
      <c r="E22781" s="7" t="n">
        <v>1</v>
      </c>
    </row>
    <row r="22782" spans="1:8">
      <c r="A22782" t="s">
        <v>4</v>
      </c>
      <c r="B22782" s="4" t="s">
        <v>5</v>
      </c>
      <c r="C22782" s="4" t="s">
        <v>8</v>
      </c>
      <c r="D22782" s="4" t="s">
        <v>7</v>
      </c>
    </row>
    <row r="22783" spans="1:8">
      <c r="A22783" t="n">
        <v>193062</v>
      </c>
      <c r="B22783" s="27" t="n">
        <v>58</v>
      </c>
      <c r="C22783" s="7" t="n">
        <v>255</v>
      </c>
      <c r="D22783" s="7" t="n">
        <v>0</v>
      </c>
    </row>
    <row r="22784" spans="1:8">
      <c r="A22784" t="s">
        <v>4</v>
      </c>
      <c r="B22784" s="4" t="s">
        <v>5</v>
      </c>
      <c r="C22784" s="4" t="s">
        <v>7</v>
      </c>
      <c r="D22784" s="4" t="s">
        <v>8</v>
      </c>
      <c r="E22784" s="4" t="s">
        <v>8</v>
      </c>
      <c r="F22784" s="4" t="s">
        <v>9</v>
      </c>
    </row>
    <row r="22785" spans="1:9">
      <c r="A22785" t="n">
        <v>193066</v>
      </c>
      <c r="B22785" s="59" t="n">
        <v>47</v>
      </c>
      <c r="C22785" s="7" t="n">
        <v>13</v>
      </c>
      <c r="D22785" s="7" t="n">
        <v>0</v>
      </c>
      <c r="E22785" s="7" t="n">
        <v>1</v>
      </c>
      <c r="F22785" s="7" t="s">
        <v>546</v>
      </c>
    </row>
    <row r="22786" spans="1:9">
      <c r="A22786" t="s">
        <v>4</v>
      </c>
      <c r="B22786" s="4" t="s">
        <v>5</v>
      </c>
      <c r="C22786" s="4" t="s">
        <v>7</v>
      </c>
      <c r="D22786" s="4" t="s">
        <v>13</v>
      </c>
      <c r="E22786" s="4" t="s">
        <v>13</v>
      </c>
      <c r="F22786" s="4" t="s">
        <v>13</v>
      </c>
      <c r="G22786" s="4" t="s">
        <v>13</v>
      </c>
    </row>
    <row r="22787" spans="1:9">
      <c r="A22787" t="n">
        <v>193087</v>
      </c>
      <c r="B22787" s="46" t="n">
        <v>46</v>
      </c>
      <c r="C22787" s="7" t="n">
        <v>61456</v>
      </c>
      <c r="D22787" s="7" t="n">
        <v>-0.899999976158142</v>
      </c>
      <c r="E22787" s="7" t="n">
        <v>2.10999989509583</v>
      </c>
      <c r="F22787" s="7" t="n">
        <v>44.0999984741211</v>
      </c>
      <c r="G22787" s="7" t="n">
        <v>10</v>
      </c>
    </row>
    <row r="22788" spans="1:9">
      <c r="A22788" t="s">
        <v>4</v>
      </c>
      <c r="B22788" s="4" t="s">
        <v>5</v>
      </c>
      <c r="C22788" s="4" t="s">
        <v>8</v>
      </c>
      <c r="D22788" s="4" t="s">
        <v>8</v>
      </c>
      <c r="E22788" s="4" t="s">
        <v>13</v>
      </c>
      <c r="F22788" s="4" t="s">
        <v>13</v>
      </c>
      <c r="G22788" s="4" t="s">
        <v>13</v>
      </c>
      <c r="H22788" s="4" t="s">
        <v>7</v>
      </c>
      <c r="I22788" s="4" t="s">
        <v>8</v>
      </c>
    </row>
    <row r="22789" spans="1:9">
      <c r="A22789" t="n">
        <v>193106</v>
      </c>
      <c r="B22789" s="31" t="n">
        <v>45</v>
      </c>
      <c r="C22789" s="7" t="n">
        <v>4</v>
      </c>
      <c r="D22789" s="7" t="n">
        <v>3</v>
      </c>
      <c r="E22789" s="7" t="n">
        <v>7</v>
      </c>
      <c r="F22789" s="7" t="n">
        <v>190</v>
      </c>
      <c r="G22789" s="7" t="n">
        <v>0</v>
      </c>
      <c r="H22789" s="7" t="n">
        <v>0</v>
      </c>
      <c r="I22789" s="7" t="n">
        <v>0</v>
      </c>
    </row>
    <row r="22790" spans="1:9">
      <c r="A22790" t="s">
        <v>4</v>
      </c>
      <c r="B22790" s="4" t="s">
        <v>5</v>
      </c>
      <c r="C22790" s="4" t="s">
        <v>8</v>
      </c>
      <c r="D22790" s="4" t="s">
        <v>8</v>
      </c>
      <c r="E22790" s="4" t="s">
        <v>8</v>
      </c>
      <c r="F22790" s="4" t="s">
        <v>14</v>
      </c>
      <c r="G22790" s="4" t="s">
        <v>8</v>
      </c>
      <c r="H22790" s="4" t="s">
        <v>8</v>
      </c>
      <c r="I22790" s="4" t="s">
        <v>12</v>
      </c>
    </row>
    <row r="22791" spans="1:9">
      <c r="A22791" t="n">
        <v>193124</v>
      </c>
      <c r="B22791" s="12" t="n">
        <v>5</v>
      </c>
      <c r="C22791" s="7" t="n">
        <v>35</v>
      </c>
      <c r="D22791" s="7" t="n">
        <v>0</v>
      </c>
      <c r="E22791" s="7" t="n">
        <v>0</v>
      </c>
      <c r="F22791" s="7" t="n">
        <v>1</v>
      </c>
      <c r="G22791" s="7" t="n">
        <v>2</v>
      </c>
      <c r="H22791" s="7" t="n">
        <v>1</v>
      </c>
      <c r="I22791" s="13" t="n">
        <f t="normal" ca="1">A22799</f>
        <v>0</v>
      </c>
    </row>
    <row r="22792" spans="1:9">
      <c r="A22792" t="s">
        <v>4</v>
      </c>
      <c r="B22792" s="4" t="s">
        <v>5</v>
      </c>
      <c r="C22792" s="4" t="s">
        <v>8</v>
      </c>
      <c r="D22792" s="4" t="s">
        <v>8</v>
      </c>
    </row>
    <row r="22793" spans="1:9">
      <c r="A22793" t="n">
        <v>193138</v>
      </c>
      <c r="B22793" s="14" t="n">
        <v>49</v>
      </c>
      <c r="C22793" s="7" t="n">
        <v>2</v>
      </c>
      <c r="D22793" s="7" t="n">
        <v>0</v>
      </c>
    </row>
    <row r="22794" spans="1:9">
      <c r="A22794" t="s">
        <v>4</v>
      </c>
      <c r="B22794" s="4" t="s">
        <v>5</v>
      </c>
      <c r="C22794" s="4" t="s">
        <v>8</v>
      </c>
      <c r="D22794" s="4" t="s">
        <v>7</v>
      </c>
    </row>
    <row r="22795" spans="1:9">
      <c r="A22795" t="n">
        <v>193141</v>
      </c>
      <c r="B22795" s="10" t="n">
        <v>162</v>
      </c>
      <c r="C22795" s="7" t="n">
        <v>1</v>
      </c>
      <c r="D22795" s="7" t="n">
        <v>0</v>
      </c>
    </row>
    <row r="22796" spans="1:9">
      <c r="A22796" t="s">
        <v>4</v>
      </c>
      <c r="B22796" s="4" t="s">
        <v>5</v>
      </c>
      <c r="C22796" s="4" t="s">
        <v>12</v>
      </c>
    </row>
    <row r="22797" spans="1:9">
      <c r="A22797" t="n">
        <v>193145</v>
      </c>
      <c r="B22797" s="15" t="n">
        <v>3</v>
      </c>
      <c r="C22797" s="13" t="n">
        <f t="normal" ca="1">A22869</f>
        <v>0</v>
      </c>
    </row>
    <row r="22798" spans="1:9">
      <c r="A22798" t="s">
        <v>4</v>
      </c>
      <c r="B22798" s="4" t="s">
        <v>5</v>
      </c>
      <c r="C22798" s="4" t="s">
        <v>8</v>
      </c>
      <c r="D22798" s="4" t="s">
        <v>9</v>
      </c>
    </row>
    <row r="22799" spans="1:9">
      <c r="A22799" t="n">
        <v>193150</v>
      </c>
      <c r="B22799" s="9" t="n">
        <v>2</v>
      </c>
      <c r="C22799" s="7" t="n">
        <v>10</v>
      </c>
      <c r="D22799" s="7" t="s">
        <v>548</v>
      </c>
    </row>
    <row r="22800" spans="1:9">
      <c r="A22800" t="s">
        <v>4</v>
      </c>
      <c r="B22800" s="4" t="s">
        <v>5</v>
      </c>
      <c r="C22800" s="4" t="s">
        <v>7</v>
      </c>
    </row>
    <row r="22801" spans="1:9">
      <c r="A22801" t="n">
        <v>193165</v>
      </c>
      <c r="B22801" s="25" t="n">
        <v>16</v>
      </c>
      <c r="C22801" s="7" t="n">
        <v>0</v>
      </c>
    </row>
    <row r="22802" spans="1:9">
      <c r="A22802" t="s">
        <v>4</v>
      </c>
      <c r="B22802" s="4" t="s">
        <v>5</v>
      </c>
      <c r="C22802" s="4" t="s">
        <v>8</v>
      </c>
      <c r="D22802" s="4" t="s">
        <v>7</v>
      </c>
    </row>
    <row r="22803" spans="1:9">
      <c r="A22803" t="n">
        <v>193168</v>
      </c>
      <c r="B22803" s="27" t="n">
        <v>58</v>
      </c>
      <c r="C22803" s="7" t="n">
        <v>105</v>
      </c>
      <c r="D22803" s="7" t="n">
        <v>300</v>
      </c>
    </row>
    <row r="22804" spans="1:9">
      <c r="A22804" t="s">
        <v>4</v>
      </c>
      <c r="B22804" s="4" t="s">
        <v>5</v>
      </c>
      <c r="C22804" s="4" t="s">
        <v>13</v>
      </c>
      <c r="D22804" s="4" t="s">
        <v>7</v>
      </c>
    </row>
    <row r="22805" spans="1:9">
      <c r="A22805" t="n">
        <v>193172</v>
      </c>
      <c r="B22805" s="60" t="n">
        <v>103</v>
      </c>
      <c r="C22805" s="7" t="n">
        <v>1</v>
      </c>
      <c r="D22805" s="7" t="n">
        <v>300</v>
      </c>
    </row>
    <row r="22806" spans="1:9">
      <c r="A22806" t="s">
        <v>4</v>
      </c>
      <c r="B22806" s="4" t="s">
        <v>5</v>
      </c>
      <c r="C22806" s="4" t="s">
        <v>8</v>
      </c>
      <c r="D22806" s="4" t="s">
        <v>7</v>
      </c>
    </row>
    <row r="22807" spans="1:9">
      <c r="A22807" t="n">
        <v>193179</v>
      </c>
      <c r="B22807" s="64" t="n">
        <v>72</v>
      </c>
      <c r="C22807" s="7" t="n">
        <v>4</v>
      </c>
      <c r="D22807" s="7" t="n">
        <v>0</v>
      </c>
    </row>
    <row r="22808" spans="1:9">
      <c r="A22808" t="s">
        <v>4</v>
      </c>
      <c r="B22808" s="4" t="s">
        <v>5</v>
      </c>
      <c r="C22808" s="4" t="s">
        <v>14</v>
      </c>
    </row>
    <row r="22809" spans="1:9">
      <c r="A22809" t="n">
        <v>193183</v>
      </c>
      <c r="B22809" s="62" t="n">
        <v>15</v>
      </c>
      <c r="C22809" s="7" t="n">
        <v>1073741824</v>
      </c>
    </row>
    <row r="22810" spans="1:9">
      <c r="A22810" t="s">
        <v>4</v>
      </c>
      <c r="B22810" s="4" t="s">
        <v>5</v>
      </c>
      <c r="C22810" s="4" t="s">
        <v>8</v>
      </c>
    </row>
    <row r="22811" spans="1:9">
      <c r="A22811" t="n">
        <v>193188</v>
      </c>
      <c r="B22811" s="61" t="n">
        <v>64</v>
      </c>
      <c r="C22811" s="7" t="n">
        <v>3</v>
      </c>
    </row>
    <row r="22812" spans="1:9">
      <c r="A22812" t="s">
        <v>4</v>
      </c>
      <c r="B22812" s="4" t="s">
        <v>5</v>
      </c>
      <c r="C22812" s="4" t="s">
        <v>8</v>
      </c>
    </row>
    <row r="22813" spans="1:9">
      <c r="A22813" t="n">
        <v>193190</v>
      </c>
      <c r="B22813" s="53" t="n">
        <v>74</v>
      </c>
      <c r="C22813" s="7" t="n">
        <v>67</v>
      </c>
    </row>
    <row r="22814" spans="1:9">
      <c r="A22814" t="s">
        <v>4</v>
      </c>
      <c r="B22814" s="4" t="s">
        <v>5</v>
      </c>
      <c r="C22814" s="4" t="s">
        <v>8</v>
      </c>
      <c r="D22814" s="4" t="s">
        <v>8</v>
      </c>
      <c r="E22814" s="4" t="s">
        <v>7</v>
      </c>
    </row>
    <row r="22815" spans="1:9">
      <c r="A22815" t="n">
        <v>193192</v>
      </c>
      <c r="B22815" s="31" t="n">
        <v>45</v>
      </c>
      <c r="C22815" s="7" t="n">
        <v>8</v>
      </c>
      <c r="D22815" s="7" t="n">
        <v>1</v>
      </c>
      <c r="E22815" s="7" t="n">
        <v>0</v>
      </c>
    </row>
    <row r="22816" spans="1:9">
      <c r="A22816" t="s">
        <v>4</v>
      </c>
      <c r="B22816" s="4" t="s">
        <v>5</v>
      </c>
      <c r="C22816" s="4" t="s">
        <v>7</v>
      </c>
    </row>
    <row r="22817" spans="1:5">
      <c r="A22817" t="n">
        <v>193197</v>
      </c>
      <c r="B22817" s="8" t="n">
        <v>13</v>
      </c>
      <c r="C22817" s="7" t="n">
        <v>6409</v>
      </c>
    </row>
    <row r="22818" spans="1:5">
      <c r="A22818" t="s">
        <v>4</v>
      </c>
      <c r="B22818" s="4" t="s">
        <v>5</v>
      </c>
      <c r="C22818" s="4" t="s">
        <v>7</v>
      </c>
    </row>
    <row r="22819" spans="1:5">
      <c r="A22819" t="n">
        <v>193200</v>
      </c>
      <c r="B22819" s="8" t="n">
        <v>13</v>
      </c>
      <c r="C22819" s="7" t="n">
        <v>6408</v>
      </c>
    </row>
    <row r="22820" spans="1:5">
      <c r="A22820" t="s">
        <v>4</v>
      </c>
      <c r="B22820" s="4" t="s">
        <v>5</v>
      </c>
      <c r="C22820" s="4" t="s">
        <v>7</v>
      </c>
    </row>
    <row r="22821" spans="1:5">
      <c r="A22821" t="n">
        <v>193203</v>
      </c>
      <c r="B22821" s="6" t="n">
        <v>12</v>
      </c>
      <c r="C22821" s="7" t="n">
        <v>6464</v>
      </c>
    </row>
    <row r="22822" spans="1:5">
      <c r="A22822" t="s">
        <v>4</v>
      </c>
      <c r="B22822" s="4" t="s">
        <v>5</v>
      </c>
      <c r="C22822" s="4" t="s">
        <v>7</v>
      </c>
    </row>
    <row r="22823" spans="1:5">
      <c r="A22823" t="n">
        <v>193206</v>
      </c>
      <c r="B22823" s="8" t="n">
        <v>13</v>
      </c>
      <c r="C22823" s="7" t="n">
        <v>6465</v>
      </c>
    </row>
    <row r="22824" spans="1:5">
      <c r="A22824" t="s">
        <v>4</v>
      </c>
      <c r="B22824" s="4" t="s">
        <v>5</v>
      </c>
      <c r="C22824" s="4" t="s">
        <v>7</v>
      </c>
    </row>
    <row r="22825" spans="1:5">
      <c r="A22825" t="n">
        <v>193209</v>
      </c>
      <c r="B22825" s="8" t="n">
        <v>13</v>
      </c>
      <c r="C22825" s="7" t="n">
        <v>6466</v>
      </c>
    </row>
    <row r="22826" spans="1:5">
      <c r="A22826" t="s">
        <v>4</v>
      </c>
      <c r="B22826" s="4" t="s">
        <v>5</v>
      </c>
      <c r="C22826" s="4" t="s">
        <v>7</v>
      </c>
    </row>
    <row r="22827" spans="1:5">
      <c r="A22827" t="n">
        <v>193212</v>
      </c>
      <c r="B22827" s="8" t="n">
        <v>13</v>
      </c>
      <c r="C22827" s="7" t="n">
        <v>6467</v>
      </c>
    </row>
    <row r="22828" spans="1:5">
      <c r="A22828" t="s">
        <v>4</v>
      </c>
      <c r="B22828" s="4" t="s">
        <v>5</v>
      </c>
      <c r="C22828" s="4" t="s">
        <v>7</v>
      </c>
    </row>
    <row r="22829" spans="1:5">
      <c r="A22829" t="n">
        <v>193215</v>
      </c>
      <c r="B22829" s="8" t="n">
        <v>13</v>
      </c>
      <c r="C22829" s="7" t="n">
        <v>6468</v>
      </c>
    </row>
    <row r="22830" spans="1:5">
      <c r="A22830" t="s">
        <v>4</v>
      </c>
      <c r="B22830" s="4" t="s">
        <v>5</v>
      </c>
      <c r="C22830" s="4" t="s">
        <v>7</v>
      </c>
    </row>
    <row r="22831" spans="1:5">
      <c r="A22831" t="n">
        <v>193218</v>
      </c>
      <c r="B22831" s="8" t="n">
        <v>13</v>
      </c>
      <c r="C22831" s="7" t="n">
        <v>6469</v>
      </c>
    </row>
    <row r="22832" spans="1:5">
      <c r="A22832" t="s">
        <v>4</v>
      </c>
      <c r="B22832" s="4" t="s">
        <v>5</v>
      </c>
      <c r="C22832" s="4" t="s">
        <v>7</v>
      </c>
    </row>
    <row r="22833" spans="1:3">
      <c r="A22833" t="n">
        <v>193221</v>
      </c>
      <c r="B22833" s="8" t="n">
        <v>13</v>
      </c>
      <c r="C22833" s="7" t="n">
        <v>6470</v>
      </c>
    </row>
    <row r="22834" spans="1:3">
      <c r="A22834" t="s">
        <v>4</v>
      </c>
      <c r="B22834" s="4" t="s">
        <v>5</v>
      </c>
      <c r="C22834" s="4" t="s">
        <v>7</v>
      </c>
    </row>
    <row r="22835" spans="1:3">
      <c r="A22835" t="n">
        <v>193224</v>
      </c>
      <c r="B22835" s="8" t="n">
        <v>13</v>
      </c>
      <c r="C22835" s="7" t="n">
        <v>6471</v>
      </c>
    </row>
    <row r="22836" spans="1:3">
      <c r="A22836" t="s">
        <v>4</v>
      </c>
      <c r="B22836" s="4" t="s">
        <v>5</v>
      </c>
      <c r="C22836" s="4" t="s">
        <v>8</v>
      </c>
    </row>
    <row r="22837" spans="1:3">
      <c r="A22837" t="n">
        <v>193227</v>
      </c>
      <c r="B22837" s="53" t="n">
        <v>74</v>
      </c>
      <c r="C22837" s="7" t="n">
        <v>18</v>
      </c>
    </row>
    <row r="22838" spans="1:3">
      <c r="A22838" t="s">
        <v>4</v>
      </c>
      <c r="B22838" s="4" t="s">
        <v>5</v>
      </c>
      <c r="C22838" s="4" t="s">
        <v>8</v>
      </c>
    </row>
    <row r="22839" spans="1:3">
      <c r="A22839" t="n">
        <v>193229</v>
      </c>
      <c r="B22839" s="53" t="n">
        <v>74</v>
      </c>
      <c r="C22839" s="7" t="n">
        <v>45</v>
      </c>
    </row>
    <row r="22840" spans="1:3">
      <c r="A22840" t="s">
        <v>4</v>
      </c>
      <c r="B22840" s="4" t="s">
        <v>5</v>
      </c>
      <c r="C22840" s="4" t="s">
        <v>7</v>
      </c>
    </row>
    <row r="22841" spans="1:3">
      <c r="A22841" t="n">
        <v>193231</v>
      </c>
      <c r="B22841" s="25" t="n">
        <v>16</v>
      </c>
      <c r="C22841" s="7" t="n">
        <v>0</v>
      </c>
    </row>
    <row r="22842" spans="1:3">
      <c r="A22842" t="s">
        <v>4</v>
      </c>
      <c r="B22842" s="4" t="s">
        <v>5</v>
      </c>
      <c r="C22842" s="4" t="s">
        <v>8</v>
      </c>
      <c r="D22842" s="4" t="s">
        <v>8</v>
      </c>
      <c r="E22842" s="4" t="s">
        <v>8</v>
      </c>
      <c r="F22842" s="4" t="s">
        <v>8</v>
      </c>
    </row>
    <row r="22843" spans="1:3">
      <c r="A22843" t="n">
        <v>193234</v>
      </c>
      <c r="B22843" s="11" t="n">
        <v>14</v>
      </c>
      <c r="C22843" s="7" t="n">
        <v>0</v>
      </c>
      <c r="D22843" s="7" t="n">
        <v>8</v>
      </c>
      <c r="E22843" s="7" t="n">
        <v>0</v>
      </c>
      <c r="F22843" s="7" t="n">
        <v>0</v>
      </c>
    </row>
    <row r="22844" spans="1:3">
      <c r="A22844" t="s">
        <v>4</v>
      </c>
      <c r="B22844" s="4" t="s">
        <v>5</v>
      </c>
      <c r="C22844" s="4" t="s">
        <v>8</v>
      </c>
      <c r="D22844" s="4" t="s">
        <v>9</v>
      </c>
    </row>
    <row r="22845" spans="1:3">
      <c r="A22845" t="n">
        <v>193239</v>
      </c>
      <c r="B22845" s="9" t="n">
        <v>2</v>
      </c>
      <c r="C22845" s="7" t="n">
        <v>11</v>
      </c>
      <c r="D22845" s="7" t="s">
        <v>16</v>
      </c>
    </row>
    <row r="22846" spans="1:3">
      <c r="A22846" t="s">
        <v>4</v>
      </c>
      <c r="B22846" s="4" t="s">
        <v>5</v>
      </c>
      <c r="C22846" s="4" t="s">
        <v>7</v>
      </c>
    </row>
    <row r="22847" spans="1:3">
      <c r="A22847" t="n">
        <v>193253</v>
      </c>
      <c r="B22847" s="25" t="n">
        <v>16</v>
      </c>
      <c r="C22847" s="7" t="n">
        <v>0</v>
      </c>
    </row>
    <row r="22848" spans="1:3">
      <c r="A22848" t="s">
        <v>4</v>
      </c>
      <c r="B22848" s="4" t="s">
        <v>5</v>
      </c>
      <c r="C22848" s="4" t="s">
        <v>8</v>
      </c>
      <c r="D22848" s="4" t="s">
        <v>9</v>
      </c>
    </row>
    <row r="22849" spans="1:6">
      <c r="A22849" t="n">
        <v>193256</v>
      </c>
      <c r="B22849" s="9" t="n">
        <v>2</v>
      </c>
      <c r="C22849" s="7" t="n">
        <v>11</v>
      </c>
      <c r="D22849" s="7" t="s">
        <v>549</v>
      </c>
    </row>
    <row r="22850" spans="1:6">
      <c r="A22850" t="s">
        <v>4</v>
      </c>
      <c r="B22850" s="4" t="s">
        <v>5</v>
      </c>
      <c r="C22850" s="4" t="s">
        <v>7</v>
      </c>
    </row>
    <row r="22851" spans="1:6">
      <c r="A22851" t="n">
        <v>193265</v>
      </c>
      <c r="B22851" s="25" t="n">
        <v>16</v>
      </c>
      <c r="C22851" s="7" t="n">
        <v>0</v>
      </c>
    </row>
    <row r="22852" spans="1:6">
      <c r="A22852" t="s">
        <v>4</v>
      </c>
      <c r="B22852" s="4" t="s">
        <v>5</v>
      </c>
      <c r="C22852" s="4" t="s">
        <v>14</v>
      </c>
    </row>
    <row r="22853" spans="1:6">
      <c r="A22853" t="n">
        <v>193268</v>
      </c>
      <c r="B22853" s="62" t="n">
        <v>15</v>
      </c>
      <c r="C22853" s="7" t="n">
        <v>2048</v>
      </c>
    </row>
    <row r="22854" spans="1:6">
      <c r="A22854" t="s">
        <v>4</v>
      </c>
      <c r="B22854" s="4" t="s">
        <v>5</v>
      </c>
      <c r="C22854" s="4" t="s">
        <v>8</v>
      </c>
      <c r="D22854" s="4" t="s">
        <v>9</v>
      </c>
    </row>
    <row r="22855" spans="1:6">
      <c r="A22855" t="n">
        <v>193273</v>
      </c>
      <c r="B22855" s="9" t="n">
        <v>2</v>
      </c>
      <c r="C22855" s="7" t="n">
        <v>10</v>
      </c>
      <c r="D22855" s="7" t="s">
        <v>49</v>
      </c>
    </row>
    <row r="22856" spans="1:6">
      <c r="A22856" t="s">
        <v>4</v>
      </c>
      <c r="B22856" s="4" t="s">
        <v>5</v>
      </c>
      <c r="C22856" s="4" t="s">
        <v>7</v>
      </c>
    </row>
    <row r="22857" spans="1:6">
      <c r="A22857" t="n">
        <v>193291</v>
      </c>
      <c r="B22857" s="25" t="n">
        <v>16</v>
      </c>
      <c r="C22857" s="7" t="n">
        <v>0</v>
      </c>
    </row>
    <row r="22858" spans="1:6">
      <c r="A22858" t="s">
        <v>4</v>
      </c>
      <c r="B22858" s="4" t="s">
        <v>5</v>
      </c>
      <c r="C22858" s="4" t="s">
        <v>8</v>
      </c>
      <c r="D22858" s="4" t="s">
        <v>9</v>
      </c>
    </row>
    <row r="22859" spans="1:6">
      <c r="A22859" t="n">
        <v>193294</v>
      </c>
      <c r="B22859" s="9" t="n">
        <v>2</v>
      </c>
      <c r="C22859" s="7" t="n">
        <v>10</v>
      </c>
      <c r="D22859" s="7" t="s">
        <v>50</v>
      </c>
    </row>
    <row r="22860" spans="1:6">
      <c r="A22860" t="s">
        <v>4</v>
      </c>
      <c r="B22860" s="4" t="s">
        <v>5</v>
      </c>
      <c r="C22860" s="4" t="s">
        <v>7</v>
      </c>
    </row>
    <row r="22861" spans="1:6">
      <c r="A22861" t="n">
        <v>193313</v>
      </c>
      <c r="B22861" s="25" t="n">
        <v>16</v>
      </c>
      <c r="C22861" s="7" t="n">
        <v>0</v>
      </c>
    </row>
    <row r="22862" spans="1:6">
      <c r="A22862" t="s">
        <v>4</v>
      </c>
      <c r="B22862" s="4" t="s">
        <v>5</v>
      </c>
      <c r="C22862" s="4" t="s">
        <v>8</v>
      </c>
      <c r="D22862" s="4" t="s">
        <v>7</v>
      </c>
      <c r="E22862" s="4" t="s">
        <v>13</v>
      </c>
    </row>
    <row r="22863" spans="1:6">
      <c r="A22863" t="n">
        <v>193316</v>
      </c>
      <c r="B22863" s="27" t="n">
        <v>58</v>
      </c>
      <c r="C22863" s="7" t="n">
        <v>100</v>
      </c>
      <c r="D22863" s="7" t="n">
        <v>300</v>
      </c>
      <c r="E22863" s="7" t="n">
        <v>1</v>
      </c>
    </row>
    <row r="22864" spans="1:6">
      <c r="A22864" t="s">
        <v>4</v>
      </c>
      <c r="B22864" s="4" t="s">
        <v>5</v>
      </c>
      <c r="C22864" s="4" t="s">
        <v>8</v>
      </c>
      <c r="D22864" s="4" t="s">
        <v>7</v>
      </c>
    </row>
    <row r="22865" spans="1:5">
      <c r="A22865" t="n">
        <v>193324</v>
      </c>
      <c r="B22865" s="27" t="n">
        <v>58</v>
      </c>
      <c r="C22865" s="7" t="n">
        <v>255</v>
      </c>
      <c r="D22865" s="7" t="n">
        <v>0</v>
      </c>
    </row>
    <row r="22866" spans="1:5">
      <c r="A22866" t="s">
        <v>4</v>
      </c>
      <c r="B22866" s="4" t="s">
        <v>5</v>
      </c>
      <c r="C22866" s="4" t="s">
        <v>8</v>
      </c>
    </row>
    <row r="22867" spans="1:5">
      <c r="A22867" t="n">
        <v>193328</v>
      </c>
      <c r="B22867" s="29" t="n">
        <v>23</v>
      </c>
      <c r="C22867" s="7" t="n">
        <v>0</v>
      </c>
    </row>
    <row r="22868" spans="1:5">
      <c r="A22868" t="s">
        <v>4</v>
      </c>
      <c r="B22868" s="4" t="s">
        <v>5</v>
      </c>
    </row>
    <row r="22869" spans="1:5">
      <c r="A22869" t="n">
        <v>193330</v>
      </c>
      <c r="B22869" s="5" t="n">
        <v>1</v>
      </c>
    </row>
    <row r="22870" spans="1:5" s="3" customFormat="1" customHeight="0">
      <c r="A22870" s="3" t="s">
        <v>2</v>
      </c>
      <c r="B22870" s="3" t="s">
        <v>1181</v>
      </c>
    </row>
    <row r="22871" spans="1:5">
      <c r="A22871" t="s">
        <v>4</v>
      </c>
      <c r="B22871" s="4" t="s">
        <v>5</v>
      </c>
      <c r="C22871" s="4" t="s">
        <v>8</v>
      </c>
      <c r="D22871" s="4" t="s">
        <v>8</v>
      </c>
      <c r="E22871" s="4" t="s">
        <v>8</v>
      </c>
      <c r="F22871" s="4" t="s">
        <v>8</v>
      </c>
    </row>
    <row r="22872" spans="1:5">
      <c r="A22872" t="n">
        <v>193332</v>
      </c>
      <c r="B22872" s="11" t="n">
        <v>14</v>
      </c>
      <c r="C22872" s="7" t="n">
        <v>2</v>
      </c>
      <c r="D22872" s="7" t="n">
        <v>0</v>
      </c>
      <c r="E22872" s="7" t="n">
        <v>0</v>
      </c>
      <c r="F22872" s="7" t="n">
        <v>0</v>
      </c>
    </row>
    <row r="22873" spans="1:5">
      <c r="A22873" t="s">
        <v>4</v>
      </c>
      <c r="B22873" s="4" t="s">
        <v>5</v>
      </c>
      <c r="C22873" s="4" t="s">
        <v>8</v>
      </c>
      <c r="D22873" s="20" t="s">
        <v>30</v>
      </c>
      <c r="E22873" s="4" t="s">
        <v>5</v>
      </c>
      <c r="F22873" s="4" t="s">
        <v>8</v>
      </c>
      <c r="G22873" s="4" t="s">
        <v>7</v>
      </c>
      <c r="H22873" s="20" t="s">
        <v>32</v>
      </c>
      <c r="I22873" s="4" t="s">
        <v>8</v>
      </c>
      <c r="J22873" s="4" t="s">
        <v>14</v>
      </c>
      <c r="K22873" s="4" t="s">
        <v>8</v>
      </c>
      <c r="L22873" s="4" t="s">
        <v>8</v>
      </c>
      <c r="M22873" s="20" t="s">
        <v>30</v>
      </c>
      <c r="N22873" s="4" t="s">
        <v>5</v>
      </c>
      <c r="O22873" s="4" t="s">
        <v>8</v>
      </c>
      <c r="P22873" s="4" t="s">
        <v>7</v>
      </c>
      <c r="Q22873" s="20" t="s">
        <v>32</v>
      </c>
      <c r="R22873" s="4" t="s">
        <v>8</v>
      </c>
      <c r="S22873" s="4" t="s">
        <v>14</v>
      </c>
      <c r="T22873" s="4" t="s">
        <v>8</v>
      </c>
      <c r="U22873" s="4" t="s">
        <v>8</v>
      </c>
      <c r="V22873" s="4" t="s">
        <v>8</v>
      </c>
      <c r="W22873" s="4" t="s">
        <v>12</v>
      </c>
    </row>
    <row r="22874" spans="1:5">
      <c r="A22874" t="n">
        <v>193337</v>
      </c>
      <c r="B22874" s="12" t="n">
        <v>5</v>
      </c>
      <c r="C22874" s="7" t="n">
        <v>28</v>
      </c>
      <c r="D22874" s="20" t="s">
        <v>3</v>
      </c>
      <c r="E22874" s="10" t="n">
        <v>162</v>
      </c>
      <c r="F22874" s="7" t="n">
        <v>3</v>
      </c>
      <c r="G22874" s="7" t="n">
        <v>12448</v>
      </c>
      <c r="H22874" s="20" t="s">
        <v>3</v>
      </c>
      <c r="I22874" s="7" t="n">
        <v>0</v>
      </c>
      <c r="J22874" s="7" t="n">
        <v>1</v>
      </c>
      <c r="K22874" s="7" t="n">
        <v>2</v>
      </c>
      <c r="L22874" s="7" t="n">
        <v>28</v>
      </c>
      <c r="M22874" s="20" t="s">
        <v>3</v>
      </c>
      <c r="N22874" s="10" t="n">
        <v>162</v>
      </c>
      <c r="O22874" s="7" t="n">
        <v>3</v>
      </c>
      <c r="P22874" s="7" t="n">
        <v>12448</v>
      </c>
      <c r="Q22874" s="20" t="s">
        <v>3</v>
      </c>
      <c r="R22874" s="7" t="n">
        <v>0</v>
      </c>
      <c r="S22874" s="7" t="n">
        <v>2</v>
      </c>
      <c r="T22874" s="7" t="n">
        <v>2</v>
      </c>
      <c r="U22874" s="7" t="n">
        <v>11</v>
      </c>
      <c r="V22874" s="7" t="n">
        <v>1</v>
      </c>
      <c r="W22874" s="13" t="n">
        <f t="normal" ca="1">A22878</f>
        <v>0</v>
      </c>
    </row>
    <row r="22875" spans="1:5">
      <c r="A22875" t="s">
        <v>4</v>
      </c>
      <c r="B22875" s="4" t="s">
        <v>5</v>
      </c>
      <c r="C22875" s="4" t="s">
        <v>8</v>
      </c>
      <c r="D22875" s="4" t="s">
        <v>7</v>
      </c>
      <c r="E22875" s="4" t="s">
        <v>13</v>
      </c>
    </row>
    <row r="22876" spans="1:5">
      <c r="A22876" t="n">
        <v>193366</v>
      </c>
      <c r="B22876" s="27" t="n">
        <v>58</v>
      </c>
      <c r="C22876" s="7" t="n">
        <v>0</v>
      </c>
      <c r="D22876" s="7" t="n">
        <v>0</v>
      </c>
      <c r="E22876" s="7" t="n">
        <v>1</v>
      </c>
    </row>
    <row r="22877" spans="1:5">
      <c r="A22877" t="s">
        <v>4</v>
      </c>
      <c r="B22877" s="4" t="s">
        <v>5</v>
      </c>
      <c r="C22877" s="4" t="s">
        <v>8</v>
      </c>
      <c r="D22877" s="20" t="s">
        <v>30</v>
      </c>
      <c r="E22877" s="4" t="s">
        <v>5</v>
      </c>
      <c r="F22877" s="4" t="s">
        <v>8</v>
      </c>
      <c r="G22877" s="4" t="s">
        <v>7</v>
      </c>
      <c r="H22877" s="20" t="s">
        <v>32</v>
      </c>
      <c r="I22877" s="4" t="s">
        <v>8</v>
      </c>
      <c r="J22877" s="4" t="s">
        <v>14</v>
      </c>
      <c r="K22877" s="4" t="s">
        <v>8</v>
      </c>
      <c r="L22877" s="4" t="s">
        <v>8</v>
      </c>
      <c r="M22877" s="20" t="s">
        <v>30</v>
      </c>
      <c r="N22877" s="4" t="s">
        <v>5</v>
      </c>
      <c r="O22877" s="4" t="s">
        <v>8</v>
      </c>
      <c r="P22877" s="4" t="s">
        <v>7</v>
      </c>
      <c r="Q22877" s="20" t="s">
        <v>32</v>
      </c>
      <c r="R22877" s="4" t="s">
        <v>8</v>
      </c>
      <c r="S22877" s="4" t="s">
        <v>14</v>
      </c>
      <c r="T22877" s="4" t="s">
        <v>8</v>
      </c>
      <c r="U22877" s="4" t="s">
        <v>8</v>
      </c>
      <c r="V22877" s="4" t="s">
        <v>8</v>
      </c>
      <c r="W22877" s="4" t="s">
        <v>12</v>
      </c>
    </row>
    <row r="22878" spans="1:5">
      <c r="A22878" t="n">
        <v>193374</v>
      </c>
      <c r="B22878" s="12" t="n">
        <v>5</v>
      </c>
      <c r="C22878" s="7" t="n">
        <v>28</v>
      </c>
      <c r="D22878" s="20" t="s">
        <v>3</v>
      </c>
      <c r="E22878" s="10" t="n">
        <v>162</v>
      </c>
      <c r="F22878" s="7" t="n">
        <v>3</v>
      </c>
      <c r="G22878" s="7" t="n">
        <v>12448</v>
      </c>
      <c r="H22878" s="20" t="s">
        <v>3</v>
      </c>
      <c r="I22878" s="7" t="n">
        <v>0</v>
      </c>
      <c r="J22878" s="7" t="n">
        <v>1</v>
      </c>
      <c r="K22878" s="7" t="n">
        <v>3</v>
      </c>
      <c r="L22878" s="7" t="n">
        <v>28</v>
      </c>
      <c r="M22878" s="20" t="s">
        <v>3</v>
      </c>
      <c r="N22878" s="10" t="n">
        <v>162</v>
      </c>
      <c r="O22878" s="7" t="n">
        <v>3</v>
      </c>
      <c r="P22878" s="7" t="n">
        <v>12448</v>
      </c>
      <c r="Q22878" s="20" t="s">
        <v>3</v>
      </c>
      <c r="R22878" s="7" t="n">
        <v>0</v>
      </c>
      <c r="S22878" s="7" t="n">
        <v>2</v>
      </c>
      <c r="T22878" s="7" t="n">
        <v>3</v>
      </c>
      <c r="U22878" s="7" t="n">
        <v>9</v>
      </c>
      <c r="V22878" s="7" t="n">
        <v>1</v>
      </c>
      <c r="W22878" s="13" t="n">
        <f t="normal" ca="1">A22888</f>
        <v>0</v>
      </c>
    </row>
    <row r="22879" spans="1:5">
      <c r="A22879" t="s">
        <v>4</v>
      </c>
      <c r="B22879" s="4" t="s">
        <v>5</v>
      </c>
      <c r="C22879" s="4" t="s">
        <v>8</v>
      </c>
      <c r="D22879" s="20" t="s">
        <v>30</v>
      </c>
      <c r="E22879" s="4" t="s">
        <v>5</v>
      </c>
      <c r="F22879" s="4" t="s">
        <v>7</v>
      </c>
      <c r="G22879" s="4" t="s">
        <v>8</v>
      </c>
      <c r="H22879" s="4" t="s">
        <v>8</v>
      </c>
      <c r="I22879" s="4" t="s">
        <v>9</v>
      </c>
      <c r="J22879" s="20" t="s">
        <v>32</v>
      </c>
      <c r="K22879" s="4" t="s">
        <v>8</v>
      </c>
      <c r="L22879" s="4" t="s">
        <v>8</v>
      </c>
      <c r="M22879" s="20" t="s">
        <v>30</v>
      </c>
      <c r="N22879" s="4" t="s">
        <v>5</v>
      </c>
      <c r="O22879" s="4" t="s">
        <v>8</v>
      </c>
      <c r="P22879" s="20" t="s">
        <v>32</v>
      </c>
      <c r="Q22879" s="4" t="s">
        <v>8</v>
      </c>
      <c r="R22879" s="4" t="s">
        <v>14</v>
      </c>
      <c r="S22879" s="4" t="s">
        <v>8</v>
      </c>
      <c r="T22879" s="4" t="s">
        <v>8</v>
      </c>
      <c r="U22879" s="4" t="s">
        <v>8</v>
      </c>
      <c r="V22879" s="20" t="s">
        <v>30</v>
      </c>
      <c r="W22879" s="4" t="s">
        <v>5</v>
      </c>
      <c r="X22879" s="4" t="s">
        <v>8</v>
      </c>
      <c r="Y22879" s="20" t="s">
        <v>32</v>
      </c>
      <c r="Z22879" s="4" t="s">
        <v>8</v>
      </c>
      <c r="AA22879" s="4" t="s">
        <v>14</v>
      </c>
      <c r="AB22879" s="4" t="s">
        <v>8</v>
      </c>
      <c r="AC22879" s="4" t="s">
        <v>8</v>
      </c>
      <c r="AD22879" s="4" t="s">
        <v>8</v>
      </c>
      <c r="AE22879" s="4" t="s">
        <v>12</v>
      </c>
    </row>
    <row r="22880" spans="1:5">
      <c r="A22880" t="n">
        <v>193403</v>
      </c>
      <c r="B22880" s="12" t="n">
        <v>5</v>
      </c>
      <c r="C22880" s="7" t="n">
        <v>28</v>
      </c>
      <c r="D22880" s="20" t="s">
        <v>3</v>
      </c>
      <c r="E22880" s="59" t="n">
        <v>47</v>
      </c>
      <c r="F22880" s="7" t="n">
        <v>61456</v>
      </c>
      <c r="G22880" s="7" t="n">
        <v>2</v>
      </c>
      <c r="H22880" s="7" t="n">
        <v>0</v>
      </c>
      <c r="I22880" s="7" t="s">
        <v>354</v>
      </c>
      <c r="J22880" s="20" t="s">
        <v>3</v>
      </c>
      <c r="K22880" s="7" t="n">
        <v>8</v>
      </c>
      <c r="L22880" s="7" t="n">
        <v>28</v>
      </c>
      <c r="M22880" s="20" t="s">
        <v>3</v>
      </c>
      <c r="N22880" s="53" t="n">
        <v>74</v>
      </c>
      <c r="O22880" s="7" t="n">
        <v>65</v>
      </c>
      <c r="P22880" s="20" t="s">
        <v>3</v>
      </c>
      <c r="Q22880" s="7" t="n">
        <v>0</v>
      </c>
      <c r="R22880" s="7" t="n">
        <v>1</v>
      </c>
      <c r="S22880" s="7" t="n">
        <v>3</v>
      </c>
      <c r="T22880" s="7" t="n">
        <v>9</v>
      </c>
      <c r="U22880" s="7" t="n">
        <v>28</v>
      </c>
      <c r="V22880" s="20" t="s">
        <v>3</v>
      </c>
      <c r="W22880" s="53" t="n">
        <v>74</v>
      </c>
      <c r="X22880" s="7" t="n">
        <v>65</v>
      </c>
      <c r="Y22880" s="20" t="s">
        <v>3</v>
      </c>
      <c r="Z22880" s="7" t="n">
        <v>0</v>
      </c>
      <c r="AA22880" s="7" t="n">
        <v>2</v>
      </c>
      <c r="AB22880" s="7" t="n">
        <v>3</v>
      </c>
      <c r="AC22880" s="7" t="n">
        <v>9</v>
      </c>
      <c r="AD22880" s="7" t="n">
        <v>1</v>
      </c>
      <c r="AE22880" s="13" t="n">
        <f t="normal" ca="1">A22884</f>
        <v>0</v>
      </c>
    </row>
    <row r="22881" spans="1:31">
      <c r="A22881" t="s">
        <v>4</v>
      </c>
      <c r="B22881" s="4" t="s">
        <v>5</v>
      </c>
      <c r="C22881" s="4" t="s">
        <v>7</v>
      </c>
      <c r="D22881" s="4" t="s">
        <v>8</v>
      </c>
      <c r="E22881" s="4" t="s">
        <v>8</v>
      </c>
      <c r="F22881" s="4" t="s">
        <v>9</v>
      </c>
    </row>
    <row r="22882" spans="1:31">
      <c r="A22882" t="n">
        <v>193451</v>
      </c>
      <c r="B22882" s="59" t="n">
        <v>47</v>
      </c>
      <c r="C22882" s="7" t="n">
        <v>61456</v>
      </c>
      <c r="D22882" s="7" t="n">
        <v>0</v>
      </c>
      <c r="E22882" s="7" t="n">
        <v>0</v>
      </c>
      <c r="F22882" s="7" t="s">
        <v>355</v>
      </c>
    </row>
    <row r="22883" spans="1:31">
      <c r="A22883" t="s">
        <v>4</v>
      </c>
      <c r="B22883" s="4" t="s">
        <v>5</v>
      </c>
      <c r="C22883" s="4" t="s">
        <v>8</v>
      </c>
      <c r="D22883" s="4" t="s">
        <v>7</v>
      </c>
      <c r="E22883" s="4" t="s">
        <v>13</v>
      </c>
    </row>
    <row r="22884" spans="1:31">
      <c r="A22884" t="n">
        <v>193464</v>
      </c>
      <c r="B22884" s="27" t="n">
        <v>58</v>
      </c>
      <c r="C22884" s="7" t="n">
        <v>0</v>
      </c>
      <c r="D22884" s="7" t="n">
        <v>300</v>
      </c>
      <c r="E22884" s="7" t="n">
        <v>1</v>
      </c>
    </row>
    <row r="22885" spans="1:31">
      <c r="A22885" t="s">
        <v>4</v>
      </c>
      <c r="B22885" s="4" t="s">
        <v>5</v>
      </c>
      <c r="C22885" s="4" t="s">
        <v>8</v>
      </c>
      <c r="D22885" s="4" t="s">
        <v>7</v>
      </c>
    </row>
    <row r="22886" spans="1:31">
      <c r="A22886" t="n">
        <v>193472</v>
      </c>
      <c r="B22886" s="27" t="n">
        <v>58</v>
      </c>
      <c r="C22886" s="7" t="n">
        <v>255</v>
      </c>
      <c r="D22886" s="7" t="n">
        <v>0</v>
      </c>
    </row>
    <row r="22887" spans="1:31">
      <c r="A22887" t="s">
        <v>4</v>
      </c>
      <c r="B22887" s="4" t="s">
        <v>5</v>
      </c>
      <c r="C22887" s="4" t="s">
        <v>8</v>
      </c>
      <c r="D22887" s="4" t="s">
        <v>8</v>
      </c>
      <c r="E22887" s="4" t="s">
        <v>8</v>
      </c>
      <c r="F22887" s="4" t="s">
        <v>8</v>
      </c>
    </row>
    <row r="22888" spans="1:31">
      <c r="A22888" t="n">
        <v>193476</v>
      </c>
      <c r="B22888" s="11" t="n">
        <v>14</v>
      </c>
      <c r="C22888" s="7" t="n">
        <v>0</v>
      </c>
      <c r="D22888" s="7" t="n">
        <v>0</v>
      </c>
      <c r="E22888" s="7" t="n">
        <v>0</v>
      </c>
      <c r="F22888" s="7" t="n">
        <v>64</v>
      </c>
    </row>
    <row r="22889" spans="1:31">
      <c r="A22889" t="s">
        <v>4</v>
      </c>
      <c r="B22889" s="4" t="s">
        <v>5</v>
      </c>
      <c r="C22889" s="4" t="s">
        <v>8</v>
      </c>
      <c r="D22889" s="4" t="s">
        <v>7</v>
      </c>
    </row>
    <row r="22890" spans="1:31">
      <c r="A22890" t="n">
        <v>193481</v>
      </c>
      <c r="B22890" s="23" t="n">
        <v>22</v>
      </c>
      <c r="C22890" s="7" t="n">
        <v>0</v>
      </c>
      <c r="D22890" s="7" t="n">
        <v>12448</v>
      </c>
    </row>
    <row r="22891" spans="1:31">
      <c r="A22891" t="s">
        <v>4</v>
      </c>
      <c r="B22891" s="4" t="s">
        <v>5</v>
      </c>
      <c r="C22891" s="4" t="s">
        <v>8</v>
      </c>
      <c r="D22891" s="4" t="s">
        <v>7</v>
      </c>
    </row>
    <row r="22892" spans="1:31">
      <c r="A22892" t="n">
        <v>193485</v>
      </c>
      <c r="B22892" s="27" t="n">
        <v>58</v>
      </c>
      <c r="C22892" s="7" t="n">
        <v>5</v>
      </c>
      <c r="D22892" s="7" t="n">
        <v>300</v>
      </c>
    </row>
    <row r="22893" spans="1:31">
      <c r="A22893" t="s">
        <v>4</v>
      </c>
      <c r="B22893" s="4" t="s">
        <v>5</v>
      </c>
      <c r="C22893" s="4" t="s">
        <v>13</v>
      </c>
      <c r="D22893" s="4" t="s">
        <v>7</v>
      </c>
    </row>
    <row r="22894" spans="1:31">
      <c r="A22894" t="n">
        <v>193489</v>
      </c>
      <c r="B22894" s="60" t="n">
        <v>103</v>
      </c>
      <c r="C22894" s="7" t="n">
        <v>0</v>
      </c>
      <c r="D22894" s="7" t="n">
        <v>300</v>
      </c>
    </row>
    <row r="22895" spans="1:31">
      <c r="A22895" t="s">
        <v>4</v>
      </c>
      <c r="B22895" s="4" t="s">
        <v>5</v>
      </c>
      <c r="C22895" s="4" t="s">
        <v>8</v>
      </c>
    </row>
    <row r="22896" spans="1:31">
      <c r="A22896" t="n">
        <v>193496</v>
      </c>
      <c r="B22896" s="61" t="n">
        <v>64</v>
      </c>
      <c r="C22896" s="7" t="n">
        <v>7</v>
      </c>
    </row>
    <row r="22897" spans="1:6">
      <c r="A22897" t="s">
        <v>4</v>
      </c>
      <c r="B22897" s="4" t="s">
        <v>5</v>
      </c>
      <c r="C22897" s="4" t="s">
        <v>8</v>
      </c>
      <c r="D22897" s="4" t="s">
        <v>7</v>
      </c>
    </row>
    <row r="22898" spans="1:6">
      <c r="A22898" t="n">
        <v>193498</v>
      </c>
      <c r="B22898" s="64" t="n">
        <v>72</v>
      </c>
      <c r="C22898" s="7" t="n">
        <v>5</v>
      </c>
      <c r="D22898" s="7" t="n">
        <v>0</v>
      </c>
    </row>
    <row r="22899" spans="1:6">
      <c r="A22899" t="s">
        <v>4</v>
      </c>
      <c r="B22899" s="4" t="s">
        <v>5</v>
      </c>
      <c r="C22899" s="4" t="s">
        <v>8</v>
      </c>
      <c r="D22899" s="20" t="s">
        <v>30</v>
      </c>
      <c r="E22899" s="4" t="s">
        <v>5</v>
      </c>
      <c r="F22899" s="4" t="s">
        <v>8</v>
      </c>
      <c r="G22899" s="4" t="s">
        <v>7</v>
      </c>
      <c r="H22899" s="20" t="s">
        <v>32</v>
      </c>
      <c r="I22899" s="4" t="s">
        <v>8</v>
      </c>
      <c r="J22899" s="4" t="s">
        <v>14</v>
      </c>
      <c r="K22899" s="4" t="s">
        <v>8</v>
      </c>
      <c r="L22899" s="4" t="s">
        <v>8</v>
      </c>
      <c r="M22899" s="4" t="s">
        <v>12</v>
      </c>
    </row>
    <row r="22900" spans="1:6">
      <c r="A22900" t="n">
        <v>193502</v>
      </c>
      <c r="B22900" s="12" t="n">
        <v>5</v>
      </c>
      <c r="C22900" s="7" t="n">
        <v>28</v>
      </c>
      <c r="D22900" s="20" t="s">
        <v>3</v>
      </c>
      <c r="E22900" s="10" t="n">
        <v>162</v>
      </c>
      <c r="F22900" s="7" t="n">
        <v>4</v>
      </c>
      <c r="G22900" s="7" t="n">
        <v>12448</v>
      </c>
      <c r="H22900" s="20" t="s">
        <v>3</v>
      </c>
      <c r="I22900" s="7" t="n">
        <v>0</v>
      </c>
      <c r="J22900" s="7" t="n">
        <v>1</v>
      </c>
      <c r="K22900" s="7" t="n">
        <v>2</v>
      </c>
      <c r="L22900" s="7" t="n">
        <v>1</v>
      </c>
      <c r="M22900" s="13" t="n">
        <f t="normal" ca="1">A22906</f>
        <v>0</v>
      </c>
    </row>
    <row r="22901" spans="1:6">
      <c r="A22901" t="s">
        <v>4</v>
      </c>
      <c r="B22901" s="4" t="s">
        <v>5</v>
      </c>
      <c r="C22901" s="4" t="s">
        <v>8</v>
      </c>
      <c r="D22901" s="4" t="s">
        <v>9</v>
      </c>
    </row>
    <row r="22902" spans="1:6">
      <c r="A22902" t="n">
        <v>193519</v>
      </c>
      <c r="B22902" s="9" t="n">
        <v>2</v>
      </c>
      <c r="C22902" s="7" t="n">
        <v>10</v>
      </c>
      <c r="D22902" s="7" t="s">
        <v>356</v>
      </c>
    </row>
    <row r="22903" spans="1:6">
      <c r="A22903" t="s">
        <v>4</v>
      </c>
      <c r="B22903" s="4" t="s">
        <v>5</v>
      </c>
      <c r="C22903" s="4" t="s">
        <v>7</v>
      </c>
    </row>
    <row r="22904" spans="1:6">
      <c r="A22904" t="n">
        <v>193536</v>
      </c>
      <c r="B22904" s="25" t="n">
        <v>16</v>
      </c>
      <c r="C22904" s="7" t="n">
        <v>0</v>
      </c>
    </row>
    <row r="22905" spans="1:6">
      <c r="A22905" t="s">
        <v>4</v>
      </c>
      <c r="B22905" s="4" t="s">
        <v>5</v>
      </c>
      <c r="C22905" s="4" t="s">
        <v>7</v>
      </c>
      <c r="D22905" s="4" t="s">
        <v>9</v>
      </c>
      <c r="E22905" s="4" t="s">
        <v>9</v>
      </c>
      <c r="F22905" s="4" t="s">
        <v>9</v>
      </c>
      <c r="G22905" s="4" t="s">
        <v>8</v>
      </c>
      <c r="H22905" s="4" t="s">
        <v>14</v>
      </c>
      <c r="I22905" s="4" t="s">
        <v>13</v>
      </c>
      <c r="J22905" s="4" t="s">
        <v>13</v>
      </c>
      <c r="K22905" s="4" t="s">
        <v>13</v>
      </c>
      <c r="L22905" s="4" t="s">
        <v>13</v>
      </c>
      <c r="M22905" s="4" t="s">
        <v>13</v>
      </c>
      <c r="N22905" s="4" t="s">
        <v>13</v>
      </c>
      <c r="O22905" s="4" t="s">
        <v>13</v>
      </c>
      <c r="P22905" s="4" t="s">
        <v>9</v>
      </c>
      <c r="Q22905" s="4" t="s">
        <v>9</v>
      </c>
      <c r="R22905" s="4" t="s">
        <v>14</v>
      </c>
      <c r="S22905" s="4" t="s">
        <v>8</v>
      </c>
      <c r="T22905" s="4" t="s">
        <v>14</v>
      </c>
      <c r="U22905" s="4" t="s">
        <v>14</v>
      </c>
      <c r="V22905" s="4" t="s">
        <v>7</v>
      </c>
    </row>
    <row r="22906" spans="1:6">
      <c r="A22906" t="n">
        <v>193539</v>
      </c>
      <c r="B22906" s="66" t="n">
        <v>19</v>
      </c>
      <c r="C22906" s="7" t="n">
        <v>1</v>
      </c>
      <c r="D22906" s="7" t="s">
        <v>427</v>
      </c>
      <c r="E22906" s="7" t="s">
        <v>414</v>
      </c>
      <c r="F22906" s="7" t="s">
        <v>15</v>
      </c>
      <c r="G22906" s="7" t="n">
        <v>0</v>
      </c>
      <c r="H22906" s="7" t="n">
        <v>1</v>
      </c>
      <c r="I22906" s="7" t="n">
        <v>0</v>
      </c>
      <c r="J22906" s="7" t="n">
        <v>0</v>
      </c>
      <c r="K22906" s="7" t="n">
        <v>0</v>
      </c>
      <c r="L22906" s="7" t="n">
        <v>0</v>
      </c>
      <c r="M22906" s="7" t="n">
        <v>1</v>
      </c>
      <c r="N22906" s="7" t="n">
        <v>1.60000002384186</v>
      </c>
      <c r="O22906" s="7" t="n">
        <v>0.0900000035762787</v>
      </c>
      <c r="P22906" s="7" t="s">
        <v>15</v>
      </c>
      <c r="Q22906" s="7" t="s">
        <v>15</v>
      </c>
      <c r="R22906" s="7" t="n">
        <v>-1</v>
      </c>
      <c r="S22906" s="7" t="n">
        <v>0</v>
      </c>
      <c r="T22906" s="7" t="n">
        <v>0</v>
      </c>
      <c r="U22906" s="7" t="n">
        <v>0</v>
      </c>
      <c r="V22906" s="7" t="n">
        <v>0</v>
      </c>
    </row>
    <row r="22907" spans="1:6">
      <c r="A22907" t="s">
        <v>4</v>
      </c>
      <c r="B22907" s="4" t="s">
        <v>5</v>
      </c>
      <c r="C22907" s="4" t="s">
        <v>7</v>
      </c>
      <c r="D22907" s="4" t="s">
        <v>9</v>
      </c>
      <c r="E22907" s="4" t="s">
        <v>9</v>
      </c>
      <c r="F22907" s="4" t="s">
        <v>9</v>
      </c>
      <c r="G22907" s="4" t="s">
        <v>8</v>
      </c>
      <c r="H22907" s="4" t="s">
        <v>14</v>
      </c>
      <c r="I22907" s="4" t="s">
        <v>13</v>
      </c>
      <c r="J22907" s="4" t="s">
        <v>13</v>
      </c>
      <c r="K22907" s="4" t="s">
        <v>13</v>
      </c>
      <c r="L22907" s="4" t="s">
        <v>13</v>
      </c>
      <c r="M22907" s="4" t="s">
        <v>13</v>
      </c>
      <c r="N22907" s="4" t="s">
        <v>13</v>
      </c>
      <c r="O22907" s="4" t="s">
        <v>13</v>
      </c>
      <c r="P22907" s="4" t="s">
        <v>9</v>
      </c>
      <c r="Q22907" s="4" t="s">
        <v>9</v>
      </c>
      <c r="R22907" s="4" t="s">
        <v>14</v>
      </c>
      <c r="S22907" s="4" t="s">
        <v>8</v>
      </c>
      <c r="T22907" s="4" t="s">
        <v>14</v>
      </c>
      <c r="U22907" s="4" t="s">
        <v>14</v>
      </c>
      <c r="V22907" s="4" t="s">
        <v>7</v>
      </c>
    </row>
    <row r="22908" spans="1:6">
      <c r="A22908" t="n">
        <v>193612</v>
      </c>
      <c r="B22908" s="66" t="n">
        <v>19</v>
      </c>
      <c r="C22908" s="7" t="n">
        <v>2</v>
      </c>
      <c r="D22908" s="7" t="s">
        <v>428</v>
      </c>
      <c r="E22908" s="7" t="s">
        <v>419</v>
      </c>
      <c r="F22908" s="7" t="s">
        <v>15</v>
      </c>
      <c r="G22908" s="7" t="n">
        <v>0</v>
      </c>
      <c r="H22908" s="7" t="n">
        <v>1</v>
      </c>
      <c r="I22908" s="7" t="n">
        <v>0</v>
      </c>
      <c r="J22908" s="7" t="n">
        <v>0</v>
      </c>
      <c r="K22908" s="7" t="n">
        <v>0</v>
      </c>
      <c r="L22908" s="7" t="n">
        <v>0</v>
      </c>
      <c r="M22908" s="7" t="n">
        <v>1</v>
      </c>
      <c r="N22908" s="7" t="n">
        <v>1.60000002384186</v>
      </c>
      <c r="O22908" s="7" t="n">
        <v>0.0900000035762787</v>
      </c>
      <c r="P22908" s="7" t="s">
        <v>15</v>
      </c>
      <c r="Q22908" s="7" t="s">
        <v>15</v>
      </c>
      <c r="R22908" s="7" t="n">
        <v>-1</v>
      </c>
      <c r="S22908" s="7" t="n">
        <v>0</v>
      </c>
      <c r="T22908" s="7" t="n">
        <v>0</v>
      </c>
      <c r="U22908" s="7" t="n">
        <v>0</v>
      </c>
      <c r="V22908" s="7" t="n">
        <v>0</v>
      </c>
    </row>
    <row r="22909" spans="1:6">
      <c r="A22909" t="s">
        <v>4</v>
      </c>
      <c r="B22909" s="4" t="s">
        <v>5</v>
      </c>
      <c r="C22909" s="4" t="s">
        <v>7</v>
      </c>
      <c r="D22909" s="4" t="s">
        <v>9</v>
      </c>
      <c r="E22909" s="4" t="s">
        <v>9</v>
      </c>
      <c r="F22909" s="4" t="s">
        <v>9</v>
      </c>
      <c r="G22909" s="4" t="s">
        <v>8</v>
      </c>
      <c r="H22909" s="4" t="s">
        <v>14</v>
      </c>
      <c r="I22909" s="4" t="s">
        <v>13</v>
      </c>
      <c r="J22909" s="4" t="s">
        <v>13</v>
      </c>
      <c r="K22909" s="4" t="s">
        <v>13</v>
      </c>
      <c r="L22909" s="4" t="s">
        <v>13</v>
      </c>
      <c r="M22909" s="4" t="s">
        <v>13</v>
      </c>
      <c r="N22909" s="4" t="s">
        <v>13</v>
      </c>
      <c r="O22909" s="4" t="s">
        <v>13</v>
      </c>
      <c r="P22909" s="4" t="s">
        <v>9</v>
      </c>
      <c r="Q22909" s="4" t="s">
        <v>9</v>
      </c>
      <c r="R22909" s="4" t="s">
        <v>14</v>
      </c>
      <c r="S22909" s="4" t="s">
        <v>8</v>
      </c>
      <c r="T22909" s="4" t="s">
        <v>14</v>
      </c>
      <c r="U22909" s="4" t="s">
        <v>14</v>
      </c>
      <c r="V22909" s="4" t="s">
        <v>7</v>
      </c>
    </row>
    <row r="22910" spans="1:6">
      <c r="A22910" t="n">
        <v>193686</v>
      </c>
      <c r="B22910" s="66" t="n">
        <v>19</v>
      </c>
      <c r="C22910" s="7" t="n">
        <v>3</v>
      </c>
      <c r="D22910" s="7" t="s">
        <v>429</v>
      </c>
      <c r="E22910" s="7" t="s">
        <v>415</v>
      </c>
      <c r="F22910" s="7" t="s">
        <v>15</v>
      </c>
      <c r="G22910" s="7" t="n">
        <v>0</v>
      </c>
      <c r="H22910" s="7" t="n">
        <v>1</v>
      </c>
      <c r="I22910" s="7" t="n">
        <v>0</v>
      </c>
      <c r="J22910" s="7" t="n">
        <v>0</v>
      </c>
      <c r="K22910" s="7" t="n">
        <v>0</v>
      </c>
      <c r="L22910" s="7" t="n">
        <v>0</v>
      </c>
      <c r="M22910" s="7" t="n">
        <v>1</v>
      </c>
      <c r="N22910" s="7" t="n">
        <v>1.60000002384186</v>
      </c>
      <c r="O22910" s="7" t="n">
        <v>0.0900000035762787</v>
      </c>
      <c r="P22910" s="7" t="s">
        <v>15</v>
      </c>
      <c r="Q22910" s="7" t="s">
        <v>15</v>
      </c>
      <c r="R22910" s="7" t="n">
        <v>-1</v>
      </c>
      <c r="S22910" s="7" t="n">
        <v>0</v>
      </c>
      <c r="T22910" s="7" t="n">
        <v>0</v>
      </c>
      <c r="U22910" s="7" t="n">
        <v>0</v>
      </c>
      <c r="V22910" s="7" t="n">
        <v>0</v>
      </c>
    </row>
    <row r="22911" spans="1:6">
      <c r="A22911" t="s">
        <v>4</v>
      </c>
      <c r="B22911" s="4" t="s">
        <v>5</v>
      </c>
      <c r="C22911" s="4" t="s">
        <v>7</v>
      </c>
      <c r="D22911" s="4" t="s">
        <v>9</v>
      </c>
      <c r="E22911" s="4" t="s">
        <v>9</v>
      </c>
      <c r="F22911" s="4" t="s">
        <v>9</v>
      </c>
      <c r="G22911" s="4" t="s">
        <v>8</v>
      </c>
      <c r="H22911" s="4" t="s">
        <v>14</v>
      </c>
      <c r="I22911" s="4" t="s">
        <v>13</v>
      </c>
      <c r="J22911" s="4" t="s">
        <v>13</v>
      </c>
      <c r="K22911" s="4" t="s">
        <v>13</v>
      </c>
      <c r="L22911" s="4" t="s">
        <v>13</v>
      </c>
      <c r="M22911" s="4" t="s">
        <v>13</v>
      </c>
      <c r="N22911" s="4" t="s">
        <v>13</v>
      </c>
      <c r="O22911" s="4" t="s">
        <v>13</v>
      </c>
      <c r="P22911" s="4" t="s">
        <v>9</v>
      </c>
      <c r="Q22911" s="4" t="s">
        <v>9</v>
      </c>
      <c r="R22911" s="4" t="s">
        <v>14</v>
      </c>
      <c r="S22911" s="4" t="s">
        <v>8</v>
      </c>
      <c r="T22911" s="4" t="s">
        <v>14</v>
      </c>
      <c r="U22911" s="4" t="s">
        <v>14</v>
      </c>
      <c r="V22911" s="4" t="s">
        <v>7</v>
      </c>
    </row>
    <row r="22912" spans="1:6">
      <c r="A22912" t="n">
        <v>193759</v>
      </c>
      <c r="B22912" s="66" t="n">
        <v>19</v>
      </c>
      <c r="C22912" s="7" t="n">
        <v>4</v>
      </c>
      <c r="D22912" s="7" t="s">
        <v>430</v>
      </c>
      <c r="E22912" s="7" t="s">
        <v>420</v>
      </c>
      <c r="F22912" s="7" t="s">
        <v>15</v>
      </c>
      <c r="G22912" s="7" t="n">
        <v>0</v>
      </c>
      <c r="H22912" s="7" t="n">
        <v>1</v>
      </c>
      <c r="I22912" s="7" t="n">
        <v>0</v>
      </c>
      <c r="J22912" s="7" t="n">
        <v>0</v>
      </c>
      <c r="K22912" s="7" t="n">
        <v>0</v>
      </c>
      <c r="L22912" s="7" t="n">
        <v>0</v>
      </c>
      <c r="M22912" s="7" t="n">
        <v>1</v>
      </c>
      <c r="N22912" s="7" t="n">
        <v>1.60000002384186</v>
      </c>
      <c r="O22912" s="7" t="n">
        <v>0.0900000035762787</v>
      </c>
      <c r="P22912" s="7" t="s">
        <v>15</v>
      </c>
      <c r="Q22912" s="7" t="s">
        <v>15</v>
      </c>
      <c r="R22912" s="7" t="n">
        <v>-1</v>
      </c>
      <c r="S22912" s="7" t="n">
        <v>0</v>
      </c>
      <c r="T22912" s="7" t="n">
        <v>0</v>
      </c>
      <c r="U22912" s="7" t="n">
        <v>0</v>
      </c>
      <c r="V22912" s="7" t="n">
        <v>0</v>
      </c>
    </row>
    <row r="22913" spans="1:22">
      <c r="A22913" t="s">
        <v>4</v>
      </c>
      <c r="B22913" s="4" t="s">
        <v>5</v>
      </c>
      <c r="C22913" s="4" t="s">
        <v>7</v>
      </c>
      <c r="D22913" s="4" t="s">
        <v>9</v>
      </c>
      <c r="E22913" s="4" t="s">
        <v>9</v>
      </c>
      <c r="F22913" s="4" t="s">
        <v>9</v>
      </c>
      <c r="G22913" s="4" t="s">
        <v>8</v>
      </c>
      <c r="H22913" s="4" t="s">
        <v>14</v>
      </c>
      <c r="I22913" s="4" t="s">
        <v>13</v>
      </c>
      <c r="J22913" s="4" t="s">
        <v>13</v>
      </c>
      <c r="K22913" s="4" t="s">
        <v>13</v>
      </c>
      <c r="L22913" s="4" t="s">
        <v>13</v>
      </c>
      <c r="M22913" s="4" t="s">
        <v>13</v>
      </c>
      <c r="N22913" s="4" t="s">
        <v>13</v>
      </c>
      <c r="O22913" s="4" t="s">
        <v>13</v>
      </c>
      <c r="P22913" s="4" t="s">
        <v>9</v>
      </c>
      <c r="Q22913" s="4" t="s">
        <v>9</v>
      </c>
      <c r="R22913" s="4" t="s">
        <v>14</v>
      </c>
      <c r="S22913" s="4" t="s">
        <v>8</v>
      </c>
      <c r="T22913" s="4" t="s">
        <v>14</v>
      </c>
      <c r="U22913" s="4" t="s">
        <v>14</v>
      </c>
      <c r="V22913" s="4" t="s">
        <v>7</v>
      </c>
    </row>
    <row r="22914" spans="1:22">
      <c r="A22914" t="n">
        <v>193834</v>
      </c>
      <c r="B22914" s="66" t="n">
        <v>19</v>
      </c>
      <c r="C22914" s="7" t="n">
        <v>5</v>
      </c>
      <c r="D22914" s="7" t="s">
        <v>431</v>
      </c>
      <c r="E22914" s="7" t="s">
        <v>416</v>
      </c>
      <c r="F22914" s="7" t="s">
        <v>15</v>
      </c>
      <c r="G22914" s="7" t="n">
        <v>0</v>
      </c>
      <c r="H22914" s="7" t="n">
        <v>1</v>
      </c>
      <c r="I22914" s="7" t="n">
        <v>0</v>
      </c>
      <c r="J22914" s="7" t="n">
        <v>0</v>
      </c>
      <c r="K22914" s="7" t="n">
        <v>0</v>
      </c>
      <c r="L22914" s="7" t="n">
        <v>0</v>
      </c>
      <c r="M22914" s="7" t="n">
        <v>1</v>
      </c>
      <c r="N22914" s="7" t="n">
        <v>1.60000002384186</v>
      </c>
      <c r="O22914" s="7" t="n">
        <v>0.0900000035762787</v>
      </c>
      <c r="P22914" s="7" t="s">
        <v>15</v>
      </c>
      <c r="Q22914" s="7" t="s">
        <v>15</v>
      </c>
      <c r="R22914" s="7" t="n">
        <v>-1</v>
      </c>
      <c r="S22914" s="7" t="n">
        <v>0</v>
      </c>
      <c r="T22914" s="7" t="n">
        <v>0</v>
      </c>
      <c r="U22914" s="7" t="n">
        <v>0</v>
      </c>
      <c r="V22914" s="7" t="n">
        <v>0</v>
      </c>
    </row>
    <row r="22915" spans="1:22">
      <c r="A22915" t="s">
        <v>4</v>
      </c>
      <c r="B22915" s="4" t="s">
        <v>5</v>
      </c>
      <c r="C22915" s="4" t="s">
        <v>7</v>
      </c>
      <c r="D22915" s="4" t="s">
        <v>9</v>
      </c>
      <c r="E22915" s="4" t="s">
        <v>9</v>
      </c>
      <c r="F22915" s="4" t="s">
        <v>9</v>
      </c>
      <c r="G22915" s="4" t="s">
        <v>8</v>
      </c>
      <c r="H22915" s="4" t="s">
        <v>14</v>
      </c>
      <c r="I22915" s="4" t="s">
        <v>13</v>
      </c>
      <c r="J22915" s="4" t="s">
        <v>13</v>
      </c>
      <c r="K22915" s="4" t="s">
        <v>13</v>
      </c>
      <c r="L22915" s="4" t="s">
        <v>13</v>
      </c>
      <c r="M22915" s="4" t="s">
        <v>13</v>
      </c>
      <c r="N22915" s="4" t="s">
        <v>13</v>
      </c>
      <c r="O22915" s="4" t="s">
        <v>13</v>
      </c>
      <c r="P22915" s="4" t="s">
        <v>9</v>
      </c>
      <c r="Q22915" s="4" t="s">
        <v>9</v>
      </c>
      <c r="R22915" s="4" t="s">
        <v>14</v>
      </c>
      <c r="S22915" s="4" t="s">
        <v>8</v>
      </c>
      <c r="T22915" s="4" t="s">
        <v>14</v>
      </c>
      <c r="U22915" s="4" t="s">
        <v>14</v>
      </c>
      <c r="V22915" s="4" t="s">
        <v>7</v>
      </c>
    </row>
    <row r="22916" spans="1:22">
      <c r="A22916" t="n">
        <v>193906</v>
      </c>
      <c r="B22916" s="66" t="n">
        <v>19</v>
      </c>
      <c r="C22916" s="7" t="n">
        <v>6</v>
      </c>
      <c r="D22916" s="7" t="s">
        <v>432</v>
      </c>
      <c r="E22916" s="7" t="s">
        <v>421</v>
      </c>
      <c r="F22916" s="7" t="s">
        <v>15</v>
      </c>
      <c r="G22916" s="7" t="n">
        <v>0</v>
      </c>
      <c r="H22916" s="7" t="n">
        <v>1</v>
      </c>
      <c r="I22916" s="7" t="n">
        <v>0</v>
      </c>
      <c r="J22916" s="7" t="n">
        <v>0</v>
      </c>
      <c r="K22916" s="7" t="n">
        <v>0</v>
      </c>
      <c r="L22916" s="7" t="n">
        <v>0</v>
      </c>
      <c r="M22916" s="7" t="n">
        <v>1</v>
      </c>
      <c r="N22916" s="7" t="n">
        <v>1.60000002384186</v>
      </c>
      <c r="O22916" s="7" t="n">
        <v>0.0900000035762787</v>
      </c>
      <c r="P22916" s="7" t="s">
        <v>15</v>
      </c>
      <c r="Q22916" s="7" t="s">
        <v>15</v>
      </c>
      <c r="R22916" s="7" t="n">
        <v>-1</v>
      </c>
      <c r="S22916" s="7" t="n">
        <v>0</v>
      </c>
      <c r="T22916" s="7" t="n">
        <v>0</v>
      </c>
      <c r="U22916" s="7" t="n">
        <v>0</v>
      </c>
      <c r="V22916" s="7" t="n">
        <v>0</v>
      </c>
    </row>
    <row r="22917" spans="1:22">
      <c r="A22917" t="s">
        <v>4</v>
      </c>
      <c r="B22917" s="4" t="s">
        <v>5</v>
      </c>
      <c r="C22917" s="4" t="s">
        <v>7</v>
      </c>
      <c r="D22917" s="4" t="s">
        <v>9</v>
      </c>
      <c r="E22917" s="4" t="s">
        <v>9</v>
      </c>
      <c r="F22917" s="4" t="s">
        <v>9</v>
      </c>
      <c r="G22917" s="4" t="s">
        <v>8</v>
      </c>
      <c r="H22917" s="4" t="s">
        <v>14</v>
      </c>
      <c r="I22917" s="4" t="s">
        <v>13</v>
      </c>
      <c r="J22917" s="4" t="s">
        <v>13</v>
      </c>
      <c r="K22917" s="4" t="s">
        <v>13</v>
      </c>
      <c r="L22917" s="4" t="s">
        <v>13</v>
      </c>
      <c r="M22917" s="4" t="s">
        <v>13</v>
      </c>
      <c r="N22917" s="4" t="s">
        <v>13</v>
      </c>
      <c r="O22917" s="4" t="s">
        <v>13</v>
      </c>
      <c r="P22917" s="4" t="s">
        <v>9</v>
      </c>
      <c r="Q22917" s="4" t="s">
        <v>9</v>
      </c>
      <c r="R22917" s="4" t="s">
        <v>14</v>
      </c>
      <c r="S22917" s="4" t="s">
        <v>8</v>
      </c>
      <c r="T22917" s="4" t="s">
        <v>14</v>
      </c>
      <c r="U22917" s="4" t="s">
        <v>14</v>
      </c>
      <c r="V22917" s="4" t="s">
        <v>7</v>
      </c>
    </row>
    <row r="22918" spans="1:22">
      <c r="A22918" t="n">
        <v>193979</v>
      </c>
      <c r="B22918" s="66" t="n">
        <v>19</v>
      </c>
      <c r="C22918" s="7" t="n">
        <v>7</v>
      </c>
      <c r="D22918" s="7" t="s">
        <v>433</v>
      </c>
      <c r="E22918" s="7" t="s">
        <v>417</v>
      </c>
      <c r="F22918" s="7" t="s">
        <v>15</v>
      </c>
      <c r="G22918" s="7" t="n">
        <v>0</v>
      </c>
      <c r="H22918" s="7" t="n">
        <v>1</v>
      </c>
      <c r="I22918" s="7" t="n">
        <v>0</v>
      </c>
      <c r="J22918" s="7" t="n">
        <v>0</v>
      </c>
      <c r="K22918" s="7" t="n">
        <v>0</v>
      </c>
      <c r="L22918" s="7" t="n">
        <v>0</v>
      </c>
      <c r="M22918" s="7" t="n">
        <v>1</v>
      </c>
      <c r="N22918" s="7" t="n">
        <v>1.60000002384186</v>
      </c>
      <c r="O22918" s="7" t="n">
        <v>0.0900000035762787</v>
      </c>
      <c r="P22918" s="7" t="s">
        <v>15</v>
      </c>
      <c r="Q22918" s="7" t="s">
        <v>15</v>
      </c>
      <c r="R22918" s="7" t="n">
        <v>-1</v>
      </c>
      <c r="S22918" s="7" t="n">
        <v>0</v>
      </c>
      <c r="T22918" s="7" t="n">
        <v>0</v>
      </c>
      <c r="U22918" s="7" t="n">
        <v>0</v>
      </c>
      <c r="V22918" s="7" t="n">
        <v>0</v>
      </c>
    </row>
    <row r="22919" spans="1:22">
      <c r="A22919" t="s">
        <v>4</v>
      </c>
      <c r="B22919" s="4" t="s">
        <v>5</v>
      </c>
      <c r="C22919" s="4" t="s">
        <v>7</v>
      </c>
      <c r="D22919" s="4" t="s">
        <v>9</v>
      </c>
      <c r="E22919" s="4" t="s">
        <v>9</v>
      </c>
      <c r="F22919" s="4" t="s">
        <v>9</v>
      </c>
      <c r="G22919" s="4" t="s">
        <v>8</v>
      </c>
      <c r="H22919" s="4" t="s">
        <v>14</v>
      </c>
      <c r="I22919" s="4" t="s">
        <v>13</v>
      </c>
      <c r="J22919" s="4" t="s">
        <v>13</v>
      </c>
      <c r="K22919" s="4" t="s">
        <v>13</v>
      </c>
      <c r="L22919" s="4" t="s">
        <v>13</v>
      </c>
      <c r="M22919" s="4" t="s">
        <v>13</v>
      </c>
      <c r="N22919" s="4" t="s">
        <v>13</v>
      </c>
      <c r="O22919" s="4" t="s">
        <v>13</v>
      </c>
      <c r="P22919" s="4" t="s">
        <v>9</v>
      </c>
      <c r="Q22919" s="4" t="s">
        <v>9</v>
      </c>
      <c r="R22919" s="4" t="s">
        <v>14</v>
      </c>
      <c r="S22919" s="4" t="s">
        <v>8</v>
      </c>
      <c r="T22919" s="4" t="s">
        <v>14</v>
      </c>
      <c r="U22919" s="4" t="s">
        <v>14</v>
      </c>
      <c r="V22919" s="4" t="s">
        <v>7</v>
      </c>
    </row>
    <row r="22920" spans="1:22">
      <c r="A22920" t="n">
        <v>194050</v>
      </c>
      <c r="B22920" s="66" t="n">
        <v>19</v>
      </c>
      <c r="C22920" s="7" t="n">
        <v>8</v>
      </c>
      <c r="D22920" s="7" t="s">
        <v>434</v>
      </c>
      <c r="E22920" s="7" t="s">
        <v>422</v>
      </c>
      <c r="F22920" s="7" t="s">
        <v>15</v>
      </c>
      <c r="G22920" s="7" t="n">
        <v>0</v>
      </c>
      <c r="H22920" s="7" t="n">
        <v>1</v>
      </c>
      <c r="I22920" s="7" t="n">
        <v>0</v>
      </c>
      <c r="J22920" s="7" t="n">
        <v>0</v>
      </c>
      <c r="K22920" s="7" t="n">
        <v>0</v>
      </c>
      <c r="L22920" s="7" t="n">
        <v>0</v>
      </c>
      <c r="M22920" s="7" t="n">
        <v>1</v>
      </c>
      <c r="N22920" s="7" t="n">
        <v>1.60000002384186</v>
      </c>
      <c r="O22920" s="7" t="n">
        <v>0.0900000035762787</v>
      </c>
      <c r="P22920" s="7" t="s">
        <v>15</v>
      </c>
      <c r="Q22920" s="7" t="s">
        <v>15</v>
      </c>
      <c r="R22920" s="7" t="n">
        <v>-1</v>
      </c>
      <c r="S22920" s="7" t="n">
        <v>0</v>
      </c>
      <c r="T22920" s="7" t="n">
        <v>0</v>
      </c>
      <c r="U22920" s="7" t="n">
        <v>0</v>
      </c>
      <c r="V22920" s="7" t="n">
        <v>0</v>
      </c>
    </row>
    <row r="22921" spans="1:22">
      <c r="A22921" t="s">
        <v>4</v>
      </c>
      <c r="B22921" s="4" t="s">
        <v>5</v>
      </c>
      <c r="C22921" s="4" t="s">
        <v>7</v>
      </c>
      <c r="D22921" s="4" t="s">
        <v>9</v>
      </c>
      <c r="E22921" s="4" t="s">
        <v>9</v>
      </c>
      <c r="F22921" s="4" t="s">
        <v>9</v>
      </c>
      <c r="G22921" s="4" t="s">
        <v>8</v>
      </c>
      <c r="H22921" s="4" t="s">
        <v>14</v>
      </c>
      <c r="I22921" s="4" t="s">
        <v>13</v>
      </c>
      <c r="J22921" s="4" t="s">
        <v>13</v>
      </c>
      <c r="K22921" s="4" t="s">
        <v>13</v>
      </c>
      <c r="L22921" s="4" t="s">
        <v>13</v>
      </c>
      <c r="M22921" s="4" t="s">
        <v>13</v>
      </c>
      <c r="N22921" s="4" t="s">
        <v>13</v>
      </c>
      <c r="O22921" s="4" t="s">
        <v>13</v>
      </c>
      <c r="P22921" s="4" t="s">
        <v>9</v>
      </c>
      <c r="Q22921" s="4" t="s">
        <v>9</v>
      </c>
      <c r="R22921" s="4" t="s">
        <v>14</v>
      </c>
      <c r="S22921" s="4" t="s">
        <v>8</v>
      </c>
      <c r="T22921" s="4" t="s">
        <v>14</v>
      </c>
      <c r="U22921" s="4" t="s">
        <v>14</v>
      </c>
      <c r="V22921" s="4" t="s">
        <v>7</v>
      </c>
    </row>
    <row r="22922" spans="1:22">
      <c r="A22922" t="n">
        <v>194123</v>
      </c>
      <c r="B22922" s="66" t="n">
        <v>19</v>
      </c>
      <c r="C22922" s="7" t="n">
        <v>9</v>
      </c>
      <c r="D22922" s="7" t="s">
        <v>435</v>
      </c>
      <c r="E22922" s="7" t="s">
        <v>418</v>
      </c>
      <c r="F22922" s="7" t="s">
        <v>15</v>
      </c>
      <c r="G22922" s="7" t="n">
        <v>0</v>
      </c>
      <c r="H22922" s="7" t="n">
        <v>1</v>
      </c>
      <c r="I22922" s="7" t="n">
        <v>0</v>
      </c>
      <c r="J22922" s="7" t="n">
        <v>0</v>
      </c>
      <c r="K22922" s="7" t="n">
        <v>0</v>
      </c>
      <c r="L22922" s="7" t="n">
        <v>0</v>
      </c>
      <c r="M22922" s="7" t="n">
        <v>1</v>
      </c>
      <c r="N22922" s="7" t="n">
        <v>1.60000002384186</v>
      </c>
      <c r="O22922" s="7" t="n">
        <v>0.0900000035762787</v>
      </c>
      <c r="P22922" s="7" t="s">
        <v>15</v>
      </c>
      <c r="Q22922" s="7" t="s">
        <v>15</v>
      </c>
      <c r="R22922" s="7" t="n">
        <v>-1</v>
      </c>
      <c r="S22922" s="7" t="n">
        <v>0</v>
      </c>
      <c r="T22922" s="7" t="n">
        <v>0</v>
      </c>
      <c r="U22922" s="7" t="n">
        <v>0</v>
      </c>
      <c r="V22922" s="7" t="n">
        <v>0</v>
      </c>
    </row>
    <row r="22923" spans="1:22">
      <c r="A22923" t="s">
        <v>4</v>
      </c>
      <c r="B22923" s="4" t="s">
        <v>5</v>
      </c>
      <c r="C22923" s="4" t="s">
        <v>7</v>
      </c>
      <c r="D22923" s="4" t="s">
        <v>9</v>
      </c>
      <c r="E22923" s="4" t="s">
        <v>9</v>
      </c>
      <c r="F22923" s="4" t="s">
        <v>9</v>
      </c>
      <c r="G22923" s="4" t="s">
        <v>8</v>
      </c>
      <c r="H22923" s="4" t="s">
        <v>14</v>
      </c>
      <c r="I22923" s="4" t="s">
        <v>13</v>
      </c>
      <c r="J22923" s="4" t="s">
        <v>13</v>
      </c>
      <c r="K22923" s="4" t="s">
        <v>13</v>
      </c>
      <c r="L22923" s="4" t="s">
        <v>13</v>
      </c>
      <c r="M22923" s="4" t="s">
        <v>13</v>
      </c>
      <c r="N22923" s="4" t="s">
        <v>13</v>
      </c>
      <c r="O22923" s="4" t="s">
        <v>13</v>
      </c>
      <c r="P22923" s="4" t="s">
        <v>9</v>
      </c>
      <c r="Q22923" s="4" t="s">
        <v>9</v>
      </c>
      <c r="R22923" s="4" t="s">
        <v>14</v>
      </c>
      <c r="S22923" s="4" t="s">
        <v>8</v>
      </c>
      <c r="T22923" s="4" t="s">
        <v>14</v>
      </c>
      <c r="U22923" s="4" t="s">
        <v>14</v>
      </c>
      <c r="V22923" s="4" t="s">
        <v>7</v>
      </c>
    </row>
    <row r="22924" spans="1:22">
      <c r="A22924" t="n">
        <v>194198</v>
      </c>
      <c r="B22924" s="66" t="n">
        <v>19</v>
      </c>
      <c r="C22924" s="7" t="n">
        <v>11</v>
      </c>
      <c r="D22924" s="7" t="s">
        <v>436</v>
      </c>
      <c r="E22924" s="7" t="s">
        <v>423</v>
      </c>
      <c r="F22924" s="7" t="s">
        <v>15</v>
      </c>
      <c r="G22924" s="7" t="n">
        <v>0</v>
      </c>
      <c r="H22924" s="7" t="n">
        <v>1</v>
      </c>
      <c r="I22924" s="7" t="n">
        <v>0</v>
      </c>
      <c r="J22924" s="7" t="n">
        <v>0</v>
      </c>
      <c r="K22924" s="7" t="n">
        <v>0</v>
      </c>
      <c r="L22924" s="7" t="n">
        <v>0</v>
      </c>
      <c r="M22924" s="7" t="n">
        <v>1</v>
      </c>
      <c r="N22924" s="7" t="n">
        <v>1.60000002384186</v>
      </c>
      <c r="O22924" s="7" t="n">
        <v>0.0900000035762787</v>
      </c>
      <c r="P22924" s="7" t="s">
        <v>15</v>
      </c>
      <c r="Q22924" s="7" t="s">
        <v>15</v>
      </c>
      <c r="R22924" s="7" t="n">
        <v>-1</v>
      </c>
      <c r="S22924" s="7" t="n">
        <v>0</v>
      </c>
      <c r="T22924" s="7" t="n">
        <v>0</v>
      </c>
      <c r="U22924" s="7" t="n">
        <v>0</v>
      </c>
      <c r="V22924" s="7" t="n">
        <v>0</v>
      </c>
    </row>
    <row r="22925" spans="1:22">
      <c r="A22925" t="s">
        <v>4</v>
      </c>
      <c r="B22925" s="4" t="s">
        <v>5</v>
      </c>
      <c r="C22925" s="4" t="s">
        <v>7</v>
      </c>
      <c r="D22925" s="4" t="s">
        <v>9</v>
      </c>
      <c r="E22925" s="4" t="s">
        <v>9</v>
      </c>
      <c r="F22925" s="4" t="s">
        <v>9</v>
      </c>
      <c r="G22925" s="4" t="s">
        <v>8</v>
      </c>
      <c r="H22925" s="4" t="s">
        <v>14</v>
      </c>
      <c r="I22925" s="4" t="s">
        <v>13</v>
      </c>
      <c r="J22925" s="4" t="s">
        <v>13</v>
      </c>
      <c r="K22925" s="4" t="s">
        <v>13</v>
      </c>
      <c r="L22925" s="4" t="s">
        <v>13</v>
      </c>
      <c r="M22925" s="4" t="s">
        <v>13</v>
      </c>
      <c r="N22925" s="4" t="s">
        <v>13</v>
      </c>
      <c r="O22925" s="4" t="s">
        <v>13</v>
      </c>
      <c r="P22925" s="4" t="s">
        <v>9</v>
      </c>
      <c r="Q22925" s="4" t="s">
        <v>9</v>
      </c>
      <c r="R22925" s="4" t="s">
        <v>14</v>
      </c>
      <c r="S22925" s="4" t="s">
        <v>8</v>
      </c>
      <c r="T22925" s="4" t="s">
        <v>14</v>
      </c>
      <c r="U22925" s="4" t="s">
        <v>14</v>
      </c>
      <c r="V22925" s="4" t="s">
        <v>7</v>
      </c>
    </row>
    <row r="22926" spans="1:22">
      <c r="A22926" t="n">
        <v>194277</v>
      </c>
      <c r="B22926" s="66" t="n">
        <v>19</v>
      </c>
      <c r="C22926" s="7" t="n">
        <v>12</v>
      </c>
      <c r="D22926" s="7" t="s">
        <v>675</v>
      </c>
      <c r="E22926" s="7" t="s">
        <v>676</v>
      </c>
      <c r="F22926" s="7" t="s">
        <v>15</v>
      </c>
      <c r="G22926" s="7" t="n">
        <v>0</v>
      </c>
      <c r="H22926" s="7" t="n">
        <v>1</v>
      </c>
      <c r="I22926" s="7" t="n">
        <v>0</v>
      </c>
      <c r="J22926" s="7" t="n">
        <v>0</v>
      </c>
      <c r="K22926" s="7" t="n">
        <v>0</v>
      </c>
      <c r="L22926" s="7" t="n">
        <v>0</v>
      </c>
      <c r="M22926" s="7" t="n">
        <v>1</v>
      </c>
      <c r="N22926" s="7" t="n">
        <v>1.60000002384186</v>
      </c>
      <c r="O22926" s="7" t="n">
        <v>0.0900000035762787</v>
      </c>
      <c r="P22926" s="7" t="s">
        <v>15</v>
      </c>
      <c r="Q22926" s="7" t="s">
        <v>15</v>
      </c>
      <c r="R22926" s="7" t="n">
        <v>-1</v>
      </c>
      <c r="S22926" s="7" t="n">
        <v>0</v>
      </c>
      <c r="T22926" s="7" t="n">
        <v>0</v>
      </c>
      <c r="U22926" s="7" t="n">
        <v>0</v>
      </c>
      <c r="V22926" s="7" t="n">
        <v>0</v>
      </c>
    </row>
    <row r="22927" spans="1:22">
      <c r="A22927" t="s">
        <v>4</v>
      </c>
      <c r="B22927" s="4" t="s">
        <v>5</v>
      </c>
      <c r="C22927" s="4" t="s">
        <v>7</v>
      </c>
      <c r="D22927" s="4" t="s">
        <v>9</v>
      </c>
      <c r="E22927" s="4" t="s">
        <v>9</v>
      </c>
      <c r="F22927" s="4" t="s">
        <v>9</v>
      </c>
      <c r="G22927" s="4" t="s">
        <v>8</v>
      </c>
      <c r="H22927" s="4" t="s">
        <v>14</v>
      </c>
      <c r="I22927" s="4" t="s">
        <v>13</v>
      </c>
      <c r="J22927" s="4" t="s">
        <v>13</v>
      </c>
      <c r="K22927" s="4" t="s">
        <v>13</v>
      </c>
      <c r="L22927" s="4" t="s">
        <v>13</v>
      </c>
      <c r="M22927" s="4" t="s">
        <v>13</v>
      </c>
      <c r="N22927" s="4" t="s">
        <v>13</v>
      </c>
      <c r="O22927" s="4" t="s">
        <v>13</v>
      </c>
      <c r="P22927" s="4" t="s">
        <v>9</v>
      </c>
      <c r="Q22927" s="4" t="s">
        <v>9</v>
      </c>
      <c r="R22927" s="4" t="s">
        <v>14</v>
      </c>
      <c r="S22927" s="4" t="s">
        <v>8</v>
      </c>
      <c r="T22927" s="4" t="s">
        <v>14</v>
      </c>
      <c r="U22927" s="4" t="s">
        <v>14</v>
      </c>
      <c r="V22927" s="4" t="s">
        <v>7</v>
      </c>
    </row>
    <row r="22928" spans="1:22">
      <c r="A22928" t="n">
        <v>194349</v>
      </c>
      <c r="B22928" s="66" t="n">
        <v>19</v>
      </c>
      <c r="C22928" s="7" t="n">
        <v>13</v>
      </c>
      <c r="D22928" s="7" t="s">
        <v>449</v>
      </c>
      <c r="E22928" s="7" t="s">
        <v>241</v>
      </c>
      <c r="F22928" s="7" t="s">
        <v>15</v>
      </c>
      <c r="G22928" s="7" t="n">
        <v>0</v>
      </c>
      <c r="H22928" s="7" t="n">
        <v>1</v>
      </c>
      <c r="I22928" s="7" t="n">
        <v>0</v>
      </c>
      <c r="J22928" s="7" t="n">
        <v>0</v>
      </c>
      <c r="K22928" s="7" t="n">
        <v>0</v>
      </c>
      <c r="L22928" s="7" t="n">
        <v>0</v>
      </c>
      <c r="M22928" s="7" t="n">
        <v>1</v>
      </c>
      <c r="N22928" s="7" t="n">
        <v>1.60000002384186</v>
      </c>
      <c r="O22928" s="7" t="n">
        <v>0.0900000035762787</v>
      </c>
      <c r="P22928" s="7" t="s">
        <v>15</v>
      </c>
      <c r="Q22928" s="7" t="s">
        <v>15</v>
      </c>
      <c r="R22928" s="7" t="n">
        <v>-1</v>
      </c>
      <c r="S22928" s="7" t="n">
        <v>0</v>
      </c>
      <c r="T22928" s="7" t="n">
        <v>0</v>
      </c>
      <c r="U22928" s="7" t="n">
        <v>0</v>
      </c>
      <c r="V22928" s="7" t="n">
        <v>0</v>
      </c>
    </row>
    <row r="22929" spans="1:22">
      <c r="A22929" t="s">
        <v>4</v>
      </c>
      <c r="B22929" s="4" t="s">
        <v>5</v>
      </c>
      <c r="C22929" s="4" t="s">
        <v>7</v>
      </c>
      <c r="D22929" s="4" t="s">
        <v>9</v>
      </c>
      <c r="E22929" s="4" t="s">
        <v>9</v>
      </c>
      <c r="F22929" s="4" t="s">
        <v>9</v>
      </c>
      <c r="G22929" s="4" t="s">
        <v>8</v>
      </c>
      <c r="H22929" s="4" t="s">
        <v>14</v>
      </c>
      <c r="I22929" s="4" t="s">
        <v>13</v>
      </c>
      <c r="J22929" s="4" t="s">
        <v>13</v>
      </c>
      <c r="K22929" s="4" t="s">
        <v>13</v>
      </c>
      <c r="L22929" s="4" t="s">
        <v>13</v>
      </c>
      <c r="M22929" s="4" t="s">
        <v>13</v>
      </c>
      <c r="N22929" s="4" t="s">
        <v>13</v>
      </c>
      <c r="O22929" s="4" t="s">
        <v>13</v>
      </c>
      <c r="P22929" s="4" t="s">
        <v>9</v>
      </c>
      <c r="Q22929" s="4" t="s">
        <v>9</v>
      </c>
      <c r="R22929" s="4" t="s">
        <v>14</v>
      </c>
      <c r="S22929" s="4" t="s">
        <v>8</v>
      </c>
      <c r="T22929" s="4" t="s">
        <v>14</v>
      </c>
      <c r="U22929" s="4" t="s">
        <v>14</v>
      </c>
      <c r="V22929" s="4" t="s">
        <v>7</v>
      </c>
    </row>
    <row r="22930" spans="1:22">
      <c r="A22930" t="n">
        <v>194432</v>
      </c>
      <c r="B22930" s="66" t="n">
        <v>19</v>
      </c>
      <c r="C22930" s="7" t="n">
        <v>80</v>
      </c>
      <c r="D22930" s="7" t="s">
        <v>450</v>
      </c>
      <c r="E22930" s="7" t="s">
        <v>451</v>
      </c>
      <c r="F22930" s="7" t="s">
        <v>15</v>
      </c>
      <c r="G22930" s="7" t="n">
        <v>0</v>
      </c>
      <c r="H22930" s="7" t="n">
        <v>1</v>
      </c>
      <c r="I22930" s="7" t="n">
        <v>0</v>
      </c>
      <c r="J22930" s="7" t="n">
        <v>0</v>
      </c>
      <c r="K22930" s="7" t="n">
        <v>0</v>
      </c>
      <c r="L22930" s="7" t="n">
        <v>0</v>
      </c>
      <c r="M22930" s="7" t="n">
        <v>1</v>
      </c>
      <c r="N22930" s="7" t="n">
        <v>1.60000002384186</v>
      </c>
      <c r="O22930" s="7" t="n">
        <v>0.0900000035762787</v>
      </c>
      <c r="P22930" s="7" t="s">
        <v>15</v>
      </c>
      <c r="Q22930" s="7" t="s">
        <v>15</v>
      </c>
      <c r="R22930" s="7" t="n">
        <v>-1</v>
      </c>
      <c r="S22930" s="7" t="n">
        <v>0</v>
      </c>
      <c r="T22930" s="7" t="n">
        <v>0</v>
      </c>
      <c r="U22930" s="7" t="n">
        <v>0</v>
      </c>
      <c r="V22930" s="7" t="n">
        <v>0</v>
      </c>
    </row>
    <row r="22931" spans="1:22">
      <c r="A22931" t="s">
        <v>4</v>
      </c>
      <c r="B22931" s="4" t="s">
        <v>5</v>
      </c>
      <c r="C22931" s="4" t="s">
        <v>7</v>
      </c>
      <c r="D22931" s="4" t="s">
        <v>9</v>
      </c>
      <c r="E22931" s="4" t="s">
        <v>9</v>
      </c>
      <c r="F22931" s="4" t="s">
        <v>9</v>
      </c>
      <c r="G22931" s="4" t="s">
        <v>8</v>
      </c>
      <c r="H22931" s="4" t="s">
        <v>14</v>
      </c>
      <c r="I22931" s="4" t="s">
        <v>13</v>
      </c>
      <c r="J22931" s="4" t="s">
        <v>13</v>
      </c>
      <c r="K22931" s="4" t="s">
        <v>13</v>
      </c>
      <c r="L22931" s="4" t="s">
        <v>13</v>
      </c>
      <c r="M22931" s="4" t="s">
        <v>13</v>
      </c>
      <c r="N22931" s="4" t="s">
        <v>13</v>
      </c>
      <c r="O22931" s="4" t="s">
        <v>13</v>
      </c>
      <c r="P22931" s="4" t="s">
        <v>9</v>
      </c>
      <c r="Q22931" s="4" t="s">
        <v>9</v>
      </c>
      <c r="R22931" s="4" t="s">
        <v>14</v>
      </c>
      <c r="S22931" s="4" t="s">
        <v>8</v>
      </c>
      <c r="T22931" s="4" t="s">
        <v>14</v>
      </c>
      <c r="U22931" s="4" t="s">
        <v>14</v>
      </c>
      <c r="V22931" s="4" t="s">
        <v>7</v>
      </c>
    </row>
    <row r="22932" spans="1:22">
      <c r="A22932" t="n">
        <v>194502</v>
      </c>
      <c r="B22932" s="66" t="n">
        <v>19</v>
      </c>
      <c r="C22932" s="7" t="n">
        <v>83</v>
      </c>
      <c r="D22932" s="7" t="s">
        <v>622</v>
      </c>
      <c r="E22932" s="7" t="s">
        <v>623</v>
      </c>
      <c r="F22932" s="7" t="s">
        <v>15</v>
      </c>
      <c r="G22932" s="7" t="n">
        <v>0</v>
      </c>
      <c r="H22932" s="7" t="n">
        <v>1</v>
      </c>
      <c r="I22932" s="7" t="n">
        <v>0</v>
      </c>
      <c r="J22932" s="7" t="n">
        <v>0</v>
      </c>
      <c r="K22932" s="7" t="n">
        <v>0</v>
      </c>
      <c r="L22932" s="7" t="n">
        <v>0</v>
      </c>
      <c r="M22932" s="7" t="n">
        <v>1</v>
      </c>
      <c r="N22932" s="7" t="n">
        <v>1.60000002384186</v>
      </c>
      <c r="O22932" s="7" t="n">
        <v>0.0900000035762787</v>
      </c>
      <c r="P22932" s="7" t="s">
        <v>15</v>
      </c>
      <c r="Q22932" s="7" t="s">
        <v>15</v>
      </c>
      <c r="R22932" s="7" t="n">
        <v>-1</v>
      </c>
      <c r="S22932" s="7" t="n">
        <v>0</v>
      </c>
      <c r="T22932" s="7" t="n">
        <v>0</v>
      </c>
      <c r="U22932" s="7" t="n">
        <v>0</v>
      </c>
      <c r="V22932" s="7" t="n">
        <v>0</v>
      </c>
    </row>
    <row r="22933" spans="1:22">
      <c r="A22933" t="s">
        <v>4</v>
      </c>
      <c r="B22933" s="4" t="s">
        <v>5</v>
      </c>
      <c r="C22933" s="4" t="s">
        <v>7</v>
      </c>
      <c r="D22933" s="4" t="s">
        <v>9</v>
      </c>
      <c r="E22933" s="4" t="s">
        <v>9</v>
      </c>
      <c r="F22933" s="4" t="s">
        <v>9</v>
      </c>
      <c r="G22933" s="4" t="s">
        <v>8</v>
      </c>
      <c r="H22933" s="4" t="s">
        <v>14</v>
      </c>
      <c r="I22933" s="4" t="s">
        <v>13</v>
      </c>
      <c r="J22933" s="4" t="s">
        <v>13</v>
      </c>
      <c r="K22933" s="4" t="s">
        <v>13</v>
      </c>
      <c r="L22933" s="4" t="s">
        <v>13</v>
      </c>
      <c r="M22933" s="4" t="s">
        <v>13</v>
      </c>
      <c r="N22933" s="4" t="s">
        <v>13</v>
      </c>
      <c r="O22933" s="4" t="s">
        <v>13</v>
      </c>
      <c r="P22933" s="4" t="s">
        <v>9</v>
      </c>
      <c r="Q22933" s="4" t="s">
        <v>9</v>
      </c>
      <c r="R22933" s="4" t="s">
        <v>14</v>
      </c>
      <c r="S22933" s="4" t="s">
        <v>8</v>
      </c>
      <c r="T22933" s="4" t="s">
        <v>14</v>
      </c>
      <c r="U22933" s="4" t="s">
        <v>14</v>
      </c>
      <c r="V22933" s="4" t="s">
        <v>7</v>
      </c>
    </row>
    <row r="22934" spans="1:22">
      <c r="A22934" t="n">
        <v>194583</v>
      </c>
      <c r="B22934" s="66" t="n">
        <v>19</v>
      </c>
      <c r="C22934" s="7" t="n">
        <v>18</v>
      </c>
      <c r="D22934" s="7" t="s">
        <v>452</v>
      </c>
      <c r="E22934" s="7" t="s">
        <v>453</v>
      </c>
      <c r="F22934" s="7" t="s">
        <v>15</v>
      </c>
      <c r="G22934" s="7" t="n">
        <v>0</v>
      </c>
      <c r="H22934" s="7" t="n">
        <v>1</v>
      </c>
      <c r="I22934" s="7" t="n">
        <v>0</v>
      </c>
      <c r="J22934" s="7" t="n">
        <v>0</v>
      </c>
      <c r="K22934" s="7" t="n">
        <v>0</v>
      </c>
      <c r="L22934" s="7" t="n">
        <v>0</v>
      </c>
      <c r="M22934" s="7" t="n">
        <v>1</v>
      </c>
      <c r="N22934" s="7" t="n">
        <v>1.60000002384186</v>
      </c>
      <c r="O22934" s="7" t="n">
        <v>0.0900000035762787</v>
      </c>
      <c r="P22934" s="7" t="s">
        <v>15</v>
      </c>
      <c r="Q22934" s="7" t="s">
        <v>15</v>
      </c>
      <c r="R22934" s="7" t="n">
        <v>-1</v>
      </c>
      <c r="S22934" s="7" t="n">
        <v>0</v>
      </c>
      <c r="T22934" s="7" t="n">
        <v>0</v>
      </c>
      <c r="U22934" s="7" t="n">
        <v>0</v>
      </c>
      <c r="V22934" s="7" t="n">
        <v>0</v>
      </c>
    </row>
    <row r="22935" spans="1:22">
      <c r="A22935" t="s">
        <v>4</v>
      </c>
      <c r="B22935" s="4" t="s">
        <v>5</v>
      </c>
      <c r="C22935" s="4" t="s">
        <v>7</v>
      </c>
      <c r="D22935" s="4" t="s">
        <v>9</v>
      </c>
      <c r="E22935" s="4" t="s">
        <v>9</v>
      </c>
      <c r="F22935" s="4" t="s">
        <v>9</v>
      </c>
      <c r="G22935" s="4" t="s">
        <v>8</v>
      </c>
      <c r="H22935" s="4" t="s">
        <v>14</v>
      </c>
      <c r="I22935" s="4" t="s">
        <v>13</v>
      </c>
      <c r="J22935" s="4" t="s">
        <v>13</v>
      </c>
      <c r="K22935" s="4" t="s">
        <v>13</v>
      </c>
      <c r="L22935" s="4" t="s">
        <v>13</v>
      </c>
      <c r="M22935" s="4" t="s">
        <v>13</v>
      </c>
      <c r="N22935" s="4" t="s">
        <v>13</v>
      </c>
      <c r="O22935" s="4" t="s">
        <v>13</v>
      </c>
      <c r="P22935" s="4" t="s">
        <v>9</v>
      </c>
      <c r="Q22935" s="4" t="s">
        <v>9</v>
      </c>
      <c r="R22935" s="4" t="s">
        <v>14</v>
      </c>
      <c r="S22935" s="4" t="s">
        <v>8</v>
      </c>
      <c r="T22935" s="4" t="s">
        <v>14</v>
      </c>
      <c r="U22935" s="4" t="s">
        <v>14</v>
      </c>
      <c r="V22935" s="4" t="s">
        <v>7</v>
      </c>
    </row>
    <row r="22936" spans="1:22">
      <c r="A22936" t="n">
        <v>194661</v>
      </c>
      <c r="B22936" s="66" t="n">
        <v>19</v>
      </c>
      <c r="C22936" s="7" t="n">
        <v>7032</v>
      </c>
      <c r="D22936" s="7" t="s">
        <v>439</v>
      </c>
      <c r="E22936" s="7" t="s">
        <v>440</v>
      </c>
      <c r="F22936" s="7" t="s">
        <v>15</v>
      </c>
      <c r="G22936" s="7" t="n">
        <v>0</v>
      </c>
      <c r="H22936" s="7" t="n">
        <v>1</v>
      </c>
      <c r="I22936" s="7" t="n">
        <v>0</v>
      </c>
      <c r="J22936" s="7" t="n">
        <v>0</v>
      </c>
      <c r="K22936" s="7" t="n">
        <v>0</v>
      </c>
      <c r="L22936" s="7" t="n">
        <v>0</v>
      </c>
      <c r="M22936" s="7" t="n">
        <v>1</v>
      </c>
      <c r="N22936" s="7" t="n">
        <v>1.60000002384186</v>
      </c>
      <c r="O22936" s="7" t="n">
        <v>0.0900000035762787</v>
      </c>
      <c r="P22936" s="7" t="s">
        <v>15</v>
      </c>
      <c r="Q22936" s="7" t="s">
        <v>15</v>
      </c>
      <c r="R22936" s="7" t="n">
        <v>-1</v>
      </c>
      <c r="S22936" s="7" t="n">
        <v>0</v>
      </c>
      <c r="T22936" s="7" t="n">
        <v>0</v>
      </c>
      <c r="U22936" s="7" t="n">
        <v>0</v>
      </c>
      <c r="V22936" s="7" t="n">
        <v>0</v>
      </c>
    </row>
    <row r="22937" spans="1:22">
      <c r="A22937" t="s">
        <v>4</v>
      </c>
      <c r="B22937" s="4" t="s">
        <v>5</v>
      </c>
      <c r="C22937" s="4" t="s">
        <v>7</v>
      </c>
      <c r="D22937" s="4" t="s">
        <v>8</v>
      </c>
      <c r="E22937" s="4" t="s">
        <v>8</v>
      </c>
      <c r="F22937" s="4" t="s">
        <v>9</v>
      </c>
    </row>
    <row r="22938" spans="1:22">
      <c r="A22938" t="n">
        <v>194731</v>
      </c>
      <c r="B22938" s="22" t="n">
        <v>20</v>
      </c>
      <c r="C22938" s="7" t="n">
        <v>0</v>
      </c>
      <c r="D22938" s="7" t="n">
        <v>3</v>
      </c>
      <c r="E22938" s="7" t="n">
        <v>10</v>
      </c>
      <c r="F22938" s="7" t="s">
        <v>96</v>
      </c>
    </row>
    <row r="22939" spans="1:22">
      <c r="A22939" t="s">
        <v>4</v>
      </c>
      <c r="B22939" s="4" t="s">
        <v>5</v>
      </c>
      <c r="C22939" s="4" t="s">
        <v>7</v>
      </c>
    </row>
    <row r="22940" spans="1:22">
      <c r="A22940" t="n">
        <v>194749</v>
      </c>
      <c r="B22940" s="25" t="n">
        <v>16</v>
      </c>
      <c r="C22940" s="7" t="n">
        <v>0</v>
      </c>
    </row>
    <row r="22941" spans="1:22">
      <c r="A22941" t="s">
        <v>4</v>
      </c>
      <c r="B22941" s="4" t="s">
        <v>5</v>
      </c>
      <c r="C22941" s="4" t="s">
        <v>7</v>
      </c>
      <c r="D22941" s="4" t="s">
        <v>8</v>
      </c>
      <c r="E22941" s="4" t="s">
        <v>8</v>
      </c>
      <c r="F22941" s="4" t="s">
        <v>9</v>
      </c>
    </row>
    <row r="22942" spans="1:22">
      <c r="A22942" t="n">
        <v>194752</v>
      </c>
      <c r="B22942" s="22" t="n">
        <v>20</v>
      </c>
      <c r="C22942" s="7" t="n">
        <v>1</v>
      </c>
      <c r="D22942" s="7" t="n">
        <v>3</v>
      </c>
      <c r="E22942" s="7" t="n">
        <v>10</v>
      </c>
      <c r="F22942" s="7" t="s">
        <v>96</v>
      </c>
    </row>
    <row r="22943" spans="1:22">
      <c r="A22943" t="s">
        <v>4</v>
      </c>
      <c r="B22943" s="4" t="s">
        <v>5</v>
      </c>
      <c r="C22943" s="4" t="s">
        <v>7</v>
      </c>
    </row>
    <row r="22944" spans="1:22">
      <c r="A22944" t="n">
        <v>194770</v>
      </c>
      <c r="B22944" s="25" t="n">
        <v>16</v>
      </c>
      <c r="C22944" s="7" t="n">
        <v>0</v>
      </c>
    </row>
    <row r="22945" spans="1:22">
      <c r="A22945" t="s">
        <v>4</v>
      </c>
      <c r="B22945" s="4" t="s">
        <v>5</v>
      </c>
      <c r="C22945" s="4" t="s">
        <v>7</v>
      </c>
      <c r="D22945" s="4" t="s">
        <v>8</v>
      </c>
      <c r="E22945" s="4" t="s">
        <v>8</v>
      </c>
      <c r="F22945" s="4" t="s">
        <v>9</v>
      </c>
    </row>
    <row r="22946" spans="1:22">
      <c r="A22946" t="n">
        <v>194773</v>
      </c>
      <c r="B22946" s="22" t="n">
        <v>20</v>
      </c>
      <c r="C22946" s="7" t="n">
        <v>2</v>
      </c>
      <c r="D22946" s="7" t="n">
        <v>3</v>
      </c>
      <c r="E22946" s="7" t="n">
        <v>10</v>
      </c>
      <c r="F22946" s="7" t="s">
        <v>96</v>
      </c>
    </row>
    <row r="22947" spans="1:22">
      <c r="A22947" t="s">
        <v>4</v>
      </c>
      <c r="B22947" s="4" t="s">
        <v>5</v>
      </c>
      <c r="C22947" s="4" t="s">
        <v>7</v>
      </c>
    </row>
    <row r="22948" spans="1:22">
      <c r="A22948" t="n">
        <v>194791</v>
      </c>
      <c r="B22948" s="25" t="n">
        <v>16</v>
      </c>
      <c r="C22948" s="7" t="n">
        <v>0</v>
      </c>
    </row>
    <row r="22949" spans="1:22">
      <c r="A22949" t="s">
        <v>4</v>
      </c>
      <c r="B22949" s="4" t="s">
        <v>5</v>
      </c>
      <c r="C22949" s="4" t="s">
        <v>7</v>
      </c>
      <c r="D22949" s="4" t="s">
        <v>8</v>
      </c>
      <c r="E22949" s="4" t="s">
        <v>8</v>
      </c>
      <c r="F22949" s="4" t="s">
        <v>9</v>
      </c>
    </row>
    <row r="22950" spans="1:22">
      <c r="A22950" t="n">
        <v>194794</v>
      </c>
      <c r="B22950" s="22" t="n">
        <v>20</v>
      </c>
      <c r="C22950" s="7" t="n">
        <v>3</v>
      </c>
      <c r="D22950" s="7" t="n">
        <v>3</v>
      </c>
      <c r="E22950" s="7" t="n">
        <v>10</v>
      </c>
      <c r="F22950" s="7" t="s">
        <v>96</v>
      </c>
    </row>
    <row r="22951" spans="1:22">
      <c r="A22951" t="s">
        <v>4</v>
      </c>
      <c r="B22951" s="4" t="s">
        <v>5</v>
      </c>
      <c r="C22951" s="4" t="s">
        <v>7</v>
      </c>
    </row>
    <row r="22952" spans="1:22">
      <c r="A22952" t="n">
        <v>194812</v>
      </c>
      <c r="B22952" s="25" t="n">
        <v>16</v>
      </c>
      <c r="C22952" s="7" t="n">
        <v>0</v>
      </c>
    </row>
    <row r="22953" spans="1:22">
      <c r="A22953" t="s">
        <v>4</v>
      </c>
      <c r="B22953" s="4" t="s">
        <v>5</v>
      </c>
      <c r="C22953" s="4" t="s">
        <v>7</v>
      </c>
      <c r="D22953" s="4" t="s">
        <v>8</v>
      </c>
      <c r="E22953" s="4" t="s">
        <v>8</v>
      </c>
      <c r="F22953" s="4" t="s">
        <v>9</v>
      </c>
    </row>
    <row r="22954" spans="1:22">
      <c r="A22954" t="n">
        <v>194815</v>
      </c>
      <c r="B22954" s="22" t="n">
        <v>20</v>
      </c>
      <c r="C22954" s="7" t="n">
        <v>4</v>
      </c>
      <c r="D22954" s="7" t="n">
        <v>3</v>
      </c>
      <c r="E22954" s="7" t="n">
        <v>10</v>
      </c>
      <c r="F22954" s="7" t="s">
        <v>96</v>
      </c>
    </row>
    <row r="22955" spans="1:22">
      <c r="A22955" t="s">
        <v>4</v>
      </c>
      <c r="B22955" s="4" t="s">
        <v>5</v>
      </c>
      <c r="C22955" s="4" t="s">
        <v>7</v>
      </c>
    </row>
    <row r="22956" spans="1:22">
      <c r="A22956" t="n">
        <v>194833</v>
      </c>
      <c r="B22956" s="25" t="n">
        <v>16</v>
      </c>
      <c r="C22956" s="7" t="n">
        <v>0</v>
      </c>
    </row>
    <row r="22957" spans="1:22">
      <c r="A22957" t="s">
        <v>4</v>
      </c>
      <c r="B22957" s="4" t="s">
        <v>5</v>
      </c>
      <c r="C22957" s="4" t="s">
        <v>7</v>
      </c>
      <c r="D22957" s="4" t="s">
        <v>8</v>
      </c>
      <c r="E22957" s="4" t="s">
        <v>8</v>
      </c>
      <c r="F22957" s="4" t="s">
        <v>9</v>
      </c>
    </row>
    <row r="22958" spans="1:22">
      <c r="A22958" t="n">
        <v>194836</v>
      </c>
      <c r="B22958" s="22" t="n">
        <v>20</v>
      </c>
      <c r="C22958" s="7" t="n">
        <v>5</v>
      </c>
      <c r="D22958" s="7" t="n">
        <v>3</v>
      </c>
      <c r="E22958" s="7" t="n">
        <v>10</v>
      </c>
      <c r="F22958" s="7" t="s">
        <v>96</v>
      </c>
    </row>
    <row r="22959" spans="1:22">
      <c r="A22959" t="s">
        <v>4</v>
      </c>
      <c r="B22959" s="4" t="s">
        <v>5</v>
      </c>
      <c r="C22959" s="4" t="s">
        <v>7</v>
      </c>
    </row>
    <row r="22960" spans="1:22">
      <c r="A22960" t="n">
        <v>194854</v>
      </c>
      <c r="B22960" s="25" t="n">
        <v>16</v>
      </c>
      <c r="C22960" s="7" t="n">
        <v>0</v>
      </c>
    </row>
    <row r="22961" spans="1:6">
      <c r="A22961" t="s">
        <v>4</v>
      </c>
      <c r="B22961" s="4" t="s">
        <v>5</v>
      </c>
      <c r="C22961" s="4" t="s">
        <v>7</v>
      </c>
      <c r="D22961" s="4" t="s">
        <v>8</v>
      </c>
      <c r="E22961" s="4" t="s">
        <v>8</v>
      </c>
      <c r="F22961" s="4" t="s">
        <v>9</v>
      </c>
    </row>
    <row r="22962" spans="1:6">
      <c r="A22962" t="n">
        <v>194857</v>
      </c>
      <c r="B22962" s="22" t="n">
        <v>20</v>
      </c>
      <c r="C22962" s="7" t="n">
        <v>6</v>
      </c>
      <c r="D22962" s="7" t="n">
        <v>3</v>
      </c>
      <c r="E22962" s="7" t="n">
        <v>10</v>
      </c>
      <c r="F22962" s="7" t="s">
        <v>96</v>
      </c>
    </row>
    <row r="22963" spans="1:6">
      <c r="A22963" t="s">
        <v>4</v>
      </c>
      <c r="B22963" s="4" t="s">
        <v>5</v>
      </c>
      <c r="C22963" s="4" t="s">
        <v>7</v>
      </c>
    </row>
    <row r="22964" spans="1:6">
      <c r="A22964" t="n">
        <v>194875</v>
      </c>
      <c r="B22964" s="25" t="n">
        <v>16</v>
      </c>
      <c r="C22964" s="7" t="n">
        <v>0</v>
      </c>
    </row>
    <row r="22965" spans="1:6">
      <c r="A22965" t="s">
        <v>4</v>
      </c>
      <c r="B22965" s="4" t="s">
        <v>5</v>
      </c>
      <c r="C22965" s="4" t="s">
        <v>7</v>
      </c>
      <c r="D22965" s="4" t="s">
        <v>8</v>
      </c>
      <c r="E22965" s="4" t="s">
        <v>8</v>
      </c>
      <c r="F22965" s="4" t="s">
        <v>9</v>
      </c>
    </row>
    <row r="22966" spans="1:6">
      <c r="A22966" t="n">
        <v>194878</v>
      </c>
      <c r="B22966" s="22" t="n">
        <v>20</v>
      </c>
      <c r="C22966" s="7" t="n">
        <v>7</v>
      </c>
      <c r="D22966" s="7" t="n">
        <v>3</v>
      </c>
      <c r="E22966" s="7" t="n">
        <v>10</v>
      </c>
      <c r="F22966" s="7" t="s">
        <v>96</v>
      </c>
    </row>
    <row r="22967" spans="1:6">
      <c r="A22967" t="s">
        <v>4</v>
      </c>
      <c r="B22967" s="4" t="s">
        <v>5</v>
      </c>
      <c r="C22967" s="4" t="s">
        <v>7</v>
      </c>
    </row>
    <row r="22968" spans="1:6">
      <c r="A22968" t="n">
        <v>194896</v>
      </c>
      <c r="B22968" s="25" t="n">
        <v>16</v>
      </c>
      <c r="C22968" s="7" t="n">
        <v>0</v>
      </c>
    </row>
    <row r="22969" spans="1:6">
      <c r="A22969" t="s">
        <v>4</v>
      </c>
      <c r="B22969" s="4" t="s">
        <v>5</v>
      </c>
      <c r="C22969" s="4" t="s">
        <v>7</v>
      </c>
      <c r="D22969" s="4" t="s">
        <v>8</v>
      </c>
      <c r="E22969" s="4" t="s">
        <v>8</v>
      </c>
      <c r="F22969" s="4" t="s">
        <v>9</v>
      </c>
    </row>
    <row r="22970" spans="1:6">
      <c r="A22970" t="n">
        <v>194899</v>
      </c>
      <c r="B22970" s="22" t="n">
        <v>20</v>
      </c>
      <c r="C22970" s="7" t="n">
        <v>8</v>
      </c>
      <c r="D22970" s="7" t="n">
        <v>3</v>
      </c>
      <c r="E22970" s="7" t="n">
        <v>10</v>
      </c>
      <c r="F22970" s="7" t="s">
        <v>96</v>
      </c>
    </row>
    <row r="22971" spans="1:6">
      <c r="A22971" t="s">
        <v>4</v>
      </c>
      <c r="B22971" s="4" t="s">
        <v>5</v>
      </c>
      <c r="C22971" s="4" t="s">
        <v>7</v>
      </c>
    </row>
    <row r="22972" spans="1:6">
      <c r="A22972" t="n">
        <v>194917</v>
      </c>
      <c r="B22972" s="25" t="n">
        <v>16</v>
      </c>
      <c r="C22972" s="7" t="n">
        <v>0</v>
      </c>
    </row>
    <row r="22973" spans="1:6">
      <c r="A22973" t="s">
        <v>4</v>
      </c>
      <c r="B22973" s="4" t="s">
        <v>5</v>
      </c>
      <c r="C22973" s="4" t="s">
        <v>7</v>
      </c>
      <c r="D22973" s="4" t="s">
        <v>8</v>
      </c>
      <c r="E22973" s="4" t="s">
        <v>8</v>
      </c>
      <c r="F22973" s="4" t="s">
        <v>9</v>
      </c>
    </row>
    <row r="22974" spans="1:6">
      <c r="A22974" t="n">
        <v>194920</v>
      </c>
      <c r="B22974" s="22" t="n">
        <v>20</v>
      </c>
      <c r="C22974" s="7" t="n">
        <v>9</v>
      </c>
      <c r="D22974" s="7" t="n">
        <v>3</v>
      </c>
      <c r="E22974" s="7" t="n">
        <v>10</v>
      </c>
      <c r="F22974" s="7" t="s">
        <v>96</v>
      </c>
    </row>
    <row r="22975" spans="1:6">
      <c r="A22975" t="s">
        <v>4</v>
      </c>
      <c r="B22975" s="4" t="s">
        <v>5</v>
      </c>
      <c r="C22975" s="4" t="s">
        <v>7</v>
      </c>
    </row>
    <row r="22976" spans="1:6">
      <c r="A22976" t="n">
        <v>194938</v>
      </c>
      <c r="B22976" s="25" t="n">
        <v>16</v>
      </c>
      <c r="C22976" s="7" t="n">
        <v>0</v>
      </c>
    </row>
    <row r="22977" spans="1:6">
      <c r="A22977" t="s">
        <v>4</v>
      </c>
      <c r="B22977" s="4" t="s">
        <v>5</v>
      </c>
      <c r="C22977" s="4" t="s">
        <v>7</v>
      </c>
      <c r="D22977" s="4" t="s">
        <v>8</v>
      </c>
      <c r="E22977" s="4" t="s">
        <v>8</v>
      </c>
      <c r="F22977" s="4" t="s">
        <v>9</v>
      </c>
    </row>
    <row r="22978" spans="1:6">
      <c r="A22978" t="n">
        <v>194941</v>
      </c>
      <c r="B22978" s="22" t="n">
        <v>20</v>
      </c>
      <c r="C22978" s="7" t="n">
        <v>11</v>
      </c>
      <c r="D22978" s="7" t="n">
        <v>3</v>
      </c>
      <c r="E22978" s="7" t="n">
        <v>10</v>
      </c>
      <c r="F22978" s="7" t="s">
        <v>96</v>
      </c>
    </row>
    <row r="22979" spans="1:6">
      <c r="A22979" t="s">
        <v>4</v>
      </c>
      <c r="B22979" s="4" t="s">
        <v>5</v>
      </c>
      <c r="C22979" s="4" t="s">
        <v>7</v>
      </c>
    </row>
    <row r="22980" spans="1:6">
      <c r="A22980" t="n">
        <v>194959</v>
      </c>
      <c r="B22980" s="25" t="n">
        <v>16</v>
      </c>
      <c r="C22980" s="7" t="n">
        <v>0</v>
      </c>
    </row>
    <row r="22981" spans="1:6">
      <c r="A22981" t="s">
        <v>4</v>
      </c>
      <c r="B22981" s="4" t="s">
        <v>5</v>
      </c>
      <c r="C22981" s="4" t="s">
        <v>7</v>
      </c>
      <c r="D22981" s="4" t="s">
        <v>8</v>
      </c>
      <c r="E22981" s="4" t="s">
        <v>8</v>
      </c>
      <c r="F22981" s="4" t="s">
        <v>9</v>
      </c>
    </row>
    <row r="22982" spans="1:6">
      <c r="A22982" t="n">
        <v>194962</v>
      </c>
      <c r="B22982" s="22" t="n">
        <v>20</v>
      </c>
      <c r="C22982" s="7" t="n">
        <v>12</v>
      </c>
      <c r="D22982" s="7" t="n">
        <v>3</v>
      </c>
      <c r="E22982" s="7" t="n">
        <v>10</v>
      </c>
      <c r="F22982" s="7" t="s">
        <v>96</v>
      </c>
    </row>
    <row r="22983" spans="1:6">
      <c r="A22983" t="s">
        <v>4</v>
      </c>
      <c r="B22983" s="4" t="s">
        <v>5</v>
      </c>
      <c r="C22983" s="4" t="s">
        <v>7</v>
      </c>
    </row>
    <row r="22984" spans="1:6">
      <c r="A22984" t="n">
        <v>194980</v>
      </c>
      <c r="B22984" s="25" t="n">
        <v>16</v>
      </c>
      <c r="C22984" s="7" t="n">
        <v>0</v>
      </c>
    </row>
    <row r="22985" spans="1:6">
      <c r="A22985" t="s">
        <v>4</v>
      </c>
      <c r="B22985" s="4" t="s">
        <v>5</v>
      </c>
      <c r="C22985" s="4" t="s">
        <v>7</v>
      </c>
      <c r="D22985" s="4" t="s">
        <v>8</v>
      </c>
      <c r="E22985" s="4" t="s">
        <v>8</v>
      </c>
      <c r="F22985" s="4" t="s">
        <v>9</v>
      </c>
    </row>
    <row r="22986" spans="1:6">
      <c r="A22986" t="n">
        <v>194983</v>
      </c>
      <c r="B22986" s="22" t="n">
        <v>20</v>
      </c>
      <c r="C22986" s="7" t="n">
        <v>13</v>
      </c>
      <c r="D22986" s="7" t="n">
        <v>3</v>
      </c>
      <c r="E22986" s="7" t="n">
        <v>10</v>
      </c>
      <c r="F22986" s="7" t="s">
        <v>96</v>
      </c>
    </row>
    <row r="22987" spans="1:6">
      <c r="A22987" t="s">
        <v>4</v>
      </c>
      <c r="B22987" s="4" t="s">
        <v>5</v>
      </c>
      <c r="C22987" s="4" t="s">
        <v>7</v>
      </c>
    </row>
    <row r="22988" spans="1:6">
      <c r="A22988" t="n">
        <v>195001</v>
      </c>
      <c r="B22988" s="25" t="n">
        <v>16</v>
      </c>
      <c r="C22988" s="7" t="n">
        <v>0</v>
      </c>
    </row>
    <row r="22989" spans="1:6">
      <c r="A22989" t="s">
        <v>4</v>
      </c>
      <c r="B22989" s="4" t="s">
        <v>5</v>
      </c>
      <c r="C22989" s="4" t="s">
        <v>7</v>
      </c>
      <c r="D22989" s="4" t="s">
        <v>8</v>
      </c>
      <c r="E22989" s="4" t="s">
        <v>8</v>
      </c>
      <c r="F22989" s="4" t="s">
        <v>9</v>
      </c>
    </row>
    <row r="22990" spans="1:6">
      <c r="A22990" t="n">
        <v>195004</v>
      </c>
      <c r="B22990" s="22" t="n">
        <v>20</v>
      </c>
      <c r="C22990" s="7" t="n">
        <v>80</v>
      </c>
      <c r="D22990" s="7" t="n">
        <v>3</v>
      </c>
      <c r="E22990" s="7" t="n">
        <v>10</v>
      </c>
      <c r="F22990" s="7" t="s">
        <v>96</v>
      </c>
    </row>
    <row r="22991" spans="1:6">
      <c r="A22991" t="s">
        <v>4</v>
      </c>
      <c r="B22991" s="4" t="s">
        <v>5</v>
      </c>
      <c r="C22991" s="4" t="s">
        <v>7</v>
      </c>
    </row>
    <row r="22992" spans="1:6">
      <c r="A22992" t="n">
        <v>195022</v>
      </c>
      <c r="B22992" s="25" t="n">
        <v>16</v>
      </c>
      <c r="C22992" s="7" t="n">
        <v>0</v>
      </c>
    </row>
    <row r="22993" spans="1:6">
      <c r="A22993" t="s">
        <v>4</v>
      </c>
      <c r="B22993" s="4" t="s">
        <v>5</v>
      </c>
      <c r="C22993" s="4" t="s">
        <v>7</v>
      </c>
      <c r="D22993" s="4" t="s">
        <v>8</v>
      </c>
      <c r="E22993" s="4" t="s">
        <v>8</v>
      </c>
      <c r="F22993" s="4" t="s">
        <v>9</v>
      </c>
    </row>
    <row r="22994" spans="1:6">
      <c r="A22994" t="n">
        <v>195025</v>
      </c>
      <c r="B22994" s="22" t="n">
        <v>20</v>
      </c>
      <c r="C22994" s="7" t="n">
        <v>83</v>
      </c>
      <c r="D22994" s="7" t="n">
        <v>3</v>
      </c>
      <c r="E22994" s="7" t="n">
        <v>10</v>
      </c>
      <c r="F22994" s="7" t="s">
        <v>96</v>
      </c>
    </row>
    <row r="22995" spans="1:6">
      <c r="A22995" t="s">
        <v>4</v>
      </c>
      <c r="B22995" s="4" t="s">
        <v>5</v>
      </c>
      <c r="C22995" s="4" t="s">
        <v>7</v>
      </c>
    </row>
    <row r="22996" spans="1:6">
      <c r="A22996" t="n">
        <v>195043</v>
      </c>
      <c r="B22996" s="25" t="n">
        <v>16</v>
      </c>
      <c r="C22996" s="7" t="n">
        <v>0</v>
      </c>
    </row>
    <row r="22997" spans="1:6">
      <c r="A22997" t="s">
        <v>4</v>
      </c>
      <c r="B22997" s="4" t="s">
        <v>5</v>
      </c>
      <c r="C22997" s="4" t="s">
        <v>7</v>
      </c>
      <c r="D22997" s="4" t="s">
        <v>8</v>
      </c>
      <c r="E22997" s="4" t="s">
        <v>8</v>
      </c>
      <c r="F22997" s="4" t="s">
        <v>9</v>
      </c>
    </row>
    <row r="22998" spans="1:6">
      <c r="A22998" t="n">
        <v>195046</v>
      </c>
      <c r="B22998" s="22" t="n">
        <v>20</v>
      </c>
      <c r="C22998" s="7" t="n">
        <v>18</v>
      </c>
      <c r="D22998" s="7" t="n">
        <v>3</v>
      </c>
      <c r="E22998" s="7" t="n">
        <v>10</v>
      </c>
      <c r="F22998" s="7" t="s">
        <v>96</v>
      </c>
    </row>
    <row r="22999" spans="1:6">
      <c r="A22999" t="s">
        <v>4</v>
      </c>
      <c r="B22999" s="4" t="s">
        <v>5</v>
      </c>
      <c r="C22999" s="4" t="s">
        <v>7</v>
      </c>
    </row>
    <row r="23000" spans="1:6">
      <c r="A23000" t="n">
        <v>195064</v>
      </c>
      <c r="B23000" s="25" t="n">
        <v>16</v>
      </c>
      <c r="C23000" s="7" t="n">
        <v>0</v>
      </c>
    </row>
    <row r="23001" spans="1:6">
      <c r="A23001" t="s">
        <v>4</v>
      </c>
      <c r="B23001" s="4" t="s">
        <v>5</v>
      </c>
      <c r="C23001" s="4" t="s">
        <v>7</v>
      </c>
      <c r="D23001" s="4" t="s">
        <v>8</v>
      </c>
      <c r="E23001" s="4" t="s">
        <v>8</v>
      </c>
      <c r="F23001" s="4" t="s">
        <v>9</v>
      </c>
    </row>
    <row r="23002" spans="1:6">
      <c r="A23002" t="n">
        <v>195067</v>
      </c>
      <c r="B23002" s="22" t="n">
        <v>20</v>
      </c>
      <c r="C23002" s="7" t="n">
        <v>7032</v>
      </c>
      <c r="D23002" s="7" t="n">
        <v>3</v>
      </c>
      <c r="E23002" s="7" t="n">
        <v>10</v>
      </c>
      <c r="F23002" s="7" t="s">
        <v>96</v>
      </c>
    </row>
    <row r="23003" spans="1:6">
      <c r="A23003" t="s">
        <v>4</v>
      </c>
      <c r="B23003" s="4" t="s">
        <v>5</v>
      </c>
      <c r="C23003" s="4" t="s">
        <v>7</v>
      </c>
    </row>
    <row r="23004" spans="1:6">
      <c r="A23004" t="n">
        <v>195085</v>
      </c>
      <c r="B23004" s="25" t="n">
        <v>16</v>
      </c>
      <c r="C23004" s="7" t="n">
        <v>0</v>
      </c>
    </row>
    <row r="23005" spans="1:6">
      <c r="A23005" t="s">
        <v>4</v>
      </c>
      <c r="B23005" s="4" t="s">
        <v>5</v>
      </c>
      <c r="C23005" s="4" t="s">
        <v>8</v>
      </c>
      <c r="D23005" s="4" t="s">
        <v>7</v>
      </c>
      <c r="E23005" s="4" t="s">
        <v>8</v>
      </c>
      <c r="F23005" s="4" t="s">
        <v>9</v>
      </c>
      <c r="G23005" s="4" t="s">
        <v>9</v>
      </c>
      <c r="H23005" s="4" t="s">
        <v>9</v>
      </c>
      <c r="I23005" s="4" t="s">
        <v>9</v>
      </c>
      <c r="J23005" s="4" t="s">
        <v>9</v>
      </c>
      <c r="K23005" s="4" t="s">
        <v>9</v>
      </c>
      <c r="L23005" s="4" t="s">
        <v>9</v>
      </c>
      <c r="M23005" s="4" t="s">
        <v>9</v>
      </c>
      <c r="N23005" s="4" t="s">
        <v>9</v>
      </c>
      <c r="O23005" s="4" t="s">
        <v>9</v>
      </c>
      <c r="P23005" s="4" t="s">
        <v>9</v>
      </c>
      <c r="Q23005" s="4" t="s">
        <v>9</v>
      </c>
      <c r="R23005" s="4" t="s">
        <v>9</v>
      </c>
      <c r="S23005" s="4" t="s">
        <v>9</v>
      </c>
      <c r="T23005" s="4" t="s">
        <v>9</v>
      </c>
      <c r="U23005" s="4" t="s">
        <v>9</v>
      </c>
    </row>
    <row r="23006" spans="1:6">
      <c r="A23006" t="n">
        <v>195088</v>
      </c>
      <c r="B23006" s="51" t="n">
        <v>36</v>
      </c>
      <c r="C23006" s="7" t="n">
        <v>8</v>
      </c>
      <c r="D23006" s="7" t="n">
        <v>13</v>
      </c>
      <c r="E23006" s="7" t="n">
        <v>0</v>
      </c>
      <c r="F23006" s="7" t="s">
        <v>1182</v>
      </c>
      <c r="G23006" s="7" t="s">
        <v>834</v>
      </c>
      <c r="H23006" s="7" t="s">
        <v>15</v>
      </c>
      <c r="I23006" s="7" t="s">
        <v>15</v>
      </c>
      <c r="J23006" s="7" t="s">
        <v>15</v>
      </c>
      <c r="K23006" s="7" t="s">
        <v>15</v>
      </c>
      <c r="L23006" s="7" t="s">
        <v>15</v>
      </c>
      <c r="M23006" s="7" t="s">
        <v>15</v>
      </c>
      <c r="N23006" s="7" t="s">
        <v>15</v>
      </c>
      <c r="O23006" s="7" t="s">
        <v>15</v>
      </c>
      <c r="P23006" s="7" t="s">
        <v>15</v>
      </c>
      <c r="Q23006" s="7" t="s">
        <v>15</v>
      </c>
      <c r="R23006" s="7" t="s">
        <v>15</v>
      </c>
      <c r="S23006" s="7" t="s">
        <v>15</v>
      </c>
      <c r="T23006" s="7" t="s">
        <v>15</v>
      </c>
      <c r="U23006" s="7" t="s">
        <v>15</v>
      </c>
    </row>
    <row r="23007" spans="1:6">
      <c r="A23007" t="s">
        <v>4</v>
      </c>
      <c r="B23007" s="4" t="s">
        <v>5</v>
      </c>
      <c r="C23007" s="4" t="s">
        <v>7</v>
      </c>
      <c r="D23007" s="4" t="s">
        <v>13</v>
      </c>
      <c r="E23007" s="4" t="s">
        <v>13</v>
      </c>
      <c r="F23007" s="4" t="s">
        <v>13</v>
      </c>
      <c r="G23007" s="4" t="s">
        <v>13</v>
      </c>
    </row>
    <row r="23008" spans="1:6">
      <c r="A23008" t="n">
        <v>195129</v>
      </c>
      <c r="B23008" s="46" t="n">
        <v>46</v>
      </c>
      <c r="C23008" s="7" t="n">
        <v>0</v>
      </c>
      <c r="D23008" s="7" t="n">
        <v>-0.400000005960464</v>
      </c>
      <c r="E23008" s="7" t="n">
        <v>2</v>
      </c>
      <c r="F23008" s="7" t="n">
        <v>39.2000007629395</v>
      </c>
      <c r="G23008" s="7" t="n">
        <v>0</v>
      </c>
    </row>
    <row r="23009" spans="1:21">
      <c r="A23009" t="s">
        <v>4</v>
      </c>
      <c r="B23009" s="4" t="s">
        <v>5</v>
      </c>
      <c r="C23009" s="4" t="s">
        <v>7</v>
      </c>
      <c r="D23009" s="4" t="s">
        <v>13</v>
      </c>
      <c r="E23009" s="4" t="s">
        <v>13</v>
      </c>
      <c r="F23009" s="4" t="s">
        <v>13</v>
      </c>
      <c r="G23009" s="4" t="s">
        <v>13</v>
      </c>
    </row>
    <row r="23010" spans="1:21">
      <c r="A23010" t="n">
        <v>195148</v>
      </c>
      <c r="B23010" s="46" t="n">
        <v>46</v>
      </c>
      <c r="C23010" s="7" t="n">
        <v>1</v>
      </c>
      <c r="D23010" s="7" t="n">
        <v>0.449999988079071</v>
      </c>
      <c r="E23010" s="7" t="n">
        <v>2</v>
      </c>
      <c r="F23010" s="7" t="n">
        <v>39.0499992370605</v>
      </c>
      <c r="G23010" s="7" t="n">
        <v>0</v>
      </c>
    </row>
    <row r="23011" spans="1:21">
      <c r="A23011" t="s">
        <v>4</v>
      </c>
      <c r="B23011" s="4" t="s">
        <v>5</v>
      </c>
      <c r="C23011" s="4" t="s">
        <v>7</v>
      </c>
      <c r="D23011" s="4" t="s">
        <v>13</v>
      </c>
      <c r="E23011" s="4" t="s">
        <v>13</v>
      </c>
      <c r="F23011" s="4" t="s">
        <v>13</v>
      </c>
      <c r="G23011" s="4" t="s">
        <v>13</v>
      </c>
    </row>
    <row r="23012" spans="1:21">
      <c r="A23012" t="n">
        <v>195167</v>
      </c>
      <c r="B23012" s="46" t="n">
        <v>46</v>
      </c>
      <c r="C23012" s="7" t="n">
        <v>2</v>
      </c>
      <c r="D23012" s="7" t="n">
        <v>1.14999997615814</v>
      </c>
      <c r="E23012" s="7" t="n">
        <v>2</v>
      </c>
      <c r="F23012" s="7" t="n">
        <v>38.5999984741211</v>
      </c>
      <c r="G23012" s="7" t="n">
        <v>0</v>
      </c>
    </row>
    <row r="23013" spans="1:21">
      <c r="A23013" t="s">
        <v>4</v>
      </c>
      <c r="B23013" s="4" t="s">
        <v>5</v>
      </c>
      <c r="C23013" s="4" t="s">
        <v>7</v>
      </c>
      <c r="D23013" s="4" t="s">
        <v>13</v>
      </c>
      <c r="E23013" s="4" t="s">
        <v>13</v>
      </c>
      <c r="F23013" s="4" t="s">
        <v>13</v>
      </c>
      <c r="G23013" s="4" t="s">
        <v>13</v>
      </c>
    </row>
    <row r="23014" spans="1:21">
      <c r="A23014" t="n">
        <v>195186</v>
      </c>
      <c r="B23014" s="46" t="n">
        <v>46</v>
      </c>
      <c r="C23014" s="7" t="n">
        <v>3</v>
      </c>
      <c r="D23014" s="7" t="n">
        <v>-0.25</v>
      </c>
      <c r="E23014" s="7" t="n">
        <v>2</v>
      </c>
      <c r="F23014" s="7" t="n">
        <v>38.1500015258789</v>
      </c>
      <c r="G23014" s="7" t="n">
        <v>0</v>
      </c>
    </row>
    <row r="23015" spans="1:21">
      <c r="A23015" t="s">
        <v>4</v>
      </c>
      <c r="B23015" s="4" t="s">
        <v>5</v>
      </c>
      <c r="C23015" s="4" t="s">
        <v>7</v>
      </c>
      <c r="D23015" s="4" t="s">
        <v>13</v>
      </c>
      <c r="E23015" s="4" t="s">
        <v>13</v>
      </c>
      <c r="F23015" s="4" t="s">
        <v>13</v>
      </c>
      <c r="G23015" s="4" t="s">
        <v>13</v>
      </c>
    </row>
    <row r="23016" spans="1:21">
      <c r="A23016" t="n">
        <v>195205</v>
      </c>
      <c r="B23016" s="46" t="n">
        <v>46</v>
      </c>
      <c r="C23016" s="7" t="n">
        <v>4</v>
      </c>
      <c r="D23016" s="7" t="n">
        <v>-1.14999997615814</v>
      </c>
      <c r="E23016" s="7" t="n">
        <v>2</v>
      </c>
      <c r="F23016" s="7" t="n">
        <v>38.7000007629395</v>
      </c>
      <c r="G23016" s="7" t="n">
        <v>0</v>
      </c>
    </row>
    <row r="23017" spans="1:21">
      <c r="A23017" t="s">
        <v>4</v>
      </c>
      <c r="B23017" s="4" t="s">
        <v>5</v>
      </c>
      <c r="C23017" s="4" t="s">
        <v>7</v>
      </c>
      <c r="D23017" s="4" t="s">
        <v>13</v>
      </c>
      <c r="E23017" s="4" t="s">
        <v>13</v>
      </c>
      <c r="F23017" s="4" t="s">
        <v>13</v>
      </c>
      <c r="G23017" s="4" t="s">
        <v>13</v>
      </c>
    </row>
    <row r="23018" spans="1:21">
      <c r="A23018" t="n">
        <v>195224</v>
      </c>
      <c r="B23018" s="46" t="n">
        <v>46</v>
      </c>
      <c r="C23018" s="7" t="n">
        <v>5</v>
      </c>
      <c r="D23018" s="7" t="n">
        <v>-0.949999988079071</v>
      </c>
      <c r="E23018" s="7" t="n">
        <v>2</v>
      </c>
      <c r="F23018" s="7" t="n">
        <v>37.75</v>
      </c>
      <c r="G23018" s="7" t="n">
        <v>0</v>
      </c>
    </row>
    <row r="23019" spans="1:21">
      <c r="A23019" t="s">
        <v>4</v>
      </c>
      <c r="B23019" s="4" t="s">
        <v>5</v>
      </c>
      <c r="C23019" s="4" t="s">
        <v>7</v>
      </c>
      <c r="D23019" s="4" t="s">
        <v>13</v>
      </c>
      <c r="E23019" s="4" t="s">
        <v>13</v>
      </c>
      <c r="F23019" s="4" t="s">
        <v>13</v>
      </c>
      <c r="G23019" s="4" t="s">
        <v>13</v>
      </c>
    </row>
    <row r="23020" spans="1:21">
      <c r="A23020" t="n">
        <v>195243</v>
      </c>
      <c r="B23020" s="46" t="n">
        <v>46</v>
      </c>
      <c r="C23020" s="7" t="n">
        <v>6</v>
      </c>
      <c r="D23020" s="7" t="n">
        <v>0.699999988079071</v>
      </c>
      <c r="E23020" s="7" t="n">
        <v>2</v>
      </c>
      <c r="F23020" s="7" t="n">
        <v>37.75</v>
      </c>
      <c r="G23020" s="7" t="n">
        <v>0</v>
      </c>
    </row>
    <row r="23021" spans="1:21">
      <c r="A23021" t="s">
        <v>4</v>
      </c>
      <c r="B23021" s="4" t="s">
        <v>5</v>
      </c>
      <c r="C23021" s="4" t="s">
        <v>7</v>
      </c>
      <c r="D23021" s="4" t="s">
        <v>13</v>
      </c>
      <c r="E23021" s="4" t="s">
        <v>13</v>
      </c>
      <c r="F23021" s="4" t="s">
        <v>13</v>
      </c>
      <c r="G23021" s="4" t="s">
        <v>13</v>
      </c>
    </row>
    <row r="23022" spans="1:21">
      <c r="A23022" t="n">
        <v>195262</v>
      </c>
      <c r="B23022" s="46" t="n">
        <v>46</v>
      </c>
      <c r="C23022" s="7" t="n">
        <v>7</v>
      </c>
      <c r="D23022" s="7" t="n">
        <v>1.64999997615814</v>
      </c>
      <c r="E23022" s="7" t="n">
        <v>2</v>
      </c>
      <c r="F23022" s="7" t="n">
        <v>38.0499992370605</v>
      </c>
      <c r="G23022" s="7" t="n">
        <v>0</v>
      </c>
    </row>
    <row r="23023" spans="1:21">
      <c r="A23023" t="s">
        <v>4</v>
      </c>
      <c r="B23023" s="4" t="s">
        <v>5</v>
      </c>
      <c r="C23023" s="4" t="s">
        <v>7</v>
      </c>
      <c r="D23023" s="4" t="s">
        <v>13</v>
      </c>
      <c r="E23023" s="4" t="s">
        <v>13</v>
      </c>
      <c r="F23023" s="4" t="s">
        <v>13</v>
      </c>
      <c r="G23023" s="4" t="s">
        <v>13</v>
      </c>
    </row>
    <row r="23024" spans="1:21">
      <c r="A23024" t="n">
        <v>195281</v>
      </c>
      <c r="B23024" s="46" t="n">
        <v>46</v>
      </c>
      <c r="C23024" s="7" t="n">
        <v>8</v>
      </c>
      <c r="D23024" s="7" t="n">
        <v>0.0500000007450581</v>
      </c>
      <c r="E23024" s="7" t="n">
        <v>2</v>
      </c>
      <c r="F23024" s="7" t="n">
        <v>37.2000007629395</v>
      </c>
      <c r="G23024" s="7" t="n">
        <v>0</v>
      </c>
    </row>
    <row r="23025" spans="1:7">
      <c r="A23025" t="s">
        <v>4</v>
      </c>
      <c r="B23025" s="4" t="s">
        <v>5</v>
      </c>
      <c r="C23025" s="4" t="s">
        <v>7</v>
      </c>
      <c r="D23025" s="4" t="s">
        <v>13</v>
      </c>
      <c r="E23025" s="4" t="s">
        <v>13</v>
      </c>
      <c r="F23025" s="4" t="s">
        <v>13</v>
      </c>
      <c r="G23025" s="4" t="s">
        <v>13</v>
      </c>
    </row>
    <row r="23026" spans="1:7">
      <c r="A23026" t="n">
        <v>195300</v>
      </c>
      <c r="B23026" s="46" t="n">
        <v>46</v>
      </c>
      <c r="C23026" s="7" t="n">
        <v>9</v>
      </c>
      <c r="D23026" s="7" t="n">
        <v>-1.89999997615814</v>
      </c>
      <c r="E23026" s="7" t="n">
        <v>2</v>
      </c>
      <c r="F23026" s="7" t="n">
        <v>38.2000007629395</v>
      </c>
      <c r="G23026" s="7" t="n">
        <v>0</v>
      </c>
    </row>
    <row r="23027" spans="1:7">
      <c r="A23027" t="s">
        <v>4</v>
      </c>
      <c r="B23027" s="4" t="s">
        <v>5</v>
      </c>
      <c r="C23027" s="4" t="s">
        <v>7</v>
      </c>
      <c r="D23027" s="4" t="s">
        <v>13</v>
      </c>
      <c r="E23027" s="4" t="s">
        <v>13</v>
      </c>
      <c r="F23027" s="4" t="s">
        <v>13</v>
      </c>
      <c r="G23027" s="4" t="s">
        <v>13</v>
      </c>
    </row>
    <row r="23028" spans="1:7">
      <c r="A23028" t="n">
        <v>195319</v>
      </c>
      <c r="B23028" s="46" t="n">
        <v>46</v>
      </c>
      <c r="C23028" s="7" t="n">
        <v>7032</v>
      </c>
      <c r="D23028" s="7" t="n">
        <v>-0.649999976158142</v>
      </c>
      <c r="E23028" s="7" t="n">
        <v>2</v>
      </c>
      <c r="F23028" s="7" t="n">
        <v>37.7999992370605</v>
      </c>
      <c r="G23028" s="7" t="n">
        <v>0</v>
      </c>
    </row>
    <row r="23029" spans="1:7">
      <c r="A23029" t="s">
        <v>4</v>
      </c>
      <c r="B23029" s="4" t="s">
        <v>5</v>
      </c>
      <c r="C23029" s="4" t="s">
        <v>7</v>
      </c>
      <c r="D23029" s="4" t="s">
        <v>13</v>
      </c>
      <c r="E23029" s="4" t="s">
        <v>13</v>
      </c>
      <c r="F23029" s="4" t="s">
        <v>13</v>
      </c>
      <c r="G23029" s="4" t="s">
        <v>13</v>
      </c>
    </row>
    <row r="23030" spans="1:7">
      <c r="A23030" t="n">
        <v>195338</v>
      </c>
      <c r="B23030" s="46" t="n">
        <v>46</v>
      </c>
      <c r="C23030" s="7" t="n">
        <v>11</v>
      </c>
      <c r="D23030" s="7" t="n">
        <v>-0.899999976158142</v>
      </c>
      <c r="E23030" s="7" t="n">
        <v>2</v>
      </c>
      <c r="F23030" s="7" t="n">
        <v>42</v>
      </c>
      <c r="G23030" s="7" t="n">
        <v>165</v>
      </c>
    </row>
    <row r="23031" spans="1:7">
      <c r="A23031" t="s">
        <v>4</v>
      </c>
      <c r="B23031" s="4" t="s">
        <v>5</v>
      </c>
      <c r="C23031" s="4" t="s">
        <v>7</v>
      </c>
      <c r="D23031" s="4" t="s">
        <v>13</v>
      </c>
      <c r="E23031" s="4" t="s">
        <v>13</v>
      </c>
      <c r="F23031" s="4" t="s">
        <v>13</v>
      </c>
      <c r="G23031" s="4" t="s">
        <v>13</v>
      </c>
    </row>
    <row r="23032" spans="1:7">
      <c r="A23032" t="n">
        <v>195357</v>
      </c>
      <c r="B23032" s="46" t="n">
        <v>46</v>
      </c>
      <c r="C23032" s="7" t="n">
        <v>12</v>
      </c>
      <c r="D23032" s="7" t="n">
        <v>0.349999994039536</v>
      </c>
      <c r="E23032" s="7" t="n">
        <v>2</v>
      </c>
      <c r="F23032" s="7" t="n">
        <v>41.5999984741211</v>
      </c>
      <c r="G23032" s="7" t="n">
        <v>185</v>
      </c>
    </row>
    <row r="23033" spans="1:7">
      <c r="A23033" t="s">
        <v>4</v>
      </c>
      <c r="B23033" s="4" t="s">
        <v>5</v>
      </c>
      <c r="C23033" s="4" t="s">
        <v>7</v>
      </c>
      <c r="D23033" s="4" t="s">
        <v>13</v>
      </c>
      <c r="E23033" s="4" t="s">
        <v>13</v>
      </c>
      <c r="F23033" s="4" t="s">
        <v>13</v>
      </c>
      <c r="G23033" s="4" t="s">
        <v>13</v>
      </c>
    </row>
    <row r="23034" spans="1:7">
      <c r="A23034" t="n">
        <v>195376</v>
      </c>
      <c r="B23034" s="46" t="n">
        <v>46</v>
      </c>
      <c r="C23034" s="7" t="n">
        <v>13</v>
      </c>
      <c r="D23034" s="7" t="n">
        <v>-0.349999994039536</v>
      </c>
      <c r="E23034" s="7" t="n">
        <v>2</v>
      </c>
      <c r="F23034" s="7" t="n">
        <v>41.5999984741211</v>
      </c>
      <c r="G23034" s="7" t="n">
        <v>175</v>
      </c>
    </row>
    <row r="23035" spans="1:7">
      <c r="A23035" t="s">
        <v>4</v>
      </c>
      <c r="B23035" s="4" t="s">
        <v>5</v>
      </c>
      <c r="C23035" s="4" t="s">
        <v>7</v>
      </c>
      <c r="D23035" s="4" t="s">
        <v>13</v>
      </c>
      <c r="E23035" s="4" t="s">
        <v>13</v>
      </c>
      <c r="F23035" s="4" t="s">
        <v>13</v>
      </c>
      <c r="G23035" s="4" t="s">
        <v>13</v>
      </c>
    </row>
    <row r="23036" spans="1:7">
      <c r="A23036" t="n">
        <v>195395</v>
      </c>
      <c r="B23036" s="46" t="n">
        <v>46</v>
      </c>
      <c r="C23036" s="7" t="n">
        <v>80</v>
      </c>
      <c r="D23036" s="7" t="n">
        <v>1.29999995231628</v>
      </c>
      <c r="E23036" s="7" t="n">
        <v>2</v>
      </c>
      <c r="F23036" s="7" t="n">
        <v>41</v>
      </c>
      <c r="G23036" s="7" t="n">
        <v>220</v>
      </c>
    </row>
    <row r="23037" spans="1:7">
      <c r="A23037" t="s">
        <v>4</v>
      </c>
      <c r="B23037" s="4" t="s">
        <v>5</v>
      </c>
      <c r="C23037" s="4" t="s">
        <v>7</v>
      </c>
      <c r="D23037" s="4" t="s">
        <v>13</v>
      </c>
      <c r="E23037" s="4" t="s">
        <v>13</v>
      </c>
      <c r="F23037" s="4" t="s">
        <v>13</v>
      </c>
      <c r="G23037" s="4" t="s">
        <v>13</v>
      </c>
    </row>
    <row r="23038" spans="1:7">
      <c r="A23038" t="n">
        <v>195414</v>
      </c>
      <c r="B23038" s="46" t="n">
        <v>46</v>
      </c>
      <c r="C23038" s="7" t="n">
        <v>83</v>
      </c>
      <c r="D23038" s="7" t="n">
        <v>1.14999997615814</v>
      </c>
      <c r="E23038" s="7" t="n">
        <v>2</v>
      </c>
      <c r="F23038" s="7" t="n">
        <v>41.8499984741211</v>
      </c>
      <c r="G23038" s="7" t="n">
        <v>205</v>
      </c>
    </row>
    <row r="23039" spans="1:7">
      <c r="A23039" t="s">
        <v>4</v>
      </c>
      <c r="B23039" s="4" t="s">
        <v>5</v>
      </c>
      <c r="C23039" s="4" t="s">
        <v>7</v>
      </c>
      <c r="D23039" s="4" t="s">
        <v>13</v>
      </c>
      <c r="E23039" s="4" t="s">
        <v>13</v>
      </c>
      <c r="F23039" s="4" t="s">
        <v>13</v>
      </c>
      <c r="G23039" s="4" t="s">
        <v>13</v>
      </c>
    </row>
    <row r="23040" spans="1:7">
      <c r="A23040" t="n">
        <v>195433</v>
      </c>
      <c r="B23040" s="46" t="n">
        <v>46</v>
      </c>
      <c r="C23040" s="7" t="n">
        <v>18</v>
      </c>
      <c r="D23040" s="7" t="n">
        <v>-1.25</v>
      </c>
      <c r="E23040" s="7" t="n">
        <v>2</v>
      </c>
      <c r="F23040" s="7" t="n">
        <v>41.0499992370605</v>
      </c>
      <c r="G23040" s="7" t="n">
        <v>150</v>
      </c>
    </row>
    <row r="23041" spans="1:7">
      <c r="A23041" t="s">
        <v>4</v>
      </c>
      <c r="B23041" s="4" t="s">
        <v>5</v>
      </c>
      <c r="C23041" s="4" t="s">
        <v>7</v>
      </c>
      <c r="D23041" s="4" t="s">
        <v>13</v>
      </c>
      <c r="E23041" s="4" t="s">
        <v>14</v>
      </c>
      <c r="F23041" s="4" t="s">
        <v>13</v>
      </c>
      <c r="G23041" s="4" t="s">
        <v>13</v>
      </c>
      <c r="H23041" s="4" t="s">
        <v>8</v>
      </c>
    </row>
    <row r="23042" spans="1:7">
      <c r="A23042" t="n">
        <v>195452</v>
      </c>
      <c r="B23042" s="87" t="n">
        <v>100</v>
      </c>
      <c r="C23042" s="7" t="n">
        <v>0</v>
      </c>
      <c r="D23042" s="7" t="n">
        <v>0</v>
      </c>
      <c r="E23042" s="7" t="n">
        <v>1073741824</v>
      </c>
      <c r="F23042" s="7" t="n">
        <v>45</v>
      </c>
      <c r="G23042" s="7" t="n">
        <v>0</v>
      </c>
      <c r="H23042" s="7" t="n">
        <v>0</v>
      </c>
    </row>
    <row r="23043" spans="1:7">
      <c r="A23043" t="s">
        <v>4</v>
      </c>
      <c r="B23043" s="4" t="s">
        <v>5</v>
      </c>
      <c r="C23043" s="4" t="s">
        <v>7</v>
      </c>
      <c r="D23043" s="4" t="s">
        <v>13</v>
      </c>
      <c r="E23043" s="4" t="s">
        <v>14</v>
      </c>
      <c r="F23043" s="4" t="s">
        <v>13</v>
      </c>
      <c r="G23043" s="4" t="s">
        <v>13</v>
      </c>
      <c r="H23043" s="4" t="s">
        <v>8</v>
      </c>
    </row>
    <row r="23044" spans="1:7">
      <c r="A23044" t="n">
        <v>195472</v>
      </c>
      <c r="B23044" s="87" t="n">
        <v>100</v>
      </c>
      <c r="C23044" s="7" t="n">
        <v>1</v>
      </c>
      <c r="D23044" s="7" t="n">
        <v>0</v>
      </c>
      <c r="E23044" s="7" t="n">
        <v>1073741824</v>
      </c>
      <c r="F23044" s="7" t="n">
        <v>45</v>
      </c>
      <c r="G23044" s="7" t="n">
        <v>0</v>
      </c>
      <c r="H23044" s="7" t="n">
        <v>0</v>
      </c>
    </row>
    <row r="23045" spans="1:7">
      <c r="A23045" t="s">
        <v>4</v>
      </c>
      <c r="B23045" s="4" t="s">
        <v>5</v>
      </c>
      <c r="C23045" s="4" t="s">
        <v>7</v>
      </c>
      <c r="D23045" s="4" t="s">
        <v>13</v>
      </c>
      <c r="E23045" s="4" t="s">
        <v>14</v>
      </c>
      <c r="F23045" s="4" t="s">
        <v>13</v>
      </c>
      <c r="G23045" s="4" t="s">
        <v>13</v>
      </c>
      <c r="H23045" s="4" t="s">
        <v>8</v>
      </c>
    </row>
    <row r="23046" spans="1:7">
      <c r="A23046" t="n">
        <v>195492</v>
      </c>
      <c r="B23046" s="87" t="n">
        <v>100</v>
      </c>
      <c r="C23046" s="7" t="n">
        <v>2</v>
      </c>
      <c r="D23046" s="7" t="n">
        <v>0</v>
      </c>
      <c r="E23046" s="7" t="n">
        <v>1073741824</v>
      </c>
      <c r="F23046" s="7" t="n">
        <v>45</v>
      </c>
      <c r="G23046" s="7" t="n">
        <v>0</v>
      </c>
      <c r="H23046" s="7" t="n">
        <v>0</v>
      </c>
    </row>
    <row r="23047" spans="1:7">
      <c r="A23047" t="s">
        <v>4</v>
      </c>
      <c r="B23047" s="4" t="s">
        <v>5</v>
      </c>
      <c r="C23047" s="4" t="s">
        <v>7</v>
      </c>
      <c r="D23047" s="4" t="s">
        <v>13</v>
      </c>
      <c r="E23047" s="4" t="s">
        <v>14</v>
      </c>
      <c r="F23047" s="4" t="s">
        <v>13</v>
      </c>
      <c r="G23047" s="4" t="s">
        <v>13</v>
      </c>
      <c r="H23047" s="4" t="s">
        <v>8</v>
      </c>
    </row>
    <row r="23048" spans="1:7">
      <c r="A23048" t="n">
        <v>195512</v>
      </c>
      <c r="B23048" s="87" t="n">
        <v>100</v>
      </c>
      <c r="C23048" s="7" t="n">
        <v>3</v>
      </c>
      <c r="D23048" s="7" t="n">
        <v>0</v>
      </c>
      <c r="E23048" s="7" t="n">
        <v>1073741824</v>
      </c>
      <c r="F23048" s="7" t="n">
        <v>45</v>
      </c>
      <c r="G23048" s="7" t="n">
        <v>0</v>
      </c>
      <c r="H23048" s="7" t="n">
        <v>0</v>
      </c>
    </row>
    <row r="23049" spans="1:7">
      <c r="A23049" t="s">
        <v>4</v>
      </c>
      <c r="B23049" s="4" t="s">
        <v>5</v>
      </c>
      <c r="C23049" s="4" t="s">
        <v>7</v>
      </c>
      <c r="D23049" s="4" t="s">
        <v>13</v>
      </c>
      <c r="E23049" s="4" t="s">
        <v>14</v>
      </c>
      <c r="F23049" s="4" t="s">
        <v>13</v>
      </c>
      <c r="G23049" s="4" t="s">
        <v>13</v>
      </c>
      <c r="H23049" s="4" t="s">
        <v>8</v>
      </c>
    </row>
    <row r="23050" spans="1:7">
      <c r="A23050" t="n">
        <v>195532</v>
      </c>
      <c r="B23050" s="87" t="n">
        <v>100</v>
      </c>
      <c r="C23050" s="7" t="n">
        <v>4</v>
      </c>
      <c r="D23050" s="7" t="n">
        <v>0</v>
      </c>
      <c r="E23050" s="7" t="n">
        <v>1073741824</v>
      </c>
      <c r="F23050" s="7" t="n">
        <v>45</v>
      </c>
      <c r="G23050" s="7" t="n">
        <v>0</v>
      </c>
      <c r="H23050" s="7" t="n">
        <v>0</v>
      </c>
    </row>
    <row r="23051" spans="1:7">
      <c r="A23051" t="s">
        <v>4</v>
      </c>
      <c r="B23051" s="4" t="s">
        <v>5</v>
      </c>
      <c r="C23051" s="4" t="s">
        <v>7</v>
      </c>
      <c r="D23051" s="4" t="s">
        <v>13</v>
      </c>
      <c r="E23051" s="4" t="s">
        <v>14</v>
      </c>
      <c r="F23051" s="4" t="s">
        <v>13</v>
      </c>
      <c r="G23051" s="4" t="s">
        <v>13</v>
      </c>
      <c r="H23051" s="4" t="s">
        <v>8</v>
      </c>
    </row>
    <row r="23052" spans="1:7">
      <c r="A23052" t="n">
        <v>195552</v>
      </c>
      <c r="B23052" s="87" t="n">
        <v>100</v>
      </c>
      <c r="C23052" s="7" t="n">
        <v>5</v>
      </c>
      <c r="D23052" s="7" t="n">
        <v>0</v>
      </c>
      <c r="E23052" s="7" t="n">
        <v>1073741824</v>
      </c>
      <c r="F23052" s="7" t="n">
        <v>45</v>
      </c>
      <c r="G23052" s="7" t="n">
        <v>0</v>
      </c>
      <c r="H23052" s="7" t="n">
        <v>0</v>
      </c>
    </row>
    <row r="23053" spans="1:7">
      <c r="A23053" t="s">
        <v>4</v>
      </c>
      <c r="B23053" s="4" t="s">
        <v>5</v>
      </c>
      <c r="C23053" s="4" t="s">
        <v>7</v>
      </c>
      <c r="D23053" s="4" t="s">
        <v>13</v>
      </c>
      <c r="E23053" s="4" t="s">
        <v>14</v>
      </c>
      <c r="F23053" s="4" t="s">
        <v>13</v>
      </c>
      <c r="G23053" s="4" t="s">
        <v>13</v>
      </c>
      <c r="H23053" s="4" t="s">
        <v>8</v>
      </c>
    </row>
    <row r="23054" spans="1:7">
      <c r="A23054" t="n">
        <v>195572</v>
      </c>
      <c r="B23054" s="87" t="n">
        <v>100</v>
      </c>
      <c r="C23054" s="7" t="n">
        <v>6</v>
      </c>
      <c r="D23054" s="7" t="n">
        <v>0</v>
      </c>
      <c r="E23054" s="7" t="n">
        <v>1073741824</v>
      </c>
      <c r="F23054" s="7" t="n">
        <v>45</v>
      </c>
      <c r="G23054" s="7" t="n">
        <v>0</v>
      </c>
      <c r="H23054" s="7" t="n">
        <v>0</v>
      </c>
    </row>
    <row r="23055" spans="1:7">
      <c r="A23055" t="s">
        <v>4</v>
      </c>
      <c r="B23055" s="4" t="s">
        <v>5</v>
      </c>
      <c r="C23055" s="4" t="s">
        <v>7</v>
      </c>
      <c r="D23055" s="4" t="s">
        <v>13</v>
      </c>
      <c r="E23055" s="4" t="s">
        <v>14</v>
      </c>
      <c r="F23055" s="4" t="s">
        <v>13</v>
      </c>
      <c r="G23055" s="4" t="s">
        <v>13</v>
      </c>
      <c r="H23055" s="4" t="s">
        <v>8</v>
      </c>
    </row>
    <row r="23056" spans="1:7">
      <c r="A23056" t="n">
        <v>195592</v>
      </c>
      <c r="B23056" s="87" t="n">
        <v>100</v>
      </c>
      <c r="C23056" s="7" t="n">
        <v>7</v>
      </c>
      <c r="D23056" s="7" t="n">
        <v>0</v>
      </c>
      <c r="E23056" s="7" t="n">
        <v>1073741824</v>
      </c>
      <c r="F23056" s="7" t="n">
        <v>45</v>
      </c>
      <c r="G23056" s="7" t="n">
        <v>0</v>
      </c>
      <c r="H23056" s="7" t="n">
        <v>0</v>
      </c>
    </row>
    <row r="23057" spans="1:8">
      <c r="A23057" t="s">
        <v>4</v>
      </c>
      <c r="B23057" s="4" t="s">
        <v>5</v>
      </c>
      <c r="C23057" s="4" t="s">
        <v>7</v>
      </c>
      <c r="D23057" s="4" t="s">
        <v>13</v>
      </c>
      <c r="E23057" s="4" t="s">
        <v>14</v>
      </c>
      <c r="F23057" s="4" t="s">
        <v>13</v>
      </c>
      <c r="G23057" s="4" t="s">
        <v>13</v>
      </c>
      <c r="H23057" s="4" t="s">
        <v>8</v>
      </c>
    </row>
    <row r="23058" spans="1:8">
      <c r="A23058" t="n">
        <v>195612</v>
      </c>
      <c r="B23058" s="87" t="n">
        <v>100</v>
      </c>
      <c r="C23058" s="7" t="n">
        <v>8</v>
      </c>
      <c r="D23058" s="7" t="n">
        <v>0</v>
      </c>
      <c r="E23058" s="7" t="n">
        <v>1073741824</v>
      </c>
      <c r="F23058" s="7" t="n">
        <v>45</v>
      </c>
      <c r="G23058" s="7" t="n">
        <v>0</v>
      </c>
      <c r="H23058" s="7" t="n">
        <v>0</v>
      </c>
    </row>
    <row r="23059" spans="1:8">
      <c r="A23059" t="s">
        <v>4</v>
      </c>
      <c r="B23059" s="4" t="s">
        <v>5</v>
      </c>
      <c r="C23059" s="4" t="s">
        <v>7</v>
      </c>
      <c r="D23059" s="4" t="s">
        <v>13</v>
      </c>
      <c r="E23059" s="4" t="s">
        <v>14</v>
      </c>
      <c r="F23059" s="4" t="s">
        <v>13</v>
      </c>
      <c r="G23059" s="4" t="s">
        <v>13</v>
      </c>
      <c r="H23059" s="4" t="s">
        <v>8</v>
      </c>
    </row>
    <row r="23060" spans="1:8">
      <c r="A23060" t="n">
        <v>195632</v>
      </c>
      <c r="B23060" s="87" t="n">
        <v>100</v>
      </c>
      <c r="C23060" s="7" t="n">
        <v>9</v>
      </c>
      <c r="D23060" s="7" t="n">
        <v>0</v>
      </c>
      <c r="E23060" s="7" t="n">
        <v>1073741824</v>
      </c>
      <c r="F23060" s="7" t="n">
        <v>45</v>
      </c>
      <c r="G23060" s="7" t="n">
        <v>0</v>
      </c>
      <c r="H23060" s="7" t="n">
        <v>0</v>
      </c>
    </row>
    <row r="23061" spans="1:8">
      <c r="A23061" t="s">
        <v>4</v>
      </c>
      <c r="B23061" s="4" t="s">
        <v>5</v>
      </c>
      <c r="C23061" s="4" t="s">
        <v>7</v>
      </c>
      <c r="D23061" s="4" t="s">
        <v>13</v>
      </c>
      <c r="E23061" s="4" t="s">
        <v>14</v>
      </c>
      <c r="F23061" s="4" t="s">
        <v>13</v>
      </c>
      <c r="G23061" s="4" t="s">
        <v>13</v>
      </c>
      <c r="H23061" s="4" t="s">
        <v>8</v>
      </c>
    </row>
    <row r="23062" spans="1:8">
      <c r="A23062" t="n">
        <v>195652</v>
      </c>
      <c r="B23062" s="87" t="n">
        <v>100</v>
      </c>
      <c r="C23062" s="7" t="n">
        <v>7032</v>
      </c>
      <c r="D23062" s="7" t="n">
        <v>0</v>
      </c>
      <c r="E23062" s="7" t="n">
        <v>1073741824</v>
      </c>
      <c r="F23062" s="7" t="n">
        <v>45</v>
      </c>
      <c r="G23062" s="7" t="n">
        <v>0</v>
      </c>
      <c r="H23062" s="7" t="n">
        <v>0</v>
      </c>
    </row>
    <row r="23063" spans="1:8">
      <c r="A23063" t="s">
        <v>4</v>
      </c>
      <c r="B23063" s="4" t="s">
        <v>5</v>
      </c>
      <c r="C23063" s="4" t="s">
        <v>8</v>
      </c>
      <c r="D23063" s="4" t="s">
        <v>7</v>
      </c>
      <c r="E23063" s="4" t="s">
        <v>7</v>
      </c>
      <c r="F23063" s="4" t="s">
        <v>7</v>
      </c>
      <c r="G23063" s="4" t="s">
        <v>7</v>
      </c>
      <c r="H23063" s="4" t="s">
        <v>8</v>
      </c>
    </row>
    <row r="23064" spans="1:8">
      <c r="A23064" t="n">
        <v>195672</v>
      </c>
      <c r="B23064" s="37" t="n">
        <v>25</v>
      </c>
      <c r="C23064" s="7" t="n">
        <v>5</v>
      </c>
      <c r="D23064" s="7" t="n">
        <v>65535</v>
      </c>
      <c r="E23064" s="7" t="n">
        <v>500</v>
      </c>
      <c r="F23064" s="7" t="n">
        <v>800</v>
      </c>
      <c r="G23064" s="7" t="n">
        <v>140</v>
      </c>
      <c r="H23064" s="7" t="n">
        <v>0</v>
      </c>
    </row>
    <row r="23065" spans="1:8">
      <c r="A23065" t="s">
        <v>4</v>
      </c>
      <c r="B23065" s="4" t="s">
        <v>5</v>
      </c>
      <c r="C23065" s="4" t="s">
        <v>7</v>
      </c>
      <c r="D23065" s="4" t="s">
        <v>8</v>
      </c>
      <c r="E23065" s="4" t="s">
        <v>74</v>
      </c>
      <c r="F23065" s="4" t="s">
        <v>8</v>
      </c>
      <c r="G23065" s="4" t="s">
        <v>8</v>
      </c>
    </row>
    <row r="23066" spans="1:8">
      <c r="A23066" t="n">
        <v>195683</v>
      </c>
      <c r="B23066" s="44" t="n">
        <v>24</v>
      </c>
      <c r="C23066" s="7" t="n">
        <v>65533</v>
      </c>
      <c r="D23066" s="7" t="n">
        <v>11</v>
      </c>
      <c r="E23066" s="7" t="s">
        <v>1183</v>
      </c>
      <c r="F23066" s="7" t="n">
        <v>2</v>
      </c>
      <c r="G23066" s="7" t="n">
        <v>0</v>
      </c>
    </row>
    <row r="23067" spans="1:8">
      <c r="A23067" t="s">
        <v>4</v>
      </c>
      <c r="B23067" s="4" t="s">
        <v>5</v>
      </c>
    </row>
    <row r="23068" spans="1:8">
      <c r="A23068" t="n">
        <v>195742</v>
      </c>
      <c r="B23068" s="41" t="n">
        <v>28</v>
      </c>
    </row>
    <row r="23069" spans="1:8">
      <c r="A23069" t="s">
        <v>4</v>
      </c>
      <c r="B23069" s="4" t="s">
        <v>5</v>
      </c>
      <c r="C23069" s="4" t="s">
        <v>7</v>
      </c>
      <c r="D23069" s="4" t="s">
        <v>8</v>
      </c>
      <c r="E23069" s="4" t="s">
        <v>74</v>
      </c>
      <c r="F23069" s="4" t="s">
        <v>8</v>
      </c>
      <c r="G23069" s="4" t="s">
        <v>8</v>
      </c>
    </row>
    <row r="23070" spans="1:8">
      <c r="A23070" t="n">
        <v>195743</v>
      </c>
      <c r="B23070" s="44" t="n">
        <v>24</v>
      </c>
      <c r="C23070" s="7" t="n">
        <v>65533</v>
      </c>
      <c r="D23070" s="7" t="n">
        <v>11</v>
      </c>
      <c r="E23070" s="7" t="s">
        <v>1184</v>
      </c>
      <c r="F23070" s="7" t="n">
        <v>2</v>
      </c>
      <c r="G23070" s="7" t="n">
        <v>0</v>
      </c>
    </row>
    <row r="23071" spans="1:8">
      <c r="A23071" t="s">
        <v>4</v>
      </c>
      <c r="B23071" s="4" t="s">
        <v>5</v>
      </c>
    </row>
    <row r="23072" spans="1:8">
      <c r="A23072" t="n">
        <v>195851</v>
      </c>
      <c r="B23072" s="41" t="n">
        <v>28</v>
      </c>
    </row>
    <row r="23073" spans="1:8">
      <c r="A23073" t="s">
        <v>4</v>
      </c>
      <c r="B23073" s="4" t="s">
        <v>5</v>
      </c>
      <c r="C23073" s="4" t="s">
        <v>8</v>
      </c>
    </row>
    <row r="23074" spans="1:8">
      <c r="A23074" t="n">
        <v>195852</v>
      </c>
      <c r="B23074" s="45" t="n">
        <v>27</v>
      </c>
      <c r="C23074" s="7" t="n">
        <v>0</v>
      </c>
    </row>
    <row r="23075" spans="1:8">
      <c r="A23075" t="s">
        <v>4</v>
      </c>
      <c r="B23075" s="4" t="s">
        <v>5</v>
      </c>
      <c r="C23075" s="4" t="s">
        <v>8</v>
      </c>
    </row>
    <row r="23076" spans="1:8">
      <c r="A23076" t="n">
        <v>195854</v>
      </c>
      <c r="B23076" s="45" t="n">
        <v>27</v>
      </c>
      <c r="C23076" s="7" t="n">
        <v>1</v>
      </c>
    </row>
    <row r="23077" spans="1:8">
      <c r="A23077" t="s">
        <v>4</v>
      </c>
      <c r="B23077" s="4" t="s">
        <v>5</v>
      </c>
      <c r="C23077" s="4" t="s">
        <v>8</v>
      </c>
      <c r="D23077" s="4" t="s">
        <v>7</v>
      </c>
      <c r="E23077" s="4" t="s">
        <v>7</v>
      </c>
      <c r="F23077" s="4" t="s">
        <v>7</v>
      </c>
      <c r="G23077" s="4" t="s">
        <v>7</v>
      </c>
      <c r="H23077" s="4" t="s">
        <v>8</v>
      </c>
    </row>
    <row r="23078" spans="1:8">
      <c r="A23078" t="n">
        <v>195856</v>
      </c>
      <c r="B23078" s="37" t="n">
        <v>25</v>
      </c>
      <c r="C23078" s="7" t="n">
        <v>5</v>
      </c>
      <c r="D23078" s="7" t="n">
        <v>65535</v>
      </c>
      <c r="E23078" s="7" t="n">
        <v>65535</v>
      </c>
      <c r="F23078" s="7" t="n">
        <v>65535</v>
      </c>
      <c r="G23078" s="7" t="n">
        <v>65535</v>
      </c>
      <c r="H23078" s="7" t="n">
        <v>0</v>
      </c>
    </row>
    <row r="23079" spans="1:8">
      <c r="A23079" t="s">
        <v>4</v>
      </c>
      <c r="B23079" s="4" t="s">
        <v>5</v>
      </c>
      <c r="C23079" s="4" t="s">
        <v>8</v>
      </c>
    </row>
    <row r="23080" spans="1:8">
      <c r="A23080" t="n">
        <v>195867</v>
      </c>
      <c r="B23080" s="69" t="n">
        <v>116</v>
      </c>
      <c r="C23080" s="7" t="n">
        <v>0</v>
      </c>
    </row>
    <row r="23081" spans="1:8">
      <c r="A23081" t="s">
        <v>4</v>
      </c>
      <c r="B23081" s="4" t="s">
        <v>5</v>
      </c>
      <c r="C23081" s="4" t="s">
        <v>8</v>
      </c>
      <c r="D23081" s="4" t="s">
        <v>7</v>
      </c>
    </row>
    <row r="23082" spans="1:8">
      <c r="A23082" t="n">
        <v>195869</v>
      </c>
      <c r="B23082" s="69" t="n">
        <v>116</v>
      </c>
      <c r="C23082" s="7" t="n">
        <v>2</v>
      </c>
      <c r="D23082" s="7" t="n">
        <v>1</v>
      </c>
    </row>
    <row r="23083" spans="1:8">
      <c r="A23083" t="s">
        <v>4</v>
      </c>
      <c r="B23083" s="4" t="s">
        <v>5</v>
      </c>
      <c r="C23083" s="4" t="s">
        <v>8</v>
      </c>
      <c r="D23083" s="4" t="s">
        <v>14</v>
      </c>
    </row>
    <row r="23084" spans="1:8">
      <c r="A23084" t="n">
        <v>195873</v>
      </c>
      <c r="B23084" s="69" t="n">
        <v>116</v>
      </c>
      <c r="C23084" s="7" t="n">
        <v>5</v>
      </c>
      <c r="D23084" s="7" t="n">
        <v>1103626240</v>
      </c>
    </row>
    <row r="23085" spans="1:8">
      <c r="A23085" t="s">
        <v>4</v>
      </c>
      <c r="B23085" s="4" t="s">
        <v>5</v>
      </c>
      <c r="C23085" s="4" t="s">
        <v>8</v>
      </c>
      <c r="D23085" s="4" t="s">
        <v>7</v>
      </c>
    </row>
    <row r="23086" spans="1:8">
      <c r="A23086" t="n">
        <v>195879</v>
      </c>
      <c r="B23086" s="69" t="n">
        <v>116</v>
      </c>
      <c r="C23086" s="7" t="n">
        <v>6</v>
      </c>
      <c r="D23086" s="7" t="n">
        <v>1</v>
      </c>
    </row>
    <row r="23087" spans="1:8">
      <c r="A23087" t="s">
        <v>4</v>
      </c>
      <c r="B23087" s="4" t="s">
        <v>5</v>
      </c>
      <c r="C23087" s="4" t="s">
        <v>7</v>
      </c>
      <c r="D23087" s="4" t="s">
        <v>8</v>
      </c>
      <c r="E23087" s="4" t="s">
        <v>9</v>
      </c>
      <c r="F23087" s="4" t="s">
        <v>13</v>
      </c>
      <c r="G23087" s="4" t="s">
        <v>13</v>
      </c>
      <c r="H23087" s="4" t="s">
        <v>13</v>
      </c>
    </row>
    <row r="23088" spans="1:8">
      <c r="A23088" t="n">
        <v>195883</v>
      </c>
      <c r="B23088" s="52" t="n">
        <v>48</v>
      </c>
      <c r="C23088" s="7" t="n">
        <v>13</v>
      </c>
      <c r="D23088" s="7" t="n">
        <v>0</v>
      </c>
      <c r="E23088" s="7" t="s">
        <v>816</v>
      </c>
      <c r="F23088" s="7" t="n">
        <v>0</v>
      </c>
      <c r="G23088" s="7" t="n">
        <v>1</v>
      </c>
      <c r="H23088" s="7" t="n">
        <v>0</v>
      </c>
    </row>
    <row r="23089" spans="1:8">
      <c r="A23089" t="s">
        <v>4</v>
      </c>
      <c r="B23089" s="4" t="s">
        <v>5</v>
      </c>
      <c r="C23089" s="4" t="s">
        <v>7</v>
      </c>
      <c r="D23089" s="4" t="s">
        <v>8</v>
      </c>
      <c r="E23089" s="4" t="s">
        <v>9</v>
      </c>
      <c r="F23089" s="4" t="s">
        <v>13</v>
      </c>
      <c r="G23089" s="4" t="s">
        <v>13</v>
      </c>
      <c r="H23089" s="4" t="s">
        <v>13</v>
      </c>
    </row>
    <row r="23090" spans="1:8">
      <c r="A23090" t="n">
        <v>195909</v>
      </c>
      <c r="B23090" s="52" t="n">
        <v>48</v>
      </c>
      <c r="C23090" s="7" t="n">
        <v>12</v>
      </c>
      <c r="D23090" s="7" t="n">
        <v>0</v>
      </c>
      <c r="E23090" s="7" t="s">
        <v>816</v>
      </c>
      <c r="F23090" s="7" t="n">
        <v>0</v>
      </c>
      <c r="G23090" s="7" t="n">
        <v>1</v>
      </c>
      <c r="H23090" s="7" t="n">
        <v>0</v>
      </c>
    </row>
    <row r="23091" spans="1:8">
      <c r="A23091" t="s">
        <v>4</v>
      </c>
      <c r="B23091" s="4" t="s">
        <v>5</v>
      </c>
      <c r="C23091" s="4" t="s">
        <v>8</v>
      </c>
      <c r="D23091" s="4" t="s">
        <v>8</v>
      </c>
      <c r="E23091" s="4" t="s">
        <v>13</v>
      </c>
      <c r="F23091" s="4" t="s">
        <v>13</v>
      </c>
      <c r="G23091" s="4" t="s">
        <v>13</v>
      </c>
      <c r="H23091" s="4" t="s">
        <v>7</v>
      </c>
    </row>
    <row r="23092" spans="1:8">
      <c r="A23092" t="n">
        <v>195935</v>
      </c>
      <c r="B23092" s="31" t="n">
        <v>45</v>
      </c>
      <c r="C23092" s="7" t="n">
        <v>2</v>
      </c>
      <c r="D23092" s="7" t="n">
        <v>3</v>
      </c>
      <c r="E23092" s="7" t="n">
        <v>0</v>
      </c>
      <c r="F23092" s="7" t="n">
        <v>3.20000004768372</v>
      </c>
      <c r="G23092" s="7" t="n">
        <v>40</v>
      </c>
      <c r="H23092" s="7" t="n">
        <v>0</v>
      </c>
    </row>
    <row r="23093" spans="1:8">
      <c r="A23093" t="s">
        <v>4</v>
      </c>
      <c r="B23093" s="4" t="s">
        <v>5</v>
      </c>
      <c r="C23093" s="4" t="s">
        <v>8</v>
      </c>
      <c r="D23093" s="4" t="s">
        <v>8</v>
      </c>
      <c r="E23093" s="4" t="s">
        <v>13</v>
      </c>
      <c r="F23093" s="4" t="s">
        <v>13</v>
      </c>
      <c r="G23093" s="4" t="s">
        <v>13</v>
      </c>
      <c r="H23093" s="4" t="s">
        <v>7</v>
      </c>
      <c r="I23093" s="4" t="s">
        <v>8</v>
      </c>
    </row>
    <row r="23094" spans="1:8">
      <c r="A23094" t="n">
        <v>195952</v>
      </c>
      <c r="B23094" s="31" t="n">
        <v>45</v>
      </c>
      <c r="C23094" s="7" t="n">
        <v>4</v>
      </c>
      <c r="D23094" s="7" t="n">
        <v>3</v>
      </c>
      <c r="E23094" s="7" t="n">
        <v>18.4500007629395</v>
      </c>
      <c r="F23094" s="7" t="n">
        <v>172.649993896484</v>
      </c>
      <c r="G23094" s="7" t="n">
        <v>0</v>
      </c>
      <c r="H23094" s="7" t="n">
        <v>0</v>
      </c>
      <c r="I23094" s="7" t="n">
        <v>0</v>
      </c>
    </row>
    <row r="23095" spans="1:8">
      <c r="A23095" t="s">
        <v>4</v>
      </c>
      <c r="B23095" s="4" t="s">
        <v>5</v>
      </c>
      <c r="C23095" s="4" t="s">
        <v>8</v>
      </c>
      <c r="D23095" s="4" t="s">
        <v>8</v>
      </c>
      <c r="E23095" s="4" t="s">
        <v>13</v>
      </c>
      <c r="F23095" s="4" t="s">
        <v>7</v>
      </c>
    </row>
    <row r="23096" spans="1:8">
      <c r="A23096" t="n">
        <v>195970</v>
      </c>
      <c r="B23096" s="31" t="n">
        <v>45</v>
      </c>
      <c r="C23096" s="7" t="n">
        <v>5</v>
      </c>
      <c r="D23096" s="7" t="n">
        <v>3</v>
      </c>
      <c r="E23096" s="7" t="n">
        <v>7</v>
      </c>
      <c r="F23096" s="7" t="n">
        <v>0</v>
      </c>
    </row>
    <row r="23097" spans="1:8">
      <c r="A23097" t="s">
        <v>4</v>
      </c>
      <c r="B23097" s="4" t="s">
        <v>5</v>
      </c>
      <c r="C23097" s="4" t="s">
        <v>8</v>
      </c>
      <c r="D23097" s="4" t="s">
        <v>8</v>
      </c>
      <c r="E23097" s="4" t="s">
        <v>13</v>
      </c>
      <c r="F23097" s="4" t="s">
        <v>7</v>
      </c>
    </row>
    <row r="23098" spans="1:8">
      <c r="A23098" t="n">
        <v>195979</v>
      </c>
      <c r="B23098" s="31" t="n">
        <v>45</v>
      </c>
      <c r="C23098" s="7" t="n">
        <v>11</v>
      </c>
      <c r="D23098" s="7" t="n">
        <v>3</v>
      </c>
      <c r="E23098" s="7" t="n">
        <v>34</v>
      </c>
      <c r="F23098" s="7" t="n">
        <v>0</v>
      </c>
    </row>
    <row r="23099" spans="1:8">
      <c r="A23099" t="s">
        <v>4</v>
      </c>
      <c r="B23099" s="4" t="s">
        <v>5</v>
      </c>
      <c r="C23099" s="4" t="s">
        <v>8</v>
      </c>
      <c r="D23099" s="4" t="s">
        <v>8</v>
      </c>
      <c r="E23099" s="4" t="s">
        <v>13</v>
      </c>
      <c r="F23099" s="4" t="s">
        <v>7</v>
      </c>
    </row>
    <row r="23100" spans="1:8">
      <c r="A23100" t="n">
        <v>195988</v>
      </c>
      <c r="B23100" s="31" t="n">
        <v>45</v>
      </c>
      <c r="C23100" s="7" t="n">
        <v>5</v>
      </c>
      <c r="D23100" s="7" t="n">
        <v>3</v>
      </c>
      <c r="E23100" s="7" t="n">
        <v>6.5</v>
      </c>
      <c r="F23100" s="7" t="n">
        <v>5000</v>
      </c>
    </row>
    <row r="23101" spans="1:8">
      <c r="A23101" t="s">
        <v>4</v>
      </c>
      <c r="B23101" s="4" t="s">
        <v>5</v>
      </c>
      <c r="C23101" s="4" t="s">
        <v>8</v>
      </c>
      <c r="D23101" s="4" t="s">
        <v>7</v>
      </c>
      <c r="E23101" s="4" t="s">
        <v>14</v>
      </c>
      <c r="F23101" s="4" t="s">
        <v>7</v>
      </c>
      <c r="G23101" s="4" t="s">
        <v>14</v>
      </c>
      <c r="H23101" s="4" t="s">
        <v>8</v>
      </c>
    </row>
    <row r="23102" spans="1:8">
      <c r="A23102" t="n">
        <v>195997</v>
      </c>
      <c r="B23102" s="14" t="n">
        <v>49</v>
      </c>
      <c r="C23102" s="7" t="n">
        <v>0</v>
      </c>
      <c r="D23102" s="7" t="n">
        <v>559</v>
      </c>
      <c r="E23102" s="7" t="n">
        <v>1065353216</v>
      </c>
      <c r="F23102" s="7" t="n">
        <v>0</v>
      </c>
      <c r="G23102" s="7" t="n">
        <v>0</v>
      </c>
      <c r="H23102" s="7" t="n">
        <v>0</v>
      </c>
    </row>
    <row r="23103" spans="1:8">
      <c r="A23103" t="s">
        <v>4</v>
      </c>
      <c r="B23103" s="4" t="s">
        <v>5</v>
      </c>
      <c r="C23103" s="4" t="s">
        <v>8</v>
      </c>
      <c r="D23103" s="4" t="s">
        <v>7</v>
      </c>
    </row>
    <row r="23104" spans="1:8">
      <c r="A23104" t="n">
        <v>196012</v>
      </c>
      <c r="B23104" s="14" t="n">
        <v>49</v>
      </c>
      <c r="C23104" s="7" t="n">
        <v>6</v>
      </c>
      <c r="D23104" s="7" t="n">
        <v>559</v>
      </c>
    </row>
    <row r="23105" spans="1:9">
      <c r="A23105" t="s">
        <v>4</v>
      </c>
      <c r="B23105" s="4" t="s">
        <v>5</v>
      </c>
      <c r="C23105" s="4" t="s">
        <v>8</v>
      </c>
      <c r="D23105" s="4" t="s">
        <v>7</v>
      </c>
      <c r="E23105" s="4" t="s">
        <v>14</v>
      </c>
      <c r="F23105" s="4" t="s">
        <v>7</v>
      </c>
    </row>
    <row r="23106" spans="1:9">
      <c r="A23106" t="n">
        <v>196016</v>
      </c>
      <c r="B23106" s="16" t="n">
        <v>50</v>
      </c>
      <c r="C23106" s="7" t="n">
        <v>3</v>
      </c>
      <c r="D23106" s="7" t="n">
        <v>8150</v>
      </c>
      <c r="E23106" s="7" t="n">
        <v>1050253722</v>
      </c>
      <c r="F23106" s="7" t="n">
        <v>1000</v>
      </c>
    </row>
    <row r="23107" spans="1:9">
      <c r="A23107" t="s">
        <v>4</v>
      </c>
      <c r="B23107" s="4" t="s">
        <v>5</v>
      </c>
      <c r="C23107" s="4" t="s">
        <v>8</v>
      </c>
      <c r="D23107" s="4" t="s">
        <v>7</v>
      </c>
      <c r="E23107" s="4" t="s">
        <v>13</v>
      </c>
    </row>
    <row r="23108" spans="1:9">
      <c r="A23108" t="n">
        <v>196026</v>
      </c>
      <c r="B23108" s="27" t="n">
        <v>58</v>
      </c>
      <c r="C23108" s="7" t="n">
        <v>100</v>
      </c>
      <c r="D23108" s="7" t="n">
        <v>1000</v>
      </c>
      <c r="E23108" s="7" t="n">
        <v>1</v>
      </c>
    </row>
    <row r="23109" spans="1:9">
      <c r="A23109" t="s">
        <v>4</v>
      </c>
      <c r="B23109" s="4" t="s">
        <v>5</v>
      </c>
      <c r="C23109" s="4" t="s">
        <v>8</v>
      </c>
      <c r="D23109" s="4" t="s">
        <v>7</v>
      </c>
    </row>
    <row r="23110" spans="1:9">
      <c r="A23110" t="n">
        <v>196034</v>
      </c>
      <c r="B23110" s="27" t="n">
        <v>58</v>
      </c>
      <c r="C23110" s="7" t="n">
        <v>255</v>
      </c>
      <c r="D23110" s="7" t="n">
        <v>0</v>
      </c>
    </row>
    <row r="23111" spans="1:9">
      <c r="A23111" t="s">
        <v>4</v>
      </c>
      <c r="B23111" s="4" t="s">
        <v>5</v>
      </c>
      <c r="C23111" s="4" t="s">
        <v>8</v>
      </c>
      <c r="D23111" s="4" t="s">
        <v>7</v>
      </c>
    </row>
    <row r="23112" spans="1:9">
      <c r="A23112" t="n">
        <v>196038</v>
      </c>
      <c r="B23112" s="31" t="n">
        <v>45</v>
      </c>
      <c r="C23112" s="7" t="n">
        <v>7</v>
      </c>
      <c r="D23112" s="7" t="n">
        <v>255</v>
      </c>
    </row>
    <row r="23113" spans="1:9">
      <c r="A23113" t="s">
        <v>4</v>
      </c>
      <c r="B23113" s="4" t="s">
        <v>5</v>
      </c>
      <c r="C23113" s="4" t="s">
        <v>8</v>
      </c>
      <c r="D23113" s="4" t="s">
        <v>7</v>
      </c>
      <c r="E23113" s="4" t="s">
        <v>13</v>
      </c>
    </row>
    <row r="23114" spans="1:9">
      <c r="A23114" t="n">
        <v>196042</v>
      </c>
      <c r="B23114" s="27" t="n">
        <v>58</v>
      </c>
      <c r="C23114" s="7" t="n">
        <v>101</v>
      </c>
      <c r="D23114" s="7" t="n">
        <v>300</v>
      </c>
      <c r="E23114" s="7" t="n">
        <v>1</v>
      </c>
    </row>
    <row r="23115" spans="1:9">
      <c r="A23115" t="s">
        <v>4</v>
      </c>
      <c r="B23115" s="4" t="s">
        <v>5</v>
      </c>
      <c r="C23115" s="4" t="s">
        <v>8</v>
      </c>
      <c r="D23115" s="4" t="s">
        <v>7</v>
      </c>
    </row>
    <row r="23116" spans="1:9">
      <c r="A23116" t="n">
        <v>196050</v>
      </c>
      <c r="B23116" s="27" t="n">
        <v>58</v>
      </c>
      <c r="C23116" s="7" t="n">
        <v>254</v>
      </c>
      <c r="D23116" s="7" t="n">
        <v>0</v>
      </c>
    </row>
    <row r="23117" spans="1:9">
      <c r="A23117" t="s">
        <v>4</v>
      </c>
      <c r="B23117" s="4" t="s">
        <v>5</v>
      </c>
      <c r="C23117" s="4" t="s">
        <v>8</v>
      </c>
    </row>
    <row r="23118" spans="1:9">
      <c r="A23118" t="n">
        <v>196054</v>
      </c>
      <c r="B23118" s="69" t="n">
        <v>116</v>
      </c>
      <c r="C23118" s="7" t="n">
        <v>0</v>
      </c>
    </row>
    <row r="23119" spans="1:9">
      <c r="A23119" t="s">
        <v>4</v>
      </c>
      <c r="B23119" s="4" t="s">
        <v>5</v>
      </c>
      <c r="C23119" s="4" t="s">
        <v>8</v>
      </c>
      <c r="D23119" s="4" t="s">
        <v>7</v>
      </c>
    </row>
    <row r="23120" spans="1:9">
      <c r="A23120" t="n">
        <v>196056</v>
      </c>
      <c r="B23120" s="69" t="n">
        <v>116</v>
      </c>
      <c r="C23120" s="7" t="n">
        <v>2</v>
      </c>
      <c r="D23120" s="7" t="n">
        <v>1</v>
      </c>
    </row>
    <row r="23121" spans="1:6">
      <c r="A23121" t="s">
        <v>4</v>
      </c>
      <c r="B23121" s="4" t="s">
        <v>5</v>
      </c>
      <c r="C23121" s="4" t="s">
        <v>8</v>
      </c>
      <c r="D23121" s="4" t="s">
        <v>14</v>
      </c>
    </row>
    <row r="23122" spans="1:6">
      <c r="A23122" t="n">
        <v>196060</v>
      </c>
      <c r="B23122" s="69" t="n">
        <v>116</v>
      </c>
      <c r="C23122" s="7" t="n">
        <v>5</v>
      </c>
      <c r="D23122" s="7" t="n">
        <v>1097859072</v>
      </c>
    </row>
    <row r="23123" spans="1:6">
      <c r="A23123" t="s">
        <v>4</v>
      </c>
      <c r="B23123" s="4" t="s">
        <v>5</v>
      </c>
      <c r="C23123" s="4" t="s">
        <v>8</v>
      </c>
      <c r="D23123" s="4" t="s">
        <v>7</v>
      </c>
    </row>
    <row r="23124" spans="1:6">
      <c r="A23124" t="n">
        <v>196066</v>
      </c>
      <c r="B23124" s="69" t="n">
        <v>116</v>
      </c>
      <c r="C23124" s="7" t="n">
        <v>6</v>
      </c>
      <c r="D23124" s="7" t="n">
        <v>1</v>
      </c>
    </row>
    <row r="23125" spans="1:6">
      <c r="A23125" t="s">
        <v>4</v>
      </c>
      <c r="B23125" s="4" t="s">
        <v>5</v>
      </c>
      <c r="C23125" s="4" t="s">
        <v>8</v>
      </c>
      <c r="D23125" s="4" t="s">
        <v>8</v>
      </c>
      <c r="E23125" s="4" t="s">
        <v>13</v>
      </c>
      <c r="F23125" s="4" t="s">
        <v>13</v>
      </c>
      <c r="G23125" s="4" t="s">
        <v>13</v>
      </c>
      <c r="H23125" s="4" t="s">
        <v>7</v>
      </c>
    </row>
    <row r="23126" spans="1:6">
      <c r="A23126" t="n">
        <v>196070</v>
      </c>
      <c r="B23126" s="31" t="n">
        <v>45</v>
      </c>
      <c r="C23126" s="7" t="n">
        <v>2</v>
      </c>
      <c r="D23126" s="7" t="n">
        <v>3</v>
      </c>
      <c r="E23126" s="7" t="n">
        <v>0</v>
      </c>
      <c r="F23126" s="7" t="n">
        <v>3.20000004768372</v>
      </c>
      <c r="G23126" s="7" t="n">
        <v>41.1500015258789</v>
      </c>
      <c r="H23126" s="7" t="n">
        <v>0</v>
      </c>
    </row>
    <row r="23127" spans="1:6">
      <c r="A23127" t="s">
        <v>4</v>
      </c>
      <c r="B23127" s="4" t="s">
        <v>5</v>
      </c>
      <c r="C23127" s="4" t="s">
        <v>8</v>
      </c>
      <c r="D23127" s="4" t="s">
        <v>8</v>
      </c>
      <c r="E23127" s="4" t="s">
        <v>13</v>
      </c>
      <c r="F23127" s="4" t="s">
        <v>13</v>
      </c>
      <c r="G23127" s="4" t="s">
        <v>13</v>
      </c>
      <c r="H23127" s="4" t="s">
        <v>7</v>
      </c>
      <c r="I23127" s="4" t="s">
        <v>8</v>
      </c>
    </row>
    <row r="23128" spans="1:6">
      <c r="A23128" t="n">
        <v>196087</v>
      </c>
      <c r="B23128" s="31" t="n">
        <v>45</v>
      </c>
      <c r="C23128" s="7" t="n">
        <v>4</v>
      </c>
      <c r="D23128" s="7" t="n">
        <v>3</v>
      </c>
      <c r="E23128" s="7" t="n">
        <v>14</v>
      </c>
      <c r="F23128" s="7" t="n">
        <v>208</v>
      </c>
      <c r="G23128" s="7" t="n">
        <v>0</v>
      </c>
      <c r="H23128" s="7" t="n">
        <v>0</v>
      </c>
      <c r="I23128" s="7" t="n">
        <v>0</v>
      </c>
    </row>
    <row r="23129" spans="1:6">
      <c r="A23129" t="s">
        <v>4</v>
      </c>
      <c r="B23129" s="4" t="s">
        <v>5</v>
      </c>
      <c r="C23129" s="4" t="s">
        <v>8</v>
      </c>
      <c r="D23129" s="4" t="s">
        <v>8</v>
      </c>
      <c r="E23129" s="4" t="s">
        <v>13</v>
      </c>
      <c r="F23129" s="4" t="s">
        <v>7</v>
      </c>
    </row>
    <row r="23130" spans="1:6">
      <c r="A23130" t="n">
        <v>196105</v>
      </c>
      <c r="B23130" s="31" t="n">
        <v>45</v>
      </c>
      <c r="C23130" s="7" t="n">
        <v>5</v>
      </c>
      <c r="D23130" s="7" t="n">
        <v>3</v>
      </c>
      <c r="E23130" s="7" t="n">
        <v>4</v>
      </c>
      <c r="F23130" s="7" t="n">
        <v>0</v>
      </c>
    </row>
    <row r="23131" spans="1:6">
      <c r="A23131" t="s">
        <v>4</v>
      </c>
      <c r="B23131" s="4" t="s">
        <v>5</v>
      </c>
      <c r="C23131" s="4" t="s">
        <v>8</v>
      </c>
      <c r="D23131" s="4" t="s">
        <v>8</v>
      </c>
      <c r="E23131" s="4" t="s">
        <v>13</v>
      </c>
      <c r="F23131" s="4" t="s">
        <v>7</v>
      </c>
    </row>
    <row r="23132" spans="1:6">
      <c r="A23132" t="n">
        <v>196114</v>
      </c>
      <c r="B23132" s="31" t="n">
        <v>45</v>
      </c>
      <c r="C23132" s="7" t="n">
        <v>11</v>
      </c>
      <c r="D23132" s="7" t="n">
        <v>3</v>
      </c>
      <c r="E23132" s="7" t="n">
        <v>34</v>
      </c>
      <c r="F23132" s="7" t="n">
        <v>0</v>
      </c>
    </row>
    <row r="23133" spans="1:6">
      <c r="A23133" t="s">
        <v>4</v>
      </c>
      <c r="B23133" s="4" t="s">
        <v>5</v>
      </c>
      <c r="C23133" s="4" t="s">
        <v>8</v>
      </c>
      <c r="D23133" s="4" t="s">
        <v>8</v>
      </c>
      <c r="E23133" s="4" t="s">
        <v>13</v>
      </c>
      <c r="F23133" s="4" t="s">
        <v>13</v>
      </c>
      <c r="G23133" s="4" t="s">
        <v>13</v>
      </c>
      <c r="H23133" s="4" t="s">
        <v>7</v>
      </c>
      <c r="I23133" s="4" t="s">
        <v>8</v>
      </c>
    </row>
    <row r="23134" spans="1:6">
      <c r="A23134" t="n">
        <v>196123</v>
      </c>
      <c r="B23134" s="31" t="n">
        <v>45</v>
      </c>
      <c r="C23134" s="7" t="n">
        <v>4</v>
      </c>
      <c r="D23134" s="7" t="n">
        <v>3</v>
      </c>
      <c r="E23134" s="7" t="n">
        <v>14</v>
      </c>
      <c r="F23134" s="7" t="n">
        <v>213</v>
      </c>
      <c r="G23134" s="7" t="n">
        <v>0</v>
      </c>
      <c r="H23134" s="7" t="n">
        <v>20000</v>
      </c>
      <c r="I23134" s="7" t="n">
        <v>0</v>
      </c>
    </row>
    <row r="23135" spans="1:6">
      <c r="A23135" t="s">
        <v>4</v>
      </c>
      <c r="B23135" s="4" t="s">
        <v>5</v>
      </c>
      <c r="C23135" s="4" t="s">
        <v>8</v>
      </c>
      <c r="D23135" s="4" t="s">
        <v>7</v>
      </c>
      <c r="E23135" s="4" t="s">
        <v>9</v>
      </c>
      <c r="F23135" s="4" t="s">
        <v>9</v>
      </c>
      <c r="G23135" s="4" t="s">
        <v>9</v>
      </c>
      <c r="H23135" s="4" t="s">
        <v>9</v>
      </c>
    </row>
    <row r="23136" spans="1:6">
      <c r="A23136" t="n">
        <v>196141</v>
      </c>
      <c r="B23136" s="39" t="n">
        <v>51</v>
      </c>
      <c r="C23136" s="7" t="n">
        <v>3</v>
      </c>
      <c r="D23136" s="7" t="n">
        <v>0</v>
      </c>
      <c r="E23136" s="7" t="s">
        <v>442</v>
      </c>
      <c r="F23136" s="7" t="s">
        <v>239</v>
      </c>
      <c r="G23136" s="7" t="s">
        <v>94</v>
      </c>
      <c r="H23136" s="7" t="s">
        <v>95</v>
      </c>
    </row>
    <row r="23137" spans="1:9">
      <c r="A23137" t="s">
        <v>4</v>
      </c>
      <c r="B23137" s="4" t="s">
        <v>5</v>
      </c>
      <c r="C23137" s="4" t="s">
        <v>8</v>
      </c>
      <c r="D23137" s="4" t="s">
        <v>7</v>
      </c>
      <c r="E23137" s="4" t="s">
        <v>9</v>
      </c>
      <c r="F23137" s="4" t="s">
        <v>9</v>
      </c>
      <c r="G23137" s="4" t="s">
        <v>9</v>
      </c>
      <c r="H23137" s="4" t="s">
        <v>9</v>
      </c>
    </row>
    <row r="23138" spans="1:9">
      <c r="A23138" t="n">
        <v>196154</v>
      </c>
      <c r="B23138" s="39" t="n">
        <v>51</v>
      </c>
      <c r="C23138" s="7" t="n">
        <v>3</v>
      </c>
      <c r="D23138" s="7" t="n">
        <v>1</v>
      </c>
      <c r="E23138" s="7" t="s">
        <v>442</v>
      </c>
      <c r="F23138" s="7" t="s">
        <v>239</v>
      </c>
      <c r="G23138" s="7" t="s">
        <v>94</v>
      </c>
      <c r="H23138" s="7" t="s">
        <v>95</v>
      </c>
    </row>
    <row r="23139" spans="1:9">
      <c r="A23139" t="s">
        <v>4</v>
      </c>
      <c r="B23139" s="4" t="s">
        <v>5</v>
      </c>
      <c r="C23139" s="4" t="s">
        <v>8</v>
      </c>
      <c r="D23139" s="4" t="s">
        <v>7</v>
      </c>
      <c r="E23139" s="4" t="s">
        <v>9</v>
      </c>
      <c r="F23139" s="4" t="s">
        <v>9</v>
      </c>
      <c r="G23139" s="4" t="s">
        <v>9</v>
      </c>
      <c r="H23139" s="4" t="s">
        <v>9</v>
      </c>
    </row>
    <row r="23140" spans="1:9">
      <c r="A23140" t="n">
        <v>196167</v>
      </c>
      <c r="B23140" s="39" t="n">
        <v>51</v>
      </c>
      <c r="C23140" s="7" t="n">
        <v>3</v>
      </c>
      <c r="D23140" s="7" t="n">
        <v>2</v>
      </c>
      <c r="E23140" s="7" t="s">
        <v>442</v>
      </c>
      <c r="F23140" s="7" t="s">
        <v>239</v>
      </c>
      <c r="G23140" s="7" t="s">
        <v>94</v>
      </c>
      <c r="H23140" s="7" t="s">
        <v>95</v>
      </c>
    </row>
    <row r="23141" spans="1:9">
      <c r="A23141" t="s">
        <v>4</v>
      </c>
      <c r="B23141" s="4" t="s">
        <v>5</v>
      </c>
      <c r="C23141" s="4" t="s">
        <v>8</v>
      </c>
      <c r="D23141" s="4" t="s">
        <v>7</v>
      </c>
      <c r="E23141" s="4" t="s">
        <v>9</v>
      </c>
      <c r="F23141" s="4" t="s">
        <v>9</v>
      </c>
      <c r="G23141" s="4" t="s">
        <v>9</v>
      </c>
      <c r="H23141" s="4" t="s">
        <v>9</v>
      </c>
    </row>
    <row r="23142" spans="1:9">
      <c r="A23142" t="n">
        <v>196180</v>
      </c>
      <c r="B23142" s="39" t="n">
        <v>51</v>
      </c>
      <c r="C23142" s="7" t="n">
        <v>3</v>
      </c>
      <c r="D23142" s="7" t="n">
        <v>3</v>
      </c>
      <c r="E23142" s="7" t="s">
        <v>442</v>
      </c>
      <c r="F23142" s="7" t="s">
        <v>239</v>
      </c>
      <c r="G23142" s="7" t="s">
        <v>94</v>
      </c>
      <c r="H23142" s="7" t="s">
        <v>95</v>
      </c>
    </row>
    <row r="23143" spans="1:9">
      <c r="A23143" t="s">
        <v>4</v>
      </c>
      <c r="B23143" s="4" t="s">
        <v>5</v>
      </c>
      <c r="C23143" s="4" t="s">
        <v>8</v>
      </c>
      <c r="D23143" s="4" t="s">
        <v>7</v>
      </c>
      <c r="E23143" s="4" t="s">
        <v>9</v>
      </c>
      <c r="F23143" s="4" t="s">
        <v>9</v>
      </c>
      <c r="G23143" s="4" t="s">
        <v>9</v>
      </c>
      <c r="H23143" s="4" t="s">
        <v>9</v>
      </c>
    </row>
    <row r="23144" spans="1:9">
      <c r="A23144" t="n">
        <v>196193</v>
      </c>
      <c r="B23144" s="39" t="n">
        <v>51</v>
      </c>
      <c r="C23144" s="7" t="n">
        <v>3</v>
      </c>
      <c r="D23144" s="7" t="n">
        <v>4</v>
      </c>
      <c r="E23144" s="7" t="s">
        <v>442</v>
      </c>
      <c r="F23144" s="7" t="s">
        <v>239</v>
      </c>
      <c r="G23144" s="7" t="s">
        <v>94</v>
      </c>
      <c r="H23144" s="7" t="s">
        <v>95</v>
      </c>
    </row>
    <row r="23145" spans="1:9">
      <c r="A23145" t="s">
        <v>4</v>
      </c>
      <c r="B23145" s="4" t="s">
        <v>5</v>
      </c>
      <c r="C23145" s="4" t="s">
        <v>8</v>
      </c>
      <c r="D23145" s="4" t="s">
        <v>7</v>
      </c>
      <c r="E23145" s="4" t="s">
        <v>9</v>
      </c>
      <c r="F23145" s="4" t="s">
        <v>9</v>
      </c>
      <c r="G23145" s="4" t="s">
        <v>9</v>
      </c>
      <c r="H23145" s="4" t="s">
        <v>9</v>
      </c>
    </row>
    <row r="23146" spans="1:9">
      <c r="A23146" t="n">
        <v>196206</v>
      </c>
      <c r="B23146" s="39" t="n">
        <v>51</v>
      </c>
      <c r="C23146" s="7" t="n">
        <v>3</v>
      </c>
      <c r="D23146" s="7" t="n">
        <v>5</v>
      </c>
      <c r="E23146" s="7" t="s">
        <v>442</v>
      </c>
      <c r="F23146" s="7" t="s">
        <v>239</v>
      </c>
      <c r="G23146" s="7" t="s">
        <v>94</v>
      </c>
      <c r="H23146" s="7" t="s">
        <v>95</v>
      </c>
    </row>
    <row r="23147" spans="1:9">
      <c r="A23147" t="s">
        <v>4</v>
      </c>
      <c r="B23147" s="4" t="s">
        <v>5</v>
      </c>
      <c r="C23147" s="4" t="s">
        <v>8</v>
      </c>
      <c r="D23147" s="4" t="s">
        <v>7</v>
      </c>
      <c r="E23147" s="4" t="s">
        <v>9</v>
      </c>
      <c r="F23147" s="4" t="s">
        <v>9</v>
      </c>
      <c r="G23147" s="4" t="s">
        <v>9</v>
      </c>
      <c r="H23147" s="4" t="s">
        <v>9</v>
      </c>
    </row>
    <row r="23148" spans="1:9">
      <c r="A23148" t="n">
        <v>196219</v>
      </c>
      <c r="B23148" s="39" t="n">
        <v>51</v>
      </c>
      <c r="C23148" s="7" t="n">
        <v>3</v>
      </c>
      <c r="D23148" s="7" t="n">
        <v>6</v>
      </c>
      <c r="E23148" s="7" t="s">
        <v>442</v>
      </c>
      <c r="F23148" s="7" t="s">
        <v>239</v>
      </c>
      <c r="G23148" s="7" t="s">
        <v>94</v>
      </c>
      <c r="H23148" s="7" t="s">
        <v>95</v>
      </c>
    </row>
    <row r="23149" spans="1:9">
      <c r="A23149" t="s">
        <v>4</v>
      </c>
      <c r="B23149" s="4" t="s">
        <v>5</v>
      </c>
      <c r="C23149" s="4" t="s">
        <v>8</v>
      </c>
      <c r="D23149" s="4" t="s">
        <v>7</v>
      </c>
      <c r="E23149" s="4" t="s">
        <v>9</v>
      </c>
      <c r="F23149" s="4" t="s">
        <v>9</v>
      </c>
      <c r="G23149" s="4" t="s">
        <v>9</v>
      </c>
      <c r="H23149" s="4" t="s">
        <v>9</v>
      </c>
    </row>
    <row r="23150" spans="1:9">
      <c r="A23150" t="n">
        <v>196232</v>
      </c>
      <c r="B23150" s="39" t="n">
        <v>51</v>
      </c>
      <c r="C23150" s="7" t="n">
        <v>3</v>
      </c>
      <c r="D23150" s="7" t="n">
        <v>7</v>
      </c>
      <c r="E23150" s="7" t="s">
        <v>442</v>
      </c>
      <c r="F23150" s="7" t="s">
        <v>239</v>
      </c>
      <c r="G23150" s="7" t="s">
        <v>94</v>
      </c>
      <c r="H23150" s="7" t="s">
        <v>95</v>
      </c>
    </row>
    <row r="23151" spans="1:9">
      <c r="A23151" t="s">
        <v>4</v>
      </c>
      <c r="B23151" s="4" t="s">
        <v>5</v>
      </c>
      <c r="C23151" s="4" t="s">
        <v>8</v>
      </c>
      <c r="D23151" s="4" t="s">
        <v>7</v>
      </c>
      <c r="E23151" s="4" t="s">
        <v>9</v>
      </c>
      <c r="F23151" s="4" t="s">
        <v>9</v>
      </c>
      <c r="G23151" s="4" t="s">
        <v>9</v>
      </c>
      <c r="H23151" s="4" t="s">
        <v>9</v>
      </c>
    </row>
    <row r="23152" spans="1:9">
      <c r="A23152" t="n">
        <v>196245</v>
      </c>
      <c r="B23152" s="39" t="n">
        <v>51</v>
      </c>
      <c r="C23152" s="7" t="n">
        <v>3</v>
      </c>
      <c r="D23152" s="7" t="n">
        <v>8</v>
      </c>
      <c r="E23152" s="7" t="s">
        <v>442</v>
      </c>
      <c r="F23152" s="7" t="s">
        <v>239</v>
      </c>
      <c r="G23152" s="7" t="s">
        <v>94</v>
      </c>
      <c r="H23152" s="7" t="s">
        <v>95</v>
      </c>
    </row>
    <row r="23153" spans="1:8">
      <c r="A23153" t="s">
        <v>4</v>
      </c>
      <c r="B23153" s="4" t="s">
        <v>5</v>
      </c>
      <c r="C23153" s="4" t="s">
        <v>8</v>
      </c>
      <c r="D23153" s="4" t="s">
        <v>7</v>
      </c>
      <c r="E23153" s="4" t="s">
        <v>9</v>
      </c>
      <c r="F23153" s="4" t="s">
        <v>9</v>
      </c>
      <c r="G23153" s="4" t="s">
        <v>9</v>
      </c>
      <c r="H23153" s="4" t="s">
        <v>9</v>
      </c>
    </row>
    <row r="23154" spans="1:8">
      <c r="A23154" t="n">
        <v>196258</v>
      </c>
      <c r="B23154" s="39" t="n">
        <v>51</v>
      </c>
      <c r="C23154" s="7" t="n">
        <v>3</v>
      </c>
      <c r="D23154" s="7" t="n">
        <v>9</v>
      </c>
      <c r="E23154" s="7" t="s">
        <v>442</v>
      </c>
      <c r="F23154" s="7" t="s">
        <v>239</v>
      </c>
      <c r="G23154" s="7" t="s">
        <v>94</v>
      </c>
      <c r="H23154" s="7" t="s">
        <v>95</v>
      </c>
    </row>
    <row r="23155" spans="1:8">
      <c r="A23155" t="s">
        <v>4</v>
      </c>
      <c r="B23155" s="4" t="s">
        <v>5</v>
      </c>
      <c r="C23155" s="4" t="s">
        <v>8</v>
      </c>
      <c r="D23155" s="4" t="s">
        <v>7</v>
      </c>
      <c r="E23155" s="4" t="s">
        <v>9</v>
      </c>
      <c r="F23155" s="4" t="s">
        <v>9</v>
      </c>
      <c r="G23155" s="4" t="s">
        <v>9</v>
      </c>
      <c r="H23155" s="4" t="s">
        <v>9</v>
      </c>
    </row>
    <row r="23156" spans="1:8">
      <c r="A23156" t="n">
        <v>196271</v>
      </c>
      <c r="B23156" s="39" t="n">
        <v>51</v>
      </c>
      <c r="C23156" s="7" t="n">
        <v>3</v>
      </c>
      <c r="D23156" s="7" t="n">
        <v>11</v>
      </c>
      <c r="E23156" s="7" t="s">
        <v>442</v>
      </c>
      <c r="F23156" s="7" t="s">
        <v>239</v>
      </c>
      <c r="G23156" s="7" t="s">
        <v>94</v>
      </c>
      <c r="H23156" s="7" t="s">
        <v>95</v>
      </c>
    </row>
    <row r="23157" spans="1:8">
      <c r="A23157" t="s">
        <v>4</v>
      </c>
      <c r="B23157" s="4" t="s">
        <v>5</v>
      </c>
      <c r="C23157" s="4" t="s">
        <v>8</v>
      </c>
      <c r="D23157" s="4" t="s">
        <v>7</v>
      </c>
      <c r="E23157" s="4" t="s">
        <v>9</v>
      </c>
      <c r="F23157" s="4" t="s">
        <v>9</v>
      </c>
      <c r="G23157" s="4" t="s">
        <v>9</v>
      </c>
      <c r="H23157" s="4" t="s">
        <v>9</v>
      </c>
    </row>
    <row r="23158" spans="1:8">
      <c r="A23158" t="n">
        <v>196284</v>
      </c>
      <c r="B23158" s="39" t="n">
        <v>51</v>
      </c>
      <c r="C23158" s="7" t="n">
        <v>3</v>
      </c>
      <c r="D23158" s="7" t="n">
        <v>13</v>
      </c>
      <c r="E23158" s="7" t="s">
        <v>442</v>
      </c>
      <c r="F23158" s="7" t="s">
        <v>239</v>
      </c>
      <c r="G23158" s="7" t="s">
        <v>94</v>
      </c>
      <c r="H23158" s="7" t="s">
        <v>95</v>
      </c>
    </row>
    <row r="23159" spans="1:8">
      <c r="A23159" t="s">
        <v>4</v>
      </c>
      <c r="B23159" s="4" t="s">
        <v>5</v>
      </c>
      <c r="C23159" s="4" t="s">
        <v>8</v>
      </c>
      <c r="D23159" s="4" t="s">
        <v>7</v>
      </c>
      <c r="E23159" s="4" t="s">
        <v>9</v>
      </c>
      <c r="F23159" s="4" t="s">
        <v>9</v>
      </c>
      <c r="G23159" s="4" t="s">
        <v>9</v>
      </c>
      <c r="H23159" s="4" t="s">
        <v>9</v>
      </c>
    </row>
    <row r="23160" spans="1:8">
      <c r="A23160" t="n">
        <v>196297</v>
      </c>
      <c r="B23160" s="39" t="n">
        <v>51</v>
      </c>
      <c r="C23160" s="7" t="n">
        <v>3</v>
      </c>
      <c r="D23160" s="7" t="n">
        <v>80</v>
      </c>
      <c r="E23160" s="7" t="s">
        <v>442</v>
      </c>
      <c r="F23160" s="7" t="s">
        <v>239</v>
      </c>
      <c r="G23160" s="7" t="s">
        <v>94</v>
      </c>
      <c r="H23160" s="7" t="s">
        <v>95</v>
      </c>
    </row>
    <row r="23161" spans="1:8">
      <c r="A23161" t="s">
        <v>4</v>
      </c>
      <c r="B23161" s="4" t="s">
        <v>5</v>
      </c>
      <c r="C23161" s="4" t="s">
        <v>8</v>
      </c>
      <c r="D23161" s="4" t="s">
        <v>7</v>
      </c>
      <c r="E23161" s="4" t="s">
        <v>9</v>
      </c>
      <c r="F23161" s="4" t="s">
        <v>9</v>
      </c>
      <c r="G23161" s="4" t="s">
        <v>9</v>
      </c>
      <c r="H23161" s="4" t="s">
        <v>9</v>
      </c>
    </row>
    <row r="23162" spans="1:8">
      <c r="A23162" t="n">
        <v>196310</v>
      </c>
      <c r="B23162" s="39" t="n">
        <v>51</v>
      </c>
      <c r="C23162" s="7" t="n">
        <v>3</v>
      </c>
      <c r="D23162" s="7" t="n">
        <v>18</v>
      </c>
      <c r="E23162" s="7" t="s">
        <v>442</v>
      </c>
      <c r="F23162" s="7" t="s">
        <v>239</v>
      </c>
      <c r="G23162" s="7" t="s">
        <v>94</v>
      </c>
      <c r="H23162" s="7" t="s">
        <v>95</v>
      </c>
    </row>
    <row r="23163" spans="1:8">
      <c r="A23163" t="s">
        <v>4</v>
      </c>
      <c r="B23163" s="4" t="s">
        <v>5</v>
      </c>
      <c r="C23163" s="4" t="s">
        <v>8</v>
      </c>
      <c r="D23163" s="4" t="s">
        <v>7</v>
      </c>
      <c r="E23163" s="4" t="s">
        <v>9</v>
      </c>
      <c r="F23163" s="4" t="s">
        <v>9</v>
      </c>
      <c r="G23163" s="4" t="s">
        <v>9</v>
      </c>
      <c r="H23163" s="4" t="s">
        <v>9</v>
      </c>
    </row>
    <row r="23164" spans="1:8">
      <c r="A23164" t="n">
        <v>196323</v>
      </c>
      <c r="B23164" s="39" t="n">
        <v>51</v>
      </c>
      <c r="C23164" s="7" t="n">
        <v>3</v>
      </c>
      <c r="D23164" s="7" t="n">
        <v>12</v>
      </c>
      <c r="E23164" s="7" t="s">
        <v>442</v>
      </c>
      <c r="F23164" s="7" t="s">
        <v>239</v>
      </c>
      <c r="G23164" s="7" t="s">
        <v>94</v>
      </c>
      <c r="H23164" s="7" t="s">
        <v>95</v>
      </c>
    </row>
    <row r="23165" spans="1:8">
      <c r="A23165" t="s">
        <v>4</v>
      </c>
      <c r="B23165" s="4" t="s">
        <v>5</v>
      </c>
      <c r="C23165" s="4" t="s">
        <v>9</v>
      </c>
      <c r="D23165" s="4" t="s">
        <v>7</v>
      </c>
    </row>
    <row r="23166" spans="1:8">
      <c r="A23166" t="n">
        <v>196336</v>
      </c>
      <c r="B23166" s="57" t="n">
        <v>29</v>
      </c>
      <c r="C23166" s="7" t="s">
        <v>241</v>
      </c>
      <c r="D23166" s="7" t="n">
        <v>13</v>
      </c>
    </row>
    <row r="23167" spans="1:8">
      <c r="A23167" t="s">
        <v>4</v>
      </c>
      <c r="B23167" s="4" t="s">
        <v>5</v>
      </c>
      <c r="C23167" s="4" t="s">
        <v>9</v>
      </c>
      <c r="D23167" s="4" t="s">
        <v>7</v>
      </c>
    </row>
    <row r="23168" spans="1:8">
      <c r="A23168" t="n">
        <v>196359</v>
      </c>
      <c r="B23168" s="57" t="n">
        <v>29</v>
      </c>
      <c r="C23168" s="7" t="s">
        <v>676</v>
      </c>
      <c r="D23168" s="7" t="n">
        <v>12</v>
      </c>
    </row>
    <row r="23169" spans="1:8">
      <c r="A23169" t="s">
        <v>4</v>
      </c>
      <c r="B23169" s="4" t="s">
        <v>5</v>
      </c>
      <c r="C23169" s="4" t="s">
        <v>8</v>
      </c>
      <c r="D23169" s="4" t="s">
        <v>7</v>
      </c>
    </row>
    <row r="23170" spans="1:8">
      <c r="A23170" t="n">
        <v>196371</v>
      </c>
      <c r="B23170" s="27" t="n">
        <v>58</v>
      </c>
      <c r="C23170" s="7" t="n">
        <v>255</v>
      </c>
      <c r="D23170" s="7" t="n">
        <v>0</v>
      </c>
    </row>
    <row r="23171" spans="1:8">
      <c r="A23171" t="s">
        <v>4</v>
      </c>
      <c r="B23171" s="4" t="s">
        <v>5</v>
      </c>
      <c r="C23171" s="4" t="s">
        <v>8</v>
      </c>
      <c r="D23171" s="4" t="s">
        <v>7</v>
      </c>
      <c r="E23171" s="4" t="s">
        <v>9</v>
      </c>
    </row>
    <row r="23172" spans="1:8">
      <c r="A23172" t="n">
        <v>196375</v>
      </c>
      <c r="B23172" s="39" t="n">
        <v>51</v>
      </c>
      <c r="C23172" s="7" t="n">
        <v>4</v>
      </c>
      <c r="D23172" s="7" t="n">
        <v>12</v>
      </c>
      <c r="E23172" s="7" t="s">
        <v>270</v>
      </c>
    </row>
    <row r="23173" spans="1:8">
      <c r="A23173" t="s">
        <v>4</v>
      </c>
      <c r="B23173" s="4" t="s">
        <v>5</v>
      </c>
      <c r="C23173" s="4" t="s">
        <v>7</v>
      </c>
    </row>
    <row r="23174" spans="1:8">
      <c r="A23174" t="n">
        <v>196388</v>
      </c>
      <c r="B23174" s="25" t="n">
        <v>16</v>
      </c>
      <c r="C23174" s="7" t="n">
        <v>0</v>
      </c>
    </row>
    <row r="23175" spans="1:8">
      <c r="A23175" t="s">
        <v>4</v>
      </c>
      <c r="B23175" s="4" t="s">
        <v>5</v>
      </c>
      <c r="C23175" s="4" t="s">
        <v>7</v>
      </c>
      <c r="D23175" s="4" t="s">
        <v>74</v>
      </c>
      <c r="E23175" s="4" t="s">
        <v>8</v>
      </c>
      <c r="F23175" s="4" t="s">
        <v>8</v>
      </c>
    </row>
    <row r="23176" spans="1:8">
      <c r="A23176" t="n">
        <v>196391</v>
      </c>
      <c r="B23176" s="40" t="n">
        <v>26</v>
      </c>
      <c r="C23176" s="7" t="n">
        <v>12</v>
      </c>
      <c r="D23176" s="7" t="s">
        <v>1185</v>
      </c>
      <c r="E23176" s="7" t="n">
        <v>2</v>
      </c>
      <c r="F23176" s="7" t="n">
        <v>0</v>
      </c>
    </row>
    <row r="23177" spans="1:8">
      <c r="A23177" t="s">
        <v>4</v>
      </c>
      <c r="B23177" s="4" t="s">
        <v>5</v>
      </c>
    </row>
    <row r="23178" spans="1:8">
      <c r="A23178" t="n">
        <v>196455</v>
      </c>
      <c r="B23178" s="41" t="n">
        <v>28</v>
      </c>
    </row>
    <row r="23179" spans="1:8">
      <c r="A23179" t="s">
        <v>4</v>
      </c>
      <c r="B23179" s="4" t="s">
        <v>5</v>
      </c>
      <c r="C23179" s="4" t="s">
        <v>8</v>
      </c>
      <c r="D23179" s="4" t="s">
        <v>7</v>
      </c>
      <c r="E23179" s="4" t="s">
        <v>9</v>
      </c>
    </row>
    <row r="23180" spans="1:8">
      <c r="A23180" t="n">
        <v>196456</v>
      </c>
      <c r="B23180" s="39" t="n">
        <v>51</v>
      </c>
      <c r="C23180" s="7" t="n">
        <v>4</v>
      </c>
      <c r="D23180" s="7" t="n">
        <v>13</v>
      </c>
      <c r="E23180" s="7" t="s">
        <v>285</v>
      </c>
    </row>
    <row r="23181" spans="1:8">
      <c r="A23181" t="s">
        <v>4</v>
      </c>
      <c r="B23181" s="4" t="s">
        <v>5</v>
      </c>
      <c r="C23181" s="4" t="s">
        <v>7</v>
      </c>
    </row>
    <row r="23182" spans="1:8">
      <c r="A23182" t="n">
        <v>196470</v>
      </c>
      <c r="B23182" s="25" t="n">
        <v>16</v>
      </c>
      <c r="C23182" s="7" t="n">
        <v>0</v>
      </c>
    </row>
    <row r="23183" spans="1:8">
      <c r="A23183" t="s">
        <v>4</v>
      </c>
      <c r="B23183" s="4" t="s">
        <v>5</v>
      </c>
      <c r="C23183" s="4" t="s">
        <v>7</v>
      </c>
      <c r="D23183" s="4" t="s">
        <v>74</v>
      </c>
      <c r="E23183" s="4" t="s">
        <v>8</v>
      </c>
      <c r="F23183" s="4" t="s">
        <v>8</v>
      </c>
      <c r="G23183" s="4" t="s">
        <v>74</v>
      </c>
      <c r="H23183" s="4" t="s">
        <v>8</v>
      </c>
      <c r="I23183" s="4" t="s">
        <v>8</v>
      </c>
      <c r="J23183" s="4" t="s">
        <v>74</v>
      </c>
      <c r="K23183" s="4" t="s">
        <v>8</v>
      </c>
      <c r="L23183" s="4" t="s">
        <v>8</v>
      </c>
    </row>
    <row r="23184" spans="1:8">
      <c r="A23184" t="n">
        <v>196473</v>
      </c>
      <c r="B23184" s="40" t="n">
        <v>26</v>
      </c>
      <c r="C23184" s="7" t="n">
        <v>13</v>
      </c>
      <c r="D23184" s="7" t="s">
        <v>1186</v>
      </c>
      <c r="E23184" s="7" t="n">
        <v>2</v>
      </c>
      <c r="F23184" s="7" t="n">
        <v>3</v>
      </c>
      <c r="G23184" s="7" t="s">
        <v>1187</v>
      </c>
      <c r="H23184" s="7" t="n">
        <v>2</v>
      </c>
      <c r="I23184" s="7" t="n">
        <v>3</v>
      </c>
      <c r="J23184" s="7" t="s">
        <v>1188</v>
      </c>
      <c r="K23184" s="7" t="n">
        <v>2</v>
      </c>
      <c r="L23184" s="7" t="n">
        <v>0</v>
      </c>
    </row>
    <row r="23185" spans="1:12">
      <c r="A23185" t="s">
        <v>4</v>
      </c>
      <c r="B23185" s="4" t="s">
        <v>5</v>
      </c>
    </row>
    <row r="23186" spans="1:12">
      <c r="A23186" t="n">
        <v>196768</v>
      </c>
      <c r="B23186" s="41" t="n">
        <v>28</v>
      </c>
    </row>
    <row r="23187" spans="1:12">
      <c r="A23187" t="s">
        <v>4</v>
      </c>
      <c r="B23187" s="4" t="s">
        <v>5</v>
      </c>
      <c r="C23187" s="4" t="s">
        <v>8</v>
      </c>
      <c r="D23187" s="4" t="s">
        <v>7</v>
      </c>
      <c r="E23187" s="4" t="s">
        <v>9</v>
      </c>
    </row>
    <row r="23188" spans="1:12">
      <c r="A23188" t="n">
        <v>196769</v>
      </c>
      <c r="B23188" s="39" t="n">
        <v>51</v>
      </c>
      <c r="C23188" s="7" t="n">
        <v>4</v>
      </c>
      <c r="D23188" s="7" t="n">
        <v>0</v>
      </c>
      <c r="E23188" s="7" t="s">
        <v>502</v>
      </c>
    </row>
    <row r="23189" spans="1:12">
      <c r="A23189" t="s">
        <v>4</v>
      </c>
      <c r="B23189" s="4" t="s">
        <v>5</v>
      </c>
      <c r="C23189" s="4" t="s">
        <v>7</v>
      </c>
    </row>
    <row r="23190" spans="1:12">
      <c r="A23190" t="n">
        <v>196782</v>
      </c>
      <c r="B23190" s="25" t="n">
        <v>16</v>
      </c>
      <c r="C23190" s="7" t="n">
        <v>0</v>
      </c>
    </row>
    <row r="23191" spans="1:12">
      <c r="A23191" t="s">
        <v>4</v>
      </c>
      <c r="B23191" s="4" t="s">
        <v>5</v>
      </c>
      <c r="C23191" s="4" t="s">
        <v>7</v>
      </c>
      <c r="D23191" s="4" t="s">
        <v>74</v>
      </c>
      <c r="E23191" s="4" t="s">
        <v>8</v>
      </c>
      <c r="F23191" s="4" t="s">
        <v>8</v>
      </c>
    </row>
    <row r="23192" spans="1:12">
      <c r="A23192" t="n">
        <v>196785</v>
      </c>
      <c r="B23192" s="40" t="n">
        <v>26</v>
      </c>
      <c r="C23192" s="7" t="n">
        <v>0</v>
      </c>
      <c r="D23192" s="7" t="s">
        <v>1189</v>
      </c>
      <c r="E23192" s="7" t="n">
        <v>2</v>
      </c>
      <c r="F23192" s="7" t="n">
        <v>0</v>
      </c>
    </row>
    <row r="23193" spans="1:12">
      <c r="A23193" t="s">
        <v>4</v>
      </c>
      <c r="B23193" s="4" t="s">
        <v>5</v>
      </c>
    </row>
    <row r="23194" spans="1:12">
      <c r="A23194" t="n">
        <v>196891</v>
      </c>
      <c r="B23194" s="41" t="n">
        <v>28</v>
      </c>
    </row>
    <row r="23195" spans="1:12">
      <c r="A23195" t="s">
        <v>4</v>
      </c>
      <c r="B23195" s="4" t="s">
        <v>5</v>
      </c>
      <c r="C23195" s="4" t="s">
        <v>7</v>
      </c>
      <c r="D23195" s="4" t="s">
        <v>8</v>
      </c>
    </row>
    <row r="23196" spans="1:12">
      <c r="A23196" t="n">
        <v>196892</v>
      </c>
      <c r="B23196" s="42" t="n">
        <v>89</v>
      </c>
      <c r="C23196" s="7" t="n">
        <v>65533</v>
      </c>
      <c r="D23196" s="7" t="n">
        <v>1</v>
      </c>
    </row>
    <row r="23197" spans="1:12">
      <c r="A23197" t="s">
        <v>4</v>
      </c>
      <c r="B23197" s="4" t="s">
        <v>5</v>
      </c>
      <c r="C23197" s="4" t="s">
        <v>8</v>
      </c>
      <c r="D23197" s="4" t="s">
        <v>7</v>
      </c>
      <c r="E23197" s="4" t="s">
        <v>13</v>
      </c>
    </row>
    <row r="23198" spans="1:12">
      <c r="A23198" t="n">
        <v>196896</v>
      </c>
      <c r="B23198" s="27" t="n">
        <v>58</v>
      </c>
      <c r="C23198" s="7" t="n">
        <v>101</v>
      </c>
      <c r="D23198" s="7" t="n">
        <v>300</v>
      </c>
      <c r="E23198" s="7" t="n">
        <v>1</v>
      </c>
    </row>
    <row r="23199" spans="1:12">
      <c r="A23199" t="s">
        <v>4</v>
      </c>
      <c r="B23199" s="4" t="s">
        <v>5</v>
      </c>
      <c r="C23199" s="4" t="s">
        <v>8</v>
      </c>
      <c r="D23199" s="4" t="s">
        <v>7</v>
      </c>
    </row>
    <row r="23200" spans="1:12">
      <c r="A23200" t="n">
        <v>196904</v>
      </c>
      <c r="B23200" s="27" t="n">
        <v>58</v>
      </c>
      <c r="C23200" s="7" t="n">
        <v>254</v>
      </c>
      <c r="D23200" s="7" t="n">
        <v>0</v>
      </c>
    </row>
    <row r="23201" spans="1:6">
      <c r="A23201" t="s">
        <v>4</v>
      </c>
      <c r="B23201" s="4" t="s">
        <v>5</v>
      </c>
      <c r="C23201" s="4" t="s">
        <v>8</v>
      </c>
      <c r="D23201" s="4" t="s">
        <v>8</v>
      </c>
      <c r="E23201" s="4" t="s">
        <v>13</v>
      </c>
      <c r="F23201" s="4" t="s">
        <v>13</v>
      </c>
      <c r="G23201" s="4" t="s">
        <v>13</v>
      </c>
      <c r="H23201" s="4" t="s">
        <v>7</v>
      </c>
    </row>
    <row r="23202" spans="1:6">
      <c r="A23202" t="n">
        <v>196908</v>
      </c>
      <c r="B23202" s="31" t="n">
        <v>45</v>
      </c>
      <c r="C23202" s="7" t="n">
        <v>2</v>
      </c>
      <c r="D23202" s="7" t="n">
        <v>3</v>
      </c>
      <c r="E23202" s="7" t="n">
        <v>0.939999997615814</v>
      </c>
      <c r="F23202" s="7" t="n">
        <v>3.42000007629395</v>
      </c>
      <c r="G23202" s="7" t="n">
        <v>41.2799987792969</v>
      </c>
      <c r="H23202" s="7" t="n">
        <v>0</v>
      </c>
    </row>
    <row r="23203" spans="1:6">
      <c r="A23203" t="s">
        <v>4</v>
      </c>
      <c r="B23203" s="4" t="s">
        <v>5</v>
      </c>
      <c r="C23203" s="4" t="s">
        <v>8</v>
      </c>
      <c r="D23203" s="4" t="s">
        <v>8</v>
      </c>
      <c r="E23203" s="4" t="s">
        <v>13</v>
      </c>
      <c r="F23203" s="4" t="s">
        <v>13</v>
      </c>
      <c r="G23203" s="4" t="s">
        <v>13</v>
      </c>
      <c r="H23203" s="4" t="s">
        <v>7</v>
      </c>
      <c r="I23203" s="4" t="s">
        <v>8</v>
      </c>
    </row>
    <row r="23204" spans="1:6">
      <c r="A23204" t="n">
        <v>196925</v>
      </c>
      <c r="B23204" s="31" t="n">
        <v>45</v>
      </c>
      <c r="C23204" s="7" t="n">
        <v>4</v>
      </c>
      <c r="D23204" s="7" t="n">
        <v>3</v>
      </c>
      <c r="E23204" s="7" t="n">
        <v>1.9099999666214</v>
      </c>
      <c r="F23204" s="7" t="n">
        <v>184.850006103516</v>
      </c>
      <c r="G23204" s="7" t="n">
        <v>0</v>
      </c>
      <c r="H23204" s="7" t="n">
        <v>0</v>
      </c>
      <c r="I23204" s="7" t="n">
        <v>0</v>
      </c>
    </row>
    <row r="23205" spans="1:6">
      <c r="A23205" t="s">
        <v>4</v>
      </c>
      <c r="B23205" s="4" t="s">
        <v>5</v>
      </c>
      <c r="C23205" s="4" t="s">
        <v>8</v>
      </c>
      <c r="D23205" s="4" t="s">
        <v>8</v>
      </c>
      <c r="E23205" s="4" t="s">
        <v>13</v>
      </c>
      <c r="F23205" s="4" t="s">
        <v>7</v>
      </c>
    </row>
    <row r="23206" spans="1:6">
      <c r="A23206" t="n">
        <v>196943</v>
      </c>
      <c r="B23206" s="31" t="n">
        <v>45</v>
      </c>
      <c r="C23206" s="7" t="n">
        <v>5</v>
      </c>
      <c r="D23206" s="7" t="n">
        <v>3</v>
      </c>
      <c r="E23206" s="7" t="n">
        <v>2</v>
      </c>
      <c r="F23206" s="7" t="n">
        <v>0</v>
      </c>
    </row>
    <row r="23207" spans="1:6">
      <c r="A23207" t="s">
        <v>4</v>
      </c>
      <c r="B23207" s="4" t="s">
        <v>5</v>
      </c>
      <c r="C23207" s="4" t="s">
        <v>8</v>
      </c>
      <c r="D23207" s="4" t="s">
        <v>8</v>
      </c>
      <c r="E23207" s="4" t="s">
        <v>13</v>
      </c>
      <c r="F23207" s="4" t="s">
        <v>7</v>
      </c>
    </row>
    <row r="23208" spans="1:6">
      <c r="A23208" t="n">
        <v>196952</v>
      </c>
      <c r="B23208" s="31" t="n">
        <v>45</v>
      </c>
      <c r="C23208" s="7" t="n">
        <v>11</v>
      </c>
      <c r="D23208" s="7" t="n">
        <v>3</v>
      </c>
      <c r="E23208" s="7" t="n">
        <v>34</v>
      </c>
      <c r="F23208" s="7" t="n">
        <v>0</v>
      </c>
    </row>
    <row r="23209" spans="1:6">
      <c r="A23209" t="s">
        <v>4</v>
      </c>
      <c r="B23209" s="4" t="s">
        <v>5</v>
      </c>
      <c r="C23209" s="4" t="s">
        <v>8</v>
      </c>
      <c r="D23209" s="4" t="s">
        <v>8</v>
      </c>
      <c r="E23209" s="4" t="s">
        <v>13</v>
      </c>
      <c r="F23209" s="4" t="s">
        <v>7</v>
      </c>
    </row>
    <row r="23210" spans="1:6">
      <c r="A23210" t="n">
        <v>196961</v>
      </c>
      <c r="B23210" s="31" t="n">
        <v>45</v>
      </c>
      <c r="C23210" s="7" t="n">
        <v>5</v>
      </c>
      <c r="D23210" s="7" t="n">
        <v>3</v>
      </c>
      <c r="E23210" s="7" t="n">
        <v>1.79999995231628</v>
      </c>
      <c r="F23210" s="7" t="n">
        <v>20000</v>
      </c>
    </row>
    <row r="23211" spans="1:6">
      <c r="A23211" t="s">
        <v>4</v>
      </c>
      <c r="B23211" s="4" t="s">
        <v>5</v>
      </c>
      <c r="C23211" s="4" t="s">
        <v>8</v>
      </c>
      <c r="D23211" s="4" t="s">
        <v>7</v>
      </c>
    </row>
    <row r="23212" spans="1:6">
      <c r="A23212" t="n">
        <v>196970</v>
      </c>
      <c r="B23212" s="27" t="n">
        <v>58</v>
      </c>
      <c r="C23212" s="7" t="n">
        <v>255</v>
      </c>
      <c r="D23212" s="7" t="n">
        <v>0</v>
      </c>
    </row>
    <row r="23213" spans="1:6">
      <c r="A23213" t="s">
        <v>4</v>
      </c>
      <c r="B23213" s="4" t="s">
        <v>5</v>
      </c>
      <c r="C23213" s="4" t="s">
        <v>8</v>
      </c>
      <c r="D23213" s="4" t="s">
        <v>7</v>
      </c>
      <c r="E23213" s="4" t="s">
        <v>9</v>
      </c>
    </row>
    <row r="23214" spans="1:6">
      <c r="A23214" t="n">
        <v>196974</v>
      </c>
      <c r="B23214" s="39" t="n">
        <v>51</v>
      </c>
      <c r="C23214" s="7" t="n">
        <v>4</v>
      </c>
      <c r="D23214" s="7" t="n">
        <v>80</v>
      </c>
      <c r="E23214" s="7" t="s">
        <v>502</v>
      </c>
    </row>
    <row r="23215" spans="1:6">
      <c r="A23215" t="s">
        <v>4</v>
      </c>
      <c r="B23215" s="4" t="s">
        <v>5</v>
      </c>
      <c r="C23215" s="4" t="s">
        <v>7</v>
      </c>
    </row>
    <row r="23216" spans="1:6">
      <c r="A23216" t="n">
        <v>196987</v>
      </c>
      <c r="B23216" s="25" t="n">
        <v>16</v>
      </c>
      <c r="C23216" s="7" t="n">
        <v>0</v>
      </c>
    </row>
    <row r="23217" spans="1:9">
      <c r="A23217" t="s">
        <v>4</v>
      </c>
      <c r="B23217" s="4" t="s">
        <v>5</v>
      </c>
      <c r="C23217" s="4" t="s">
        <v>7</v>
      </c>
      <c r="D23217" s="4" t="s">
        <v>74</v>
      </c>
      <c r="E23217" s="4" t="s">
        <v>8</v>
      </c>
      <c r="F23217" s="4" t="s">
        <v>8</v>
      </c>
    </row>
    <row r="23218" spans="1:9">
      <c r="A23218" t="n">
        <v>196990</v>
      </c>
      <c r="B23218" s="40" t="n">
        <v>26</v>
      </c>
      <c r="C23218" s="7" t="n">
        <v>80</v>
      </c>
      <c r="D23218" s="7" t="s">
        <v>1190</v>
      </c>
      <c r="E23218" s="7" t="n">
        <v>2</v>
      </c>
      <c r="F23218" s="7" t="n">
        <v>0</v>
      </c>
    </row>
    <row r="23219" spans="1:9">
      <c r="A23219" t="s">
        <v>4</v>
      </c>
      <c r="B23219" s="4" t="s">
        <v>5</v>
      </c>
    </row>
    <row r="23220" spans="1:9">
      <c r="A23220" t="n">
        <v>197106</v>
      </c>
      <c r="B23220" s="41" t="n">
        <v>28</v>
      </c>
    </row>
    <row r="23221" spans="1:9">
      <c r="A23221" t="s">
        <v>4</v>
      </c>
      <c r="B23221" s="4" t="s">
        <v>5</v>
      </c>
      <c r="C23221" s="4" t="s">
        <v>8</v>
      </c>
      <c r="D23221" s="4" t="s">
        <v>7</v>
      </c>
      <c r="E23221" s="4" t="s">
        <v>9</v>
      </c>
    </row>
    <row r="23222" spans="1:9">
      <c r="A23222" t="n">
        <v>197107</v>
      </c>
      <c r="B23222" s="39" t="n">
        <v>51</v>
      </c>
      <c r="C23222" s="7" t="n">
        <v>4</v>
      </c>
      <c r="D23222" s="7" t="n">
        <v>12</v>
      </c>
      <c r="E23222" s="7" t="s">
        <v>274</v>
      </c>
    </row>
    <row r="23223" spans="1:9">
      <c r="A23223" t="s">
        <v>4</v>
      </c>
      <c r="B23223" s="4" t="s">
        <v>5</v>
      </c>
      <c r="C23223" s="4" t="s">
        <v>7</v>
      </c>
    </row>
    <row r="23224" spans="1:9">
      <c r="A23224" t="n">
        <v>197121</v>
      </c>
      <c r="B23224" s="25" t="n">
        <v>16</v>
      </c>
      <c r="C23224" s="7" t="n">
        <v>0</v>
      </c>
    </row>
    <row r="23225" spans="1:9">
      <c r="A23225" t="s">
        <v>4</v>
      </c>
      <c r="B23225" s="4" t="s">
        <v>5</v>
      </c>
      <c r="C23225" s="4" t="s">
        <v>7</v>
      </c>
      <c r="D23225" s="4" t="s">
        <v>74</v>
      </c>
      <c r="E23225" s="4" t="s">
        <v>8</v>
      </c>
      <c r="F23225" s="4" t="s">
        <v>8</v>
      </c>
      <c r="G23225" s="4" t="s">
        <v>74</v>
      </c>
      <c r="H23225" s="4" t="s">
        <v>8</v>
      </c>
      <c r="I23225" s="4" t="s">
        <v>8</v>
      </c>
    </row>
    <row r="23226" spans="1:9">
      <c r="A23226" t="n">
        <v>197124</v>
      </c>
      <c r="B23226" s="40" t="n">
        <v>26</v>
      </c>
      <c r="C23226" s="7" t="n">
        <v>12</v>
      </c>
      <c r="D23226" s="7" t="s">
        <v>1191</v>
      </c>
      <c r="E23226" s="7" t="n">
        <v>2</v>
      </c>
      <c r="F23226" s="7" t="n">
        <v>3</v>
      </c>
      <c r="G23226" s="7" t="s">
        <v>1192</v>
      </c>
      <c r="H23226" s="7" t="n">
        <v>2</v>
      </c>
      <c r="I23226" s="7" t="n">
        <v>0</v>
      </c>
    </row>
    <row r="23227" spans="1:9">
      <c r="A23227" t="s">
        <v>4</v>
      </c>
      <c r="B23227" s="4" t="s">
        <v>5</v>
      </c>
    </row>
    <row r="23228" spans="1:9">
      <c r="A23228" t="n">
        <v>197374</v>
      </c>
      <c r="B23228" s="41" t="n">
        <v>28</v>
      </c>
    </row>
    <row r="23229" spans="1:9">
      <c r="A23229" t="s">
        <v>4</v>
      </c>
      <c r="B23229" s="4" t="s">
        <v>5</v>
      </c>
      <c r="C23229" s="4" t="s">
        <v>8</v>
      </c>
      <c r="D23229" s="4" t="s">
        <v>7</v>
      </c>
      <c r="E23229" s="4" t="s">
        <v>7</v>
      </c>
      <c r="F23229" s="4" t="s">
        <v>8</v>
      </c>
    </row>
    <row r="23230" spans="1:9">
      <c r="A23230" t="n">
        <v>197375</v>
      </c>
      <c r="B23230" s="37" t="n">
        <v>25</v>
      </c>
      <c r="C23230" s="7" t="n">
        <v>1</v>
      </c>
      <c r="D23230" s="7" t="n">
        <v>260</v>
      </c>
      <c r="E23230" s="7" t="n">
        <v>640</v>
      </c>
      <c r="F23230" s="7" t="n">
        <v>2</v>
      </c>
    </row>
    <row r="23231" spans="1:9">
      <c r="A23231" t="s">
        <v>4</v>
      </c>
      <c r="B23231" s="4" t="s">
        <v>5</v>
      </c>
      <c r="C23231" s="4" t="s">
        <v>8</v>
      </c>
      <c r="D23231" s="4" t="s">
        <v>7</v>
      </c>
      <c r="E23231" s="4" t="s">
        <v>9</v>
      </c>
    </row>
    <row r="23232" spans="1:9">
      <c r="A23232" t="n">
        <v>197382</v>
      </c>
      <c r="B23232" s="39" t="n">
        <v>51</v>
      </c>
      <c r="C23232" s="7" t="n">
        <v>4</v>
      </c>
      <c r="D23232" s="7" t="n">
        <v>4</v>
      </c>
      <c r="E23232" s="7" t="s">
        <v>666</v>
      </c>
    </row>
    <row r="23233" spans="1:9">
      <c r="A23233" t="s">
        <v>4</v>
      </c>
      <c r="B23233" s="4" t="s">
        <v>5</v>
      </c>
      <c r="C23233" s="4" t="s">
        <v>7</v>
      </c>
    </row>
    <row r="23234" spans="1:9">
      <c r="A23234" t="n">
        <v>197395</v>
      </c>
      <c r="B23234" s="25" t="n">
        <v>16</v>
      </c>
      <c r="C23234" s="7" t="n">
        <v>0</v>
      </c>
    </row>
    <row r="23235" spans="1:9">
      <c r="A23235" t="s">
        <v>4</v>
      </c>
      <c r="B23235" s="4" t="s">
        <v>5</v>
      </c>
      <c r="C23235" s="4" t="s">
        <v>7</v>
      </c>
      <c r="D23235" s="4" t="s">
        <v>74</v>
      </c>
      <c r="E23235" s="4" t="s">
        <v>8</v>
      </c>
      <c r="F23235" s="4" t="s">
        <v>8</v>
      </c>
    </row>
    <row r="23236" spans="1:9">
      <c r="A23236" t="n">
        <v>197398</v>
      </c>
      <c r="B23236" s="40" t="n">
        <v>26</v>
      </c>
      <c r="C23236" s="7" t="n">
        <v>4</v>
      </c>
      <c r="D23236" s="7" t="s">
        <v>1193</v>
      </c>
      <c r="E23236" s="7" t="n">
        <v>2</v>
      </c>
      <c r="F23236" s="7" t="n">
        <v>0</v>
      </c>
    </row>
    <row r="23237" spans="1:9">
      <c r="A23237" t="s">
        <v>4</v>
      </c>
      <c r="B23237" s="4" t="s">
        <v>5</v>
      </c>
    </row>
    <row r="23238" spans="1:9">
      <c r="A23238" t="n">
        <v>197486</v>
      </c>
      <c r="B23238" s="41" t="n">
        <v>28</v>
      </c>
    </row>
    <row r="23239" spans="1:9">
      <c r="A23239" t="s">
        <v>4</v>
      </c>
      <c r="B23239" s="4" t="s">
        <v>5</v>
      </c>
      <c r="C23239" s="4" t="s">
        <v>8</v>
      </c>
      <c r="D23239" s="4" t="s">
        <v>7</v>
      </c>
      <c r="E23239" s="4" t="s">
        <v>7</v>
      </c>
      <c r="F23239" s="4" t="s">
        <v>8</v>
      </c>
    </row>
    <row r="23240" spans="1:9">
      <c r="A23240" t="n">
        <v>197487</v>
      </c>
      <c r="B23240" s="37" t="n">
        <v>25</v>
      </c>
      <c r="C23240" s="7" t="n">
        <v>1</v>
      </c>
      <c r="D23240" s="7" t="n">
        <v>65535</v>
      </c>
      <c r="E23240" s="7" t="n">
        <v>65535</v>
      </c>
      <c r="F23240" s="7" t="n">
        <v>0</v>
      </c>
    </row>
    <row r="23241" spans="1:9">
      <c r="A23241" t="s">
        <v>4</v>
      </c>
      <c r="B23241" s="4" t="s">
        <v>5</v>
      </c>
      <c r="C23241" s="4" t="s">
        <v>8</v>
      </c>
      <c r="D23241" s="4" t="s">
        <v>7</v>
      </c>
      <c r="E23241" s="4" t="s">
        <v>7</v>
      </c>
      <c r="F23241" s="4" t="s">
        <v>8</v>
      </c>
    </row>
    <row r="23242" spans="1:9">
      <c r="A23242" t="n">
        <v>197494</v>
      </c>
      <c r="B23242" s="37" t="n">
        <v>25</v>
      </c>
      <c r="C23242" s="7" t="n">
        <v>1</v>
      </c>
      <c r="D23242" s="7" t="n">
        <v>60</v>
      </c>
      <c r="E23242" s="7" t="n">
        <v>640</v>
      </c>
      <c r="F23242" s="7" t="n">
        <v>2</v>
      </c>
    </row>
    <row r="23243" spans="1:9">
      <c r="A23243" t="s">
        <v>4</v>
      </c>
      <c r="B23243" s="4" t="s">
        <v>5</v>
      </c>
      <c r="C23243" s="4" t="s">
        <v>8</v>
      </c>
      <c r="D23243" s="4" t="s">
        <v>7</v>
      </c>
      <c r="E23243" s="4" t="s">
        <v>9</v>
      </c>
    </row>
    <row r="23244" spans="1:9">
      <c r="A23244" t="n">
        <v>197501</v>
      </c>
      <c r="B23244" s="39" t="n">
        <v>51</v>
      </c>
      <c r="C23244" s="7" t="n">
        <v>4</v>
      </c>
      <c r="D23244" s="7" t="n">
        <v>5</v>
      </c>
      <c r="E23244" s="7" t="s">
        <v>288</v>
      </c>
    </row>
    <row r="23245" spans="1:9">
      <c r="A23245" t="s">
        <v>4</v>
      </c>
      <c r="B23245" s="4" t="s">
        <v>5</v>
      </c>
      <c r="C23245" s="4" t="s">
        <v>7</v>
      </c>
    </row>
    <row r="23246" spans="1:9">
      <c r="A23246" t="n">
        <v>197514</v>
      </c>
      <c r="B23246" s="25" t="n">
        <v>16</v>
      </c>
      <c r="C23246" s="7" t="n">
        <v>0</v>
      </c>
    </row>
    <row r="23247" spans="1:9">
      <c r="A23247" t="s">
        <v>4</v>
      </c>
      <c r="B23247" s="4" t="s">
        <v>5</v>
      </c>
      <c r="C23247" s="4" t="s">
        <v>7</v>
      </c>
      <c r="D23247" s="4" t="s">
        <v>74</v>
      </c>
      <c r="E23247" s="4" t="s">
        <v>8</v>
      </c>
      <c r="F23247" s="4" t="s">
        <v>8</v>
      </c>
    </row>
    <row r="23248" spans="1:9">
      <c r="A23248" t="n">
        <v>197517</v>
      </c>
      <c r="B23248" s="40" t="n">
        <v>26</v>
      </c>
      <c r="C23248" s="7" t="n">
        <v>5</v>
      </c>
      <c r="D23248" s="7" t="s">
        <v>1194</v>
      </c>
      <c r="E23248" s="7" t="n">
        <v>2</v>
      </c>
      <c r="F23248" s="7" t="n">
        <v>0</v>
      </c>
    </row>
    <row r="23249" spans="1:6">
      <c r="A23249" t="s">
        <v>4</v>
      </c>
      <c r="B23249" s="4" t="s">
        <v>5</v>
      </c>
    </row>
    <row r="23250" spans="1:6">
      <c r="A23250" t="n">
        <v>197674</v>
      </c>
      <c r="B23250" s="41" t="n">
        <v>28</v>
      </c>
    </row>
    <row r="23251" spans="1:6">
      <c r="A23251" t="s">
        <v>4</v>
      </c>
      <c r="B23251" s="4" t="s">
        <v>5</v>
      </c>
      <c r="C23251" s="4" t="s">
        <v>8</v>
      </c>
      <c r="D23251" s="4" t="s">
        <v>7</v>
      </c>
      <c r="E23251" s="4" t="s">
        <v>7</v>
      </c>
      <c r="F23251" s="4" t="s">
        <v>8</v>
      </c>
    </row>
    <row r="23252" spans="1:6">
      <c r="A23252" t="n">
        <v>197675</v>
      </c>
      <c r="B23252" s="37" t="n">
        <v>25</v>
      </c>
      <c r="C23252" s="7" t="n">
        <v>1</v>
      </c>
      <c r="D23252" s="7" t="n">
        <v>65535</v>
      </c>
      <c r="E23252" s="7" t="n">
        <v>65535</v>
      </c>
      <c r="F23252" s="7" t="n">
        <v>0</v>
      </c>
    </row>
    <row r="23253" spans="1:6">
      <c r="A23253" t="s">
        <v>4</v>
      </c>
      <c r="B23253" s="4" t="s">
        <v>5</v>
      </c>
      <c r="C23253" s="4" t="s">
        <v>7</v>
      </c>
      <c r="D23253" s="4" t="s">
        <v>8</v>
      </c>
    </row>
    <row r="23254" spans="1:6">
      <c r="A23254" t="n">
        <v>197682</v>
      </c>
      <c r="B23254" s="42" t="n">
        <v>89</v>
      </c>
      <c r="C23254" s="7" t="n">
        <v>65533</v>
      </c>
      <c r="D23254" s="7" t="n">
        <v>1</v>
      </c>
    </row>
    <row r="23255" spans="1:6">
      <c r="A23255" t="s">
        <v>4</v>
      </c>
      <c r="B23255" s="4" t="s">
        <v>5</v>
      </c>
      <c r="C23255" s="4" t="s">
        <v>8</v>
      </c>
      <c r="D23255" s="4" t="s">
        <v>7</v>
      </c>
      <c r="E23255" s="4" t="s">
        <v>13</v>
      </c>
    </row>
    <row r="23256" spans="1:6">
      <c r="A23256" t="n">
        <v>197686</v>
      </c>
      <c r="B23256" s="27" t="n">
        <v>58</v>
      </c>
      <c r="C23256" s="7" t="n">
        <v>101</v>
      </c>
      <c r="D23256" s="7" t="n">
        <v>300</v>
      </c>
      <c r="E23256" s="7" t="n">
        <v>1</v>
      </c>
    </row>
    <row r="23257" spans="1:6">
      <c r="A23257" t="s">
        <v>4</v>
      </c>
      <c r="B23257" s="4" t="s">
        <v>5</v>
      </c>
      <c r="C23257" s="4" t="s">
        <v>8</v>
      </c>
      <c r="D23257" s="4" t="s">
        <v>7</v>
      </c>
    </row>
    <row r="23258" spans="1:6">
      <c r="A23258" t="n">
        <v>197694</v>
      </c>
      <c r="B23258" s="27" t="n">
        <v>58</v>
      </c>
      <c r="C23258" s="7" t="n">
        <v>254</v>
      </c>
      <c r="D23258" s="7" t="n">
        <v>0</v>
      </c>
    </row>
    <row r="23259" spans="1:6">
      <c r="A23259" t="s">
        <v>4</v>
      </c>
      <c r="B23259" s="4" t="s">
        <v>5</v>
      </c>
      <c r="C23259" s="4" t="s">
        <v>8</v>
      </c>
      <c r="D23259" s="4" t="s">
        <v>8</v>
      </c>
      <c r="E23259" s="4" t="s">
        <v>13</v>
      </c>
      <c r="F23259" s="4" t="s">
        <v>13</v>
      </c>
      <c r="G23259" s="4" t="s">
        <v>13</v>
      </c>
      <c r="H23259" s="4" t="s">
        <v>7</v>
      </c>
    </row>
    <row r="23260" spans="1:6">
      <c r="A23260" t="n">
        <v>197698</v>
      </c>
      <c r="B23260" s="31" t="n">
        <v>45</v>
      </c>
      <c r="C23260" s="7" t="n">
        <v>2</v>
      </c>
      <c r="D23260" s="7" t="n">
        <v>3</v>
      </c>
      <c r="E23260" s="7" t="n">
        <v>-0.579999983310699</v>
      </c>
      <c r="F23260" s="7" t="n">
        <v>3.27999997138977</v>
      </c>
      <c r="G23260" s="7" t="n">
        <v>41.7900009155273</v>
      </c>
      <c r="H23260" s="7" t="n">
        <v>0</v>
      </c>
    </row>
    <row r="23261" spans="1:6">
      <c r="A23261" t="s">
        <v>4</v>
      </c>
      <c r="B23261" s="4" t="s">
        <v>5</v>
      </c>
      <c r="C23261" s="4" t="s">
        <v>8</v>
      </c>
      <c r="D23261" s="4" t="s">
        <v>8</v>
      </c>
      <c r="E23261" s="4" t="s">
        <v>13</v>
      </c>
      <c r="F23261" s="4" t="s">
        <v>13</v>
      </c>
      <c r="G23261" s="4" t="s">
        <v>13</v>
      </c>
      <c r="H23261" s="4" t="s">
        <v>7</v>
      </c>
      <c r="I23261" s="4" t="s">
        <v>8</v>
      </c>
    </row>
    <row r="23262" spans="1:6">
      <c r="A23262" t="n">
        <v>197715</v>
      </c>
      <c r="B23262" s="31" t="n">
        <v>45</v>
      </c>
      <c r="C23262" s="7" t="n">
        <v>4</v>
      </c>
      <c r="D23262" s="7" t="n">
        <v>3</v>
      </c>
      <c r="E23262" s="7" t="n">
        <v>357.75</v>
      </c>
      <c r="F23262" s="7" t="n">
        <v>163.970001220703</v>
      </c>
      <c r="G23262" s="7" t="n">
        <v>0</v>
      </c>
      <c r="H23262" s="7" t="n">
        <v>0</v>
      </c>
      <c r="I23262" s="7" t="n">
        <v>0</v>
      </c>
    </row>
    <row r="23263" spans="1:6">
      <c r="A23263" t="s">
        <v>4</v>
      </c>
      <c r="B23263" s="4" t="s">
        <v>5</v>
      </c>
      <c r="C23263" s="4" t="s">
        <v>8</v>
      </c>
      <c r="D23263" s="4" t="s">
        <v>8</v>
      </c>
      <c r="E23263" s="4" t="s">
        <v>13</v>
      </c>
      <c r="F23263" s="4" t="s">
        <v>7</v>
      </c>
    </row>
    <row r="23264" spans="1:6">
      <c r="A23264" t="n">
        <v>197733</v>
      </c>
      <c r="B23264" s="31" t="n">
        <v>45</v>
      </c>
      <c r="C23264" s="7" t="n">
        <v>5</v>
      </c>
      <c r="D23264" s="7" t="n">
        <v>3</v>
      </c>
      <c r="E23264" s="7" t="n">
        <v>1.5</v>
      </c>
      <c r="F23264" s="7" t="n">
        <v>0</v>
      </c>
    </row>
    <row r="23265" spans="1:9">
      <c r="A23265" t="s">
        <v>4</v>
      </c>
      <c r="B23265" s="4" t="s">
        <v>5</v>
      </c>
      <c r="C23265" s="4" t="s">
        <v>8</v>
      </c>
      <c r="D23265" s="4" t="s">
        <v>8</v>
      </c>
      <c r="E23265" s="4" t="s">
        <v>13</v>
      </c>
      <c r="F23265" s="4" t="s">
        <v>7</v>
      </c>
    </row>
    <row r="23266" spans="1:9">
      <c r="A23266" t="n">
        <v>197742</v>
      </c>
      <c r="B23266" s="31" t="n">
        <v>45</v>
      </c>
      <c r="C23266" s="7" t="n">
        <v>11</v>
      </c>
      <c r="D23266" s="7" t="n">
        <v>3</v>
      </c>
      <c r="E23266" s="7" t="n">
        <v>34</v>
      </c>
      <c r="F23266" s="7" t="n">
        <v>0</v>
      </c>
    </row>
    <row r="23267" spans="1:9">
      <c r="A23267" t="s">
        <v>4</v>
      </c>
      <c r="B23267" s="4" t="s">
        <v>5</v>
      </c>
      <c r="C23267" s="4" t="s">
        <v>8</v>
      </c>
      <c r="D23267" s="4" t="s">
        <v>8</v>
      </c>
      <c r="E23267" s="4" t="s">
        <v>13</v>
      </c>
      <c r="F23267" s="4" t="s">
        <v>13</v>
      </c>
      <c r="G23267" s="4" t="s">
        <v>13</v>
      </c>
      <c r="H23267" s="4" t="s">
        <v>7</v>
      </c>
    </row>
    <row r="23268" spans="1:9">
      <c r="A23268" t="n">
        <v>197751</v>
      </c>
      <c r="B23268" s="31" t="n">
        <v>45</v>
      </c>
      <c r="C23268" s="7" t="n">
        <v>2</v>
      </c>
      <c r="D23268" s="7" t="n">
        <v>3</v>
      </c>
      <c r="E23268" s="7" t="n">
        <v>-0.560000002384186</v>
      </c>
      <c r="F23268" s="7" t="n">
        <v>3.27999997138977</v>
      </c>
      <c r="G23268" s="7" t="n">
        <v>41.7999992370605</v>
      </c>
      <c r="H23268" s="7" t="n">
        <v>15000</v>
      </c>
    </row>
    <row r="23269" spans="1:9">
      <c r="A23269" t="s">
        <v>4</v>
      </c>
      <c r="B23269" s="4" t="s">
        <v>5</v>
      </c>
      <c r="C23269" s="4" t="s">
        <v>8</v>
      </c>
      <c r="D23269" s="4" t="s">
        <v>8</v>
      </c>
      <c r="E23269" s="4" t="s">
        <v>13</v>
      </c>
      <c r="F23269" s="4" t="s">
        <v>13</v>
      </c>
      <c r="G23269" s="4" t="s">
        <v>13</v>
      </c>
      <c r="H23269" s="4" t="s">
        <v>7</v>
      </c>
      <c r="I23269" s="4" t="s">
        <v>8</v>
      </c>
    </row>
    <row r="23270" spans="1:9">
      <c r="A23270" t="n">
        <v>197768</v>
      </c>
      <c r="B23270" s="31" t="n">
        <v>45</v>
      </c>
      <c r="C23270" s="7" t="n">
        <v>4</v>
      </c>
      <c r="D23270" s="7" t="n">
        <v>3</v>
      </c>
      <c r="E23270" s="7" t="n">
        <v>357.75</v>
      </c>
      <c r="F23270" s="7" t="n">
        <v>154</v>
      </c>
      <c r="G23270" s="7" t="n">
        <v>0</v>
      </c>
      <c r="H23270" s="7" t="n">
        <v>15000</v>
      </c>
      <c r="I23270" s="7" t="n">
        <v>1</v>
      </c>
    </row>
    <row r="23271" spans="1:9">
      <c r="A23271" t="s">
        <v>4</v>
      </c>
      <c r="B23271" s="4" t="s">
        <v>5</v>
      </c>
      <c r="C23271" s="4" t="s">
        <v>8</v>
      </c>
      <c r="D23271" s="4" t="s">
        <v>8</v>
      </c>
      <c r="E23271" s="4" t="s">
        <v>13</v>
      </c>
      <c r="F23271" s="4" t="s">
        <v>7</v>
      </c>
    </row>
    <row r="23272" spans="1:9">
      <c r="A23272" t="n">
        <v>197786</v>
      </c>
      <c r="B23272" s="31" t="n">
        <v>45</v>
      </c>
      <c r="C23272" s="7" t="n">
        <v>5</v>
      </c>
      <c r="D23272" s="7" t="n">
        <v>3</v>
      </c>
      <c r="E23272" s="7" t="n">
        <v>1.5</v>
      </c>
      <c r="F23272" s="7" t="n">
        <v>15000</v>
      </c>
    </row>
    <row r="23273" spans="1:9">
      <c r="A23273" t="s">
        <v>4</v>
      </c>
      <c r="B23273" s="4" t="s">
        <v>5</v>
      </c>
      <c r="C23273" s="4" t="s">
        <v>8</v>
      </c>
      <c r="D23273" s="4" t="s">
        <v>8</v>
      </c>
      <c r="E23273" s="4" t="s">
        <v>13</v>
      </c>
      <c r="F23273" s="4" t="s">
        <v>7</v>
      </c>
    </row>
    <row r="23274" spans="1:9">
      <c r="A23274" t="n">
        <v>197795</v>
      </c>
      <c r="B23274" s="31" t="n">
        <v>45</v>
      </c>
      <c r="C23274" s="7" t="n">
        <v>11</v>
      </c>
      <c r="D23274" s="7" t="n">
        <v>3</v>
      </c>
      <c r="E23274" s="7" t="n">
        <v>34</v>
      </c>
      <c r="F23274" s="7" t="n">
        <v>15000</v>
      </c>
    </row>
    <row r="23275" spans="1:9">
      <c r="A23275" t="s">
        <v>4</v>
      </c>
      <c r="B23275" s="4" t="s">
        <v>5</v>
      </c>
      <c r="C23275" s="4" t="s">
        <v>8</v>
      </c>
      <c r="D23275" s="4" t="s">
        <v>7</v>
      </c>
    </row>
    <row r="23276" spans="1:9">
      <c r="A23276" t="n">
        <v>197804</v>
      </c>
      <c r="B23276" s="27" t="n">
        <v>58</v>
      </c>
      <c r="C23276" s="7" t="n">
        <v>255</v>
      </c>
      <c r="D23276" s="7" t="n">
        <v>0</v>
      </c>
    </row>
    <row r="23277" spans="1:9">
      <c r="A23277" t="s">
        <v>4</v>
      </c>
      <c r="B23277" s="4" t="s">
        <v>5</v>
      </c>
      <c r="C23277" s="4" t="s">
        <v>7</v>
      </c>
      <c r="D23277" s="4" t="s">
        <v>8</v>
      </c>
      <c r="E23277" s="4" t="s">
        <v>9</v>
      </c>
      <c r="F23277" s="4" t="s">
        <v>13</v>
      </c>
      <c r="G23277" s="4" t="s">
        <v>13</v>
      </c>
      <c r="H23277" s="4" t="s">
        <v>13</v>
      </c>
    </row>
    <row r="23278" spans="1:9">
      <c r="A23278" t="n">
        <v>197808</v>
      </c>
      <c r="B23278" s="52" t="n">
        <v>48</v>
      </c>
      <c r="C23278" s="7" t="n">
        <v>13</v>
      </c>
      <c r="D23278" s="7" t="n">
        <v>0</v>
      </c>
      <c r="E23278" s="7" t="s">
        <v>834</v>
      </c>
      <c r="F23278" s="7" t="n">
        <v>0</v>
      </c>
      <c r="G23278" s="7" t="n">
        <v>1</v>
      </c>
      <c r="H23278" s="7" t="n">
        <v>0</v>
      </c>
    </row>
    <row r="23279" spans="1:9">
      <c r="A23279" t="s">
        <v>4</v>
      </c>
      <c r="B23279" s="4" t="s">
        <v>5</v>
      </c>
      <c r="C23279" s="4" t="s">
        <v>8</v>
      </c>
      <c r="D23279" s="4" t="s">
        <v>7</v>
      </c>
      <c r="E23279" s="4" t="s">
        <v>9</v>
      </c>
    </row>
    <row r="23280" spans="1:9">
      <c r="A23280" t="n">
        <v>197836</v>
      </c>
      <c r="B23280" s="39" t="n">
        <v>51</v>
      </c>
      <c r="C23280" s="7" t="n">
        <v>4</v>
      </c>
      <c r="D23280" s="7" t="n">
        <v>13</v>
      </c>
      <c r="E23280" s="7" t="s">
        <v>605</v>
      </c>
    </row>
    <row r="23281" spans="1:9">
      <c r="A23281" t="s">
        <v>4</v>
      </c>
      <c r="B23281" s="4" t="s">
        <v>5</v>
      </c>
      <c r="C23281" s="4" t="s">
        <v>7</v>
      </c>
    </row>
    <row r="23282" spans="1:9">
      <c r="A23282" t="n">
        <v>197850</v>
      </c>
      <c r="B23282" s="25" t="n">
        <v>16</v>
      </c>
      <c r="C23282" s="7" t="n">
        <v>0</v>
      </c>
    </row>
    <row r="23283" spans="1:9">
      <c r="A23283" t="s">
        <v>4</v>
      </c>
      <c r="B23283" s="4" t="s">
        <v>5</v>
      </c>
      <c r="C23283" s="4" t="s">
        <v>7</v>
      </c>
      <c r="D23283" s="4" t="s">
        <v>74</v>
      </c>
      <c r="E23283" s="4" t="s">
        <v>8</v>
      </c>
      <c r="F23283" s="4" t="s">
        <v>8</v>
      </c>
      <c r="G23283" s="4" t="s">
        <v>74</v>
      </c>
      <c r="H23283" s="4" t="s">
        <v>8</v>
      </c>
      <c r="I23283" s="4" t="s">
        <v>8</v>
      </c>
    </row>
    <row r="23284" spans="1:9">
      <c r="A23284" t="n">
        <v>197853</v>
      </c>
      <c r="B23284" s="40" t="n">
        <v>26</v>
      </c>
      <c r="C23284" s="7" t="n">
        <v>13</v>
      </c>
      <c r="D23284" s="7" t="s">
        <v>1195</v>
      </c>
      <c r="E23284" s="7" t="n">
        <v>2</v>
      </c>
      <c r="F23284" s="7" t="n">
        <v>3</v>
      </c>
      <c r="G23284" s="7" t="s">
        <v>1196</v>
      </c>
      <c r="H23284" s="7" t="n">
        <v>2</v>
      </c>
      <c r="I23284" s="7" t="n">
        <v>0</v>
      </c>
    </row>
    <row r="23285" spans="1:9">
      <c r="A23285" t="s">
        <v>4</v>
      </c>
      <c r="B23285" s="4" t="s">
        <v>5</v>
      </c>
    </row>
    <row r="23286" spans="1:9">
      <c r="A23286" t="n">
        <v>198033</v>
      </c>
      <c r="B23286" s="41" t="n">
        <v>28</v>
      </c>
    </row>
    <row r="23287" spans="1:9">
      <c r="A23287" t="s">
        <v>4</v>
      </c>
      <c r="B23287" s="4" t="s">
        <v>5</v>
      </c>
      <c r="C23287" s="4" t="s">
        <v>8</v>
      </c>
      <c r="D23287" s="4" t="s">
        <v>7</v>
      </c>
      <c r="E23287" s="4" t="s">
        <v>7</v>
      </c>
      <c r="F23287" s="4" t="s">
        <v>8</v>
      </c>
    </row>
    <row r="23288" spans="1:9">
      <c r="A23288" t="n">
        <v>198034</v>
      </c>
      <c r="B23288" s="37" t="n">
        <v>25</v>
      </c>
      <c r="C23288" s="7" t="n">
        <v>1</v>
      </c>
      <c r="D23288" s="7" t="n">
        <v>60</v>
      </c>
      <c r="E23288" s="7" t="n">
        <v>640</v>
      </c>
      <c r="F23288" s="7" t="n">
        <v>2</v>
      </c>
    </row>
    <row r="23289" spans="1:9">
      <c r="A23289" t="s">
        <v>4</v>
      </c>
      <c r="B23289" s="4" t="s">
        <v>5</v>
      </c>
      <c r="C23289" s="4" t="s">
        <v>8</v>
      </c>
      <c r="D23289" s="4" t="s">
        <v>7</v>
      </c>
      <c r="E23289" s="4" t="s">
        <v>9</v>
      </c>
    </row>
    <row r="23290" spans="1:9">
      <c r="A23290" t="n">
        <v>198041</v>
      </c>
      <c r="B23290" s="39" t="n">
        <v>51</v>
      </c>
      <c r="C23290" s="7" t="n">
        <v>4</v>
      </c>
      <c r="D23290" s="7" t="n">
        <v>6</v>
      </c>
      <c r="E23290" s="7" t="s">
        <v>660</v>
      </c>
    </row>
    <row r="23291" spans="1:9">
      <c r="A23291" t="s">
        <v>4</v>
      </c>
      <c r="B23291" s="4" t="s">
        <v>5</v>
      </c>
      <c r="C23291" s="4" t="s">
        <v>7</v>
      </c>
    </row>
    <row r="23292" spans="1:9">
      <c r="A23292" t="n">
        <v>198054</v>
      </c>
      <c r="B23292" s="25" t="n">
        <v>16</v>
      </c>
      <c r="C23292" s="7" t="n">
        <v>0</v>
      </c>
    </row>
    <row r="23293" spans="1:9">
      <c r="A23293" t="s">
        <v>4</v>
      </c>
      <c r="B23293" s="4" t="s">
        <v>5</v>
      </c>
      <c r="C23293" s="4" t="s">
        <v>7</v>
      </c>
      <c r="D23293" s="4" t="s">
        <v>74</v>
      </c>
      <c r="E23293" s="4" t="s">
        <v>8</v>
      </c>
      <c r="F23293" s="4" t="s">
        <v>8</v>
      </c>
    </row>
    <row r="23294" spans="1:9">
      <c r="A23294" t="n">
        <v>198057</v>
      </c>
      <c r="B23294" s="40" t="n">
        <v>26</v>
      </c>
      <c r="C23294" s="7" t="n">
        <v>6</v>
      </c>
      <c r="D23294" s="7" t="s">
        <v>1197</v>
      </c>
      <c r="E23294" s="7" t="n">
        <v>2</v>
      </c>
      <c r="F23294" s="7" t="n">
        <v>0</v>
      </c>
    </row>
    <row r="23295" spans="1:9">
      <c r="A23295" t="s">
        <v>4</v>
      </c>
      <c r="B23295" s="4" t="s">
        <v>5</v>
      </c>
    </row>
    <row r="23296" spans="1:9">
      <c r="A23296" t="n">
        <v>198165</v>
      </c>
      <c r="B23296" s="41" t="n">
        <v>28</v>
      </c>
    </row>
    <row r="23297" spans="1:9">
      <c r="A23297" t="s">
        <v>4</v>
      </c>
      <c r="B23297" s="4" t="s">
        <v>5</v>
      </c>
      <c r="C23297" s="4" t="s">
        <v>8</v>
      </c>
      <c r="D23297" s="4" t="s">
        <v>7</v>
      </c>
      <c r="E23297" s="4" t="s">
        <v>7</v>
      </c>
      <c r="F23297" s="4" t="s">
        <v>8</v>
      </c>
    </row>
    <row r="23298" spans="1:9">
      <c r="A23298" t="n">
        <v>198166</v>
      </c>
      <c r="B23298" s="37" t="n">
        <v>25</v>
      </c>
      <c r="C23298" s="7" t="n">
        <v>1</v>
      </c>
      <c r="D23298" s="7" t="n">
        <v>65535</v>
      </c>
      <c r="E23298" s="7" t="n">
        <v>65535</v>
      </c>
      <c r="F23298" s="7" t="n">
        <v>0</v>
      </c>
    </row>
    <row r="23299" spans="1:9">
      <c r="A23299" t="s">
        <v>4</v>
      </c>
      <c r="B23299" s="4" t="s">
        <v>5</v>
      </c>
      <c r="C23299" s="4" t="s">
        <v>8</v>
      </c>
      <c r="D23299" s="4" t="s">
        <v>7</v>
      </c>
      <c r="E23299" s="4" t="s">
        <v>7</v>
      </c>
      <c r="F23299" s="4" t="s">
        <v>8</v>
      </c>
    </row>
    <row r="23300" spans="1:9">
      <c r="A23300" t="n">
        <v>198173</v>
      </c>
      <c r="B23300" s="37" t="n">
        <v>25</v>
      </c>
      <c r="C23300" s="7" t="n">
        <v>1</v>
      </c>
      <c r="D23300" s="7" t="n">
        <v>260</v>
      </c>
      <c r="E23300" s="7" t="n">
        <v>640</v>
      </c>
      <c r="F23300" s="7" t="n">
        <v>1</v>
      </c>
    </row>
    <row r="23301" spans="1:9">
      <c r="A23301" t="s">
        <v>4</v>
      </c>
      <c r="B23301" s="4" t="s">
        <v>5</v>
      </c>
      <c r="C23301" s="4" t="s">
        <v>8</v>
      </c>
      <c r="D23301" s="4" t="s">
        <v>7</v>
      </c>
      <c r="E23301" s="4" t="s">
        <v>9</v>
      </c>
    </row>
    <row r="23302" spans="1:9">
      <c r="A23302" t="n">
        <v>198180</v>
      </c>
      <c r="B23302" s="39" t="n">
        <v>51</v>
      </c>
      <c r="C23302" s="7" t="n">
        <v>4</v>
      </c>
      <c r="D23302" s="7" t="n">
        <v>3</v>
      </c>
      <c r="E23302" s="7" t="s">
        <v>1198</v>
      </c>
    </row>
    <row r="23303" spans="1:9">
      <c r="A23303" t="s">
        <v>4</v>
      </c>
      <c r="B23303" s="4" t="s">
        <v>5</v>
      </c>
      <c r="C23303" s="4" t="s">
        <v>7</v>
      </c>
    </row>
    <row r="23304" spans="1:9">
      <c r="A23304" t="n">
        <v>198194</v>
      </c>
      <c r="B23304" s="25" t="n">
        <v>16</v>
      </c>
      <c r="C23304" s="7" t="n">
        <v>0</v>
      </c>
    </row>
    <row r="23305" spans="1:9">
      <c r="A23305" t="s">
        <v>4</v>
      </c>
      <c r="B23305" s="4" t="s">
        <v>5</v>
      </c>
      <c r="C23305" s="4" t="s">
        <v>7</v>
      </c>
      <c r="D23305" s="4" t="s">
        <v>74</v>
      </c>
      <c r="E23305" s="4" t="s">
        <v>8</v>
      </c>
      <c r="F23305" s="4" t="s">
        <v>8</v>
      </c>
    </row>
    <row r="23306" spans="1:9">
      <c r="A23306" t="n">
        <v>198197</v>
      </c>
      <c r="B23306" s="40" t="n">
        <v>26</v>
      </c>
      <c r="C23306" s="7" t="n">
        <v>3</v>
      </c>
      <c r="D23306" s="7" t="s">
        <v>1199</v>
      </c>
      <c r="E23306" s="7" t="n">
        <v>2</v>
      </c>
      <c r="F23306" s="7" t="n">
        <v>0</v>
      </c>
    </row>
    <row r="23307" spans="1:9">
      <c r="A23307" t="s">
        <v>4</v>
      </c>
      <c r="B23307" s="4" t="s">
        <v>5</v>
      </c>
    </row>
    <row r="23308" spans="1:9">
      <c r="A23308" t="n">
        <v>198298</v>
      </c>
      <c r="B23308" s="41" t="n">
        <v>28</v>
      </c>
    </row>
    <row r="23309" spans="1:9">
      <c r="A23309" t="s">
        <v>4</v>
      </c>
      <c r="B23309" s="4" t="s">
        <v>5</v>
      </c>
      <c r="C23309" s="4" t="s">
        <v>8</v>
      </c>
      <c r="D23309" s="4" t="s">
        <v>7</v>
      </c>
      <c r="E23309" s="4" t="s">
        <v>7</v>
      </c>
      <c r="F23309" s="4" t="s">
        <v>8</v>
      </c>
    </row>
    <row r="23310" spans="1:9">
      <c r="A23310" t="n">
        <v>198299</v>
      </c>
      <c r="B23310" s="37" t="n">
        <v>25</v>
      </c>
      <c r="C23310" s="7" t="n">
        <v>1</v>
      </c>
      <c r="D23310" s="7" t="n">
        <v>65535</v>
      </c>
      <c r="E23310" s="7" t="n">
        <v>65535</v>
      </c>
      <c r="F23310" s="7" t="n">
        <v>0</v>
      </c>
    </row>
    <row r="23311" spans="1:9">
      <c r="A23311" t="s">
        <v>4</v>
      </c>
      <c r="B23311" s="4" t="s">
        <v>5</v>
      </c>
      <c r="C23311" s="4" t="s">
        <v>8</v>
      </c>
      <c r="D23311" s="4" t="s">
        <v>7</v>
      </c>
      <c r="E23311" s="4" t="s">
        <v>9</v>
      </c>
    </row>
    <row r="23312" spans="1:9">
      <c r="A23312" t="n">
        <v>198306</v>
      </c>
      <c r="B23312" s="39" t="n">
        <v>51</v>
      </c>
      <c r="C23312" s="7" t="n">
        <v>4</v>
      </c>
      <c r="D23312" s="7" t="n">
        <v>11</v>
      </c>
      <c r="E23312" s="7" t="s">
        <v>85</v>
      </c>
    </row>
    <row r="23313" spans="1:6">
      <c r="A23313" t="s">
        <v>4</v>
      </c>
      <c r="B23313" s="4" t="s">
        <v>5</v>
      </c>
      <c r="C23313" s="4" t="s">
        <v>7</v>
      </c>
    </row>
    <row r="23314" spans="1:6">
      <c r="A23314" t="n">
        <v>198320</v>
      </c>
      <c r="B23314" s="25" t="n">
        <v>16</v>
      </c>
      <c r="C23314" s="7" t="n">
        <v>0</v>
      </c>
    </row>
    <row r="23315" spans="1:6">
      <c r="A23315" t="s">
        <v>4</v>
      </c>
      <c r="B23315" s="4" t="s">
        <v>5</v>
      </c>
      <c r="C23315" s="4" t="s">
        <v>7</v>
      </c>
      <c r="D23315" s="4" t="s">
        <v>74</v>
      </c>
      <c r="E23315" s="4" t="s">
        <v>8</v>
      </c>
      <c r="F23315" s="4" t="s">
        <v>8</v>
      </c>
      <c r="G23315" s="4" t="s">
        <v>74</v>
      </c>
      <c r="H23315" s="4" t="s">
        <v>8</v>
      </c>
      <c r="I23315" s="4" t="s">
        <v>8</v>
      </c>
    </row>
    <row r="23316" spans="1:6">
      <c r="A23316" t="n">
        <v>198323</v>
      </c>
      <c r="B23316" s="40" t="n">
        <v>26</v>
      </c>
      <c r="C23316" s="7" t="n">
        <v>11</v>
      </c>
      <c r="D23316" s="7" t="s">
        <v>1200</v>
      </c>
      <c r="E23316" s="7" t="n">
        <v>2</v>
      </c>
      <c r="F23316" s="7" t="n">
        <v>3</v>
      </c>
      <c r="G23316" s="7" t="s">
        <v>1201</v>
      </c>
      <c r="H23316" s="7" t="n">
        <v>2</v>
      </c>
      <c r="I23316" s="7" t="n">
        <v>0</v>
      </c>
    </row>
    <row r="23317" spans="1:6">
      <c r="A23317" t="s">
        <v>4</v>
      </c>
      <c r="B23317" s="4" t="s">
        <v>5</v>
      </c>
    </row>
    <row r="23318" spans="1:6">
      <c r="A23318" t="n">
        <v>198480</v>
      </c>
      <c r="B23318" s="41" t="n">
        <v>28</v>
      </c>
    </row>
    <row r="23319" spans="1:6">
      <c r="A23319" t="s">
        <v>4</v>
      </c>
      <c r="B23319" s="4" t="s">
        <v>5</v>
      </c>
      <c r="C23319" s="4" t="s">
        <v>8</v>
      </c>
      <c r="D23319" s="4" t="s">
        <v>7</v>
      </c>
      <c r="E23319" s="4" t="s">
        <v>7</v>
      </c>
      <c r="F23319" s="4" t="s">
        <v>8</v>
      </c>
    </row>
    <row r="23320" spans="1:6">
      <c r="A23320" t="n">
        <v>198481</v>
      </c>
      <c r="B23320" s="37" t="n">
        <v>25</v>
      </c>
      <c r="C23320" s="7" t="n">
        <v>1</v>
      </c>
      <c r="D23320" s="7" t="n">
        <v>260</v>
      </c>
      <c r="E23320" s="7" t="n">
        <v>640</v>
      </c>
      <c r="F23320" s="7" t="n">
        <v>2</v>
      </c>
    </row>
    <row r="23321" spans="1:6">
      <c r="A23321" t="s">
        <v>4</v>
      </c>
      <c r="B23321" s="4" t="s">
        <v>5</v>
      </c>
      <c r="C23321" s="4" t="s">
        <v>8</v>
      </c>
      <c r="D23321" s="4" t="s">
        <v>7</v>
      </c>
      <c r="E23321" s="4" t="s">
        <v>9</v>
      </c>
    </row>
    <row r="23322" spans="1:6">
      <c r="A23322" t="n">
        <v>198488</v>
      </c>
      <c r="B23322" s="39" t="n">
        <v>51</v>
      </c>
      <c r="C23322" s="7" t="n">
        <v>4</v>
      </c>
      <c r="D23322" s="7" t="n">
        <v>0</v>
      </c>
      <c r="E23322" s="7" t="s">
        <v>947</v>
      </c>
    </row>
    <row r="23323" spans="1:6">
      <c r="A23323" t="s">
        <v>4</v>
      </c>
      <c r="B23323" s="4" t="s">
        <v>5</v>
      </c>
      <c r="C23323" s="4" t="s">
        <v>7</v>
      </c>
    </row>
    <row r="23324" spans="1:6">
      <c r="A23324" t="n">
        <v>198501</v>
      </c>
      <c r="B23324" s="25" t="n">
        <v>16</v>
      </c>
      <c r="C23324" s="7" t="n">
        <v>0</v>
      </c>
    </row>
    <row r="23325" spans="1:6">
      <c r="A23325" t="s">
        <v>4</v>
      </c>
      <c r="B23325" s="4" t="s">
        <v>5</v>
      </c>
      <c r="C23325" s="4" t="s">
        <v>7</v>
      </c>
      <c r="D23325" s="4" t="s">
        <v>74</v>
      </c>
      <c r="E23325" s="4" t="s">
        <v>8</v>
      </c>
      <c r="F23325" s="4" t="s">
        <v>8</v>
      </c>
    </row>
    <row r="23326" spans="1:6">
      <c r="A23326" t="n">
        <v>198504</v>
      </c>
      <c r="B23326" s="40" t="n">
        <v>26</v>
      </c>
      <c r="C23326" s="7" t="n">
        <v>0</v>
      </c>
      <c r="D23326" s="7" t="s">
        <v>1202</v>
      </c>
      <c r="E23326" s="7" t="n">
        <v>2</v>
      </c>
      <c r="F23326" s="7" t="n">
        <v>0</v>
      </c>
    </row>
    <row r="23327" spans="1:6">
      <c r="A23327" t="s">
        <v>4</v>
      </c>
      <c r="B23327" s="4" t="s">
        <v>5</v>
      </c>
    </row>
    <row r="23328" spans="1:6">
      <c r="A23328" t="n">
        <v>198538</v>
      </c>
      <c r="B23328" s="41" t="n">
        <v>28</v>
      </c>
    </row>
    <row r="23329" spans="1:9">
      <c r="A23329" t="s">
        <v>4</v>
      </c>
      <c r="B23329" s="4" t="s">
        <v>5</v>
      </c>
      <c r="C23329" s="4" t="s">
        <v>8</v>
      </c>
      <c r="D23329" s="4" t="s">
        <v>7</v>
      </c>
      <c r="E23329" s="4" t="s">
        <v>7</v>
      </c>
      <c r="F23329" s="4" t="s">
        <v>8</v>
      </c>
    </row>
    <row r="23330" spans="1:9">
      <c r="A23330" t="n">
        <v>198539</v>
      </c>
      <c r="B23330" s="37" t="n">
        <v>25</v>
      </c>
      <c r="C23330" s="7" t="n">
        <v>1</v>
      </c>
      <c r="D23330" s="7" t="n">
        <v>65535</v>
      </c>
      <c r="E23330" s="7" t="n">
        <v>65535</v>
      </c>
      <c r="F23330" s="7" t="n">
        <v>0</v>
      </c>
    </row>
    <row r="23331" spans="1:9">
      <c r="A23331" t="s">
        <v>4</v>
      </c>
      <c r="B23331" s="4" t="s">
        <v>5</v>
      </c>
      <c r="C23331" s="4" t="s">
        <v>7</v>
      </c>
      <c r="D23331" s="4" t="s">
        <v>8</v>
      </c>
    </row>
    <row r="23332" spans="1:9">
      <c r="A23332" t="n">
        <v>198546</v>
      </c>
      <c r="B23332" s="42" t="n">
        <v>89</v>
      </c>
      <c r="C23332" s="7" t="n">
        <v>65533</v>
      </c>
      <c r="D23332" s="7" t="n">
        <v>1</v>
      </c>
    </row>
    <row r="23333" spans="1:9">
      <c r="A23333" t="s">
        <v>4</v>
      </c>
      <c r="B23333" s="4" t="s">
        <v>5</v>
      </c>
      <c r="C23333" s="4" t="s">
        <v>8</v>
      </c>
      <c r="D23333" s="4" t="s">
        <v>7</v>
      </c>
      <c r="E23333" s="4" t="s">
        <v>13</v>
      </c>
    </row>
    <row r="23334" spans="1:9">
      <c r="A23334" t="n">
        <v>198550</v>
      </c>
      <c r="B23334" s="27" t="n">
        <v>58</v>
      </c>
      <c r="C23334" s="7" t="n">
        <v>101</v>
      </c>
      <c r="D23334" s="7" t="n">
        <v>300</v>
      </c>
      <c r="E23334" s="7" t="n">
        <v>1</v>
      </c>
    </row>
    <row r="23335" spans="1:9">
      <c r="A23335" t="s">
        <v>4</v>
      </c>
      <c r="B23335" s="4" t="s">
        <v>5</v>
      </c>
      <c r="C23335" s="4" t="s">
        <v>8</v>
      </c>
      <c r="D23335" s="4" t="s">
        <v>7</v>
      </c>
    </row>
    <row r="23336" spans="1:9">
      <c r="A23336" t="n">
        <v>198558</v>
      </c>
      <c r="B23336" s="27" t="n">
        <v>58</v>
      </c>
      <c r="C23336" s="7" t="n">
        <v>254</v>
      </c>
      <c r="D23336" s="7" t="n">
        <v>0</v>
      </c>
    </row>
    <row r="23337" spans="1:9">
      <c r="A23337" t="s">
        <v>4</v>
      </c>
      <c r="B23337" s="4" t="s">
        <v>5</v>
      </c>
      <c r="C23337" s="4" t="s">
        <v>8</v>
      </c>
      <c r="D23337" s="4" t="s">
        <v>8</v>
      </c>
      <c r="E23337" s="4" t="s">
        <v>13</v>
      </c>
      <c r="F23337" s="4" t="s">
        <v>13</v>
      </c>
      <c r="G23337" s="4" t="s">
        <v>13</v>
      </c>
      <c r="H23337" s="4" t="s">
        <v>7</v>
      </c>
    </row>
    <row r="23338" spans="1:9">
      <c r="A23338" t="n">
        <v>198562</v>
      </c>
      <c r="B23338" s="31" t="n">
        <v>45</v>
      </c>
      <c r="C23338" s="7" t="n">
        <v>2</v>
      </c>
      <c r="D23338" s="7" t="n">
        <v>3</v>
      </c>
      <c r="E23338" s="7" t="n">
        <v>-0.239999994635582</v>
      </c>
      <c r="F23338" s="7" t="n">
        <v>3.38000011444092</v>
      </c>
      <c r="G23338" s="7" t="n">
        <v>40.5099983215332</v>
      </c>
      <c r="H23338" s="7" t="n">
        <v>0</v>
      </c>
    </row>
    <row r="23339" spans="1:9">
      <c r="A23339" t="s">
        <v>4</v>
      </c>
      <c r="B23339" s="4" t="s">
        <v>5</v>
      </c>
      <c r="C23339" s="4" t="s">
        <v>8</v>
      </c>
      <c r="D23339" s="4" t="s">
        <v>8</v>
      </c>
      <c r="E23339" s="4" t="s">
        <v>13</v>
      </c>
      <c r="F23339" s="4" t="s">
        <v>13</v>
      </c>
      <c r="G23339" s="4" t="s">
        <v>13</v>
      </c>
      <c r="H23339" s="4" t="s">
        <v>7</v>
      </c>
      <c r="I23339" s="4" t="s">
        <v>8</v>
      </c>
    </row>
    <row r="23340" spans="1:9">
      <c r="A23340" t="n">
        <v>198579</v>
      </c>
      <c r="B23340" s="31" t="n">
        <v>45</v>
      </c>
      <c r="C23340" s="7" t="n">
        <v>4</v>
      </c>
      <c r="D23340" s="7" t="n">
        <v>3</v>
      </c>
      <c r="E23340" s="7" t="n">
        <v>9.67000007629395</v>
      </c>
      <c r="F23340" s="7" t="n">
        <v>349.75</v>
      </c>
      <c r="G23340" s="7" t="n">
        <v>0</v>
      </c>
      <c r="H23340" s="7" t="n">
        <v>0</v>
      </c>
      <c r="I23340" s="7" t="n">
        <v>0</v>
      </c>
    </row>
    <row r="23341" spans="1:9">
      <c r="A23341" t="s">
        <v>4</v>
      </c>
      <c r="B23341" s="4" t="s">
        <v>5</v>
      </c>
      <c r="C23341" s="4" t="s">
        <v>8</v>
      </c>
      <c r="D23341" s="4" t="s">
        <v>8</v>
      </c>
      <c r="E23341" s="4" t="s">
        <v>13</v>
      </c>
      <c r="F23341" s="4" t="s">
        <v>7</v>
      </c>
    </row>
    <row r="23342" spans="1:9">
      <c r="A23342" t="n">
        <v>198597</v>
      </c>
      <c r="B23342" s="31" t="n">
        <v>45</v>
      </c>
      <c r="C23342" s="7" t="n">
        <v>5</v>
      </c>
      <c r="D23342" s="7" t="n">
        <v>3</v>
      </c>
      <c r="E23342" s="7" t="n">
        <v>3.29999995231628</v>
      </c>
      <c r="F23342" s="7" t="n">
        <v>0</v>
      </c>
    </row>
    <row r="23343" spans="1:9">
      <c r="A23343" t="s">
        <v>4</v>
      </c>
      <c r="B23343" s="4" t="s">
        <v>5</v>
      </c>
      <c r="C23343" s="4" t="s">
        <v>8</v>
      </c>
      <c r="D23343" s="4" t="s">
        <v>8</v>
      </c>
      <c r="E23343" s="4" t="s">
        <v>13</v>
      </c>
      <c r="F23343" s="4" t="s">
        <v>7</v>
      </c>
    </row>
    <row r="23344" spans="1:9">
      <c r="A23344" t="n">
        <v>198606</v>
      </c>
      <c r="B23344" s="31" t="n">
        <v>45</v>
      </c>
      <c r="C23344" s="7" t="n">
        <v>11</v>
      </c>
      <c r="D23344" s="7" t="n">
        <v>3</v>
      </c>
      <c r="E23344" s="7" t="n">
        <v>34</v>
      </c>
      <c r="F23344" s="7" t="n">
        <v>0</v>
      </c>
    </row>
    <row r="23345" spans="1:9">
      <c r="A23345" t="s">
        <v>4</v>
      </c>
      <c r="B23345" s="4" t="s">
        <v>5</v>
      </c>
      <c r="C23345" s="4" t="s">
        <v>8</v>
      </c>
      <c r="D23345" s="4" t="s">
        <v>8</v>
      </c>
      <c r="E23345" s="4" t="s">
        <v>13</v>
      </c>
      <c r="F23345" s="4" t="s">
        <v>7</v>
      </c>
    </row>
    <row r="23346" spans="1:9">
      <c r="A23346" t="n">
        <v>198615</v>
      </c>
      <c r="B23346" s="31" t="n">
        <v>45</v>
      </c>
      <c r="C23346" s="7" t="n">
        <v>5</v>
      </c>
      <c r="D23346" s="7" t="n">
        <v>3</v>
      </c>
      <c r="E23346" s="7" t="n">
        <v>3.5</v>
      </c>
      <c r="F23346" s="7" t="n">
        <v>20000</v>
      </c>
    </row>
    <row r="23347" spans="1:9">
      <c r="A23347" t="s">
        <v>4</v>
      </c>
      <c r="B23347" s="4" t="s">
        <v>5</v>
      </c>
      <c r="C23347" s="4" t="s">
        <v>8</v>
      </c>
      <c r="D23347" s="4" t="s">
        <v>7</v>
      </c>
      <c r="E23347" s="4" t="s">
        <v>9</v>
      </c>
      <c r="F23347" s="4" t="s">
        <v>9</v>
      </c>
      <c r="G23347" s="4" t="s">
        <v>9</v>
      </c>
      <c r="H23347" s="4" t="s">
        <v>9</v>
      </c>
    </row>
    <row r="23348" spans="1:9">
      <c r="A23348" t="n">
        <v>198624</v>
      </c>
      <c r="B23348" s="39" t="n">
        <v>51</v>
      </c>
      <c r="C23348" s="7" t="n">
        <v>3</v>
      </c>
      <c r="D23348" s="7" t="n">
        <v>0</v>
      </c>
      <c r="E23348" s="7" t="s">
        <v>442</v>
      </c>
      <c r="F23348" s="7" t="s">
        <v>239</v>
      </c>
      <c r="G23348" s="7" t="s">
        <v>94</v>
      </c>
      <c r="H23348" s="7" t="s">
        <v>95</v>
      </c>
    </row>
    <row r="23349" spans="1:9">
      <c r="A23349" t="s">
        <v>4</v>
      </c>
      <c r="B23349" s="4" t="s">
        <v>5</v>
      </c>
      <c r="C23349" s="4" t="s">
        <v>8</v>
      </c>
      <c r="D23349" s="4" t="s">
        <v>7</v>
      </c>
      <c r="E23349" s="4" t="s">
        <v>9</v>
      </c>
      <c r="F23349" s="4" t="s">
        <v>9</v>
      </c>
      <c r="G23349" s="4" t="s">
        <v>9</v>
      </c>
      <c r="H23349" s="4" t="s">
        <v>9</v>
      </c>
    </row>
    <row r="23350" spans="1:9">
      <c r="A23350" t="n">
        <v>198637</v>
      </c>
      <c r="B23350" s="39" t="n">
        <v>51</v>
      </c>
      <c r="C23350" s="7" t="n">
        <v>3</v>
      </c>
      <c r="D23350" s="7" t="n">
        <v>1</v>
      </c>
      <c r="E23350" s="7" t="s">
        <v>442</v>
      </c>
      <c r="F23350" s="7" t="s">
        <v>239</v>
      </c>
      <c r="G23350" s="7" t="s">
        <v>94</v>
      </c>
      <c r="H23350" s="7" t="s">
        <v>95</v>
      </c>
    </row>
    <row r="23351" spans="1:9">
      <c r="A23351" t="s">
        <v>4</v>
      </c>
      <c r="B23351" s="4" t="s">
        <v>5</v>
      </c>
      <c r="C23351" s="4" t="s">
        <v>8</v>
      </c>
      <c r="D23351" s="4" t="s">
        <v>7</v>
      </c>
      <c r="E23351" s="4" t="s">
        <v>9</v>
      </c>
      <c r="F23351" s="4" t="s">
        <v>9</v>
      </c>
      <c r="G23351" s="4" t="s">
        <v>9</v>
      </c>
      <c r="H23351" s="4" t="s">
        <v>9</v>
      </c>
    </row>
    <row r="23352" spans="1:9">
      <c r="A23352" t="n">
        <v>198650</v>
      </c>
      <c r="B23352" s="39" t="n">
        <v>51</v>
      </c>
      <c r="C23352" s="7" t="n">
        <v>3</v>
      </c>
      <c r="D23352" s="7" t="n">
        <v>2</v>
      </c>
      <c r="E23352" s="7" t="s">
        <v>442</v>
      </c>
      <c r="F23352" s="7" t="s">
        <v>239</v>
      </c>
      <c r="G23352" s="7" t="s">
        <v>94</v>
      </c>
      <c r="H23352" s="7" t="s">
        <v>95</v>
      </c>
    </row>
    <row r="23353" spans="1:9">
      <c r="A23353" t="s">
        <v>4</v>
      </c>
      <c r="B23353" s="4" t="s">
        <v>5</v>
      </c>
      <c r="C23353" s="4" t="s">
        <v>8</v>
      </c>
      <c r="D23353" s="4" t="s">
        <v>7</v>
      </c>
      <c r="E23353" s="4" t="s">
        <v>9</v>
      </c>
      <c r="F23353" s="4" t="s">
        <v>9</v>
      </c>
      <c r="G23353" s="4" t="s">
        <v>9</v>
      </c>
      <c r="H23353" s="4" t="s">
        <v>9</v>
      </c>
    </row>
    <row r="23354" spans="1:9">
      <c r="A23354" t="n">
        <v>198663</v>
      </c>
      <c r="B23354" s="39" t="n">
        <v>51</v>
      </c>
      <c r="C23354" s="7" t="n">
        <v>3</v>
      </c>
      <c r="D23354" s="7" t="n">
        <v>3</v>
      </c>
      <c r="E23354" s="7" t="s">
        <v>442</v>
      </c>
      <c r="F23354" s="7" t="s">
        <v>239</v>
      </c>
      <c r="G23354" s="7" t="s">
        <v>94</v>
      </c>
      <c r="H23354" s="7" t="s">
        <v>95</v>
      </c>
    </row>
    <row r="23355" spans="1:9">
      <c r="A23355" t="s">
        <v>4</v>
      </c>
      <c r="B23355" s="4" t="s">
        <v>5</v>
      </c>
      <c r="C23355" s="4" t="s">
        <v>8</v>
      </c>
      <c r="D23355" s="4" t="s">
        <v>7</v>
      </c>
      <c r="E23355" s="4" t="s">
        <v>9</v>
      </c>
      <c r="F23355" s="4" t="s">
        <v>9</v>
      </c>
      <c r="G23355" s="4" t="s">
        <v>9</v>
      </c>
      <c r="H23355" s="4" t="s">
        <v>9</v>
      </c>
    </row>
    <row r="23356" spans="1:9">
      <c r="A23356" t="n">
        <v>198676</v>
      </c>
      <c r="B23356" s="39" t="n">
        <v>51</v>
      </c>
      <c r="C23356" s="7" t="n">
        <v>3</v>
      </c>
      <c r="D23356" s="7" t="n">
        <v>4</v>
      </c>
      <c r="E23356" s="7" t="s">
        <v>442</v>
      </c>
      <c r="F23356" s="7" t="s">
        <v>239</v>
      </c>
      <c r="G23356" s="7" t="s">
        <v>94</v>
      </c>
      <c r="H23356" s="7" t="s">
        <v>95</v>
      </c>
    </row>
    <row r="23357" spans="1:9">
      <c r="A23357" t="s">
        <v>4</v>
      </c>
      <c r="B23357" s="4" t="s">
        <v>5</v>
      </c>
      <c r="C23357" s="4" t="s">
        <v>8</v>
      </c>
      <c r="D23357" s="4" t="s">
        <v>7</v>
      </c>
      <c r="E23357" s="4" t="s">
        <v>9</v>
      </c>
      <c r="F23357" s="4" t="s">
        <v>9</v>
      </c>
      <c r="G23357" s="4" t="s">
        <v>9</v>
      </c>
      <c r="H23357" s="4" t="s">
        <v>9</v>
      </c>
    </row>
    <row r="23358" spans="1:9">
      <c r="A23358" t="n">
        <v>198689</v>
      </c>
      <c r="B23358" s="39" t="n">
        <v>51</v>
      </c>
      <c r="C23358" s="7" t="n">
        <v>3</v>
      </c>
      <c r="D23358" s="7" t="n">
        <v>5</v>
      </c>
      <c r="E23358" s="7" t="s">
        <v>442</v>
      </c>
      <c r="F23358" s="7" t="s">
        <v>239</v>
      </c>
      <c r="G23358" s="7" t="s">
        <v>94</v>
      </c>
      <c r="H23358" s="7" t="s">
        <v>95</v>
      </c>
    </row>
    <row r="23359" spans="1:9">
      <c r="A23359" t="s">
        <v>4</v>
      </c>
      <c r="B23359" s="4" t="s">
        <v>5</v>
      </c>
      <c r="C23359" s="4" t="s">
        <v>8</v>
      </c>
      <c r="D23359" s="4" t="s">
        <v>7</v>
      </c>
      <c r="E23359" s="4" t="s">
        <v>9</v>
      </c>
      <c r="F23359" s="4" t="s">
        <v>9</v>
      </c>
      <c r="G23359" s="4" t="s">
        <v>9</v>
      </c>
      <c r="H23359" s="4" t="s">
        <v>9</v>
      </c>
    </row>
    <row r="23360" spans="1:9">
      <c r="A23360" t="n">
        <v>198702</v>
      </c>
      <c r="B23360" s="39" t="n">
        <v>51</v>
      </c>
      <c r="C23360" s="7" t="n">
        <v>3</v>
      </c>
      <c r="D23360" s="7" t="n">
        <v>6</v>
      </c>
      <c r="E23360" s="7" t="s">
        <v>442</v>
      </c>
      <c r="F23360" s="7" t="s">
        <v>239</v>
      </c>
      <c r="G23360" s="7" t="s">
        <v>94</v>
      </c>
      <c r="H23360" s="7" t="s">
        <v>95</v>
      </c>
    </row>
    <row r="23361" spans="1:8">
      <c r="A23361" t="s">
        <v>4</v>
      </c>
      <c r="B23361" s="4" t="s">
        <v>5</v>
      </c>
      <c r="C23361" s="4" t="s">
        <v>8</v>
      </c>
      <c r="D23361" s="4" t="s">
        <v>7</v>
      </c>
      <c r="E23361" s="4" t="s">
        <v>9</v>
      </c>
      <c r="F23361" s="4" t="s">
        <v>9</v>
      </c>
      <c r="G23361" s="4" t="s">
        <v>9</v>
      </c>
      <c r="H23361" s="4" t="s">
        <v>9</v>
      </c>
    </row>
    <row r="23362" spans="1:8">
      <c r="A23362" t="n">
        <v>198715</v>
      </c>
      <c r="B23362" s="39" t="n">
        <v>51</v>
      </c>
      <c r="C23362" s="7" t="n">
        <v>3</v>
      </c>
      <c r="D23362" s="7" t="n">
        <v>7</v>
      </c>
      <c r="E23362" s="7" t="s">
        <v>442</v>
      </c>
      <c r="F23362" s="7" t="s">
        <v>239</v>
      </c>
      <c r="G23362" s="7" t="s">
        <v>94</v>
      </c>
      <c r="H23362" s="7" t="s">
        <v>95</v>
      </c>
    </row>
    <row r="23363" spans="1:8">
      <c r="A23363" t="s">
        <v>4</v>
      </c>
      <c r="B23363" s="4" t="s">
        <v>5</v>
      </c>
      <c r="C23363" s="4" t="s">
        <v>8</v>
      </c>
      <c r="D23363" s="4" t="s">
        <v>7</v>
      </c>
      <c r="E23363" s="4" t="s">
        <v>9</v>
      </c>
      <c r="F23363" s="4" t="s">
        <v>9</v>
      </c>
      <c r="G23363" s="4" t="s">
        <v>9</v>
      </c>
      <c r="H23363" s="4" t="s">
        <v>9</v>
      </c>
    </row>
    <row r="23364" spans="1:8">
      <c r="A23364" t="n">
        <v>198728</v>
      </c>
      <c r="B23364" s="39" t="n">
        <v>51</v>
      </c>
      <c r="C23364" s="7" t="n">
        <v>3</v>
      </c>
      <c r="D23364" s="7" t="n">
        <v>8</v>
      </c>
      <c r="E23364" s="7" t="s">
        <v>442</v>
      </c>
      <c r="F23364" s="7" t="s">
        <v>239</v>
      </c>
      <c r="G23364" s="7" t="s">
        <v>94</v>
      </c>
      <c r="H23364" s="7" t="s">
        <v>95</v>
      </c>
    </row>
    <row r="23365" spans="1:8">
      <c r="A23365" t="s">
        <v>4</v>
      </c>
      <c r="B23365" s="4" t="s">
        <v>5</v>
      </c>
      <c r="C23365" s="4" t="s">
        <v>8</v>
      </c>
      <c r="D23365" s="4" t="s">
        <v>7</v>
      </c>
      <c r="E23365" s="4" t="s">
        <v>9</v>
      </c>
      <c r="F23365" s="4" t="s">
        <v>9</v>
      </c>
      <c r="G23365" s="4" t="s">
        <v>9</v>
      </c>
      <c r="H23365" s="4" t="s">
        <v>9</v>
      </c>
    </row>
    <row r="23366" spans="1:8">
      <c r="A23366" t="n">
        <v>198741</v>
      </c>
      <c r="B23366" s="39" t="n">
        <v>51</v>
      </c>
      <c r="C23366" s="7" t="n">
        <v>3</v>
      </c>
      <c r="D23366" s="7" t="n">
        <v>9</v>
      </c>
      <c r="E23366" s="7" t="s">
        <v>442</v>
      </c>
      <c r="F23366" s="7" t="s">
        <v>239</v>
      </c>
      <c r="G23366" s="7" t="s">
        <v>94</v>
      </c>
      <c r="H23366" s="7" t="s">
        <v>95</v>
      </c>
    </row>
    <row r="23367" spans="1:8">
      <c r="A23367" t="s">
        <v>4</v>
      </c>
      <c r="B23367" s="4" t="s">
        <v>5</v>
      </c>
      <c r="C23367" s="4" t="s">
        <v>8</v>
      </c>
      <c r="D23367" s="4" t="s">
        <v>7</v>
      </c>
      <c r="E23367" s="4" t="s">
        <v>9</v>
      </c>
      <c r="F23367" s="4" t="s">
        <v>9</v>
      </c>
      <c r="G23367" s="4" t="s">
        <v>9</v>
      </c>
      <c r="H23367" s="4" t="s">
        <v>9</v>
      </c>
    </row>
    <row r="23368" spans="1:8">
      <c r="A23368" t="n">
        <v>198754</v>
      </c>
      <c r="B23368" s="39" t="n">
        <v>51</v>
      </c>
      <c r="C23368" s="7" t="n">
        <v>3</v>
      </c>
      <c r="D23368" s="7" t="n">
        <v>11</v>
      </c>
      <c r="E23368" s="7" t="s">
        <v>442</v>
      </c>
      <c r="F23368" s="7" t="s">
        <v>239</v>
      </c>
      <c r="G23368" s="7" t="s">
        <v>94</v>
      </c>
      <c r="H23368" s="7" t="s">
        <v>95</v>
      </c>
    </row>
    <row r="23369" spans="1:8">
      <c r="A23369" t="s">
        <v>4</v>
      </c>
      <c r="B23369" s="4" t="s">
        <v>5</v>
      </c>
      <c r="C23369" s="4" t="s">
        <v>8</v>
      </c>
      <c r="D23369" s="4" t="s">
        <v>7</v>
      </c>
      <c r="E23369" s="4" t="s">
        <v>9</v>
      </c>
      <c r="F23369" s="4" t="s">
        <v>9</v>
      </c>
      <c r="G23369" s="4" t="s">
        <v>9</v>
      </c>
      <c r="H23369" s="4" t="s">
        <v>9</v>
      </c>
    </row>
    <row r="23370" spans="1:8">
      <c r="A23370" t="n">
        <v>198767</v>
      </c>
      <c r="B23370" s="39" t="n">
        <v>51</v>
      </c>
      <c r="C23370" s="7" t="n">
        <v>3</v>
      </c>
      <c r="D23370" s="7" t="n">
        <v>13</v>
      </c>
      <c r="E23370" s="7" t="s">
        <v>442</v>
      </c>
      <c r="F23370" s="7" t="s">
        <v>239</v>
      </c>
      <c r="G23370" s="7" t="s">
        <v>94</v>
      </c>
      <c r="H23370" s="7" t="s">
        <v>95</v>
      </c>
    </row>
    <row r="23371" spans="1:8">
      <c r="A23371" t="s">
        <v>4</v>
      </c>
      <c r="B23371" s="4" t="s">
        <v>5</v>
      </c>
      <c r="C23371" s="4" t="s">
        <v>8</v>
      </c>
      <c r="D23371" s="4" t="s">
        <v>7</v>
      </c>
      <c r="E23371" s="4" t="s">
        <v>9</v>
      </c>
      <c r="F23371" s="4" t="s">
        <v>9</v>
      </c>
      <c r="G23371" s="4" t="s">
        <v>9</v>
      </c>
      <c r="H23371" s="4" t="s">
        <v>9</v>
      </c>
    </row>
    <row r="23372" spans="1:8">
      <c r="A23372" t="n">
        <v>198780</v>
      </c>
      <c r="B23372" s="39" t="n">
        <v>51</v>
      </c>
      <c r="C23372" s="7" t="n">
        <v>3</v>
      </c>
      <c r="D23372" s="7" t="n">
        <v>80</v>
      </c>
      <c r="E23372" s="7" t="s">
        <v>442</v>
      </c>
      <c r="F23372" s="7" t="s">
        <v>239</v>
      </c>
      <c r="G23372" s="7" t="s">
        <v>94</v>
      </c>
      <c r="H23372" s="7" t="s">
        <v>95</v>
      </c>
    </row>
    <row r="23373" spans="1:8">
      <c r="A23373" t="s">
        <v>4</v>
      </c>
      <c r="B23373" s="4" t="s">
        <v>5</v>
      </c>
      <c r="C23373" s="4" t="s">
        <v>8</v>
      </c>
      <c r="D23373" s="4" t="s">
        <v>7</v>
      </c>
      <c r="E23373" s="4" t="s">
        <v>9</v>
      </c>
      <c r="F23373" s="4" t="s">
        <v>9</v>
      </c>
      <c r="G23373" s="4" t="s">
        <v>9</v>
      </c>
      <c r="H23373" s="4" t="s">
        <v>9</v>
      </c>
    </row>
    <row r="23374" spans="1:8">
      <c r="A23374" t="n">
        <v>198793</v>
      </c>
      <c r="B23374" s="39" t="n">
        <v>51</v>
      </c>
      <c r="C23374" s="7" t="n">
        <v>3</v>
      </c>
      <c r="D23374" s="7" t="n">
        <v>18</v>
      </c>
      <c r="E23374" s="7" t="s">
        <v>442</v>
      </c>
      <c r="F23374" s="7" t="s">
        <v>239</v>
      </c>
      <c r="G23374" s="7" t="s">
        <v>94</v>
      </c>
      <c r="H23374" s="7" t="s">
        <v>95</v>
      </c>
    </row>
    <row r="23375" spans="1:8">
      <c r="A23375" t="s">
        <v>4</v>
      </c>
      <c r="B23375" s="4" t="s">
        <v>5</v>
      </c>
      <c r="C23375" s="4" t="s">
        <v>8</v>
      </c>
      <c r="D23375" s="4" t="s">
        <v>7</v>
      </c>
      <c r="E23375" s="4" t="s">
        <v>9</v>
      </c>
      <c r="F23375" s="4" t="s">
        <v>9</v>
      </c>
      <c r="G23375" s="4" t="s">
        <v>9</v>
      </c>
      <c r="H23375" s="4" t="s">
        <v>9</v>
      </c>
    </row>
    <row r="23376" spans="1:8">
      <c r="A23376" t="n">
        <v>198806</v>
      </c>
      <c r="B23376" s="39" t="n">
        <v>51</v>
      </c>
      <c r="C23376" s="7" t="n">
        <v>3</v>
      </c>
      <c r="D23376" s="7" t="n">
        <v>12</v>
      </c>
      <c r="E23376" s="7" t="s">
        <v>442</v>
      </c>
      <c r="F23376" s="7" t="s">
        <v>239</v>
      </c>
      <c r="G23376" s="7" t="s">
        <v>94</v>
      </c>
      <c r="H23376" s="7" t="s">
        <v>95</v>
      </c>
    </row>
    <row r="23377" spans="1:8">
      <c r="A23377" t="s">
        <v>4</v>
      </c>
      <c r="B23377" s="4" t="s">
        <v>5</v>
      </c>
      <c r="C23377" s="4" t="s">
        <v>8</v>
      </c>
      <c r="D23377" s="4" t="s">
        <v>7</v>
      </c>
    </row>
    <row r="23378" spans="1:8">
      <c r="A23378" t="n">
        <v>198819</v>
      </c>
      <c r="B23378" s="27" t="n">
        <v>58</v>
      </c>
      <c r="C23378" s="7" t="n">
        <v>255</v>
      </c>
      <c r="D23378" s="7" t="n">
        <v>0</v>
      </c>
    </row>
    <row r="23379" spans="1:8">
      <c r="A23379" t="s">
        <v>4</v>
      </c>
      <c r="B23379" s="4" t="s">
        <v>5</v>
      </c>
      <c r="C23379" s="4" t="s">
        <v>8</v>
      </c>
      <c r="D23379" s="4" t="s">
        <v>7</v>
      </c>
      <c r="E23379" s="4" t="s">
        <v>9</v>
      </c>
    </row>
    <row r="23380" spans="1:8">
      <c r="A23380" t="n">
        <v>198823</v>
      </c>
      <c r="B23380" s="39" t="n">
        <v>51</v>
      </c>
      <c r="C23380" s="7" t="n">
        <v>4</v>
      </c>
      <c r="D23380" s="7" t="n">
        <v>1</v>
      </c>
      <c r="E23380" s="7" t="s">
        <v>103</v>
      </c>
    </row>
    <row r="23381" spans="1:8">
      <c r="A23381" t="s">
        <v>4</v>
      </c>
      <c r="B23381" s="4" t="s">
        <v>5</v>
      </c>
      <c r="C23381" s="4" t="s">
        <v>7</v>
      </c>
    </row>
    <row r="23382" spans="1:8">
      <c r="A23382" t="n">
        <v>198836</v>
      </c>
      <c r="B23382" s="25" t="n">
        <v>16</v>
      </c>
      <c r="C23382" s="7" t="n">
        <v>0</v>
      </c>
    </row>
    <row r="23383" spans="1:8">
      <c r="A23383" t="s">
        <v>4</v>
      </c>
      <c r="B23383" s="4" t="s">
        <v>5</v>
      </c>
      <c r="C23383" s="4" t="s">
        <v>7</v>
      </c>
      <c r="D23383" s="4" t="s">
        <v>74</v>
      </c>
      <c r="E23383" s="4" t="s">
        <v>8</v>
      </c>
      <c r="F23383" s="4" t="s">
        <v>8</v>
      </c>
    </row>
    <row r="23384" spans="1:8">
      <c r="A23384" t="n">
        <v>198839</v>
      </c>
      <c r="B23384" s="40" t="n">
        <v>26</v>
      </c>
      <c r="C23384" s="7" t="n">
        <v>1</v>
      </c>
      <c r="D23384" s="7" t="s">
        <v>1203</v>
      </c>
      <c r="E23384" s="7" t="n">
        <v>2</v>
      </c>
      <c r="F23384" s="7" t="n">
        <v>0</v>
      </c>
    </row>
    <row r="23385" spans="1:8">
      <c r="A23385" t="s">
        <v>4</v>
      </c>
      <c r="B23385" s="4" t="s">
        <v>5</v>
      </c>
    </row>
    <row r="23386" spans="1:8">
      <c r="A23386" t="n">
        <v>198886</v>
      </c>
      <c r="B23386" s="41" t="n">
        <v>28</v>
      </c>
    </row>
    <row r="23387" spans="1:8">
      <c r="A23387" t="s">
        <v>4</v>
      </c>
      <c r="B23387" s="4" t="s">
        <v>5</v>
      </c>
      <c r="C23387" s="4" t="s">
        <v>8</v>
      </c>
      <c r="D23387" s="4" t="s">
        <v>7</v>
      </c>
      <c r="E23387" s="4" t="s">
        <v>9</v>
      </c>
    </row>
    <row r="23388" spans="1:8">
      <c r="A23388" t="n">
        <v>198887</v>
      </c>
      <c r="B23388" s="39" t="n">
        <v>51</v>
      </c>
      <c r="C23388" s="7" t="n">
        <v>4</v>
      </c>
      <c r="D23388" s="7" t="n">
        <v>12</v>
      </c>
      <c r="E23388" s="7" t="s">
        <v>605</v>
      </c>
    </row>
    <row r="23389" spans="1:8">
      <c r="A23389" t="s">
        <v>4</v>
      </c>
      <c r="B23389" s="4" t="s">
        <v>5</v>
      </c>
      <c r="C23389" s="4" t="s">
        <v>7</v>
      </c>
    </row>
    <row r="23390" spans="1:8">
      <c r="A23390" t="n">
        <v>198901</v>
      </c>
      <c r="B23390" s="25" t="n">
        <v>16</v>
      </c>
      <c r="C23390" s="7" t="n">
        <v>0</v>
      </c>
    </row>
    <row r="23391" spans="1:8">
      <c r="A23391" t="s">
        <v>4</v>
      </c>
      <c r="B23391" s="4" t="s">
        <v>5</v>
      </c>
      <c r="C23391" s="4" t="s">
        <v>7</v>
      </c>
      <c r="D23391" s="4" t="s">
        <v>74</v>
      </c>
      <c r="E23391" s="4" t="s">
        <v>8</v>
      </c>
      <c r="F23391" s="4" t="s">
        <v>8</v>
      </c>
      <c r="G23391" s="4" t="s">
        <v>74</v>
      </c>
      <c r="H23391" s="4" t="s">
        <v>8</v>
      </c>
      <c r="I23391" s="4" t="s">
        <v>8</v>
      </c>
    </row>
    <row r="23392" spans="1:8">
      <c r="A23392" t="n">
        <v>198904</v>
      </c>
      <c r="B23392" s="40" t="n">
        <v>26</v>
      </c>
      <c r="C23392" s="7" t="n">
        <v>12</v>
      </c>
      <c r="D23392" s="7" t="s">
        <v>1204</v>
      </c>
      <c r="E23392" s="7" t="n">
        <v>2</v>
      </c>
      <c r="F23392" s="7" t="n">
        <v>3</v>
      </c>
      <c r="G23392" s="7" t="s">
        <v>1205</v>
      </c>
      <c r="H23392" s="7" t="n">
        <v>2</v>
      </c>
      <c r="I23392" s="7" t="n">
        <v>0</v>
      </c>
    </row>
    <row r="23393" spans="1:9">
      <c r="A23393" t="s">
        <v>4</v>
      </c>
      <c r="B23393" s="4" t="s">
        <v>5</v>
      </c>
    </row>
    <row r="23394" spans="1:9">
      <c r="A23394" t="n">
        <v>199126</v>
      </c>
      <c r="B23394" s="41" t="n">
        <v>28</v>
      </c>
    </row>
    <row r="23395" spans="1:9">
      <c r="A23395" t="s">
        <v>4</v>
      </c>
      <c r="B23395" s="4" t="s">
        <v>5</v>
      </c>
      <c r="C23395" s="4" t="s">
        <v>8</v>
      </c>
      <c r="D23395" s="4" t="s">
        <v>7</v>
      </c>
      <c r="E23395" s="4" t="s">
        <v>9</v>
      </c>
    </row>
    <row r="23396" spans="1:9">
      <c r="A23396" t="n">
        <v>199127</v>
      </c>
      <c r="B23396" s="39" t="n">
        <v>51</v>
      </c>
      <c r="C23396" s="7" t="n">
        <v>4</v>
      </c>
      <c r="D23396" s="7" t="n">
        <v>2</v>
      </c>
      <c r="E23396" s="7" t="s">
        <v>270</v>
      </c>
    </row>
    <row r="23397" spans="1:9">
      <c r="A23397" t="s">
        <v>4</v>
      </c>
      <c r="B23397" s="4" t="s">
        <v>5</v>
      </c>
      <c r="C23397" s="4" t="s">
        <v>7</v>
      </c>
    </row>
    <row r="23398" spans="1:9">
      <c r="A23398" t="n">
        <v>199140</v>
      </c>
      <c r="B23398" s="25" t="n">
        <v>16</v>
      </c>
      <c r="C23398" s="7" t="n">
        <v>0</v>
      </c>
    </row>
    <row r="23399" spans="1:9">
      <c r="A23399" t="s">
        <v>4</v>
      </c>
      <c r="B23399" s="4" t="s">
        <v>5</v>
      </c>
      <c r="C23399" s="4" t="s">
        <v>7</v>
      </c>
      <c r="D23399" s="4" t="s">
        <v>74</v>
      </c>
      <c r="E23399" s="4" t="s">
        <v>8</v>
      </c>
      <c r="F23399" s="4" t="s">
        <v>8</v>
      </c>
      <c r="G23399" s="4" t="s">
        <v>74</v>
      </c>
      <c r="H23399" s="4" t="s">
        <v>8</v>
      </c>
      <c r="I23399" s="4" t="s">
        <v>8</v>
      </c>
    </row>
    <row r="23400" spans="1:9">
      <c r="A23400" t="n">
        <v>199143</v>
      </c>
      <c r="B23400" s="40" t="n">
        <v>26</v>
      </c>
      <c r="C23400" s="7" t="n">
        <v>2</v>
      </c>
      <c r="D23400" s="7" t="s">
        <v>1206</v>
      </c>
      <c r="E23400" s="7" t="n">
        <v>2</v>
      </c>
      <c r="F23400" s="7" t="n">
        <v>3</v>
      </c>
      <c r="G23400" s="7" t="s">
        <v>1207</v>
      </c>
      <c r="H23400" s="7" t="n">
        <v>2</v>
      </c>
      <c r="I23400" s="7" t="n">
        <v>0</v>
      </c>
    </row>
    <row r="23401" spans="1:9">
      <c r="A23401" t="s">
        <v>4</v>
      </c>
      <c r="B23401" s="4" t="s">
        <v>5</v>
      </c>
    </row>
    <row r="23402" spans="1:9">
      <c r="A23402" t="n">
        <v>199279</v>
      </c>
      <c r="B23402" s="41" t="n">
        <v>28</v>
      </c>
    </row>
    <row r="23403" spans="1:9">
      <c r="A23403" t="s">
        <v>4</v>
      </c>
      <c r="B23403" s="4" t="s">
        <v>5</v>
      </c>
      <c r="C23403" s="4" t="s">
        <v>8</v>
      </c>
      <c r="D23403" s="4" t="s">
        <v>7</v>
      </c>
      <c r="E23403" s="4" t="s">
        <v>9</v>
      </c>
    </row>
    <row r="23404" spans="1:9">
      <c r="A23404" t="n">
        <v>199280</v>
      </c>
      <c r="B23404" s="39" t="n">
        <v>51</v>
      </c>
      <c r="C23404" s="7" t="n">
        <v>4</v>
      </c>
      <c r="D23404" s="7" t="n">
        <v>9</v>
      </c>
      <c r="E23404" s="7" t="s">
        <v>999</v>
      </c>
    </row>
    <row r="23405" spans="1:9">
      <c r="A23405" t="s">
        <v>4</v>
      </c>
      <c r="B23405" s="4" t="s">
        <v>5</v>
      </c>
      <c r="C23405" s="4" t="s">
        <v>7</v>
      </c>
    </row>
    <row r="23406" spans="1:9">
      <c r="A23406" t="n">
        <v>199293</v>
      </c>
      <c r="B23406" s="25" t="n">
        <v>16</v>
      </c>
      <c r="C23406" s="7" t="n">
        <v>0</v>
      </c>
    </row>
    <row r="23407" spans="1:9">
      <c r="A23407" t="s">
        <v>4</v>
      </c>
      <c r="B23407" s="4" t="s">
        <v>5</v>
      </c>
      <c r="C23407" s="4" t="s">
        <v>7</v>
      </c>
      <c r="D23407" s="4" t="s">
        <v>74</v>
      </c>
      <c r="E23407" s="4" t="s">
        <v>8</v>
      </c>
      <c r="F23407" s="4" t="s">
        <v>8</v>
      </c>
    </row>
    <row r="23408" spans="1:9">
      <c r="A23408" t="n">
        <v>199296</v>
      </c>
      <c r="B23408" s="40" t="n">
        <v>26</v>
      </c>
      <c r="C23408" s="7" t="n">
        <v>9</v>
      </c>
      <c r="D23408" s="7" t="s">
        <v>1208</v>
      </c>
      <c r="E23408" s="7" t="n">
        <v>2</v>
      </c>
      <c r="F23408" s="7" t="n">
        <v>0</v>
      </c>
    </row>
    <row r="23409" spans="1:9">
      <c r="A23409" t="s">
        <v>4</v>
      </c>
      <c r="B23409" s="4" t="s">
        <v>5</v>
      </c>
    </row>
    <row r="23410" spans="1:9">
      <c r="A23410" t="n">
        <v>199346</v>
      </c>
      <c r="B23410" s="41" t="n">
        <v>28</v>
      </c>
    </row>
    <row r="23411" spans="1:9">
      <c r="A23411" t="s">
        <v>4</v>
      </c>
      <c r="B23411" s="4" t="s">
        <v>5</v>
      </c>
      <c r="C23411" s="4" t="s">
        <v>8</v>
      </c>
      <c r="D23411" s="4" t="s">
        <v>7</v>
      </c>
      <c r="E23411" s="4" t="s">
        <v>8</v>
      </c>
      <c r="F23411" s="4" t="s">
        <v>7</v>
      </c>
      <c r="G23411" s="4" t="s">
        <v>8</v>
      </c>
      <c r="H23411" s="4" t="s">
        <v>8</v>
      </c>
      <c r="I23411" s="4" t="s">
        <v>7</v>
      </c>
      <c r="J23411" s="4" t="s">
        <v>8</v>
      </c>
      <c r="K23411" s="4" t="s">
        <v>8</v>
      </c>
      <c r="L23411" s="4" t="s">
        <v>7</v>
      </c>
      <c r="M23411" s="4" t="s">
        <v>8</v>
      </c>
      <c r="N23411" s="4" t="s">
        <v>8</v>
      </c>
      <c r="O23411" s="4" t="s">
        <v>7</v>
      </c>
      <c r="P23411" s="4" t="s">
        <v>8</v>
      </c>
      <c r="Q23411" s="4" t="s">
        <v>8</v>
      </c>
      <c r="R23411" s="4" t="s">
        <v>7</v>
      </c>
      <c r="S23411" s="4" t="s">
        <v>8</v>
      </c>
      <c r="T23411" s="4" t="s">
        <v>8</v>
      </c>
      <c r="U23411" s="4" t="s">
        <v>7</v>
      </c>
      <c r="V23411" s="4" t="s">
        <v>8</v>
      </c>
      <c r="W23411" s="4" t="s">
        <v>8</v>
      </c>
      <c r="X23411" s="4" t="s">
        <v>7</v>
      </c>
      <c r="Y23411" s="4" t="s">
        <v>8</v>
      </c>
      <c r="Z23411" s="4" t="s">
        <v>8</v>
      </c>
      <c r="AA23411" s="4" t="s">
        <v>7</v>
      </c>
      <c r="AB23411" s="4" t="s">
        <v>8</v>
      </c>
      <c r="AC23411" s="4" t="s">
        <v>8</v>
      </c>
      <c r="AD23411" s="4" t="s">
        <v>7</v>
      </c>
      <c r="AE23411" s="4" t="s">
        <v>8</v>
      </c>
      <c r="AF23411" s="4" t="s">
        <v>8</v>
      </c>
      <c r="AG23411" s="4" t="s">
        <v>7</v>
      </c>
      <c r="AH23411" s="4" t="s">
        <v>8</v>
      </c>
      <c r="AI23411" s="4" t="s">
        <v>8</v>
      </c>
      <c r="AJ23411" s="4" t="s">
        <v>7</v>
      </c>
      <c r="AK23411" s="4" t="s">
        <v>8</v>
      </c>
      <c r="AL23411" s="4" t="s">
        <v>8</v>
      </c>
      <c r="AM23411" s="4" t="s">
        <v>7</v>
      </c>
      <c r="AN23411" s="4" t="s">
        <v>8</v>
      </c>
      <c r="AO23411" s="4" t="s">
        <v>8</v>
      </c>
      <c r="AP23411" s="4" t="s">
        <v>7</v>
      </c>
      <c r="AQ23411" s="4" t="s">
        <v>8</v>
      </c>
      <c r="AR23411" s="4" t="s">
        <v>8</v>
      </c>
      <c r="AS23411" s="4" t="s">
        <v>7</v>
      </c>
      <c r="AT23411" s="4" t="s">
        <v>8</v>
      </c>
      <c r="AU23411" s="4" t="s">
        <v>8</v>
      </c>
      <c r="AV23411" s="4" t="s">
        <v>7</v>
      </c>
      <c r="AW23411" s="4" t="s">
        <v>8</v>
      </c>
      <c r="AX23411" s="4" t="s">
        <v>8</v>
      </c>
      <c r="AY23411" s="4" t="s">
        <v>7</v>
      </c>
      <c r="AZ23411" s="4" t="s">
        <v>8</v>
      </c>
      <c r="BA23411" s="4" t="s">
        <v>8</v>
      </c>
      <c r="BB23411" s="4" t="s">
        <v>7</v>
      </c>
      <c r="BC23411" s="4" t="s">
        <v>8</v>
      </c>
      <c r="BD23411" s="4" t="s">
        <v>8</v>
      </c>
      <c r="BE23411" s="4" t="s">
        <v>7</v>
      </c>
      <c r="BF23411" s="4" t="s">
        <v>8</v>
      </c>
      <c r="BG23411" s="4" t="s">
        <v>8</v>
      </c>
      <c r="BH23411" s="4" t="s">
        <v>7</v>
      </c>
      <c r="BI23411" s="4" t="s">
        <v>8</v>
      </c>
      <c r="BJ23411" s="4" t="s">
        <v>8</v>
      </c>
      <c r="BK23411" s="4" t="s">
        <v>7</v>
      </c>
      <c r="BL23411" s="4" t="s">
        <v>8</v>
      </c>
      <c r="BM23411" s="4" t="s">
        <v>8</v>
      </c>
      <c r="BN23411" s="4" t="s">
        <v>7</v>
      </c>
      <c r="BO23411" s="4" t="s">
        <v>8</v>
      </c>
      <c r="BP23411" s="4" t="s">
        <v>8</v>
      </c>
      <c r="BQ23411" s="4" t="s">
        <v>7</v>
      </c>
      <c r="BR23411" s="4" t="s">
        <v>8</v>
      </c>
      <c r="BS23411" s="4" t="s">
        <v>8</v>
      </c>
      <c r="BT23411" s="4" t="s">
        <v>12</v>
      </c>
    </row>
    <row r="23412" spans="1:9">
      <c r="A23412" t="n">
        <v>199347</v>
      </c>
      <c r="B23412" s="12" t="n">
        <v>5</v>
      </c>
      <c r="C23412" s="7" t="n">
        <v>30</v>
      </c>
      <c r="D23412" s="7" t="n">
        <v>10624</v>
      </c>
      <c r="E23412" s="7" t="n">
        <v>30</v>
      </c>
      <c r="F23412" s="7" t="n">
        <v>10628</v>
      </c>
      <c r="G23412" s="7" t="n">
        <v>9</v>
      </c>
      <c r="H23412" s="7" t="n">
        <v>30</v>
      </c>
      <c r="I23412" s="7" t="n">
        <v>10637</v>
      </c>
      <c r="J23412" s="7" t="n">
        <v>9</v>
      </c>
      <c r="K23412" s="7" t="n">
        <v>30</v>
      </c>
      <c r="L23412" s="7" t="n">
        <v>10641</v>
      </c>
      <c r="M23412" s="7" t="n">
        <v>9</v>
      </c>
      <c r="N23412" s="7" t="n">
        <v>30</v>
      </c>
      <c r="O23412" s="7" t="n">
        <v>10643</v>
      </c>
      <c r="P23412" s="7" t="n">
        <v>9</v>
      </c>
      <c r="Q23412" s="7" t="n">
        <v>30</v>
      </c>
      <c r="R23412" s="7" t="n">
        <v>10653</v>
      </c>
      <c r="S23412" s="7" t="n">
        <v>9</v>
      </c>
      <c r="T23412" s="7" t="n">
        <v>30</v>
      </c>
      <c r="U23412" s="7" t="n">
        <v>10654</v>
      </c>
      <c r="V23412" s="7" t="n">
        <v>9</v>
      </c>
      <c r="W23412" s="7" t="n">
        <v>30</v>
      </c>
      <c r="X23412" s="7" t="n">
        <v>10660</v>
      </c>
      <c r="Y23412" s="7" t="n">
        <v>9</v>
      </c>
      <c r="Z23412" s="7" t="n">
        <v>30</v>
      </c>
      <c r="AA23412" s="7" t="n">
        <v>10665</v>
      </c>
      <c r="AB23412" s="7" t="n">
        <v>9</v>
      </c>
      <c r="AC23412" s="7" t="n">
        <v>30</v>
      </c>
      <c r="AD23412" s="7" t="n">
        <v>10671</v>
      </c>
      <c r="AE23412" s="7" t="n">
        <v>9</v>
      </c>
      <c r="AF23412" s="7" t="n">
        <v>30</v>
      </c>
      <c r="AG23412" s="7" t="n">
        <v>10675</v>
      </c>
      <c r="AH23412" s="7" t="n">
        <v>9</v>
      </c>
      <c r="AI23412" s="7" t="n">
        <v>30</v>
      </c>
      <c r="AJ23412" s="7" t="n">
        <v>10676</v>
      </c>
      <c r="AK23412" s="7" t="n">
        <v>9</v>
      </c>
      <c r="AL23412" s="7" t="n">
        <v>30</v>
      </c>
      <c r="AM23412" s="7" t="n">
        <v>10682</v>
      </c>
      <c r="AN23412" s="7" t="n">
        <v>9</v>
      </c>
      <c r="AO23412" s="7" t="n">
        <v>30</v>
      </c>
      <c r="AP23412" s="7" t="n">
        <v>10686</v>
      </c>
      <c r="AQ23412" s="7" t="n">
        <v>9</v>
      </c>
      <c r="AR23412" s="7" t="n">
        <v>30</v>
      </c>
      <c r="AS23412" s="7" t="n">
        <v>10688</v>
      </c>
      <c r="AT23412" s="7" t="n">
        <v>9</v>
      </c>
      <c r="AU23412" s="7" t="n">
        <v>30</v>
      </c>
      <c r="AV23412" s="7" t="n">
        <v>10691</v>
      </c>
      <c r="AW23412" s="7" t="n">
        <v>9</v>
      </c>
      <c r="AX23412" s="7" t="n">
        <v>30</v>
      </c>
      <c r="AY23412" s="7" t="n">
        <v>10692</v>
      </c>
      <c r="AZ23412" s="7" t="n">
        <v>9</v>
      </c>
      <c r="BA23412" s="7" t="n">
        <v>30</v>
      </c>
      <c r="BB23412" s="7" t="n">
        <v>10696</v>
      </c>
      <c r="BC23412" s="7" t="n">
        <v>9</v>
      </c>
      <c r="BD23412" s="7" t="n">
        <v>30</v>
      </c>
      <c r="BE23412" s="7" t="n">
        <v>10698</v>
      </c>
      <c r="BF23412" s="7" t="n">
        <v>9</v>
      </c>
      <c r="BG23412" s="7" t="n">
        <v>30</v>
      </c>
      <c r="BH23412" s="7" t="n">
        <v>10706</v>
      </c>
      <c r="BI23412" s="7" t="n">
        <v>9</v>
      </c>
      <c r="BJ23412" s="7" t="n">
        <v>30</v>
      </c>
      <c r="BK23412" s="7" t="n">
        <v>10708</v>
      </c>
      <c r="BL23412" s="7" t="n">
        <v>9</v>
      </c>
      <c r="BM23412" s="7" t="n">
        <v>30</v>
      </c>
      <c r="BN23412" s="7" t="n">
        <v>10711</v>
      </c>
      <c r="BO23412" s="7" t="n">
        <v>9</v>
      </c>
      <c r="BP23412" s="7" t="n">
        <v>30</v>
      </c>
      <c r="BQ23412" s="7" t="n">
        <v>10712</v>
      </c>
      <c r="BR23412" s="7" t="n">
        <v>9</v>
      </c>
      <c r="BS23412" s="7" t="n">
        <v>1</v>
      </c>
      <c r="BT23412" s="13" t="n">
        <f t="normal" ca="1">A23432</f>
        <v>0</v>
      </c>
    </row>
    <row r="23413" spans="1:9">
      <c r="A23413" t="s">
        <v>4</v>
      </c>
      <c r="B23413" s="4" t="s">
        <v>5</v>
      </c>
      <c r="C23413" s="4" t="s">
        <v>8</v>
      </c>
      <c r="D23413" s="4" t="s">
        <v>7</v>
      </c>
      <c r="E23413" s="4" t="s">
        <v>9</v>
      </c>
    </row>
    <row r="23414" spans="1:9">
      <c r="A23414" t="n">
        <v>199444</v>
      </c>
      <c r="B23414" s="39" t="n">
        <v>51</v>
      </c>
      <c r="C23414" s="7" t="n">
        <v>4</v>
      </c>
      <c r="D23414" s="7" t="n">
        <v>0</v>
      </c>
      <c r="E23414" s="7" t="s">
        <v>82</v>
      </c>
    </row>
    <row r="23415" spans="1:9">
      <c r="A23415" t="s">
        <v>4</v>
      </c>
      <c r="B23415" s="4" t="s">
        <v>5</v>
      </c>
      <c r="C23415" s="4" t="s">
        <v>7</v>
      </c>
    </row>
    <row r="23416" spans="1:9">
      <c r="A23416" t="n">
        <v>199458</v>
      </c>
      <c r="B23416" s="25" t="n">
        <v>16</v>
      </c>
      <c r="C23416" s="7" t="n">
        <v>0</v>
      </c>
    </row>
    <row r="23417" spans="1:9">
      <c r="A23417" t="s">
        <v>4</v>
      </c>
      <c r="B23417" s="4" t="s">
        <v>5</v>
      </c>
      <c r="C23417" s="4" t="s">
        <v>7</v>
      </c>
      <c r="D23417" s="4" t="s">
        <v>74</v>
      </c>
      <c r="E23417" s="4" t="s">
        <v>8</v>
      </c>
      <c r="F23417" s="4" t="s">
        <v>8</v>
      </c>
    </row>
    <row r="23418" spans="1:9">
      <c r="A23418" t="n">
        <v>199461</v>
      </c>
      <c r="B23418" s="40" t="n">
        <v>26</v>
      </c>
      <c r="C23418" s="7" t="n">
        <v>0</v>
      </c>
      <c r="D23418" s="7" t="s">
        <v>1209</v>
      </c>
      <c r="E23418" s="7" t="n">
        <v>2</v>
      </c>
      <c r="F23418" s="7" t="n">
        <v>0</v>
      </c>
    </row>
    <row r="23419" spans="1:9">
      <c r="A23419" t="s">
        <v>4</v>
      </c>
      <c r="B23419" s="4" t="s">
        <v>5</v>
      </c>
    </row>
    <row r="23420" spans="1:9">
      <c r="A23420" t="n">
        <v>199561</v>
      </c>
      <c r="B23420" s="41" t="n">
        <v>28</v>
      </c>
    </row>
    <row r="23421" spans="1:9">
      <c r="A23421" t="s">
        <v>4</v>
      </c>
      <c r="B23421" s="4" t="s">
        <v>5</v>
      </c>
      <c r="C23421" s="4" t="s">
        <v>8</v>
      </c>
      <c r="D23421" s="4" t="s">
        <v>7</v>
      </c>
      <c r="E23421" s="4" t="s">
        <v>9</v>
      </c>
    </row>
    <row r="23422" spans="1:9">
      <c r="A23422" t="n">
        <v>199562</v>
      </c>
      <c r="B23422" s="39" t="n">
        <v>51</v>
      </c>
      <c r="C23422" s="7" t="n">
        <v>4</v>
      </c>
      <c r="D23422" s="7" t="n">
        <v>7</v>
      </c>
      <c r="E23422" s="7" t="s">
        <v>690</v>
      </c>
    </row>
    <row r="23423" spans="1:9">
      <c r="A23423" t="s">
        <v>4</v>
      </c>
      <c r="B23423" s="4" t="s">
        <v>5</v>
      </c>
      <c r="C23423" s="4" t="s">
        <v>7</v>
      </c>
    </row>
    <row r="23424" spans="1:9">
      <c r="A23424" t="n">
        <v>199575</v>
      </c>
      <c r="B23424" s="25" t="n">
        <v>16</v>
      </c>
      <c r="C23424" s="7" t="n">
        <v>0</v>
      </c>
    </row>
    <row r="23425" spans="1:72">
      <c r="A23425" t="s">
        <v>4</v>
      </c>
      <c r="B23425" s="4" t="s">
        <v>5</v>
      </c>
      <c r="C23425" s="4" t="s">
        <v>7</v>
      </c>
      <c r="D23425" s="4" t="s">
        <v>74</v>
      </c>
      <c r="E23425" s="4" t="s">
        <v>8</v>
      </c>
      <c r="F23425" s="4" t="s">
        <v>8</v>
      </c>
    </row>
    <row r="23426" spans="1:72">
      <c r="A23426" t="n">
        <v>199578</v>
      </c>
      <c r="B23426" s="40" t="n">
        <v>26</v>
      </c>
      <c r="C23426" s="7" t="n">
        <v>7</v>
      </c>
      <c r="D23426" s="7" t="s">
        <v>1210</v>
      </c>
      <c r="E23426" s="7" t="n">
        <v>2</v>
      </c>
      <c r="F23426" s="7" t="n">
        <v>0</v>
      </c>
    </row>
    <row r="23427" spans="1:72">
      <c r="A23427" t="s">
        <v>4</v>
      </c>
      <c r="B23427" s="4" t="s">
        <v>5</v>
      </c>
    </row>
    <row r="23428" spans="1:72">
      <c r="A23428" t="n">
        <v>199620</v>
      </c>
      <c r="B23428" s="41" t="n">
        <v>28</v>
      </c>
    </row>
    <row r="23429" spans="1:72">
      <c r="A23429" t="s">
        <v>4</v>
      </c>
      <c r="B23429" s="4" t="s">
        <v>5</v>
      </c>
      <c r="C23429" s="4" t="s">
        <v>12</v>
      </c>
    </row>
    <row r="23430" spans="1:72">
      <c r="A23430" t="n">
        <v>199621</v>
      </c>
      <c r="B23430" s="15" t="n">
        <v>3</v>
      </c>
      <c r="C23430" s="13" t="n">
        <f t="normal" ca="1">A23448</f>
        <v>0</v>
      </c>
    </row>
    <row r="23431" spans="1:72">
      <c r="A23431" t="s">
        <v>4</v>
      </c>
      <c r="B23431" s="4" t="s">
        <v>5</v>
      </c>
      <c r="C23431" s="4" t="s">
        <v>8</v>
      </c>
      <c r="D23431" s="4" t="s">
        <v>7</v>
      </c>
      <c r="E23431" s="4" t="s">
        <v>9</v>
      </c>
    </row>
    <row r="23432" spans="1:72">
      <c r="A23432" t="n">
        <v>199626</v>
      </c>
      <c r="B23432" s="39" t="n">
        <v>51</v>
      </c>
      <c r="C23432" s="7" t="n">
        <v>4</v>
      </c>
      <c r="D23432" s="7" t="n">
        <v>0</v>
      </c>
      <c r="E23432" s="7" t="s">
        <v>999</v>
      </c>
    </row>
    <row r="23433" spans="1:72">
      <c r="A23433" t="s">
        <v>4</v>
      </c>
      <c r="B23433" s="4" t="s">
        <v>5</v>
      </c>
      <c r="C23433" s="4" t="s">
        <v>7</v>
      </c>
    </row>
    <row r="23434" spans="1:72">
      <c r="A23434" t="n">
        <v>199639</v>
      </c>
      <c r="B23434" s="25" t="n">
        <v>16</v>
      </c>
      <c r="C23434" s="7" t="n">
        <v>0</v>
      </c>
    </row>
    <row r="23435" spans="1:72">
      <c r="A23435" t="s">
        <v>4</v>
      </c>
      <c r="B23435" s="4" t="s">
        <v>5</v>
      </c>
      <c r="C23435" s="4" t="s">
        <v>7</v>
      </c>
      <c r="D23435" s="4" t="s">
        <v>74</v>
      </c>
      <c r="E23435" s="4" t="s">
        <v>8</v>
      </c>
      <c r="F23435" s="4" t="s">
        <v>8</v>
      </c>
    </row>
    <row r="23436" spans="1:72">
      <c r="A23436" t="n">
        <v>199642</v>
      </c>
      <c r="B23436" s="40" t="n">
        <v>26</v>
      </c>
      <c r="C23436" s="7" t="n">
        <v>0</v>
      </c>
      <c r="D23436" s="7" t="s">
        <v>1211</v>
      </c>
      <c r="E23436" s="7" t="n">
        <v>2</v>
      </c>
      <c r="F23436" s="7" t="n">
        <v>0</v>
      </c>
    </row>
    <row r="23437" spans="1:72">
      <c r="A23437" t="s">
        <v>4</v>
      </c>
      <c r="B23437" s="4" t="s">
        <v>5</v>
      </c>
    </row>
    <row r="23438" spans="1:72">
      <c r="A23438" t="n">
        <v>199710</v>
      </c>
      <c r="B23438" s="41" t="n">
        <v>28</v>
      </c>
    </row>
    <row r="23439" spans="1:72">
      <c r="A23439" t="s">
        <v>4</v>
      </c>
      <c r="B23439" s="4" t="s">
        <v>5</v>
      </c>
      <c r="C23439" s="4" t="s">
        <v>8</v>
      </c>
      <c r="D23439" s="4" t="s">
        <v>7</v>
      </c>
      <c r="E23439" s="4" t="s">
        <v>9</v>
      </c>
    </row>
    <row r="23440" spans="1:72">
      <c r="A23440" t="n">
        <v>199711</v>
      </c>
      <c r="B23440" s="39" t="n">
        <v>51</v>
      </c>
      <c r="C23440" s="7" t="n">
        <v>4</v>
      </c>
      <c r="D23440" s="7" t="n">
        <v>7</v>
      </c>
      <c r="E23440" s="7" t="s">
        <v>1212</v>
      </c>
    </row>
    <row r="23441" spans="1:6">
      <c r="A23441" t="s">
        <v>4</v>
      </c>
      <c r="B23441" s="4" t="s">
        <v>5</v>
      </c>
      <c r="C23441" s="4" t="s">
        <v>7</v>
      </c>
    </row>
    <row r="23442" spans="1:6">
      <c r="A23442" t="n">
        <v>199724</v>
      </c>
      <c r="B23442" s="25" t="n">
        <v>16</v>
      </c>
      <c r="C23442" s="7" t="n">
        <v>0</v>
      </c>
    </row>
    <row r="23443" spans="1:6">
      <c r="A23443" t="s">
        <v>4</v>
      </c>
      <c r="B23443" s="4" t="s">
        <v>5</v>
      </c>
      <c r="C23443" s="4" t="s">
        <v>7</v>
      </c>
      <c r="D23443" s="4" t="s">
        <v>74</v>
      </c>
      <c r="E23443" s="4" t="s">
        <v>8</v>
      </c>
      <c r="F23443" s="4" t="s">
        <v>8</v>
      </c>
    </row>
    <row r="23444" spans="1:6">
      <c r="A23444" t="n">
        <v>199727</v>
      </c>
      <c r="B23444" s="40" t="n">
        <v>26</v>
      </c>
      <c r="C23444" s="7" t="n">
        <v>7</v>
      </c>
      <c r="D23444" s="7" t="s">
        <v>1213</v>
      </c>
      <c r="E23444" s="7" t="n">
        <v>2</v>
      </c>
      <c r="F23444" s="7" t="n">
        <v>0</v>
      </c>
    </row>
    <row r="23445" spans="1:6">
      <c r="A23445" t="s">
        <v>4</v>
      </c>
      <c r="B23445" s="4" t="s">
        <v>5</v>
      </c>
    </row>
    <row r="23446" spans="1:6">
      <c r="A23446" t="n">
        <v>199769</v>
      </c>
      <c r="B23446" s="41" t="n">
        <v>28</v>
      </c>
    </row>
    <row r="23447" spans="1:6">
      <c r="A23447" t="s">
        <v>4</v>
      </c>
      <c r="B23447" s="4" t="s">
        <v>5</v>
      </c>
      <c r="C23447" s="4" t="s">
        <v>8</v>
      </c>
      <c r="D23447" s="4" t="s">
        <v>7</v>
      </c>
      <c r="E23447" s="4" t="s">
        <v>9</v>
      </c>
    </row>
    <row r="23448" spans="1:6">
      <c r="A23448" t="n">
        <v>199770</v>
      </c>
      <c r="B23448" s="39" t="n">
        <v>51</v>
      </c>
      <c r="C23448" s="7" t="n">
        <v>4</v>
      </c>
      <c r="D23448" s="7" t="n">
        <v>8</v>
      </c>
      <c r="E23448" s="7" t="s">
        <v>1062</v>
      </c>
    </row>
    <row r="23449" spans="1:6">
      <c r="A23449" t="s">
        <v>4</v>
      </c>
      <c r="B23449" s="4" t="s">
        <v>5</v>
      </c>
      <c r="C23449" s="4" t="s">
        <v>7</v>
      </c>
    </row>
    <row r="23450" spans="1:6">
      <c r="A23450" t="n">
        <v>199784</v>
      </c>
      <c r="B23450" s="25" t="n">
        <v>16</v>
      </c>
      <c r="C23450" s="7" t="n">
        <v>0</v>
      </c>
    </row>
    <row r="23451" spans="1:6">
      <c r="A23451" t="s">
        <v>4</v>
      </c>
      <c r="B23451" s="4" t="s">
        <v>5</v>
      </c>
      <c r="C23451" s="4" t="s">
        <v>7</v>
      </c>
      <c r="D23451" s="4" t="s">
        <v>74</v>
      </c>
      <c r="E23451" s="4" t="s">
        <v>8</v>
      </c>
      <c r="F23451" s="4" t="s">
        <v>8</v>
      </c>
    </row>
    <row r="23452" spans="1:6">
      <c r="A23452" t="n">
        <v>199787</v>
      </c>
      <c r="B23452" s="40" t="n">
        <v>26</v>
      </c>
      <c r="C23452" s="7" t="n">
        <v>8</v>
      </c>
      <c r="D23452" s="7" t="s">
        <v>1214</v>
      </c>
      <c r="E23452" s="7" t="n">
        <v>2</v>
      </c>
      <c r="F23452" s="7" t="n">
        <v>0</v>
      </c>
    </row>
    <row r="23453" spans="1:6">
      <c r="A23453" t="s">
        <v>4</v>
      </c>
      <c r="B23453" s="4" t="s">
        <v>5</v>
      </c>
    </row>
    <row r="23454" spans="1:6">
      <c r="A23454" t="n">
        <v>199832</v>
      </c>
      <c r="B23454" s="41" t="n">
        <v>28</v>
      </c>
    </row>
    <row r="23455" spans="1:6">
      <c r="A23455" t="s">
        <v>4</v>
      </c>
      <c r="B23455" s="4" t="s">
        <v>5</v>
      </c>
      <c r="C23455" s="4" t="s">
        <v>8</v>
      </c>
      <c r="D23455" s="4" t="s">
        <v>7</v>
      </c>
      <c r="E23455" s="4" t="s">
        <v>7</v>
      </c>
      <c r="F23455" s="4" t="s">
        <v>8</v>
      </c>
    </row>
    <row r="23456" spans="1:6">
      <c r="A23456" t="n">
        <v>199833</v>
      </c>
      <c r="B23456" s="37" t="n">
        <v>25</v>
      </c>
      <c r="C23456" s="7" t="n">
        <v>1</v>
      </c>
      <c r="D23456" s="7" t="n">
        <v>60</v>
      </c>
      <c r="E23456" s="7" t="n">
        <v>640</v>
      </c>
      <c r="F23456" s="7" t="n">
        <v>2</v>
      </c>
    </row>
    <row r="23457" spans="1:6">
      <c r="A23457" t="s">
        <v>4</v>
      </c>
      <c r="B23457" s="4" t="s">
        <v>5</v>
      </c>
      <c r="C23457" s="4" t="s">
        <v>8</v>
      </c>
      <c r="D23457" s="4" t="s">
        <v>7</v>
      </c>
      <c r="E23457" s="4" t="s">
        <v>9</v>
      </c>
    </row>
    <row r="23458" spans="1:6">
      <c r="A23458" t="n">
        <v>199840</v>
      </c>
      <c r="B23458" s="39" t="n">
        <v>51</v>
      </c>
      <c r="C23458" s="7" t="n">
        <v>4</v>
      </c>
      <c r="D23458" s="7" t="n">
        <v>83</v>
      </c>
      <c r="E23458" s="7" t="s">
        <v>625</v>
      </c>
    </row>
    <row r="23459" spans="1:6">
      <c r="A23459" t="s">
        <v>4</v>
      </c>
      <c r="B23459" s="4" t="s">
        <v>5</v>
      </c>
      <c r="C23459" s="4" t="s">
        <v>7</v>
      </c>
    </row>
    <row r="23460" spans="1:6">
      <c r="A23460" t="n">
        <v>199854</v>
      </c>
      <c r="B23460" s="25" t="n">
        <v>16</v>
      </c>
      <c r="C23460" s="7" t="n">
        <v>0</v>
      </c>
    </row>
    <row r="23461" spans="1:6">
      <c r="A23461" t="s">
        <v>4</v>
      </c>
      <c r="B23461" s="4" t="s">
        <v>5</v>
      </c>
      <c r="C23461" s="4" t="s">
        <v>7</v>
      </c>
      <c r="D23461" s="4" t="s">
        <v>74</v>
      </c>
      <c r="E23461" s="4" t="s">
        <v>8</v>
      </c>
      <c r="F23461" s="4" t="s">
        <v>8</v>
      </c>
    </row>
    <row r="23462" spans="1:6">
      <c r="A23462" t="n">
        <v>199857</v>
      </c>
      <c r="B23462" s="40" t="n">
        <v>26</v>
      </c>
      <c r="C23462" s="7" t="n">
        <v>83</v>
      </c>
      <c r="D23462" s="7" t="s">
        <v>1215</v>
      </c>
      <c r="E23462" s="7" t="n">
        <v>2</v>
      </c>
      <c r="F23462" s="7" t="n">
        <v>0</v>
      </c>
    </row>
    <row r="23463" spans="1:6">
      <c r="A23463" t="s">
        <v>4</v>
      </c>
      <c r="B23463" s="4" t="s">
        <v>5</v>
      </c>
    </row>
    <row r="23464" spans="1:6">
      <c r="A23464" t="n">
        <v>199967</v>
      </c>
      <c r="B23464" s="41" t="n">
        <v>28</v>
      </c>
    </row>
    <row r="23465" spans="1:6">
      <c r="A23465" t="s">
        <v>4</v>
      </c>
      <c r="B23465" s="4" t="s">
        <v>5</v>
      </c>
      <c r="C23465" s="4" t="s">
        <v>8</v>
      </c>
      <c r="D23465" s="4" t="s">
        <v>7</v>
      </c>
      <c r="E23465" s="4" t="s">
        <v>7</v>
      </c>
      <c r="F23465" s="4" t="s">
        <v>8</v>
      </c>
    </row>
    <row r="23466" spans="1:6">
      <c r="A23466" t="n">
        <v>199968</v>
      </c>
      <c r="B23466" s="37" t="n">
        <v>25</v>
      </c>
      <c r="C23466" s="7" t="n">
        <v>1</v>
      </c>
      <c r="D23466" s="7" t="n">
        <v>60</v>
      </c>
      <c r="E23466" s="7" t="n">
        <v>640</v>
      </c>
      <c r="F23466" s="7" t="n">
        <v>1</v>
      </c>
    </row>
    <row r="23467" spans="1:6">
      <c r="A23467" t="s">
        <v>4</v>
      </c>
      <c r="B23467" s="4" t="s">
        <v>5</v>
      </c>
      <c r="C23467" s="4" t="s">
        <v>8</v>
      </c>
      <c r="D23467" s="4" t="s">
        <v>7</v>
      </c>
      <c r="E23467" s="4" t="s">
        <v>9</v>
      </c>
    </row>
    <row r="23468" spans="1:6">
      <c r="A23468" t="n">
        <v>199975</v>
      </c>
      <c r="B23468" s="39" t="n">
        <v>51</v>
      </c>
      <c r="C23468" s="7" t="n">
        <v>4</v>
      </c>
      <c r="D23468" s="7" t="n">
        <v>7032</v>
      </c>
      <c r="E23468" s="7" t="s">
        <v>529</v>
      </c>
    </row>
    <row r="23469" spans="1:6">
      <c r="A23469" t="s">
        <v>4</v>
      </c>
      <c r="B23469" s="4" t="s">
        <v>5</v>
      </c>
      <c r="C23469" s="4" t="s">
        <v>7</v>
      </c>
    </row>
    <row r="23470" spans="1:6">
      <c r="A23470" t="n">
        <v>199988</v>
      </c>
      <c r="B23470" s="25" t="n">
        <v>16</v>
      </c>
      <c r="C23470" s="7" t="n">
        <v>0</v>
      </c>
    </row>
    <row r="23471" spans="1:6">
      <c r="A23471" t="s">
        <v>4</v>
      </c>
      <c r="B23471" s="4" t="s">
        <v>5</v>
      </c>
      <c r="C23471" s="4" t="s">
        <v>7</v>
      </c>
      <c r="D23471" s="4" t="s">
        <v>74</v>
      </c>
      <c r="E23471" s="4" t="s">
        <v>8</v>
      </c>
      <c r="F23471" s="4" t="s">
        <v>8</v>
      </c>
    </row>
    <row r="23472" spans="1:6">
      <c r="A23472" t="n">
        <v>199991</v>
      </c>
      <c r="B23472" s="40" t="n">
        <v>26</v>
      </c>
      <c r="C23472" s="7" t="n">
        <v>7032</v>
      </c>
      <c r="D23472" s="7" t="s">
        <v>1216</v>
      </c>
      <c r="E23472" s="7" t="n">
        <v>2</v>
      </c>
      <c r="F23472" s="7" t="n">
        <v>0</v>
      </c>
    </row>
    <row r="23473" spans="1:6">
      <c r="A23473" t="s">
        <v>4</v>
      </c>
      <c r="B23473" s="4" t="s">
        <v>5</v>
      </c>
    </row>
    <row r="23474" spans="1:6">
      <c r="A23474" t="n">
        <v>200084</v>
      </c>
      <c r="B23474" s="41" t="n">
        <v>28</v>
      </c>
    </row>
    <row r="23475" spans="1:6">
      <c r="A23475" t="s">
        <v>4</v>
      </c>
      <c r="B23475" s="4" t="s">
        <v>5</v>
      </c>
      <c r="C23475" s="4" t="s">
        <v>8</v>
      </c>
      <c r="D23475" s="4" t="s">
        <v>7</v>
      </c>
      <c r="E23475" s="4" t="s">
        <v>7</v>
      </c>
      <c r="F23475" s="4" t="s">
        <v>8</v>
      </c>
    </row>
    <row r="23476" spans="1:6">
      <c r="A23476" t="n">
        <v>200085</v>
      </c>
      <c r="B23476" s="37" t="n">
        <v>25</v>
      </c>
      <c r="C23476" s="7" t="n">
        <v>1</v>
      </c>
      <c r="D23476" s="7" t="n">
        <v>65535</v>
      </c>
      <c r="E23476" s="7" t="n">
        <v>65535</v>
      </c>
      <c r="F23476" s="7" t="n">
        <v>0</v>
      </c>
    </row>
    <row r="23477" spans="1:6">
      <c r="A23477" t="s">
        <v>4</v>
      </c>
      <c r="B23477" s="4" t="s">
        <v>5</v>
      </c>
      <c r="C23477" s="4" t="s">
        <v>7</v>
      </c>
      <c r="D23477" s="4" t="s">
        <v>8</v>
      </c>
    </row>
    <row r="23478" spans="1:6">
      <c r="A23478" t="n">
        <v>200092</v>
      </c>
      <c r="B23478" s="42" t="n">
        <v>89</v>
      </c>
      <c r="C23478" s="7" t="n">
        <v>65533</v>
      </c>
      <c r="D23478" s="7" t="n">
        <v>1</v>
      </c>
    </row>
    <row r="23479" spans="1:6">
      <c r="A23479" t="s">
        <v>4</v>
      </c>
      <c r="B23479" s="4" t="s">
        <v>5</v>
      </c>
      <c r="C23479" s="4" t="s">
        <v>8</v>
      </c>
      <c r="D23479" s="4" t="s">
        <v>7</v>
      </c>
      <c r="E23479" s="4" t="s">
        <v>13</v>
      </c>
    </row>
    <row r="23480" spans="1:6">
      <c r="A23480" t="n">
        <v>200096</v>
      </c>
      <c r="B23480" s="27" t="n">
        <v>58</v>
      </c>
      <c r="C23480" s="7" t="n">
        <v>101</v>
      </c>
      <c r="D23480" s="7" t="n">
        <v>300</v>
      </c>
      <c r="E23480" s="7" t="n">
        <v>1</v>
      </c>
    </row>
    <row r="23481" spans="1:6">
      <c r="A23481" t="s">
        <v>4</v>
      </c>
      <c r="B23481" s="4" t="s">
        <v>5</v>
      </c>
      <c r="C23481" s="4" t="s">
        <v>8</v>
      </c>
      <c r="D23481" s="4" t="s">
        <v>7</v>
      </c>
    </row>
    <row r="23482" spans="1:6">
      <c r="A23482" t="n">
        <v>200104</v>
      </c>
      <c r="B23482" s="27" t="n">
        <v>58</v>
      </c>
      <c r="C23482" s="7" t="n">
        <v>254</v>
      </c>
      <c r="D23482" s="7" t="n">
        <v>0</v>
      </c>
    </row>
    <row r="23483" spans="1:6">
      <c r="A23483" t="s">
        <v>4</v>
      </c>
      <c r="B23483" s="4" t="s">
        <v>5</v>
      </c>
      <c r="C23483" s="4" t="s">
        <v>8</v>
      </c>
      <c r="D23483" s="4" t="s">
        <v>8</v>
      </c>
      <c r="E23483" s="4" t="s">
        <v>13</v>
      </c>
      <c r="F23483" s="4" t="s">
        <v>13</v>
      </c>
      <c r="G23483" s="4" t="s">
        <v>13</v>
      </c>
      <c r="H23483" s="4" t="s">
        <v>7</v>
      </c>
    </row>
    <row r="23484" spans="1:6">
      <c r="A23484" t="n">
        <v>200108</v>
      </c>
      <c r="B23484" s="31" t="n">
        <v>45</v>
      </c>
      <c r="C23484" s="7" t="n">
        <v>2</v>
      </c>
      <c r="D23484" s="7" t="n">
        <v>3</v>
      </c>
      <c r="E23484" s="7" t="n">
        <v>-1.20000004768372</v>
      </c>
      <c r="F23484" s="7" t="n">
        <v>3.25</v>
      </c>
      <c r="G23484" s="7" t="n">
        <v>41</v>
      </c>
      <c r="H23484" s="7" t="n">
        <v>0</v>
      </c>
    </row>
    <row r="23485" spans="1:6">
      <c r="A23485" t="s">
        <v>4</v>
      </c>
      <c r="B23485" s="4" t="s">
        <v>5</v>
      </c>
      <c r="C23485" s="4" t="s">
        <v>8</v>
      </c>
      <c r="D23485" s="4" t="s">
        <v>8</v>
      </c>
      <c r="E23485" s="4" t="s">
        <v>13</v>
      </c>
      <c r="F23485" s="4" t="s">
        <v>13</v>
      </c>
      <c r="G23485" s="4" t="s">
        <v>13</v>
      </c>
      <c r="H23485" s="4" t="s">
        <v>7</v>
      </c>
      <c r="I23485" s="4" t="s">
        <v>8</v>
      </c>
    </row>
    <row r="23486" spans="1:6">
      <c r="A23486" t="n">
        <v>200125</v>
      </c>
      <c r="B23486" s="31" t="n">
        <v>45</v>
      </c>
      <c r="C23486" s="7" t="n">
        <v>4</v>
      </c>
      <c r="D23486" s="7" t="n">
        <v>3</v>
      </c>
      <c r="E23486" s="7" t="n">
        <v>354.799987792969</v>
      </c>
      <c r="F23486" s="7" t="n">
        <v>118.300003051758</v>
      </c>
      <c r="G23486" s="7" t="n">
        <v>0</v>
      </c>
      <c r="H23486" s="7" t="n">
        <v>0</v>
      </c>
      <c r="I23486" s="7" t="n">
        <v>0</v>
      </c>
    </row>
    <row r="23487" spans="1:6">
      <c r="A23487" t="s">
        <v>4</v>
      </c>
      <c r="B23487" s="4" t="s">
        <v>5</v>
      </c>
      <c r="C23487" s="4" t="s">
        <v>8</v>
      </c>
      <c r="D23487" s="4" t="s">
        <v>8</v>
      </c>
      <c r="E23487" s="4" t="s">
        <v>13</v>
      </c>
      <c r="F23487" s="4" t="s">
        <v>7</v>
      </c>
    </row>
    <row r="23488" spans="1:6">
      <c r="A23488" t="n">
        <v>200143</v>
      </c>
      <c r="B23488" s="31" t="n">
        <v>45</v>
      </c>
      <c r="C23488" s="7" t="n">
        <v>5</v>
      </c>
      <c r="D23488" s="7" t="n">
        <v>3</v>
      </c>
      <c r="E23488" s="7" t="n">
        <v>1.5</v>
      </c>
      <c r="F23488" s="7" t="n">
        <v>0</v>
      </c>
    </row>
    <row r="23489" spans="1:9">
      <c r="A23489" t="s">
        <v>4</v>
      </c>
      <c r="B23489" s="4" t="s">
        <v>5</v>
      </c>
      <c r="C23489" s="4" t="s">
        <v>8</v>
      </c>
      <c r="D23489" s="4" t="s">
        <v>8</v>
      </c>
      <c r="E23489" s="4" t="s">
        <v>13</v>
      </c>
      <c r="F23489" s="4" t="s">
        <v>7</v>
      </c>
    </row>
    <row r="23490" spans="1:9">
      <c r="A23490" t="n">
        <v>200152</v>
      </c>
      <c r="B23490" s="31" t="n">
        <v>45</v>
      </c>
      <c r="C23490" s="7" t="n">
        <v>11</v>
      </c>
      <c r="D23490" s="7" t="n">
        <v>3</v>
      </c>
      <c r="E23490" s="7" t="n">
        <v>34</v>
      </c>
      <c r="F23490" s="7" t="n">
        <v>0</v>
      </c>
    </row>
    <row r="23491" spans="1:9">
      <c r="A23491" t="s">
        <v>4</v>
      </c>
      <c r="B23491" s="4" t="s">
        <v>5</v>
      </c>
      <c r="C23491" s="4" t="s">
        <v>8</v>
      </c>
      <c r="D23491" s="4" t="s">
        <v>8</v>
      </c>
      <c r="E23491" s="4" t="s">
        <v>13</v>
      </c>
      <c r="F23491" s="4" t="s">
        <v>13</v>
      </c>
      <c r="G23491" s="4" t="s">
        <v>13</v>
      </c>
      <c r="H23491" s="4" t="s">
        <v>7</v>
      </c>
      <c r="I23491" s="4" t="s">
        <v>8</v>
      </c>
    </row>
    <row r="23492" spans="1:9">
      <c r="A23492" t="n">
        <v>200161</v>
      </c>
      <c r="B23492" s="31" t="n">
        <v>45</v>
      </c>
      <c r="C23492" s="7" t="n">
        <v>4</v>
      </c>
      <c r="D23492" s="7" t="n">
        <v>3</v>
      </c>
      <c r="E23492" s="7" t="n">
        <v>0.340000003576279</v>
      </c>
      <c r="F23492" s="7" t="n">
        <v>129.320007324219</v>
      </c>
      <c r="G23492" s="7" t="n">
        <v>0</v>
      </c>
      <c r="H23492" s="7" t="n">
        <v>20000</v>
      </c>
      <c r="I23492" s="7" t="n">
        <v>1</v>
      </c>
    </row>
    <row r="23493" spans="1:9">
      <c r="A23493" t="s">
        <v>4</v>
      </c>
      <c r="B23493" s="4" t="s">
        <v>5</v>
      </c>
      <c r="C23493" s="4" t="s">
        <v>8</v>
      </c>
      <c r="D23493" s="4" t="s">
        <v>7</v>
      </c>
      <c r="E23493" s="4" t="s">
        <v>9</v>
      </c>
      <c r="F23493" s="4" t="s">
        <v>9</v>
      </c>
      <c r="G23493" s="4" t="s">
        <v>9</v>
      </c>
      <c r="H23493" s="4" t="s">
        <v>9</v>
      </c>
    </row>
    <row r="23494" spans="1:9">
      <c r="A23494" t="n">
        <v>200179</v>
      </c>
      <c r="B23494" s="39" t="n">
        <v>51</v>
      </c>
      <c r="C23494" s="7" t="n">
        <v>3</v>
      </c>
      <c r="D23494" s="7" t="n">
        <v>18</v>
      </c>
      <c r="E23494" s="7" t="s">
        <v>745</v>
      </c>
      <c r="F23494" s="7" t="s">
        <v>95</v>
      </c>
      <c r="G23494" s="7" t="s">
        <v>94</v>
      </c>
      <c r="H23494" s="7" t="s">
        <v>95</v>
      </c>
    </row>
    <row r="23495" spans="1:9">
      <c r="A23495" t="s">
        <v>4</v>
      </c>
      <c r="B23495" s="4" t="s">
        <v>5</v>
      </c>
      <c r="C23495" s="4" t="s">
        <v>8</v>
      </c>
      <c r="D23495" s="4" t="s">
        <v>7</v>
      </c>
    </row>
    <row r="23496" spans="1:9">
      <c r="A23496" t="n">
        <v>200192</v>
      </c>
      <c r="B23496" s="27" t="n">
        <v>58</v>
      </c>
      <c r="C23496" s="7" t="n">
        <v>255</v>
      </c>
      <c r="D23496" s="7" t="n">
        <v>0</v>
      </c>
    </row>
    <row r="23497" spans="1:9">
      <c r="A23497" t="s">
        <v>4</v>
      </c>
      <c r="B23497" s="4" t="s">
        <v>5</v>
      </c>
      <c r="C23497" s="4" t="s">
        <v>8</v>
      </c>
      <c r="D23497" s="4" t="s">
        <v>7</v>
      </c>
      <c r="E23497" s="4" t="s">
        <v>9</v>
      </c>
    </row>
    <row r="23498" spans="1:9">
      <c r="A23498" t="n">
        <v>200196</v>
      </c>
      <c r="B23498" s="39" t="n">
        <v>51</v>
      </c>
      <c r="C23498" s="7" t="n">
        <v>4</v>
      </c>
      <c r="D23498" s="7" t="n">
        <v>18</v>
      </c>
      <c r="E23498" s="7" t="s">
        <v>529</v>
      </c>
    </row>
    <row r="23499" spans="1:9">
      <c r="A23499" t="s">
        <v>4</v>
      </c>
      <c r="B23499" s="4" t="s">
        <v>5</v>
      </c>
      <c r="C23499" s="4" t="s">
        <v>7</v>
      </c>
    </row>
    <row r="23500" spans="1:9">
      <c r="A23500" t="n">
        <v>200209</v>
      </c>
      <c r="B23500" s="25" t="n">
        <v>16</v>
      </c>
      <c r="C23500" s="7" t="n">
        <v>0</v>
      </c>
    </row>
    <row r="23501" spans="1:9">
      <c r="A23501" t="s">
        <v>4</v>
      </c>
      <c r="B23501" s="4" t="s">
        <v>5</v>
      </c>
      <c r="C23501" s="4" t="s">
        <v>7</v>
      </c>
      <c r="D23501" s="4" t="s">
        <v>74</v>
      </c>
      <c r="E23501" s="4" t="s">
        <v>8</v>
      </c>
      <c r="F23501" s="4" t="s">
        <v>8</v>
      </c>
    </row>
    <row r="23502" spans="1:9">
      <c r="A23502" t="n">
        <v>200212</v>
      </c>
      <c r="B23502" s="40" t="n">
        <v>26</v>
      </c>
      <c r="C23502" s="7" t="n">
        <v>18</v>
      </c>
      <c r="D23502" s="7" t="s">
        <v>1217</v>
      </c>
      <c r="E23502" s="7" t="n">
        <v>2</v>
      </c>
      <c r="F23502" s="7" t="n">
        <v>0</v>
      </c>
    </row>
    <row r="23503" spans="1:9">
      <c r="A23503" t="s">
        <v>4</v>
      </c>
      <c r="B23503" s="4" t="s">
        <v>5</v>
      </c>
    </row>
    <row r="23504" spans="1:9">
      <c r="A23504" t="n">
        <v>200260</v>
      </c>
      <c r="B23504" s="41" t="n">
        <v>28</v>
      </c>
    </row>
    <row r="23505" spans="1:9">
      <c r="A23505" t="s">
        <v>4</v>
      </c>
      <c r="B23505" s="4" t="s">
        <v>5</v>
      </c>
      <c r="C23505" s="4" t="s">
        <v>8</v>
      </c>
      <c r="D23505" s="4" t="s">
        <v>7</v>
      </c>
      <c r="E23505" s="4" t="s">
        <v>9</v>
      </c>
      <c r="F23505" s="4" t="s">
        <v>9</v>
      </c>
      <c r="G23505" s="4" t="s">
        <v>9</v>
      </c>
      <c r="H23505" s="4" t="s">
        <v>9</v>
      </c>
    </row>
    <row r="23506" spans="1:9">
      <c r="A23506" t="n">
        <v>200261</v>
      </c>
      <c r="B23506" s="39" t="n">
        <v>51</v>
      </c>
      <c r="C23506" s="7" t="n">
        <v>3</v>
      </c>
      <c r="D23506" s="7" t="n">
        <v>18</v>
      </c>
      <c r="E23506" s="7" t="s">
        <v>740</v>
      </c>
      <c r="F23506" s="7" t="s">
        <v>239</v>
      </c>
      <c r="G23506" s="7" t="s">
        <v>94</v>
      </c>
      <c r="H23506" s="7" t="s">
        <v>95</v>
      </c>
    </row>
    <row r="23507" spans="1:9">
      <c r="A23507" t="s">
        <v>4</v>
      </c>
      <c r="B23507" s="4" t="s">
        <v>5</v>
      </c>
      <c r="C23507" s="4" t="s">
        <v>7</v>
      </c>
      <c r="D23507" s="4" t="s">
        <v>13</v>
      </c>
      <c r="E23507" s="4" t="s">
        <v>13</v>
      </c>
      <c r="F23507" s="4" t="s">
        <v>13</v>
      </c>
      <c r="G23507" s="4" t="s">
        <v>7</v>
      </c>
      <c r="H23507" s="4" t="s">
        <v>7</v>
      </c>
    </row>
    <row r="23508" spans="1:9">
      <c r="A23508" t="n">
        <v>200274</v>
      </c>
      <c r="B23508" s="55" t="n">
        <v>60</v>
      </c>
      <c r="C23508" s="7" t="n">
        <v>18</v>
      </c>
      <c r="D23508" s="7" t="n">
        <v>0</v>
      </c>
      <c r="E23508" s="7" t="n">
        <v>-10</v>
      </c>
      <c r="F23508" s="7" t="n">
        <v>0</v>
      </c>
      <c r="G23508" s="7" t="n">
        <v>1000</v>
      </c>
      <c r="H23508" s="7" t="n">
        <v>0</v>
      </c>
    </row>
    <row r="23509" spans="1:9">
      <c r="A23509" t="s">
        <v>4</v>
      </c>
      <c r="B23509" s="4" t="s">
        <v>5</v>
      </c>
      <c r="C23509" s="4" t="s">
        <v>7</v>
      </c>
    </row>
    <row r="23510" spans="1:9">
      <c r="A23510" t="n">
        <v>200293</v>
      </c>
      <c r="B23510" s="25" t="n">
        <v>16</v>
      </c>
      <c r="C23510" s="7" t="n">
        <v>500</v>
      </c>
    </row>
    <row r="23511" spans="1:9">
      <c r="A23511" t="s">
        <v>4</v>
      </c>
      <c r="B23511" s="4" t="s">
        <v>5</v>
      </c>
      <c r="C23511" s="4" t="s">
        <v>8</v>
      </c>
      <c r="D23511" s="4" t="s">
        <v>7</v>
      </c>
      <c r="E23511" s="4" t="s">
        <v>9</v>
      </c>
    </row>
    <row r="23512" spans="1:9">
      <c r="A23512" t="n">
        <v>200296</v>
      </c>
      <c r="B23512" s="39" t="n">
        <v>51</v>
      </c>
      <c r="C23512" s="7" t="n">
        <v>4</v>
      </c>
      <c r="D23512" s="7" t="n">
        <v>18</v>
      </c>
      <c r="E23512" s="7" t="s">
        <v>285</v>
      </c>
    </row>
    <row r="23513" spans="1:9">
      <c r="A23513" t="s">
        <v>4</v>
      </c>
      <c r="B23513" s="4" t="s">
        <v>5</v>
      </c>
      <c r="C23513" s="4" t="s">
        <v>7</v>
      </c>
    </row>
    <row r="23514" spans="1:9">
      <c r="A23514" t="n">
        <v>200310</v>
      </c>
      <c r="B23514" s="25" t="n">
        <v>16</v>
      </c>
      <c r="C23514" s="7" t="n">
        <v>0</v>
      </c>
    </row>
    <row r="23515" spans="1:9">
      <c r="A23515" t="s">
        <v>4</v>
      </c>
      <c r="B23515" s="4" t="s">
        <v>5</v>
      </c>
      <c r="C23515" s="4" t="s">
        <v>7</v>
      </c>
      <c r="D23515" s="4" t="s">
        <v>74</v>
      </c>
      <c r="E23515" s="4" t="s">
        <v>8</v>
      </c>
      <c r="F23515" s="4" t="s">
        <v>8</v>
      </c>
    </row>
    <row r="23516" spans="1:9">
      <c r="A23516" t="n">
        <v>200313</v>
      </c>
      <c r="B23516" s="40" t="n">
        <v>26</v>
      </c>
      <c r="C23516" s="7" t="n">
        <v>18</v>
      </c>
      <c r="D23516" s="7" t="s">
        <v>1218</v>
      </c>
      <c r="E23516" s="7" t="n">
        <v>2</v>
      </c>
      <c r="F23516" s="7" t="n">
        <v>0</v>
      </c>
    </row>
    <row r="23517" spans="1:9">
      <c r="A23517" t="s">
        <v>4</v>
      </c>
      <c r="B23517" s="4" t="s">
        <v>5</v>
      </c>
    </row>
    <row r="23518" spans="1:9">
      <c r="A23518" t="n">
        <v>200440</v>
      </c>
      <c r="B23518" s="41" t="n">
        <v>28</v>
      </c>
    </row>
    <row r="23519" spans="1:9">
      <c r="A23519" t="s">
        <v>4</v>
      </c>
      <c r="B23519" s="4" t="s">
        <v>5</v>
      </c>
      <c r="C23519" s="4" t="s">
        <v>7</v>
      </c>
      <c r="D23519" s="4" t="s">
        <v>13</v>
      </c>
      <c r="E23519" s="4" t="s">
        <v>13</v>
      </c>
      <c r="F23519" s="4" t="s">
        <v>13</v>
      </c>
      <c r="G23519" s="4" t="s">
        <v>7</v>
      </c>
      <c r="H23519" s="4" t="s">
        <v>7</v>
      </c>
    </row>
    <row r="23520" spans="1:9">
      <c r="A23520" t="n">
        <v>200441</v>
      </c>
      <c r="B23520" s="55" t="n">
        <v>60</v>
      </c>
      <c r="C23520" s="7" t="n">
        <v>18</v>
      </c>
      <c r="D23520" s="7" t="n">
        <v>0</v>
      </c>
      <c r="E23520" s="7" t="n">
        <v>0</v>
      </c>
      <c r="F23520" s="7" t="n">
        <v>0</v>
      </c>
      <c r="G23520" s="7" t="n">
        <v>1000</v>
      </c>
      <c r="H23520" s="7" t="n">
        <v>0</v>
      </c>
    </row>
    <row r="23521" spans="1:8">
      <c r="A23521" t="s">
        <v>4</v>
      </c>
      <c r="B23521" s="4" t="s">
        <v>5</v>
      </c>
      <c r="C23521" s="4" t="s">
        <v>7</v>
      </c>
    </row>
    <row r="23522" spans="1:8">
      <c r="A23522" t="n">
        <v>200460</v>
      </c>
      <c r="B23522" s="25" t="n">
        <v>16</v>
      </c>
      <c r="C23522" s="7" t="n">
        <v>500</v>
      </c>
    </row>
    <row r="23523" spans="1:8">
      <c r="A23523" t="s">
        <v>4</v>
      </c>
      <c r="B23523" s="4" t="s">
        <v>5</v>
      </c>
      <c r="C23523" s="4" t="s">
        <v>8</v>
      </c>
      <c r="D23523" s="4" t="s">
        <v>7</v>
      </c>
      <c r="E23523" s="4" t="s">
        <v>9</v>
      </c>
    </row>
    <row r="23524" spans="1:8">
      <c r="A23524" t="n">
        <v>200463</v>
      </c>
      <c r="B23524" s="39" t="n">
        <v>51</v>
      </c>
      <c r="C23524" s="7" t="n">
        <v>4</v>
      </c>
      <c r="D23524" s="7" t="n">
        <v>18</v>
      </c>
      <c r="E23524" s="7" t="s">
        <v>502</v>
      </c>
    </row>
    <row r="23525" spans="1:8">
      <c r="A23525" t="s">
        <v>4</v>
      </c>
      <c r="B23525" s="4" t="s">
        <v>5</v>
      </c>
      <c r="C23525" s="4" t="s">
        <v>7</v>
      </c>
    </row>
    <row r="23526" spans="1:8">
      <c r="A23526" t="n">
        <v>200476</v>
      </c>
      <c r="B23526" s="25" t="n">
        <v>16</v>
      </c>
      <c r="C23526" s="7" t="n">
        <v>0</v>
      </c>
    </row>
    <row r="23527" spans="1:8">
      <c r="A23527" t="s">
        <v>4</v>
      </c>
      <c r="B23527" s="4" t="s">
        <v>5</v>
      </c>
      <c r="C23527" s="4" t="s">
        <v>7</v>
      </c>
      <c r="D23527" s="4" t="s">
        <v>74</v>
      </c>
      <c r="E23527" s="4" t="s">
        <v>8</v>
      </c>
      <c r="F23527" s="4" t="s">
        <v>8</v>
      </c>
    </row>
    <row r="23528" spans="1:8">
      <c r="A23528" t="n">
        <v>200479</v>
      </c>
      <c r="B23528" s="40" t="n">
        <v>26</v>
      </c>
      <c r="C23528" s="7" t="n">
        <v>18</v>
      </c>
      <c r="D23528" s="7" t="s">
        <v>1219</v>
      </c>
      <c r="E23528" s="7" t="n">
        <v>2</v>
      </c>
      <c r="F23528" s="7" t="n">
        <v>0</v>
      </c>
    </row>
    <row r="23529" spans="1:8">
      <c r="A23529" t="s">
        <v>4</v>
      </c>
      <c r="B23529" s="4" t="s">
        <v>5</v>
      </c>
    </row>
    <row r="23530" spans="1:8">
      <c r="A23530" t="n">
        <v>200593</v>
      </c>
      <c r="B23530" s="41" t="n">
        <v>28</v>
      </c>
    </row>
    <row r="23531" spans="1:8">
      <c r="A23531" t="s">
        <v>4</v>
      </c>
      <c r="B23531" s="4" t="s">
        <v>5</v>
      </c>
      <c r="C23531" s="4" t="s">
        <v>7</v>
      </c>
    </row>
    <row r="23532" spans="1:8">
      <c r="A23532" t="n">
        <v>200594</v>
      </c>
      <c r="B23532" s="25" t="n">
        <v>16</v>
      </c>
      <c r="C23532" s="7" t="n">
        <v>500</v>
      </c>
    </row>
    <row r="23533" spans="1:8">
      <c r="A23533" t="s">
        <v>4</v>
      </c>
      <c r="B23533" s="4" t="s">
        <v>5</v>
      </c>
      <c r="C23533" s="4" t="s">
        <v>8</v>
      </c>
      <c r="D23533" s="4" t="s">
        <v>7</v>
      </c>
      <c r="E23533" s="4" t="s">
        <v>7</v>
      </c>
      <c r="F23533" s="4" t="s">
        <v>8</v>
      </c>
    </row>
    <row r="23534" spans="1:8">
      <c r="A23534" t="n">
        <v>200597</v>
      </c>
      <c r="B23534" s="37" t="n">
        <v>25</v>
      </c>
      <c r="C23534" s="7" t="n">
        <v>1</v>
      </c>
      <c r="D23534" s="7" t="n">
        <v>160</v>
      </c>
      <c r="E23534" s="7" t="n">
        <v>350</v>
      </c>
      <c r="F23534" s="7" t="n">
        <v>2</v>
      </c>
    </row>
    <row r="23535" spans="1:8">
      <c r="A23535" t="s">
        <v>4</v>
      </c>
      <c r="B23535" s="4" t="s">
        <v>5</v>
      </c>
      <c r="C23535" s="4" t="s">
        <v>9</v>
      </c>
      <c r="D23535" s="4" t="s">
        <v>7</v>
      </c>
    </row>
    <row r="23536" spans="1:8">
      <c r="A23536" t="n">
        <v>200604</v>
      </c>
      <c r="B23536" s="57" t="n">
        <v>29</v>
      </c>
      <c r="C23536" s="7" t="s">
        <v>1220</v>
      </c>
      <c r="D23536" s="7" t="n">
        <v>65533</v>
      </c>
    </row>
    <row r="23537" spans="1:6">
      <c r="A23537" t="s">
        <v>4</v>
      </c>
      <c r="B23537" s="4" t="s">
        <v>5</v>
      </c>
      <c r="C23537" s="4" t="s">
        <v>8</v>
      </c>
      <c r="D23537" s="4" t="s">
        <v>13</v>
      </c>
      <c r="E23537" s="4" t="s">
        <v>13</v>
      </c>
      <c r="F23537" s="4" t="s">
        <v>13</v>
      </c>
    </row>
    <row r="23538" spans="1:6">
      <c r="A23538" t="n">
        <v>200617</v>
      </c>
      <c r="B23538" s="31" t="n">
        <v>45</v>
      </c>
      <c r="C23538" s="7" t="n">
        <v>9</v>
      </c>
      <c r="D23538" s="7" t="n">
        <v>0.0500000007450581</v>
      </c>
      <c r="E23538" s="7" t="n">
        <v>0.0500000007450581</v>
      </c>
      <c r="F23538" s="7" t="n">
        <v>0.200000002980232</v>
      </c>
    </row>
    <row r="23539" spans="1:6">
      <c r="A23539" t="s">
        <v>4</v>
      </c>
      <c r="B23539" s="4" t="s">
        <v>5</v>
      </c>
      <c r="C23539" s="4" t="s">
        <v>8</v>
      </c>
      <c r="D23539" s="4" t="s">
        <v>7</v>
      </c>
      <c r="E23539" s="4" t="s">
        <v>9</v>
      </c>
    </row>
    <row r="23540" spans="1:6">
      <c r="A23540" t="n">
        <v>200631</v>
      </c>
      <c r="B23540" s="39" t="n">
        <v>51</v>
      </c>
      <c r="C23540" s="7" t="n">
        <v>4</v>
      </c>
      <c r="D23540" s="7" t="n">
        <v>0</v>
      </c>
      <c r="E23540" s="7" t="s">
        <v>73</v>
      </c>
    </row>
    <row r="23541" spans="1:6">
      <c r="A23541" t="s">
        <v>4</v>
      </c>
      <c r="B23541" s="4" t="s">
        <v>5</v>
      </c>
      <c r="C23541" s="4" t="s">
        <v>7</v>
      </c>
    </row>
    <row r="23542" spans="1:6">
      <c r="A23542" t="n">
        <v>200644</v>
      </c>
      <c r="B23542" s="25" t="n">
        <v>16</v>
      </c>
      <c r="C23542" s="7" t="n">
        <v>0</v>
      </c>
    </row>
    <row r="23543" spans="1:6">
      <c r="A23543" t="s">
        <v>4</v>
      </c>
      <c r="B23543" s="4" t="s">
        <v>5</v>
      </c>
      <c r="C23543" s="4" t="s">
        <v>7</v>
      </c>
      <c r="D23543" s="4" t="s">
        <v>74</v>
      </c>
      <c r="E23543" s="4" t="s">
        <v>8</v>
      </c>
      <c r="F23543" s="4" t="s">
        <v>8</v>
      </c>
    </row>
    <row r="23544" spans="1:6">
      <c r="A23544" t="n">
        <v>200647</v>
      </c>
      <c r="B23544" s="40" t="n">
        <v>26</v>
      </c>
      <c r="C23544" s="7" t="n">
        <v>0</v>
      </c>
      <c r="D23544" s="7" t="s">
        <v>1221</v>
      </c>
      <c r="E23544" s="7" t="n">
        <v>2</v>
      </c>
      <c r="F23544" s="7" t="n">
        <v>0</v>
      </c>
    </row>
    <row r="23545" spans="1:6">
      <c r="A23545" t="s">
        <v>4</v>
      </c>
      <c r="B23545" s="4" t="s">
        <v>5</v>
      </c>
    </row>
    <row r="23546" spans="1:6">
      <c r="A23546" t="n">
        <v>200683</v>
      </c>
      <c r="B23546" s="41" t="n">
        <v>28</v>
      </c>
    </row>
    <row r="23547" spans="1:6">
      <c r="A23547" t="s">
        <v>4</v>
      </c>
      <c r="B23547" s="4" t="s">
        <v>5</v>
      </c>
      <c r="C23547" s="4" t="s">
        <v>9</v>
      </c>
      <c r="D23547" s="4" t="s">
        <v>7</v>
      </c>
    </row>
    <row r="23548" spans="1:6">
      <c r="A23548" t="n">
        <v>200684</v>
      </c>
      <c r="B23548" s="57" t="n">
        <v>29</v>
      </c>
      <c r="C23548" s="7" t="s">
        <v>15</v>
      </c>
      <c r="D23548" s="7" t="n">
        <v>65533</v>
      </c>
    </row>
    <row r="23549" spans="1:6">
      <c r="A23549" t="s">
        <v>4</v>
      </c>
      <c r="B23549" s="4" t="s">
        <v>5</v>
      </c>
      <c r="C23549" s="4" t="s">
        <v>8</v>
      </c>
      <c r="D23549" s="4" t="s">
        <v>7</v>
      </c>
      <c r="E23549" s="4" t="s">
        <v>7</v>
      </c>
      <c r="F23549" s="4" t="s">
        <v>8</v>
      </c>
    </row>
    <row r="23550" spans="1:6">
      <c r="A23550" t="n">
        <v>200688</v>
      </c>
      <c r="B23550" s="37" t="n">
        <v>25</v>
      </c>
      <c r="C23550" s="7" t="n">
        <v>1</v>
      </c>
      <c r="D23550" s="7" t="n">
        <v>65535</v>
      </c>
      <c r="E23550" s="7" t="n">
        <v>65535</v>
      </c>
      <c r="F23550" s="7" t="n">
        <v>0</v>
      </c>
    </row>
    <row r="23551" spans="1:6">
      <c r="A23551" t="s">
        <v>4</v>
      </c>
      <c r="B23551" s="4" t="s">
        <v>5</v>
      </c>
      <c r="C23551" s="4" t="s">
        <v>7</v>
      </c>
      <c r="D23551" s="4" t="s">
        <v>8</v>
      </c>
    </row>
    <row r="23552" spans="1:6">
      <c r="A23552" t="n">
        <v>200695</v>
      </c>
      <c r="B23552" s="42" t="n">
        <v>89</v>
      </c>
      <c r="C23552" s="7" t="n">
        <v>65533</v>
      </c>
      <c r="D23552" s="7" t="n">
        <v>1</v>
      </c>
    </row>
    <row r="23553" spans="1:6">
      <c r="A23553" t="s">
        <v>4</v>
      </c>
      <c r="B23553" s="4" t="s">
        <v>5</v>
      </c>
      <c r="C23553" s="4" t="s">
        <v>8</v>
      </c>
      <c r="D23553" s="4" t="s">
        <v>7</v>
      </c>
      <c r="E23553" s="4" t="s">
        <v>13</v>
      </c>
    </row>
    <row r="23554" spans="1:6">
      <c r="A23554" t="n">
        <v>200699</v>
      </c>
      <c r="B23554" s="27" t="n">
        <v>58</v>
      </c>
      <c r="C23554" s="7" t="n">
        <v>101</v>
      </c>
      <c r="D23554" s="7" t="n">
        <v>300</v>
      </c>
      <c r="E23554" s="7" t="n">
        <v>1</v>
      </c>
    </row>
    <row r="23555" spans="1:6">
      <c r="A23555" t="s">
        <v>4</v>
      </c>
      <c r="B23555" s="4" t="s">
        <v>5</v>
      </c>
      <c r="C23555" s="4" t="s">
        <v>8</v>
      </c>
      <c r="D23555" s="4" t="s">
        <v>7</v>
      </c>
    </row>
    <row r="23556" spans="1:6">
      <c r="A23556" t="n">
        <v>200707</v>
      </c>
      <c r="B23556" s="27" t="n">
        <v>58</v>
      </c>
      <c r="C23556" s="7" t="n">
        <v>254</v>
      </c>
      <c r="D23556" s="7" t="n">
        <v>0</v>
      </c>
    </row>
    <row r="23557" spans="1:6">
      <c r="A23557" t="s">
        <v>4</v>
      </c>
      <c r="B23557" s="4" t="s">
        <v>5</v>
      </c>
      <c r="C23557" s="4" t="s">
        <v>8</v>
      </c>
      <c r="D23557" s="4" t="s">
        <v>7</v>
      </c>
      <c r="E23557" s="4" t="s">
        <v>9</v>
      </c>
      <c r="F23557" s="4" t="s">
        <v>9</v>
      </c>
      <c r="G23557" s="4" t="s">
        <v>9</v>
      </c>
      <c r="H23557" s="4" t="s">
        <v>9</v>
      </c>
    </row>
    <row r="23558" spans="1:6">
      <c r="A23558" t="n">
        <v>200711</v>
      </c>
      <c r="B23558" s="39" t="n">
        <v>51</v>
      </c>
      <c r="C23558" s="7" t="n">
        <v>3</v>
      </c>
      <c r="D23558" s="7" t="n">
        <v>0</v>
      </c>
      <c r="E23558" s="7" t="s">
        <v>739</v>
      </c>
      <c r="F23558" s="7" t="s">
        <v>455</v>
      </c>
      <c r="G23558" s="7" t="s">
        <v>94</v>
      </c>
      <c r="H23558" s="7" t="s">
        <v>95</v>
      </c>
    </row>
    <row r="23559" spans="1:6">
      <c r="A23559" t="s">
        <v>4</v>
      </c>
      <c r="B23559" s="4" t="s">
        <v>5</v>
      </c>
      <c r="C23559" s="4" t="s">
        <v>8</v>
      </c>
      <c r="D23559" s="4" t="s">
        <v>7</v>
      </c>
      <c r="E23559" s="4" t="s">
        <v>9</v>
      </c>
      <c r="F23559" s="4" t="s">
        <v>9</v>
      </c>
      <c r="G23559" s="4" t="s">
        <v>9</v>
      </c>
      <c r="H23559" s="4" t="s">
        <v>9</v>
      </c>
    </row>
    <row r="23560" spans="1:6">
      <c r="A23560" t="n">
        <v>200740</v>
      </c>
      <c r="B23560" s="39" t="n">
        <v>51</v>
      </c>
      <c r="C23560" s="7" t="n">
        <v>3</v>
      </c>
      <c r="D23560" s="7" t="n">
        <v>1</v>
      </c>
      <c r="E23560" s="7" t="s">
        <v>739</v>
      </c>
      <c r="F23560" s="7" t="s">
        <v>455</v>
      </c>
      <c r="G23560" s="7" t="s">
        <v>94</v>
      </c>
      <c r="H23560" s="7" t="s">
        <v>95</v>
      </c>
    </row>
    <row r="23561" spans="1:6">
      <c r="A23561" t="s">
        <v>4</v>
      </c>
      <c r="B23561" s="4" t="s">
        <v>5</v>
      </c>
      <c r="C23561" s="4" t="s">
        <v>8</v>
      </c>
      <c r="D23561" s="4" t="s">
        <v>7</v>
      </c>
      <c r="E23561" s="4" t="s">
        <v>9</v>
      </c>
      <c r="F23561" s="4" t="s">
        <v>9</v>
      </c>
      <c r="G23561" s="4" t="s">
        <v>9</v>
      </c>
      <c r="H23561" s="4" t="s">
        <v>9</v>
      </c>
    </row>
    <row r="23562" spans="1:6">
      <c r="A23562" t="n">
        <v>200769</v>
      </c>
      <c r="B23562" s="39" t="n">
        <v>51</v>
      </c>
      <c r="C23562" s="7" t="n">
        <v>3</v>
      </c>
      <c r="D23562" s="7" t="n">
        <v>2</v>
      </c>
      <c r="E23562" s="7" t="s">
        <v>739</v>
      </c>
      <c r="F23562" s="7" t="s">
        <v>455</v>
      </c>
      <c r="G23562" s="7" t="s">
        <v>94</v>
      </c>
      <c r="H23562" s="7" t="s">
        <v>95</v>
      </c>
    </row>
    <row r="23563" spans="1:6">
      <c r="A23563" t="s">
        <v>4</v>
      </c>
      <c r="B23563" s="4" t="s">
        <v>5</v>
      </c>
      <c r="C23563" s="4" t="s">
        <v>8</v>
      </c>
      <c r="D23563" s="4" t="s">
        <v>7</v>
      </c>
      <c r="E23563" s="4" t="s">
        <v>9</v>
      </c>
      <c r="F23563" s="4" t="s">
        <v>9</v>
      </c>
      <c r="G23563" s="4" t="s">
        <v>9</v>
      </c>
      <c r="H23563" s="4" t="s">
        <v>9</v>
      </c>
    </row>
    <row r="23564" spans="1:6">
      <c r="A23564" t="n">
        <v>200798</v>
      </c>
      <c r="B23564" s="39" t="n">
        <v>51</v>
      </c>
      <c r="C23564" s="7" t="n">
        <v>3</v>
      </c>
      <c r="D23564" s="7" t="n">
        <v>3</v>
      </c>
      <c r="E23564" s="7" t="s">
        <v>739</v>
      </c>
      <c r="F23564" s="7" t="s">
        <v>455</v>
      </c>
      <c r="G23564" s="7" t="s">
        <v>94</v>
      </c>
      <c r="H23564" s="7" t="s">
        <v>95</v>
      </c>
    </row>
    <row r="23565" spans="1:6">
      <c r="A23565" t="s">
        <v>4</v>
      </c>
      <c r="B23565" s="4" t="s">
        <v>5</v>
      </c>
      <c r="C23565" s="4" t="s">
        <v>8</v>
      </c>
      <c r="D23565" s="4" t="s">
        <v>7</v>
      </c>
      <c r="E23565" s="4" t="s">
        <v>9</v>
      </c>
      <c r="F23565" s="4" t="s">
        <v>9</v>
      </c>
      <c r="G23565" s="4" t="s">
        <v>9</v>
      </c>
      <c r="H23565" s="4" t="s">
        <v>9</v>
      </c>
    </row>
    <row r="23566" spans="1:6">
      <c r="A23566" t="n">
        <v>200827</v>
      </c>
      <c r="B23566" s="39" t="n">
        <v>51</v>
      </c>
      <c r="C23566" s="7" t="n">
        <v>3</v>
      </c>
      <c r="D23566" s="7" t="n">
        <v>4</v>
      </c>
      <c r="E23566" s="7" t="s">
        <v>739</v>
      </c>
      <c r="F23566" s="7" t="s">
        <v>455</v>
      </c>
      <c r="G23566" s="7" t="s">
        <v>94</v>
      </c>
      <c r="H23566" s="7" t="s">
        <v>95</v>
      </c>
    </row>
    <row r="23567" spans="1:6">
      <c r="A23567" t="s">
        <v>4</v>
      </c>
      <c r="B23567" s="4" t="s">
        <v>5</v>
      </c>
      <c r="C23567" s="4" t="s">
        <v>8</v>
      </c>
      <c r="D23567" s="4" t="s">
        <v>7</v>
      </c>
      <c r="E23567" s="4" t="s">
        <v>9</v>
      </c>
      <c r="F23567" s="4" t="s">
        <v>9</v>
      </c>
      <c r="G23567" s="4" t="s">
        <v>9</v>
      </c>
      <c r="H23567" s="4" t="s">
        <v>9</v>
      </c>
    </row>
    <row r="23568" spans="1:6">
      <c r="A23568" t="n">
        <v>200856</v>
      </c>
      <c r="B23568" s="39" t="n">
        <v>51</v>
      </c>
      <c r="C23568" s="7" t="n">
        <v>3</v>
      </c>
      <c r="D23568" s="7" t="n">
        <v>5</v>
      </c>
      <c r="E23568" s="7" t="s">
        <v>739</v>
      </c>
      <c r="F23568" s="7" t="s">
        <v>455</v>
      </c>
      <c r="G23568" s="7" t="s">
        <v>94</v>
      </c>
      <c r="H23568" s="7" t="s">
        <v>95</v>
      </c>
    </row>
    <row r="23569" spans="1:8">
      <c r="A23569" t="s">
        <v>4</v>
      </c>
      <c r="B23569" s="4" t="s">
        <v>5</v>
      </c>
      <c r="C23569" s="4" t="s">
        <v>8</v>
      </c>
      <c r="D23569" s="4" t="s">
        <v>7</v>
      </c>
      <c r="E23569" s="4" t="s">
        <v>9</v>
      </c>
      <c r="F23569" s="4" t="s">
        <v>9</v>
      </c>
      <c r="G23569" s="4" t="s">
        <v>9</v>
      </c>
      <c r="H23569" s="4" t="s">
        <v>9</v>
      </c>
    </row>
    <row r="23570" spans="1:8">
      <c r="A23570" t="n">
        <v>200885</v>
      </c>
      <c r="B23570" s="39" t="n">
        <v>51</v>
      </c>
      <c r="C23570" s="7" t="n">
        <v>3</v>
      </c>
      <c r="D23570" s="7" t="n">
        <v>6</v>
      </c>
      <c r="E23570" s="7" t="s">
        <v>739</v>
      </c>
      <c r="F23570" s="7" t="s">
        <v>455</v>
      </c>
      <c r="G23570" s="7" t="s">
        <v>94</v>
      </c>
      <c r="H23570" s="7" t="s">
        <v>95</v>
      </c>
    </row>
    <row r="23571" spans="1:8">
      <c r="A23571" t="s">
        <v>4</v>
      </c>
      <c r="B23571" s="4" t="s">
        <v>5</v>
      </c>
      <c r="C23571" s="4" t="s">
        <v>8</v>
      </c>
      <c r="D23571" s="4" t="s">
        <v>7</v>
      </c>
      <c r="E23571" s="4" t="s">
        <v>9</v>
      </c>
      <c r="F23571" s="4" t="s">
        <v>9</v>
      </c>
      <c r="G23571" s="4" t="s">
        <v>9</v>
      </c>
      <c r="H23571" s="4" t="s">
        <v>9</v>
      </c>
    </row>
    <row r="23572" spans="1:8">
      <c r="A23572" t="n">
        <v>200914</v>
      </c>
      <c r="B23572" s="39" t="n">
        <v>51</v>
      </c>
      <c r="C23572" s="7" t="n">
        <v>3</v>
      </c>
      <c r="D23572" s="7" t="n">
        <v>7</v>
      </c>
      <c r="E23572" s="7" t="s">
        <v>739</v>
      </c>
      <c r="F23572" s="7" t="s">
        <v>455</v>
      </c>
      <c r="G23572" s="7" t="s">
        <v>94</v>
      </c>
      <c r="H23572" s="7" t="s">
        <v>95</v>
      </c>
    </row>
    <row r="23573" spans="1:8">
      <c r="A23573" t="s">
        <v>4</v>
      </c>
      <c r="B23573" s="4" t="s">
        <v>5</v>
      </c>
      <c r="C23573" s="4" t="s">
        <v>8</v>
      </c>
      <c r="D23573" s="4" t="s">
        <v>7</v>
      </c>
      <c r="E23573" s="4" t="s">
        <v>9</v>
      </c>
      <c r="F23573" s="4" t="s">
        <v>9</v>
      </c>
      <c r="G23573" s="4" t="s">
        <v>9</v>
      </c>
      <c r="H23573" s="4" t="s">
        <v>9</v>
      </c>
    </row>
    <row r="23574" spans="1:8">
      <c r="A23574" t="n">
        <v>200943</v>
      </c>
      <c r="B23574" s="39" t="n">
        <v>51</v>
      </c>
      <c r="C23574" s="7" t="n">
        <v>3</v>
      </c>
      <c r="D23574" s="7" t="n">
        <v>8</v>
      </c>
      <c r="E23574" s="7" t="s">
        <v>739</v>
      </c>
      <c r="F23574" s="7" t="s">
        <v>455</v>
      </c>
      <c r="G23574" s="7" t="s">
        <v>94</v>
      </c>
      <c r="H23574" s="7" t="s">
        <v>95</v>
      </c>
    </row>
    <row r="23575" spans="1:8">
      <c r="A23575" t="s">
        <v>4</v>
      </c>
      <c r="B23575" s="4" t="s">
        <v>5</v>
      </c>
      <c r="C23575" s="4" t="s">
        <v>8</v>
      </c>
      <c r="D23575" s="4" t="s">
        <v>7</v>
      </c>
      <c r="E23575" s="4" t="s">
        <v>9</v>
      </c>
      <c r="F23575" s="4" t="s">
        <v>9</v>
      </c>
      <c r="G23575" s="4" t="s">
        <v>9</v>
      </c>
      <c r="H23575" s="4" t="s">
        <v>9</v>
      </c>
    </row>
    <row r="23576" spans="1:8">
      <c r="A23576" t="n">
        <v>200972</v>
      </c>
      <c r="B23576" s="39" t="n">
        <v>51</v>
      </c>
      <c r="C23576" s="7" t="n">
        <v>3</v>
      </c>
      <c r="D23576" s="7" t="n">
        <v>9</v>
      </c>
      <c r="E23576" s="7" t="s">
        <v>739</v>
      </c>
      <c r="F23576" s="7" t="s">
        <v>455</v>
      </c>
      <c r="G23576" s="7" t="s">
        <v>94</v>
      </c>
      <c r="H23576" s="7" t="s">
        <v>95</v>
      </c>
    </row>
    <row r="23577" spans="1:8">
      <c r="A23577" t="s">
        <v>4</v>
      </c>
      <c r="B23577" s="4" t="s">
        <v>5</v>
      </c>
      <c r="C23577" s="4" t="s">
        <v>8</v>
      </c>
      <c r="D23577" s="4" t="s">
        <v>7</v>
      </c>
      <c r="E23577" s="4" t="s">
        <v>9</v>
      </c>
      <c r="F23577" s="4" t="s">
        <v>9</v>
      </c>
      <c r="G23577" s="4" t="s">
        <v>9</v>
      </c>
      <c r="H23577" s="4" t="s">
        <v>9</v>
      </c>
    </row>
    <row r="23578" spans="1:8">
      <c r="A23578" t="n">
        <v>201001</v>
      </c>
      <c r="B23578" s="39" t="n">
        <v>51</v>
      </c>
      <c r="C23578" s="7" t="n">
        <v>3</v>
      </c>
      <c r="D23578" s="7" t="n">
        <v>7032</v>
      </c>
      <c r="E23578" s="7" t="s">
        <v>739</v>
      </c>
      <c r="F23578" s="7" t="s">
        <v>455</v>
      </c>
      <c r="G23578" s="7" t="s">
        <v>94</v>
      </c>
      <c r="H23578" s="7" t="s">
        <v>95</v>
      </c>
    </row>
    <row r="23579" spans="1:8">
      <c r="A23579" t="s">
        <v>4</v>
      </c>
      <c r="B23579" s="4" t="s">
        <v>5</v>
      </c>
      <c r="C23579" s="4" t="s">
        <v>8</v>
      </c>
      <c r="D23579" s="4" t="s">
        <v>7</v>
      </c>
      <c r="E23579" s="4" t="s">
        <v>9</v>
      </c>
      <c r="F23579" s="4" t="s">
        <v>9</v>
      </c>
      <c r="G23579" s="4" t="s">
        <v>9</v>
      </c>
      <c r="H23579" s="4" t="s">
        <v>9</v>
      </c>
    </row>
    <row r="23580" spans="1:8">
      <c r="A23580" t="n">
        <v>201030</v>
      </c>
      <c r="B23580" s="39" t="n">
        <v>51</v>
      </c>
      <c r="C23580" s="7" t="n">
        <v>3</v>
      </c>
      <c r="D23580" s="7" t="n">
        <v>11</v>
      </c>
      <c r="E23580" s="7" t="s">
        <v>739</v>
      </c>
      <c r="F23580" s="7" t="s">
        <v>455</v>
      </c>
      <c r="G23580" s="7" t="s">
        <v>94</v>
      </c>
      <c r="H23580" s="7" t="s">
        <v>95</v>
      </c>
    </row>
    <row r="23581" spans="1:8">
      <c r="A23581" t="s">
        <v>4</v>
      </c>
      <c r="B23581" s="4" t="s">
        <v>5</v>
      </c>
      <c r="C23581" s="4" t="s">
        <v>8</v>
      </c>
      <c r="D23581" s="4" t="s">
        <v>7</v>
      </c>
      <c r="E23581" s="4" t="s">
        <v>9</v>
      </c>
      <c r="F23581" s="4" t="s">
        <v>9</v>
      </c>
      <c r="G23581" s="4" t="s">
        <v>9</v>
      </c>
      <c r="H23581" s="4" t="s">
        <v>9</v>
      </c>
    </row>
    <row r="23582" spans="1:8">
      <c r="A23582" t="n">
        <v>201059</v>
      </c>
      <c r="B23582" s="39" t="n">
        <v>51</v>
      </c>
      <c r="C23582" s="7" t="n">
        <v>3</v>
      </c>
      <c r="D23582" s="7" t="n">
        <v>12</v>
      </c>
      <c r="E23582" s="7" t="s">
        <v>739</v>
      </c>
      <c r="F23582" s="7" t="s">
        <v>455</v>
      </c>
      <c r="G23582" s="7" t="s">
        <v>94</v>
      </c>
      <c r="H23582" s="7" t="s">
        <v>95</v>
      </c>
    </row>
    <row r="23583" spans="1:8">
      <c r="A23583" t="s">
        <v>4</v>
      </c>
      <c r="B23583" s="4" t="s">
        <v>5</v>
      </c>
      <c r="C23583" s="4" t="s">
        <v>8</v>
      </c>
      <c r="D23583" s="4" t="s">
        <v>7</v>
      </c>
      <c r="E23583" s="4" t="s">
        <v>9</v>
      </c>
      <c r="F23583" s="4" t="s">
        <v>9</v>
      </c>
      <c r="G23583" s="4" t="s">
        <v>9</v>
      </c>
      <c r="H23583" s="4" t="s">
        <v>9</v>
      </c>
    </row>
    <row r="23584" spans="1:8">
      <c r="A23584" t="n">
        <v>201088</v>
      </c>
      <c r="B23584" s="39" t="n">
        <v>51</v>
      </c>
      <c r="C23584" s="7" t="n">
        <v>3</v>
      </c>
      <c r="D23584" s="7" t="n">
        <v>13</v>
      </c>
      <c r="E23584" s="7" t="s">
        <v>740</v>
      </c>
      <c r="F23584" s="7" t="s">
        <v>455</v>
      </c>
      <c r="G23584" s="7" t="s">
        <v>94</v>
      </c>
      <c r="H23584" s="7" t="s">
        <v>95</v>
      </c>
    </row>
    <row r="23585" spans="1:8">
      <c r="A23585" t="s">
        <v>4</v>
      </c>
      <c r="B23585" s="4" t="s">
        <v>5</v>
      </c>
      <c r="C23585" s="4" t="s">
        <v>8</v>
      </c>
      <c r="D23585" s="4" t="s">
        <v>7</v>
      </c>
      <c r="E23585" s="4" t="s">
        <v>9</v>
      </c>
      <c r="F23585" s="4" t="s">
        <v>9</v>
      </c>
      <c r="G23585" s="4" t="s">
        <v>9</v>
      </c>
      <c r="H23585" s="4" t="s">
        <v>9</v>
      </c>
    </row>
    <row r="23586" spans="1:8">
      <c r="A23586" t="n">
        <v>201109</v>
      </c>
      <c r="B23586" s="39" t="n">
        <v>51</v>
      </c>
      <c r="C23586" s="7" t="n">
        <v>3</v>
      </c>
      <c r="D23586" s="7" t="n">
        <v>80</v>
      </c>
      <c r="E23586" s="7" t="s">
        <v>739</v>
      </c>
      <c r="F23586" s="7" t="s">
        <v>455</v>
      </c>
      <c r="G23586" s="7" t="s">
        <v>94</v>
      </c>
      <c r="H23586" s="7" t="s">
        <v>95</v>
      </c>
    </row>
    <row r="23587" spans="1:8">
      <c r="A23587" t="s">
        <v>4</v>
      </c>
      <c r="B23587" s="4" t="s">
        <v>5</v>
      </c>
      <c r="C23587" s="4" t="s">
        <v>8</v>
      </c>
      <c r="D23587" s="4" t="s">
        <v>7</v>
      </c>
      <c r="E23587" s="4" t="s">
        <v>9</v>
      </c>
      <c r="F23587" s="4" t="s">
        <v>9</v>
      </c>
      <c r="G23587" s="4" t="s">
        <v>9</v>
      </c>
      <c r="H23587" s="4" t="s">
        <v>9</v>
      </c>
    </row>
    <row r="23588" spans="1:8">
      <c r="A23588" t="n">
        <v>201138</v>
      </c>
      <c r="B23588" s="39" t="n">
        <v>51</v>
      </c>
      <c r="C23588" s="7" t="n">
        <v>3</v>
      </c>
      <c r="D23588" s="7" t="n">
        <v>83</v>
      </c>
      <c r="E23588" s="7" t="s">
        <v>739</v>
      </c>
      <c r="F23588" s="7" t="s">
        <v>455</v>
      </c>
      <c r="G23588" s="7" t="s">
        <v>94</v>
      </c>
      <c r="H23588" s="7" t="s">
        <v>95</v>
      </c>
    </row>
    <row r="23589" spans="1:8">
      <c r="A23589" t="s">
        <v>4</v>
      </c>
      <c r="B23589" s="4" t="s">
        <v>5</v>
      </c>
      <c r="C23589" s="4" t="s">
        <v>8</v>
      </c>
      <c r="D23589" s="4" t="s">
        <v>7</v>
      </c>
      <c r="E23589" s="4" t="s">
        <v>9</v>
      </c>
      <c r="F23589" s="4" t="s">
        <v>9</v>
      </c>
      <c r="G23589" s="4" t="s">
        <v>9</v>
      </c>
      <c r="H23589" s="4" t="s">
        <v>9</v>
      </c>
    </row>
    <row r="23590" spans="1:8">
      <c r="A23590" t="n">
        <v>201167</v>
      </c>
      <c r="B23590" s="39" t="n">
        <v>51</v>
      </c>
      <c r="C23590" s="7" t="n">
        <v>3</v>
      </c>
      <c r="D23590" s="7" t="n">
        <v>18</v>
      </c>
      <c r="E23590" s="7" t="s">
        <v>739</v>
      </c>
      <c r="F23590" s="7" t="s">
        <v>455</v>
      </c>
      <c r="G23590" s="7" t="s">
        <v>94</v>
      </c>
      <c r="H23590" s="7" t="s">
        <v>95</v>
      </c>
    </row>
    <row r="23591" spans="1:8">
      <c r="A23591" t="s">
        <v>4</v>
      </c>
      <c r="B23591" s="4" t="s">
        <v>5</v>
      </c>
      <c r="C23591" s="4" t="s">
        <v>8</v>
      </c>
    </row>
    <row r="23592" spans="1:8">
      <c r="A23592" t="n">
        <v>201196</v>
      </c>
      <c r="B23592" s="69" t="n">
        <v>116</v>
      </c>
      <c r="C23592" s="7" t="n">
        <v>0</v>
      </c>
    </row>
    <row r="23593" spans="1:8">
      <c r="A23593" t="s">
        <v>4</v>
      </c>
      <c r="B23593" s="4" t="s">
        <v>5</v>
      </c>
      <c r="C23593" s="4" t="s">
        <v>8</v>
      </c>
      <c r="D23593" s="4" t="s">
        <v>7</v>
      </c>
    </row>
    <row r="23594" spans="1:8">
      <c r="A23594" t="n">
        <v>201198</v>
      </c>
      <c r="B23594" s="69" t="n">
        <v>116</v>
      </c>
      <c r="C23594" s="7" t="n">
        <v>2</v>
      </c>
      <c r="D23594" s="7" t="n">
        <v>1</v>
      </c>
    </row>
    <row r="23595" spans="1:8">
      <c r="A23595" t="s">
        <v>4</v>
      </c>
      <c r="B23595" s="4" t="s">
        <v>5</v>
      </c>
      <c r="C23595" s="4" t="s">
        <v>8</v>
      </c>
      <c r="D23595" s="4" t="s">
        <v>14</v>
      </c>
    </row>
    <row r="23596" spans="1:8">
      <c r="A23596" t="n">
        <v>201202</v>
      </c>
      <c r="B23596" s="69" t="n">
        <v>116</v>
      </c>
      <c r="C23596" s="7" t="n">
        <v>5</v>
      </c>
      <c r="D23596" s="7" t="n">
        <v>1084227584</v>
      </c>
    </row>
    <row r="23597" spans="1:8">
      <c r="A23597" t="s">
        <v>4</v>
      </c>
      <c r="B23597" s="4" t="s">
        <v>5</v>
      </c>
      <c r="C23597" s="4" t="s">
        <v>8</v>
      </c>
      <c r="D23597" s="4" t="s">
        <v>7</v>
      </c>
    </row>
    <row r="23598" spans="1:8">
      <c r="A23598" t="n">
        <v>201208</v>
      </c>
      <c r="B23598" s="69" t="n">
        <v>116</v>
      </c>
      <c r="C23598" s="7" t="n">
        <v>6</v>
      </c>
      <c r="D23598" s="7" t="n">
        <v>1</v>
      </c>
    </row>
    <row r="23599" spans="1:8">
      <c r="A23599" t="s">
        <v>4</v>
      </c>
      <c r="B23599" s="4" t="s">
        <v>5</v>
      </c>
      <c r="C23599" s="4" t="s">
        <v>8</v>
      </c>
      <c r="D23599" s="4" t="s">
        <v>8</v>
      </c>
      <c r="E23599" s="4" t="s">
        <v>13</v>
      </c>
      <c r="F23599" s="4" t="s">
        <v>13</v>
      </c>
      <c r="G23599" s="4" t="s">
        <v>13</v>
      </c>
      <c r="H23599" s="4" t="s">
        <v>7</v>
      </c>
    </row>
    <row r="23600" spans="1:8">
      <c r="A23600" t="n">
        <v>201212</v>
      </c>
      <c r="B23600" s="31" t="n">
        <v>45</v>
      </c>
      <c r="C23600" s="7" t="n">
        <v>2</v>
      </c>
      <c r="D23600" s="7" t="n">
        <v>3</v>
      </c>
      <c r="E23600" s="7" t="n">
        <v>-0.349999994039536</v>
      </c>
      <c r="F23600" s="7" t="n">
        <v>3.29999995231628</v>
      </c>
      <c r="G23600" s="7" t="n">
        <v>41.7000007629395</v>
      </c>
      <c r="H23600" s="7" t="n">
        <v>0</v>
      </c>
    </row>
    <row r="23601" spans="1:8">
      <c r="A23601" t="s">
        <v>4</v>
      </c>
      <c r="B23601" s="4" t="s">
        <v>5</v>
      </c>
      <c r="C23601" s="4" t="s">
        <v>8</v>
      </c>
      <c r="D23601" s="4" t="s">
        <v>8</v>
      </c>
      <c r="E23601" s="4" t="s">
        <v>13</v>
      </c>
      <c r="F23601" s="4" t="s">
        <v>13</v>
      </c>
      <c r="G23601" s="4" t="s">
        <v>13</v>
      </c>
      <c r="H23601" s="4" t="s">
        <v>7</v>
      </c>
      <c r="I23601" s="4" t="s">
        <v>8</v>
      </c>
    </row>
    <row r="23602" spans="1:8">
      <c r="A23602" t="n">
        <v>201229</v>
      </c>
      <c r="B23602" s="31" t="n">
        <v>45</v>
      </c>
      <c r="C23602" s="7" t="n">
        <v>4</v>
      </c>
      <c r="D23602" s="7" t="n">
        <v>3</v>
      </c>
      <c r="E23602" s="7" t="n">
        <v>17.6499996185303</v>
      </c>
      <c r="F23602" s="7" t="n">
        <v>18.9500007629395</v>
      </c>
      <c r="G23602" s="7" t="n">
        <v>0</v>
      </c>
      <c r="H23602" s="7" t="n">
        <v>0</v>
      </c>
      <c r="I23602" s="7" t="n">
        <v>0</v>
      </c>
    </row>
    <row r="23603" spans="1:8">
      <c r="A23603" t="s">
        <v>4</v>
      </c>
      <c r="B23603" s="4" t="s">
        <v>5</v>
      </c>
      <c r="C23603" s="4" t="s">
        <v>8</v>
      </c>
      <c r="D23603" s="4" t="s">
        <v>8</v>
      </c>
      <c r="E23603" s="4" t="s">
        <v>13</v>
      </c>
      <c r="F23603" s="4" t="s">
        <v>7</v>
      </c>
    </row>
    <row r="23604" spans="1:8">
      <c r="A23604" t="n">
        <v>201247</v>
      </c>
      <c r="B23604" s="31" t="n">
        <v>45</v>
      </c>
      <c r="C23604" s="7" t="n">
        <v>5</v>
      </c>
      <c r="D23604" s="7" t="n">
        <v>3</v>
      </c>
      <c r="E23604" s="7" t="n">
        <v>1.5</v>
      </c>
      <c r="F23604" s="7" t="n">
        <v>0</v>
      </c>
    </row>
    <row r="23605" spans="1:8">
      <c r="A23605" t="s">
        <v>4</v>
      </c>
      <c r="B23605" s="4" t="s">
        <v>5</v>
      </c>
      <c r="C23605" s="4" t="s">
        <v>8</v>
      </c>
      <c r="D23605" s="4" t="s">
        <v>8</v>
      </c>
      <c r="E23605" s="4" t="s">
        <v>13</v>
      </c>
      <c r="F23605" s="4" t="s">
        <v>7</v>
      </c>
    </row>
    <row r="23606" spans="1:8">
      <c r="A23606" t="n">
        <v>201256</v>
      </c>
      <c r="B23606" s="31" t="n">
        <v>45</v>
      </c>
      <c r="C23606" s="7" t="n">
        <v>11</v>
      </c>
      <c r="D23606" s="7" t="n">
        <v>3</v>
      </c>
      <c r="E23606" s="7" t="n">
        <v>34</v>
      </c>
      <c r="F23606" s="7" t="n">
        <v>0</v>
      </c>
    </row>
    <row r="23607" spans="1:8">
      <c r="A23607" t="s">
        <v>4</v>
      </c>
      <c r="B23607" s="4" t="s">
        <v>5</v>
      </c>
      <c r="C23607" s="4" t="s">
        <v>8</v>
      </c>
      <c r="D23607" s="4" t="s">
        <v>8</v>
      </c>
      <c r="E23607" s="4" t="s">
        <v>13</v>
      </c>
      <c r="F23607" s="4" t="s">
        <v>13</v>
      </c>
      <c r="G23607" s="4" t="s">
        <v>13</v>
      </c>
      <c r="H23607" s="4" t="s">
        <v>7</v>
      </c>
    </row>
    <row r="23608" spans="1:8">
      <c r="A23608" t="n">
        <v>201265</v>
      </c>
      <c r="B23608" s="31" t="n">
        <v>45</v>
      </c>
      <c r="C23608" s="7" t="n">
        <v>2</v>
      </c>
      <c r="D23608" s="7" t="n">
        <v>3</v>
      </c>
      <c r="E23608" s="7" t="n">
        <v>-0.349999994039536</v>
      </c>
      <c r="F23608" s="7" t="n">
        <v>3.29999995231628</v>
      </c>
      <c r="G23608" s="7" t="n">
        <v>41.7000007629395</v>
      </c>
      <c r="H23608" s="7" t="n">
        <v>1000</v>
      </c>
    </row>
    <row r="23609" spans="1:8">
      <c r="A23609" t="s">
        <v>4</v>
      </c>
      <c r="B23609" s="4" t="s">
        <v>5</v>
      </c>
      <c r="C23609" s="4" t="s">
        <v>8</v>
      </c>
      <c r="D23609" s="4" t="s">
        <v>8</v>
      </c>
      <c r="E23609" s="4" t="s">
        <v>13</v>
      </c>
      <c r="F23609" s="4" t="s">
        <v>13</v>
      </c>
      <c r="G23609" s="4" t="s">
        <v>13</v>
      </c>
      <c r="H23609" s="4" t="s">
        <v>7</v>
      </c>
      <c r="I23609" s="4" t="s">
        <v>8</v>
      </c>
    </row>
    <row r="23610" spans="1:8">
      <c r="A23610" t="n">
        <v>201282</v>
      </c>
      <c r="B23610" s="31" t="n">
        <v>45</v>
      </c>
      <c r="C23610" s="7" t="n">
        <v>4</v>
      </c>
      <c r="D23610" s="7" t="n">
        <v>3</v>
      </c>
      <c r="E23610" s="7" t="n">
        <v>7.90999984741211</v>
      </c>
      <c r="F23610" s="7" t="n">
        <v>6.15999984741211</v>
      </c>
      <c r="G23610" s="7" t="n">
        <v>0</v>
      </c>
      <c r="H23610" s="7" t="n">
        <v>1000</v>
      </c>
      <c r="I23610" s="7" t="n">
        <v>0</v>
      </c>
    </row>
    <row r="23611" spans="1:8">
      <c r="A23611" t="s">
        <v>4</v>
      </c>
      <c r="B23611" s="4" t="s">
        <v>5</v>
      </c>
      <c r="C23611" s="4" t="s">
        <v>8</v>
      </c>
      <c r="D23611" s="4" t="s">
        <v>8</v>
      </c>
      <c r="E23611" s="4" t="s">
        <v>13</v>
      </c>
      <c r="F23611" s="4" t="s">
        <v>7</v>
      </c>
    </row>
    <row r="23612" spans="1:8">
      <c r="A23612" t="n">
        <v>201300</v>
      </c>
      <c r="B23612" s="31" t="n">
        <v>45</v>
      </c>
      <c r="C23612" s="7" t="n">
        <v>5</v>
      </c>
      <c r="D23612" s="7" t="n">
        <v>3</v>
      </c>
      <c r="E23612" s="7" t="n">
        <v>1.20000004768372</v>
      </c>
      <c r="F23612" s="7" t="n">
        <v>1000</v>
      </c>
    </row>
    <row r="23613" spans="1:8">
      <c r="A23613" t="s">
        <v>4</v>
      </c>
      <c r="B23613" s="4" t="s">
        <v>5</v>
      </c>
      <c r="C23613" s="4" t="s">
        <v>8</v>
      </c>
      <c r="D23613" s="4" t="s">
        <v>8</v>
      </c>
      <c r="E23613" s="4" t="s">
        <v>13</v>
      </c>
      <c r="F23613" s="4" t="s">
        <v>7</v>
      </c>
    </row>
    <row r="23614" spans="1:8">
      <c r="A23614" t="n">
        <v>201309</v>
      </c>
      <c r="B23614" s="31" t="n">
        <v>45</v>
      </c>
      <c r="C23614" s="7" t="n">
        <v>11</v>
      </c>
      <c r="D23614" s="7" t="n">
        <v>3</v>
      </c>
      <c r="E23614" s="7" t="n">
        <v>34</v>
      </c>
      <c r="F23614" s="7" t="n">
        <v>1000</v>
      </c>
    </row>
    <row r="23615" spans="1:8">
      <c r="A23615" t="s">
        <v>4</v>
      </c>
      <c r="B23615" s="4" t="s">
        <v>5</v>
      </c>
      <c r="C23615" s="4" t="s">
        <v>8</v>
      </c>
      <c r="D23615" s="4" t="s">
        <v>7</v>
      </c>
    </row>
    <row r="23616" spans="1:8">
      <c r="A23616" t="n">
        <v>201318</v>
      </c>
      <c r="B23616" s="27" t="n">
        <v>58</v>
      </c>
      <c r="C23616" s="7" t="n">
        <v>255</v>
      </c>
      <c r="D23616" s="7" t="n">
        <v>0</v>
      </c>
    </row>
    <row r="23617" spans="1:9">
      <c r="A23617" t="s">
        <v>4</v>
      </c>
      <c r="B23617" s="4" t="s">
        <v>5</v>
      </c>
      <c r="C23617" s="4" t="s">
        <v>7</v>
      </c>
      <c r="D23617" s="4" t="s">
        <v>13</v>
      </c>
      <c r="E23617" s="4" t="s">
        <v>13</v>
      </c>
      <c r="F23617" s="4" t="s">
        <v>8</v>
      </c>
    </row>
    <row r="23618" spans="1:9">
      <c r="A23618" t="n">
        <v>201322</v>
      </c>
      <c r="B23618" s="93" t="n">
        <v>52</v>
      </c>
      <c r="C23618" s="7" t="n">
        <v>13</v>
      </c>
      <c r="D23618" s="7" t="n">
        <v>0</v>
      </c>
      <c r="E23618" s="7" t="n">
        <v>10</v>
      </c>
      <c r="F23618" s="7" t="n">
        <v>0</v>
      </c>
    </row>
    <row r="23619" spans="1:9">
      <c r="A23619" t="s">
        <v>4</v>
      </c>
      <c r="B23619" s="4" t="s">
        <v>5</v>
      </c>
      <c r="C23619" s="4" t="s">
        <v>7</v>
      </c>
    </row>
    <row r="23620" spans="1:9">
      <c r="A23620" t="n">
        <v>201334</v>
      </c>
      <c r="B23620" s="88" t="n">
        <v>54</v>
      </c>
      <c r="C23620" s="7" t="n">
        <v>13</v>
      </c>
    </row>
    <row r="23621" spans="1:9">
      <c r="A23621" t="s">
        <v>4</v>
      </c>
      <c r="B23621" s="4" t="s">
        <v>5</v>
      </c>
      <c r="C23621" s="4" t="s">
        <v>7</v>
      </c>
      <c r="D23621" s="4" t="s">
        <v>8</v>
      </c>
      <c r="E23621" s="4" t="s">
        <v>8</v>
      </c>
      <c r="F23621" s="4" t="s">
        <v>9</v>
      </c>
    </row>
    <row r="23622" spans="1:9">
      <c r="A23622" t="n">
        <v>201337</v>
      </c>
      <c r="B23622" s="22" t="n">
        <v>20</v>
      </c>
      <c r="C23622" s="7" t="n">
        <v>0</v>
      </c>
      <c r="D23622" s="7" t="n">
        <v>3</v>
      </c>
      <c r="E23622" s="7" t="n">
        <v>11</v>
      </c>
      <c r="F23622" s="7" t="s">
        <v>1222</v>
      </c>
    </row>
    <row r="23623" spans="1:9">
      <c r="A23623" t="s">
        <v>4</v>
      </c>
      <c r="B23623" s="4" t="s">
        <v>5</v>
      </c>
      <c r="C23623" s="4" t="s">
        <v>7</v>
      </c>
      <c r="D23623" s="4" t="s">
        <v>8</v>
      </c>
      <c r="E23623" s="4" t="s">
        <v>8</v>
      </c>
      <c r="F23623" s="4" t="s">
        <v>9</v>
      </c>
    </row>
    <row r="23624" spans="1:9">
      <c r="A23624" t="n">
        <v>201359</v>
      </c>
      <c r="B23624" s="22" t="n">
        <v>20</v>
      </c>
      <c r="C23624" s="7" t="n">
        <v>1</v>
      </c>
      <c r="D23624" s="7" t="n">
        <v>3</v>
      </c>
      <c r="E23624" s="7" t="n">
        <v>11</v>
      </c>
      <c r="F23624" s="7" t="s">
        <v>1222</v>
      </c>
    </row>
    <row r="23625" spans="1:9">
      <c r="A23625" t="s">
        <v>4</v>
      </c>
      <c r="B23625" s="4" t="s">
        <v>5</v>
      </c>
      <c r="C23625" s="4" t="s">
        <v>7</v>
      </c>
      <c r="D23625" s="4" t="s">
        <v>8</v>
      </c>
      <c r="E23625" s="4" t="s">
        <v>8</v>
      </c>
      <c r="F23625" s="4" t="s">
        <v>9</v>
      </c>
    </row>
    <row r="23626" spans="1:9">
      <c r="A23626" t="n">
        <v>201381</v>
      </c>
      <c r="B23626" s="22" t="n">
        <v>20</v>
      </c>
      <c r="C23626" s="7" t="n">
        <v>2</v>
      </c>
      <c r="D23626" s="7" t="n">
        <v>3</v>
      </c>
      <c r="E23626" s="7" t="n">
        <v>11</v>
      </c>
      <c r="F23626" s="7" t="s">
        <v>1222</v>
      </c>
    </row>
    <row r="23627" spans="1:9">
      <c r="A23627" t="s">
        <v>4</v>
      </c>
      <c r="B23627" s="4" t="s">
        <v>5</v>
      </c>
      <c r="C23627" s="4" t="s">
        <v>7</v>
      </c>
      <c r="D23627" s="4" t="s">
        <v>8</v>
      </c>
      <c r="E23627" s="4" t="s">
        <v>8</v>
      </c>
      <c r="F23627" s="4" t="s">
        <v>9</v>
      </c>
    </row>
    <row r="23628" spans="1:9">
      <c r="A23628" t="n">
        <v>201403</v>
      </c>
      <c r="B23628" s="22" t="n">
        <v>20</v>
      </c>
      <c r="C23628" s="7" t="n">
        <v>3</v>
      </c>
      <c r="D23628" s="7" t="n">
        <v>3</v>
      </c>
      <c r="E23628" s="7" t="n">
        <v>11</v>
      </c>
      <c r="F23628" s="7" t="s">
        <v>1222</v>
      </c>
    </row>
    <row r="23629" spans="1:9">
      <c r="A23629" t="s">
        <v>4</v>
      </c>
      <c r="B23629" s="4" t="s">
        <v>5</v>
      </c>
      <c r="C23629" s="4" t="s">
        <v>7</v>
      </c>
      <c r="D23629" s="4" t="s">
        <v>8</v>
      </c>
      <c r="E23629" s="4" t="s">
        <v>8</v>
      </c>
      <c r="F23629" s="4" t="s">
        <v>9</v>
      </c>
    </row>
    <row r="23630" spans="1:9">
      <c r="A23630" t="n">
        <v>201425</v>
      </c>
      <c r="B23630" s="22" t="n">
        <v>20</v>
      </c>
      <c r="C23630" s="7" t="n">
        <v>4</v>
      </c>
      <c r="D23630" s="7" t="n">
        <v>3</v>
      </c>
      <c r="E23630" s="7" t="n">
        <v>11</v>
      </c>
      <c r="F23630" s="7" t="s">
        <v>1222</v>
      </c>
    </row>
    <row r="23631" spans="1:9">
      <c r="A23631" t="s">
        <v>4</v>
      </c>
      <c r="B23631" s="4" t="s">
        <v>5</v>
      </c>
      <c r="C23631" s="4" t="s">
        <v>7</v>
      </c>
      <c r="D23631" s="4" t="s">
        <v>8</v>
      </c>
      <c r="E23631" s="4" t="s">
        <v>8</v>
      </c>
      <c r="F23631" s="4" t="s">
        <v>9</v>
      </c>
    </row>
    <row r="23632" spans="1:9">
      <c r="A23632" t="n">
        <v>201447</v>
      </c>
      <c r="B23632" s="22" t="n">
        <v>20</v>
      </c>
      <c r="C23632" s="7" t="n">
        <v>5</v>
      </c>
      <c r="D23632" s="7" t="n">
        <v>3</v>
      </c>
      <c r="E23632" s="7" t="n">
        <v>11</v>
      </c>
      <c r="F23632" s="7" t="s">
        <v>1222</v>
      </c>
    </row>
    <row r="23633" spans="1:6">
      <c r="A23633" t="s">
        <v>4</v>
      </c>
      <c r="B23633" s="4" t="s">
        <v>5</v>
      </c>
      <c r="C23633" s="4" t="s">
        <v>7</v>
      </c>
      <c r="D23633" s="4" t="s">
        <v>8</v>
      </c>
      <c r="E23633" s="4" t="s">
        <v>8</v>
      </c>
      <c r="F23633" s="4" t="s">
        <v>9</v>
      </c>
    </row>
    <row r="23634" spans="1:6">
      <c r="A23634" t="n">
        <v>201469</v>
      </c>
      <c r="B23634" s="22" t="n">
        <v>20</v>
      </c>
      <c r="C23634" s="7" t="n">
        <v>6</v>
      </c>
      <c r="D23634" s="7" t="n">
        <v>3</v>
      </c>
      <c r="E23634" s="7" t="n">
        <v>11</v>
      </c>
      <c r="F23634" s="7" t="s">
        <v>1222</v>
      </c>
    </row>
    <row r="23635" spans="1:6">
      <c r="A23635" t="s">
        <v>4</v>
      </c>
      <c r="B23635" s="4" t="s">
        <v>5</v>
      </c>
      <c r="C23635" s="4" t="s">
        <v>7</v>
      </c>
      <c r="D23635" s="4" t="s">
        <v>8</v>
      </c>
      <c r="E23635" s="4" t="s">
        <v>8</v>
      </c>
      <c r="F23635" s="4" t="s">
        <v>9</v>
      </c>
    </row>
    <row r="23636" spans="1:6">
      <c r="A23636" t="n">
        <v>201491</v>
      </c>
      <c r="B23636" s="22" t="n">
        <v>20</v>
      </c>
      <c r="C23636" s="7" t="n">
        <v>7</v>
      </c>
      <c r="D23636" s="7" t="n">
        <v>3</v>
      </c>
      <c r="E23636" s="7" t="n">
        <v>11</v>
      </c>
      <c r="F23636" s="7" t="s">
        <v>1222</v>
      </c>
    </row>
    <row r="23637" spans="1:6">
      <c r="A23637" t="s">
        <v>4</v>
      </c>
      <c r="B23637" s="4" t="s">
        <v>5</v>
      </c>
      <c r="C23637" s="4" t="s">
        <v>7</v>
      </c>
      <c r="D23637" s="4" t="s">
        <v>8</v>
      </c>
      <c r="E23637" s="4" t="s">
        <v>8</v>
      </c>
      <c r="F23637" s="4" t="s">
        <v>9</v>
      </c>
    </row>
    <row r="23638" spans="1:6">
      <c r="A23638" t="n">
        <v>201513</v>
      </c>
      <c r="B23638" s="22" t="n">
        <v>20</v>
      </c>
      <c r="C23638" s="7" t="n">
        <v>8</v>
      </c>
      <c r="D23638" s="7" t="n">
        <v>3</v>
      </c>
      <c r="E23638" s="7" t="n">
        <v>11</v>
      </c>
      <c r="F23638" s="7" t="s">
        <v>1222</v>
      </c>
    </row>
    <row r="23639" spans="1:6">
      <c r="A23639" t="s">
        <v>4</v>
      </c>
      <c r="B23639" s="4" t="s">
        <v>5</v>
      </c>
      <c r="C23639" s="4" t="s">
        <v>7</v>
      </c>
      <c r="D23639" s="4" t="s">
        <v>8</v>
      </c>
      <c r="E23639" s="4" t="s">
        <v>8</v>
      </c>
      <c r="F23639" s="4" t="s">
        <v>9</v>
      </c>
    </row>
    <row r="23640" spans="1:6">
      <c r="A23640" t="n">
        <v>201535</v>
      </c>
      <c r="B23640" s="22" t="n">
        <v>20</v>
      </c>
      <c r="C23640" s="7" t="n">
        <v>9</v>
      </c>
      <c r="D23640" s="7" t="n">
        <v>3</v>
      </c>
      <c r="E23640" s="7" t="n">
        <v>11</v>
      </c>
      <c r="F23640" s="7" t="s">
        <v>1222</v>
      </c>
    </row>
    <row r="23641" spans="1:6">
      <c r="A23641" t="s">
        <v>4</v>
      </c>
      <c r="B23641" s="4" t="s">
        <v>5</v>
      </c>
      <c r="C23641" s="4" t="s">
        <v>7</v>
      </c>
      <c r="D23641" s="4" t="s">
        <v>8</v>
      </c>
      <c r="E23641" s="4" t="s">
        <v>8</v>
      </c>
      <c r="F23641" s="4" t="s">
        <v>9</v>
      </c>
    </row>
    <row r="23642" spans="1:6">
      <c r="A23642" t="n">
        <v>201557</v>
      </c>
      <c r="B23642" s="22" t="n">
        <v>20</v>
      </c>
      <c r="C23642" s="7" t="n">
        <v>7032</v>
      </c>
      <c r="D23642" s="7" t="n">
        <v>3</v>
      </c>
      <c r="E23642" s="7" t="n">
        <v>11</v>
      </c>
      <c r="F23642" s="7" t="s">
        <v>1222</v>
      </c>
    </row>
    <row r="23643" spans="1:6">
      <c r="A23643" t="s">
        <v>4</v>
      </c>
      <c r="B23643" s="4" t="s">
        <v>5</v>
      </c>
      <c r="C23643" s="4" t="s">
        <v>7</v>
      </c>
      <c r="D23643" s="4" t="s">
        <v>8</v>
      </c>
      <c r="E23643" s="4" t="s">
        <v>8</v>
      </c>
      <c r="F23643" s="4" t="s">
        <v>9</v>
      </c>
    </row>
    <row r="23644" spans="1:6">
      <c r="A23644" t="n">
        <v>201579</v>
      </c>
      <c r="B23644" s="22" t="n">
        <v>20</v>
      </c>
      <c r="C23644" s="7" t="n">
        <v>11</v>
      </c>
      <c r="D23644" s="7" t="n">
        <v>3</v>
      </c>
      <c r="E23644" s="7" t="n">
        <v>11</v>
      </c>
      <c r="F23644" s="7" t="s">
        <v>1222</v>
      </c>
    </row>
    <row r="23645" spans="1:6">
      <c r="A23645" t="s">
        <v>4</v>
      </c>
      <c r="B23645" s="4" t="s">
        <v>5</v>
      </c>
      <c r="C23645" s="4" t="s">
        <v>7</v>
      </c>
      <c r="D23645" s="4" t="s">
        <v>8</v>
      </c>
      <c r="E23645" s="4" t="s">
        <v>8</v>
      </c>
      <c r="F23645" s="4" t="s">
        <v>9</v>
      </c>
    </row>
    <row r="23646" spans="1:6">
      <c r="A23646" t="n">
        <v>201601</v>
      </c>
      <c r="B23646" s="22" t="n">
        <v>20</v>
      </c>
      <c r="C23646" s="7" t="n">
        <v>12</v>
      </c>
      <c r="D23646" s="7" t="n">
        <v>3</v>
      </c>
      <c r="E23646" s="7" t="n">
        <v>11</v>
      </c>
      <c r="F23646" s="7" t="s">
        <v>1222</v>
      </c>
    </row>
    <row r="23647" spans="1:6">
      <c r="A23647" t="s">
        <v>4</v>
      </c>
      <c r="B23647" s="4" t="s">
        <v>5</v>
      </c>
      <c r="C23647" s="4" t="s">
        <v>7</v>
      </c>
      <c r="D23647" s="4" t="s">
        <v>8</v>
      </c>
      <c r="E23647" s="4" t="s">
        <v>8</v>
      </c>
      <c r="F23647" s="4" t="s">
        <v>9</v>
      </c>
    </row>
    <row r="23648" spans="1:6">
      <c r="A23648" t="n">
        <v>201623</v>
      </c>
      <c r="B23648" s="22" t="n">
        <v>20</v>
      </c>
      <c r="C23648" s="7" t="n">
        <v>80</v>
      </c>
      <c r="D23648" s="7" t="n">
        <v>3</v>
      </c>
      <c r="E23648" s="7" t="n">
        <v>11</v>
      </c>
      <c r="F23648" s="7" t="s">
        <v>1222</v>
      </c>
    </row>
    <row r="23649" spans="1:6">
      <c r="A23649" t="s">
        <v>4</v>
      </c>
      <c r="B23649" s="4" t="s">
        <v>5</v>
      </c>
      <c r="C23649" s="4" t="s">
        <v>7</v>
      </c>
      <c r="D23649" s="4" t="s">
        <v>8</v>
      </c>
      <c r="E23649" s="4" t="s">
        <v>8</v>
      </c>
      <c r="F23649" s="4" t="s">
        <v>9</v>
      </c>
    </row>
    <row r="23650" spans="1:6">
      <c r="A23650" t="n">
        <v>201645</v>
      </c>
      <c r="B23650" s="22" t="n">
        <v>20</v>
      </c>
      <c r="C23650" s="7" t="n">
        <v>83</v>
      </c>
      <c r="D23650" s="7" t="n">
        <v>3</v>
      </c>
      <c r="E23650" s="7" t="n">
        <v>11</v>
      </c>
      <c r="F23650" s="7" t="s">
        <v>1222</v>
      </c>
    </row>
    <row r="23651" spans="1:6">
      <c r="A23651" t="s">
        <v>4</v>
      </c>
      <c r="B23651" s="4" t="s">
        <v>5</v>
      </c>
      <c r="C23651" s="4" t="s">
        <v>7</v>
      </c>
      <c r="D23651" s="4" t="s">
        <v>8</v>
      </c>
      <c r="E23651" s="4" t="s">
        <v>8</v>
      </c>
      <c r="F23651" s="4" t="s">
        <v>9</v>
      </c>
    </row>
    <row r="23652" spans="1:6">
      <c r="A23652" t="n">
        <v>201667</v>
      </c>
      <c r="B23652" s="22" t="n">
        <v>20</v>
      </c>
      <c r="C23652" s="7" t="n">
        <v>18</v>
      </c>
      <c r="D23652" s="7" t="n">
        <v>3</v>
      </c>
      <c r="E23652" s="7" t="n">
        <v>11</v>
      </c>
      <c r="F23652" s="7" t="s">
        <v>1222</v>
      </c>
    </row>
    <row r="23653" spans="1:6">
      <c r="A23653" t="s">
        <v>4</v>
      </c>
      <c r="B23653" s="4" t="s">
        <v>5</v>
      </c>
      <c r="C23653" s="4" t="s">
        <v>7</v>
      </c>
    </row>
    <row r="23654" spans="1:6">
      <c r="A23654" t="n">
        <v>201689</v>
      </c>
      <c r="B23654" s="25" t="n">
        <v>16</v>
      </c>
      <c r="C23654" s="7" t="n">
        <v>1000</v>
      </c>
    </row>
    <row r="23655" spans="1:6">
      <c r="A23655" t="s">
        <v>4</v>
      </c>
      <c r="B23655" s="4" t="s">
        <v>5</v>
      </c>
      <c r="C23655" s="4" t="s">
        <v>8</v>
      </c>
      <c r="D23655" s="4" t="s">
        <v>7</v>
      </c>
      <c r="E23655" s="4" t="s">
        <v>9</v>
      </c>
      <c r="F23655" s="4" t="s">
        <v>9</v>
      </c>
      <c r="G23655" s="4" t="s">
        <v>9</v>
      </c>
      <c r="H23655" s="4" t="s">
        <v>9</v>
      </c>
    </row>
    <row r="23656" spans="1:6">
      <c r="A23656" t="n">
        <v>201692</v>
      </c>
      <c r="B23656" s="39" t="n">
        <v>51</v>
      </c>
      <c r="C23656" s="7" t="n">
        <v>3</v>
      </c>
      <c r="D23656" s="7" t="n">
        <v>13</v>
      </c>
      <c r="E23656" s="7" t="s">
        <v>442</v>
      </c>
      <c r="F23656" s="7" t="s">
        <v>455</v>
      </c>
      <c r="G23656" s="7" t="s">
        <v>94</v>
      </c>
      <c r="H23656" s="7" t="s">
        <v>95</v>
      </c>
    </row>
    <row r="23657" spans="1:6">
      <c r="A23657" t="s">
        <v>4</v>
      </c>
      <c r="B23657" s="4" t="s">
        <v>5</v>
      </c>
      <c r="C23657" s="4" t="s">
        <v>7</v>
      </c>
      <c r="D23657" s="4" t="s">
        <v>8</v>
      </c>
      <c r="E23657" s="4" t="s">
        <v>9</v>
      </c>
      <c r="F23657" s="4" t="s">
        <v>13</v>
      </c>
      <c r="G23657" s="4" t="s">
        <v>13</v>
      </c>
      <c r="H23657" s="4" t="s">
        <v>13</v>
      </c>
    </row>
    <row r="23658" spans="1:6">
      <c r="A23658" t="n">
        <v>201713</v>
      </c>
      <c r="B23658" s="52" t="n">
        <v>48</v>
      </c>
      <c r="C23658" s="7" t="n">
        <v>13</v>
      </c>
      <c r="D23658" s="7" t="n">
        <v>0</v>
      </c>
      <c r="E23658" s="7" t="s">
        <v>1182</v>
      </c>
      <c r="F23658" s="7" t="n">
        <v>-1</v>
      </c>
      <c r="G23658" s="7" t="n">
        <v>1</v>
      </c>
      <c r="H23658" s="7" t="n">
        <v>0</v>
      </c>
    </row>
    <row r="23659" spans="1:6">
      <c r="A23659" t="s">
        <v>4</v>
      </c>
      <c r="B23659" s="4" t="s">
        <v>5</v>
      </c>
      <c r="C23659" s="4" t="s">
        <v>7</v>
      </c>
    </row>
    <row r="23660" spans="1:6">
      <c r="A23660" t="n">
        <v>201739</v>
      </c>
      <c r="B23660" s="25" t="n">
        <v>16</v>
      </c>
      <c r="C23660" s="7" t="n">
        <v>1000</v>
      </c>
    </row>
    <row r="23661" spans="1:6">
      <c r="A23661" t="s">
        <v>4</v>
      </c>
      <c r="B23661" s="4" t="s">
        <v>5</v>
      </c>
      <c r="C23661" s="4" t="s">
        <v>8</v>
      </c>
      <c r="D23661" s="4" t="s">
        <v>7</v>
      </c>
      <c r="E23661" s="4" t="s">
        <v>13</v>
      </c>
      <c r="F23661" s="4" t="s">
        <v>7</v>
      </c>
      <c r="G23661" s="4" t="s">
        <v>14</v>
      </c>
      <c r="H23661" s="4" t="s">
        <v>14</v>
      </c>
      <c r="I23661" s="4" t="s">
        <v>7</v>
      </c>
      <c r="J23661" s="4" t="s">
        <v>7</v>
      </c>
      <c r="K23661" s="4" t="s">
        <v>14</v>
      </c>
      <c r="L23661" s="4" t="s">
        <v>14</v>
      </c>
      <c r="M23661" s="4" t="s">
        <v>14</v>
      </c>
      <c r="N23661" s="4" t="s">
        <v>14</v>
      </c>
      <c r="O23661" s="4" t="s">
        <v>9</v>
      </c>
    </row>
    <row r="23662" spans="1:6">
      <c r="A23662" t="n">
        <v>201742</v>
      </c>
      <c r="B23662" s="16" t="n">
        <v>50</v>
      </c>
      <c r="C23662" s="7" t="n">
        <v>0</v>
      </c>
      <c r="D23662" s="7" t="n">
        <v>2003</v>
      </c>
      <c r="E23662" s="7" t="n">
        <v>0.600000023841858</v>
      </c>
      <c r="F23662" s="7" t="n">
        <v>0</v>
      </c>
      <c r="G23662" s="7" t="n">
        <v>0</v>
      </c>
      <c r="H23662" s="7" t="n">
        <v>0</v>
      </c>
      <c r="I23662" s="7" t="n">
        <v>0</v>
      </c>
      <c r="J23662" s="7" t="n">
        <v>65533</v>
      </c>
      <c r="K23662" s="7" t="n">
        <v>0</v>
      </c>
      <c r="L23662" s="7" t="n">
        <v>0</v>
      </c>
      <c r="M23662" s="7" t="n">
        <v>0</v>
      </c>
      <c r="N23662" s="7" t="n">
        <v>0</v>
      </c>
      <c r="O23662" s="7" t="s">
        <v>15</v>
      </c>
    </row>
    <row r="23663" spans="1:6">
      <c r="A23663" t="s">
        <v>4</v>
      </c>
      <c r="B23663" s="4" t="s">
        <v>5</v>
      </c>
      <c r="C23663" s="4" t="s">
        <v>8</v>
      </c>
      <c r="D23663" s="4" t="s">
        <v>7</v>
      </c>
    </row>
    <row r="23664" spans="1:6">
      <c r="A23664" t="n">
        <v>201781</v>
      </c>
      <c r="B23664" s="31" t="n">
        <v>45</v>
      </c>
      <c r="C23664" s="7" t="n">
        <v>7</v>
      </c>
      <c r="D23664" s="7" t="n">
        <v>255</v>
      </c>
    </row>
    <row r="23665" spans="1:15">
      <c r="A23665" t="s">
        <v>4</v>
      </c>
      <c r="B23665" s="4" t="s">
        <v>5</v>
      </c>
      <c r="C23665" s="4" t="s">
        <v>8</v>
      </c>
      <c r="D23665" s="4" t="s">
        <v>13</v>
      </c>
      <c r="E23665" s="4" t="s">
        <v>13</v>
      </c>
      <c r="F23665" s="4" t="s">
        <v>13</v>
      </c>
    </row>
    <row r="23666" spans="1:15">
      <c r="A23666" t="n">
        <v>201785</v>
      </c>
      <c r="B23666" s="31" t="n">
        <v>45</v>
      </c>
      <c r="C23666" s="7" t="n">
        <v>9</v>
      </c>
      <c r="D23666" s="7" t="n">
        <v>0.0500000007450581</v>
      </c>
      <c r="E23666" s="7" t="n">
        <v>0.0500000007450581</v>
      </c>
      <c r="F23666" s="7" t="n">
        <v>0.200000002980232</v>
      </c>
    </row>
    <row r="23667" spans="1:15">
      <c r="A23667" t="s">
        <v>4</v>
      </c>
      <c r="B23667" s="4" t="s">
        <v>5</v>
      </c>
      <c r="C23667" s="4" t="s">
        <v>8</v>
      </c>
      <c r="D23667" s="4" t="s">
        <v>7</v>
      </c>
      <c r="E23667" s="4" t="s">
        <v>9</v>
      </c>
    </row>
    <row r="23668" spans="1:15">
      <c r="A23668" t="n">
        <v>201799</v>
      </c>
      <c r="B23668" s="39" t="n">
        <v>51</v>
      </c>
      <c r="C23668" s="7" t="n">
        <v>4</v>
      </c>
      <c r="D23668" s="7" t="n">
        <v>13</v>
      </c>
      <c r="E23668" s="7" t="s">
        <v>285</v>
      </c>
    </row>
    <row r="23669" spans="1:15">
      <c r="A23669" t="s">
        <v>4</v>
      </c>
      <c r="B23669" s="4" t="s">
        <v>5</v>
      </c>
      <c r="C23669" s="4" t="s">
        <v>7</v>
      </c>
    </row>
    <row r="23670" spans="1:15">
      <c r="A23670" t="n">
        <v>201813</v>
      </c>
      <c r="B23670" s="25" t="n">
        <v>16</v>
      </c>
      <c r="C23670" s="7" t="n">
        <v>0</v>
      </c>
    </row>
    <row r="23671" spans="1:15">
      <c r="A23671" t="s">
        <v>4</v>
      </c>
      <c r="B23671" s="4" t="s">
        <v>5</v>
      </c>
      <c r="C23671" s="4" t="s">
        <v>7</v>
      </c>
      <c r="D23671" s="4" t="s">
        <v>74</v>
      </c>
      <c r="E23671" s="4" t="s">
        <v>8</v>
      </c>
      <c r="F23671" s="4" t="s">
        <v>8</v>
      </c>
    </row>
    <row r="23672" spans="1:15">
      <c r="A23672" t="n">
        <v>201816</v>
      </c>
      <c r="B23672" s="40" t="n">
        <v>26</v>
      </c>
      <c r="C23672" s="7" t="n">
        <v>13</v>
      </c>
      <c r="D23672" s="7" t="s">
        <v>1223</v>
      </c>
      <c r="E23672" s="7" t="n">
        <v>2</v>
      </c>
      <c r="F23672" s="7" t="n">
        <v>0</v>
      </c>
    </row>
    <row r="23673" spans="1:15">
      <c r="A23673" t="s">
        <v>4</v>
      </c>
      <c r="B23673" s="4" t="s">
        <v>5</v>
      </c>
    </row>
    <row r="23674" spans="1:15">
      <c r="A23674" t="n">
        <v>201859</v>
      </c>
      <c r="B23674" s="41" t="n">
        <v>28</v>
      </c>
    </row>
    <row r="23675" spans="1:15">
      <c r="A23675" t="s">
        <v>4</v>
      </c>
      <c r="B23675" s="4" t="s">
        <v>5</v>
      </c>
      <c r="C23675" s="4" t="s">
        <v>7</v>
      </c>
    </row>
    <row r="23676" spans="1:15">
      <c r="A23676" t="n">
        <v>201860</v>
      </c>
      <c r="B23676" s="25" t="n">
        <v>16</v>
      </c>
      <c r="C23676" s="7" t="n">
        <v>300</v>
      </c>
    </row>
    <row r="23677" spans="1:15">
      <c r="A23677" t="s">
        <v>4</v>
      </c>
      <c r="B23677" s="4" t="s">
        <v>5</v>
      </c>
      <c r="C23677" s="4" t="s">
        <v>8</v>
      </c>
      <c r="D23677" s="4" t="s">
        <v>13</v>
      </c>
      <c r="E23677" s="4" t="s">
        <v>13</v>
      </c>
      <c r="F23677" s="4" t="s">
        <v>13</v>
      </c>
    </row>
    <row r="23678" spans="1:15">
      <c r="A23678" t="n">
        <v>201863</v>
      </c>
      <c r="B23678" s="31" t="n">
        <v>45</v>
      </c>
      <c r="C23678" s="7" t="n">
        <v>9</v>
      </c>
      <c r="D23678" s="7" t="n">
        <v>0.0500000007450581</v>
      </c>
      <c r="E23678" s="7" t="n">
        <v>0.0500000007450581</v>
      </c>
      <c r="F23678" s="7" t="n">
        <v>0.200000002980232</v>
      </c>
    </row>
    <row r="23679" spans="1:15">
      <c r="A23679" t="s">
        <v>4</v>
      </c>
      <c r="B23679" s="4" t="s">
        <v>5</v>
      </c>
      <c r="C23679" s="4" t="s">
        <v>8</v>
      </c>
      <c r="D23679" s="4" t="s">
        <v>7</v>
      </c>
      <c r="E23679" s="4" t="s">
        <v>9</v>
      </c>
    </row>
    <row r="23680" spans="1:15">
      <c r="A23680" t="n">
        <v>201877</v>
      </c>
      <c r="B23680" s="39" t="n">
        <v>51</v>
      </c>
      <c r="C23680" s="7" t="n">
        <v>4</v>
      </c>
      <c r="D23680" s="7" t="n">
        <v>13</v>
      </c>
      <c r="E23680" s="7" t="s">
        <v>502</v>
      </c>
    </row>
    <row r="23681" spans="1:6">
      <c r="A23681" t="s">
        <v>4</v>
      </c>
      <c r="B23681" s="4" t="s">
        <v>5</v>
      </c>
      <c r="C23681" s="4" t="s">
        <v>7</v>
      </c>
    </row>
    <row r="23682" spans="1:6">
      <c r="A23682" t="n">
        <v>201890</v>
      </c>
      <c r="B23682" s="25" t="n">
        <v>16</v>
      </c>
      <c r="C23682" s="7" t="n">
        <v>0</v>
      </c>
    </row>
    <row r="23683" spans="1:6">
      <c r="A23683" t="s">
        <v>4</v>
      </c>
      <c r="B23683" s="4" t="s">
        <v>5</v>
      </c>
      <c r="C23683" s="4" t="s">
        <v>7</v>
      </c>
      <c r="D23683" s="4" t="s">
        <v>74</v>
      </c>
      <c r="E23683" s="4" t="s">
        <v>8</v>
      </c>
      <c r="F23683" s="4" t="s">
        <v>8</v>
      </c>
    </row>
    <row r="23684" spans="1:6">
      <c r="A23684" t="n">
        <v>201893</v>
      </c>
      <c r="B23684" s="40" t="n">
        <v>26</v>
      </c>
      <c r="C23684" s="7" t="n">
        <v>13</v>
      </c>
      <c r="D23684" s="7" t="s">
        <v>1224</v>
      </c>
      <c r="E23684" s="7" t="n">
        <v>2</v>
      </c>
      <c r="F23684" s="7" t="n">
        <v>0</v>
      </c>
    </row>
    <row r="23685" spans="1:6">
      <c r="A23685" t="s">
        <v>4</v>
      </c>
      <c r="B23685" s="4" t="s">
        <v>5</v>
      </c>
    </row>
    <row r="23686" spans="1:6">
      <c r="A23686" t="n">
        <v>201939</v>
      </c>
      <c r="B23686" s="41" t="n">
        <v>28</v>
      </c>
    </row>
    <row r="23687" spans="1:6">
      <c r="A23687" t="s">
        <v>4</v>
      </c>
      <c r="B23687" s="4" t="s">
        <v>5</v>
      </c>
      <c r="C23687" s="4" t="s">
        <v>8</v>
      </c>
      <c r="D23687" s="4" t="s">
        <v>8</v>
      </c>
      <c r="E23687" s="4" t="s">
        <v>13</v>
      </c>
      <c r="F23687" s="4" t="s">
        <v>7</v>
      </c>
    </row>
    <row r="23688" spans="1:6">
      <c r="A23688" t="n">
        <v>201940</v>
      </c>
      <c r="B23688" s="31" t="n">
        <v>45</v>
      </c>
      <c r="C23688" s="7" t="n">
        <v>5</v>
      </c>
      <c r="D23688" s="7" t="n">
        <v>3</v>
      </c>
      <c r="E23688" s="7" t="n">
        <v>4.5</v>
      </c>
      <c r="F23688" s="7" t="n">
        <v>3000</v>
      </c>
    </row>
    <row r="23689" spans="1:6">
      <c r="A23689" t="s">
        <v>4</v>
      </c>
      <c r="B23689" s="4" t="s">
        <v>5</v>
      </c>
      <c r="C23689" s="4" t="s">
        <v>8</v>
      </c>
      <c r="D23689" s="4" t="s">
        <v>7</v>
      </c>
      <c r="E23689" s="4" t="s">
        <v>13</v>
      </c>
    </row>
    <row r="23690" spans="1:6">
      <c r="A23690" t="n">
        <v>201949</v>
      </c>
      <c r="B23690" s="27" t="n">
        <v>58</v>
      </c>
      <c r="C23690" s="7" t="n">
        <v>0</v>
      </c>
      <c r="D23690" s="7" t="n">
        <v>1000</v>
      </c>
      <c r="E23690" s="7" t="n">
        <v>1</v>
      </c>
    </row>
    <row r="23691" spans="1:6">
      <c r="A23691" t="s">
        <v>4</v>
      </c>
      <c r="B23691" s="4" t="s">
        <v>5</v>
      </c>
      <c r="C23691" s="4" t="s">
        <v>8</v>
      </c>
      <c r="D23691" s="4" t="s">
        <v>7</v>
      </c>
      <c r="E23691" s="4" t="s">
        <v>14</v>
      </c>
      <c r="F23691" s="4" t="s">
        <v>7</v>
      </c>
    </row>
    <row r="23692" spans="1:6">
      <c r="A23692" t="n">
        <v>201957</v>
      </c>
      <c r="B23692" s="16" t="n">
        <v>50</v>
      </c>
      <c r="C23692" s="7" t="n">
        <v>3</v>
      </c>
      <c r="D23692" s="7" t="n">
        <v>8150</v>
      </c>
      <c r="E23692" s="7" t="n">
        <v>0</v>
      </c>
      <c r="F23692" s="7" t="n">
        <v>1000</v>
      </c>
    </row>
    <row r="23693" spans="1:6">
      <c r="A23693" t="s">
        <v>4</v>
      </c>
      <c r="B23693" s="4" t="s">
        <v>5</v>
      </c>
      <c r="C23693" s="4" t="s">
        <v>8</v>
      </c>
      <c r="D23693" s="4" t="s">
        <v>7</v>
      </c>
    </row>
    <row r="23694" spans="1:6">
      <c r="A23694" t="n">
        <v>201967</v>
      </c>
      <c r="B23694" s="27" t="n">
        <v>58</v>
      </c>
      <c r="C23694" s="7" t="n">
        <v>255</v>
      </c>
      <c r="D23694" s="7" t="n">
        <v>0</v>
      </c>
    </row>
    <row r="23695" spans="1:6">
      <c r="A23695" t="s">
        <v>4</v>
      </c>
      <c r="B23695" s="4" t="s">
        <v>5</v>
      </c>
      <c r="C23695" s="4" t="s">
        <v>7</v>
      </c>
      <c r="D23695" s="4" t="s">
        <v>8</v>
      </c>
    </row>
    <row r="23696" spans="1:6">
      <c r="A23696" t="n">
        <v>201971</v>
      </c>
      <c r="B23696" s="89" t="n">
        <v>67</v>
      </c>
      <c r="C23696" s="7" t="n">
        <v>0</v>
      </c>
      <c r="D23696" s="7" t="n">
        <v>3</v>
      </c>
    </row>
    <row r="23697" spans="1:6">
      <c r="A23697" t="s">
        <v>4</v>
      </c>
      <c r="B23697" s="4" t="s">
        <v>5</v>
      </c>
      <c r="C23697" s="4" t="s">
        <v>7</v>
      </c>
      <c r="D23697" s="4" t="s">
        <v>8</v>
      </c>
    </row>
    <row r="23698" spans="1:6">
      <c r="A23698" t="n">
        <v>201975</v>
      </c>
      <c r="B23698" s="89" t="n">
        <v>67</v>
      </c>
      <c r="C23698" s="7" t="n">
        <v>1</v>
      </c>
      <c r="D23698" s="7" t="n">
        <v>3</v>
      </c>
    </row>
    <row r="23699" spans="1:6">
      <c r="A23699" t="s">
        <v>4</v>
      </c>
      <c r="B23699" s="4" t="s">
        <v>5</v>
      </c>
      <c r="C23699" s="4" t="s">
        <v>7</v>
      </c>
      <c r="D23699" s="4" t="s">
        <v>8</v>
      </c>
    </row>
    <row r="23700" spans="1:6">
      <c r="A23700" t="n">
        <v>201979</v>
      </c>
      <c r="B23700" s="89" t="n">
        <v>67</v>
      </c>
      <c r="C23700" s="7" t="n">
        <v>2</v>
      </c>
      <c r="D23700" s="7" t="n">
        <v>3</v>
      </c>
    </row>
    <row r="23701" spans="1:6">
      <c r="A23701" t="s">
        <v>4</v>
      </c>
      <c r="B23701" s="4" t="s">
        <v>5</v>
      </c>
      <c r="C23701" s="4" t="s">
        <v>7</v>
      </c>
      <c r="D23701" s="4" t="s">
        <v>8</v>
      </c>
    </row>
    <row r="23702" spans="1:6">
      <c r="A23702" t="n">
        <v>201983</v>
      </c>
      <c r="B23702" s="89" t="n">
        <v>67</v>
      </c>
      <c r="C23702" s="7" t="n">
        <v>3</v>
      </c>
      <c r="D23702" s="7" t="n">
        <v>3</v>
      </c>
    </row>
    <row r="23703" spans="1:6">
      <c r="A23703" t="s">
        <v>4</v>
      </c>
      <c r="B23703" s="4" t="s">
        <v>5</v>
      </c>
      <c r="C23703" s="4" t="s">
        <v>7</v>
      </c>
      <c r="D23703" s="4" t="s">
        <v>8</v>
      </c>
    </row>
    <row r="23704" spans="1:6">
      <c r="A23704" t="n">
        <v>201987</v>
      </c>
      <c r="B23704" s="89" t="n">
        <v>67</v>
      </c>
      <c r="C23704" s="7" t="n">
        <v>4</v>
      </c>
      <c r="D23704" s="7" t="n">
        <v>3</v>
      </c>
    </row>
    <row r="23705" spans="1:6">
      <c r="A23705" t="s">
        <v>4</v>
      </c>
      <c r="B23705" s="4" t="s">
        <v>5</v>
      </c>
      <c r="C23705" s="4" t="s">
        <v>7</v>
      </c>
      <c r="D23705" s="4" t="s">
        <v>8</v>
      </c>
    </row>
    <row r="23706" spans="1:6">
      <c r="A23706" t="n">
        <v>201991</v>
      </c>
      <c r="B23706" s="89" t="n">
        <v>67</v>
      </c>
      <c r="C23706" s="7" t="n">
        <v>5</v>
      </c>
      <c r="D23706" s="7" t="n">
        <v>3</v>
      </c>
    </row>
    <row r="23707" spans="1:6">
      <c r="A23707" t="s">
        <v>4</v>
      </c>
      <c r="B23707" s="4" t="s">
        <v>5</v>
      </c>
      <c r="C23707" s="4" t="s">
        <v>7</v>
      </c>
      <c r="D23707" s="4" t="s">
        <v>8</v>
      </c>
    </row>
    <row r="23708" spans="1:6">
      <c r="A23708" t="n">
        <v>201995</v>
      </c>
      <c r="B23708" s="89" t="n">
        <v>67</v>
      </c>
      <c r="C23708" s="7" t="n">
        <v>6</v>
      </c>
      <c r="D23708" s="7" t="n">
        <v>3</v>
      </c>
    </row>
    <row r="23709" spans="1:6">
      <c r="A23709" t="s">
        <v>4</v>
      </c>
      <c r="B23709" s="4" t="s">
        <v>5</v>
      </c>
      <c r="C23709" s="4" t="s">
        <v>7</v>
      </c>
      <c r="D23709" s="4" t="s">
        <v>8</v>
      </c>
    </row>
    <row r="23710" spans="1:6">
      <c r="A23710" t="n">
        <v>201999</v>
      </c>
      <c r="B23710" s="89" t="n">
        <v>67</v>
      </c>
      <c r="C23710" s="7" t="n">
        <v>7</v>
      </c>
      <c r="D23710" s="7" t="n">
        <v>3</v>
      </c>
    </row>
    <row r="23711" spans="1:6">
      <c r="A23711" t="s">
        <v>4</v>
      </c>
      <c r="B23711" s="4" t="s">
        <v>5</v>
      </c>
      <c r="C23711" s="4" t="s">
        <v>7</v>
      </c>
      <c r="D23711" s="4" t="s">
        <v>8</v>
      </c>
    </row>
    <row r="23712" spans="1:6">
      <c r="A23712" t="n">
        <v>202003</v>
      </c>
      <c r="B23712" s="89" t="n">
        <v>67</v>
      </c>
      <c r="C23712" s="7" t="n">
        <v>8</v>
      </c>
      <c r="D23712" s="7" t="n">
        <v>3</v>
      </c>
    </row>
    <row r="23713" spans="1:4">
      <c r="A23713" t="s">
        <v>4</v>
      </c>
      <c r="B23713" s="4" t="s">
        <v>5</v>
      </c>
      <c r="C23713" s="4" t="s">
        <v>7</v>
      </c>
      <c r="D23713" s="4" t="s">
        <v>8</v>
      </c>
    </row>
    <row r="23714" spans="1:4">
      <c r="A23714" t="n">
        <v>202007</v>
      </c>
      <c r="B23714" s="89" t="n">
        <v>67</v>
      </c>
      <c r="C23714" s="7" t="n">
        <v>9</v>
      </c>
      <c r="D23714" s="7" t="n">
        <v>3</v>
      </c>
    </row>
    <row r="23715" spans="1:4">
      <c r="A23715" t="s">
        <v>4</v>
      </c>
      <c r="B23715" s="4" t="s">
        <v>5</v>
      </c>
      <c r="C23715" s="4" t="s">
        <v>7</v>
      </c>
      <c r="D23715" s="4" t="s">
        <v>8</v>
      </c>
    </row>
    <row r="23716" spans="1:4">
      <c r="A23716" t="n">
        <v>202011</v>
      </c>
      <c r="B23716" s="89" t="n">
        <v>67</v>
      </c>
      <c r="C23716" s="7" t="n">
        <v>7032</v>
      </c>
      <c r="D23716" s="7" t="n">
        <v>3</v>
      </c>
    </row>
    <row r="23717" spans="1:4">
      <c r="A23717" t="s">
        <v>4</v>
      </c>
      <c r="B23717" s="4" t="s">
        <v>5</v>
      </c>
      <c r="C23717" s="4" t="s">
        <v>7</v>
      </c>
      <c r="D23717" s="4" t="s">
        <v>8</v>
      </c>
    </row>
    <row r="23718" spans="1:4">
      <c r="A23718" t="n">
        <v>202015</v>
      </c>
      <c r="B23718" s="89" t="n">
        <v>67</v>
      </c>
      <c r="C23718" s="7" t="n">
        <v>11</v>
      </c>
      <c r="D23718" s="7" t="n">
        <v>3</v>
      </c>
    </row>
    <row r="23719" spans="1:4">
      <c r="A23719" t="s">
        <v>4</v>
      </c>
      <c r="B23719" s="4" t="s">
        <v>5</v>
      </c>
      <c r="C23719" s="4" t="s">
        <v>7</v>
      </c>
      <c r="D23719" s="4" t="s">
        <v>8</v>
      </c>
    </row>
    <row r="23720" spans="1:4">
      <c r="A23720" t="n">
        <v>202019</v>
      </c>
      <c r="B23720" s="89" t="n">
        <v>67</v>
      </c>
      <c r="C23720" s="7" t="n">
        <v>12</v>
      </c>
      <c r="D23720" s="7" t="n">
        <v>3</v>
      </c>
    </row>
    <row r="23721" spans="1:4">
      <c r="A23721" t="s">
        <v>4</v>
      </c>
      <c r="B23721" s="4" t="s">
        <v>5</v>
      </c>
      <c r="C23721" s="4" t="s">
        <v>7</v>
      </c>
      <c r="D23721" s="4" t="s">
        <v>8</v>
      </c>
    </row>
    <row r="23722" spans="1:4">
      <c r="A23722" t="n">
        <v>202023</v>
      </c>
      <c r="B23722" s="89" t="n">
        <v>67</v>
      </c>
      <c r="C23722" s="7" t="n">
        <v>80</v>
      </c>
      <c r="D23722" s="7" t="n">
        <v>3</v>
      </c>
    </row>
    <row r="23723" spans="1:4">
      <c r="A23723" t="s">
        <v>4</v>
      </c>
      <c r="B23723" s="4" t="s">
        <v>5</v>
      </c>
      <c r="C23723" s="4" t="s">
        <v>7</v>
      </c>
      <c r="D23723" s="4" t="s">
        <v>8</v>
      </c>
    </row>
    <row r="23724" spans="1:4">
      <c r="A23724" t="n">
        <v>202027</v>
      </c>
      <c r="B23724" s="89" t="n">
        <v>67</v>
      </c>
      <c r="C23724" s="7" t="n">
        <v>83</v>
      </c>
      <c r="D23724" s="7" t="n">
        <v>3</v>
      </c>
    </row>
    <row r="23725" spans="1:4">
      <c r="A23725" t="s">
        <v>4</v>
      </c>
      <c r="B23725" s="4" t="s">
        <v>5</v>
      </c>
      <c r="C23725" s="4" t="s">
        <v>7</v>
      </c>
      <c r="D23725" s="4" t="s">
        <v>8</v>
      </c>
    </row>
    <row r="23726" spans="1:4">
      <c r="A23726" t="n">
        <v>202031</v>
      </c>
      <c r="B23726" s="89" t="n">
        <v>67</v>
      </c>
      <c r="C23726" s="7" t="n">
        <v>18</v>
      </c>
      <c r="D23726" s="7" t="n">
        <v>3</v>
      </c>
    </row>
    <row r="23727" spans="1:4">
      <c r="A23727" t="s">
        <v>4</v>
      </c>
      <c r="B23727" s="4" t="s">
        <v>5</v>
      </c>
      <c r="C23727" s="4" t="s">
        <v>8</v>
      </c>
      <c r="D23727" s="4" t="s">
        <v>7</v>
      </c>
      <c r="E23727" s="4" t="s">
        <v>8</v>
      </c>
    </row>
    <row r="23728" spans="1:4">
      <c r="A23728" t="n">
        <v>202035</v>
      </c>
      <c r="B23728" s="51" t="n">
        <v>36</v>
      </c>
      <c r="C23728" s="7" t="n">
        <v>9</v>
      </c>
      <c r="D23728" s="7" t="n">
        <v>13</v>
      </c>
      <c r="E23728" s="7" t="n">
        <v>0</v>
      </c>
    </row>
    <row r="23729" spans="1:5">
      <c r="A23729" t="s">
        <v>4</v>
      </c>
      <c r="B23729" s="4" t="s">
        <v>5</v>
      </c>
      <c r="C23729" s="4" t="s">
        <v>8</v>
      </c>
      <c r="D23729" s="4" t="s">
        <v>7</v>
      </c>
      <c r="E23729" s="4" t="s">
        <v>14</v>
      </c>
    </row>
    <row r="23730" spans="1:5">
      <c r="A23730" t="n">
        <v>202040</v>
      </c>
      <c r="B23730" s="74" t="n">
        <v>167</v>
      </c>
      <c r="C23730" s="7" t="n">
        <v>1</v>
      </c>
      <c r="D23730" s="7" t="n">
        <v>12</v>
      </c>
      <c r="E23730" s="7" t="n">
        <v>2048</v>
      </c>
    </row>
    <row r="23731" spans="1:5">
      <c r="A23731" t="s">
        <v>4</v>
      </c>
      <c r="B23731" s="4" t="s">
        <v>5</v>
      </c>
      <c r="C23731" s="4" t="s">
        <v>8</v>
      </c>
      <c r="D23731" s="4" t="s">
        <v>7</v>
      </c>
      <c r="E23731" s="4" t="s">
        <v>14</v>
      </c>
    </row>
    <row r="23732" spans="1:5">
      <c r="A23732" t="n">
        <v>202048</v>
      </c>
      <c r="B23732" s="74" t="n">
        <v>167</v>
      </c>
      <c r="C23732" s="7" t="n">
        <v>1</v>
      </c>
      <c r="D23732" s="7" t="n">
        <v>12</v>
      </c>
      <c r="E23732" s="7" t="n">
        <v>4096</v>
      </c>
    </row>
    <row r="23733" spans="1:5">
      <c r="A23733" t="s">
        <v>4</v>
      </c>
      <c r="B23733" s="4" t="s">
        <v>5</v>
      </c>
      <c r="C23733" s="4" t="s">
        <v>8</v>
      </c>
      <c r="D23733" s="4" t="s">
        <v>7</v>
      </c>
      <c r="E23733" s="4" t="s">
        <v>14</v>
      </c>
    </row>
    <row r="23734" spans="1:5">
      <c r="A23734" t="n">
        <v>202056</v>
      </c>
      <c r="B23734" s="74" t="n">
        <v>167</v>
      </c>
      <c r="C23734" s="7" t="n">
        <v>1</v>
      </c>
      <c r="D23734" s="7" t="n">
        <v>12</v>
      </c>
      <c r="E23734" s="7" t="n">
        <v>8192</v>
      </c>
    </row>
    <row r="23735" spans="1:5">
      <c r="A23735" t="s">
        <v>4</v>
      </c>
      <c r="B23735" s="4" t="s">
        <v>5</v>
      </c>
      <c r="C23735" s="4" t="s">
        <v>8</v>
      </c>
      <c r="D23735" s="4" t="s">
        <v>7</v>
      </c>
      <c r="E23735" s="4" t="s">
        <v>14</v>
      </c>
    </row>
    <row r="23736" spans="1:5">
      <c r="A23736" t="n">
        <v>202064</v>
      </c>
      <c r="B23736" s="74" t="n">
        <v>167</v>
      </c>
      <c r="C23736" s="7" t="n">
        <v>1</v>
      </c>
      <c r="D23736" s="7" t="n">
        <v>12</v>
      </c>
      <c r="E23736" s="7" t="n">
        <v>16384</v>
      </c>
    </row>
    <row r="23737" spans="1:5">
      <c r="A23737" t="s">
        <v>4</v>
      </c>
      <c r="B23737" s="4" t="s">
        <v>5</v>
      </c>
      <c r="C23737" s="4" t="s">
        <v>8</v>
      </c>
      <c r="D23737" s="4" t="s">
        <v>7</v>
      </c>
      <c r="E23737" s="4" t="s">
        <v>14</v>
      </c>
    </row>
    <row r="23738" spans="1:5">
      <c r="A23738" t="n">
        <v>202072</v>
      </c>
      <c r="B23738" s="74" t="n">
        <v>167</v>
      </c>
      <c r="C23738" s="7" t="n">
        <v>1</v>
      </c>
      <c r="D23738" s="7" t="n">
        <v>12</v>
      </c>
      <c r="E23738" s="7" t="n">
        <v>524288</v>
      </c>
    </row>
    <row r="23739" spans="1:5">
      <c r="A23739" t="s">
        <v>4</v>
      </c>
      <c r="B23739" s="4" t="s">
        <v>5</v>
      </c>
      <c r="C23739" s="4" t="s">
        <v>8</v>
      </c>
      <c r="D23739" s="4" t="s">
        <v>7</v>
      </c>
      <c r="E23739" s="4" t="s">
        <v>14</v>
      </c>
    </row>
    <row r="23740" spans="1:5">
      <c r="A23740" t="n">
        <v>202080</v>
      </c>
      <c r="B23740" s="74" t="n">
        <v>167</v>
      </c>
      <c r="C23740" s="7" t="n">
        <v>1</v>
      </c>
      <c r="D23740" s="7" t="n">
        <v>12</v>
      </c>
      <c r="E23740" s="7" t="n">
        <v>1048576</v>
      </c>
    </row>
    <row r="23741" spans="1:5">
      <c r="A23741" t="s">
        <v>4</v>
      </c>
      <c r="B23741" s="4" t="s">
        <v>5</v>
      </c>
      <c r="C23741" s="4" t="s">
        <v>8</v>
      </c>
      <c r="D23741" s="4" t="s">
        <v>7</v>
      </c>
      <c r="E23741" s="4" t="s">
        <v>14</v>
      </c>
    </row>
    <row r="23742" spans="1:5">
      <c r="A23742" t="n">
        <v>202088</v>
      </c>
      <c r="B23742" s="74" t="n">
        <v>167</v>
      </c>
      <c r="C23742" s="7" t="n">
        <v>1</v>
      </c>
      <c r="D23742" s="7" t="n">
        <v>12</v>
      </c>
      <c r="E23742" s="7" t="n">
        <v>2097152</v>
      </c>
    </row>
    <row r="23743" spans="1:5">
      <c r="A23743" t="s">
        <v>4</v>
      </c>
      <c r="B23743" s="4" t="s">
        <v>5</v>
      </c>
      <c r="C23743" s="4" t="s">
        <v>8</v>
      </c>
      <c r="D23743" s="4" t="s">
        <v>7</v>
      </c>
      <c r="E23743" s="4" t="s">
        <v>14</v>
      </c>
    </row>
    <row r="23744" spans="1:5">
      <c r="A23744" t="n">
        <v>202096</v>
      </c>
      <c r="B23744" s="74" t="n">
        <v>167</v>
      </c>
      <c r="C23744" s="7" t="n">
        <v>1</v>
      </c>
      <c r="D23744" s="7" t="n">
        <v>12</v>
      </c>
      <c r="E23744" s="7" t="n">
        <v>4194304</v>
      </c>
    </row>
    <row r="23745" spans="1:5">
      <c r="A23745" t="s">
        <v>4</v>
      </c>
      <c r="B23745" s="4" t="s">
        <v>5</v>
      </c>
      <c r="C23745" s="4" t="s">
        <v>8</v>
      </c>
      <c r="D23745" s="4" t="s">
        <v>7</v>
      </c>
      <c r="E23745" s="4" t="s">
        <v>14</v>
      </c>
    </row>
    <row r="23746" spans="1:5">
      <c r="A23746" t="n">
        <v>202104</v>
      </c>
      <c r="B23746" s="74" t="n">
        <v>167</v>
      </c>
      <c r="C23746" s="7" t="n">
        <v>1</v>
      </c>
      <c r="D23746" s="7" t="n">
        <v>12</v>
      </c>
      <c r="E23746" s="7" t="n">
        <v>8388608</v>
      </c>
    </row>
    <row r="23747" spans="1:5">
      <c r="A23747" t="s">
        <v>4</v>
      </c>
      <c r="B23747" s="4" t="s">
        <v>5</v>
      </c>
      <c r="C23747" s="4" t="s">
        <v>8</v>
      </c>
      <c r="D23747" s="4" t="s">
        <v>7</v>
      </c>
      <c r="E23747" s="4" t="s">
        <v>8</v>
      </c>
    </row>
    <row r="23748" spans="1:5">
      <c r="A23748" t="n">
        <v>202112</v>
      </c>
      <c r="B23748" s="50" t="n">
        <v>102</v>
      </c>
      <c r="C23748" s="7" t="n">
        <v>11</v>
      </c>
      <c r="D23748" s="7" t="n">
        <v>12</v>
      </c>
      <c r="E23748" s="7" t="n">
        <v>0</v>
      </c>
    </row>
    <row r="23749" spans="1:5">
      <c r="A23749" t="s">
        <v>4</v>
      </c>
      <c r="B23749" s="4" t="s">
        <v>5</v>
      </c>
      <c r="C23749" s="4" t="s">
        <v>8</v>
      </c>
      <c r="D23749" s="4" t="s">
        <v>7</v>
      </c>
      <c r="E23749" s="4" t="s">
        <v>8</v>
      </c>
    </row>
    <row r="23750" spans="1:5">
      <c r="A23750" t="n">
        <v>202117</v>
      </c>
      <c r="B23750" s="50" t="n">
        <v>102</v>
      </c>
      <c r="C23750" s="7" t="n">
        <v>11</v>
      </c>
      <c r="D23750" s="7" t="n">
        <v>12</v>
      </c>
      <c r="E23750" s="7" t="n">
        <v>1</v>
      </c>
    </row>
    <row r="23751" spans="1:5">
      <c r="A23751" t="s">
        <v>4</v>
      </c>
      <c r="B23751" s="4" t="s">
        <v>5</v>
      </c>
      <c r="C23751" s="4" t="s">
        <v>8</v>
      </c>
      <c r="D23751" s="4" t="s">
        <v>7</v>
      </c>
      <c r="E23751" s="4" t="s">
        <v>8</v>
      </c>
    </row>
    <row r="23752" spans="1:5">
      <c r="A23752" t="n">
        <v>202122</v>
      </c>
      <c r="B23752" s="50" t="n">
        <v>102</v>
      </c>
      <c r="C23752" s="7" t="n">
        <v>11</v>
      </c>
      <c r="D23752" s="7" t="n">
        <v>12</v>
      </c>
      <c r="E23752" s="7" t="n">
        <v>2</v>
      </c>
    </row>
    <row r="23753" spans="1:5">
      <c r="A23753" t="s">
        <v>4</v>
      </c>
      <c r="B23753" s="4" t="s">
        <v>5</v>
      </c>
      <c r="C23753" s="4" t="s">
        <v>8</v>
      </c>
      <c r="D23753" s="4" t="s">
        <v>7</v>
      </c>
      <c r="E23753" s="4" t="s">
        <v>8</v>
      </c>
    </row>
    <row r="23754" spans="1:5">
      <c r="A23754" t="n">
        <v>202127</v>
      </c>
      <c r="B23754" s="50" t="n">
        <v>102</v>
      </c>
      <c r="C23754" s="7" t="n">
        <v>11</v>
      </c>
      <c r="D23754" s="7" t="n">
        <v>12</v>
      </c>
      <c r="E23754" s="7" t="n">
        <v>3</v>
      </c>
    </row>
    <row r="23755" spans="1:5">
      <c r="A23755" t="s">
        <v>4</v>
      </c>
      <c r="B23755" s="4" t="s">
        <v>5</v>
      </c>
      <c r="C23755" s="4" t="s">
        <v>8</v>
      </c>
      <c r="D23755" s="4" t="s">
        <v>7</v>
      </c>
      <c r="E23755" s="4" t="s">
        <v>8</v>
      </c>
      <c r="F23755" s="4" t="s">
        <v>8</v>
      </c>
    </row>
    <row r="23756" spans="1:5">
      <c r="A23756" t="n">
        <v>202132</v>
      </c>
      <c r="B23756" s="50" t="n">
        <v>102</v>
      </c>
      <c r="C23756" s="7" t="n">
        <v>12</v>
      </c>
      <c r="D23756" s="7" t="n">
        <v>12</v>
      </c>
      <c r="E23756" s="7" t="n">
        <v>0</v>
      </c>
      <c r="F23756" s="7" t="n">
        <v>1</v>
      </c>
    </row>
    <row r="23757" spans="1:5">
      <c r="A23757" t="s">
        <v>4</v>
      </c>
      <c r="B23757" s="4" t="s">
        <v>5</v>
      </c>
      <c r="C23757" s="4" t="s">
        <v>8</v>
      </c>
      <c r="D23757" s="4" t="s">
        <v>7</v>
      </c>
      <c r="E23757" s="4" t="s">
        <v>8</v>
      </c>
      <c r="F23757" s="4" t="s">
        <v>8</v>
      </c>
    </row>
    <row r="23758" spans="1:5">
      <c r="A23758" t="n">
        <v>202138</v>
      </c>
      <c r="B23758" s="50" t="n">
        <v>102</v>
      </c>
      <c r="C23758" s="7" t="n">
        <v>12</v>
      </c>
      <c r="D23758" s="7" t="n">
        <v>12</v>
      </c>
      <c r="E23758" s="7" t="n">
        <v>1</v>
      </c>
      <c r="F23758" s="7" t="n">
        <v>1</v>
      </c>
    </row>
    <row r="23759" spans="1:5">
      <c r="A23759" t="s">
        <v>4</v>
      </c>
      <c r="B23759" s="4" t="s">
        <v>5</v>
      </c>
      <c r="C23759" s="4" t="s">
        <v>8</v>
      </c>
      <c r="D23759" s="4" t="s">
        <v>7</v>
      </c>
      <c r="E23759" s="4" t="s">
        <v>8</v>
      </c>
      <c r="F23759" s="4" t="s">
        <v>8</v>
      </c>
    </row>
    <row r="23760" spans="1:5">
      <c r="A23760" t="n">
        <v>202144</v>
      </c>
      <c r="B23760" s="50" t="n">
        <v>102</v>
      </c>
      <c r="C23760" s="7" t="n">
        <v>12</v>
      </c>
      <c r="D23760" s="7" t="n">
        <v>12</v>
      </c>
      <c r="E23760" s="7" t="n">
        <v>2</v>
      </c>
      <c r="F23760" s="7" t="n">
        <v>1</v>
      </c>
    </row>
    <row r="23761" spans="1:6">
      <c r="A23761" t="s">
        <v>4</v>
      </c>
      <c r="B23761" s="4" t="s">
        <v>5</v>
      </c>
      <c r="C23761" s="4" t="s">
        <v>8</v>
      </c>
      <c r="D23761" s="4" t="s">
        <v>7</v>
      </c>
      <c r="E23761" s="4" t="s">
        <v>8</v>
      </c>
      <c r="F23761" s="4" t="s">
        <v>8</v>
      </c>
    </row>
    <row r="23762" spans="1:6">
      <c r="A23762" t="n">
        <v>202150</v>
      </c>
      <c r="B23762" s="50" t="n">
        <v>102</v>
      </c>
      <c r="C23762" s="7" t="n">
        <v>12</v>
      </c>
      <c r="D23762" s="7" t="n">
        <v>12</v>
      </c>
      <c r="E23762" s="7" t="n">
        <v>3</v>
      </c>
      <c r="F23762" s="7" t="n">
        <v>1</v>
      </c>
    </row>
    <row r="23763" spans="1:6">
      <c r="A23763" t="s">
        <v>4</v>
      </c>
      <c r="B23763" s="4" t="s">
        <v>5</v>
      </c>
      <c r="C23763" s="4" t="s">
        <v>8</v>
      </c>
      <c r="D23763" s="4" t="s">
        <v>7</v>
      </c>
      <c r="E23763" s="4" t="s">
        <v>8</v>
      </c>
      <c r="F23763" s="4" t="s">
        <v>8</v>
      </c>
    </row>
    <row r="23764" spans="1:6">
      <c r="A23764" t="n">
        <v>202156</v>
      </c>
      <c r="B23764" s="50" t="n">
        <v>102</v>
      </c>
      <c r="C23764" s="7" t="n">
        <v>12</v>
      </c>
      <c r="D23764" s="7" t="n">
        <v>12</v>
      </c>
      <c r="E23764" s="7" t="n">
        <v>4</v>
      </c>
      <c r="F23764" s="7" t="n">
        <v>1</v>
      </c>
    </row>
    <row r="23765" spans="1:6">
      <c r="A23765" t="s">
        <v>4</v>
      </c>
      <c r="B23765" s="4" t="s">
        <v>5</v>
      </c>
      <c r="C23765" s="4" t="s">
        <v>8</v>
      </c>
      <c r="D23765" s="4" t="s">
        <v>7</v>
      </c>
      <c r="E23765" s="4" t="s">
        <v>7</v>
      </c>
      <c r="F23765" s="4" t="s">
        <v>7</v>
      </c>
    </row>
    <row r="23766" spans="1:6">
      <c r="A23766" t="n">
        <v>202162</v>
      </c>
      <c r="B23766" s="91" t="n">
        <v>63</v>
      </c>
      <c r="C23766" s="7" t="n">
        <v>0</v>
      </c>
      <c r="D23766" s="7" t="n">
        <v>12</v>
      </c>
      <c r="E23766" s="7" t="n">
        <v>0</v>
      </c>
      <c r="F23766" s="7" t="n">
        <v>114</v>
      </c>
    </row>
    <row r="23767" spans="1:6">
      <c r="A23767" t="s">
        <v>4</v>
      </c>
      <c r="B23767" s="4" t="s">
        <v>5</v>
      </c>
      <c r="C23767" s="4" t="s">
        <v>8</v>
      </c>
      <c r="D23767" s="4" t="s">
        <v>7</v>
      </c>
      <c r="E23767" s="4" t="s">
        <v>14</v>
      </c>
    </row>
    <row r="23768" spans="1:6">
      <c r="A23768" t="n">
        <v>202170</v>
      </c>
      <c r="B23768" s="49" t="n">
        <v>101</v>
      </c>
      <c r="C23768" s="7" t="n">
        <v>0</v>
      </c>
      <c r="D23768" s="7" t="n">
        <v>1813</v>
      </c>
      <c r="E23768" s="7" t="n">
        <v>1</v>
      </c>
    </row>
    <row r="23769" spans="1:6">
      <c r="A23769" t="s">
        <v>4</v>
      </c>
      <c r="B23769" s="4" t="s">
        <v>5</v>
      </c>
      <c r="C23769" s="4" t="s">
        <v>8</v>
      </c>
      <c r="D23769" s="4" t="s">
        <v>7</v>
      </c>
      <c r="E23769" s="4" t="s">
        <v>14</v>
      </c>
    </row>
    <row r="23770" spans="1:6">
      <c r="A23770" t="n">
        <v>202178</v>
      </c>
      <c r="B23770" s="49" t="n">
        <v>101</v>
      </c>
      <c r="C23770" s="7" t="n">
        <v>0</v>
      </c>
      <c r="D23770" s="7" t="n">
        <v>415</v>
      </c>
      <c r="E23770" s="7" t="n">
        <v>1</v>
      </c>
    </row>
    <row r="23771" spans="1:6">
      <c r="A23771" t="s">
        <v>4</v>
      </c>
      <c r="B23771" s="4" t="s">
        <v>5</v>
      </c>
      <c r="C23771" s="4" t="s">
        <v>8</v>
      </c>
      <c r="D23771" s="4" t="s">
        <v>7</v>
      </c>
      <c r="E23771" s="4" t="s">
        <v>14</v>
      </c>
    </row>
    <row r="23772" spans="1:6">
      <c r="A23772" t="n">
        <v>202186</v>
      </c>
      <c r="B23772" s="49" t="n">
        <v>101</v>
      </c>
      <c r="C23772" s="7" t="n">
        <v>0</v>
      </c>
      <c r="D23772" s="7" t="n">
        <v>565</v>
      </c>
      <c r="E23772" s="7" t="n">
        <v>1</v>
      </c>
    </row>
    <row r="23773" spans="1:6">
      <c r="A23773" t="s">
        <v>4</v>
      </c>
      <c r="B23773" s="4" t="s">
        <v>5</v>
      </c>
      <c r="C23773" s="4" t="s">
        <v>8</v>
      </c>
      <c r="D23773" s="4" t="s">
        <v>7</v>
      </c>
      <c r="E23773" s="4" t="s">
        <v>14</v>
      </c>
    </row>
    <row r="23774" spans="1:6">
      <c r="A23774" t="n">
        <v>202194</v>
      </c>
      <c r="B23774" s="49" t="n">
        <v>101</v>
      </c>
      <c r="C23774" s="7" t="n">
        <v>0</v>
      </c>
      <c r="D23774" s="7" t="n">
        <v>791</v>
      </c>
      <c r="E23774" s="7" t="n">
        <v>1</v>
      </c>
    </row>
    <row r="23775" spans="1:6">
      <c r="A23775" t="s">
        <v>4</v>
      </c>
      <c r="B23775" s="4" t="s">
        <v>5</v>
      </c>
      <c r="C23775" s="4" t="s">
        <v>8</v>
      </c>
      <c r="D23775" s="4" t="s">
        <v>7</v>
      </c>
      <c r="E23775" s="4" t="s">
        <v>14</v>
      </c>
    </row>
    <row r="23776" spans="1:6">
      <c r="A23776" t="n">
        <v>202202</v>
      </c>
      <c r="B23776" s="49" t="n">
        <v>101</v>
      </c>
      <c r="C23776" s="7" t="n">
        <v>0</v>
      </c>
      <c r="D23776" s="7" t="n">
        <v>742</v>
      </c>
      <c r="E23776" s="7" t="n">
        <v>1</v>
      </c>
    </row>
    <row r="23777" spans="1:6">
      <c r="A23777" t="s">
        <v>4</v>
      </c>
      <c r="B23777" s="4" t="s">
        <v>5</v>
      </c>
      <c r="C23777" s="4" t="s">
        <v>8</v>
      </c>
      <c r="D23777" s="4" t="s">
        <v>7</v>
      </c>
      <c r="E23777" s="4" t="s">
        <v>7</v>
      </c>
      <c r="F23777" s="4" t="s">
        <v>8</v>
      </c>
    </row>
    <row r="23778" spans="1:6">
      <c r="A23778" t="n">
        <v>202210</v>
      </c>
      <c r="B23778" s="50" t="n">
        <v>102</v>
      </c>
      <c r="C23778" s="7" t="n">
        <v>0</v>
      </c>
      <c r="D23778" s="7" t="n">
        <v>12</v>
      </c>
      <c r="E23778" s="7" t="n">
        <v>1813</v>
      </c>
      <c r="F23778" s="7" t="n">
        <v>255</v>
      </c>
    </row>
    <row r="23779" spans="1:6">
      <c r="A23779" t="s">
        <v>4</v>
      </c>
      <c r="B23779" s="4" t="s">
        <v>5</v>
      </c>
      <c r="C23779" s="4" t="s">
        <v>8</v>
      </c>
      <c r="D23779" s="4" t="s">
        <v>7</v>
      </c>
      <c r="E23779" s="4" t="s">
        <v>7</v>
      </c>
      <c r="F23779" s="4" t="s">
        <v>8</v>
      </c>
    </row>
    <row r="23780" spans="1:6">
      <c r="A23780" t="n">
        <v>202217</v>
      </c>
      <c r="B23780" s="50" t="n">
        <v>102</v>
      </c>
      <c r="C23780" s="7" t="n">
        <v>0</v>
      </c>
      <c r="D23780" s="7" t="n">
        <v>12</v>
      </c>
      <c r="E23780" s="7" t="n">
        <v>415</v>
      </c>
      <c r="F23780" s="7" t="n">
        <v>255</v>
      </c>
    </row>
    <row r="23781" spans="1:6">
      <c r="A23781" t="s">
        <v>4</v>
      </c>
      <c r="B23781" s="4" t="s">
        <v>5</v>
      </c>
      <c r="C23781" s="4" t="s">
        <v>8</v>
      </c>
      <c r="D23781" s="4" t="s">
        <v>7</v>
      </c>
      <c r="E23781" s="4" t="s">
        <v>7</v>
      </c>
      <c r="F23781" s="4" t="s">
        <v>8</v>
      </c>
    </row>
    <row r="23782" spans="1:6">
      <c r="A23782" t="n">
        <v>202224</v>
      </c>
      <c r="B23782" s="50" t="n">
        <v>102</v>
      </c>
      <c r="C23782" s="7" t="n">
        <v>0</v>
      </c>
      <c r="D23782" s="7" t="n">
        <v>12</v>
      </c>
      <c r="E23782" s="7" t="n">
        <v>565</v>
      </c>
      <c r="F23782" s="7" t="n">
        <v>255</v>
      </c>
    </row>
    <row r="23783" spans="1:6">
      <c r="A23783" t="s">
        <v>4</v>
      </c>
      <c r="B23783" s="4" t="s">
        <v>5</v>
      </c>
      <c r="C23783" s="4" t="s">
        <v>8</v>
      </c>
      <c r="D23783" s="4" t="s">
        <v>7</v>
      </c>
      <c r="E23783" s="4" t="s">
        <v>7</v>
      </c>
      <c r="F23783" s="4" t="s">
        <v>8</v>
      </c>
    </row>
    <row r="23784" spans="1:6">
      <c r="A23784" t="n">
        <v>202231</v>
      </c>
      <c r="B23784" s="50" t="n">
        <v>102</v>
      </c>
      <c r="C23784" s="7" t="n">
        <v>0</v>
      </c>
      <c r="D23784" s="7" t="n">
        <v>12</v>
      </c>
      <c r="E23784" s="7" t="n">
        <v>791</v>
      </c>
      <c r="F23784" s="7" t="n">
        <v>3</v>
      </c>
    </row>
    <row r="23785" spans="1:6">
      <c r="A23785" t="s">
        <v>4</v>
      </c>
      <c r="B23785" s="4" t="s">
        <v>5</v>
      </c>
      <c r="C23785" s="4" t="s">
        <v>8</v>
      </c>
      <c r="D23785" s="4" t="s">
        <v>7</v>
      </c>
      <c r="E23785" s="4" t="s">
        <v>7</v>
      </c>
      <c r="F23785" s="4" t="s">
        <v>8</v>
      </c>
    </row>
    <row r="23786" spans="1:6">
      <c r="A23786" t="n">
        <v>202238</v>
      </c>
      <c r="B23786" s="50" t="n">
        <v>102</v>
      </c>
      <c r="C23786" s="7" t="n">
        <v>0</v>
      </c>
      <c r="D23786" s="7" t="n">
        <v>12</v>
      </c>
      <c r="E23786" s="7" t="n">
        <v>742</v>
      </c>
      <c r="F23786" s="7" t="n">
        <v>4</v>
      </c>
    </row>
    <row r="23787" spans="1:6">
      <c r="A23787" t="s">
        <v>4</v>
      </c>
      <c r="B23787" s="4" t="s">
        <v>5</v>
      </c>
      <c r="C23787" s="4" t="s">
        <v>8</v>
      </c>
      <c r="D23787" s="4" t="s">
        <v>7</v>
      </c>
      <c r="E23787" s="4" t="s">
        <v>14</v>
      </c>
    </row>
    <row r="23788" spans="1:6">
      <c r="A23788" t="n">
        <v>202245</v>
      </c>
      <c r="B23788" s="49" t="n">
        <v>101</v>
      </c>
      <c r="C23788" s="7" t="n">
        <v>0</v>
      </c>
      <c r="D23788" s="7" t="n">
        <v>3241</v>
      </c>
      <c r="E23788" s="7" t="n">
        <v>1</v>
      </c>
    </row>
    <row r="23789" spans="1:6">
      <c r="A23789" t="s">
        <v>4</v>
      </c>
      <c r="B23789" s="4" t="s">
        <v>5</v>
      </c>
      <c r="C23789" s="4" t="s">
        <v>8</v>
      </c>
      <c r="D23789" s="4" t="s">
        <v>7</v>
      </c>
      <c r="E23789" s="4" t="s">
        <v>14</v>
      </c>
    </row>
    <row r="23790" spans="1:6">
      <c r="A23790" t="n">
        <v>202253</v>
      </c>
      <c r="B23790" s="49" t="n">
        <v>101</v>
      </c>
      <c r="C23790" s="7" t="n">
        <v>0</v>
      </c>
      <c r="D23790" s="7" t="n">
        <v>3577</v>
      </c>
      <c r="E23790" s="7" t="n">
        <v>1</v>
      </c>
    </row>
    <row r="23791" spans="1:6">
      <c r="A23791" t="s">
        <v>4</v>
      </c>
      <c r="B23791" s="4" t="s">
        <v>5</v>
      </c>
      <c r="C23791" s="4" t="s">
        <v>8</v>
      </c>
      <c r="D23791" s="4" t="s">
        <v>7</v>
      </c>
      <c r="E23791" s="4" t="s">
        <v>14</v>
      </c>
    </row>
    <row r="23792" spans="1:6">
      <c r="A23792" t="n">
        <v>202261</v>
      </c>
      <c r="B23792" s="49" t="n">
        <v>101</v>
      </c>
      <c r="C23792" s="7" t="n">
        <v>0</v>
      </c>
      <c r="D23792" s="7" t="n">
        <v>3434</v>
      </c>
      <c r="E23792" s="7" t="n">
        <v>1</v>
      </c>
    </row>
    <row r="23793" spans="1:6">
      <c r="A23793" t="s">
        <v>4</v>
      </c>
      <c r="B23793" s="4" t="s">
        <v>5</v>
      </c>
      <c r="C23793" s="4" t="s">
        <v>8</v>
      </c>
      <c r="D23793" s="4" t="s">
        <v>7</v>
      </c>
      <c r="E23793" s="4" t="s">
        <v>14</v>
      </c>
    </row>
    <row r="23794" spans="1:6">
      <c r="A23794" t="n">
        <v>202269</v>
      </c>
      <c r="B23794" s="49" t="n">
        <v>101</v>
      </c>
      <c r="C23794" s="7" t="n">
        <v>0</v>
      </c>
      <c r="D23794" s="7" t="n">
        <v>3509</v>
      </c>
      <c r="E23794" s="7" t="n">
        <v>1</v>
      </c>
    </row>
    <row r="23795" spans="1:6">
      <c r="A23795" t="s">
        <v>4</v>
      </c>
      <c r="B23795" s="4" t="s">
        <v>5</v>
      </c>
      <c r="C23795" s="4" t="s">
        <v>8</v>
      </c>
      <c r="D23795" s="4" t="s">
        <v>7</v>
      </c>
      <c r="E23795" s="4" t="s">
        <v>14</v>
      </c>
    </row>
    <row r="23796" spans="1:6">
      <c r="A23796" t="n">
        <v>202277</v>
      </c>
      <c r="B23796" s="49" t="n">
        <v>101</v>
      </c>
      <c r="C23796" s="7" t="n">
        <v>0</v>
      </c>
      <c r="D23796" s="7" t="n">
        <v>3412</v>
      </c>
      <c r="E23796" s="7" t="n">
        <v>1</v>
      </c>
    </row>
    <row r="23797" spans="1:6">
      <c r="A23797" t="s">
        <v>4</v>
      </c>
      <c r="B23797" s="4" t="s">
        <v>5</v>
      </c>
      <c r="C23797" s="4" t="s">
        <v>8</v>
      </c>
      <c r="D23797" s="4" t="s">
        <v>7</v>
      </c>
      <c r="E23797" s="4" t="s">
        <v>14</v>
      </c>
    </row>
    <row r="23798" spans="1:6">
      <c r="A23798" t="n">
        <v>202285</v>
      </c>
      <c r="B23798" s="49" t="n">
        <v>101</v>
      </c>
      <c r="C23798" s="7" t="n">
        <v>0</v>
      </c>
      <c r="D23798" s="7" t="n">
        <v>3572</v>
      </c>
      <c r="E23798" s="7" t="n">
        <v>1</v>
      </c>
    </row>
    <row r="23799" spans="1:6">
      <c r="A23799" t="s">
        <v>4</v>
      </c>
      <c r="B23799" s="4" t="s">
        <v>5</v>
      </c>
      <c r="C23799" s="4" t="s">
        <v>8</v>
      </c>
      <c r="D23799" s="4" t="s">
        <v>7</v>
      </c>
      <c r="E23799" s="4" t="s">
        <v>14</v>
      </c>
    </row>
    <row r="23800" spans="1:6">
      <c r="A23800" t="n">
        <v>202293</v>
      </c>
      <c r="B23800" s="49" t="n">
        <v>101</v>
      </c>
      <c r="C23800" s="7" t="n">
        <v>0</v>
      </c>
      <c r="D23800" s="7" t="n">
        <v>3378</v>
      </c>
      <c r="E23800" s="7" t="n">
        <v>1</v>
      </c>
    </row>
    <row r="23801" spans="1:6">
      <c r="A23801" t="s">
        <v>4</v>
      </c>
      <c r="B23801" s="4" t="s">
        <v>5</v>
      </c>
      <c r="C23801" s="4" t="s">
        <v>8</v>
      </c>
      <c r="D23801" s="4" t="s">
        <v>7</v>
      </c>
      <c r="E23801" s="4" t="s">
        <v>14</v>
      </c>
    </row>
    <row r="23802" spans="1:6">
      <c r="A23802" t="n">
        <v>202301</v>
      </c>
      <c r="B23802" s="49" t="n">
        <v>101</v>
      </c>
      <c r="C23802" s="7" t="n">
        <v>0</v>
      </c>
      <c r="D23802" s="7" t="n">
        <v>3574</v>
      </c>
      <c r="E23802" s="7" t="n">
        <v>1</v>
      </c>
    </row>
    <row r="23803" spans="1:6">
      <c r="A23803" t="s">
        <v>4</v>
      </c>
      <c r="B23803" s="4" t="s">
        <v>5</v>
      </c>
      <c r="C23803" s="4" t="s">
        <v>8</v>
      </c>
      <c r="D23803" s="4" t="s">
        <v>7</v>
      </c>
      <c r="E23803" s="4" t="s">
        <v>14</v>
      </c>
    </row>
    <row r="23804" spans="1:6">
      <c r="A23804" t="n">
        <v>202309</v>
      </c>
      <c r="B23804" s="49" t="n">
        <v>101</v>
      </c>
      <c r="C23804" s="7" t="n">
        <v>0</v>
      </c>
      <c r="D23804" s="7" t="n">
        <v>3522</v>
      </c>
      <c r="E23804" s="7" t="n">
        <v>1</v>
      </c>
    </row>
    <row r="23805" spans="1:6">
      <c r="A23805" t="s">
        <v>4</v>
      </c>
      <c r="B23805" s="4" t="s">
        <v>5</v>
      </c>
      <c r="C23805" s="4" t="s">
        <v>8</v>
      </c>
      <c r="D23805" s="4" t="s">
        <v>7</v>
      </c>
      <c r="E23805" s="4" t="s">
        <v>7</v>
      </c>
      <c r="F23805" s="4" t="s">
        <v>8</v>
      </c>
      <c r="G23805" s="4" t="s">
        <v>8</v>
      </c>
    </row>
    <row r="23806" spans="1:6">
      <c r="A23806" t="n">
        <v>202317</v>
      </c>
      <c r="B23806" s="50" t="n">
        <v>102</v>
      </c>
      <c r="C23806" s="7" t="n">
        <v>3</v>
      </c>
      <c r="D23806" s="7" t="n">
        <v>12</v>
      </c>
      <c r="E23806" s="7" t="n">
        <v>3241</v>
      </c>
      <c r="F23806" s="7" t="n">
        <v>0</v>
      </c>
      <c r="G23806" s="7" t="n">
        <v>1</v>
      </c>
    </row>
    <row r="23807" spans="1:6">
      <c r="A23807" t="s">
        <v>4</v>
      </c>
      <c r="B23807" s="4" t="s">
        <v>5</v>
      </c>
      <c r="C23807" s="4" t="s">
        <v>8</v>
      </c>
      <c r="D23807" s="4" t="s">
        <v>7</v>
      </c>
      <c r="E23807" s="4" t="s">
        <v>7</v>
      </c>
      <c r="F23807" s="4" t="s">
        <v>8</v>
      </c>
      <c r="G23807" s="4" t="s">
        <v>8</v>
      </c>
    </row>
    <row r="23808" spans="1:6">
      <c r="A23808" t="n">
        <v>202325</v>
      </c>
      <c r="B23808" s="50" t="n">
        <v>102</v>
      </c>
      <c r="C23808" s="7" t="n">
        <v>3</v>
      </c>
      <c r="D23808" s="7" t="n">
        <v>12</v>
      </c>
      <c r="E23808" s="7" t="n">
        <v>3577</v>
      </c>
      <c r="F23808" s="7" t="n">
        <v>1</v>
      </c>
      <c r="G23808" s="7" t="n">
        <v>1</v>
      </c>
    </row>
    <row r="23809" spans="1:7">
      <c r="A23809" t="s">
        <v>4</v>
      </c>
      <c r="B23809" s="4" t="s">
        <v>5</v>
      </c>
      <c r="C23809" s="4" t="s">
        <v>8</v>
      </c>
      <c r="D23809" s="4" t="s">
        <v>7</v>
      </c>
      <c r="E23809" s="4" t="s">
        <v>7</v>
      </c>
      <c r="F23809" s="4" t="s">
        <v>8</v>
      </c>
      <c r="G23809" s="4" t="s">
        <v>8</v>
      </c>
    </row>
    <row r="23810" spans="1:7">
      <c r="A23810" t="n">
        <v>202333</v>
      </c>
      <c r="B23810" s="50" t="n">
        <v>102</v>
      </c>
      <c r="C23810" s="7" t="n">
        <v>3</v>
      </c>
      <c r="D23810" s="7" t="n">
        <v>12</v>
      </c>
      <c r="E23810" s="7" t="n">
        <v>3434</v>
      </c>
      <c r="F23810" s="7" t="n">
        <v>2</v>
      </c>
      <c r="G23810" s="7" t="n">
        <v>1</v>
      </c>
    </row>
    <row r="23811" spans="1:7">
      <c r="A23811" t="s">
        <v>4</v>
      </c>
      <c r="B23811" s="4" t="s">
        <v>5</v>
      </c>
      <c r="C23811" s="4" t="s">
        <v>8</v>
      </c>
      <c r="D23811" s="4" t="s">
        <v>7</v>
      </c>
      <c r="E23811" s="4" t="s">
        <v>7</v>
      </c>
      <c r="F23811" s="4" t="s">
        <v>8</v>
      </c>
      <c r="G23811" s="4" t="s">
        <v>8</v>
      </c>
    </row>
    <row r="23812" spans="1:7">
      <c r="A23812" t="n">
        <v>202341</v>
      </c>
      <c r="B23812" s="50" t="n">
        <v>102</v>
      </c>
      <c r="C23812" s="7" t="n">
        <v>3</v>
      </c>
      <c r="D23812" s="7" t="n">
        <v>12</v>
      </c>
      <c r="E23812" s="7" t="n">
        <v>3509</v>
      </c>
      <c r="F23812" s="7" t="n">
        <v>3</v>
      </c>
      <c r="G23812" s="7" t="n">
        <v>1</v>
      </c>
    </row>
    <row r="23813" spans="1:7">
      <c r="A23813" t="s">
        <v>4</v>
      </c>
      <c r="B23813" s="4" t="s">
        <v>5</v>
      </c>
      <c r="C23813" s="4" t="s">
        <v>8</v>
      </c>
      <c r="D23813" s="4" t="s">
        <v>7</v>
      </c>
      <c r="E23813" s="4" t="s">
        <v>7</v>
      </c>
      <c r="F23813" s="4" t="s">
        <v>8</v>
      </c>
      <c r="G23813" s="4" t="s">
        <v>8</v>
      </c>
    </row>
    <row r="23814" spans="1:7">
      <c r="A23814" t="n">
        <v>202349</v>
      </c>
      <c r="B23814" s="50" t="n">
        <v>102</v>
      </c>
      <c r="C23814" s="7" t="n">
        <v>3</v>
      </c>
      <c r="D23814" s="7" t="n">
        <v>12</v>
      </c>
      <c r="E23814" s="7" t="n">
        <v>3412</v>
      </c>
      <c r="F23814" s="7" t="n">
        <v>4</v>
      </c>
      <c r="G23814" s="7" t="n">
        <v>1</v>
      </c>
    </row>
    <row r="23815" spans="1:7">
      <c r="A23815" t="s">
        <v>4</v>
      </c>
      <c r="B23815" s="4" t="s">
        <v>5</v>
      </c>
      <c r="C23815" s="4" t="s">
        <v>8</v>
      </c>
      <c r="D23815" s="4" t="s">
        <v>7</v>
      </c>
      <c r="E23815" s="4" t="s">
        <v>7</v>
      </c>
      <c r="F23815" s="4" t="s">
        <v>8</v>
      </c>
      <c r="G23815" s="4" t="s">
        <v>8</v>
      </c>
    </row>
    <row r="23816" spans="1:7">
      <c r="A23816" t="n">
        <v>202357</v>
      </c>
      <c r="B23816" s="50" t="n">
        <v>102</v>
      </c>
      <c r="C23816" s="7" t="n">
        <v>3</v>
      </c>
      <c r="D23816" s="7" t="n">
        <v>12</v>
      </c>
      <c r="E23816" s="7" t="n">
        <v>3572</v>
      </c>
      <c r="F23816" s="7" t="n">
        <v>5</v>
      </c>
      <c r="G23816" s="7" t="n">
        <v>1</v>
      </c>
    </row>
    <row r="23817" spans="1:7">
      <c r="A23817" t="s">
        <v>4</v>
      </c>
      <c r="B23817" s="4" t="s">
        <v>5</v>
      </c>
      <c r="C23817" s="4" t="s">
        <v>8</v>
      </c>
      <c r="D23817" s="4" t="s">
        <v>7</v>
      </c>
      <c r="E23817" s="4" t="s">
        <v>7</v>
      </c>
      <c r="F23817" s="4" t="s">
        <v>8</v>
      </c>
      <c r="G23817" s="4" t="s">
        <v>8</v>
      </c>
    </row>
    <row r="23818" spans="1:7">
      <c r="A23818" t="n">
        <v>202365</v>
      </c>
      <c r="B23818" s="50" t="n">
        <v>102</v>
      </c>
      <c r="C23818" s="7" t="n">
        <v>3</v>
      </c>
      <c r="D23818" s="7" t="n">
        <v>12</v>
      </c>
      <c r="E23818" s="7" t="n">
        <v>3378</v>
      </c>
      <c r="F23818" s="7" t="n">
        <v>6</v>
      </c>
      <c r="G23818" s="7" t="n">
        <v>1</v>
      </c>
    </row>
    <row r="23819" spans="1:7">
      <c r="A23819" t="s">
        <v>4</v>
      </c>
      <c r="B23819" s="4" t="s">
        <v>5</v>
      </c>
      <c r="C23819" s="4" t="s">
        <v>8</v>
      </c>
      <c r="D23819" s="4" t="s">
        <v>7</v>
      </c>
      <c r="E23819" s="4" t="s">
        <v>7</v>
      </c>
      <c r="F23819" s="4" t="s">
        <v>8</v>
      </c>
      <c r="G23819" s="4" t="s">
        <v>8</v>
      </c>
    </row>
    <row r="23820" spans="1:7">
      <c r="A23820" t="n">
        <v>202373</v>
      </c>
      <c r="B23820" s="50" t="n">
        <v>102</v>
      </c>
      <c r="C23820" s="7" t="n">
        <v>3</v>
      </c>
      <c r="D23820" s="7" t="n">
        <v>12</v>
      </c>
      <c r="E23820" s="7" t="n">
        <v>3574</v>
      </c>
      <c r="F23820" s="7" t="n">
        <v>7</v>
      </c>
      <c r="G23820" s="7" t="n">
        <v>1</v>
      </c>
    </row>
    <row r="23821" spans="1:7">
      <c r="A23821" t="s">
        <v>4</v>
      </c>
      <c r="B23821" s="4" t="s">
        <v>5</v>
      </c>
      <c r="C23821" s="4" t="s">
        <v>8</v>
      </c>
      <c r="D23821" s="4" t="s">
        <v>7</v>
      </c>
      <c r="E23821" s="4" t="s">
        <v>7</v>
      </c>
      <c r="F23821" s="4" t="s">
        <v>8</v>
      </c>
      <c r="G23821" s="4" t="s">
        <v>8</v>
      </c>
    </row>
    <row r="23822" spans="1:7">
      <c r="A23822" t="n">
        <v>202381</v>
      </c>
      <c r="B23822" s="50" t="n">
        <v>102</v>
      </c>
      <c r="C23822" s="7" t="n">
        <v>3</v>
      </c>
      <c r="D23822" s="7" t="n">
        <v>12</v>
      </c>
      <c r="E23822" s="7" t="n">
        <v>3522</v>
      </c>
      <c r="F23822" s="7" t="n">
        <v>8</v>
      </c>
      <c r="G23822" s="7" t="n">
        <v>1</v>
      </c>
    </row>
    <row r="23823" spans="1:7">
      <c r="A23823" t="s">
        <v>4</v>
      </c>
      <c r="B23823" s="4" t="s">
        <v>5</v>
      </c>
      <c r="C23823" s="4" t="s">
        <v>8</v>
      </c>
      <c r="D23823" s="4" t="s">
        <v>7</v>
      </c>
      <c r="E23823" s="4" t="s">
        <v>14</v>
      </c>
    </row>
    <row r="23824" spans="1:7">
      <c r="A23824" t="n">
        <v>202389</v>
      </c>
      <c r="B23824" s="74" t="n">
        <v>167</v>
      </c>
      <c r="C23824" s="7" t="n">
        <v>0</v>
      </c>
      <c r="D23824" s="7" t="n">
        <v>12</v>
      </c>
      <c r="E23824" s="7" t="n">
        <v>2048</v>
      </c>
    </row>
    <row r="23825" spans="1:7">
      <c r="A23825" t="s">
        <v>4</v>
      </c>
      <c r="B23825" s="4" t="s">
        <v>5</v>
      </c>
      <c r="C23825" s="4" t="s">
        <v>8</v>
      </c>
      <c r="D23825" s="4" t="s">
        <v>7</v>
      </c>
      <c r="E23825" s="4" t="s">
        <v>14</v>
      </c>
    </row>
    <row r="23826" spans="1:7">
      <c r="A23826" t="n">
        <v>202397</v>
      </c>
      <c r="B23826" s="74" t="n">
        <v>167</v>
      </c>
      <c r="C23826" s="7" t="n">
        <v>0</v>
      </c>
      <c r="D23826" s="7" t="n">
        <v>12</v>
      </c>
      <c r="E23826" s="7" t="n">
        <v>4096</v>
      </c>
    </row>
    <row r="23827" spans="1:7">
      <c r="A23827" t="s">
        <v>4</v>
      </c>
      <c r="B23827" s="4" t="s">
        <v>5</v>
      </c>
      <c r="C23827" s="4" t="s">
        <v>8</v>
      </c>
      <c r="D23827" s="4" t="s">
        <v>7</v>
      </c>
      <c r="E23827" s="4" t="s">
        <v>14</v>
      </c>
    </row>
    <row r="23828" spans="1:7">
      <c r="A23828" t="n">
        <v>202405</v>
      </c>
      <c r="B23828" s="74" t="n">
        <v>167</v>
      </c>
      <c r="C23828" s="7" t="n">
        <v>0</v>
      </c>
      <c r="D23828" s="7" t="n">
        <v>12</v>
      </c>
      <c r="E23828" s="7" t="n">
        <v>8192</v>
      </c>
    </row>
    <row r="23829" spans="1:7">
      <c r="A23829" t="s">
        <v>4</v>
      </c>
      <c r="B23829" s="4" t="s">
        <v>5</v>
      </c>
      <c r="C23829" s="4" t="s">
        <v>8</v>
      </c>
      <c r="D23829" s="4" t="s">
        <v>7</v>
      </c>
      <c r="E23829" s="4" t="s">
        <v>14</v>
      </c>
    </row>
    <row r="23830" spans="1:7">
      <c r="A23830" t="n">
        <v>202413</v>
      </c>
      <c r="B23830" s="74" t="n">
        <v>167</v>
      </c>
      <c r="C23830" s="7" t="n">
        <v>0</v>
      </c>
      <c r="D23830" s="7" t="n">
        <v>12</v>
      </c>
      <c r="E23830" s="7" t="n">
        <v>16384</v>
      </c>
    </row>
    <row r="23831" spans="1:7">
      <c r="A23831" t="s">
        <v>4</v>
      </c>
      <c r="B23831" s="4" t="s">
        <v>5</v>
      </c>
      <c r="C23831" s="4" t="s">
        <v>8</v>
      </c>
      <c r="D23831" s="4" t="s">
        <v>7</v>
      </c>
      <c r="E23831" s="4" t="s">
        <v>14</v>
      </c>
    </row>
    <row r="23832" spans="1:7">
      <c r="A23832" t="n">
        <v>202421</v>
      </c>
      <c r="B23832" s="74" t="n">
        <v>167</v>
      </c>
      <c r="C23832" s="7" t="n">
        <v>0</v>
      </c>
      <c r="D23832" s="7" t="n">
        <v>12</v>
      </c>
      <c r="E23832" s="7" t="n">
        <v>32768</v>
      </c>
    </row>
    <row r="23833" spans="1:7">
      <c r="A23833" t="s">
        <v>4</v>
      </c>
      <c r="B23833" s="4" t="s">
        <v>5</v>
      </c>
      <c r="C23833" s="4" t="s">
        <v>8</v>
      </c>
      <c r="D23833" s="4" t="s">
        <v>7</v>
      </c>
      <c r="E23833" s="4" t="s">
        <v>14</v>
      </c>
    </row>
    <row r="23834" spans="1:7">
      <c r="A23834" t="n">
        <v>202429</v>
      </c>
      <c r="B23834" s="74" t="n">
        <v>167</v>
      </c>
      <c r="C23834" s="7" t="n">
        <v>0</v>
      </c>
      <c r="D23834" s="7" t="n">
        <v>12</v>
      </c>
      <c r="E23834" s="7" t="n">
        <v>524288</v>
      </c>
    </row>
    <row r="23835" spans="1:7">
      <c r="A23835" t="s">
        <v>4</v>
      </c>
      <c r="B23835" s="4" t="s">
        <v>5</v>
      </c>
      <c r="C23835" s="4" t="s">
        <v>8</v>
      </c>
      <c r="D23835" s="4" t="s">
        <v>7</v>
      </c>
      <c r="E23835" s="4" t="s">
        <v>14</v>
      </c>
    </row>
    <row r="23836" spans="1:7">
      <c r="A23836" t="n">
        <v>202437</v>
      </c>
      <c r="B23836" s="74" t="n">
        <v>167</v>
      </c>
      <c r="C23836" s="7" t="n">
        <v>0</v>
      </c>
      <c r="D23836" s="7" t="n">
        <v>12</v>
      </c>
      <c r="E23836" s="7" t="n">
        <v>1048576</v>
      </c>
    </row>
    <row r="23837" spans="1:7">
      <c r="A23837" t="s">
        <v>4</v>
      </c>
      <c r="B23837" s="4" t="s">
        <v>5</v>
      </c>
      <c r="C23837" s="4" t="s">
        <v>8</v>
      </c>
      <c r="D23837" s="4" t="s">
        <v>7</v>
      </c>
      <c r="E23837" s="4" t="s">
        <v>14</v>
      </c>
    </row>
    <row r="23838" spans="1:7">
      <c r="A23838" t="n">
        <v>202445</v>
      </c>
      <c r="B23838" s="74" t="n">
        <v>167</v>
      </c>
      <c r="C23838" s="7" t="n">
        <v>0</v>
      </c>
      <c r="D23838" s="7" t="n">
        <v>12</v>
      </c>
      <c r="E23838" s="7" t="n">
        <v>2097152</v>
      </c>
    </row>
    <row r="23839" spans="1:7">
      <c r="A23839" t="s">
        <v>4</v>
      </c>
      <c r="B23839" s="4" t="s">
        <v>5</v>
      </c>
      <c r="C23839" s="4" t="s">
        <v>8</v>
      </c>
      <c r="D23839" s="4" t="s">
        <v>7</v>
      </c>
      <c r="E23839" s="4" t="s">
        <v>14</v>
      </c>
    </row>
    <row r="23840" spans="1:7">
      <c r="A23840" t="n">
        <v>202453</v>
      </c>
      <c r="B23840" s="74" t="n">
        <v>167</v>
      </c>
      <c r="C23840" s="7" t="n">
        <v>0</v>
      </c>
      <c r="D23840" s="7" t="n">
        <v>12</v>
      </c>
      <c r="E23840" s="7" t="n">
        <v>4194304</v>
      </c>
    </row>
    <row r="23841" spans="1:5">
      <c r="A23841" t="s">
        <v>4</v>
      </c>
      <c r="B23841" s="4" t="s">
        <v>5</v>
      </c>
      <c r="C23841" s="4" t="s">
        <v>8</v>
      </c>
      <c r="D23841" s="4" t="s">
        <v>7</v>
      </c>
      <c r="E23841" s="4" t="s">
        <v>14</v>
      </c>
    </row>
    <row r="23842" spans="1:5">
      <c r="A23842" t="n">
        <v>202461</v>
      </c>
      <c r="B23842" s="74" t="n">
        <v>167</v>
      </c>
      <c r="C23842" s="7" t="n">
        <v>0</v>
      </c>
      <c r="D23842" s="7" t="n">
        <v>12</v>
      </c>
      <c r="E23842" s="7" t="n">
        <v>8388608</v>
      </c>
    </row>
    <row r="23843" spans="1:5">
      <c r="A23843" t="s">
        <v>4</v>
      </c>
      <c r="B23843" s="4" t="s">
        <v>5</v>
      </c>
      <c r="C23843" s="4" t="s">
        <v>8</v>
      </c>
      <c r="D23843" s="4" t="s">
        <v>7</v>
      </c>
      <c r="E23843" s="4" t="s">
        <v>14</v>
      </c>
    </row>
    <row r="23844" spans="1:5">
      <c r="A23844" t="n">
        <v>202469</v>
      </c>
      <c r="B23844" s="74" t="n">
        <v>167</v>
      </c>
      <c r="C23844" s="7" t="n">
        <v>0</v>
      </c>
      <c r="D23844" s="7" t="n">
        <v>12</v>
      </c>
      <c r="E23844" s="7" t="n">
        <v>16777216</v>
      </c>
    </row>
    <row r="23845" spans="1:5">
      <c r="A23845" t="s">
        <v>4</v>
      </c>
      <c r="B23845" s="4" t="s">
        <v>5</v>
      </c>
      <c r="C23845" s="4" t="s">
        <v>8</v>
      </c>
      <c r="D23845" s="4" t="s">
        <v>7</v>
      </c>
      <c r="E23845" s="4" t="s">
        <v>14</v>
      </c>
    </row>
    <row r="23846" spans="1:5">
      <c r="A23846" t="n">
        <v>202477</v>
      </c>
      <c r="B23846" s="74" t="n">
        <v>167</v>
      </c>
      <c r="C23846" s="7" t="n">
        <v>0</v>
      </c>
      <c r="D23846" s="7" t="n">
        <v>12</v>
      </c>
      <c r="E23846" s="7" t="n">
        <v>33554432</v>
      </c>
    </row>
    <row r="23847" spans="1:5">
      <c r="A23847" t="s">
        <v>4</v>
      </c>
      <c r="B23847" s="4" t="s">
        <v>5</v>
      </c>
      <c r="C23847" s="4" t="s">
        <v>8</v>
      </c>
      <c r="D23847" s="4" t="s">
        <v>7</v>
      </c>
      <c r="E23847" s="4" t="s">
        <v>14</v>
      </c>
    </row>
    <row r="23848" spans="1:5">
      <c r="A23848" t="n">
        <v>202485</v>
      </c>
      <c r="B23848" s="74" t="n">
        <v>167</v>
      </c>
      <c r="C23848" s="7" t="n">
        <v>0</v>
      </c>
      <c r="D23848" s="7" t="n">
        <v>12</v>
      </c>
      <c r="E23848" s="7" t="n">
        <v>67108864</v>
      </c>
    </row>
    <row r="23849" spans="1:5">
      <c r="A23849" t="s">
        <v>4</v>
      </c>
      <c r="B23849" s="4" t="s">
        <v>5</v>
      </c>
      <c r="C23849" s="4" t="s">
        <v>8</v>
      </c>
      <c r="D23849" s="4" t="s">
        <v>7</v>
      </c>
      <c r="E23849" s="4" t="s">
        <v>14</v>
      </c>
    </row>
    <row r="23850" spans="1:5">
      <c r="A23850" t="n">
        <v>202493</v>
      </c>
      <c r="B23850" s="74" t="n">
        <v>167</v>
      </c>
      <c r="C23850" s="7" t="n">
        <v>0</v>
      </c>
      <c r="D23850" s="7" t="n">
        <v>12</v>
      </c>
      <c r="E23850" s="7" t="n">
        <v>134217728</v>
      </c>
    </row>
    <row r="23851" spans="1:5">
      <c r="A23851" t="s">
        <v>4</v>
      </c>
      <c r="B23851" s="4" t="s">
        <v>5</v>
      </c>
      <c r="C23851" s="4" t="s">
        <v>8</v>
      </c>
      <c r="D23851" s="4" t="s">
        <v>7</v>
      </c>
      <c r="E23851" s="4" t="s">
        <v>7</v>
      </c>
      <c r="F23851" s="4" t="s">
        <v>7</v>
      </c>
    </row>
    <row r="23852" spans="1:5">
      <c r="A23852" t="n">
        <v>202501</v>
      </c>
      <c r="B23852" s="91" t="n">
        <v>63</v>
      </c>
      <c r="C23852" s="7" t="n">
        <v>0</v>
      </c>
      <c r="D23852" s="7" t="n">
        <v>13</v>
      </c>
      <c r="E23852" s="7" t="n">
        <v>0</v>
      </c>
      <c r="F23852" s="7" t="n">
        <v>114</v>
      </c>
    </row>
    <row r="23853" spans="1:5">
      <c r="A23853" t="s">
        <v>4</v>
      </c>
      <c r="B23853" s="4" t="s">
        <v>5</v>
      </c>
      <c r="C23853" s="4" t="s">
        <v>8</v>
      </c>
      <c r="D23853" s="4" t="s">
        <v>7</v>
      </c>
      <c r="E23853" s="4" t="s">
        <v>14</v>
      </c>
    </row>
    <row r="23854" spans="1:5">
      <c r="A23854" t="n">
        <v>202509</v>
      </c>
      <c r="B23854" s="49" t="n">
        <v>101</v>
      </c>
      <c r="C23854" s="7" t="n">
        <v>0</v>
      </c>
      <c r="D23854" s="7" t="n">
        <v>1863</v>
      </c>
      <c r="E23854" s="7" t="n">
        <v>1</v>
      </c>
    </row>
    <row r="23855" spans="1:5">
      <c r="A23855" t="s">
        <v>4</v>
      </c>
      <c r="B23855" s="4" t="s">
        <v>5</v>
      </c>
      <c r="C23855" s="4" t="s">
        <v>8</v>
      </c>
      <c r="D23855" s="4" t="s">
        <v>7</v>
      </c>
      <c r="E23855" s="4" t="s">
        <v>14</v>
      </c>
    </row>
    <row r="23856" spans="1:5">
      <c r="A23856" t="n">
        <v>202517</v>
      </c>
      <c r="B23856" s="49" t="n">
        <v>101</v>
      </c>
      <c r="C23856" s="7" t="n">
        <v>0</v>
      </c>
      <c r="D23856" s="7" t="n">
        <v>415</v>
      </c>
      <c r="E23856" s="7" t="n">
        <v>1</v>
      </c>
    </row>
    <row r="23857" spans="1:6">
      <c r="A23857" t="s">
        <v>4</v>
      </c>
      <c r="B23857" s="4" t="s">
        <v>5</v>
      </c>
      <c r="C23857" s="4" t="s">
        <v>8</v>
      </c>
      <c r="D23857" s="4" t="s">
        <v>7</v>
      </c>
      <c r="E23857" s="4" t="s">
        <v>14</v>
      </c>
    </row>
    <row r="23858" spans="1:6">
      <c r="A23858" t="n">
        <v>202525</v>
      </c>
      <c r="B23858" s="49" t="n">
        <v>101</v>
      </c>
      <c r="C23858" s="7" t="n">
        <v>0</v>
      </c>
      <c r="D23858" s="7" t="n">
        <v>565</v>
      </c>
      <c r="E23858" s="7" t="n">
        <v>1</v>
      </c>
    </row>
    <row r="23859" spans="1:6">
      <c r="A23859" t="s">
        <v>4</v>
      </c>
      <c r="B23859" s="4" t="s">
        <v>5</v>
      </c>
      <c r="C23859" s="4" t="s">
        <v>8</v>
      </c>
      <c r="D23859" s="4" t="s">
        <v>7</v>
      </c>
      <c r="E23859" s="4" t="s">
        <v>14</v>
      </c>
    </row>
    <row r="23860" spans="1:6">
      <c r="A23860" t="n">
        <v>202533</v>
      </c>
      <c r="B23860" s="49" t="n">
        <v>101</v>
      </c>
      <c r="C23860" s="7" t="n">
        <v>0</v>
      </c>
      <c r="D23860" s="7" t="n">
        <v>739</v>
      </c>
      <c r="E23860" s="7" t="n">
        <v>1</v>
      </c>
    </row>
    <row r="23861" spans="1:6">
      <c r="A23861" t="s">
        <v>4</v>
      </c>
      <c r="B23861" s="4" t="s">
        <v>5</v>
      </c>
      <c r="C23861" s="4" t="s">
        <v>8</v>
      </c>
      <c r="D23861" s="4" t="s">
        <v>7</v>
      </c>
      <c r="E23861" s="4" t="s">
        <v>7</v>
      </c>
      <c r="F23861" s="4" t="s">
        <v>8</v>
      </c>
    </row>
    <row r="23862" spans="1:6">
      <c r="A23862" t="n">
        <v>202541</v>
      </c>
      <c r="B23862" s="50" t="n">
        <v>102</v>
      </c>
      <c r="C23862" s="7" t="n">
        <v>0</v>
      </c>
      <c r="D23862" s="7" t="n">
        <v>13</v>
      </c>
      <c r="E23862" s="7" t="n">
        <v>1863</v>
      </c>
      <c r="F23862" s="7" t="n">
        <v>255</v>
      </c>
    </row>
    <row r="23863" spans="1:6">
      <c r="A23863" t="s">
        <v>4</v>
      </c>
      <c r="B23863" s="4" t="s">
        <v>5</v>
      </c>
      <c r="C23863" s="4" t="s">
        <v>8</v>
      </c>
      <c r="D23863" s="4" t="s">
        <v>7</v>
      </c>
      <c r="E23863" s="4" t="s">
        <v>7</v>
      </c>
      <c r="F23863" s="4" t="s">
        <v>8</v>
      </c>
    </row>
    <row r="23864" spans="1:6">
      <c r="A23864" t="n">
        <v>202548</v>
      </c>
      <c r="B23864" s="50" t="n">
        <v>102</v>
      </c>
      <c r="C23864" s="7" t="n">
        <v>0</v>
      </c>
      <c r="D23864" s="7" t="n">
        <v>13</v>
      </c>
      <c r="E23864" s="7" t="n">
        <v>415</v>
      </c>
      <c r="F23864" s="7" t="n">
        <v>255</v>
      </c>
    </row>
    <row r="23865" spans="1:6">
      <c r="A23865" t="s">
        <v>4</v>
      </c>
      <c r="B23865" s="4" t="s">
        <v>5</v>
      </c>
      <c r="C23865" s="4" t="s">
        <v>8</v>
      </c>
      <c r="D23865" s="4" t="s">
        <v>7</v>
      </c>
      <c r="E23865" s="4" t="s">
        <v>7</v>
      </c>
      <c r="F23865" s="4" t="s">
        <v>8</v>
      </c>
    </row>
    <row r="23866" spans="1:6">
      <c r="A23866" t="n">
        <v>202555</v>
      </c>
      <c r="B23866" s="50" t="n">
        <v>102</v>
      </c>
      <c r="C23866" s="7" t="n">
        <v>0</v>
      </c>
      <c r="D23866" s="7" t="n">
        <v>13</v>
      </c>
      <c r="E23866" s="7" t="n">
        <v>565</v>
      </c>
      <c r="F23866" s="7" t="n">
        <v>255</v>
      </c>
    </row>
    <row r="23867" spans="1:6">
      <c r="A23867" t="s">
        <v>4</v>
      </c>
      <c r="B23867" s="4" t="s">
        <v>5</v>
      </c>
      <c r="C23867" s="4" t="s">
        <v>8</v>
      </c>
      <c r="D23867" s="4" t="s">
        <v>7</v>
      </c>
      <c r="E23867" s="4" t="s">
        <v>7</v>
      </c>
      <c r="F23867" s="4" t="s">
        <v>8</v>
      </c>
    </row>
    <row r="23868" spans="1:6">
      <c r="A23868" t="n">
        <v>202562</v>
      </c>
      <c r="B23868" s="50" t="n">
        <v>102</v>
      </c>
      <c r="C23868" s="7" t="n">
        <v>0</v>
      </c>
      <c r="D23868" s="7" t="n">
        <v>13</v>
      </c>
      <c r="E23868" s="7" t="n">
        <v>739</v>
      </c>
      <c r="F23868" s="7" t="n">
        <v>255</v>
      </c>
    </row>
    <row r="23869" spans="1:6">
      <c r="A23869" t="s">
        <v>4</v>
      </c>
      <c r="B23869" s="4" t="s">
        <v>5</v>
      </c>
      <c r="C23869" s="4" t="s">
        <v>8</v>
      </c>
      <c r="D23869" s="4" t="s">
        <v>7</v>
      </c>
      <c r="E23869" s="4" t="s">
        <v>14</v>
      </c>
    </row>
    <row r="23870" spans="1:6">
      <c r="A23870" t="n">
        <v>202569</v>
      </c>
      <c r="B23870" s="49" t="n">
        <v>101</v>
      </c>
      <c r="C23870" s="7" t="n">
        <v>0</v>
      </c>
      <c r="D23870" s="7" t="n">
        <v>3240</v>
      </c>
      <c r="E23870" s="7" t="n">
        <v>1</v>
      </c>
    </row>
    <row r="23871" spans="1:6">
      <c r="A23871" t="s">
        <v>4</v>
      </c>
      <c r="B23871" s="4" t="s">
        <v>5</v>
      </c>
      <c r="C23871" s="4" t="s">
        <v>8</v>
      </c>
      <c r="D23871" s="4" t="s">
        <v>7</v>
      </c>
      <c r="E23871" s="4" t="s">
        <v>14</v>
      </c>
    </row>
    <row r="23872" spans="1:6">
      <c r="A23872" t="n">
        <v>202577</v>
      </c>
      <c r="B23872" s="49" t="n">
        <v>101</v>
      </c>
      <c r="C23872" s="7" t="n">
        <v>0</v>
      </c>
      <c r="D23872" s="7" t="n">
        <v>3627</v>
      </c>
      <c r="E23872" s="7" t="n">
        <v>1</v>
      </c>
    </row>
    <row r="23873" spans="1:6">
      <c r="A23873" t="s">
        <v>4</v>
      </c>
      <c r="B23873" s="4" t="s">
        <v>5</v>
      </c>
      <c r="C23873" s="4" t="s">
        <v>8</v>
      </c>
      <c r="D23873" s="4" t="s">
        <v>7</v>
      </c>
      <c r="E23873" s="4" t="s">
        <v>14</v>
      </c>
    </row>
    <row r="23874" spans="1:6">
      <c r="A23874" t="n">
        <v>202585</v>
      </c>
      <c r="B23874" s="49" t="n">
        <v>101</v>
      </c>
      <c r="C23874" s="7" t="n">
        <v>0</v>
      </c>
      <c r="D23874" s="7" t="n">
        <v>3330</v>
      </c>
      <c r="E23874" s="7" t="n">
        <v>1</v>
      </c>
    </row>
    <row r="23875" spans="1:6">
      <c r="A23875" t="s">
        <v>4</v>
      </c>
      <c r="B23875" s="4" t="s">
        <v>5</v>
      </c>
      <c r="C23875" s="4" t="s">
        <v>8</v>
      </c>
      <c r="D23875" s="4" t="s">
        <v>7</v>
      </c>
      <c r="E23875" s="4" t="s">
        <v>14</v>
      </c>
    </row>
    <row r="23876" spans="1:6">
      <c r="A23876" t="n">
        <v>202593</v>
      </c>
      <c r="B23876" s="49" t="n">
        <v>101</v>
      </c>
      <c r="C23876" s="7" t="n">
        <v>0</v>
      </c>
      <c r="D23876" s="7" t="n">
        <v>3333</v>
      </c>
      <c r="E23876" s="7" t="n">
        <v>1</v>
      </c>
    </row>
    <row r="23877" spans="1:6">
      <c r="A23877" t="s">
        <v>4</v>
      </c>
      <c r="B23877" s="4" t="s">
        <v>5</v>
      </c>
      <c r="C23877" s="4" t="s">
        <v>8</v>
      </c>
      <c r="D23877" s="4" t="s">
        <v>7</v>
      </c>
      <c r="E23877" s="4" t="s">
        <v>14</v>
      </c>
    </row>
    <row r="23878" spans="1:6">
      <c r="A23878" t="n">
        <v>202601</v>
      </c>
      <c r="B23878" s="49" t="n">
        <v>101</v>
      </c>
      <c r="C23878" s="7" t="n">
        <v>0</v>
      </c>
      <c r="D23878" s="7" t="n">
        <v>3456</v>
      </c>
      <c r="E23878" s="7" t="n">
        <v>1</v>
      </c>
    </row>
    <row r="23879" spans="1:6">
      <c r="A23879" t="s">
        <v>4</v>
      </c>
      <c r="B23879" s="4" t="s">
        <v>5</v>
      </c>
      <c r="C23879" s="4" t="s">
        <v>8</v>
      </c>
      <c r="D23879" s="4" t="s">
        <v>7</v>
      </c>
      <c r="E23879" s="4" t="s">
        <v>14</v>
      </c>
    </row>
    <row r="23880" spans="1:6">
      <c r="A23880" t="n">
        <v>202609</v>
      </c>
      <c r="B23880" s="49" t="n">
        <v>101</v>
      </c>
      <c r="C23880" s="7" t="n">
        <v>0</v>
      </c>
      <c r="D23880" s="7" t="n">
        <v>3354</v>
      </c>
      <c r="E23880" s="7" t="n">
        <v>1</v>
      </c>
    </row>
    <row r="23881" spans="1:6">
      <c r="A23881" t="s">
        <v>4</v>
      </c>
      <c r="B23881" s="4" t="s">
        <v>5</v>
      </c>
      <c r="C23881" s="4" t="s">
        <v>8</v>
      </c>
      <c r="D23881" s="4" t="s">
        <v>7</v>
      </c>
      <c r="E23881" s="4" t="s">
        <v>14</v>
      </c>
    </row>
    <row r="23882" spans="1:6">
      <c r="A23882" t="n">
        <v>202617</v>
      </c>
      <c r="B23882" s="49" t="n">
        <v>101</v>
      </c>
      <c r="C23882" s="7" t="n">
        <v>0</v>
      </c>
      <c r="D23882" s="7" t="n">
        <v>3304</v>
      </c>
      <c r="E23882" s="7" t="n">
        <v>1</v>
      </c>
    </row>
    <row r="23883" spans="1:6">
      <c r="A23883" t="s">
        <v>4</v>
      </c>
      <c r="B23883" s="4" t="s">
        <v>5</v>
      </c>
      <c r="C23883" s="4" t="s">
        <v>8</v>
      </c>
      <c r="D23883" s="4" t="s">
        <v>7</v>
      </c>
      <c r="E23883" s="4" t="s">
        <v>8</v>
      </c>
      <c r="F23883" s="4" t="s">
        <v>8</v>
      </c>
      <c r="G23883" s="4" t="s">
        <v>8</v>
      </c>
    </row>
    <row r="23884" spans="1:6">
      <c r="A23884" t="n">
        <v>202625</v>
      </c>
      <c r="B23884" s="50" t="n">
        <v>102</v>
      </c>
      <c r="C23884" s="7" t="n">
        <v>6</v>
      </c>
      <c r="D23884" s="7" t="n">
        <v>13</v>
      </c>
      <c r="E23884" s="7" t="n">
        <v>255</v>
      </c>
      <c r="F23884" s="7" t="n">
        <v>1</v>
      </c>
      <c r="G23884" s="7" t="n">
        <v>1</v>
      </c>
    </row>
    <row r="23885" spans="1:6">
      <c r="A23885" t="s">
        <v>4</v>
      </c>
      <c r="B23885" s="4" t="s">
        <v>5</v>
      </c>
      <c r="C23885" s="4" t="s">
        <v>8</v>
      </c>
      <c r="D23885" s="4" t="s">
        <v>7</v>
      </c>
      <c r="E23885" s="4" t="s">
        <v>8</v>
      </c>
      <c r="F23885" s="4" t="s">
        <v>8</v>
      </c>
      <c r="G23885" s="4" t="s">
        <v>8</v>
      </c>
    </row>
    <row r="23886" spans="1:6">
      <c r="A23886" t="n">
        <v>202632</v>
      </c>
      <c r="B23886" s="50" t="n">
        <v>102</v>
      </c>
      <c r="C23886" s="7" t="n">
        <v>6</v>
      </c>
      <c r="D23886" s="7" t="n">
        <v>13</v>
      </c>
      <c r="E23886" s="7" t="n">
        <v>1</v>
      </c>
      <c r="F23886" s="7" t="n">
        <v>3</v>
      </c>
      <c r="G23886" s="7" t="n">
        <v>1</v>
      </c>
    </row>
    <row r="23887" spans="1:6">
      <c r="A23887" t="s">
        <v>4</v>
      </c>
      <c r="B23887" s="4" t="s">
        <v>5</v>
      </c>
      <c r="C23887" s="4" t="s">
        <v>8</v>
      </c>
      <c r="D23887" s="4" t="s">
        <v>7</v>
      </c>
      <c r="E23887" s="4" t="s">
        <v>8</v>
      </c>
      <c r="F23887" s="4" t="s">
        <v>8</v>
      </c>
      <c r="G23887" s="4" t="s">
        <v>8</v>
      </c>
    </row>
    <row r="23888" spans="1:6">
      <c r="A23888" t="n">
        <v>202639</v>
      </c>
      <c r="B23888" s="50" t="n">
        <v>102</v>
      </c>
      <c r="C23888" s="7" t="n">
        <v>6</v>
      </c>
      <c r="D23888" s="7" t="n">
        <v>13</v>
      </c>
      <c r="E23888" s="7" t="n">
        <v>2</v>
      </c>
      <c r="F23888" s="7" t="n">
        <v>3</v>
      </c>
      <c r="G23888" s="7" t="n">
        <v>1</v>
      </c>
    </row>
    <row r="23889" spans="1:7">
      <c r="A23889" t="s">
        <v>4</v>
      </c>
      <c r="B23889" s="4" t="s">
        <v>5</v>
      </c>
      <c r="C23889" s="4" t="s">
        <v>8</v>
      </c>
      <c r="D23889" s="4" t="s">
        <v>7</v>
      </c>
      <c r="E23889" s="4" t="s">
        <v>8</v>
      </c>
      <c r="F23889" s="4" t="s">
        <v>8</v>
      </c>
      <c r="G23889" s="4" t="s">
        <v>8</v>
      </c>
    </row>
    <row r="23890" spans="1:7">
      <c r="A23890" t="n">
        <v>202646</v>
      </c>
      <c r="B23890" s="50" t="n">
        <v>102</v>
      </c>
      <c r="C23890" s="7" t="n">
        <v>6</v>
      </c>
      <c r="D23890" s="7" t="n">
        <v>13</v>
      </c>
      <c r="E23890" s="7" t="n">
        <v>3</v>
      </c>
      <c r="F23890" s="7" t="n">
        <v>3</v>
      </c>
      <c r="G23890" s="7" t="n">
        <v>1</v>
      </c>
    </row>
    <row r="23891" spans="1:7">
      <c r="A23891" t="s">
        <v>4</v>
      </c>
      <c r="B23891" s="4" t="s">
        <v>5</v>
      </c>
      <c r="C23891" s="4" t="s">
        <v>8</v>
      </c>
      <c r="D23891" s="4" t="s">
        <v>7</v>
      </c>
      <c r="E23891" s="4" t="s">
        <v>8</v>
      </c>
      <c r="F23891" s="4" t="s">
        <v>8</v>
      </c>
      <c r="G23891" s="4" t="s">
        <v>8</v>
      </c>
    </row>
    <row r="23892" spans="1:7">
      <c r="A23892" t="n">
        <v>202653</v>
      </c>
      <c r="B23892" s="50" t="n">
        <v>102</v>
      </c>
      <c r="C23892" s="7" t="n">
        <v>6</v>
      </c>
      <c r="D23892" s="7" t="n">
        <v>13</v>
      </c>
      <c r="E23892" s="7" t="n">
        <v>4</v>
      </c>
      <c r="F23892" s="7" t="n">
        <v>3</v>
      </c>
      <c r="G23892" s="7" t="n">
        <v>1</v>
      </c>
    </row>
    <row r="23893" spans="1:7">
      <c r="A23893" t="s">
        <v>4</v>
      </c>
      <c r="B23893" s="4" t="s">
        <v>5</v>
      </c>
      <c r="C23893" s="4" t="s">
        <v>8</v>
      </c>
      <c r="D23893" s="4" t="s">
        <v>7</v>
      </c>
      <c r="E23893" s="4" t="s">
        <v>8</v>
      </c>
      <c r="F23893" s="4" t="s">
        <v>8</v>
      </c>
      <c r="G23893" s="4" t="s">
        <v>8</v>
      </c>
    </row>
    <row r="23894" spans="1:7">
      <c r="A23894" t="n">
        <v>202660</v>
      </c>
      <c r="B23894" s="50" t="n">
        <v>102</v>
      </c>
      <c r="C23894" s="7" t="n">
        <v>6</v>
      </c>
      <c r="D23894" s="7" t="n">
        <v>13</v>
      </c>
      <c r="E23894" s="7" t="n">
        <v>5</v>
      </c>
      <c r="F23894" s="7" t="n">
        <v>3</v>
      </c>
      <c r="G23894" s="7" t="n">
        <v>1</v>
      </c>
    </row>
    <row r="23895" spans="1:7">
      <c r="A23895" t="s">
        <v>4</v>
      </c>
      <c r="B23895" s="4" t="s">
        <v>5</v>
      </c>
      <c r="C23895" s="4" t="s">
        <v>8</v>
      </c>
      <c r="D23895" s="4" t="s">
        <v>7</v>
      </c>
      <c r="E23895" s="4" t="s">
        <v>8</v>
      </c>
      <c r="F23895" s="4" t="s">
        <v>8</v>
      </c>
      <c r="G23895" s="4" t="s">
        <v>8</v>
      </c>
    </row>
    <row r="23896" spans="1:7">
      <c r="A23896" t="n">
        <v>202667</v>
      </c>
      <c r="B23896" s="50" t="n">
        <v>102</v>
      </c>
      <c r="C23896" s="7" t="n">
        <v>6</v>
      </c>
      <c r="D23896" s="7" t="n">
        <v>13</v>
      </c>
      <c r="E23896" s="7" t="n">
        <v>6</v>
      </c>
      <c r="F23896" s="7" t="n">
        <v>3</v>
      </c>
      <c r="G23896" s="7" t="n">
        <v>1</v>
      </c>
    </row>
    <row r="23897" spans="1:7">
      <c r="A23897" t="s">
        <v>4</v>
      </c>
      <c r="B23897" s="4" t="s">
        <v>5</v>
      </c>
      <c r="C23897" s="4" t="s">
        <v>8</v>
      </c>
      <c r="D23897" s="4" t="s">
        <v>7</v>
      </c>
      <c r="E23897" s="4" t="s">
        <v>8</v>
      </c>
      <c r="F23897" s="4" t="s">
        <v>8</v>
      </c>
      <c r="G23897" s="4" t="s">
        <v>8</v>
      </c>
    </row>
    <row r="23898" spans="1:7">
      <c r="A23898" t="n">
        <v>202674</v>
      </c>
      <c r="B23898" s="50" t="n">
        <v>102</v>
      </c>
      <c r="C23898" s="7" t="n">
        <v>6</v>
      </c>
      <c r="D23898" s="7" t="n">
        <v>13</v>
      </c>
      <c r="E23898" s="7" t="n">
        <v>7</v>
      </c>
      <c r="F23898" s="7" t="n">
        <v>2</v>
      </c>
      <c r="G23898" s="7" t="n">
        <v>1</v>
      </c>
    </row>
    <row r="23899" spans="1:7">
      <c r="A23899" t="s">
        <v>4</v>
      </c>
      <c r="B23899" s="4" t="s">
        <v>5</v>
      </c>
      <c r="C23899" s="4" t="s">
        <v>8</v>
      </c>
      <c r="D23899" s="4" t="s">
        <v>7</v>
      </c>
      <c r="E23899" s="4" t="s">
        <v>8</v>
      </c>
      <c r="F23899" s="4" t="s">
        <v>8</v>
      </c>
      <c r="G23899" s="4" t="s">
        <v>8</v>
      </c>
    </row>
    <row r="23900" spans="1:7">
      <c r="A23900" t="n">
        <v>202681</v>
      </c>
      <c r="B23900" s="50" t="n">
        <v>102</v>
      </c>
      <c r="C23900" s="7" t="n">
        <v>6</v>
      </c>
      <c r="D23900" s="7" t="n">
        <v>13</v>
      </c>
      <c r="E23900" s="7" t="n">
        <v>8</v>
      </c>
      <c r="F23900" s="7" t="n">
        <v>2</v>
      </c>
      <c r="G23900" s="7" t="n">
        <v>1</v>
      </c>
    </row>
    <row r="23901" spans="1:7">
      <c r="A23901" t="s">
        <v>4</v>
      </c>
      <c r="B23901" s="4" t="s">
        <v>5</v>
      </c>
      <c r="C23901" s="4" t="s">
        <v>8</v>
      </c>
      <c r="D23901" s="4" t="s">
        <v>7</v>
      </c>
      <c r="E23901" s="4" t="s">
        <v>7</v>
      </c>
      <c r="F23901" s="4" t="s">
        <v>8</v>
      </c>
      <c r="G23901" s="4" t="s">
        <v>8</v>
      </c>
    </row>
    <row r="23902" spans="1:7">
      <c r="A23902" t="n">
        <v>202688</v>
      </c>
      <c r="B23902" s="50" t="n">
        <v>102</v>
      </c>
      <c r="C23902" s="7" t="n">
        <v>3</v>
      </c>
      <c r="D23902" s="7" t="n">
        <v>13</v>
      </c>
      <c r="E23902" s="7" t="n">
        <v>3240</v>
      </c>
      <c r="F23902" s="7" t="n">
        <v>0</v>
      </c>
      <c r="G23902" s="7" t="n">
        <v>1</v>
      </c>
    </row>
    <row r="23903" spans="1:7">
      <c r="A23903" t="s">
        <v>4</v>
      </c>
      <c r="B23903" s="4" t="s">
        <v>5</v>
      </c>
      <c r="C23903" s="4" t="s">
        <v>8</v>
      </c>
      <c r="D23903" s="4" t="s">
        <v>7</v>
      </c>
      <c r="E23903" s="4" t="s">
        <v>7</v>
      </c>
      <c r="F23903" s="4" t="s">
        <v>8</v>
      </c>
      <c r="G23903" s="4" t="s">
        <v>8</v>
      </c>
    </row>
    <row r="23904" spans="1:7">
      <c r="A23904" t="n">
        <v>202696</v>
      </c>
      <c r="B23904" s="50" t="n">
        <v>102</v>
      </c>
      <c r="C23904" s="7" t="n">
        <v>3</v>
      </c>
      <c r="D23904" s="7" t="n">
        <v>13</v>
      </c>
      <c r="E23904" s="7" t="n">
        <v>3627</v>
      </c>
      <c r="F23904" s="7" t="n">
        <v>1</v>
      </c>
      <c r="G23904" s="7" t="n">
        <v>1</v>
      </c>
    </row>
    <row r="23905" spans="1:7">
      <c r="A23905" t="s">
        <v>4</v>
      </c>
      <c r="B23905" s="4" t="s">
        <v>5</v>
      </c>
      <c r="C23905" s="4" t="s">
        <v>8</v>
      </c>
      <c r="D23905" s="4" t="s">
        <v>7</v>
      </c>
      <c r="E23905" s="4" t="s">
        <v>7</v>
      </c>
      <c r="F23905" s="4" t="s">
        <v>8</v>
      </c>
      <c r="G23905" s="4" t="s">
        <v>8</v>
      </c>
    </row>
    <row r="23906" spans="1:7">
      <c r="A23906" t="n">
        <v>202704</v>
      </c>
      <c r="B23906" s="50" t="n">
        <v>102</v>
      </c>
      <c r="C23906" s="7" t="n">
        <v>3</v>
      </c>
      <c r="D23906" s="7" t="n">
        <v>13</v>
      </c>
      <c r="E23906" s="7" t="n">
        <v>3330</v>
      </c>
      <c r="F23906" s="7" t="n">
        <v>2</v>
      </c>
      <c r="G23906" s="7" t="n">
        <v>1</v>
      </c>
    </row>
    <row r="23907" spans="1:7">
      <c r="A23907" t="s">
        <v>4</v>
      </c>
      <c r="B23907" s="4" t="s">
        <v>5</v>
      </c>
      <c r="C23907" s="4" t="s">
        <v>8</v>
      </c>
      <c r="D23907" s="4" t="s">
        <v>7</v>
      </c>
      <c r="E23907" s="4" t="s">
        <v>7</v>
      </c>
      <c r="F23907" s="4" t="s">
        <v>8</v>
      </c>
      <c r="G23907" s="4" t="s">
        <v>8</v>
      </c>
    </row>
    <row r="23908" spans="1:7">
      <c r="A23908" t="n">
        <v>202712</v>
      </c>
      <c r="B23908" s="50" t="n">
        <v>102</v>
      </c>
      <c r="C23908" s="7" t="n">
        <v>3</v>
      </c>
      <c r="D23908" s="7" t="n">
        <v>13</v>
      </c>
      <c r="E23908" s="7" t="n">
        <v>3333</v>
      </c>
      <c r="F23908" s="7" t="n">
        <v>3</v>
      </c>
      <c r="G23908" s="7" t="n">
        <v>1</v>
      </c>
    </row>
    <row r="23909" spans="1:7">
      <c r="A23909" t="s">
        <v>4</v>
      </c>
      <c r="B23909" s="4" t="s">
        <v>5</v>
      </c>
      <c r="C23909" s="4" t="s">
        <v>8</v>
      </c>
      <c r="D23909" s="4" t="s">
        <v>7</v>
      </c>
      <c r="E23909" s="4" t="s">
        <v>7</v>
      </c>
      <c r="F23909" s="4" t="s">
        <v>8</v>
      </c>
      <c r="G23909" s="4" t="s">
        <v>8</v>
      </c>
    </row>
    <row r="23910" spans="1:7">
      <c r="A23910" t="n">
        <v>202720</v>
      </c>
      <c r="B23910" s="50" t="n">
        <v>102</v>
      </c>
      <c r="C23910" s="7" t="n">
        <v>3</v>
      </c>
      <c r="D23910" s="7" t="n">
        <v>13</v>
      </c>
      <c r="E23910" s="7" t="n">
        <v>3456</v>
      </c>
      <c r="F23910" s="7" t="n">
        <v>4</v>
      </c>
      <c r="G23910" s="7" t="n">
        <v>1</v>
      </c>
    </row>
    <row r="23911" spans="1:7">
      <c r="A23911" t="s">
        <v>4</v>
      </c>
      <c r="B23911" s="4" t="s">
        <v>5</v>
      </c>
      <c r="C23911" s="4" t="s">
        <v>8</v>
      </c>
      <c r="D23911" s="4" t="s">
        <v>7</v>
      </c>
      <c r="E23911" s="4" t="s">
        <v>7</v>
      </c>
      <c r="F23911" s="4" t="s">
        <v>8</v>
      </c>
      <c r="G23911" s="4" t="s">
        <v>8</v>
      </c>
    </row>
    <row r="23912" spans="1:7">
      <c r="A23912" t="n">
        <v>202728</v>
      </c>
      <c r="B23912" s="50" t="n">
        <v>102</v>
      </c>
      <c r="C23912" s="7" t="n">
        <v>3</v>
      </c>
      <c r="D23912" s="7" t="n">
        <v>13</v>
      </c>
      <c r="E23912" s="7" t="n">
        <v>3354</v>
      </c>
      <c r="F23912" s="7" t="n">
        <v>5</v>
      </c>
      <c r="G23912" s="7" t="n">
        <v>1</v>
      </c>
    </row>
    <row r="23913" spans="1:7">
      <c r="A23913" t="s">
        <v>4</v>
      </c>
      <c r="B23913" s="4" t="s">
        <v>5</v>
      </c>
      <c r="C23913" s="4" t="s">
        <v>8</v>
      </c>
      <c r="D23913" s="4" t="s">
        <v>7</v>
      </c>
      <c r="E23913" s="4" t="s">
        <v>7</v>
      </c>
      <c r="F23913" s="4" t="s">
        <v>8</v>
      </c>
      <c r="G23913" s="4" t="s">
        <v>8</v>
      </c>
    </row>
    <row r="23914" spans="1:7">
      <c r="A23914" t="n">
        <v>202736</v>
      </c>
      <c r="B23914" s="50" t="n">
        <v>102</v>
      </c>
      <c r="C23914" s="7" t="n">
        <v>3</v>
      </c>
      <c r="D23914" s="7" t="n">
        <v>13</v>
      </c>
      <c r="E23914" s="7" t="n">
        <v>3304</v>
      </c>
      <c r="F23914" s="7" t="n">
        <v>6</v>
      </c>
      <c r="G23914" s="7" t="n">
        <v>1</v>
      </c>
    </row>
    <row r="23915" spans="1:7">
      <c r="A23915" t="s">
        <v>4</v>
      </c>
      <c r="B23915" s="4" t="s">
        <v>5</v>
      </c>
      <c r="C23915" s="4" t="s">
        <v>8</v>
      </c>
      <c r="D23915" s="4" t="s">
        <v>7</v>
      </c>
      <c r="E23915" s="4" t="s">
        <v>14</v>
      </c>
    </row>
    <row r="23916" spans="1:7">
      <c r="A23916" t="n">
        <v>202744</v>
      </c>
      <c r="B23916" s="74" t="n">
        <v>167</v>
      </c>
      <c r="C23916" s="7" t="n">
        <v>0</v>
      </c>
      <c r="D23916" s="7" t="n">
        <v>13</v>
      </c>
      <c r="E23916" s="7" t="n">
        <v>2048</v>
      </c>
    </row>
    <row r="23917" spans="1:7">
      <c r="A23917" t="s">
        <v>4</v>
      </c>
      <c r="B23917" s="4" t="s">
        <v>5</v>
      </c>
      <c r="C23917" s="4" t="s">
        <v>8</v>
      </c>
      <c r="D23917" s="4" t="s">
        <v>7</v>
      </c>
      <c r="E23917" s="4" t="s">
        <v>14</v>
      </c>
    </row>
    <row r="23918" spans="1:7">
      <c r="A23918" t="n">
        <v>202752</v>
      </c>
      <c r="B23918" s="74" t="n">
        <v>167</v>
      </c>
      <c r="C23918" s="7" t="n">
        <v>0</v>
      </c>
      <c r="D23918" s="7" t="n">
        <v>13</v>
      </c>
      <c r="E23918" s="7" t="n">
        <v>4096</v>
      </c>
    </row>
    <row r="23919" spans="1:7">
      <c r="A23919" t="s">
        <v>4</v>
      </c>
      <c r="B23919" s="4" t="s">
        <v>5</v>
      </c>
      <c r="C23919" s="4" t="s">
        <v>8</v>
      </c>
      <c r="D23919" s="4" t="s">
        <v>7</v>
      </c>
      <c r="E23919" s="4" t="s">
        <v>14</v>
      </c>
    </row>
    <row r="23920" spans="1:7">
      <c r="A23920" t="n">
        <v>202760</v>
      </c>
      <c r="B23920" s="74" t="n">
        <v>167</v>
      </c>
      <c r="C23920" s="7" t="n">
        <v>0</v>
      </c>
      <c r="D23920" s="7" t="n">
        <v>13</v>
      </c>
      <c r="E23920" s="7" t="n">
        <v>8192</v>
      </c>
    </row>
    <row r="23921" spans="1:7">
      <c r="A23921" t="s">
        <v>4</v>
      </c>
      <c r="B23921" s="4" t="s">
        <v>5</v>
      </c>
      <c r="C23921" s="4" t="s">
        <v>8</v>
      </c>
      <c r="D23921" s="4" t="s">
        <v>7</v>
      </c>
      <c r="E23921" s="4" t="s">
        <v>14</v>
      </c>
    </row>
    <row r="23922" spans="1:7">
      <c r="A23922" t="n">
        <v>202768</v>
      </c>
      <c r="B23922" s="74" t="n">
        <v>167</v>
      </c>
      <c r="C23922" s="7" t="n">
        <v>0</v>
      </c>
      <c r="D23922" s="7" t="n">
        <v>13</v>
      </c>
      <c r="E23922" s="7" t="n">
        <v>16384</v>
      </c>
    </row>
    <row r="23923" spans="1:7">
      <c r="A23923" t="s">
        <v>4</v>
      </c>
      <c r="B23923" s="4" t="s">
        <v>5</v>
      </c>
      <c r="C23923" s="4" t="s">
        <v>8</v>
      </c>
      <c r="D23923" s="4" t="s">
        <v>7</v>
      </c>
      <c r="E23923" s="4" t="s">
        <v>14</v>
      </c>
    </row>
    <row r="23924" spans="1:7">
      <c r="A23924" t="n">
        <v>202776</v>
      </c>
      <c r="B23924" s="74" t="n">
        <v>167</v>
      </c>
      <c r="C23924" s="7" t="n">
        <v>0</v>
      </c>
      <c r="D23924" s="7" t="n">
        <v>13</v>
      </c>
      <c r="E23924" s="7" t="n">
        <v>524288</v>
      </c>
    </row>
    <row r="23925" spans="1:7">
      <c r="A23925" t="s">
        <v>4</v>
      </c>
      <c r="B23925" s="4" t="s">
        <v>5</v>
      </c>
      <c r="C23925" s="4" t="s">
        <v>8</v>
      </c>
      <c r="D23925" s="4" t="s">
        <v>7</v>
      </c>
      <c r="E23925" s="4" t="s">
        <v>14</v>
      </c>
    </row>
    <row r="23926" spans="1:7">
      <c r="A23926" t="n">
        <v>202784</v>
      </c>
      <c r="B23926" s="74" t="n">
        <v>167</v>
      </c>
      <c r="C23926" s="7" t="n">
        <v>0</v>
      </c>
      <c r="D23926" s="7" t="n">
        <v>13</v>
      </c>
      <c r="E23926" s="7" t="n">
        <v>1048576</v>
      </c>
    </row>
    <row r="23927" spans="1:7">
      <c r="A23927" t="s">
        <v>4</v>
      </c>
      <c r="B23927" s="4" t="s">
        <v>5</v>
      </c>
      <c r="C23927" s="4" t="s">
        <v>8</v>
      </c>
      <c r="D23927" s="4" t="s">
        <v>7</v>
      </c>
      <c r="E23927" s="4" t="s">
        <v>14</v>
      </c>
    </row>
    <row r="23928" spans="1:7">
      <c r="A23928" t="n">
        <v>202792</v>
      </c>
      <c r="B23928" s="74" t="n">
        <v>167</v>
      </c>
      <c r="C23928" s="7" t="n">
        <v>0</v>
      </c>
      <c r="D23928" s="7" t="n">
        <v>13</v>
      </c>
      <c r="E23928" s="7" t="n">
        <v>2097152</v>
      </c>
    </row>
    <row r="23929" spans="1:7">
      <c r="A23929" t="s">
        <v>4</v>
      </c>
      <c r="B23929" s="4" t="s">
        <v>5</v>
      </c>
      <c r="C23929" s="4" t="s">
        <v>8</v>
      </c>
      <c r="D23929" s="4" t="s">
        <v>7</v>
      </c>
      <c r="E23929" s="4" t="s">
        <v>14</v>
      </c>
    </row>
    <row r="23930" spans="1:7">
      <c r="A23930" t="n">
        <v>202800</v>
      </c>
      <c r="B23930" s="74" t="n">
        <v>167</v>
      </c>
      <c r="C23930" s="7" t="n">
        <v>0</v>
      </c>
      <c r="D23930" s="7" t="n">
        <v>13</v>
      </c>
      <c r="E23930" s="7" t="n">
        <v>4194304</v>
      </c>
    </row>
    <row r="23931" spans="1:7">
      <c r="A23931" t="s">
        <v>4</v>
      </c>
      <c r="B23931" s="4" t="s">
        <v>5</v>
      </c>
      <c r="C23931" s="4" t="s">
        <v>8</v>
      </c>
      <c r="D23931" s="4" t="s">
        <v>7</v>
      </c>
      <c r="E23931" s="4" t="s">
        <v>14</v>
      </c>
    </row>
    <row r="23932" spans="1:7">
      <c r="A23932" t="n">
        <v>202808</v>
      </c>
      <c r="B23932" s="74" t="n">
        <v>167</v>
      </c>
      <c r="C23932" s="7" t="n">
        <v>0</v>
      </c>
      <c r="D23932" s="7" t="n">
        <v>13</v>
      </c>
      <c r="E23932" s="7" t="n">
        <v>8388608</v>
      </c>
    </row>
    <row r="23933" spans="1:7">
      <c r="A23933" t="s">
        <v>4</v>
      </c>
      <c r="B23933" s="4" t="s">
        <v>5</v>
      </c>
      <c r="C23933" s="4" t="s">
        <v>8</v>
      </c>
      <c r="D23933" s="4" t="s">
        <v>7</v>
      </c>
      <c r="E23933" s="4" t="s">
        <v>14</v>
      </c>
    </row>
    <row r="23934" spans="1:7">
      <c r="A23934" t="n">
        <v>202816</v>
      </c>
      <c r="B23934" s="74" t="n">
        <v>167</v>
      </c>
      <c r="C23934" s="7" t="n">
        <v>0</v>
      </c>
      <c r="D23934" s="7" t="n">
        <v>13</v>
      </c>
      <c r="E23934" s="7" t="n">
        <v>16777216</v>
      </c>
    </row>
    <row r="23935" spans="1:7">
      <c r="A23935" t="s">
        <v>4</v>
      </c>
      <c r="B23935" s="4" t="s">
        <v>5</v>
      </c>
      <c r="C23935" s="4" t="s">
        <v>8</v>
      </c>
      <c r="D23935" s="4" t="s">
        <v>7</v>
      </c>
      <c r="E23935" s="4" t="s">
        <v>14</v>
      </c>
    </row>
    <row r="23936" spans="1:7">
      <c r="A23936" t="n">
        <v>202824</v>
      </c>
      <c r="B23936" s="74" t="n">
        <v>167</v>
      </c>
      <c r="C23936" s="7" t="n">
        <v>0</v>
      </c>
      <c r="D23936" s="7" t="n">
        <v>13</v>
      </c>
      <c r="E23936" s="7" t="n">
        <v>33554432</v>
      </c>
    </row>
    <row r="23937" spans="1:5">
      <c r="A23937" t="s">
        <v>4</v>
      </c>
      <c r="B23937" s="4" t="s">
        <v>5</v>
      </c>
      <c r="C23937" s="4" t="s">
        <v>8</v>
      </c>
      <c r="D23937" s="4" t="s">
        <v>7</v>
      </c>
      <c r="E23937" s="4" t="s">
        <v>7</v>
      </c>
    </row>
    <row r="23938" spans="1:5">
      <c r="A23938" t="n">
        <v>202832</v>
      </c>
      <c r="B23938" s="98" t="n">
        <v>92</v>
      </c>
      <c r="C23938" s="7" t="n">
        <v>0</v>
      </c>
      <c r="D23938" s="7" t="n">
        <v>13</v>
      </c>
      <c r="E23938" s="7" t="n">
        <v>540</v>
      </c>
    </row>
    <row r="23939" spans="1:5">
      <c r="A23939" t="s">
        <v>4</v>
      </c>
      <c r="B23939" s="4" t="s">
        <v>5</v>
      </c>
      <c r="C23939" s="4" t="s">
        <v>8</v>
      </c>
      <c r="D23939" s="4" t="s">
        <v>7</v>
      </c>
      <c r="E23939" s="4" t="s">
        <v>7</v>
      </c>
    </row>
    <row r="23940" spans="1:5">
      <c r="A23940" t="n">
        <v>202838</v>
      </c>
      <c r="B23940" s="98" t="n">
        <v>92</v>
      </c>
      <c r="C23940" s="7" t="n">
        <v>0</v>
      </c>
      <c r="D23940" s="7" t="n">
        <v>13</v>
      </c>
      <c r="E23940" s="7" t="n">
        <v>541</v>
      </c>
    </row>
    <row r="23941" spans="1:5">
      <c r="A23941" t="s">
        <v>4</v>
      </c>
      <c r="B23941" s="4" t="s">
        <v>5</v>
      </c>
      <c r="C23941" s="4" t="s">
        <v>8</v>
      </c>
      <c r="D23941" s="4" t="s">
        <v>7</v>
      </c>
      <c r="E23941" s="4" t="s">
        <v>7</v>
      </c>
    </row>
    <row r="23942" spans="1:5">
      <c r="A23942" t="n">
        <v>202844</v>
      </c>
      <c r="B23942" s="98" t="n">
        <v>92</v>
      </c>
      <c r="C23942" s="7" t="n">
        <v>0</v>
      </c>
      <c r="D23942" s="7" t="n">
        <v>13</v>
      </c>
      <c r="E23942" s="7" t="n">
        <v>542</v>
      </c>
    </row>
    <row r="23943" spans="1:5">
      <c r="A23943" t="s">
        <v>4</v>
      </c>
      <c r="B23943" s="4" t="s">
        <v>5</v>
      </c>
      <c r="C23943" s="4" t="s">
        <v>8</v>
      </c>
      <c r="D23943" s="4" t="s">
        <v>7</v>
      </c>
      <c r="E23943" s="4" t="s">
        <v>7</v>
      </c>
    </row>
    <row r="23944" spans="1:5">
      <c r="A23944" t="n">
        <v>202850</v>
      </c>
      <c r="B23944" s="98" t="n">
        <v>92</v>
      </c>
      <c r="C23944" s="7" t="n">
        <v>0</v>
      </c>
      <c r="D23944" s="7" t="n">
        <v>13</v>
      </c>
      <c r="E23944" s="7" t="n">
        <v>556</v>
      </c>
    </row>
    <row r="23945" spans="1:5">
      <c r="A23945" t="s">
        <v>4</v>
      </c>
      <c r="B23945" s="4" t="s">
        <v>5</v>
      </c>
      <c r="C23945" s="4" t="s">
        <v>8</v>
      </c>
      <c r="D23945" s="4" t="s">
        <v>7</v>
      </c>
      <c r="E23945" s="4" t="s">
        <v>8</v>
      </c>
      <c r="F23945" s="4" t="s">
        <v>8</v>
      </c>
      <c r="G23945" s="4" t="s">
        <v>12</v>
      </c>
    </row>
    <row r="23946" spans="1:5">
      <c r="A23946" t="n">
        <v>202856</v>
      </c>
      <c r="B23946" s="12" t="n">
        <v>5</v>
      </c>
      <c r="C23946" s="7" t="n">
        <v>30</v>
      </c>
      <c r="D23946" s="7" t="n">
        <v>6497</v>
      </c>
      <c r="E23946" s="7" t="n">
        <v>8</v>
      </c>
      <c r="F23946" s="7" t="n">
        <v>1</v>
      </c>
      <c r="G23946" s="13" t="n">
        <f t="normal" ca="1">A23950</f>
        <v>0</v>
      </c>
    </row>
    <row r="23947" spans="1:5">
      <c r="A23947" t="s">
        <v>4</v>
      </c>
      <c r="B23947" s="4" t="s">
        <v>5</v>
      </c>
      <c r="C23947" s="4" t="s">
        <v>8</v>
      </c>
      <c r="D23947" s="4" t="s">
        <v>7</v>
      </c>
      <c r="E23947" s="4" t="s">
        <v>7</v>
      </c>
    </row>
    <row r="23948" spans="1:5">
      <c r="A23948" t="n">
        <v>202866</v>
      </c>
      <c r="B23948" s="98" t="n">
        <v>92</v>
      </c>
      <c r="C23948" s="7" t="n">
        <v>4</v>
      </c>
      <c r="D23948" s="7" t="n">
        <v>13</v>
      </c>
      <c r="E23948" s="7" t="n">
        <v>556</v>
      </c>
    </row>
    <row r="23949" spans="1:5">
      <c r="A23949" t="s">
        <v>4</v>
      </c>
      <c r="B23949" s="4" t="s">
        <v>5</v>
      </c>
      <c r="C23949" s="4" t="s">
        <v>8</v>
      </c>
      <c r="D23949" s="4" t="s">
        <v>7</v>
      </c>
      <c r="E23949" s="4" t="s">
        <v>14</v>
      </c>
    </row>
    <row r="23950" spans="1:5">
      <c r="A23950" t="n">
        <v>202872</v>
      </c>
      <c r="B23950" s="74" t="n">
        <v>167</v>
      </c>
      <c r="C23950" s="7" t="n">
        <v>0</v>
      </c>
      <c r="D23950" s="7" t="n">
        <v>13</v>
      </c>
      <c r="E23950" s="7" t="n">
        <v>512</v>
      </c>
    </row>
    <row r="23951" spans="1:5">
      <c r="A23951" t="s">
        <v>4</v>
      </c>
      <c r="B23951" s="4" t="s">
        <v>5</v>
      </c>
      <c r="C23951" s="4" t="s">
        <v>8</v>
      </c>
      <c r="D23951" s="4" t="s">
        <v>7</v>
      </c>
      <c r="E23951" s="4" t="s">
        <v>7</v>
      </c>
      <c r="F23951" s="4" t="s">
        <v>7</v>
      </c>
    </row>
    <row r="23952" spans="1:5">
      <c r="A23952" t="n">
        <v>202880</v>
      </c>
      <c r="B23952" s="91" t="n">
        <v>63</v>
      </c>
      <c r="C23952" s="7" t="n">
        <v>0</v>
      </c>
      <c r="D23952" s="7" t="n">
        <v>12</v>
      </c>
      <c r="E23952" s="7" t="n">
        <v>45</v>
      </c>
      <c r="F23952" s="7" t="n">
        <v>0</v>
      </c>
    </row>
    <row r="23953" spans="1:7">
      <c r="A23953" t="s">
        <v>4</v>
      </c>
      <c r="B23953" s="4" t="s">
        <v>5</v>
      </c>
      <c r="C23953" s="4" t="s">
        <v>8</v>
      </c>
      <c r="D23953" s="4" t="s">
        <v>7</v>
      </c>
      <c r="E23953" s="4" t="s">
        <v>7</v>
      </c>
      <c r="F23953" s="4" t="s">
        <v>7</v>
      </c>
    </row>
    <row r="23954" spans="1:7">
      <c r="A23954" t="n">
        <v>202888</v>
      </c>
      <c r="B23954" s="91" t="n">
        <v>63</v>
      </c>
      <c r="C23954" s="7" t="n">
        <v>0</v>
      </c>
      <c r="D23954" s="7" t="n">
        <v>12</v>
      </c>
      <c r="E23954" s="7" t="n">
        <v>32</v>
      </c>
      <c r="F23954" s="7" t="n">
        <v>100</v>
      </c>
    </row>
    <row r="23955" spans="1:7">
      <c r="A23955" t="s">
        <v>4</v>
      </c>
      <c r="B23955" s="4" t="s">
        <v>5</v>
      </c>
      <c r="C23955" s="4" t="s">
        <v>8</v>
      </c>
      <c r="D23955" s="4" t="s">
        <v>7</v>
      </c>
      <c r="E23955" s="4" t="s">
        <v>7</v>
      </c>
      <c r="F23955" s="4" t="s">
        <v>7</v>
      </c>
    </row>
    <row r="23956" spans="1:7">
      <c r="A23956" t="n">
        <v>202896</v>
      </c>
      <c r="B23956" s="91" t="n">
        <v>63</v>
      </c>
      <c r="C23956" s="7" t="n">
        <v>0</v>
      </c>
      <c r="D23956" s="7" t="n">
        <v>13</v>
      </c>
      <c r="E23956" s="7" t="n">
        <v>45</v>
      </c>
      <c r="F23956" s="7" t="n">
        <v>0</v>
      </c>
    </row>
    <row r="23957" spans="1:7">
      <c r="A23957" t="s">
        <v>4</v>
      </c>
      <c r="B23957" s="4" t="s">
        <v>5</v>
      </c>
      <c r="C23957" s="4" t="s">
        <v>8</v>
      </c>
      <c r="D23957" s="4" t="s">
        <v>7</v>
      </c>
      <c r="E23957" s="4" t="s">
        <v>7</v>
      </c>
      <c r="F23957" s="4" t="s">
        <v>7</v>
      </c>
    </row>
    <row r="23958" spans="1:7">
      <c r="A23958" t="n">
        <v>202904</v>
      </c>
      <c r="B23958" s="91" t="n">
        <v>63</v>
      </c>
      <c r="C23958" s="7" t="n">
        <v>0</v>
      </c>
      <c r="D23958" s="7" t="n">
        <v>13</v>
      </c>
      <c r="E23958" s="7" t="n">
        <v>32</v>
      </c>
      <c r="F23958" s="7" t="n">
        <v>100</v>
      </c>
    </row>
    <row r="23959" spans="1:7">
      <c r="A23959" t="s">
        <v>4</v>
      </c>
      <c r="B23959" s="4" t="s">
        <v>5</v>
      </c>
      <c r="C23959" s="4" t="s">
        <v>8</v>
      </c>
      <c r="D23959" s="4" t="s">
        <v>9</v>
      </c>
    </row>
    <row r="23960" spans="1:7">
      <c r="A23960" t="n">
        <v>202912</v>
      </c>
      <c r="B23960" s="9" t="n">
        <v>2</v>
      </c>
      <c r="C23960" s="7" t="n">
        <v>10</v>
      </c>
      <c r="D23960" s="7" t="s">
        <v>1225</v>
      </c>
    </row>
    <row r="23961" spans="1:7">
      <c r="A23961" t="s">
        <v>4</v>
      </c>
      <c r="B23961" s="4" t="s">
        <v>5</v>
      </c>
      <c r="C23961" s="4" t="s">
        <v>8</v>
      </c>
      <c r="D23961" s="4" t="s">
        <v>7</v>
      </c>
      <c r="E23961" s="4" t="s">
        <v>8</v>
      </c>
      <c r="F23961" s="4" t="s">
        <v>8</v>
      </c>
      <c r="G23961" s="4" t="s">
        <v>7</v>
      </c>
    </row>
    <row r="23962" spans="1:7">
      <c r="A23962" t="n">
        <v>202929</v>
      </c>
      <c r="B23962" s="61" t="n">
        <v>64</v>
      </c>
      <c r="C23962" s="7" t="n">
        <v>8</v>
      </c>
      <c r="D23962" s="7" t="n">
        <v>7</v>
      </c>
      <c r="E23962" s="7" t="n">
        <v>0</v>
      </c>
      <c r="F23962" s="7" t="n">
        <v>0</v>
      </c>
      <c r="G23962" s="7" t="n">
        <v>1</v>
      </c>
    </row>
    <row r="23963" spans="1:7">
      <c r="A23963" t="s">
        <v>4</v>
      </c>
      <c r="B23963" s="4" t="s">
        <v>5</v>
      </c>
      <c r="C23963" s="4" t="s">
        <v>8</v>
      </c>
      <c r="D23963" s="4" t="s">
        <v>7</v>
      </c>
      <c r="E23963" s="4" t="s">
        <v>8</v>
      </c>
      <c r="F23963" s="4" t="s">
        <v>8</v>
      </c>
      <c r="G23963" s="4" t="s">
        <v>7</v>
      </c>
    </row>
    <row r="23964" spans="1:7">
      <c r="A23964" t="n">
        <v>202937</v>
      </c>
      <c r="B23964" s="61" t="n">
        <v>64</v>
      </c>
      <c r="C23964" s="7" t="n">
        <v>8</v>
      </c>
      <c r="D23964" s="7" t="n">
        <v>0</v>
      </c>
      <c r="E23964" s="7" t="n">
        <v>2</v>
      </c>
      <c r="F23964" s="7" t="n">
        <v>0</v>
      </c>
      <c r="G23964" s="7" t="n">
        <v>1</v>
      </c>
    </row>
    <row r="23965" spans="1:7">
      <c r="A23965" t="s">
        <v>4</v>
      </c>
      <c r="B23965" s="4" t="s">
        <v>5</v>
      </c>
      <c r="C23965" s="4" t="s">
        <v>8</v>
      </c>
      <c r="D23965" s="4" t="s">
        <v>7</v>
      </c>
      <c r="E23965" s="4" t="s">
        <v>8</v>
      </c>
      <c r="F23965" s="4" t="s">
        <v>8</v>
      </c>
      <c r="G23965" s="4" t="s">
        <v>7</v>
      </c>
    </row>
    <row r="23966" spans="1:7">
      <c r="A23966" t="n">
        <v>202945</v>
      </c>
      <c r="B23966" s="61" t="n">
        <v>64</v>
      </c>
      <c r="C23966" s="7" t="n">
        <v>8</v>
      </c>
      <c r="D23966" s="7" t="n">
        <v>12</v>
      </c>
      <c r="E23966" s="7" t="n">
        <v>3</v>
      </c>
      <c r="F23966" s="7" t="n">
        <v>0</v>
      </c>
      <c r="G23966" s="7" t="n">
        <v>1</v>
      </c>
    </row>
    <row r="23967" spans="1:7">
      <c r="A23967" t="s">
        <v>4</v>
      </c>
      <c r="B23967" s="4" t="s">
        <v>5</v>
      </c>
      <c r="C23967" s="4" t="s">
        <v>8</v>
      </c>
      <c r="D23967" s="4" t="s">
        <v>7</v>
      </c>
      <c r="E23967" s="4" t="s">
        <v>8</v>
      </c>
      <c r="F23967" s="4" t="s">
        <v>8</v>
      </c>
      <c r="G23967" s="4" t="s">
        <v>7</v>
      </c>
    </row>
    <row r="23968" spans="1:7">
      <c r="A23968" t="n">
        <v>202953</v>
      </c>
      <c r="B23968" s="61" t="n">
        <v>64</v>
      </c>
      <c r="C23968" s="7" t="n">
        <v>8</v>
      </c>
      <c r="D23968" s="7" t="n">
        <v>3</v>
      </c>
      <c r="E23968" s="7" t="n">
        <v>4</v>
      </c>
      <c r="F23968" s="7" t="n">
        <v>0</v>
      </c>
      <c r="G23968" s="7" t="n">
        <v>1</v>
      </c>
    </row>
    <row r="23969" spans="1:7">
      <c r="A23969" t="s">
        <v>4</v>
      </c>
      <c r="B23969" s="4" t="s">
        <v>5</v>
      </c>
      <c r="C23969" s="4" t="s">
        <v>8</v>
      </c>
      <c r="D23969" s="4" t="s">
        <v>7</v>
      </c>
      <c r="E23969" s="4" t="s">
        <v>8</v>
      </c>
      <c r="F23969" s="4" t="s">
        <v>8</v>
      </c>
      <c r="G23969" s="4" t="s">
        <v>7</v>
      </c>
    </row>
    <row r="23970" spans="1:7">
      <c r="A23970" t="n">
        <v>202961</v>
      </c>
      <c r="B23970" s="61" t="n">
        <v>64</v>
      </c>
      <c r="C23970" s="7" t="n">
        <v>8</v>
      </c>
      <c r="D23970" s="7" t="n">
        <v>8</v>
      </c>
      <c r="E23970" s="7" t="n">
        <v>0</v>
      </c>
      <c r="F23970" s="7" t="n">
        <v>1</v>
      </c>
      <c r="G23970" s="7" t="n">
        <v>1</v>
      </c>
    </row>
    <row r="23971" spans="1:7">
      <c r="A23971" t="s">
        <v>4</v>
      </c>
      <c r="B23971" s="4" t="s">
        <v>5</v>
      </c>
      <c r="C23971" s="4" t="s">
        <v>8</v>
      </c>
      <c r="D23971" s="4" t="s">
        <v>7</v>
      </c>
      <c r="E23971" s="4" t="s">
        <v>8</v>
      </c>
      <c r="F23971" s="4" t="s">
        <v>8</v>
      </c>
      <c r="G23971" s="4" t="s">
        <v>7</v>
      </c>
    </row>
    <row r="23972" spans="1:7">
      <c r="A23972" t="n">
        <v>202969</v>
      </c>
      <c r="B23972" s="61" t="n">
        <v>64</v>
      </c>
      <c r="C23972" s="7" t="n">
        <v>8</v>
      </c>
      <c r="D23972" s="7" t="n">
        <v>6</v>
      </c>
      <c r="E23972" s="7" t="n">
        <v>1</v>
      </c>
      <c r="F23972" s="7" t="n">
        <v>1</v>
      </c>
      <c r="G23972" s="7" t="n">
        <v>1</v>
      </c>
    </row>
    <row r="23973" spans="1:7">
      <c r="A23973" t="s">
        <v>4</v>
      </c>
      <c r="B23973" s="4" t="s">
        <v>5</v>
      </c>
      <c r="C23973" s="4" t="s">
        <v>8</v>
      </c>
      <c r="D23973" s="4" t="s">
        <v>7</v>
      </c>
      <c r="E23973" s="4" t="s">
        <v>8</v>
      </c>
      <c r="F23973" s="4" t="s">
        <v>8</v>
      </c>
      <c r="G23973" s="4" t="s">
        <v>7</v>
      </c>
    </row>
    <row r="23974" spans="1:7">
      <c r="A23974" t="n">
        <v>202977</v>
      </c>
      <c r="B23974" s="61" t="n">
        <v>64</v>
      </c>
      <c r="C23974" s="7" t="n">
        <v>8</v>
      </c>
      <c r="D23974" s="7" t="n">
        <v>9</v>
      </c>
      <c r="E23974" s="7" t="n">
        <v>3</v>
      </c>
      <c r="F23974" s="7" t="n">
        <v>1</v>
      </c>
      <c r="G23974" s="7" t="n">
        <v>1</v>
      </c>
    </row>
    <row r="23975" spans="1:7">
      <c r="A23975" t="s">
        <v>4</v>
      </c>
      <c r="B23975" s="4" t="s">
        <v>5</v>
      </c>
      <c r="C23975" s="4" t="s">
        <v>8</v>
      </c>
      <c r="D23975" s="4" t="s">
        <v>7</v>
      </c>
      <c r="E23975" s="4" t="s">
        <v>8</v>
      </c>
      <c r="F23975" s="4" t="s">
        <v>8</v>
      </c>
      <c r="G23975" s="4" t="s">
        <v>7</v>
      </c>
    </row>
    <row r="23976" spans="1:7">
      <c r="A23976" t="n">
        <v>202985</v>
      </c>
      <c r="B23976" s="61" t="n">
        <v>64</v>
      </c>
      <c r="C23976" s="7" t="n">
        <v>8</v>
      </c>
      <c r="D23976" s="7" t="n">
        <v>11</v>
      </c>
      <c r="E23976" s="7" t="n">
        <v>4</v>
      </c>
      <c r="F23976" s="7" t="n">
        <v>1</v>
      </c>
      <c r="G23976" s="7" t="n">
        <v>1</v>
      </c>
    </row>
    <row r="23977" spans="1:7">
      <c r="A23977" t="s">
        <v>4</v>
      </c>
      <c r="B23977" s="4" t="s">
        <v>5</v>
      </c>
      <c r="C23977" s="4" t="s">
        <v>8</v>
      </c>
      <c r="D23977" s="4" t="s">
        <v>7</v>
      </c>
      <c r="E23977" s="4" t="s">
        <v>8</v>
      </c>
      <c r="F23977" s="4" t="s">
        <v>8</v>
      </c>
      <c r="G23977" s="4" t="s">
        <v>7</v>
      </c>
    </row>
    <row r="23978" spans="1:7">
      <c r="A23978" t="n">
        <v>202993</v>
      </c>
      <c r="B23978" s="61" t="n">
        <v>64</v>
      </c>
      <c r="C23978" s="7" t="n">
        <v>8</v>
      </c>
      <c r="D23978" s="7" t="n">
        <v>4</v>
      </c>
      <c r="E23978" s="7" t="n">
        <v>1</v>
      </c>
      <c r="F23978" s="7" t="n">
        <v>2</v>
      </c>
      <c r="G23978" s="7" t="n">
        <v>1</v>
      </c>
    </row>
    <row r="23979" spans="1:7">
      <c r="A23979" t="s">
        <v>4</v>
      </c>
      <c r="B23979" s="4" t="s">
        <v>5</v>
      </c>
      <c r="C23979" s="4" t="s">
        <v>8</v>
      </c>
      <c r="D23979" s="4" t="s">
        <v>7</v>
      </c>
      <c r="E23979" s="4" t="s">
        <v>8</v>
      </c>
      <c r="F23979" s="4" t="s">
        <v>8</v>
      </c>
      <c r="G23979" s="4" t="s">
        <v>7</v>
      </c>
    </row>
    <row r="23980" spans="1:7">
      <c r="A23980" t="n">
        <v>203001</v>
      </c>
      <c r="B23980" s="61" t="n">
        <v>64</v>
      </c>
      <c r="C23980" s="7" t="n">
        <v>8</v>
      </c>
      <c r="D23980" s="7" t="n">
        <v>13</v>
      </c>
      <c r="E23980" s="7" t="n">
        <v>2</v>
      </c>
      <c r="F23980" s="7" t="n">
        <v>2</v>
      </c>
      <c r="G23980" s="7" t="n">
        <v>1</v>
      </c>
    </row>
    <row r="23981" spans="1:7">
      <c r="A23981" t="s">
        <v>4</v>
      </c>
      <c r="B23981" s="4" t="s">
        <v>5</v>
      </c>
      <c r="C23981" s="4" t="s">
        <v>8</v>
      </c>
      <c r="D23981" s="4" t="s">
        <v>7</v>
      </c>
      <c r="E23981" s="4" t="s">
        <v>8</v>
      </c>
      <c r="F23981" s="4" t="s">
        <v>8</v>
      </c>
      <c r="G23981" s="4" t="s">
        <v>7</v>
      </c>
    </row>
    <row r="23982" spans="1:7">
      <c r="A23982" t="n">
        <v>203009</v>
      </c>
      <c r="B23982" s="61" t="n">
        <v>64</v>
      </c>
      <c r="C23982" s="7" t="n">
        <v>8</v>
      </c>
      <c r="D23982" s="7" t="n">
        <v>2</v>
      </c>
      <c r="E23982" s="7" t="n">
        <v>3</v>
      </c>
      <c r="F23982" s="7" t="n">
        <v>2</v>
      </c>
      <c r="G23982" s="7" t="n">
        <v>1</v>
      </c>
    </row>
    <row r="23983" spans="1:7">
      <c r="A23983" t="s">
        <v>4</v>
      </c>
      <c r="B23983" s="4" t="s">
        <v>5</v>
      </c>
      <c r="C23983" s="4" t="s">
        <v>8</v>
      </c>
      <c r="D23983" s="4" t="s">
        <v>7</v>
      </c>
      <c r="E23983" s="4" t="s">
        <v>8</v>
      </c>
      <c r="F23983" s="4" t="s">
        <v>8</v>
      </c>
      <c r="G23983" s="4" t="s">
        <v>7</v>
      </c>
    </row>
    <row r="23984" spans="1:7">
      <c r="A23984" t="n">
        <v>203017</v>
      </c>
      <c r="B23984" s="61" t="n">
        <v>64</v>
      </c>
      <c r="C23984" s="7" t="n">
        <v>8</v>
      </c>
      <c r="D23984" s="7" t="n">
        <v>1</v>
      </c>
      <c r="E23984" s="7" t="n">
        <v>1</v>
      </c>
      <c r="F23984" s="7" t="n">
        <v>3</v>
      </c>
      <c r="G23984" s="7" t="n">
        <v>1</v>
      </c>
    </row>
    <row r="23985" spans="1:7">
      <c r="A23985" t="s">
        <v>4</v>
      </c>
      <c r="B23985" s="4" t="s">
        <v>5</v>
      </c>
      <c r="C23985" s="4" t="s">
        <v>8</v>
      </c>
      <c r="D23985" s="4" t="s">
        <v>7</v>
      </c>
      <c r="E23985" s="4" t="s">
        <v>8</v>
      </c>
      <c r="F23985" s="4" t="s">
        <v>8</v>
      </c>
      <c r="G23985" s="4" t="s">
        <v>7</v>
      </c>
    </row>
    <row r="23986" spans="1:7">
      <c r="A23986" t="n">
        <v>203025</v>
      </c>
      <c r="B23986" s="61" t="n">
        <v>64</v>
      </c>
      <c r="C23986" s="7" t="n">
        <v>8</v>
      </c>
      <c r="D23986" s="7" t="n">
        <v>5</v>
      </c>
      <c r="E23986" s="7" t="n">
        <v>3</v>
      </c>
      <c r="F23986" s="7" t="n">
        <v>3</v>
      </c>
      <c r="G23986" s="7" t="n">
        <v>1</v>
      </c>
    </row>
    <row r="23987" spans="1:7">
      <c r="A23987" t="s">
        <v>4</v>
      </c>
      <c r="B23987" s="4" t="s">
        <v>5</v>
      </c>
      <c r="C23987" s="4" t="s">
        <v>8</v>
      </c>
      <c r="D23987" s="4" t="s">
        <v>7</v>
      </c>
      <c r="E23987" s="4" t="s">
        <v>14</v>
      </c>
    </row>
    <row r="23988" spans="1:7">
      <c r="A23988" t="n">
        <v>203033</v>
      </c>
      <c r="B23988" s="74" t="n">
        <v>167</v>
      </c>
      <c r="C23988" s="7" t="n">
        <v>0</v>
      </c>
      <c r="D23988" s="7" t="n">
        <v>13</v>
      </c>
      <c r="E23988" s="7" t="n">
        <v>4</v>
      </c>
    </row>
    <row r="23989" spans="1:7">
      <c r="A23989" t="s">
        <v>4</v>
      </c>
      <c r="B23989" s="4" t="s">
        <v>5</v>
      </c>
      <c r="C23989" s="4" t="s">
        <v>7</v>
      </c>
    </row>
    <row r="23990" spans="1:7">
      <c r="A23990" t="n">
        <v>203041</v>
      </c>
      <c r="B23990" s="8" t="n">
        <v>13</v>
      </c>
      <c r="C23990" s="7" t="n">
        <v>6485</v>
      </c>
    </row>
    <row r="23991" spans="1:7">
      <c r="A23991" t="s">
        <v>4</v>
      </c>
      <c r="B23991" s="4" t="s">
        <v>5</v>
      </c>
      <c r="C23991" s="4" t="s">
        <v>8</v>
      </c>
      <c r="D23991" s="4" t="s">
        <v>7</v>
      </c>
      <c r="E23991" s="4" t="s">
        <v>14</v>
      </c>
    </row>
    <row r="23992" spans="1:7">
      <c r="A23992" t="n">
        <v>203044</v>
      </c>
      <c r="B23992" s="74" t="n">
        <v>167</v>
      </c>
      <c r="C23992" s="7" t="n">
        <v>1</v>
      </c>
      <c r="D23992" s="7" t="n">
        <v>0</v>
      </c>
      <c r="E23992" s="7" t="n">
        <v>2</v>
      </c>
    </row>
    <row r="23993" spans="1:7">
      <c r="A23993" t="s">
        <v>4</v>
      </c>
      <c r="B23993" s="4" t="s">
        <v>5</v>
      </c>
      <c r="C23993" s="4" t="s">
        <v>8</v>
      </c>
      <c r="D23993" s="4" t="s">
        <v>7</v>
      </c>
      <c r="E23993" s="4" t="s">
        <v>14</v>
      </c>
    </row>
    <row r="23994" spans="1:7">
      <c r="A23994" t="n">
        <v>203052</v>
      </c>
      <c r="B23994" s="74" t="n">
        <v>167</v>
      </c>
      <c r="C23994" s="7" t="n">
        <v>1</v>
      </c>
      <c r="D23994" s="7" t="n">
        <v>2</v>
      </c>
      <c r="E23994" s="7" t="n">
        <v>2</v>
      </c>
    </row>
    <row r="23995" spans="1:7">
      <c r="A23995" t="s">
        <v>4</v>
      </c>
      <c r="B23995" s="4" t="s">
        <v>5</v>
      </c>
      <c r="C23995" s="4" t="s">
        <v>8</v>
      </c>
      <c r="D23995" s="4" t="s">
        <v>7</v>
      </c>
      <c r="E23995" s="4" t="s">
        <v>14</v>
      </c>
    </row>
    <row r="23996" spans="1:7">
      <c r="A23996" t="n">
        <v>203060</v>
      </c>
      <c r="B23996" s="74" t="n">
        <v>167</v>
      </c>
      <c r="C23996" s="7" t="n">
        <v>1</v>
      </c>
      <c r="D23996" s="7" t="n">
        <v>3</v>
      </c>
      <c r="E23996" s="7" t="n">
        <v>2</v>
      </c>
    </row>
    <row r="23997" spans="1:7">
      <c r="A23997" t="s">
        <v>4</v>
      </c>
      <c r="B23997" s="4" t="s">
        <v>5</v>
      </c>
      <c r="C23997" s="4" t="s">
        <v>8</v>
      </c>
      <c r="D23997" s="4" t="s">
        <v>7</v>
      </c>
      <c r="E23997" s="4" t="s">
        <v>14</v>
      </c>
    </row>
    <row r="23998" spans="1:7">
      <c r="A23998" t="n">
        <v>203068</v>
      </c>
      <c r="B23998" s="74" t="n">
        <v>167</v>
      </c>
      <c r="C23998" s="7" t="n">
        <v>1</v>
      </c>
      <c r="D23998" s="7" t="n">
        <v>4</v>
      </c>
      <c r="E23998" s="7" t="n">
        <v>2</v>
      </c>
    </row>
    <row r="23999" spans="1:7">
      <c r="A23999" t="s">
        <v>4</v>
      </c>
      <c r="B23999" s="4" t="s">
        <v>5</v>
      </c>
      <c r="C23999" s="4" t="s">
        <v>8</v>
      </c>
      <c r="D23999" s="4" t="s">
        <v>7</v>
      </c>
      <c r="E23999" s="4" t="s">
        <v>14</v>
      </c>
    </row>
    <row r="24000" spans="1:7">
      <c r="A24000" t="n">
        <v>203076</v>
      </c>
      <c r="B24000" s="74" t="n">
        <v>167</v>
      </c>
      <c r="C24000" s="7" t="n">
        <v>1</v>
      </c>
      <c r="D24000" s="7" t="n">
        <v>5</v>
      </c>
      <c r="E24000" s="7" t="n">
        <v>2</v>
      </c>
    </row>
    <row r="24001" spans="1:7">
      <c r="A24001" t="s">
        <v>4</v>
      </c>
      <c r="B24001" s="4" t="s">
        <v>5</v>
      </c>
      <c r="C24001" s="4" t="s">
        <v>8</v>
      </c>
      <c r="D24001" s="4" t="s">
        <v>7</v>
      </c>
      <c r="E24001" s="4" t="s">
        <v>14</v>
      </c>
    </row>
    <row r="24002" spans="1:7">
      <c r="A24002" t="n">
        <v>203084</v>
      </c>
      <c r="B24002" s="74" t="n">
        <v>167</v>
      </c>
      <c r="C24002" s="7" t="n">
        <v>1</v>
      </c>
      <c r="D24002" s="7" t="n">
        <v>7</v>
      </c>
      <c r="E24002" s="7" t="n">
        <v>2</v>
      </c>
    </row>
    <row r="24003" spans="1:7">
      <c r="A24003" t="s">
        <v>4</v>
      </c>
      <c r="B24003" s="4" t="s">
        <v>5</v>
      </c>
      <c r="C24003" s="4" t="s">
        <v>8</v>
      </c>
      <c r="D24003" s="4" t="s">
        <v>7</v>
      </c>
      <c r="E24003" s="4" t="s">
        <v>14</v>
      </c>
    </row>
    <row r="24004" spans="1:7">
      <c r="A24004" t="n">
        <v>203092</v>
      </c>
      <c r="B24004" s="74" t="n">
        <v>167</v>
      </c>
      <c r="C24004" s="7" t="n">
        <v>1</v>
      </c>
      <c r="D24004" s="7" t="n">
        <v>8</v>
      </c>
      <c r="E24004" s="7" t="n">
        <v>2</v>
      </c>
    </row>
    <row r="24005" spans="1:7">
      <c r="A24005" t="s">
        <v>4</v>
      </c>
      <c r="B24005" s="4" t="s">
        <v>5</v>
      </c>
      <c r="C24005" s="4" t="s">
        <v>8</v>
      </c>
      <c r="D24005" s="4" t="s">
        <v>7</v>
      </c>
      <c r="E24005" s="4" t="s">
        <v>14</v>
      </c>
    </row>
    <row r="24006" spans="1:7">
      <c r="A24006" t="n">
        <v>203100</v>
      </c>
      <c r="B24006" s="74" t="n">
        <v>167</v>
      </c>
      <c r="C24006" s="7" t="n">
        <v>1</v>
      </c>
      <c r="D24006" s="7" t="n">
        <v>9</v>
      </c>
      <c r="E24006" s="7" t="n">
        <v>2</v>
      </c>
    </row>
    <row r="24007" spans="1:7">
      <c r="A24007" t="s">
        <v>4</v>
      </c>
      <c r="B24007" s="4" t="s">
        <v>5</v>
      </c>
      <c r="C24007" s="4" t="s">
        <v>8</v>
      </c>
      <c r="D24007" s="4" t="s">
        <v>7</v>
      </c>
      <c r="E24007" s="4" t="s">
        <v>14</v>
      </c>
    </row>
    <row r="24008" spans="1:7">
      <c r="A24008" t="n">
        <v>203108</v>
      </c>
      <c r="B24008" s="74" t="n">
        <v>167</v>
      </c>
      <c r="C24008" s="7" t="n">
        <v>1</v>
      </c>
      <c r="D24008" s="7" t="n">
        <v>11</v>
      </c>
      <c r="E24008" s="7" t="n">
        <v>2</v>
      </c>
    </row>
    <row r="24009" spans="1:7">
      <c r="A24009" t="s">
        <v>4</v>
      </c>
      <c r="B24009" s="4" t="s">
        <v>5</v>
      </c>
      <c r="C24009" s="4" t="s">
        <v>8</v>
      </c>
      <c r="D24009" s="4" t="s">
        <v>7</v>
      </c>
      <c r="E24009" s="4" t="s">
        <v>14</v>
      </c>
    </row>
    <row r="24010" spans="1:7">
      <c r="A24010" t="n">
        <v>203116</v>
      </c>
      <c r="B24010" s="74" t="n">
        <v>167</v>
      </c>
      <c r="C24010" s="7" t="n">
        <v>0</v>
      </c>
      <c r="D24010" s="7" t="n">
        <v>0</v>
      </c>
      <c r="E24010" s="7" t="n">
        <v>2</v>
      </c>
    </row>
    <row r="24011" spans="1:7">
      <c r="A24011" t="s">
        <v>4</v>
      </c>
      <c r="B24011" s="4" t="s">
        <v>5</v>
      </c>
      <c r="C24011" s="4" t="s">
        <v>8</v>
      </c>
      <c r="D24011" s="4" t="s">
        <v>7</v>
      </c>
      <c r="E24011" s="4" t="s">
        <v>14</v>
      </c>
    </row>
    <row r="24012" spans="1:7">
      <c r="A24012" t="n">
        <v>203124</v>
      </c>
      <c r="B24012" s="74" t="n">
        <v>167</v>
      </c>
      <c r="C24012" s="7" t="n">
        <v>0</v>
      </c>
      <c r="D24012" s="7" t="n">
        <v>1</v>
      </c>
      <c r="E24012" s="7" t="n">
        <v>2</v>
      </c>
    </row>
    <row r="24013" spans="1:7">
      <c r="A24013" t="s">
        <v>4</v>
      </c>
      <c r="B24013" s="4" t="s">
        <v>5</v>
      </c>
      <c r="C24013" s="4" t="s">
        <v>8</v>
      </c>
      <c r="D24013" s="4" t="s">
        <v>7</v>
      </c>
      <c r="E24013" s="4" t="s">
        <v>14</v>
      </c>
    </row>
    <row r="24014" spans="1:7">
      <c r="A24014" t="n">
        <v>203132</v>
      </c>
      <c r="B24014" s="74" t="n">
        <v>167</v>
      </c>
      <c r="C24014" s="7" t="n">
        <v>0</v>
      </c>
      <c r="D24014" s="7" t="n">
        <v>2</v>
      </c>
      <c r="E24014" s="7" t="n">
        <v>2</v>
      </c>
    </row>
    <row r="24015" spans="1:7">
      <c r="A24015" t="s">
        <v>4</v>
      </c>
      <c r="B24015" s="4" t="s">
        <v>5</v>
      </c>
      <c r="C24015" s="4" t="s">
        <v>8</v>
      </c>
      <c r="D24015" s="4" t="s">
        <v>7</v>
      </c>
      <c r="E24015" s="4" t="s">
        <v>14</v>
      </c>
    </row>
    <row r="24016" spans="1:7">
      <c r="A24016" t="n">
        <v>203140</v>
      </c>
      <c r="B24016" s="74" t="n">
        <v>167</v>
      </c>
      <c r="C24016" s="7" t="n">
        <v>0</v>
      </c>
      <c r="D24016" s="7" t="n">
        <v>3</v>
      </c>
      <c r="E24016" s="7" t="n">
        <v>2</v>
      </c>
    </row>
    <row r="24017" spans="1:5">
      <c r="A24017" t="s">
        <v>4</v>
      </c>
      <c r="B24017" s="4" t="s">
        <v>5</v>
      </c>
      <c r="C24017" s="4" t="s">
        <v>8</v>
      </c>
      <c r="D24017" s="4" t="s">
        <v>7</v>
      </c>
      <c r="E24017" s="4" t="s">
        <v>14</v>
      </c>
    </row>
    <row r="24018" spans="1:5">
      <c r="A24018" t="n">
        <v>203148</v>
      </c>
      <c r="B24018" s="74" t="n">
        <v>167</v>
      </c>
      <c r="C24018" s="7" t="n">
        <v>0</v>
      </c>
      <c r="D24018" s="7" t="n">
        <v>4</v>
      </c>
      <c r="E24018" s="7" t="n">
        <v>2</v>
      </c>
    </row>
    <row r="24019" spans="1:5">
      <c r="A24019" t="s">
        <v>4</v>
      </c>
      <c r="B24019" s="4" t="s">
        <v>5</v>
      </c>
      <c r="C24019" s="4" t="s">
        <v>8</v>
      </c>
      <c r="D24019" s="4" t="s">
        <v>7</v>
      </c>
      <c r="E24019" s="4" t="s">
        <v>14</v>
      </c>
    </row>
    <row r="24020" spans="1:5">
      <c r="A24020" t="n">
        <v>203156</v>
      </c>
      <c r="B24020" s="74" t="n">
        <v>167</v>
      </c>
      <c r="C24020" s="7" t="n">
        <v>0</v>
      </c>
      <c r="D24020" s="7" t="n">
        <v>5</v>
      </c>
      <c r="E24020" s="7" t="n">
        <v>2</v>
      </c>
    </row>
    <row r="24021" spans="1:5">
      <c r="A24021" t="s">
        <v>4</v>
      </c>
      <c r="B24021" s="4" t="s">
        <v>5</v>
      </c>
      <c r="C24021" s="4" t="s">
        <v>8</v>
      </c>
      <c r="D24021" s="4" t="s">
        <v>7</v>
      </c>
      <c r="E24021" s="4" t="s">
        <v>14</v>
      </c>
    </row>
    <row r="24022" spans="1:5">
      <c r="A24022" t="n">
        <v>203164</v>
      </c>
      <c r="B24022" s="74" t="n">
        <v>167</v>
      </c>
      <c r="C24022" s="7" t="n">
        <v>0</v>
      </c>
      <c r="D24022" s="7" t="n">
        <v>6</v>
      </c>
      <c r="E24022" s="7" t="n">
        <v>2</v>
      </c>
    </row>
    <row r="24023" spans="1:5">
      <c r="A24023" t="s">
        <v>4</v>
      </c>
      <c r="B24023" s="4" t="s">
        <v>5</v>
      </c>
      <c r="C24023" s="4" t="s">
        <v>8</v>
      </c>
      <c r="D24023" s="4" t="s">
        <v>7</v>
      </c>
      <c r="E24023" s="4" t="s">
        <v>14</v>
      </c>
    </row>
    <row r="24024" spans="1:5">
      <c r="A24024" t="n">
        <v>203172</v>
      </c>
      <c r="B24024" s="74" t="n">
        <v>167</v>
      </c>
      <c r="C24024" s="7" t="n">
        <v>0</v>
      </c>
      <c r="D24024" s="7" t="n">
        <v>7</v>
      </c>
      <c r="E24024" s="7" t="n">
        <v>2</v>
      </c>
    </row>
    <row r="24025" spans="1:5">
      <c r="A24025" t="s">
        <v>4</v>
      </c>
      <c r="B24025" s="4" t="s">
        <v>5</v>
      </c>
      <c r="C24025" s="4" t="s">
        <v>8</v>
      </c>
      <c r="D24025" s="4" t="s">
        <v>7</v>
      </c>
      <c r="E24025" s="4" t="s">
        <v>14</v>
      </c>
    </row>
    <row r="24026" spans="1:5">
      <c r="A24026" t="n">
        <v>203180</v>
      </c>
      <c r="B24026" s="74" t="n">
        <v>167</v>
      </c>
      <c r="C24026" s="7" t="n">
        <v>0</v>
      </c>
      <c r="D24026" s="7" t="n">
        <v>8</v>
      </c>
      <c r="E24026" s="7" t="n">
        <v>2</v>
      </c>
    </row>
    <row r="24027" spans="1:5">
      <c r="A24027" t="s">
        <v>4</v>
      </c>
      <c r="B24027" s="4" t="s">
        <v>5</v>
      </c>
      <c r="C24027" s="4" t="s">
        <v>8</v>
      </c>
      <c r="D24027" s="4" t="s">
        <v>7</v>
      </c>
      <c r="E24027" s="4" t="s">
        <v>14</v>
      </c>
    </row>
    <row r="24028" spans="1:5">
      <c r="A24028" t="n">
        <v>203188</v>
      </c>
      <c r="B24028" s="74" t="n">
        <v>167</v>
      </c>
      <c r="C24028" s="7" t="n">
        <v>0</v>
      </c>
      <c r="D24028" s="7" t="n">
        <v>9</v>
      </c>
      <c r="E24028" s="7" t="n">
        <v>2</v>
      </c>
    </row>
    <row r="24029" spans="1:5">
      <c r="A24029" t="s">
        <v>4</v>
      </c>
      <c r="B24029" s="4" t="s">
        <v>5</v>
      </c>
      <c r="C24029" s="4" t="s">
        <v>8</v>
      </c>
      <c r="D24029" s="4" t="s">
        <v>7</v>
      </c>
      <c r="E24029" s="4" t="s">
        <v>14</v>
      </c>
    </row>
    <row r="24030" spans="1:5">
      <c r="A24030" t="n">
        <v>203196</v>
      </c>
      <c r="B24030" s="74" t="n">
        <v>167</v>
      </c>
      <c r="C24030" s="7" t="n">
        <v>0</v>
      </c>
      <c r="D24030" s="7" t="n">
        <v>11</v>
      </c>
      <c r="E24030" s="7" t="n">
        <v>4</v>
      </c>
    </row>
    <row r="24031" spans="1:5">
      <c r="A24031" t="s">
        <v>4</v>
      </c>
      <c r="B24031" s="4" t="s">
        <v>5</v>
      </c>
      <c r="C24031" s="4" t="s">
        <v>8</v>
      </c>
      <c r="D24031" s="4" t="s">
        <v>7</v>
      </c>
      <c r="E24031" s="4" t="s">
        <v>14</v>
      </c>
    </row>
    <row r="24032" spans="1:5">
      <c r="A24032" t="n">
        <v>203204</v>
      </c>
      <c r="B24032" s="74" t="n">
        <v>167</v>
      </c>
      <c r="C24032" s="7" t="n">
        <v>0</v>
      </c>
      <c r="D24032" s="7" t="n">
        <v>12</v>
      </c>
      <c r="E24032" s="7" t="n">
        <v>4</v>
      </c>
    </row>
    <row r="24033" spans="1:5">
      <c r="A24033" t="s">
        <v>4</v>
      </c>
      <c r="B24033" s="4" t="s">
        <v>5</v>
      </c>
      <c r="C24033" s="4" t="s">
        <v>8</v>
      </c>
      <c r="D24033" s="4" t="s">
        <v>7</v>
      </c>
      <c r="E24033" s="4" t="s">
        <v>14</v>
      </c>
    </row>
    <row r="24034" spans="1:5">
      <c r="A24034" t="n">
        <v>203212</v>
      </c>
      <c r="B24034" s="74" t="n">
        <v>167</v>
      </c>
      <c r="C24034" s="7" t="n">
        <v>0</v>
      </c>
      <c r="D24034" s="7" t="n">
        <v>13</v>
      </c>
      <c r="E24034" s="7" t="n">
        <v>4</v>
      </c>
    </row>
    <row r="24035" spans="1:5">
      <c r="A24035" t="s">
        <v>4</v>
      </c>
      <c r="B24035" s="4" t="s">
        <v>5</v>
      </c>
      <c r="C24035" s="4" t="s">
        <v>8</v>
      </c>
      <c r="D24035" s="4" t="s">
        <v>7</v>
      </c>
      <c r="E24035" s="4" t="s">
        <v>7</v>
      </c>
      <c r="F24035" s="4" t="s">
        <v>7</v>
      </c>
    </row>
    <row r="24036" spans="1:5">
      <c r="A24036" t="n">
        <v>203220</v>
      </c>
      <c r="B24036" s="91" t="n">
        <v>63</v>
      </c>
      <c r="C24036" s="7" t="n">
        <v>0</v>
      </c>
      <c r="D24036" s="7" t="n">
        <v>65535</v>
      </c>
      <c r="E24036" s="7" t="n">
        <v>45</v>
      </c>
      <c r="F24036" s="7" t="n">
        <v>0</v>
      </c>
    </row>
    <row r="24037" spans="1:5">
      <c r="A24037" t="s">
        <v>4</v>
      </c>
      <c r="B24037" s="4" t="s">
        <v>5</v>
      </c>
      <c r="C24037" s="4" t="s">
        <v>8</v>
      </c>
      <c r="D24037" s="4" t="s">
        <v>7</v>
      </c>
      <c r="E24037" s="4" t="s">
        <v>7</v>
      </c>
      <c r="F24037" s="4" t="s">
        <v>7</v>
      </c>
    </row>
    <row r="24038" spans="1:5">
      <c r="A24038" t="n">
        <v>203228</v>
      </c>
      <c r="B24038" s="91" t="n">
        <v>63</v>
      </c>
      <c r="C24038" s="7" t="n">
        <v>0</v>
      </c>
      <c r="D24038" s="7" t="n">
        <v>65535</v>
      </c>
      <c r="E24038" s="7" t="n">
        <v>32</v>
      </c>
      <c r="F24038" s="7" t="n">
        <v>100</v>
      </c>
    </row>
    <row r="24039" spans="1:5">
      <c r="A24039" t="s">
        <v>4</v>
      </c>
      <c r="B24039" s="4" t="s">
        <v>5</v>
      </c>
      <c r="C24039" s="4" t="s">
        <v>7</v>
      </c>
      <c r="D24039" s="4" t="s">
        <v>13</v>
      </c>
      <c r="E24039" s="4" t="s">
        <v>13</v>
      </c>
      <c r="F24039" s="4" t="s">
        <v>13</v>
      </c>
      <c r="G24039" s="4" t="s">
        <v>13</v>
      </c>
    </row>
    <row r="24040" spans="1:5">
      <c r="A24040" t="n">
        <v>203236</v>
      </c>
      <c r="B24040" s="46" t="n">
        <v>46</v>
      </c>
      <c r="C24040" s="7" t="n">
        <v>61456</v>
      </c>
      <c r="D24040" s="7" t="n">
        <v>0</v>
      </c>
      <c r="E24040" s="7" t="n">
        <v>0</v>
      </c>
      <c r="F24040" s="7" t="n">
        <v>0</v>
      </c>
      <c r="G24040" s="7" t="n">
        <v>0</v>
      </c>
    </row>
    <row r="24041" spans="1:5">
      <c r="A24041" t="s">
        <v>4</v>
      </c>
      <c r="B24041" s="4" t="s">
        <v>5</v>
      </c>
      <c r="C24041" s="4" t="s">
        <v>8</v>
      </c>
      <c r="D24041" s="4" t="s">
        <v>7</v>
      </c>
    </row>
    <row r="24042" spans="1:5">
      <c r="A24042" t="n">
        <v>203255</v>
      </c>
      <c r="B24042" s="10" t="n">
        <v>162</v>
      </c>
      <c r="C24042" s="7" t="n">
        <v>1</v>
      </c>
      <c r="D24042" s="7" t="n">
        <v>0</v>
      </c>
    </row>
    <row r="24043" spans="1:5">
      <c r="A24043" t="s">
        <v>4</v>
      </c>
      <c r="B24043" s="4" t="s">
        <v>5</v>
      </c>
    </row>
    <row r="24044" spans="1:5">
      <c r="A24044" t="n">
        <v>203259</v>
      </c>
      <c r="B24044" s="5" t="n">
        <v>1</v>
      </c>
    </row>
    <row r="24045" spans="1:5" s="3" customFormat="1" customHeight="0">
      <c r="A24045" s="3" t="s">
        <v>2</v>
      </c>
      <c r="B24045" s="3" t="s">
        <v>1226</v>
      </c>
    </row>
    <row r="24046" spans="1:5">
      <c r="A24046" t="s">
        <v>4</v>
      </c>
      <c r="B24046" s="4" t="s">
        <v>5</v>
      </c>
      <c r="C24046" s="4" t="s">
        <v>7</v>
      </c>
      <c r="D24046" s="4" t="s">
        <v>7</v>
      </c>
    </row>
    <row r="24047" spans="1:5">
      <c r="A24047" t="n">
        <v>203260</v>
      </c>
      <c r="B24047" s="94" t="n">
        <v>17</v>
      </c>
      <c r="C24047" s="7" t="n">
        <v>0</v>
      </c>
      <c r="D24047" s="7" t="n">
        <v>300</v>
      </c>
    </row>
    <row r="24048" spans="1:5">
      <c r="A24048" t="s">
        <v>4</v>
      </c>
      <c r="B24048" s="4" t="s">
        <v>5</v>
      </c>
      <c r="C24048" s="4" t="s">
        <v>7</v>
      </c>
      <c r="D24048" s="4" t="s">
        <v>13</v>
      </c>
      <c r="E24048" s="4" t="s">
        <v>13</v>
      </c>
      <c r="F24048" s="4" t="s">
        <v>8</v>
      </c>
    </row>
    <row r="24049" spans="1:7">
      <c r="A24049" t="n">
        <v>203265</v>
      </c>
      <c r="B24049" s="93" t="n">
        <v>52</v>
      </c>
      <c r="C24049" s="7" t="n">
        <v>65534</v>
      </c>
      <c r="D24049" s="7" t="n">
        <v>0</v>
      </c>
      <c r="E24049" s="7" t="n">
        <v>10</v>
      </c>
      <c r="F24049" s="7" t="n">
        <v>0</v>
      </c>
    </row>
    <row r="24050" spans="1:7">
      <c r="A24050" t="s">
        <v>4</v>
      </c>
      <c r="B24050" s="4" t="s">
        <v>5</v>
      </c>
      <c r="C24050" s="4" t="s">
        <v>7</v>
      </c>
    </row>
    <row r="24051" spans="1:7">
      <c r="A24051" t="n">
        <v>203277</v>
      </c>
      <c r="B24051" s="88" t="n">
        <v>54</v>
      </c>
      <c r="C24051" s="7" t="n">
        <v>65534</v>
      </c>
    </row>
    <row r="24052" spans="1:7">
      <c r="A24052" t="s">
        <v>4</v>
      </c>
      <c r="B24052" s="4" t="s">
        <v>5</v>
      </c>
    </row>
    <row r="24053" spans="1:7">
      <c r="A24053" t="n">
        <v>203280</v>
      </c>
      <c r="B24053" s="5" t="n">
        <v>1</v>
      </c>
    </row>
    <row r="24054" spans="1:7" s="3" customFormat="1" customHeight="0">
      <c r="A24054" s="3" t="s">
        <v>2</v>
      </c>
      <c r="B24054" s="3" t="s">
        <v>1227</v>
      </c>
    </row>
    <row r="24055" spans="1:7">
      <c r="A24055" t="s">
        <v>4</v>
      </c>
      <c r="B24055" s="4" t="s">
        <v>5</v>
      </c>
      <c r="C24055" s="4" t="s">
        <v>8</v>
      </c>
      <c r="D24055" s="4" t="s">
        <v>8</v>
      </c>
      <c r="E24055" s="4" t="s">
        <v>8</v>
      </c>
      <c r="F24055" s="4" t="s">
        <v>8</v>
      </c>
    </row>
    <row r="24056" spans="1:7">
      <c r="A24056" t="n">
        <v>203284</v>
      </c>
      <c r="B24056" s="11" t="n">
        <v>14</v>
      </c>
      <c r="C24056" s="7" t="n">
        <v>2</v>
      </c>
      <c r="D24056" s="7" t="n">
        <v>0</v>
      </c>
      <c r="E24056" s="7" t="n">
        <v>0</v>
      </c>
      <c r="F24056" s="7" t="n">
        <v>0</v>
      </c>
    </row>
    <row r="24057" spans="1:7">
      <c r="A24057" t="s">
        <v>4</v>
      </c>
      <c r="B24057" s="4" t="s">
        <v>5</v>
      </c>
      <c r="C24057" s="4" t="s">
        <v>8</v>
      </c>
      <c r="D24057" s="20" t="s">
        <v>30</v>
      </c>
      <c r="E24057" s="4" t="s">
        <v>5</v>
      </c>
      <c r="F24057" s="4" t="s">
        <v>8</v>
      </c>
      <c r="G24057" s="4" t="s">
        <v>7</v>
      </c>
      <c r="H24057" s="20" t="s">
        <v>32</v>
      </c>
      <c r="I24057" s="4" t="s">
        <v>8</v>
      </c>
      <c r="J24057" s="4" t="s">
        <v>14</v>
      </c>
      <c r="K24057" s="4" t="s">
        <v>8</v>
      </c>
      <c r="L24057" s="4" t="s">
        <v>8</v>
      </c>
      <c r="M24057" s="20" t="s">
        <v>30</v>
      </c>
      <c r="N24057" s="4" t="s">
        <v>5</v>
      </c>
      <c r="O24057" s="4" t="s">
        <v>8</v>
      </c>
      <c r="P24057" s="4" t="s">
        <v>7</v>
      </c>
      <c r="Q24057" s="20" t="s">
        <v>32</v>
      </c>
      <c r="R24057" s="4" t="s">
        <v>8</v>
      </c>
      <c r="S24057" s="4" t="s">
        <v>14</v>
      </c>
      <c r="T24057" s="4" t="s">
        <v>8</v>
      </c>
      <c r="U24057" s="4" t="s">
        <v>8</v>
      </c>
      <c r="V24057" s="4" t="s">
        <v>8</v>
      </c>
      <c r="W24057" s="4" t="s">
        <v>12</v>
      </c>
    </row>
    <row r="24058" spans="1:7">
      <c r="A24058" t="n">
        <v>203289</v>
      </c>
      <c r="B24058" s="12" t="n">
        <v>5</v>
      </c>
      <c r="C24058" s="7" t="n">
        <v>28</v>
      </c>
      <c r="D24058" s="20" t="s">
        <v>3</v>
      </c>
      <c r="E24058" s="10" t="n">
        <v>162</v>
      </c>
      <c r="F24058" s="7" t="n">
        <v>3</v>
      </c>
      <c r="G24058" s="7" t="n">
        <v>16389</v>
      </c>
      <c r="H24058" s="20" t="s">
        <v>3</v>
      </c>
      <c r="I24058" s="7" t="n">
        <v>0</v>
      </c>
      <c r="J24058" s="7" t="n">
        <v>1</v>
      </c>
      <c r="K24058" s="7" t="n">
        <v>2</v>
      </c>
      <c r="L24058" s="7" t="n">
        <v>28</v>
      </c>
      <c r="M24058" s="20" t="s">
        <v>3</v>
      </c>
      <c r="N24058" s="10" t="n">
        <v>162</v>
      </c>
      <c r="O24058" s="7" t="n">
        <v>3</v>
      </c>
      <c r="P24058" s="7" t="n">
        <v>16389</v>
      </c>
      <c r="Q24058" s="20" t="s">
        <v>3</v>
      </c>
      <c r="R24058" s="7" t="n">
        <v>0</v>
      </c>
      <c r="S24058" s="7" t="n">
        <v>2</v>
      </c>
      <c r="T24058" s="7" t="n">
        <v>2</v>
      </c>
      <c r="U24058" s="7" t="n">
        <v>11</v>
      </c>
      <c r="V24058" s="7" t="n">
        <v>1</v>
      </c>
      <c r="W24058" s="13" t="n">
        <f t="normal" ca="1">A24062</f>
        <v>0</v>
      </c>
    </row>
    <row r="24059" spans="1:7">
      <c r="A24059" t="s">
        <v>4</v>
      </c>
      <c r="B24059" s="4" t="s">
        <v>5</v>
      </c>
      <c r="C24059" s="4" t="s">
        <v>8</v>
      </c>
      <c r="D24059" s="4" t="s">
        <v>7</v>
      </c>
      <c r="E24059" s="4" t="s">
        <v>13</v>
      </c>
    </row>
    <row r="24060" spans="1:7">
      <c r="A24060" t="n">
        <v>203318</v>
      </c>
      <c r="B24060" s="27" t="n">
        <v>58</v>
      </c>
      <c r="C24060" s="7" t="n">
        <v>0</v>
      </c>
      <c r="D24060" s="7" t="n">
        <v>0</v>
      </c>
      <c r="E24060" s="7" t="n">
        <v>1</v>
      </c>
    </row>
    <row r="24061" spans="1:7">
      <c r="A24061" t="s">
        <v>4</v>
      </c>
      <c r="B24061" s="4" t="s">
        <v>5</v>
      </c>
      <c r="C24061" s="4" t="s">
        <v>8</v>
      </c>
      <c r="D24061" s="20" t="s">
        <v>30</v>
      </c>
      <c r="E24061" s="4" t="s">
        <v>5</v>
      </c>
      <c r="F24061" s="4" t="s">
        <v>8</v>
      </c>
      <c r="G24061" s="4" t="s">
        <v>7</v>
      </c>
      <c r="H24061" s="20" t="s">
        <v>32</v>
      </c>
      <c r="I24061" s="4" t="s">
        <v>8</v>
      </c>
      <c r="J24061" s="4" t="s">
        <v>14</v>
      </c>
      <c r="K24061" s="4" t="s">
        <v>8</v>
      </c>
      <c r="L24061" s="4" t="s">
        <v>8</v>
      </c>
      <c r="M24061" s="20" t="s">
        <v>30</v>
      </c>
      <c r="N24061" s="4" t="s">
        <v>5</v>
      </c>
      <c r="O24061" s="4" t="s">
        <v>8</v>
      </c>
      <c r="P24061" s="4" t="s">
        <v>7</v>
      </c>
      <c r="Q24061" s="20" t="s">
        <v>32</v>
      </c>
      <c r="R24061" s="4" t="s">
        <v>8</v>
      </c>
      <c r="S24061" s="4" t="s">
        <v>14</v>
      </c>
      <c r="T24061" s="4" t="s">
        <v>8</v>
      </c>
      <c r="U24061" s="4" t="s">
        <v>8</v>
      </c>
      <c r="V24061" s="4" t="s">
        <v>8</v>
      </c>
      <c r="W24061" s="4" t="s">
        <v>12</v>
      </c>
    </row>
    <row r="24062" spans="1:7">
      <c r="A24062" t="n">
        <v>203326</v>
      </c>
      <c r="B24062" s="12" t="n">
        <v>5</v>
      </c>
      <c r="C24062" s="7" t="n">
        <v>28</v>
      </c>
      <c r="D24062" s="20" t="s">
        <v>3</v>
      </c>
      <c r="E24062" s="10" t="n">
        <v>162</v>
      </c>
      <c r="F24062" s="7" t="n">
        <v>3</v>
      </c>
      <c r="G24062" s="7" t="n">
        <v>16389</v>
      </c>
      <c r="H24062" s="20" t="s">
        <v>3</v>
      </c>
      <c r="I24062" s="7" t="n">
        <v>0</v>
      </c>
      <c r="J24062" s="7" t="n">
        <v>1</v>
      </c>
      <c r="K24062" s="7" t="n">
        <v>3</v>
      </c>
      <c r="L24062" s="7" t="n">
        <v>28</v>
      </c>
      <c r="M24062" s="20" t="s">
        <v>3</v>
      </c>
      <c r="N24062" s="10" t="n">
        <v>162</v>
      </c>
      <c r="O24062" s="7" t="n">
        <v>3</v>
      </c>
      <c r="P24062" s="7" t="n">
        <v>16389</v>
      </c>
      <c r="Q24062" s="20" t="s">
        <v>3</v>
      </c>
      <c r="R24062" s="7" t="n">
        <v>0</v>
      </c>
      <c r="S24062" s="7" t="n">
        <v>2</v>
      </c>
      <c r="T24062" s="7" t="n">
        <v>3</v>
      </c>
      <c r="U24062" s="7" t="n">
        <v>9</v>
      </c>
      <c r="V24062" s="7" t="n">
        <v>1</v>
      </c>
      <c r="W24062" s="13" t="n">
        <f t="normal" ca="1">A24072</f>
        <v>0</v>
      </c>
    </row>
    <row r="24063" spans="1:7">
      <c r="A24063" t="s">
        <v>4</v>
      </c>
      <c r="B24063" s="4" t="s">
        <v>5</v>
      </c>
      <c r="C24063" s="4" t="s">
        <v>8</v>
      </c>
      <c r="D24063" s="20" t="s">
        <v>30</v>
      </c>
      <c r="E24063" s="4" t="s">
        <v>5</v>
      </c>
      <c r="F24063" s="4" t="s">
        <v>7</v>
      </c>
      <c r="G24063" s="4" t="s">
        <v>8</v>
      </c>
      <c r="H24063" s="4" t="s">
        <v>8</v>
      </c>
      <c r="I24063" s="4" t="s">
        <v>9</v>
      </c>
      <c r="J24063" s="20" t="s">
        <v>32</v>
      </c>
      <c r="K24063" s="4" t="s">
        <v>8</v>
      </c>
      <c r="L24063" s="4" t="s">
        <v>8</v>
      </c>
      <c r="M24063" s="20" t="s">
        <v>30</v>
      </c>
      <c r="N24063" s="4" t="s">
        <v>5</v>
      </c>
      <c r="O24063" s="4" t="s">
        <v>8</v>
      </c>
      <c r="P24063" s="20" t="s">
        <v>32</v>
      </c>
      <c r="Q24063" s="4" t="s">
        <v>8</v>
      </c>
      <c r="R24063" s="4" t="s">
        <v>14</v>
      </c>
      <c r="S24063" s="4" t="s">
        <v>8</v>
      </c>
      <c r="T24063" s="4" t="s">
        <v>8</v>
      </c>
      <c r="U24063" s="4" t="s">
        <v>8</v>
      </c>
      <c r="V24063" s="20" t="s">
        <v>30</v>
      </c>
      <c r="W24063" s="4" t="s">
        <v>5</v>
      </c>
      <c r="X24063" s="4" t="s">
        <v>8</v>
      </c>
      <c r="Y24063" s="20" t="s">
        <v>32</v>
      </c>
      <c r="Z24063" s="4" t="s">
        <v>8</v>
      </c>
      <c r="AA24063" s="4" t="s">
        <v>14</v>
      </c>
      <c r="AB24063" s="4" t="s">
        <v>8</v>
      </c>
      <c r="AC24063" s="4" t="s">
        <v>8</v>
      </c>
      <c r="AD24063" s="4" t="s">
        <v>8</v>
      </c>
      <c r="AE24063" s="4" t="s">
        <v>12</v>
      </c>
    </row>
    <row r="24064" spans="1:7">
      <c r="A24064" t="n">
        <v>203355</v>
      </c>
      <c r="B24064" s="12" t="n">
        <v>5</v>
      </c>
      <c r="C24064" s="7" t="n">
        <v>28</v>
      </c>
      <c r="D24064" s="20" t="s">
        <v>3</v>
      </c>
      <c r="E24064" s="59" t="n">
        <v>47</v>
      </c>
      <c r="F24064" s="7" t="n">
        <v>61456</v>
      </c>
      <c r="G24064" s="7" t="n">
        <v>2</v>
      </c>
      <c r="H24064" s="7" t="n">
        <v>0</v>
      </c>
      <c r="I24064" s="7" t="s">
        <v>354</v>
      </c>
      <c r="J24064" s="20" t="s">
        <v>3</v>
      </c>
      <c r="K24064" s="7" t="n">
        <v>8</v>
      </c>
      <c r="L24064" s="7" t="n">
        <v>28</v>
      </c>
      <c r="M24064" s="20" t="s">
        <v>3</v>
      </c>
      <c r="N24064" s="53" t="n">
        <v>74</v>
      </c>
      <c r="O24064" s="7" t="n">
        <v>65</v>
      </c>
      <c r="P24064" s="20" t="s">
        <v>3</v>
      </c>
      <c r="Q24064" s="7" t="n">
        <v>0</v>
      </c>
      <c r="R24064" s="7" t="n">
        <v>1</v>
      </c>
      <c r="S24064" s="7" t="n">
        <v>3</v>
      </c>
      <c r="T24064" s="7" t="n">
        <v>9</v>
      </c>
      <c r="U24064" s="7" t="n">
        <v>28</v>
      </c>
      <c r="V24064" s="20" t="s">
        <v>3</v>
      </c>
      <c r="W24064" s="53" t="n">
        <v>74</v>
      </c>
      <c r="X24064" s="7" t="n">
        <v>65</v>
      </c>
      <c r="Y24064" s="20" t="s">
        <v>3</v>
      </c>
      <c r="Z24064" s="7" t="n">
        <v>0</v>
      </c>
      <c r="AA24064" s="7" t="n">
        <v>2</v>
      </c>
      <c r="AB24064" s="7" t="n">
        <v>3</v>
      </c>
      <c r="AC24064" s="7" t="n">
        <v>9</v>
      </c>
      <c r="AD24064" s="7" t="n">
        <v>1</v>
      </c>
      <c r="AE24064" s="13" t="n">
        <f t="normal" ca="1">A24068</f>
        <v>0</v>
      </c>
    </row>
    <row r="24065" spans="1:31">
      <c r="A24065" t="s">
        <v>4</v>
      </c>
      <c r="B24065" s="4" t="s">
        <v>5</v>
      </c>
      <c r="C24065" s="4" t="s">
        <v>7</v>
      </c>
      <c r="D24065" s="4" t="s">
        <v>8</v>
      </c>
      <c r="E24065" s="4" t="s">
        <v>8</v>
      </c>
      <c r="F24065" s="4" t="s">
        <v>9</v>
      </c>
    </row>
    <row r="24066" spans="1:31">
      <c r="A24066" t="n">
        <v>203403</v>
      </c>
      <c r="B24066" s="59" t="n">
        <v>47</v>
      </c>
      <c r="C24066" s="7" t="n">
        <v>61456</v>
      </c>
      <c r="D24066" s="7" t="n">
        <v>0</v>
      </c>
      <c r="E24066" s="7" t="n">
        <v>0</v>
      </c>
      <c r="F24066" s="7" t="s">
        <v>355</v>
      </c>
    </row>
    <row r="24067" spans="1:31">
      <c r="A24067" t="s">
        <v>4</v>
      </c>
      <c r="B24067" s="4" t="s">
        <v>5</v>
      </c>
      <c r="C24067" s="4" t="s">
        <v>8</v>
      </c>
      <c r="D24067" s="4" t="s">
        <v>7</v>
      </c>
      <c r="E24067" s="4" t="s">
        <v>13</v>
      </c>
    </row>
    <row r="24068" spans="1:31">
      <c r="A24068" t="n">
        <v>203416</v>
      </c>
      <c r="B24068" s="27" t="n">
        <v>58</v>
      </c>
      <c r="C24068" s="7" t="n">
        <v>0</v>
      </c>
      <c r="D24068" s="7" t="n">
        <v>300</v>
      </c>
      <c r="E24068" s="7" t="n">
        <v>1</v>
      </c>
    </row>
    <row r="24069" spans="1:31">
      <c r="A24069" t="s">
        <v>4</v>
      </c>
      <c r="B24069" s="4" t="s">
        <v>5</v>
      </c>
      <c r="C24069" s="4" t="s">
        <v>8</v>
      </c>
      <c r="D24069" s="4" t="s">
        <v>7</v>
      </c>
    </row>
    <row r="24070" spans="1:31">
      <c r="A24070" t="n">
        <v>203424</v>
      </c>
      <c r="B24070" s="27" t="n">
        <v>58</v>
      </c>
      <c r="C24070" s="7" t="n">
        <v>255</v>
      </c>
      <c r="D24070" s="7" t="n">
        <v>0</v>
      </c>
    </row>
    <row r="24071" spans="1:31">
      <c r="A24071" t="s">
        <v>4</v>
      </c>
      <c r="B24071" s="4" t="s">
        <v>5</v>
      </c>
      <c r="C24071" s="4" t="s">
        <v>8</v>
      </c>
      <c r="D24071" s="4" t="s">
        <v>8</v>
      </c>
      <c r="E24071" s="4" t="s">
        <v>8</v>
      </c>
      <c r="F24071" s="4" t="s">
        <v>8</v>
      </c>
    </row>
    <row r="24072" spans="1:31">
      <c r="A24072" t="n">
        <v>203428</v>
      </c>
      <c r="B24072" s="11" t="n">
        <v>14</v>
      </c>
      <c r="C24072" s="7" t="n">
        <v>0</v>
      </c>
      <c r="D24072" s="7" t="n">
        <v>0</v>
      </c>
      <c r="E24072" s="7" t="n">
        <v>0</v>
      </c>
      <c r="F24072" s="7" t="n">
        <v>64</v>
      </c>
    </row>
    <row r="24073" spans="1:31">
      <c r="A24073" t="s">
        <v>4</v>
      </c>
      <c r="B24073" s="4" t="s">
        <v>5</v>
      </c>
      <c r="C24073" s="4" t="s">
        <v>8</v>
      </c>
      <c r="D24073" s="4" t="s">
        <v>7</v>
      </c>
    </row>
    <row r="24074" spans="1:31">
      <c r="A24074" t="n">
        <v>203433</v>
      </c>
      <c r="B24074" s="23" t="n">
        <v>22</v>
      </c>
      <c r="C24074" s="7" t="n">
        <v>0</v>
      </c>
      <c r="D24074" s="7" t="n">
        <v>16389</v>
      </c>
    </row>
    <row r="24075" spans="1:31">
      <c r="A24075" t="s">
        <v>4</v>
      </c>
      <c r="B24075" s="4" t="s">
        <v>5</v>
      </c>
      <c r="C24075" s="4" t="s">
        <v>8</v>
      </c>
      <c r="D24075" s="4" t="s">
        <v>7</v>
      </c>
    </row>
    <row r="24076" spans="1:31">
      <c r="A24076" t="n">
        <v>203437</v>
      </c>
      <c r="B24076" s="27" t="n">
        <v>58</v>
      </c>
      <c r="C24076" s="7" t="n">
        <v>5</v>
      </c>
      <c r="D24076" s="7" t="n">
        <v>300</v>
      </c>
    </row>
    <row r="24077" spans="1:31">
      <c r="A24077" t="s">
        <v>4</v>
      </c>
      <c r="B24077" s="4" t="s">
        <v>5</v>
      </c>
      <c r="C24077" s="4" t="s">
        <v>13</v>
      </c>
      <c r="D24077" s="4" t="s">
        <v>7</v>
      </c>
    </row>
    <row r="24078" spans="1:31">
      <c r="A24078" t="n">
        <v>203441</v>
      </c>
      <c r="B24078" s="60" t="n">
        <v>103</v>
      </c>
      <c r="C24078" s="7" t="n">
        <v>0</v>
      </c>
      <c r="D24078" s="7" t="n">
        <v>300</v>
      </c>
    </row>
    <row r="24079" spans="1:31">
      <c r="A24079" t="s">
        <v>4</v>
      </c>
      <c r="B24079" s="4" t="s">
        <v>5</v>
      </c>
      <c r="C24079" s="4" t="s">
        <v>8</v>
      </c>
    </row>
    <row r="24080" spans="1:31">
      <c r="A24080" t="n">
        <v>203448</v>
      </c>
      <c r="B24080" s="61" t="n">
        <v>64</v>
      </c>
      <c r="C24080" s="7" t="n">
        <v>7</v>
      </c>
    </row>
    <row r="24081" spans="1:6">
      <c r="A24081" t="s">
        <v>4</v>
      </c>
      <c r="B24081" s="4" t="s">
        <v>5</v>
      </c>
      <c r="C24081" s="4" t="s">
        <v>8</v>
      </c>
      <c r="D24081" s="4" t="s">
        <v>7</v>
      </c>
    </row>
    <row r="24082" spans="1:6">
      <c r="A24082" t="n">
        <v>203450</v>
      </c>
      <c r="B24082" s="64" t="n">
        <v>72</v>
      </c>
      <c r="C24082" s="7" t="n">
        <v>5</v>
      </c>
      <c r="D24082" s="7" t="n">
        <v>0</v>
      </c>
    </row>
    <row r="24083" spans="1:6">
      <c r="A24083" t="s">
        <v>4</v>
      </c>
      <c r="B24083" s="4" t="s">
        <v>5</v>
      </c>
      <c r="C24083" s="4" t="s">
        <v>8</v>
      </c>
      <c r="D24083" s="20" t="s">
        <v>30</v>
      </c>
      <c r="E24083" s="4" t="s">
        <v>5</v>
      </c>
      <c r="F24083" s="4" t="s">
        <v>8</v>
      </c>
      <c r="G24083" s="4" t="s">
        <v>7</v>
      </c>
      <c r="H24083" s="20" t="s">
        <v>32</v>
      </c>
      <c r="I24083" s="4" t="s">
        <v>8</v>
      </c>
      <c r="J24083" s="4" t="s">
        <v>14</v>
      </c>
      <c r="K24083" s="4" t="s">
        <v>8</v>
      </c>
      <c r="L24083" s="4" t="s">
        <v>8</v>
      </c>
      <c r="M24083" s="4" t="s">
        <v>12</v>
      </c>
    </row>
    <row r="24084" spans="1:6">
      <c r="A24084" t="n">
        <v>203454</v>
      </c>
      <c r="B24084" s="12" t="n">
        <v>5</v>
      </c>
      <c r="C24084" s="7" t="n">
        <v>28</v>
      </c>
      <c r="D24084" s="20" t="s">
        <v>3</v>
      </c>
      <c r="E24084" s="10" t="n">
        <v>162</v>
      </c>
      <c r="F24084" s="7" t="n">
        <v>4</v>
      </c>
      <c r="G24084" s="7" t="n">
        <v>16389</v>
      </c>
      <c r="H24084" s="20" t="s">
        <v>3</v>
      </c>
      <c r="I24084" s="7" t="n">
        <v>0</v>
      </c>
      <c r="J24084" s="7" t="n">
        <v>1</v>
      </c>
      <c r="K24084" s="7" t="n">
        <v>2</v>
      </c>
      <c r="L24084" s="7" t="n">
        <v>1</v>
      </c>
      <c r="M24084" s="13" t="n">
        <f t="normal" ca="1">A24090</f>
        <v>0</v>
      </c>
    </row>
    <row r="24085" spans="1:6">
      <c r="A24085" t="s">
        <v>4</v>
      </c>
      <c r="B24085" s="4" t="s">
        <v>5</v>
      </c>
      <c r="C24085" s="4" t="s">
        <v>8</v>
      </c>
      <c r="D24085" s="4" t="s">
        <v>9</v>
      </c>
    </row>
    <row r="24086" spans="1:6">
      <c r="A24086" t="n">
        <v>203471</v>
      </c>
      <c r="B24086" s="9" t="n">
        <v>2</v>
      </c>
      <c r="C24086" s="7" t="n">
        <v>10</v>
      </c>
      <c r="D24086" s="7" t="s">
        <v>356</v>
      </c>
    </row>
    <row r="24087" spans="1:6">
      <c r="A24087" t="s">
        <v>4</v>
      </c>
      <c r="B24087" s="4" t="s">
        <v>5</v>
      </c>
      <c r="C24087" s="4" t="s">
        <v>7</v>
      </c>
    </row>
    <row r="24088" spans="1:6">
      <c r="A24088" t="n">
        <v>203488</v>
      </c>
      <c r="B24088" s="25" t="n">
        <v>16</v>
      </c>
      <c r="C24088" s="7" t="n">
        <v>0</v>
      </c>
    </row>
    <row r="24089" spans="1:6">
      <c r="A24089" t="s">
        <v>4</v>
      </c>
      <c r="B24089" s="4" t="s">
        <v>5</v>
      </c>
      <c r="C24089" s="4" t="s">
        <v>8</v>
      </c>
      <c r="D24089" s="4" t="s">
        <v>7</v>
      </c>
      <c r="E24089" s="4" t="s">
        <v>7</v>
      </c>
      <c r="F24089" s="4" t="s">
        <v>7</v>
      </c>
      <c r="G24089" s="4" t="s">
        <v>7</v>
      </c>
      <c r="H24089" s="4" t="s">
        <v>7</v>
      </c>
      <c r="I24089" s="4" t="s">
        <v>7</v>
      </c>
      <c r="J24089" s="4" t="s">
        <v>7</v>
      </c>
      <c r="K24089" s="4" t="s">
        <v>7</v>
      </c>
      <c r="L24089" s="4" t="s">
        <v>7</v>
      </c>
      <c r="M24089" s="4" t="s">
        <v>7</v>
      </c>
      <c r="N24089" s="4" t="s">
        <v>14</v>
      </c>
      <c r="O24089" s="4" t="s">
        <v>14</v>
      </c>
      <c r="P24089" s="4" t="s">
        <v>14</v>
      </c>
      <c r="Q24089" s="4" t="s">
        <v>14</v>
      </c>
      <c r="R24089" s="4" t="s">
        <v>8</v>
      </c>
      <c r="S24089" s="4" t="s">
        <v>9</v>
      </c>
    </row>
    <row r="24090" spans="1:6">
      <c r="A24090" t="n">
        <v>203491</v>
      </c>
      <c r="B24090" s="79" t="n">
        <v>75</v>
      </c>
      <c r="C24090" s="7" t="n">
        <v>0</v>
      </c>
      <c r="D24090" s="7" t="n">
        <v>0</v>
      </c>
      <c r="E24090" s="7" t="n">
        <v>0</v>
      </c>
      <c r="F24090" s="7" t="n">
        <v>1024</v>
      </c>
      <c r="G24090" s="7" t="n">
        <v>720</v>
      </c>
      <c r="H24090" s="7" t="n">
        <v>0</v>
      </c>
      <c r="I24090" s="7" t="n">
        <v>0</v>
      </c>
      <c r="J24090" s="7" t="n">
        <v>0</v>
      </c>
      <c r="K24090" s="7" t="n">
        <v>0</v>
      </c>
      <c r="L24090" s="7" t="n">
        <v>1024</v>
      </c>
      <c r="M24090" s="7" t="n">
        <v>720</v>
      </c>
      <c r="N24090" s="7" t="n">
        <v>1065353216</v>
      </c>
      <c r="O24090" s="7" t="n">
        <v>1065353216</v>
      </c>
      <c r="P24090" s="7" t="n">
        <v>1065353216</v>
      </c>
      <c r="Q24090" s="7" t="n">
        <v>0</v>
      </c>
      <c r="R24090" s="7" t="n">
        <v>0</v>
      </c>
      <c r="S24090" s="7" t="s">
        <v>1228</v>
      </c>
    </row>
    <row r="24091" spans="1:6">
      <c r="A24091" t="s">
        <v>4</v>
      </c>
      <c r="B24091" s="4" t="s">
        <v>5</v>
      </c>
      <c r="C24091" s="4" t="s">
        <v>8</v>
      </c>
      <c r="D24091" s="4" t="s">
        <v>8</v>
      </c>
      <c r="E24091" s="4" t="s">
        <v>8</v>
      </c>
      <c r="F24091" s="4" t="s">
        <v>13</v>
      </c>
      <c r="G24091" s="4" t="s">
        <v>13</v>
      </c>
      <c r="H24091" s="4" t="s">
        <v>13</v>
      </c>
      <c r="I24091" s="4" t="s">
        <v>13</v>
      </c>
      <c r="J24091" s="4" t="s">
        <v>13</v>
      </c>
    </row>
    <row r="24092" spans="1:6">
      <c r="A24092" t="n">
        <v>203540</v>
      </c>
      <c r="B24092" s="80" t="n">
        <v>76</v>
      </c>
      <c r="C24092" s="7" t="n">
        <v>0</v>
      </c>
      <c r="D24092" s="7" t="n">
        <v>9</v>
      </c>
      <c r="E24092" s="7" t="n">
        <v>2</v>
      </c>
      <c r="F24092" s="7" t="n">
        <v>0</v>
      </c>
      <c r="G24092" s="7" t="n">
        <v>0</v>
      </c>
      <c r="H24092" s="7" t="n">
        <v>0</v>
      </c>
      <c r="I24092" s="7" t="n">
        <v>0</v>
      </c>
      <c r="J24092" s="7" t="n">
        <v>0</v>
      </c>
    </row>
    <row r="24093" spans="1:6">
      <c r="A24093" t="s">
        <v>4</v>
      </c>
      <c r="B24093" s="4" t="s">
        <v>5</v>
      </c>
      <c r="C24093" s="4" t="s">
        <v>8</v>
      </c>
      <c r="D24093" s="4" t="s">
        <v>14</v>
      </c>
      <c r="E24093" s="4" t="s">
        <v>14</v>
      </c>
      <c r="F24093" s="4" t="s">
        <v>14</v>
      </c>
      <c r="G24093" s="4" t="s">
        <v>14</v>
      </c>
    </row>
    <row r="24094" spans="1:6">
      <c r="A24094" t="n">
        <v>203564</v>
      </c>
      <c r="B24094" s="99" t="n">
        <v>122</v>
      </c>
      <c r="C24094" s="7" t="n">
        <v>2</v>
      </c>
      <c r="D24094" s="7" t="n">
        <v>1073741824</v>
      </c>
      <c r="E24094" s="7" t="n">
        <v>0</v>
      </c>
      <c r="F24094" s="7" t="n">
        <v>0</v>
      </c>
      <c r="G24094" s="7" t="n">
        <v>0</v>
      </c>
    </row>
    <row r="24095" spans="1:6">
      <c r="A24095" t="s">
        <v>4</v>
      </c>
      <c r="B24095" s="4" t="s">
        <v>5</v>
      </c>
      <c r="C24095" s="4" t="s">
        <v>7</v>
      </c>
      <c r="D24095" s="4" t="s">
        <v>9</v>
      </c>
      <c r="E24095" s="4" t="s">
        <v>9</v>
      </c>
      <c r="F24095" s="4" t="s">
        <v>9</v>
      </c>
      <c r="G24095" s="4" t="s">
        <v>8</v>
      </c>
      <c r="H24095" s="4" t="s">
        <v>14</v>
      </c>
      <c r="I24095" s="4" t="s">
        <v>13</v>
      </c>
      <c r="J24095" s="4" t="s">
        <v>13</v>
      </c>
      <c r="K24095" s="4" t="s">
        <v>13</v>
      </c>
      <c r="L24095" s="4" t="s">
        <v>13</v>
      </c>
      <c r="M24095" s="4" t="s">
        <v>13</v>
      </c>
      <c r="N24095" s="4" t="s">
        <v>13</v>
      </c>
      <c r="O24095" s="4" t="s">
        <v>13</v>
      </c>
      <c r="P24095" s="4" t="s">
        <v>9</v>
      </c>
      <c r="Q24095" s="4" t="s">
        <v>9</v>
      </c>
      <c r="R24095" s="4" t="s">
        <v>14</v>
      </c>
      <c r="S24095" s="4" t="s">
        <v>8</v>
      </c>
      <c r="T24095" s="4" t="s">
        <v>14</v>
      </c>
      <c r="U24095" s="4" t="s">
        <v>14</v>
      </c>
      <c r="V24095" s="4" t="s">
        <v>7</v>
      </c>
    </row>
    <row r="24096" spans="1:6">
      <c r="A24096" t="n">
        <v>203582</v>
      </c>
      <c r="B24096" s="66" t="n">
        <v>19</v>
      </c>
      <c r="C24096" s="7" t="n">
        <v>1</v>
      </c>
      <c r="D24096" s="7" t="s">
        <v>427</v>
      </c>
      <c r="E24096" s="7" t="s">
        <v>414</v>
      </c>
      <c r="F24096" s="7" t="s">
        <v>15</v>
      </c>
      <c r="G24096" s="7" t="n">
        <v>0</v>
      </c>
      <c r="H24096" s="7" t="n">
        <v>1</v>
      </c>
      <c r="I24096" s="7" t="n">
        <v>0</v>
      </c>
      <c r="J24096" s="7" t="n">
        <v>0</v>
      </c>
      <c r="K24096" s="7" t="n">
        <v>0</v>
      </c>
      <c r="L24096" s="7" t="n">
        <v>0</v>
      </c>
      <c r="M24096" s="7" t="n">
        <v>1</v>
      </c>
      <c r="N24096" s="7" t="n">
        <v>1.60000002384186</v>
      </c>
      <c r="O24096" s="7" t="n">
        <v>0.0900000035762787</v>
      </c>
      <c r="P24096" s="7" t="s">
        <v>15</v>
      </c>
      <c r="Q24096" s="7" t="s">
        <v>15</v>
      </c>
      <c r="R24096" s="7" t="n">
        <v>-1</v>
      </c>
      <c r="S24096" s="7" t="n">
        <v>0</v>
      </c>
      <c r="T24096" s="7" t="n">
        <v>0</v>
      </c>
      <c r="U24096" s="7" t="n">
        <v>0</v>
      </c>
      <c r="V24096" s="7" t="n">
        <v>0</v>
      </c>
    </row>
    <row r="24097" spans="1:22">
      <c r="A24097" t="s">
        <v>4</v>
      </c>
      <c r="B24097" s="4" t="s">
        <v>5</v>
      </c>
      <c r="C24097" s="4" t="s">
        <v>7</v>
      </c>
      <c r="D24097" s="4" t="s">
        <v>9</v>
      </c>
      <c r="E24097" s="4" t="s">
        <v>9</v>
      </c>
      <c r="F24097" s="4" t="s">
        <v>9</v>
      </c>
      <c r="G24097" s="4" t="s">
        <v>8</v>
      </c>
      <c r="H24097" s="4" t="s">
        <v>14</v>
      </c>
      <c r="I24097" s="4" t="s">
        <v>13</v>
      </c>
      <c r="J24097" s="4" t="s">
        <v>13</v>
      </c>
      <c r="K24097" s="4" t="s">
        <v>13</v>
      </c>
      <c r="L24097" s="4" t="s">
        <v>13</v>
      </c>
      <c r="M24097" s="4" t="s">
        <v>13</v>
      </c>
      <c r="N24097" s="4" t="s">
        <v>13</v>
      </c>
      <c r="O24097" s="4" t="s">
        <v>13</v>
      </c>
      <c r="P24097" s="4" t="s">
        <v>9</v>
      </c>
      <c r="Q24097" s="4" t="s">
        <v>9</v>
      </c>
      <c r="R24097" s="4" t="s">
        <v>14</v>
      </c>
      <c r="S24097" s="4" t="s">
        <v>8</v>
      </c>
      <c r="T24097" s="4" t="s">
        <v>14</v>
      </c>
      <c r="U24097" s="4" t="s">
        <v>14</v>
      </c>
      <c r="V24097" s="4" t="s">
        <v>7</v>
      </c>
    </row>
    <row r="24098" spans="1:22">
      <c r="A24098" t="n">
        <v>203655</v>
      </c>
      <c r="B24098" s="66" t="n">
        <v>19</v>
      </c>
      <c r="C24098" s="7" t="n">
        <v>2</v>
      </c>
      <c r="D24098" s="7" t="s">
        <v>428</v>
      </c>
      <c r="E24098" s="7" t="s">
        <v>419</v>
      </c>
      <c r="F24098" s="7" t="s">
        <v>15</v>
      </c>
      <c r="G24098" s="7" t="n">
        <v>0</v>
      </c>
      <c r="H24098" s="7" t="n">
        <v>1</v>
      </c>
      <c r="I24098" s="7" t="n">
        <v>0</v>
      </c>
      <c r="J24098" s="7" t="n">
        <v>0</v>
      </c>
      <c r="K24098" s="7" t="n">
        <v>0</v>
      </c>
      <c r="L24098" s="7" t="n">
        <v>0</v>
      </c>
      <c r="M24098" s="7" t="n">
        <v>1</v>
      </c>
      <c r="N24098" s="7" t="n">
        <v>1.60000002384186</v>
      </c>
      <c r="O24098" s="7" t="n">
        <v>0.0900000035762787</v>
      </c>
      <c r="P24098" s="7" t="s">
        <v>15</v>
      </c>
      <c r="Q24098" s="7" t="s">
        <v>15</v>
      </c>
      <c r="R24098" s="7" t="n">
        <v>-1</v>
      </c>
      <c r="S24098" s="7" t="n">
        <v>0</v>
      </c>
      <c r="T24098" s="7" t="n">
        <v>0</v>
      </c>
      <c r="U24098" s="7" t="n">
        <v>0</v>
      </c>
      <c r="V24098" s="7" t="n">
        <v>0</v>
      </c>
    </row>
    <row r="24099" spans="1:22">
      <c r="A24099" t="s">
        <v>4</v>
      </c>
      <c r="B24099" s="4" t="s">
        <v>5</v>
      </c>
      <c r="C24099" s="4" t="s">
        <v>7</v>
      </c>
      <c r="D24099" s="4" t="s">
        <v>9</v>
      </c>
      <c r="E24099" s="4" t="s">
        <v>9</v>
      </c>
      <c r="F24099" s="4" t="s">
        <v>9</v>
      </c>
      <c r="G24099" s="4" t="s">
        <v>8</v>
      </c>
      <c r="H24099" s="4" t="s">
        <v>14</v>
      </c>
      <c r="I24099" s="4" t="s">
        <v>13</v>
      </c>
      <c r="J24099" s="4" t="s">
        <v>13</v>
      </c>
      <c r="K24099" s="4" t="s">
        <v>13</v>
      </c>
      <c r="L24099" s="4" t="s">
        <v>13</v>
      </c>
      <c r="M24099" s="4" t="s">
        <v>13</v>
      </c>
      <c r="N24099" s="4" t="s">
        <v>13</v>
      </c>
      <c r="O24099" s="4" t="s">
        <v>13</v>
      </c>
      <c r="P24099" s="4" t="s">
        <v>9</v>
      </c>
      <c r="Q24099" s="4" t="s">
        <v>9</v>
      </c>
      <c r="R24099" s="4" t="s">
        <v>14</v>
      </c>
      <c r="S24099" s="4" t="s">
        <v>8</v>
      </c>
      <c r="T24099" s="4" t="s">
        <v>14</v>
      </c>
      <c r="U24099" s="4" t="s">
        <v>14</v>
      </c>
      <c r="V24099" s="4" t="s">
        <v>7</v>
      </c>
    </row>
    <row r="24100" spans="1:22">
      <c r="A24100" t="n">
        <v>203729</v>
      </c>
      <c r="B24100" s="66" t="n">
        <v>19</v>
      </c>
      <c r="C24100" s="7" t="n">
        <v>3</v>
      </c>
      <c r="D24100" s="7" t="s">
        <v>429</v>
      </c>
      <c r="E24100" s="7" t="s">
        <v>415</v>
      </c>
      <c r="F24100" s="7" t="s">
        <v>15</v>
      </c>
      <c r="G24100" s="7" t="n">
        <v>0</v>
      </c>
      <c r="H24100" s="7" t="n">
        <v>1</v>
      </c>
      <c r="I24100" s="7" t="n">
        <v>0</v>
      </c>
      <c r="J24100" s="7" t="n">
        <v>0</v>
      </c>
      <c r="K24100" s="7" t="n">
        <v>0</v>
      </c>
      <c r="L24100" s="7" t="n">
        <v>0</v>
      </c>
      <c r="M24100" s="7" t="n">
        <v>1</v>
      </c>
      <c r="N24100" s="7" t="n">
        <v>1.60000002384186</v>
      </c>
      <c r="O24100" s="7" t="n">
        <v>0.0900000035762787</v>
      </c>
      <c r="P24100" s="7" t="s">
        <v>15</v>
      </c>
      <c r="Q24100" s="7" t="s">
        <v>15</v>
      </c>
      <c r="R24100" s="7" t="n">
        <v>-1</v>
      </c>
      <c r="S24100" s="7" t="n">
        <v>0</v>
      </c>
      <c r="T24100" s="7" t="n">
        <v>0</v>
      </c>
      <c r="U24100" s="7" t="n">
        <v>0</v>
      </c>
      <c r="V24100" s="7" t="n">
        <v>0</v>
      </c>
    </row>
    <row r="24101" spans="1:22">
      <c r="A24101" t="s">
        <v>4</v>
      </c>
      <c r="B24101" s="4" t="s">
        <v>5</v>
      </c>
      <c r="C24101" s="4" t="s">
        <v>7</v>
      </c>
      <c r="D24101" s="4" t="s">
        <v>9</v>
      </c>
      <c r="E24101" s="4" t="s">
        <v>9</v>
      </c>
      <c r="F24101" s="4" t="s">
        <v>9</v>
      </c>
      <c r="G24101" s="4" t="s">
        <v>8</v>
      </c>
      <c r="H24101" s="4" t="s">
        <v>14</v>
      </c>
      <c r="I24101" s="4" t="s">
        <v>13</v>
      </c>
      <c r="J24101" s="4" t="s">
        <v>13</v>
      </c>
      <c r="K24101" s="4" t="s">
        <v>13</v>
      </c>
      <c r="L24101" s="4" t="s">
        <v>13</v>
      </c>
      <c r="M24101" s="4" t="s">
        <v>13</v>
      </c>
      <c r="N24101" s="4" t="s">
        <v>13</v>
      </c>
      <c r="O24101" s="4" t="s">
        <v>13</v>
      </c>
      <c r="P24101" s="4" t="s">
        <v>9</v>
      </c>
      <c r="Q24101" s="4" t="s">
        <v>9</v>
      </c>
      <c r="R24101" s="4" t="s">
        <v>14</v>
      </c>
      <c r="S24101" s="4" t="s">
        <v>8</v>
      </c>
      <c r="T24101" s="4" t="s">
        <v>14</v>
      </c>
      <c r="U24101" s="4" t="s">
        <v>14</v>
      </c>
      <c r="V24101" s="4" t="s">
        <v>7</v>
      </c>
    </row>
    <row r="24102" spans="1:22">
      <c r="A24102" t="n">
        <v>203802</v>
      </c>
      <c r="B24102" s="66" t="n">
        <v>19</v>
      </c>
      <c r="C24102" s="7" t="n">
        <v>4</v>
      </c>
      <c r="D24102" s="7" t="s">
        <v>430</v>
      </c>
      <c r="E24102" s="7" t="s">
        <v>420</v>
      </c>
      <c r="F24102" s="7" t="s">
        <v>15</v>
      </c>
      <c r="G24102" s="7" t="n">
        <v>0</v>
      </c>
      <c r="H24102" s="7" t="n">
        <v>1</v>
      </c>
      <c r="I24102" s="7" t="n">
        <v>0</v>
      </c>
      <c r="J24102" s="7" t="n">
        <v>0</v>
      </c>
      <c r="K24102" s="7" t="n">
        <v>0</v>
      </c>
      <c r="L24102" s="7" t="n">
        <v>0</v>
      </c>
      <c r="M24102" s="7" t="n">
        <v>1</v>
      </c>
      <c r="N24102" s="7" t="n">
        <v>1.60000002384186</v>
      </c>
      <c r="O24102" s="7" t="n">
        <v>0.0900000035762787</v>
      </c>
      <c r="P24102" s="7" t="s">
        <v>15</v>
      </c>
      <c r="Q24102" s="7" t="s">
        <v>15</v>
      </c>
      <c r="R24102" s="7" t="n">
        <v>-1</v>
      </c>
      <c r="S24102" s="7" t="n">
        <v>0</v>
      </c>
      <c r="T24102" s="7" t="n">
        <v>0</v>
      </c>
      <c r="U24102" s="7" t="n">
        <v>0</v>
      </c>
      <c r="V24102" s="7" t="n">
        <v>0</v>
      </c>
    </row>
    <row r="24103" spans="1:22">
      <c r="A24103" t="s">
        <v>4</v>
      </c>
      <c r="B24103" s="4" t="s">
        <v>5</v>
      </c>
      <c r="C24103" s="4" t="s">
        <v>7</v>
      </c>
      <c r="D24103" s="4" t="s">
        <v>9</v>
      </c>
      <c r="E24103" s="4" t="s">
        <v>9</v>
      </c>
      <c r="F24103" s="4" t="s">
        <v>9</v>
      </c>
      <c r="G24103" s="4" t="s">
        <v>8</v>
      </c>
      <c r="H24103" s="4" t="s">
        <v>14</v>
      </c>
      <c r="I24103" s="4" t="s">
        <v>13</v>
      </c>
      <c r="J24103" s="4" t="s">
        <v>13</v>
      </c>
      <c r="K24103" s="4" t="s">
        <v>13</v>
      </c>
      <c r="L24103" s="4" t="s">
        <v>13</v>
      </c>
      <c r="M24103" s="4" t="s">
        <v>13</v>
      </c>
      <c r="N24103" s="4" t="s">
        <v>13</v>
      </c>
      <c r="O24103" s="4" t="s">
        <v>13</v>
      </c>
      <c r="P24103" s="4" t="s">
        <v>9</v>
      </c>
      <c r="Q24103" s="4" t="s">
        <v>9</v>
      </c>
      <c r="R24103" s="4" t="s">
        <v>14</v>
      </c>
      <c r="S24103" s="4" t="s">
        <v>8</v>
      </c>
      <c r="T24103" s="4" t="s">
        <v>14</v>
      </c>
      <c r="U24103" s="4" t="s">
        <v>14</v>
      </c>
      <c r="V24103" s="4" t="s">
        <v>7</v>
      </c>
    </row>
    <row r="24104" spans="1:22">
      <c r="A24104" t="n">
        <v>203877</v>
      </c>
      <c r="B24104" s="66" t="n">
        <v>19</v>
      </c>
      <c r="C24104" s="7" t="n">
        <v>5</v>
      </c>
      <c r="D24104" s="7" t="s">
        <v>431</v>
      </c>
      <c r="E24104" s="7" t="s">
        <v>416</v>
      </c>
      <c r="F24104" s="7" t="s">
        <v>15</v>
      </c>
      <c r="G24104" s="7" t="n">
        <v>0</v>
      </c>
      <c r="H24104" s="7" t="n">
        <v>1</v>
      </c>
      <c r="I24104" s="7" t="n">
        <v>0</v>
      </c>
      <c r="J24104" s="7" t="n">
        <v>0</v>
      </c>
      <c r="K24104" s="7" t="n">
        <v>0</v>
      </c>
      <c r="L24104" s="7" t="n">
        <v>0</v>
      </c>
      <c r="M24104" s="7" t="n">
        <v>1</v>
      </c>
      <c r="N24104" s="7" t="n">
        <v>1.60000002384186</v>
      </c>
      <c r="O24104" s="7" t="n">
        <v>0.0900000035762787</v>
      </c>
      <c r="P24104" s="7" t="s">
        <v>15</v>
      </c>
      <c r="Q24104" s="7" t="s">
        <v>15</v>
      </c>
      <c r="R24104" s="7" t="n">
        <v>-1</v>
      </c>
      <c r="S24104" s="7" t="n">
        <v>0</v>
      </c>
      <c r="T24104" s="7" t="n">
        <v>0</v>
      </c>
      <c r="U24104" s="7" t="n">
        <v>0</v>
      </c>
      <c r="V24104" s="7" t="n">
        <v>0</v>
      </c>
    </row>
    <row r="24105" spans="1:22">
      <c r="A24105" t="s">
        <v>4</v>
      </c>
      <c r="B24105" s="4" t="s">
        <v>5</v>
      </c>
      <c r="C24105" s="4" t="s">
        <v>7</v>
      </c>
      <c r="D24105" s="4" t="s">
        <v>9</v>
      </c>
      <c r="E24105" s="4" t="s">
        <v>9</v>
      </c>
      <c r="F24105" s="4" t="s">
        <v>9</v>
      </c>
      <c r="G24105" s="4" t="s">
        <v>8</v>
      </c>
      <c r="H24105" s="4" t="s">
        <v>14</v>
      </c>
      <c r="I24105" s="4" t="s">
        <v>13</v>
      </c>
      <c r="J24105" s="4" t="s">
        <v>13</v>
      </c>
      <c r="K24105" s="4" t="s">
        <v>13</v>
      </c>
      <c r="L24105" s="4" t="s">
        <v>13</v>
      </c>
      <c r="M24105" s="4" t="s">
        <v>13</v>
      </c>
      <c r="N24105" s="4" t="s">
        <v>13</v>
      </c>
      <c r="O24105" s="4" t="s">
        <v>13</v>
      </c>
      <c r="P24105" s="4" t="s">
        <v>9</v>
      </c>
      <c r="Q24105" s="4" t="s">
        <v>9</v>
      </c>
      <c r="R24105" s="4" t="s">
        <v>14</v>
      </c>
      <c r="S24105" s="4" t="s">
        <v>8</v>
      </c>
      <c r="T24105" s="4" t="s">
        <v>14</v>
      </c>
      <c r="U24105" s="4" t="s">
        <v>14</v>
      </c>
      <c r="V24105" s="4" t="s">
        <v>7</v>
      </c>
    </row>
    <row r="24106" spans="1:22">
      <c r="A24106" t="n">
        <v>203949</v>
      </c>
      <c r="B24106" s="66" t="n">
        <v>19</v>
      </c>
      <c r="C24106" s="7" t="n">
        <v>6</v>
      </c>
      <c r="D24106" s="7" t="s">
        <v>432</v>
      </c>
      <c r="E24106" s="7" t="s">
        <v>421</v>
      </c>
      <c r="F24106" s="7" t="s">
        <v>15</v>
      </c>
      <c r="G24106" s="7" t="n">
        <v>0</v>
      </c>
      <c r="H24106" s="7" t="n">
        <v>1</v>
      </c>
      <c r="I24106" s="7" t="n">
        <v>0</v>
      </c>
      <c r="J24106" s="7" t="n">
        <v>0</v>
      </c>
      <c r="K24106" s="7" t="n">
        <v>0</v>
      </c>
      <c r="L24106" s="7" t="n">
        <v>0</v>
      </c>
      <c r="M24106" s="7" t="n">
        <v>1</v>
      </c>
      <c r="N24106" s="7" t="n">
        <v>1.60000002384186</v>
      </c>
      <c r="O24106" s="7" t="n">
        <v>0.0900000035762787</v>
      </c>
      <c r="P24106" s="7" t="s">
        <v>15</v>
      </c>
      <c r="Q24106" s="7" t="s">
        <v>15</v>
      </c>
      <c r="R24106" s="7" t="n">
        <v>-1</v>
      </c>
      <c r="S24106" s="7" t="n">
        <v>0</v>
      </c>
      <c r="T24106" s="7" t="n">
        <v>0</v>
      </c>
      <c r="U24106" s="7" t="n">
        <v>0</v>
      </c>
      <c r="V24106" s="7" t="n">
        <v>0</v>
      </c>
    </row>
    <row r="24107" spans="1:22">
      <c r="A24107" t="s">
        <v>4</v>
      </c>
      <c r="B24107" s="4" t="s">
        <v>5</v>
      </c>
      <c r="C24107" s="4" t="s">
        <v>7</v>
      </c>
      <c r="D24107" s="4" t="s">
        <v>9</v>
      </c>
      <c r="E24107" s="4" t="s">
        <v>9</v>
      </c>
      <c r="F24107" s="4" t="s">
        <v>9</v>
      </c>
      <c r="G24107" s="4" t="s">
        <v>8</v>
      </c>
      <c r="H24107" s="4" t="s">
        <v>14</v>
      </c>
      <c r="I24107" s="4" t="s">
        <v>13</v>
      </c>
      <c r="J24107" s="4" t="s">
        <v>13</v>
      </c>
      <c r="K24107" s="4" t="s">
        <v>13</v>
      </c>
      <c r="L24107" s="4" t="s">
        <v>13</v>
      </c>
      <c r="M24107" s="4" t="s">
        <v>13</v>
      </c>
      <c r="N24107" s="4" t="s">
        <v>13</v>
      </c>
      <c r="O24107" s="4" t="s">
        <v>13</v>
      </c>
      <c r="P24107" s="4" t="s">
        <v>9</v>
      </c>
      <c r="Q24107" s="4" t="s">
        <v>9</v>
      </c>
      <c r="R24107" s="4" t="s">
        <v>14</v>
      </c>
      <c r="S24107" s="4" t="s">
        <v>8</v>
      </c>
      <c r="T24107" s="4" t="s">
        <v>14</v>
      </c>
      <c r="U24107" s="4" t="s">
        <v>14</v>
      </c>
      <c r="V24107" s="4" t="s">
        <v>7</v>
      </c>
    </row>
    <row r="24108" spans="1:22">
      <c r="A24108" t="n">
        <v>204022</v>
      </c>
      <c r="B24108" s="66" t="n">
        <v>19</v>
      </c>
      <c r="C24108" s="7" t="n">
        <v>7</v>
      </c>
      <c r="D24108" s="7" t="s">
        <v>433</v>
      </c>
      <c r="E24108" s="7" t="s">
        <v>417</v>
      </c>
      <c r="F24108" s="7" t="s">
        <v>15</v>
      </c>
      <c r="G24108" s="7" t="n">
        <v>0</v>
      </c>
      <c r="H24108" s="7" t="n">
        <v>1</v>
      </c>
      <c r="I24108" s="7" t="n">
        <v>0</v>
      </c>
      <c r="J24108" s="7" t="n">
        <v>0</v>
      </c>
      <c r="K24108" s="7" t="n">
        <v>0</v>
      </c>
      <c r="L24108" s="7" t="n">
        <v>0</v>
      </c>
      <c r="M24108" s="7" t="n">
        <v>1</v>
      </c>
      <c r="N24108" s="7" t="n">
        <v>1.60000002384186</v>
      </c>
      <c r="O24108" s="7" t="n">
        <v>0.0900000035762787</v>
      </c>
      <c r="P24108" s="7" t="s">
        <v>15</v>
      </c>
      <c r="Q24108" s="7" t="s">
        <v>15</v>
      </c>
      <c r="R24108" s="7" t="n">
        <v>-1</v>
      </c>
      <c r="S24108" s="7" t="n">
        <v>0</v>
      </c>
      <c r="T24108" s="7" t="n">
        <v>0</v>
      </c>
      <c r="U24108" s="7" t="n">
        <v>0</v>
      </c>
      <c r="V24108" s="7" t="n">
        <v>0</v>
      </c>
    </row>
    <row r="24109" spans="1:22">
      <c r="A24109" t="s">
        <v>4</v>
      </c>
      <c r="B24109" s="4" t="s">
        <v>5</v>
      </c>
      <c r="C24109" s="4" t="s">
        <v>7</v>
      </c>
      <c r="D24109" s="4" t="s">
        <v>9</v>
      </c>
      <c r="E24109" s="4" t="s">
        <v>9</v>
      </c>
      <c r="F24109" s="4" t="s">
        <v>9</v>
      </c>
      <c r="G24109" s="4" t="s">
        <v>8</v>
      </c>
      <c r="H24109" s="4" t="s">
        <v>14</v>
      </c>
      <c r="I24109" s="4" t="s">
        <v>13</v>
      </c>
      <c r="J24109" s="4" t="s">
        <v>13</v>
      </c>
      <c r="K24109" s="4" t="s">
        <v>13</v>
      </c>
      <c r="L24109" s="4" t="s">
        <v>13</v>
      </c>
      <c r="M24109" s="4" t="s">
        <v>13</v>
      </c>
      <c r="N24109" s="4" t="s">
        <v>13</v>
      </c>
      <c r="O24109" s="4" t="s">
        <v>13</v>
      </c>
      <c r="P24109" s="4" t="s">
        <v>9</v>
      </c>
      <c r="Q24109" s="4" t="s">
        <v>9</v>
      </c>
      <c r="R24109" s="4" t="s">
        <v>14</v>
      </c>
      <c r="S24109" s="4" t="s">
        <v>8</v>
      </c>
      <c r="T24109" s="4" t="s">
        <v>14</v>
      </c>
      <c r="U24109" s="4" t="s">
        <v>14</v>
      </c>
      <c r="V24109" s="4" t="s">
        <v>7</v>
      </c>
    </row>
    <row r="24110" spans="1:22">
      <c r="A24110" t="n">
        <v>204093</v>
      </c>
      <c r="B24110" s="66" t="n">
        <v>19</v>
      </c>
      <c r="C24110" s="7" t="n">
        <v>8</v>
      </c>
      <c r="D24110" s="7" t="s">
        <v>434</v>
      </c>
      <c r="E24110" s="7" t="s">
        <v>422</v>
      </c>
      <c r="F24110" s="7" t="s">
        <v>15</v>
      </c>
      <c r="G24110" s="7" t="n">
        <v>0</v>
      </c>
      <c r="H24110" s="7" t="n">
        <v>1</v>
      </c>
      <c r="I24110" s="7" t="n">
        <v>0</v>
      </c>
      <c r="J24110" s="7" t="n">
        <v>0</v>
      </c>
      <c r="K24110" s="7" t="n">
        <v>0</v>
      </c>
      <c r="L24110" s="7" t="n">
        <v>0</v>
      </c>
      <c r="M24110" s="7" t="n">
        <v>1</v>
      </c>
      <c r="N24110" s="7" t="n">
        <v>1.60000002384186</v>
      </c>
      <c r="O24110" s="7" t="n">
        <v>0.0900000035762787</v>
      </c>
      <c r="P24110" s="7" t="s">
        <v>15</v>
      </c>
      <c r="Q24110" s="7" t="s">
        <v>15</v>
      </c>
      <c r="R24110" s="7" t="n">
        <v>-1</v>
      </c>
      <c r="S24110" s="7" t="n">
        <v>0</v>
      </c>
      <c r="T24110" s="7" t="n">
        <v>0</v>
      </c>
      <c r="U24110" s="7" t="n">
        <v>0</v>
      </c>
      <c r="V24110" s="7" t="n">
        <v>0</v>
      </c>
    </row>
    <row r="24111" spans="1:22">
      <c r="A24111" t="s">
        <v>4</v>
      </c>
      <c r="B24111" s="4" t="s">
        <v>5</v>
      </c>
      <c r="C24111" s="4" t="s">
        <v>7</v>
      </c>
      <c r="D24111" s="4" t="s">
        <v>9</v>
      </c>
      <c r="E24111" s="4" t="s">
        <v>9</v>
      </c>
      <c r="F24111" s="4" t="s">
        <v>9</v>
      </c>
      <c r="G24111" s="4" t="s">
        <v>8</v>
      </c>
      <c r="H24111" s="4" t="s">
        <v>14</v>
      </c>
      <c r="I24111" s="4" t="s">
        <v>13</v>
      </c>
      <c r="J24111" s="4" t="s">
        <v>13</v>
      </c>
      <c r="K24111" s="4" t="s">
        <v>13</v>
      </c>
      <c r="L24111" s="4" t="s">
        <v>13</v>
      </c>
      <c r="M24111" s="4" t="s">
        <v>13</v>
      </c>
      <c r="N24111" s="4" t="s">
        <v>13</v>
      </c>
      <c r="O24111" s="4" t="s">
        <v>13</v>
      </c>
      <c r="P24111" s="4" t="s">
        <v>9</v>
      </c>
      <c r="Q24111" s="4" t="s">
        <v>9</v>
      </c>
      <c r="R24111" s="4" t="s">
        <v>14</v>
      </c>
      <c r="S24111" s="4" t="s">
        <v>8</v>
      </c>
      <c r="T24111" s="4" t="s">
        <v>14</v>
      </c>
      <c r="U24111" s="4" t="s">
        <v>14</v>
      </c>
      <c r="V24111" s="4" t="s">
        <v>7</v>
      </c>
    </row>
    <row r="24112" spans="1:22">
      <c r="A24112" t="n">
        <v>204166</v>
      </c>
      <c r="B24112" s="66" t="n">
        <v>19</v>
      </c>
      <c r="C24112" s="7" t="n">
        <v>9</v>
      </c>
      <c r="D24112" s="7" t="s">
        <v>435</v>
      </c>
      <c r="E24112" s="7" t="s">
        <v>418</v>
      </c>
      <c r="F24112" s="7" t="s">
        <v>15</v>
      </c>
      <c r="G24112" s="7" t="n">
        <v>0</v>
      </c>
      <c r="H24112" s="7" t="n">
        <v>1</v>
      </c>
      <c r="I24112" s="7" t="n">
        <v>0</v>
      </c>
      <c r="J24112" s="7" t="n">
        <v>0</v>
      </c>
      <c r="K24112" s="7" t="n">
        <v>0</v>
      </c>
      <c r="L24112" s="7" t="n">
        <v>0</v>
      </c>
      <c r="M24112" s="7" t="n">
        <v>1</v>
      </c>
      <c r="N24112" s="7" t="n">
        <v>1.60000002384186</v>
      </c>
      <c r="O24112" s="7" t="n">
        <v>0.0900000035762787</v>
      </c>
      <c r="P24112" s="7" t="s">
        <v>15</v>
      </c>
      <c r="Q24112" s="7" t="s">
        <v>15</v>
      </c>
      <c r="R24112" s="7" t="n">
        <v>-1</v>
      </c>
      <c r="S24112" s="7" t="n">
        <v>0</v>
      </c>
      <c r="T24112" s="7" t="n">
        <v>0</v>
      </c>
      <c r="U24112" s="7" t="n">
        <v>0</v>
      </c>
      <c r="V24112" s="7" t="n">
        <v>0</v>
      </c>
    </row>
    <row r="24113" spans="1:22">
      <c r="A24113" t="s">
        <v>4</v>
      </c>
      <c r="B24113" s="4" t="s">
        <v>5</v>
      </c>
      <c r="C24113" s="4" t="s">
        <v>7</v>
      </c>
      <c r="D24113" s="4" t="s">
        <v>9</v>
      </c>
      <c r="E24113" s="4" t="s">
        <v>9</v>
      </c>
      <c r="F24113" s="4" t="s">
        <v>9</v>
      </c>
      <c r="G24113" s="4" t="s">
        <v>8</v>
      </c>
      <c r="H24113" s="4" t="s">
        <v>14</v>
      </c>
      <c r="I24113" s="4" t="s">
        <v>13</v>
      </c>
      <c r="J24113" s="4" t="s">
        <v>13</v>
      </c>
      <c r="K24113" s="4" t="s">
        <v>13</v>
      </c>
      <c r="L24113" s="4" t="s">
        <v>13</v>
      </c>
      <c r="M24113" s="4" t="s">
        <v>13</v>
      </c>
      <c r="N24113" s="4" t="s">
        <v>13</v>
      </c>
      <c r="O24113" s="4" t="s">
        <v>13</v>
      </c>
      <c r="P24113" s="4" t="s">
        <v>9</v>
      </c>
      <c r="Q24113" s="4" t="s">
        <v>9</v>
      </c>
      <c r="R24113" s="4" t="s">
        <v>14</v>
      </c>
      <c r="S24113" s="4" t="s">
        <v>8</v>
      </c>
      <c r="T24113" s="4" t="s">
        <v>14</v>
      </c>
      <c r="U24113" s="4" t="s">
        <v>14</v>
      </c>
      <c r="V24113" s="4" t="s">
        <v>7</v>
      </c>
    </row>
    <row r="24114" spans="1:22">
      <c r="A24114" t="n">
        <v>204241</v>
      </c>
      <c r="B24114" s="66" t="n">
        <v>19</v>
      </c>
      <c r="C24114" s="7" t="n">
        <v>7032</v>
      </c>
      <c r="D24114" s="7" t="s">
        <v>439</v>
      </c>
      <c r="E24114" s="7" t="s">
        <v>440</v>
      </c>
      <c r="F24114" s="7" t="s">
        <v>15</v>
      </c>
      <c r="G24114" s="7" t="n">
        <v>0</v>
      </c>
      <c r="H24114" s="7" t="n">
        <v>1</v>
      </c>
      <c r="I24114" s="7" t="n">
        <v>0</v>
      </c>
      <c r="J24114" s="7" t="n">
        <v>0</v>
      </c>
      <c r="K24114" s="7" t="n">
        <v>0</v>
      </c>
      <c r="L24114" s="7" t="n">
        <v>0</v>
      </c>
      <c r="M24114" s="7" t="n">
        <v>1</v>
      </c>
      <c r="N24114" s="7" t="n">
        <v>1.60000002384186</v>
      </c>
      <c r="O24114" s="7" t="n">
        <v>0.0900000035762787</v>
      </c>
      <c r="P24114" s="7" t="s">
        <v>15</v>
      </c>
      <c r="Q24114" s="7" t="s">
        <v>15</v>
      </c>
      <c r="R24114" s="7" t="n">
        <v>-1</v>
      </c>
      <c r="S24114" s="7" t="n">
        <v>0</v>
      </c>
      <c r="T24114" s="7" t="n">
        <v>0</v>
      </c>
      <c r="U24114" s="7" t="n">
        <v>0</v>
      </c>
      <c r="V24114" s="7" t="n">
        <v>0</v>
      </c>
    </row>
    <row r="24115" spans="1:22">
      <c r="A24115" t="s">
        <v>4</v>
      </c>
      <c r="B24115" s="4" t="s">
        <v>5</v>
      </c>
      <c r="C24115" s="4" t="s">
        <v>7</v>
      </c>
      <c r="D24115" s="4" t="s">
        <v>9</v>
      </c>
      <c r="E24115" s="4" t="s">
        <v>9</v>
      </c>
      <c r="F24115" s="4" t="s">
        <v>9</v>
      </c>
      <c r="G24115" s="4" t="s">
        <v>8</v>
      </c>
      <c r="H24115" s="4" t="s">
        <v>14</v>
      </c>
      <c r="I24115" s="4" t="s">
        <v>13</v>
      </c>
      <c r="J24115" s="4" t="s">
        <v>13</v>
      </c>
      <c r="K24115" s="4" t="s">
        <v>13</v>
      </c>
      <c r="L24115" s="4" t="s">
        <v>13</v>
      </c>
      <c r="M24115" s="4" t="s">
        <v>13</v>
      </c>
      <c r="N24115" s="4" t="s">
        <v>13</v>
      </c>
      <c r="O24115" s="4" t="s">
        <v>13</v>
      </c>
      <c r="P24115" s="4" t="s">
        <v>9</v>
      </c>
      <c r="Q24115" s="4" t="s">
        <v>9</v>
      </c>
      <c r="R24115" s="4" t="s">
        <v>14</v>
      </c>
      <c r="S24115" s="4" t="s">
        <v>8</v>
      </c>
      <c r="T24115" s="4" t="s">
        <v>14</v>
      </c>
      <c r="U24115" s="4" t="s">
        <v>14</v>
      </c>
      <c r="V24115" s="4" t="s">
        <v>7</v>
      </c>
    </row>
    <row r="24116" spans="1:22">
      <c r="A24116" t="n">
        <v>204311</v>
      </c>
      <c r="B24116" s="66" t="n">
        <v>19</v>
      </c>
      <c r="C24116" s="7" t="n">
        <v>11</v>
      </c>
      <c r="D24116" s="7" t="s">
        <v>436</v>
      </c>
      <c r="E24116" s="7" t="s">
        <v>423</v>
      </c>
      <c r="F24116" s="7" t="s">
        <v>15</v>
      </c>
      <c r="G24116" s="7" t="n">
        <v>0</v>
      </c>
      <c r="H24116" s="7" t="n">
        <v>1</v>
      </c>
      <c r="I24116" s="7" t="n">
        <v>0</v>
      </c>
      <c r="J24116" s="7" t="n">
        <v>0</v>
      </c>
      <c r="K24116" s="7" t="n">
        <v>0</v>
      </c>
      <c r="L24116" s="7" t="n">
        <v>0</v>
      </c>
      <c r="M24116" s="7" t="n">
        <v>1</v>
      </c>
      <c r="N24116" s="7" t="n">
        <v>1.60000002384186</v>
      </c>
      <c r="O24116" s="7" t="n">
        <v>0.0900000035762787</v>
      </c>
      <c r="P24116" s="7" t="s">
        <v>15</v>
      </c>
      <c r="Q24116" s="7" t="s">
        <v>15</v>
      </c>
      <c r="R24116" s="7" t="n">
        <v>-1</v>
      </c>
      <c r="S24116" s="7" t="n">
        <v>0</v>
      </c>
      <c r="T24116" s="7" t="n">
        <v>0</v>
      </c>
      <c r="U24116" s="7" t="n">
        <v>0</v>
      </c>
      <c r="V24116" s="7" t="n">
        <v>0</v>
      </c>
    </row>
    <row r="24117" spans="1:22">
      <c r="A24117" t="s">
        <v>4</v>
      </c>
      <c r="B24117" s="4" t="s">
        <v>5</v>
      </c>
      <c r="C24117" s="4" t="s">
        <v>7</v>
      </c>
      <c r="D24117" s="4" t="s">
        <v>9</v>
      </c>
      <c r="E24117" s="4" t="s">
        <v>9</v>
      </c>
      <c r="F24117" s="4" t="s">
        <v>9</v>
      </c>
      <c r="G24117" s="4" t="s">
        <v>8</v>
      </c>
      <c r="H24117" s="4" t="s">
        <v>14</v>
      </c>
      <c r="I24117" s="4" t="s">
        <v>13</v>
      </c>
      <c r="J24117" s="4" t="s">
        <v>13</v>
      </c>
      <c r="K24117" s="4" t="s">
        <v>13</v>
      </c>
      <c r="L24117" s="4" t="s">
        <v>13</v>
      </c>
      <c r="M24117" s="4" t="s">
        <v>13</v>
      </c>
      <c r="N24117" s="4" t="s">
        <v>13</v>
      </c>
      <c r="O24117" s="4" t="s">
        <v>13</v>
      </c>
      <c r="P24117" s="4" t="s">
        <v>9</v>
      </c>
      <c r="Q24117" s="4" t="s">
        <v>9</v>
      </c>
      <c r="R24117" s="4" t="s">
        <v>14</v>
      </c>
      <c r="S24117" s="4" t="s">
        <v>8</v>
      </c>
      <c r="T24117" s="4" t="s">
        <v>14</v>
      </c>
      <c r="U24117" s="4" t="s">
        <v>14</v>
      </c>
      <c r="V24117" s="4" t="s">
        <v>7</v>
      </c>
    </row>
    <row r="24118" spans="1:22">
      <c r="A24118" t="n">
        <v>204390</v>
      </c>
      <c r="B24118" s="66" t="n">
        <v>19</v>
      </c>
      <c r="C24118" s="7" t="n">
        <v>12</v>
      </c>
      <c r="D24118" s="7" t="s">
        <v>675</v>
      </c>
      <c r="E24118" s="7" t="s">
        <v>676</v>
      </c>
      <c r="F24118" s="7" t="s">
        <v>15</v>
      </c>
      <c r="G24118" s="7" t="n">
        <v>0</v>
      </c>
      <c r="H24118" s="7" t="n">
        <v>1</v>
      </c>
      <c r="I24118" s="7" t="n">
        <v>0</v>
      </c>
      <c r="J24118" s="7" t="n">
        <v>0</v>
      </c>
      <c r="K24118" s="7" t="n">
        <v>0</v>
      </c>
      <c r="L24118" s="7" t="n">
        <v>0</v>
      </c>
      <c r="M24118" s="7" t="n">
        <v>1</v>
      </c>
      <c r="N24118" s="7" t="n">
        <v>1.60000002384186</v>
      </c>
      <c r="O24118" s="7" t="n">
        <v>0.0900000035762787</v>
      </c>
      <c r="P24118" s="7" t="s">
        <v>15</v>
      </c>
      <c r="Q24118" s="7" t="s">
        <v>15</v>
      </c>
      <c r="R24118" s="7" t="n">
        <v>-1</v>
      </c>
      <c r="S24118" s="7" t="n">
        <v>0</v>
      </c>
      <c r="T24118" s="7" t="n">
        <v>0</v>
      </c>
      <c r="U24118" s="7" t="n">
        <v>0</v>
      </c>
      <c r="V24118" s="7" t="n">
        <v>0</v>
      </c>
    </row>
    <row r="24119" spans="1:22">
      <c r="A24119" t="s">
        <v>4</v>
      </c>
      <c r="B24119" s="4" t="s">
        <v>5</v>
      </c>
      <c r="C24119" s="4" t="s">
        <v>7</v>
      </c>
      <c r="D24119" s="4" t="s">
        <v>9</v>
      </c>
      <c r="E24119" s="4" t="s">
        <v>9</v>
      </c>
      <c r="F24119" s="4" t="s">
        <v>9</v>
      </c>
      <c r="G24119" s="4" t="s">
        <v>8</v>
      </c>
      <c r="H24119" s="4" t="s">
        <v>14</v>
      </c>
      <c r="I24119" s="4" t="s">
        <v>13</v>
      </c>
      <c r="J24119" s="4" t="s">
        <v>13</v>
      </c>
      <c r="K24119" s="4" t="s">
        <v>13</v>
      </c>
      <c r="L24119" s="4" t="s">
        <v>13</v>
      </c>
      <c r="M24119" s="4" t="s">
        <v>13</v>
      </c>
      <c r="N24119" s="4" t="s">
        <v>13</v>
      </c>
      <c r="O24119" s="4" t="s">
        <v>13</v>
      </c>
      <c r="P24119" s="4" t="s">
        <v>9</v>
      </c>
      <c r="Q24119" s="4" t="s">
        <v>9</v>
      </c>
      <c r="R24119" s="4" t="s">
        <v>14</v>
      </c>
      <c r="S24119" s="4" t="s">
        <v>8</v>
      </c>
      <c r="T24119" s="4" t="s">
        <v>14</v>
      </c>
      <c r="U24119" s="4" t="s">
        <v>14</v>
      </c>
      <c r="V24119" s="4" t="s">
        <v>7</v>
      </c>
    </row>
    <row r="24120" spans="1:22">
      <c r="A24120" t="n">
        <v>204462</v>
      </c>
      <c r="B24120" s="66" t="n">
        <v>19</v>
      </c>
      <c r="C24120" s="7" t="n">
        <v>13</v>
      </c>
      <c r="D24120" s="7" t="s">
        <v>449</v>
      </c>
      <c r="E24120" s="7" t="s">
        <v>241</v>
      </c>
      <c r="F24120" s="7" t="s">
        <v>15</v>
      </c>
      <c r="G24120" s="7" t="n">
        <v>0</v>
      </c>
      <c r="H24120" s="7" t="n">
        <v>1</v>
      </c>
      <c r="I24120" s="7" t="n">
        <v>0</v>
      </c>
      <c r="J24120" s="7" t="n">
        <v>0</v>
      </c>
      <c r="K24120" s="7" t="n">
        <v>0</v>
      </c>
      <c r="L24120" s="7" t="n">
        <v>0</v>
      </c>
      <c r="M24120" s="7" t="n">
        <v>1</v>
      </c>
      <c r="N24120" s="7" t="n">
        <v>1.60000002384186</v>
      </c>
      <c r="O24120" s="7" t="n">
        <v>0.0900000035762787</v>
      </c>
      <c r="P24120" s="7" t="s">
        <v>15</v>
      </c>
      <c r="Q24120" s="7" t="s">
        <v>15</v>
      </c>
      <c r="R24120" s="7" t="n">
        <v>-1</v>
      </c>
      <c r="S24120" s="7" t="n">
        <v>0</v>
      </c>
      <c r="T24120" s="7" t="n">
        <v>0</v>
      </c>
      <c r="U24120" s="7" t="n">
        <v>0</v>
      </c>
      <c r="V24120" s="7" t="n">
        <v>0</v>
      </c>
    </row>
    <row r="24121" spans="1:22">
      <c r="A24121" t="s">
        <v>4</v>
      </c>
      <c r="B24121" s="4" t="s">
        <v>5</v>
      </c>
      <c r="C24121" s="4" t="s">
        <v>7</v>
      </c>
      <c r="D24121" s="4" t="s">
        <v>9</v>
      </c>
      <c r="E24121" s="4" t="s">
        <v>9</v>
      </c>
      <c r="F24121" s="4" t="s">
        <v>9</v>
      </c>
      <c r="G24121" s="4" t="s">
        <v>8</v>
      </c>
      <c r="H24121" s="4" t="s">
        <v>14</v>
      </c>
      <c r="I24121" s="4" t="s">
        <v>13</v>
      </c>
      <c r="J24121" s="4" t="s">
        <v>13</v>
      </c>
      <c r="K24121" s="4" t="s">
        <v>13</v>
      </c>
      <c r="L24121" s="4" t="s">
        <v>13</v>
      </c>
      <c r="M24121" s="4" t="s">
        <v>13</v>
      </c>
      <c r="N24121" s="4" t="s">
        <v>13</v>
      </c>
      <c r="O24121" s="4" t="s">
        <v>13</v>
      </c>
      <c r="P24121" s="4" t="s">
        <v>9</v>
      </c>
      <c r="Q24121" s="4" t="s">
        <v>9</v>
      </c>
      <c r="R24121" s="4" t="s">
        <v>14</v>
      </c>
      <c r="S24121" s="4" t="s">
        <v>8</v>
      </c>
      <c r="T24121" s="4" t="s">
        <v>14</v>
      </c>
      <c r="U24121" s="4" t="s">
        <v>14</v>
      </c>
      <c r="V24121" s="4" t="s">
        <v>7</v>
      </c>
    </row>
    <row r="24122" spans="1:22">
      <c r="A24122" t="n">
        <v>204545</v>
      </c>
      <c r="B24122" s="66" t="n">
        <v>19</v>
      </c>
      <c r="C24122" s="7" t="n">
        <v>80</v>
      </c>
      <c r="D24122" s="7" t="s">
        <v>450</v>
      </c>
      <c r="E24122" s="7" t="s">
        <v>451</v>
      </c>
      <c r="F24122" s="7" t="s">
        <v>15</v>
      </c>
      <c r="G24122" s="7" t="n">
        <v>0</v>
      </c>
      <c r="H24122" s="7" t="n">
        <v>1</v>
      </c>
      <c r="I24122" s="7" t="n">
        <v>0</v>
      </c>
      <c r="J24122" s="7" t="n">
        <v>0</v>
      </c>
      <c r="K24122" s="7" t="n">
        <v>0</v>
      </c>
      <c r="L24122" s="7" t="n">
        <v>0</v>
      </c>
      <c r="M24122" s="7" t="n">
        <v>1</v>
      </c>
      <c r="N24122" s="7" t="n">
        <v>1.60000002384186</v>
      </c>
      <c r="O24122" s="7" t="n">
        <v>0.0900000035762787</v>
      </c>
      <c r="P24122" s="7" t="s">
        <v>15</v>
      </c>
      <c r="Q24122" s="7" t="s">
        <v>15</v>
      </c>
      <c r="R24122" s="7" t="n">
        <v>-1</v>
      </c>
      <c r="S24122" s="7" t="n">
        <v>0</v>
      </c>
      <c r="T24122" s="7" t="n">
        <v>0</v>
      </c>
      <c r="U24122" s="7" t="n">
        <v>0</v>
      </c>
      <c r="V24122" s="7" t="n">
        <v>0</v>
      </c>
    </row>
    <row r="24123" spans="1:22">
      <c r="A24123" t="s">
        <v>4</v>
      </c>
      <c r="B24123" s="4" t="s">
        <v>5</v>
      </c>
      <c r="C24123" s="4" t="s">
        <v>7</v>
      </c>
      <c r="D24123" s="4" t="s">
        <v>9</v>
      </c>
      <c r="E24123" s="4" t="s">
        <v>9</v>
      </c>
      <c r="F24123" s="4" t="s">
        <v>9</v>
      </c>
      <c r="G24123" s="4" t="s">
        <v>8</v>
      </c>
      <c r="H24123" s="4" t="s">
        <v>14</v>
      </c>
      <c r="I24123" s="4" t="s">
        <v>13</v>
      </c>
      <c r="J24123" s="4" t="s">
        <v>13</v>
      </c>
      <c r="K24123" s="4" t="s">
        <v>13</v>
      </c>
      <c r="L24123" s="4" t="s">
        <v>13</v>
      </c>
      <c r="M24123" s="4" t="s">
        <v>13</v>
      </c>
      <c r="N24123" s="4" t="s">
        <v>13</v>
      </c>
      <c r="O24123" s="4" t="s">
        <v>13</v>
      </c>
      <c r="P24123" s="4" t="s">
        <v>9</v>
      </c>
      <c r="Q24123" s="4" t="s">
        <v>9</v>
      </c>
      <c r="R24123" s="4" t="s">
        <v>14</v>
      </c>
      <c r="S24123" s="4" t="s">
        <v>8</v>
      </c>
      <c r="T24123" s="4" t="s">
        <v>14</v>
      </c>
      <c r="U24123" s="4" t="s">
        <v>14</v>
      </c>
      <c r="V24123" s="4" t="s">
        <v>7</v>
      </c>
    </row>
    <row r="24124" spans="1:22">
      <c r="A24124" t="n">
        <v>204615</v>
      </c>
      <c r="B24124" s="66" t="n">
        <v>19</v>
      </c>
      <c r="C24124" s="7" t="n">
        <v>18</v>
      </c>
      <c r="D24124" s="7" t="s">
        <v>452</v>
      </c>
      <c r="E24124" s="7" t="s">
        <v>453</v>
      </c>
      <c r="F24124" s="7" t="s">
        <v>15</v>
      </c>
      <c r="G24124" s="7" t="n">
        <v>0</v>
      </c>
      <c r="H24124" s="7" t="n">
        <v>1</v>
      </c>
      <c r="I24124" s="7" t="n">
        <v>0</v>
      </c>
      <c r="J24124" s="7" t="n">
        <v>0</v>
      </c>
      <c r="K24124" s="7" t="n">
        <v>0</v>
      </c>
      <c r="L24124" s="7" t="n">
        <v>0</v>
      </c>
      <c r="M24124" s="7" t="n">
        <v>1</v>
      </c>
      <c r="N24124" s="7" t="n">
        <v>1.60000002384186</v>
      </c>
      <c r="O24124" s="7" t="n">
        <v>0.0900000035762787</v>
      </c>
      <c r="P24124" s="7" t="s">
        <v>15</v>
      </c>
      <c r="Q24124" s="7" t="s">
        <v>15</v>
      </c>
      <c r="R24124" s="7" t="n">
        <v>-1</v>
      </c>
      <c r="S24124" s="7" t="n">
        <v>0</v>
      </c>
      <c r="T24124" s="7" t="n">
        <v>0</v>
      </c>
      <c r="U24124" s="7" t="n">
        <v>0</v>
      </c>
      <c r="V24124" s="7" t="n">
        <v>0</v>
      </c>
    </row>
    <row r="24125" spans="1:22">
      <c r="A24125" t="s">
        <v>4</v>
      </c>
      <c r="B24125" s="4" t="s">
        <v>5</v>
      </c>
      <c r="C24125" s="4" t="s">
        <v>7</v>
      </c>
      <c r="D24125" s="4" t="s">
        <v>9</v>
      </c>
      <c r="E24125" s="4" t="s">
        <v>9</v>
      </c>
      <c r="F24125" s="4" t="s">
        <v>9</v>
      </c>
      <c r="G24125" s="4" t="s">
        <v>8</v>
      </c>
      <c r="H24125" s="4" t="s">
        <v>14</v>
      </c>
      <c r="I24125" s="4" t="s">
        <v>13</v>
      </c>
      <c r="J24125" s="4" t="s">
        <v>13</v>
      </c>
      <c r="K24125" s="4" t="s">
        <v>13</v>
      </c>
      <c r="L24125" s="4" t="s">
        <v>13</v>
      </c>
      <c r="M24125" s="4" t="s">
        <v>13</v>
      </c>
      <c r="N24125" s="4" t="s">
        <v>13</v>
      </c>
      <c r="O24125" s="4" t="s">
        <v>13</v>
      </c>
      <c r="P24125" s="4" t="s">
        <v>9</v>
      </c>
      <c r="Q24125" s="4" t="s">
        <v>9</v>
      </c>
      <c r="R24125" s="4" t="s">
        <v>14</v>
      </c>
      <c r="S24125" s="4" t="s">
        <v>8</v>
      </c>
      <c r="T24125" s="4" t="s">
        <v>14</v>
      </c>
      <c r="U24125" s="4" t="s">
        <v>14</v>
      </c>
      <c r="V24125" s="4" t="s">
        <v>7</v>
      </c>
    </row>
    <row r="24126" spans="1:22">
      <c r="A24126" t="n">
        <v>204693</v>
      </c>
      <c r="B24126" s="66" t="n">
        <v>19</v>
      </c>
      <c r="C24126" s="7" t="n">
        <v>82</v>
      </c>
      <c r="D24126" s="7" t="s">
        <v>1229</v>
      </c>
      <c r="E24126" s="7" t="s">
        <v>1230</v>
      </c>
      <c r="F24126" s="7" t="s">
        <v>15</v>
      </c>
      <c r="G24126" s="7" t="n">
        <v>0</v>
      </c>
      <c r="H24126" s="7" t="n">
        <v>1</v>
      </c>
      <c r="I24126" s="7" t="n">
        <v>0</v>
      </c>
      <c r="J24126" s="7" t="n">
        <v>0</v>
      </c>
      <c r="K24126" s="7" t="n">
        <v>0</v>
      </c>
      <c r="L24126" s="7" t="n">
        <v>0</v>
      </c>
      <c r="M24126" s="7" t="n">
        <v>1</v>
      </c>
      <c r="N24126" s="7" t="n">
        <v>1.60000002384186</v>
      </c>
      <c r="O24126" s="7" t="n">
        <v>0.0900000035762787</v>
      </c>
      <c r="P24126" s="7" t="s">
        <v>15</v>
      </c>
      <c r="Q24126" s="7" t="s">
        <v>15</v>
      </c>
      <c r="R24126" s="7" t="n">
        <v>-1</v>
      </c>
      <c r="S24126" s="7" t="n">
        <v>0</v>
      </c>
      <c r="T24126" s="7" t="n">
        <v>0</v>
      </c>
      <c r="U24126" s="7" t="n">
        <v>0</v>
      </c>
      <c r="V24126" s="7" t="n">
        <v>0</v>
      </c>
    </row>
    <row r="24127" spans="1:22">
      <c r="A24127" t="s">
        <v>4</v>
      </c>
      <c r="B24127" s="4" t="s">
        <v>5</v>
      </c>
      <c r="C24127" s="4" t="s">
        <v>7</v>
      </c>
      <c r="D24127" s="4" t="s">
        <v>9</v>
      </c>
      <c r="E24127" s="4" t="s">
        <v>9</v>
      </c>
      <c r="F24127" s="4" t="s">
        <v>9</v>
      </c>
      <c r="G24127" s="4" t="s">
        <v>8</v>
      </c>
      <c r="H24127" s="4" t="s">
        <v>14</v>
      </c>
      <c r="I24127" s="4" t="s">
        <v>13</v>
      </c>
      <c r="J24127" s="4" t="s">
        <v>13</v>
      </c>
      <c r="K24127" s="4" t="s">
        <v>13</v>
      </c>
      <c r="L24127" s="4" t="s">
        <v>13</v>
      </c>
      <c r="M24127" s="4" t="s">
        <v>13</v>
      </c>
      <c r="N24127" s="4" t="s">
        <v>13</v>
      </c>
      <c r="O24127" s="4" t="s">
        <v>13</v>
      </c>
      <c r="P24127" s="4" t="s">
        <v>9</v>
      </c>
      <c r="Q24127" s="4" t="s">
        <v>9</v>
      </c>
      <c r="R24127" s="4" t="s">
        <v>14</v>
      </c>
      <c r="S24127" s="4" t="s">
        <v>8</v>
      </c>
      <c r="T24127" s="4" t="s">
        <v>14</v>
      </c>
      <c r="U24127" s="4" t="s">
        <v>14</v>
      </c>
      <c r="V24127" s="4" t="s">
        <v>7</v>
      </c>
    </row>
    <row r="24128" spans="1:22">
      <c r="A24128" t="n">
        <v>204776</v>
      </c>
      <c r="B24128" s="66" t="n">
        <v>19</v>
      </c>
      <c r="C24128" s="7" t="n">
        <v>15</v>
      </c>
      <c r="D24128" s="7" t="s">
        <v>1052</v>
      </c>
      <c r="E24128" s="7" t="s">
        <v>1053</v>
      </c>
      <c r="F24128" s="7" t="s">
        <v>15</v>
      </c>
      <c r="G24128" s="7" t="n">
        <v>0</v>
      </c>
      <c r="H24128" s="7" t="n">
        <v>1</v>
      </c>
      <c r="I24128" s="7" t="n">
        <v>0</v>
      </c>
      <c r="J24128" s="7" t="n">
        <v>0</v>
      </c>
      <c r="K24128" s="7" t="n">
        <v>0</v>
      </c>
      <c r="L24128" s="7" t="n">
        <v>0</v>
      </c>
      <c r="M24128" s="7" t="n">
        <v>1</v>
      </c>
      <c r="N24128" s="7" t="n">
        <v>1.60000002384186</v>
      </c>
      <c r="O24128" s="7" t="n">
        <v>0.0900000035762787</v>
      </c>
      <c r="P24128" s="7" t="s">
        <v>15</v>
      </c>
      <c r="Q24128" s="7" t="s">
        <v>15</v>
      </c>
      <c r="R24128" s="7" t="n">
        <v>-1</v>
      </c>
      <c r="S24128" s="7" t="n">
        <v>0</v>
      </c>
      <c r="T24128" s="7" t="n">
        <v>0</v>
      </c>
      <c r="U24128" s="7" t="n">
        <v>0</v>
      </c>
      <c r="V24128" s="7" t="n">
        <v>0</v>
      </c>
    </row>
    <row r="24129" spans="1:22">
      <c r="A24129" t="s">
        <v>4</v>
      </c>
      <c r="B24129" s="4" t="s">
        <v>5</v>
      </c>
      <c r="C24129" s="4" t="s">
        <v>7</v>
      </c>
      <c r="D24129" s="4" t="s">
        <v>9</v>
      </c>
      <c r="E24129" s="4" t="s">
        <v>9</v>
      </c>
      <c r="F24129" s="4" t="s">
        <v>9</v>
      </c>
      <c r="G24129" s="4" t="s">
        <v>8</v>
      </c>
      <c r="H24129" s="4" t="s">
        <v>14</v>
      </c>
      <c r="I24129" s="4" t="s">
        <v>13</v>
      </c>
      <c r="J24129" s="4" t="s">
        <v>13</v>
      </c>
      <c r="K24129" s="4" t="s">
        <v>13</v>
      </c>
      <c r="L24129" s="4" t="s">
        <v>13</v>
      </c>
      <c r="M24129" s="4" t="s">
        <v>13</v>
      </c>
      <c r="N24129" s="4" t="s">
        <v>13</v>
      </c>
      <c r="O24129" s="4" t="s">
        <v>13</v>
      </c>
      <c r="P24129" s="4" t="s">
        <v>9</v>
      </c>
      <c r="Q24129" s="4" t="s">
        <v>9</v>
      </c>
      <c r="R24129" s="4" t="s">
        <v>14</v>
      </c>
      <c r="S24129" s="4" t="s">
        <v>8</v>
      </c>
      <c r="T24129" s="4" t="s">
        <v>14</v>
      </c>
      <c r="U24129" s="4" t="s">
        <v>14</v>
      </c>
      <c r="V24129" s="4" t="s">
        <v>7</v>
      </c>
    </row>
    <row r="24130" spans="1:22">
      <c r="A24130" t="n">
        <v>204854</v>
      </c>
      <c r="B24130" s="66" t="n">
        <v>19</v>
      </c>
      <c r="C24130" s="7" t="n">
        <v>7008</v>
      </c>
      <c r="D24130" s="7" t="s">
        <v>1231</v>
      </c>
      <c r="E24130" s="7" t="s">
        <v>1232</v>
      </c>
      <c r="F24130" s="7" t="s">
        <v>15</v>
      </c>
      <c r="G24130" s="7" t="n">
        <v>0</v>
      </c>
      <c r="H24130" s="7" t="n">
        <v>1</v>
      </c>
      <c r="I24130" s="7" t="n">
        <v>0</v>
      </c>
      <c r="J24130" s="7" t="n">
        <v>0</v>
      </c>
      <c r="K24130" s="7" t="n">
        <v>0</v>
      </c>
      <c r="L24130" s="7" t="n">
        <v>0</v>
      </c>
      <c r="M24130" s="7" t="n">
        <v>1</v>
      </c>
      <c r="N24130" s="7" t="n">
        <v>1.60000002384186</v>
      </c>
      <c r="O24130" s="7" t="n">
        <v>0.0900000035762787</v>
      </c>
      <c r="P24130" s="7" t="s">
        <v>15</v>
      </c>
      <c r="Q24130" s="7" t="s">
        <v>15</v>
      </c>
      <c r="R24130" s="7" t="n">
        <v>-1</v>
      </c>
      <c r="S24130" s="7" t="n">
        <v>0</v>
      </c>
      <c r="T24130" s="7" t="n">
        <v>0</v>
      </c>
      <c r="U24130" s="7" t="n">
        <v>0</v>
      </c>
      <c r="V24130" s="7" t="n">
        <v>0</v>
      </c>
    </row>
    <row r="24131" spans="1:22">
      <c r="A24131" t="s">
        <v>4</v>
      </c>
      <c r="B24131" s="4" t="s">
        <v>5</v>
      </c>
      <c r="C24131" s="4" t="s">
        <v>7</v>
      </c>
      <c r="D24131" s="4" t="s">
        <v>9</v>
      </c>
      <c r="E24131" s="4" t="s">
        <v>9</v>
      </c>
      <c r="F24131" s="4" t="s">
        <v>9</v>
      </c>
      <c r="G24131" s="4" t="s">
        <v>8</v>
      </c>
      <c r="H24131" s="4" t="s">
        <v>14</v>
      </c>
      <c r="I24131" s="4" t="s">
        <v>13</v>
      </c>
      <c r="J24131" s="4" t="s">
        <v>13</v>
      </c>
      <c r="K24131" s="4" t="s">
        <v>13</v>
      </c>
      <c r="L24131" s="4" t="s">
        <v>13</v>
      </c>
      <c r="M24131" s="4" t="s">
        <v>13</v>
      </c>
      <c r="N24131" s="4" t="s">
        <v>13</v>
      </c>
      <c r="O24131" s="4" t="s">
        <v>13</v>
      </c>
      <c r="P24131" s="4" t="s">
        <v>9</v>
      </c>
      <c r="Q24131" s="4" t="s">
        <v>9</v>
      </c>
      <c r="R24131" s="4" t="s">
        <v>14</v>
      </c>
      <c r="S24131" s="4" t="s">
        <v>8</v>
      </c>
      <c r="T24131" s="4" t="s">
        <v>14</v>
      </c>
      <c r="U24131" s="4" t="s">
        <v>14</v>
      </c>
      <c r="V24131" s="4" t="s">
        <v>7</v>
      </c>
    </row>
    <row r="24132" spans="1:22">
      <c r="A24132" t="n">
        <v>204942</v>
      </c>
      <c r="B24132" s="66" t="n">
        <v>19</v>
      </c>
      <c r="C24132" s="7" t="n">
        <v>7007</v>
      </c>
      <c r="D24132" s="7" t="s">
        <v>1233</v>
      </c>
      <c r="E24132" s="7" t="s">
        <v>1234</v>
      </c>
      <c r="F24132" s="7" t="s">
        <v>15</v>
      </c>
      <c r="G24132" s="7" t="n">
        <v>0</v>
      </c>
      <c r="H24132" s="7" t="n">
        <v>1</v>
      </c>
      <c r="I24132" s="7" t="n">
        <v>0</v>
      </c>
      <c r="J24132" s="7" t="n">
        <v>0</v>
      </c>
      <c r="K24132" s="7" t="n">
        <v>0</v>
      </c>
      <c r="L24132" s="7" t="n">
        <v>0</v>
      </c>
      <c r="M24132" s="7" t="n">
        <v>1</v>
      </c>
      <c r="N24132" s="7" t="n">
        <v>1.60000002384186</v>
      </c>
      <c r="O24132" s="7" t="n">
        <v>0.0900000035762787</v>
      </c>
      <c r="P24132" s="7" t="s">
        <v>15</v>
      </c>
      <c r="Q24132" s="7" t="s">
        <v>15</v>
      </c>
      <c r="R24132" s="7" t="n">
        <v>-1</v>
      </c>
      <c r="S24132" s="7" t="n">
        <v>0</v>
      </c>
      <c r="T24132" s="7" t="n">
        <v>0</v>
      </c>
      <c r="U24132" s="7" t="n">
        <v>0</v>
      </c>
      <c r="V24132" s="7" t="n">
        <v>0</v>
      </c>
    </row>
    <row r="24133" spans="1:22">
      <c r="A24133" t="s">
        <v>4</v>
      </c>
      <c r="B24133" s="4" t="s">
        <v>5</v>
      </c>
      <c r="C24133" s="4" t="s">
        <v>7</v>
      </c>
      <c r="D24133" s="4" t="s">
        <v>9</v>
      </c>
      <c r="E24133" s="4" t="s">
        <v>9</v>
      </c>
      <c r="F24133" s="4" t="s">
        <v>9</v>
      </c>
      <c r="G24133" s="4" t="s">
        <v>8</v>
      </c>
      <c r="H24133" s="4" t="s">
        <v>14</v>
      </c>
      <c r="I24133" s="4" t="s">
        <v>13</v>
      </c>
      <c r="J24133" s="4" t="s">
        <v>13</v>
      </c>
      <c r="K24133" s="4" t="s">
        <v>13</v>
      </c>
      <c r="L24133" s="4" t="s">
        <v>13</v>
      </c>
      <c r="M24133" s="4" t="s">
        <v>13</v>
      </c>
      <c r="N24133" s="4" t="s">
        <v>13</v>
      </c>
      <c r="O24133" s="4" t="s">
        <v>13</v>
      </c>
      <c r="P24133" s="4" t="s">
        <v>9</v>
      </c>
      <c r="Q24133" s="4" t="s">
        <v>9</v>
      </c>
      <c r="R24133" s="4" t="s">
        <v>14</v>
      </c>
      <c r="S24133" s="4" t="s">
        <v>8</v>
      </c>
      <c r="T24133" s="4" t="s">
        <v>14</v>
      </c>
      <c r="U24133" s="4" t="s">
        <v>14</v>
      </c>
      <c r="V24133" s="4" t="s">
        <v>7</v>
      </c>
    </row>
    <row r="24134" spans="1:22">
      <c r="A24134" t="n">
        <v>205031</v>
      </c>
      <c r="B24134" s="66" t="n">
        <v>19</v>
      </c>
      <c r="C24134" s="7" t="n">
        <v>7021</v>
      </c>
      <c r="D24134" s="7" t="s">
        <v>1235</v>
      </c>
      <c r="E24134" s="7" t="s">
        <v>1236</v>
      </c>
      <c r="F24134" s="7" t="s">
        <v>15</v>
      </c>
      <c r="G24134" s="7" t="n">
        <v>0</v>
      </c>
      <c r="H24134" s="7" t="n">
        <v>1</v>
      </c>
      <c r="I24134" s="7" t="n">
        <v>0</v>
      </c>
      <c r="J24134" s="7" t="n">
        <v>0</v>
      </c>
      <c r="K24134" s="7" t="n">
        <v>0</v>
      </c>
      <c r="L24134" s="7" t="n">
        <v>0</v>
      </c>
      <c r="M24134" s="7" t="n">
        <v>1</v>
      </c>
      <c r="N24134" s="7" t="n">
        <v>1.60000002384186</v>
      </c>
      <c r="O24134" s="7" t="n">
        <v>0.0900000035762787</v>
      </c>
      <c r="P24134" s="7" t="s">
        <v>15</v>
      </c>
      <c r="Q24134" s="7" t="s">
        <v>15</v>
      </c>
      <c r="R24134" s="7" t="n">
        <v>-1</v>
      </c>
      <c r="S24134" s="7" t="n">
        <v>0</v>
      </c>
      <c r="T24134" s="7" t="n">
        <v>0</v>
      </c>
      <c r="U24134" s="7" t="n">
        <v>0</v>
      </c>
      <c r="V24134" s="7" t="n">
        <v>0</v>
      </c>
    </row>
    <row r="24135" spans="1:22">
      <c r="A24135" t="s">
        <v>4</v>
      </c>
      <c r="B24135" s="4" t="s">
        <v>5</v>
      </c>
      <c r="C24135" s="4" t="s">
        <v>7</v>
      </c>
      <c r="D24135" s="4" t="s">
        <v>8</v>
      </c>
      <c r="E24135" s="4" t="s">
        <v>8</v>
      </c>
      <c r="F24135" s="4" t="s">
        <v>9</v>
      </c>
    </row>
    <row r="24136" spans="1:22">
      <c r="A24136" t="n">
        <v>205110</v>
      </c>
      <c r="B24136" s="22" t="n">
        <v>20</v>
      </c>
      <c r="C24136" s="7" t="n">
        <v>0</v>
      </c>
      <c r="D24136" s="7" t="n">
        <v>3</v>
      </c>
      <c r="E24136" s="7" t="n">
        <v>10</v>
      </c>
      <c r="F24136" s="7" t="s">
        <v>96</v>
      </c>
    </row>
    <row r="24137" spans="1:22">
      <c r="A24137" t="s">
        <v>4</v>
      </c>
      <c r="B24137" s="4" t="s">
        <v>5</v>
      </c>
      <c r="C24137" s="4" t="s">
        <v>7</v>
      </c>
    </row>
    <row r="24138" spans="1:22">
      <c r="A24138" t="n">
        <v>205128</v>
      </c>
      <c r="B24138" s="25" t="n">
        <v>16</v>
      </c>
      <c r="C24138" s="7" t="n">
        <v>0</v>
      </c>
    </row>
    <row r="24139" spans="1:22">
      <c r="A24139" t="s">
        <v>4</v>
      </c>
      <c r="B24139" s="4" t="s">
        <v>5</v>
      </c>
      <c r="C24139" s="4" t="s">
        <v>7</v>
      </c>
      <c r="D24139" s="4" t="s">
        <v>8</v>
      </c>
      <c r="E24139" s="4" t="s">
        <v>8</v>
      </c>
      <c r="F24139" s="4" t="s">
        <v>9</v>
      </c>
    </row>
    <row r="24140" spans="1:22">
      <c r="A24140" t="n">
        <v>205131</v>
      </c>
      <c r="B24140" s="22" t="n">
        <v>20</v>
      </c>
      <c r="C24140" s="7" t="n">
        <v>1</v>
      </c>
      <c r="D24140" s="7" t="n">
        <v>3</v>
      </c>
      <c r="E24140" s="7" t="n">
        <v>10</v>
      </c>
      <c r="F24140" s="7" t="s">
        <v>96</v>
      </c>
    </row>
    <row r="24141" spans="1:22">
      <c r="A24141" t="s">
        <v>4</v>
      </c>
      <c r="B24141" s="4" t="s">
        <v>5</v>
      </c>
      <c r="C24141" s="4" t="s">
        <v>7</v>
      </c>
    </row>
    <row r="24142" spans="1:22">
      <c r="A24142" t="n">
        <v>205149</v>
      </c>
      <c r="B24142" s="25" t="n">
        <v>16</v>
      </c>
      <c r="C24142" s="7" t="n">
        <v>0</v>
      </c>
    </row>
    <row r="24143" spans="1:22">
      <c r="A24143" t="s">
        <v>4</v>
      </c>
      <c r="B24143" s="4" t="s">
        <v>5</v>
      </c>
      <c r="C24143" s="4" t="s">
        <v>7</v>
      </c>
      <c r="D24143" s="4" t="s">
        <v>8</v>
      </c>
      <c r="E24143" s="4" t="s">
        <v>8</v>
      </c>
      <c r="F24143" s="4" t="s">
        <v>9</v>
      </c>
    </row>
    <row r="24144" spans="1:22">
      <c r="A24144" t="n">
        <v>205152</v>
      </c>
      <c r="B24144" s="22" t="n">
        <v>20</v>
      </c>
      <c r="C24144" s="7" t="n">
        <v>2</v>
      </c>
      <c r="D24144" s="7" t="n">
        <v>3</v>
      </c>
      <c r="E24144" s="7" t="n">
        <v>10</v>
      </c>
      <c r="F24144" s="7" t="s">
        <v>96</v>
      </c>
    </row>
    <row r="24145" spans="1:22">
      <c r="A24145" t="s">
        <v>4</v>
      </c>
      <c r="B24145" s="4" t="s">
        <v>5</v>
      </c>
      <c r="C24145" s="4" t="s">
        <v>7</v>
      </c>
    </row>
    <row r="24146" spans="1:22">
      <c r="A24146" t="n">
        <v>205170</v>
      </c>
      <c r="B24146" s="25" t="n">
        <v>16</v>
      </c>
      <c r="C24146" s="7" t="n">
        <v>0</v>
      </c>
    </row>
    <row r="24147" spans="1:22">
      <c r="A24147" t="s">
        <v>4</v>
      </c>
      <c r="B24147" s="4" t="s">
        <v>5</v>
      </c>
      <c r="C24147" s="4" t="s">
        <v>7</v>
      </c>
      <c r="D24147" s="4" t="s">
        <v>8</v>
      </c>
      <c r="E24147" s="4" t="s">
        <v>8</v>
      </c>
      <c r="F24147" s="4" t="s">
        <v>9</v>
      </c>
    </row>
    <row r="24148" spans="1:22">
      <c r="A24148" t="n">
        <v>205173</v>
      </c>
      <c r="B24148" s="22" t="n">
        <v>20</v>
      </c>
      <c r="C24148" s="7" t="n">
        <v>3</v>
      </c>
      <c r="D24148" s="7" t="n">
        <v>3</v>
      </c>
      <c r="E24148" s="7" t="n">
        <v>10</v>
      </c>
      <c r="F24148" s="7" t="s">
        <v>96</v>
      </c>
    </row>
    <row r="24149" spans="1:22">
      <c r="A24149" t="s">
        <v>4</v>
      </c>
      <c r="B24149" s="4" t="s">
        <v>5</v>
      </c>
      <c r="C24149" s="4" t="s">
        <v>7</v>
      </c>
    </row>
    <row r="24150" spans="1:22">
      <c r="A24150" t="n">
        <v>205191</v>
      </c>
      <c r="B24150" s="25" t="n">
        <v>16</v>
      </c>
      <c r="C24150" s="7" t="n">
        <v>0</v>
      </c>
    </row>
    <row r="24151" spans="1:22">
      <c r="A24151" t="s">
        <v>4</v>
      </c>
      <c r="B24151" s="4" t="s">
        <v>5</v>
      </c>
      <c r="C24151" s="4" t="s">
        <v>7</v>
      </c>
      <c r="D24151" s="4" t="s">
        <v>8</v>
      </c>
      <c r="E24151" s="4" t="s">
        <v>8</v>
      </c>
      <c r="F24151" s="4" t="s">
        <v>9</v>
      </c>
    </row>
    <row r="24152" spans="1:22">
      <c r="A24152" t="n">
        <v>205194</v>
      </c>
      <c r="B24152" s="22" t="n">
        <v>20</v>
      </c>
      <c r="C24152" s="7" t="n">
        <v>4</v>
      </c>
      <c r="D24152" s="7" t="n">
        <v>3</v>
      </c>
      <c r="E24152" s="7" t="n">
        <v>10</v>
      </c>
      <c r="F24152" s="7" t="s">
        <v>96</v>
      </c>
    </row>
    <row r="24153" spans="1:22">
      <c r="A24153" t="s">
        <v>4</v>
      </c>
      <c r="B24153" s="4" t="s">
        <v>5</v>
      </c>
      <c r="C24153" s="4" t="s">
        <v>7</v>
      </c>
    </row>
    <row r="24154" spans="1:22">
      <c r="A24154" t="n">
        <v>205212</v>
      </c>
      <c r="B24154" s="25" t="n">
        <v>16</v>
      </c>
      <c r="C24154" s="7" t="n">
        <v>0</v>
      </c>
    </row>
    <row r="24155" spans="1:22">
      <c r="A24155" t="s">
        <v>4</v>
      </c>
      <c r="B24155" s="4" t="s">
        <v>5</v>
      </c>
      <c r="C24155" s="4" t="s">
        <v>7</v>
      </c>
      <c r="D24155" s="4" t="s">
        <v>8</v>
      </c>
      <c r="E24155" s="4" t="s">
        <v>8</v>
      </c>
      <c r="F24155" s="4" t="s">
        <v>9</v>
      </c>
    </row>
    <row r="24156" spans="1:22">
      <c r="A24156" t="n">
        <v>205215</v>
      </c>
      <c r="B24156" s="22" t="n">
        <v>20</v>
      </c>
      <c r="C24156" s="7" t="n">
        <v>5</v>
      </c>
      <c r="D24156" s="7" t="n">
        <v>3</v>
      </c>
      <c r="E24156" s="7" t="n">
        <v>10</v>
      </c>
      <c r="F24156" s="7" t="s">
        <v>96</v>
      </c>
    </row>
    <row r="24157" spans="1:22">
      <c r="A24157" t="s">
        <v>4</v>
      </c>
      <c r="B24157" s="4" t="s">
        <v>5</v>
      </c>
      <c r="C24157" s="4" t="s">
        <v>7</v>
      </c>
    </row>
    <row r="24158" spans="1:22">
      <c r="A24158" t="n">
        <v>205233</v>
      </c>
      <c r="B24158" s="25" t="n">
        <v>16</v>
      </c>
      <c r="C24158" s="7" t="n">
        <v>0</v>
      </c>
    </row>
    <row r="24159" spans="1:22">
      <c r="A24159" t="s">
        <v>4</v>
      </c>
      <c r="B24159" s="4" t="s">
        <v>5</v>
      </c>
      <c r="C24159" s="4" t="s">
        <v>7</v>
      </c>
      <c r="D24159" s="4" t="s">
        <v>8</v>
      </c>
      <c r="E24159" s="4" t="s">
        <v>8</v>
      </c>
      <c r="F24159" s="4" t="s">
        <v>9</v>
      </c>
    </row>
    <row r="24160" spans="1:22">
      <c r="A24160" t="n">
        <v>205236</v>
      </c>
      <c r="B24160" s="22" t="n">
        <v>20</v>
      </c>
      <c r="C24160" s="7" t="n">
        <v>6</v>
      </c>
      <c r="D24160" s="7" t="n">
        <v>3</v>
      </c>
      <c r="E24160" s="7" t="n">
        <v>10</v>
      </c>
      <c r="F24160" s="7" t="s">
        <v>96</v>
      </c>
    </row>
    <row r="24161" spans="1:6">
      <c r="A24161" t="s">
        <v>4</v>
      </c>
      <c r="B24161" s="4" t="s">
        <v>5</v>
      </c>
      <c r="C24161" s="4" t="s">
        <v>7</v>
      </c>
    </row>
    <row r="24162" spans="1:6">
      <c r="A24162" t="n">
        <v>205254</v>
      </c>
      <c r="B24162" s="25" t="n">
        <v>16</v>
      </c>
      <c r="C24162" s="7" t="n">
        <v>0</v>
      </c>
    </row>
    <row r="24163" spans="1:6">
      <c r="A24163" t="s">
        <v>4</v>
      </c>
      <c r="B24163" s="4" t="s">
        <v>5</v>
      </c>
      <c r="C24163" s="4" t="s">
        <v>7</v>
      </c>
      <c r="D24163" s="4" t="s">
        <v>8</v>
      </c>
      <c r="E24163" s="4" t="s">
        <v>8</v>
      </c>
      <c r="F24163" s="4" t="s">
        <v>9</v>
      </c>
    </row>
    <row r="24164" spans="1:6">
      <c r="A24164" t="n">
        <v>205257</v>
      </c>
      <c r="B24164" s="22" t="n">
        <v>20</v>
      </c>
      <c r="C24164" s="7" t="n">
        <v>7</v>
      </c>
      <c r="D24164" s="7" t="n">
        <v>3</v>
      </c>
      <c r="E24164" s="7" t="n">
        <v>10</v>
      </c>
      <c r="F24164" s="7" t="s">
        <v>96</v>
      </c>
    </row>
    <row r="24165" spans="1:6">
      <c r="A24165" t="s">
        <v>4</v>
      </c>
      <c r="B24165" s="4" t="s">
        <v>5</v>
      </c>
      <c r="C24165" s="4" t="s">
        <v>7</v>
      </c>
    </row>
    <row r="24166" spans="1:6">
      <c r="A24166" t="n">
        <v>205275</v>
      </c>
      <c r="B24166" s="25" t="n">
        <v>16</v>
      </c>
      <c r="C24166" s="7" t="n">
        <v>0</v>
      </c>
    </row>
    <row r="24167" spans="1:6">
      <c r="A24167" t="s">
        <v>4</v>
      </c>
      <c r="B24167" s="4" t="s">
        <v>5</v>
      </c>
      <c r="C24167" s="4" t="s">
        <v>7</v>
      </c>
      <c r="D24167" s="4" t="s">
        <v>8</v>
      </c>
      <c r="E24167" s="4" t="s">
        <v>8</v>
      </c>
      <c r="F24167" s="4" t="s">
        <v>9</v>
      </c>
    </row>
    <row r="24168" spans="1:6">
      <c r="A24168" t="n">
        <v>205278</v>
      </c>
      <c r="B24168" s="22" t="n">
        <v>20</v>
      </c>
      <c r="C24168" s="7" t="n">
        <v>8</v>
      </c>
      <c r="D24168" s="7" t="n">
        <v>3</v>
      </c>
      <c r="E24168" s="7" t="n">
        <v>10</v>
      </c>
      <c r="F24168" s="7" t="s">
        <v>96</v>
      </c>
    </row>
    <row r="24169" spans="1:6">
      <c r="A24169" t="s">
        <v>4</v>
      </c>
      <c r="B24169" s="4" t="s">
        <v>5</v>
      </c>
      <c r="C24169" s="4" t="s">
        <v>7</v>
      </c>
    </row>
    <row r="24170" spans="1:6">
      <c r="A24170" t="n">
        <v>205296</v>
      </c>
      <c r="B24170" s="25" t="n">
        <v>16</v>
      </c>
      <c r="C24170" s="7" t="n">
        <v>0</v>
      </c>
    </row>
    <row r="24171" spans="1:6">
      <c r="A24171" t="s">
        <v>4</v>
      </c>
      <c r="B24171" s="4" t="s">
        <v>5</v>
      </c>
      <c r="C24171" s="4" t="s">
        <v>7</v>
      </c>
      <c r="D24171" s="4" t="s">
        <v>8</v>
      </c>
      <c r="E24171" s="4" t="s">
        <v>8</v>
      </c>
      <c r="F24171" s="4" t="s">
        <v>9</v>
      </c>
    </row>
    <row r="24172" spans="1:6">
      <c r="A24172" t="n">
        <v>205299</v>
      </c>
      <c r="B24172" s="22" t="n">
        <v>20</v>
      </c>
      <c r="C24172" s="7" t="n">
        <v>9</v>
      </c>
      <c r="D24172" s="7" t="n">
        <v>3</v>
      </c>
      <c r="E24172" s="7" t="n">
        <v>10</v>
      </c>
      <c r="F24172" s="7" t="s">
        <v>96</v>
      </c>
    </row>
    <row r="24173" spans="1:6">
      <c r="A24173" t="s">
        <v>4</v>
      </c>
      <c r="B24173" s="4" t="s">
        <v>5</v>
      </c>
      <c r="C24173" s="4" t="s">
        <v>7</v>
      </c>
    </row>
    <row r="24174" spans="1:6">
      <c r="A24174" t="n">
        <v>205317</v>
      </c>
      <c r="B24174" s="25" t="n">
        <v>16</v>
      </c>
      <c r="C24174" s="7" t="n">
        <v>0</v>
      </c>
    </row>
    <row r="24175" spans="1:6">
      <c r="A24175" t="s">
        <v>4</v>
      </c>
      <c r="B24175" s="4" t="s">
        <v>5</v>
      </c>
      <c r="C24175" s="4" t="s">
        <v>7</v>
      </c>
      <c r="D24175" s="4" t="s">
        <v>8</v>
      </c>
      <c r="E24175" s="4" t="s">
        <v>8</v>
      </c>
      <c r="F24175" s="4" t="s">
        <v>9</v>
      </c>
    </row>
    <row r="24176" spans="1:6">
      <c r="A24176" t="n">
        <v>205320</v>
      </c>
      <c r="B24176" s="22" t="n">
        <v>20</v>
      </c>
      <c r="C24176" s="7" t="n">
        <v>7032</v>
      </c>
      <c r="D24176" s="7" t="n">
        <v>3</v>
      </c>
      <c r="E24176" s="7" t="n">
        <v>10</v>
      </c>
      <c r="F24176" s="7" t="s">
        <v>96</v>
      </c>
    </row>
    <row r="24177" spans="1:6">
      <c r="A24177" t="s">
        <v>4</v>
      </c>
      <c r="B24177" s="4" t="s">
        <v>5</v>
      </c>
      <c r="C24177" s="4" t="s">
        <v>7</v>
      </c>
    </row>
    <row r="24178" spans="1:6">
      <c r="A24178" t="n">
        <v>205338</v>
      </c>
      <c r="B24178" s="25" t="n">
        <v>16</v>
      </c>
      <c r="C24178" s="7" t="n">
        <v>0</v>
      </c>
    </row>
    <row r="24179" spans="1:6">
      <c r="A24179" t="s">
        <v>4</v>
      </c>
      <c r="B24179" s="4" t="s">
        <v>5</v>
      </c>
      <c r="C24179" s="4" t="s">
        <v>7</v>
      </c>
      <c r="D24179" s="4" t="s">
        <v>8</v>
      </c>
      <c r="E24179" s="4" t="s">
        <v>8</v>
      </c>
      <c r="F24179" s="4" t="s">
        <v>9</v>
      </c>
    </row>
    <row r="24180" spans="1:6">
      <c r="A24180" t="n">
        <v>205341</v>
      </c>
      <c r="B24180" s="22" t="n">
        <v>20</v>
      </c>
      <c r="C24180" s="7" t="n">
        <v>11</v>
      </c>
      <c r="D24180" s="7" t="n">
        <v>3</v>
      </c>
      <c r="E24180" s="7" t="n">
        <v>10</v>
      </c>
      <c r="F24180" s="7" t="s">
        <v>96</v>
      </c>
    </row>
    <row r="24181" spans="1:6">
      <c r="A24181" t="s">
        <v>4</v>
      </c>
      <c r="B24181" s="4" t="s">
        <v>5</v>
      </c>
      <c r="C24181" s="4" t="s">
        <v>7</v>
      </c>
    </row>
    <row r="24182" spans="1:6">
      <c r="A24182" t="n">
        <v>205359</v>
      </c>
      <c r="B24182" s="25" t="n">
        <v>16</v>
      </c>
      <c r="C24182" s="7" t="n">
        <v>0</v>
      </c>
    </row>
    <row r="24183" spans="1:6">
      <c r="A24183" t="s">
        <v>4</v>
      </c>
      <c r="B24183" s="4" t="s">
        <v>5</v>
      </c>
      <c r="C24183" s="4" t="s">
        <v>7</v>
      </c>
      <c r="D24183" s="4" t="s">
        <v>8</v>
      </c>
      <c r="E24183" s="4" t="s">
        <v>8</v>
      </c>
      <c r="F24183" s="4" t="s">
        <v>9</v>
      </c>
    </row>
    <row r="24184" spans="1:6">
      <c r="A24184" t="n">
        <v>205362</v>
      </c>
      <c r="B24184" s="22" t="n">
        <v>20</v>
      </c>
      <c r="C24184" s="7" t="n">
        <v>12</v>
      </c>
      <c r="D24184" s="7" t="n">
        <v>3</v>
      </c>
      <c r="E24184" s="7" t="n">
        <v>10</v>
      </c>
      <c r="F24184" s="7" t="s">
        <v>96</v>
      </c>
    </row>
    <row r="24185" spans="1:6">
      <c r="A24185" t="s">
        <v>4</v>
      </c>
      <c r="B24185" s="4" t="s">
        <v>5</v>
      </c>
      <c r="C24185" s="4" t="s">
        <v>7</v>
      </c>
    </row>
    <row r="24186" spans="1:6">
      <c r="A24186" t="n">
        <v>205380</v>
      </c>
      <c r="B24186" s="25" t="n">
        <v>16</v>
      </c>
      <c r="C24186" s="7" t="n">
        <v>0</v>
      </c>
    </row>
    <row r="24187" spans="1:6">
      <c r="A24187" t="s">
        <v>4</v>
      </c>
      <c r="B24187" s="4" t="s">
        <v>5</v>
      </c>
      <c r="C24187" s="4" t="s">
        <v>7</v>
      </c>
      <c r="D24187" s="4" t="s">
        <v>8</v>
      </c>
      <c r="E24187" s="4" t="s">
        <v>8</v>
      </c>
      <c r="F24187" s="4" t="s">
        <v>9</v>
      </c>
    </row>
    <row r="24188" spans="1:6">
      <c r="A24188" t="n">
        <v>205383</v>
      </c>
      <c r="B24188" s="22" t="n">
        <v>20</v>
      </c>
      <c r="C24188" s="7" t="n">
        <v>13</v>
      </c>
      <c r="D24188" s="7" t="n">
        <v>3</v>
      </c>
      <c r="E24188" s="7" t="n">
        <v>10</v>
      </c>
      <c r="F24188" s="7" t="s">
        <v>96</v>
      </c>
    </row>
    <row r="24189" spans="1:6">
      <c r="A24189" t="s">
        <v>4</v>
      </c>
      <c r="B24189" s="4" t="s">
        <v>5</v>
      </c>
      <c r="C24189" s="4" t="s">
        <v>7</v>
      </c>
    </row>
    <row r="24190" spans="1:6">
      <c r="A24190" t="n">
        <v>205401</v>
      </c>
      <c r="B24190" s="25" t="n">
        <v>16</v>
      </c>
      <c r="C24190" s="7" t="n">
        <v>0</v>
      </c>
    </row>
    <row r="24191" spans="1:6">
      <c r="A24191" t="s">
        <v>4</v>
      </c>
      <c r="B24191" s="4" t="s">
        <v>5</v>
      </c>
      <c r="C24191" s="4" t="s">
        <v>7</v>
      </c>
      <c r="D24191" s="4" t="s">
        <v>8</v>
      </c>
      <c r="E24191" s="4" t="s">
        <v>8</v>
      </c>
      <c r="F24191" s="4" t="s">
        <v>9</v>
      </c>
    </row>
    <row r="24192" spans="1:6">
      <c r="A24192" t="n">
        <v>205404</v>
      </c>
      <c r="B24192" s="22" t="n">
        <v>20</v>
      </c>
      <c r="C24192" s="7" t="n">
        <v>80</v>
      </c>
      <c r="D24192" s="7" t="n">
        <v>3</v>
      </c>
      <c r="E24192" s="7" t="n">
        <v>10</v>
      </c>
      <c r="F24192" s="7" t="s">
        <v>96</v>
      </c>
    </row>
    <row r="24193" spans="1:6">
      <c r="A24193" t="s">
        <v>4</v>
      </c>
      <c r="B24193" s="4" t="s">
        <v>5</v>
      </c>
      <c r="C24193" s="4" t="s">
        <v>7</v>
      </c>
    </row>
    <row r="24194" spans="1:6">
      <c r="A24194" t="n">
        <v>205422</v>
      </c>
      <c r="B24194" s="25" t="n">
        <v>16</v>
      </c>
      <c r="C24194" s="7" t="n">
        <v>0</v>
      </c>
    </row>
    <row r="24195" spans="1:6">
      <c r="A24195" t="s">
        <v>4</v>
      </c>
      <c r="B24195" s="4" t="s">
        <v>5</v>
      </c>
      <c r="C24195" s="4" t="s">
        <v>7</v>
      </c>
      <c r="D24195" s="4" t="s">
        <v>8</v>
      </c>
      <c r="E24195" s="4" t="s">
        <v>8</v>
      </c>
      <c r="F24195" s="4" t="s">
        <v>9</v>
      </c>
    </row>
    <row r="24196" spans="1:6">
      <c r="A24196" t="n">
        <v>205425</v>
      </c>
      <c r="B24196" s="22" t="n">
        <v>20</v>
      </c>
      <c r="C24196" s="7" t="n">
        <v>18</v>
      </c>
      <c r="D24196" s="7" t="n">
        <v>3</v>
      </c>
      <c r="E24196" s="7" t="n">
        <v>10</v>
      </c>
      <c r="F24196" s="7" t="s">
        <v>96</v>
      </c>
    </row>
    <row r="24197" spans="1:6">
      <c r="A24197" t="s">
        <v>4</v>
      </c>
      <c r="B24197" s="4" t="s">
        <v>5</v>
      </c>
      <c r="C24197" s="4" t="s">
        <v>7</v>
      </c>
    </row>
    <row r="24198" spans="1:6">
      <c r="A24198" t="n">
        <v>205443</v>
      </c>
      <c r="B24198" s="25" t="n">
        <v>16</v>
      </c>
      <c r="C24198" s="7" t="n">
        <v>0</v>
      </c>
    </row>
    <row r="24199" spans="1:6">
      <c r="A24199" t="s">
        <v>4</v>
      </c>
      <c r="B24199" s="4" t="s">
        <v>5</v>
      </c>
      <c r="C24199" s="4" t="s">
        <v>7</v>
      </c>
      <c r="D24199" s="4" t="s">
        <v>8</v>
      </c>
      <c r="E24199" s="4" t="s">
        <v>8</v>
      </c>
      <c r="F24199" s="4" t="s">
        <v>9</v>
      </c>
    </row>
    <row r="24200" spans="1:6">
      <c r="A24200" t="n">
        <v>205446</v>
      </c>
      <c r="B24200" s="22" t="n">
        <v>20</v>
      </c>
      <c r="C24200" s="7" t="n">
        <v>82</v>
      </c>
      <c r="D24200" s="7" t="n">
        <v>3</v>
      </c>
      <c r="E24200" s="7" t="n">
        <v>10</v>
      </c>
      <c r="F24200" s="7" t="s">
        <v>96</v>
      </c>
    </row>
    <row r="24201" spans="1:6">
      <c r="A24201" t="s">
        <v>4</v>
      </c>
      <c r="B24201" s="4" t="s">
        <v>5</v>
      </c>
      <c r="C24201" s="4" t="s">
        <v>7</v>
      </c>
    </row>
    <row r="24202" spans="1:6">
      <c r="A24202" t="n">
        <v>205464</v>
      </c>
      <c r="B24202" s="25" t="n">
        <v>16</v>
      </c>
      <c r="C24202" s="7" t="n">
        <v>0</v>
      </c>
    </row>
    <row r="24203" spans="1:6">
      <c r="A24203" t="s">
        <v>4</v>
      </c>
      <c r="B24203" s="4" t="s">
        <v>5</v>
      </c>
      <c r="C24203" s="4" t="s">
        <v>7</v>
      </c>
      <c r="D24203" s="4" t="s">
        <v>8</v>
      </c>
      <c r="E24203" s="4" t="s">
        <v>8</v>
      </c>
      <c r="F24203" s="4" t="s">
        <v>9</v>
      </c>
    </row>
    <row r="24204" spans="1:6">
      <c r="A24204" t="n">
        <v>205467</v>
      </c>
      <c r="B24204" s="22" t="n">
        <v>20</v>
      </c>
      <c r="C24204" s="7" t="n">
        <v>15</v>
      </c>
      <c r="D24204" s="7" t="n">
        <v>3</v>
      </c>
      <c r="E24204" s="7" t="n">
        <v>10</v>
      </c>
      <c r="F24204" s="7" t="s">
        <v>96</v>
      </c>
    </row>
    <row r="24205" spans="1:6">
      <c r="A24205" t="s">
        <v>4</v>
      </c>
      <c r="B24205" s="4" t="s">
        <v>5</v>
      </c>
      <c r="C24205" s="4" t="s">
        <v>7</v>
      </c>
    </row>
    <row r="24206" spans="1:6">
      <c r="A24206" t="n">
        <v>205485</v>
      </c>
      <c r="B24206" s="25" t="n">
        <v>16</v>
      </c>
      <c r="C24206" s="7" t="n">
        <v>0</v>
      </c>
    </row>
    <row r="24207" spans="1:6">
      <c r="A24207" t="s">
        <v>4</v>
      </c>
      <c r="B24207" s="4" t="s">
        <v>5</v>
      </c>
      <c r="C24207" s="4" t="s">
        <v>7</v>
      </c>
      <c r="D24207" s="4" t="s">
        <v>8</v>
      </c>
      <c r="E24207" s="4" t="s">
        <v>8</v>
      </c>
      <c r="F24207" s="4" t="s">
        <v>9</v>
      </c>
    </row>
    <row r="24208" spans="1:6">
      <c r="A24208" t="n">
        <v>205488</v>
      </c>
      <c r="B24208" s="22" t="n">
        <v>20</v>
      </c>
      <c r="C24208" s="7" t="n">
        <v>7008</v>
      </c>
      <c r="D24208" s="7" t="n">
        <v>3</v>
      </c>
      <c r="E24208" s="7" t="n">
        <v>10</v>
      </c>
      <c r="F24208" s="7" t="s">
        <v>96</v>
      </c>
    </row>
    <row r="24209" spans="1:6">
      <c r="A24209" t="s">
        <v>4</v>
      </c>
      <c r="B24209" s="4" t="s">
        <v>5</v>
      </c>
      <c r="C24209" s="4" t="s">
        <v>7</v>
      </c>
    </row>
    <row r="24210" spans="1:6">
      <c r="A24210" t="n">
        <v>205506</v>
      </c>
      <c r="B24210" s="25" t="n">
        <v>16</v>
      </c>
      <c r="C24210" s="7" t="n">
        <v>0</v>
      </c>
    </row>
    <row r="24211" spans="1:6">
      <c r="A24211" t="s">
        <v>4</v>
      </c>
      <c r="B24211" s="4" t="s">
        <v>5</v>
      </c>
      <c r="C24211" s="4" t="s">
        <v>7</v>
      </c>
      <c r="D24211" s="4" t="s">
        <v>8</v>
      </c>
      <c r="E24211" s="4" t="s">
        <v>8</v>
      </c>
      <c r="F24211" s="4" t="s">
        <v>9</v>
      </c>
    </row>
    <row r="24212" spans="1:6">
      <c r="A24212" t="n">
        <v>205509</v>
      </c>
      <c r="B24212" s="22" t="n">
        <v>20</v>
      </c>
      <c r="C24212" s="7" t="n">
        <v>7007</v>
      </c>
      <c r="D24212" s="7" t="n">
        <v>3</v>
      </c>
      <c r="E24212" s="7" t="n">
        <v>10</v>
      </c>
      <c r="F24212" s="7" t="s">
        <v>96</v>
      </c>
    </row>
    <row r="24213" spans="1:6">
      <c r="A24213" t="s">
        <v>4</v>
      </c>
      <c r="B24213" s="4" t="s">
        <v>5</v>
      </c>
      <c r="C24213" s="4" t="s">
        <v>7</v>
      </c>
    </row>
    <row r="24214" spans="1:6">
      <c r="A24214" t="n">
        <v>205527</v>
      </c>
      <c r="B24214" s="25" t="n">
        <v>16</v>
      </c>
      <c r="C24214" s="7" t="n">
        <v>0</v>
      </c>
    </row>
    <row r="24215" spans="1:6">
      <c r="A24215" t="s">
        <v>4</v>
      </c>
      <c r="B24215" s="4" t="s">
        <v>5</v>
      </c>
      <c r="C24215" s="4" t="s">
        <v>7</v>
      </c>
      <c r="D24215" s="4" t="s">
        <v>8</v>
      </c>
      <c r="E24215" s="4" t="s">
        <v>8</v>
      </c>
      <c r="F24215" s="4" t="s">
        <v>9</v>
      </c>
    </row>
    <row r="24216" spans="1:6">
      <c r="A24216" t="n">
        <v>205530</v>
      </c>
      <c r="B24216" s="22" t="n">
        <v>20</v>
      </c>
      <c r="C24216" s="7" t="n">
        <v>7021</v>
      </c>
      <c r="D24216" s="7" t="n">
        <v>3</v>
      </c>
      <c r="E24216" s="7" t="n">
        <v>10</v>
      </c>
      <c r="F24216" s="7" t="s">
        <v>96</v>
      </c>
    </row>
    <row r="24217" spans="1:6">
      <c r="A24217" t="s">
        <v>4</v>
      </c>
      <c r="B24217" s="4" t="s">
        <v>5</v>
      </c>
      <c r="C24217" s="4" t="s">
        <v>7</v>
      </c>
    </row>
    <row r="24218" spans="1:6">
      <c r="A24218" t="n">
        <v>205548</v>
      </c>
      <c r="B24218" s="25" t="n">
        <v>16</v>
      </c>
      <c r="C24218" s="7" t="n">
        <v>0</v>
      </c>
    </row>
    <row r="24219" spans="1:6">
      <c r="A24219" t="s">
        <v>4</v>
      </c>
      <c r="B24219" s="4" t="s">
        <v>5</v>
      </c>
      <c r="C24219" s="4" t="s">
        <v>7</v>
      </c>
      <c r="D24219" s="4" t="s">
        <v>14</v>
      </c>
    </row>
    <row r="24220" spans="1:6">
      <c r="A24220" t="n">
        <v>205551</v>
      </c>
      <c r="B24220" s="30" t="n">
        <v>43</v>
      </c>
      <c r="C24220" s="7" t="n">
        <v>82</v>
      </c>
      <c r="D24220" s="7" t="n">
        <v>256</v>
      </c>
    </row>
    <row r="24221" spans="1:6">
      <c r="A24221" t="s">
        <v>4</v>
      </c>
      <c r="B24221" s="4" t="s">
        <v>5</v>
      </c>
      <c r="C24221" s="4" t="s">
        <v>7</v>
      </c>
      <c r="D24221" s="4" t="s">
        <v>14</v>
      </c>
    </row>
    <row r="24222" spans="1:6">
      <c r="A24222" t="n">
        <v>205558</v>
      </c>
      <c r="B24222" s="30" t="n">
        <v>43</v>
      </c>
      <c r="C24222" s="7" t="n">
        <v>15</v>
      </c>
      <c r="D24222" s="7" t="n">
        <v>256</v>
      </c>
    </row>
    <row r="24223" spans="1:6">
      <c r="A24223" t="s">
        <v>4</v>
      </c>
      <c r="B24223" s="4" t="s">
        <v>5</v>
      </c>
      <c r="C24223" s="4" t="s">
        <v>7</v>
      </c>
      <c r="D24223" s="4" t="s">
        <v>14</v>
      </c>
    </row>
    <row r="24224" spans="1:6">
      <c r="A24224" t="n">
        <v>205565</v>
      </c>
      <c r="B24224" s="30" t="n">
        <v>43</v>
      </c>
      <c r="C24224" s="7" t="n">
        <v>7008</v>
      </c>
      <c r="D24224" s="7" t="n">
        <v>256</v>
      </c>
    </row>
    <row r="24225" spans="1:6">
      <c r="A24225" t="s">
        <v>4</v>
      </c>
      <c r="B24225" s="4" t="s">
        <v>5</v>
      </c>
      <c r="C24225" s="4" t="s">
        <v>7</v>
      </c>
      <c r="D24225" s="4" t="s">
        <v>14</v>
      </c>
    </row>
    <row r="24226" spans="1:6">
      <c r="A24226" t="n">
        <v>205572</v>
      </c>
      <c r="B24226" s="30" t="n">
        <v>43</v>
      </c>
      <c r="C24226" s="7" t="n">
        <v>7007</v>
      </c>
      <c r="D24226" s="7" t="n">
        <v>256</v>
      </c>
    </row>
    <row r="24227" spans="1:6">
      <c r="A24227" t="s">
        <v>4</v>
      </c>
      <c r="B24227" s="4" t="s">
        <v>5</v>
      </c>
      <c r="C24227" s="4" t="s">
        <v>7</v>
      </c>
      <c r="D24227" s="4" t="s">
        <v>14</v>
      </c>
    </row>
    <row r="24228" spans="1:6">
      <c r="A24228" t="n">
        <v>205579</v>
      </c>
      <c r="B24228" s="30" t="n">
        <v>43</v>
      </c>
      <c r="C24228" s="7" t="n">
        <v>7021</v>
      </c>
      <c r="D24228" s="7" t="n">
        <v>256</v>
      </c>
    </row>
    <row r="24229" spans="1:6">
      <c r="A24229" t="s">
        <v>4</v>
      </c>
      <c r="B24229" s="4" t="s">
        <v>5</v>
      </c>
      <c r="C24229" s="4" t="s">
        <v>8</v>
      </c>
    </row>
    <row r="24230" spans="1:6">
      <c r="A24230" t="n">
        <v>205586</v>
      </c>
      <c r="B24230" s="69" t="n">
        <v>116</v>
      </c>
      <c r="C24230" s="7" t="n">
        <v>0</v>
      </c>
    </row>
    <row r="24231" spans="1:6">
      <c r="A24231" t="s">
        <v>4</v>
      </c>
      <c r="B24231" s="4" t="s">
        <v>5</v>
      </c>
      <c r="C24231" s="4" t="s">
        <v>8</v>
      </c>
      <c r="D24231" s="4" t="s">
        <v>7</v>
      </c>
    </row>
    <row r="24232" spans="1:6">
      <c r="A24232" t="n">
        <v>205588</v>
      </c>
      <c r="B24232" s="69" t="n">
        <v>116</v>
      </c>
      <c r="C24232" s="7" t="n">
        <v>2</v>
      </c>
      <c r="D24232" s="7" t="n">
        <v>1</v>
      </c>
    </row>
    <row r="24233" spans="1:6">
      <c r="A24233" t="s">
        <v>4</v>
      </c>
      <c r="B24233" s="4" t="s">
        <v>5</v>
      </c>
      <c r="C24233" s="4" t="s">
        <v>8</v>
      </c>
      <c r="D24233" s="4" t="s">
        <v>14</v>
      </c>
    </row>
    <row r="24234" spans="1:6">
      <c r="A24234" t="n">
        <v>205592</v>
      </c>
      <c r="B24234" s="69" t="n">
        <v>116</v>
      </c>
      <c r="C24234" s="7" t="n">
        <v>5</v>
      </c>
      <c r="D24234" s="7" t="n">
        <v>1097859072</v>
      </c>
    </row>
    <row r="24235" spans="1:6">
      <c r="A24235" t="s">
        <v>4</v>
      </c>
      <c r="B24235" s="4" t="s">
        <v>5</v>
      </c>
      <c r="C24235" s="4" t="s">
        <v>8</v>
      </c>
      <c r="D24235" s="4" t="s">
        <v>7</v>
      </c>
    </row>
    <row r="24236" spans="1:6">
      <c r="A24236" t="n">
        <v>205598</v>
      </c>
      <c r="B24236" s="69" t="n">
        <v>116</v>
      </c>
      <c r="C24236" s="7" t="n">
        <v>6</v>
      </c>
      <c r="D24236" s="7" t="n">
        <v>1</v>
      </c>
    </row>
    <row r="24237" spans="1:6">
      <c r="A24237" t="s">
        <v>4</v>
      </c>
      <c r="B24237" s="4" t="s">
        <v>5</v>
      </c>
      <c r="C24237" s="4" t="s">
        <v>8</v>
      </c>
      <c r="D24237" s="4" t="s">
        <v>8</v>
      </c>
      <c r="E24237" s="4" t="s">
        <v>9</v>
      </c>
    </row>
    <row r="24238" spans="1:6">
      <c r="A24238" t="n">
        <v>205602</v>
      </c>
      <c r="B24238" s="65" t="n">
        <v>39</v>
      </c>
      <c r="C24238" s="7" t="n">
        <v>21</v>
      </c>
      <c r="D24238" s="7" t="n">
        <v>0</v>
      </c>
      <c r="E24238" s="7" t="s">
        <v>1237</v>
      </c>
    </row>
    <row r="24239" spans="1:6">
      <c r="A24239" t="s">
        <v>4</v>
      </c>
      <c r="B24239" s="4" t="s">
        <v>5</v>
      </c>
      <c r="C24239" s="4" t="s">
        <v>8</v>
      </c>
      <c r="D24239" s="4" t="s">
        <v>7</v>
      </c>
      <c r="E24239" s="4" t="s">
        <v>14</v>
      </c>
      <c r="F24239" s="4" t="s">
        <v>7</v>
      </c>
      <c r="G24239" s="4" t="s">
        <v>14</v>
      </c>
      <c r="H24239" s="4" t="s">
        <v>8</v>
      </c>
    </row>
    <row r="24240" spans="1:6">
      <c r="A24240" t="n">
        <v>205611</v>
      </c>
      <c r="B24240" s="14" t="n">
        <v>49</v>
      </c>
      <c r="C24240" s="7" t="n">
        <v>0</v>
      </c>
      <c r="D24240" s="7" t="n">
        <v>5</v>
      </c>
      <c r="E24240" s="7" t="n">
        <v>1065353216</v>
      </c>
      <c r="F24240" s="7" t="n">
        <v>0</v>
      </c>
      <c r="G24240" s="7" t="n">
        <v>0</v>
      </c>
      <c r="H24240" s="7" t="n">
        <v>0</v>
      </c>
    </row>
    <row r="24241" spans="1:8">
      <c r="A24241" t="s">
        <v>4</v>
      </c>
      <c r="B24241" s="4" t="s">
        <v>5</v>
      </c>
      <c r="C24241" s="4" t="s">
        <v>8</v>
      </c>
      <c r="D24241" s="4" t="s">
        <v>7</v>
      </c>
    </row>
    <row r="24242" spans="1:8">
      <c r="A24242" t="n">
        <v>205626</v>
      </c>
      <c r="B24242" s="14" t="n">
        <v>49</v>
      </c>
      <c r="C24242" s="7" t="n">
        <v>6</v>
      </c>
      <c r="D24242" s="7" t="n">
        <v>5</v>
      </c>
    </row>
    <row r="24243" spans="1:8">
      <c r="A24243" t="s">
        <v>4</v>
      </c>
      <c r="B24243" s="4" t="s">
        <v>5</v>
      </c>
      <c r="C24243" s="4" t="s">
        <v>8</v>
      </c>
      <c r="D24243" s="4" t="s">
        <v>7</v>
      </c>
      <c r="E24243" s="4" t="s">
        <v>8</v>
      </c>
      <c r="F24243" s="4" t="s">
        <v>9</v>
      </c>
      <c r="G24243" s="4" t="s">
        <v>9</v>
      </c>
      <c r="H24243" s="4" t="s">
        <v>9</v>
      </c>
      <c r="I24243" s="4" t="s">
        <v>9</v>
      </c>
      <c r="J24243" s="4" t="s">
        <v>9</v>
      </c>
      <c r="K24243" s="4" t="s">
        <v>9</v>
      </c>
      <c r="L24243" s="4" t="s">
        <v>9</v>
      </c>
      <c r="M24243" s="4" t="s">
        <v>9</v>
      </c>
      <c r="N24243" s="4" t="s">
        <v>9</v>
      </c>
      <c r="O24243" s="4" t="s">
        <v>9</v>
      </c>
      <c r="P24243" s="4" t="s">
        <v>9</v>
      </c>
      <c r="Q24243" s="4" t="s">
        <v>9</v>
      </c>
      <c r="R24243" s="4" t="s">
        <v>9</v>
      </c>
      <c r="S24243" s="4" t="s">
        <v>9</v>
      </c>
      <c r="T24243" s="4" t="s">
        <v>9</v>
      </c>
      <c r="U24243" s="4" t="s">
        <v>9</v>
      </c>
    </row>
    <row r="24244" spans="1:8">
      <c r="A24244" t="n">
        <v>205630</v>
      </c>
      <c r="B24244" s="51" t="n">
        <v>36</v>
      </c>
      <c r="C24244" s="7" t="n">
        <v>8</v>
      </c>
      <c r="D24244" s="7" t="n">
        <v>9</v>
      </c>
      <c r="E24244" s="7" t="n">
        <v>0</v>
      </c>
      <c r="F24244" s="7" t="s">
        <v>1238</v>
      </c>
      <c r="G24244" s="7" t="s">
        <v>1239</v>
      </c>
      <c r="H24244" s="7" t="s">
        <v>15</v>
      </c>
      <c r="I24244" s="7" t="s">
        <v>15</v>
      </c>
      <c r="J24244" s="7" t="s">
        <v>15</v>
      </c>
      <c r="K24244" s="7" t="s">
        <v>15</v>
      </c>
      <c r="L24244" s="7" t="s">
        <v>15</v>
      </c>
      <c r="M24244" s="7" t="s">
        <v>15</v>
      </c>
      <c r="N24244" s="7" t="s">
        <v>15</v>
      </c>
      <c r="O24244" s="7" t="s">
        <v>15</v>
      </c>
      <c r="P24244" s="7" t="s">
        <v>15</v>
      </c>
      <c r="Q24244" s="7" t="s">
        <v>15</v>
      </c>
      <c r="R24244" s="7" t="s">
        <v>15</v>
      </c>
      <c r="S24244" s="7" t="s">
        <v>15</v>
      </c>
      <c r="T24244" s="7" t="s">
        <v>15</v>
      </c>
      <c r="U24244" s="7" t="s">
        <v>15</v>
      </c>
    </row>
    <row r="24245" spans="1:8">
      <c r="A24245" t="s">
        <v>4</v>
      </c>
      <c r="B24245" s="4" t="s">
        <v>5</v>
      </c>
      <c r="C24245" s="4" t="s">
        <v>8</v>
      </c>
      <c r="D24245" s="4" t="s">
        <v>7</v>
      </c>
      <c r="E24245" s="4" t="s">
        <v>8</v>
      </c>
      <c r="F24245" s="4" t="s">
        <v>9</v>
      </c>
      <c r="G24245" s="4" t="s">
        <v>9</v>
      </c>
      <c r="H24245" s="4" t="s">
        <v>9</v>
      </c>
      <c r="I24245" s="4" t="s">
        <v>9</v>
      </c>
      <c r="J24245" s="4" t="s">
        <v>9</v>
      </c>
      <c r="K24245" s="4" t="s">
        <v>9</v>
      </c>
      <c r="L24245" s="4" t="s">
        <v>9</v>
      </c>
      <c r="M24245" s="4" t="s">
        <v>9</v>
      </c>
      <c r="N24245" s="4" t="s">
        <v>9</v>
      </c>
      <c r="O24245" s="4" t="s">
        <v>9</v>
      </c>
      <c r="P24245" s="4" t="s">
        <v>9</v>
      </c>
      <c r="Q24245" s="4" t="s">
        <v>9</v>
      </c>
      <c r="R24245" s="4" t="s">
        <v>9</v>
      </c>
      <c r="S24245" s="4" t="s">
        <v>9</v>
      </c>
      <c r="T24245" s="4" t="s">
        <v>9</v>
      </c>
      <c r="U24245" s="4" t="s">
        <v>9</v>
      </c>
    </row>
    <row r="24246" spans="1:8">
      <c r="A24246" t="n">
        <v>205674</v>
      </c>
      <c r="B24246" s="51" t="n">
        <v>36</v>
      </c>
      <c r="C24246" s="7" t="n">
        <v>8</v>
      </c>
      <c r="D24246" s="7" t="n">
        <v>11</v>
      </c>
      <c r="E24246" s="7" t="n">
        <v>0</v>
      </c>
      <c r="F24246" s="7" t="s">
        <v>237</v>
      </c>
      <c r="G24246" s="7" t="s">
        <v>15</v>
      </c>
      <c r="H24246" s="7" t="s">
        <v>15</v>
      </c>
      <c r="I24246" s="7" t="s">
        <v>15</v>
      </c>
      <c r="J24246" s="7" t="s">
        <v>15</v>
      </c>
      <c r="K24246" s="7" t="s">
        <v>15</v>
      </c>
      <c r="L24246" s="7" t="s">
        <v>15</v>
      </c>
      <c r="M24246" s="7" t="s">
        <v>15</v>
      </c>
      <c r="N24246" s="7" t="s">
        <v>15</v>
      </c>
      <c r="O24246" s="7" t="s">
        <v>15</v>
      </c>
      <c r="P24246" s="7" t="s">
        <v>15</v>
      </c>
      <c r="Q24246" s="7" t="s">
        <v>15</v>
      </c>
      <c r="R24246" s="7" t="s">
        <v>15</v>
      </c>
      <c r="S24246" s="7" t="s">
        <v>15</v>
      </c>
      <c r="T24246" s="7" t="s">
        <v>15</v>
      </c>
      <c r="U24246" s="7" t="s">
        <v>15</v>
      </c>
    </row>
    <row r="24247" spans="1:8">
      <c r="A24247" t="s">
        <v>4</v>
      </c>
      <c r="B24247" s="4" t="s">
        <v>5</v>
      </c>
      <c r="C24247" s="4" t="s">
        <v>8</v>
      </c>
      <c r="D24247" s="4" t="s">
        <v>7</v>
      </c>
      <c r="E24247" s="4" t="s">
        <v>8</v>
      </c>
      <c r="F24247" s="4" t="s">
        <v>9</v>
      </c>
      <c r="G24247" s="4" t="s">
        <v>9</v>
      </c>
      <c r="H24247" s="4" t="s">
        <v>9</v>
      </c>
      <c r="I24247" s="4" t="s">
        <v>9</v>
      </c>
      <c r="J24247" s="4" t="s">
        <v>9</v>
      </c>
      <c r="K24247" s="4" t="s">
        <v>9</v>
      </c>
      <c r="L24247" s="4" t="s">
        <v>9</v>
      </c>
      <c r="M24247" s="4" t="s">
        <v>9</v>
      </c>
      <c r="N24247" s="4" t="s">
        <v>9</v>
      </c>
      <c r="O24247" s="4" t="s">
        <v>9</v>
      </c>
      <c r="P24247" s="4" t="s">
        <v>9</v>
      </c>
      <c r="Q24247" s="4" t="s">
        <v>9</v>
      </c>
      <c r="R24247" s="4" t="s">
        <v>9</v>
      </c>
      <c r="S24247" s="4" t="s">
        <v>9</v>
      </c>
      <c r="T24247" s="4" t="s">
        <v>9</v>
      </c>
      <c r="U24247" s="4" t="s">
        <v>9</v>
      </c>
    </row>
    <row r="24248" spans="1:8">
      <c r="A24248" t="n">
        <v>205708</v>
      </c>
      <c r="B24248" s="51" t="n">
        <v>36</v>
      </c>
      <c r="C24248" s="7" t="n">
        <v>8</v>
      </c>
      <c r="D24248" s="7" t="n">
        <v>5</v>
      </c>
      <c r="E24248" s="7" t="n">
        <v>0</v>
      </c>
      <c r="F24248" s="7" t="s">
        <v>1240</v>
      </c>
      <c r="G24248" s="7" t="s">
        <v>15</v>
      </c>
      <c r="H24248" s="7" t="s">
        <v>15</v>
      </c>
      <c r="I24248" s="7" t="s">
        <v>15</v>
      </c>
      <c r="J24248" s="7" t="s">
        <v>15</v>
      </c>
      <c r="K24248" s="7" t="s">
        <v>15</v>
      </c>
      <c r="L24248" s="7" t="s">
        <v>15</v>
      </c>
      <c r="M24248" s="7" t="s">
        <v>15</v>
      </c>
      <c r="N24248" s="7" t="s">
        <v>15</v>
      </c>
      <c r="O24248" s="7" t="s">
        <v>15</v>
      </c>
      <c r="P24248" s="7" t="s">
        <v>15</v>
      </c>
      <c r="Q24248" s="7" t="s">
        <v>15</v>
      </c>
      <c r="R24248" s="7" t="s">
        <v>15</v>
      </c>
      <c r="S24248" s="7" t="s">
        <v>15</v>
      </c>
      <c r="T24248" s="7" t="s">
        <v>15</v>
      </c>
      <c r="U24248" s="7" t="s">
        <v>15</v>
      </c>
    </row>
    <row r="24249" spans="1:8">
      <c r="A24249" t="s">
        <v>4</v>
      </c>
      <c r="B24249" s="4" t="s">
        <v>5</v>
      </c>
      <c r="C24249" s="4" t="s">
        <v>8</v>
      </c>
      <c r="D24249" s="4" t="s">
        <v>7</v>
      </c>
      <c r="E24249" s="4" t="s">
        <v>8</v>
      </c>
      <c r="F24249" s="4" t="s">
        <v>9</v>
      </c>
      <c r="G24249" s="4" t="s">
        <v>9</v>
      </c>
      <c r="H24249" s="4" t="s">
        <v>9</v>
      </c>
      <c r="I24249" s="4" t="s">
        <v>9</v>
      </c>
      <c r="J24249" s="4" t="s">
        <v>9</v>
      </c>
      <c r="K24249" s="4" t="s">
        <v>9</v>
      </c>
      <c r="L24249" s="4" t="s">
        <v>9</v>
      </c>
      <c r="M24249" s="4" t="s">
        <v>9</v>
      </c>
      <c r="N24249" s="4" t="s">
        <v>9</v>
      </c>
      <c r="O24249" s="4" t="s">
        <v>9</v>
      </c>
      <c r="P24249" s="4" t="s">
        <v>9</v>
      </c>
      <c r="Q24249" s="4" t="s">
        <v>9</v>
      </c>
      <c r="R24249" s="4" t="s">
        <v>9</v>
      </c>
      <c r="S24249" s="4" t="s">
        <v>9</v>
      </c>
      <c r="T24249" s="4" t="s">
        <v>9</v>
      </c>
      <c r="U24249" s="4" t="s">
        <v>9</v>
      </c>
    </row>
    <row r="24250" spans="1:8">
      <c r="A24250" t="n">
        <v>205742</v>
      </c>
      <c r="B24250" s="51" t="n">
        <v>36</v>
      </c>
      <c r="C24250" s="7" t="n">
        <v>8</v>
      </c>
      <c r="D24250" s="7" t="n">
        <v>18</v>
      </c>
      <c r="E24250" s="7" t="n">
        <v>0</v>
      </c>
      <c r="F24250" s="7" t="s">
        <v>834</v>
      </c>
      <c r="G24250" s="7" t="s">
        <v>15</v>
      </c>
      <c r="H24250" s="7" t="s">
        <v>15</v>
      </c>
      <c r="I24250" s="7" t="s">
        <v>15</v>
      </c>
      <c r="J24250" s="7" t="s">
        <v>15</v>
      </c>
      <c r="K24250" s="7" t="s">
        <v>15</v>
      </c>
      <c r="L24250" s="7" t="s">
        <v>15</v>
      </c>
      <c r="M24250" s="7" t="s">
        <v>15</v>
      </c>
      <c r="N24250" s="7" t="s">
        <v>15</v>
      </c>
      <c r="O24250" s="7" t="s">
        <v>15</v>
      </c>
      <c r="P24250" s="7" t="s">
        <v>15</v>
      </c>
      <c r="Q24250" s="7" t="s">
        <v>15</v>
      </c>
      <c r="R24250" s="7" t="s">
        <v>15</v>
      </c>
      <c r="S24250" s="7" t="s">
        <v>15</v>
      </c>
      <c r="T24250" s="7" t="s">
        <v>15</v>
      </c>
      <c r="U24250" s="7" t="s">
        <v>15</v>
      </c>
    </row>
    <row r="24251" spans="1:8">
      <c r="A24251" t="s">
        <v>4</v>
      </c>
      <c r="B24251" s="4" t="s">
        <v>5</v>
      </c>
      <c r="C24251" s="4" t="s">
        <v>8</v>
      </c>
      <c r="D24251" s="4" t="s">
        <v>7</v>
      </c>
      <c r="E24251" s="4" t="s">
        <v>8</v>
      </c>
      <c r="F24251" s="4" t="s">
        <v>9</v>
      </c>
      <c r="G24251" s="4" t="s">
        <v>9</v>
      </c>
      <c r="H24251" s="4" t="s">
        <v>9</v>
      </c>
      <c r="I24251" s="4" t="s">
        <v>9</v>
      </c>
      <c r="J24251" s="4" t="s">
        <v>9</v>
      </c>
      <c r="K24251" s="4" t="s">
        <v>9</v>
      </c>
      <c r="L24251" s="4" t="s">
        <v>9</v>
      </c>
      <c r="M24251" s="4" t="s">
        <v>9</v>
      </c>
      <c r="N24251" s="4" t="s">
        <v>9</v>
      </c>
      <c r="O24251" s="4" t="s">
        <v>9</v>
      </c>
      <c r="P24251" s="4" t="s">
        <v>9</v>
      </c>
      <c r="Q24251" s="4" t="s">
        <v>9</v>
      </c>
      <c r="R24251" s="4" t="s">
        <v>9</v>
      </c>
      <c r="S24251" s="4" t="s">
        <v>9</v>
      </c>
      <c r="T24251" s="4" t="s">
        <v>9</v>
      </c>
      <c r="U24251" s="4" t="s">
        <v>9</v>
      </c>
    </row>
    <row r="24252" spans="1:8">
      <c r="A24252" t="n">
        <v>205774</v>
      </c>
      <c r="B24252" s="51" t="n">
        <v>36</v>
      </c>
      <c r="C24252" s="7" t="n">
        <v>8</v>
      </c>
      <c r="D24252" s="7" t="n">
        <v>13</v>
      </c>
      <c r="E24252" s="7" t="n">
        <v>0</v>
      </c>
      <c r="F24252" s="7" t="s">
        <v>1240</v>
      </c>
      <c r="G24252" s="7" t="s">
        <v>834</v>
      </c>
      <c r="H24252" s="7" t="s">
        <v>15</v>
      </c>
      <c r="I24252" s="7" t="s">
        <v>15</v>
      </c>
      <c r="J24252" s="7" t="s">
        <v>15</v>
      </c>
      <c r="K24252" s="7" t="s">
        <v>15</v>
      </c>
      <c r="L24252" s="7" t="s">
        <v>15</v>
      </c>
      <c r="M24252" s="7" t="s">
        <v>15</v>
      </c>
      <c r="N24252" s="7" t="s">
        <v>15</v>
      </c>
      <c r="O24252" s="7" t="s">
        <v>15</v>
      </c>
      <c r="P24252" s="7" t="s">
        <v>15</v>
      </c>
      <c r="Q24252" s="7" t="s">
        <v>15</v>
      </c>
      <c r="R24252" s="7" t="s">
        <v>15</v>
      </c>
      <c r="S24252" s="7" t="s">
        <v>15</v>
      </c>
      <c r="T24252" s="7" t="s">
        <v>15</v>
      </c>
      <c r="U24252" s="7" t="s">
        <v>15</v>
      </c>
    </row>
    <row r="24253" spans="1:8">
      <c r="A24253" t="s">
        <v>4</v>
      </c>
      <c r="B24253" s="4" t="s">
        <v>5</v>
      </c>
      <c r="C24253" s="4" t="s">
        <v>7</v>
      </c>
      <c r="D24253" s="4" t="s">
        <v>13</v>
      </c>
      <c r="E24253" s="4" t="s">
        <v>13</v>
      </c>
      <c r="F24253" s="4" t="s">
        <v>13</v>
      </c>
      <c r="G24253" s="4" t="s">
        <v>13</v>
      </c>
    </row>
    <row r="24254" spans="1:8">
      <c r="A24254" t="n">
        <v>205819</v>
      </c>
      <c r="B24254" s="46" t="n">
        <v>46</v>
      </c>
      <c r="C24254" s="7" t="n">
        <v>0</v>
      </c>
      <c r="D24254" s="7" t="n">
        <v>-0.600000023841858</v>
      </c>
      <c r="E24254" s="7" t="n">
        <v>2</v>
      </c>
      <c r="F24254" s="7" t="n">
        <v>42.2000007629395</v>
      </c>
      <c r="G24254" s="7" t="n">
        <v>0</v>
      </c>
    </row>
    <row r="24255" spans="1:8">
      <c r="A24255" t="s">
        <v>4</v>
      </c>
      <c r="B24255" s="4" t="s">
        <v>5</v>
      </c>
      <c r="C24255" s="4" t="s">
        <v>7</v>
      </c>
      <c r="D24255" s="4" t="s">
        <v>13</v>
      </c>
      <c r="E24255" s="4" t="s">
        <v>13</v>
      </c>
      <c r="F24255" s="4" t="s">
        <v>13</v>
      </c>
      <c r="G24255" s="4" t="s">
        <v>13</v>
      </c>
    </row>
    <row r="24256" spans="1:8">
      <c r="A24256" t="n">
        <v>205838</v>
      </c>
      <c r="B24256" s="46" t="n">
        <v>46</v>
      </c>
      <c r="C24256" s="7" t="n">
        <v>1</v>
      </c>
      <c r="D24256" s="7" t="n">
        <v>0.449999988079071</v>
      </c>
      <c r="E24256" s="7" t="n">
        <v>2</v>
      </c>
      <c r="F24256" s="7" t="n">
        <v>42</v>
      </c>
      <c r="G24256" s="7" t="n">
        <v>0</v>
      </c>
    </row>
    <row r="24257" spans="1:21">
      <c r="A24257" t="s">
        <v>4</v>
      </c>
      <c r="B24257" s="4" t="s">
        <v>5</v>
      </c>
      <c r="C24257" s="4" t="s">
        <v>7</v>
      </c>
      <c r="D24257" s="4" t="s">
        <v>13</v>
      </c>
      <c r="E24257" s="4" t="s">
        <v>13</v>
      </c>
      <c r="F24257" s="4" t="s">
        <v>13</v>
      </c>
      <c r="G24257" s="4" t="s">
        <v>13</v>
      </c>
    </row>
    <row r="24258" spans="1:21">
      <c r="A24258" t="n">
        <v>205857</v>
      </c>
      <c r="B24258" s="46" t="n">
        <v>46</v>
      </c>
      <c r="C24258" s="7" t="n">
        <v>2</v>
      </c>
      <c r="D24258" s="7" t="n">
        <v>1.20000004768372</v>
      </c>
      <c r="E24258" s="7" t="n">
        <v>2</v>
      </c>
      <c r="F24258" s="7" t="n">
        <v>41.3499984741211</v>
      </c>
      <c r="G24258" s="7" t="n">
        <v>0</v>
      </c>
    </row>
    <row r="24259" spans="1:21">
      <c r="A24259" t="s">
        <v>4</v>
      </c>
      <c r="B24259" s="4" t="s">
        <v>5</v>
      </c>
      <c r="C24259" s="4" t="s">
        <v>7</v>
      </c>
      <c r="D24259" s="4" t="s">
        <v>13</v>
      </c>
      <c r="E24259" s="4" t="s">
        <v>13</v>
      </c>
      <c r="F24259" s="4" t="s">
        <v>13</v>
      </c>
      <c r="G24259" s="4" t="s">
        <v>13</v>
      </c>
    </row>
    <row r="24260" spans="1:21">
      <c r="A24260" t="n">
        <v>205876</v>
      </c>
      <c r="B24260" s="46" t="n">
        <v>46</v>
      </c>
      <c r="C24260" s="7" t="n">
        <v>3</v>
      </c>
      <c r="D24260" s="7" t="n">
        <v>-0.5</v>
      </c>
      <c r="E24260" s="7" t="n">
        <v>2</v>
      </c>
      <c r="F24260" s="7" t="n">
        <v>40.9000015258789</v>
      </c>
      <c r="G24260" s="7" t="n">
        <v>0</v>
      </c>
    </row>
    <row r="24261" spans="1:21">
      <c r="A24261" t="s">
        <v>4</v>
      </c>
      <c r="B24261" s="4" t="s">
        <v>5</v>
      </c>
      <c r="C24261" s="4" t="s">
        <v>7</v>
      </c>
      <c r="D24261" s="4" t="s">
        <v>13</v>
      </c>
      <c r="E24261" s="4" t="s">
        <v>13</v>
      </c>
      <c r="F24261" s="4" t="s">
        <v>13</v>
      </c>
      <c r="G24261" s="4" t="s">
        <v>13</v>
      </c>
    </row>
    <row r="24262" spans="1:21">
      <c r="A24262" t="n">
        <v>205895</v>
      </c>
      <c r="B24262" s="46" t="n">
        <v>46</v>
      </c>
      <c r="C24262" s="7" t="n">
        <v>4</v>
      </c>
      <c r="D24262" s="7" t="n">
        <v>-1.25</v>
      </c>
      <c r="E24262" s="7" t="n">
        <v>2</v>
      </c>
      <c r="F24262" s="7" t="n">
        <v>41.0999984741211</v>
      </c>
      <c r="G24262" s="7" t="n">
        <v>0</v>
      </c>
    </row>
    <row r="24263" spans="1:21">
      <c r="A24263" t="s">
        <v>4</v>
      </c>
      <c r="B24263" s="4" t="s">
        <v>5</v>
      </c>
      <c r="C24263" s="4" t="s">
        <v>7</v>
      </c>
      <c r="D24263" s="4" t="s">
        <v>13</v>
      </c>
      <c r="E24263" s="4" t="s">
        <v>13</v>
      </c>
      <c r="F24263" s="4" t="s">
        <v>13</v>
      </c>
      <c r="G24263" s="4" t="s">
        <v>13</v>
      </c>
    </row>
    <row r="24264" spans="1:21">
      <c r="A24264" t="n">
        <v>205914</v>
      </c>
      <c r="B24264" s="46" t="n">
        <v>46</v>
      </c>
      <c r="C24264" s="7" t="n">
        <v>5</v>
      </c>
      <c r="D24264" s="7" t="n">
        <v>-0.449999988079071</v>
      </c>
      <c r="E24264" s="7" t="n">
        <v>2</v>
      </c>
      <c r="F24264" s="7" t="n">
        <v>40.0999984741211</v>
      </c>
      <c r="G24264" s="7" t="n">
        <v>0</v>
      </c>
    </row>
    <row r="24265" spans="1:21">
      <c r="A24265" t="s">
        <v>4</v>
      </c>
      <c r="B24265" s="4" t="s">
        <v>5</v>
      </c>
      <c r="C24265" s="4" t="s">
        <v>7</v>
      </c>
      <c r="D24265" s="4" t="s">
        <v>13</v>
      </c>
      <c r="E24265" s="4" t="s">
        <v>13</v>
      </c>
      <c r="F24265" s="4" t="s">
        <v>13</v>
      </c>
      <c r="G24265" s="4" t="s">
        <v>13</v>
      </c>
    </row>
    <row r="24266" spans="1:21">
      <c r="A24266" t="n">
        <v>205933</v>
      </c>
      <c r="B24266" s="46" t="n">
        <v>46</v>
      </c>
      <c r="C24266" s="7" t="n">
        <v>6</v>
      </c>
      <c r="D24266" s="7" t="n">
        <v>0.550000011920929</v>
      </c>
      <c r="E24266" s="7" t="n">
        <v>2</v>
      </c>
      <c r="F24266" s="7" t="n">
        <v>40.5499992370605</v>
      </c>
      <c r="G24266" s="7" t="n">
        <v>0</v>
      </c>
    </row>
    <row r="24267" spans="1:21">
      <c r="A24267" t="s">
        <v>4</v>
      </c>
      <c r="B24267" s="4" t="s">
        <v>5</v>
      </c>
      <c r="C24267" s="4" t="s">
        <v>7</v>
      </c>
      <c r="D24267" s="4" t="s">
        <v>13</v>
      </c>
      <c r="E24267" s="4" t="s">
        <v>13</v>
      </c>
      <c r="F24267" s="4" t="s">
        <v>13</v>
      </c>
      <c r="G24267" s="4" t="s">
        <v>13</v>
      </c>
    </row>
    <row r="24268" spans="1:21">
      <c r="A24268" t="n">
        <v>205952</v>
      </c>
      <c r="B24268" s="46" t="n">
        <v>46</v>
      </c>
      <c r="C24268" s="7" t="n">
        <v>7</v>
      </c>
      <c r="D24268" s="7" t="n">
        <v>1.25</v>
      </c>
      <c r="E24268" s="7" t="n">
        <v>2</v>
      </c>
      <c r="F24268" s="7" t="n">
        <v>40</v>
      </c>
      <c r="G24268" s="7" t="n">
        <v>0</v>
      </c>
    </row>
    <row r="24269" spans="1:21">
      <c r="A24269" t="s">
        <v>4</v>
      </c>
      <c r="B24269" s="4" t="s">
        <v>5</v>
      </c>
      <c r="C24269" s="4" t="s">
        <v>7</v>
      </c>
      <c r="D24269" s="4" t="s">
        <v>13</v>
      </c>
      <c r="E24269" s="4" t="s">
        <v>13</v>
      </c>
      <c r="F24269" s="4" t="s">
        <v>13</v>
      </c>
      <c r="G24269" s="4" t="s">
        <v>13</v>
      </c>
    </row>
    <row r="24270" spans="1:21">
      <c r="A24270" t="n">
        <v>205971</v>
      </c>
      <c r="B24270" s="46" t="n">
        <v>46</v>
      </c>
      <c r="C24270" s="7" t="n">
        <v>8</v>
      </c>
      <c r="D24270" s="7" t="n">
        <v>0.550000011920929</v>
      </c>
      <c r="E24270" s="7" t="n">
        <v>2</v>
      </c>
      <c r="F24270" s="7" t="n">
        <v>39.4500007629395</v>
      </c>
      <c r="G24270" s="7" t="n">
        <v>0</v>
      </c>
    </row>
    <row r="24271" spans="1:21">
      <c r="A24271" t="s">
        <v>4</v>
      </c>
      <c r="B24271" s="4" t="s">
        <v>5</v>
      </c>
      <c r="C24271" s="4" t="s">
        <v>7</v>
      </c>
      <c r="D24271" s="4" t="s">
        <v>13</v>
      </c>
      <c r="E24271" s="4" t="s">
        <v>13</v>
      </c>
      <c r="F24271" s="4" t="s">
        <v>13</v>
      </c>
      <c r="G24271" s="4" t="s">
        <v>13</v>
      </c>
    </row>
    <row r="24272" spans="1:21">
      <c r="A24272" t="n">
        <v>205990</v>
      </c>
      <c r="B24272" s="46" t="n">
        <v>46</v>
      </c>
      <c r="C24272" s="7" t="n">
        <v>9</v>
      </c>
      <c r="D24272" s="7" t="n">
        <v>-1.29999995231628</v>
      </c>
      <c r="E24272" s="7" t="n">
        <v>2</v>
      </c>
      <c r="F24272" s="7" t="n">
        <v>40.1500015258789</v>
      </c>
      <c r="G24272" s="7" t="n">
        <v>0</v>
      </c>
    </row>
    <row r="24273" spans="1:7">
      <c r="A24273" t="s">
        <v>4</v>
      </c>
      <c r="B24273" s="4" t="s">
        <v>5</v>
      </c>
      <c r="C24273" s="4" t="s">
        <v>7</v>
      </c>
      <c r="D24273" s="4" t="s">
        <v>13</v>
      </c>
      <c r="E24273" s="4" t="s">
        <v>13</v>
      </c>
      <c r="F24273" s="4" t="s">
        <v>13</v>
      </c>
      <c r="G24273" s="4" t="s">
        <v>13</v>
      </c>
    </row>
    <row r="24274" spans="1:7">
      <c r="A24274" t="n">
        <v>206009</v>
      </c>
      <c r="B24274" s="46" t="n">
        <v>46</v>
      </c>
      <c r="C24274" s="7" t="n">
        <v>7032</v>
      </c>
      <c r="D24274" s="7" t="n">
        <v>-0.150000005960464</v>
      </c>
      <c r="E24274" s="7" t="n">
        <v>2</v>
      </c>
      <c r="F24274" s="7" t="n">
        <v>40.2000007629395</v>
      </c>
      <c r="G24274" s="7" t="n">
        <v>0</v>
      </c>
    </row>
    <row r="24275" spans="1:7">
      <c r="A24275" t="s">
        <v>4</v>
      </c>
      <c r="B24275" s="4" t="s">
        <v>5</v>
      </c>
      <c r="C24275" s="4" t="s">
        <v>7</v>
      </c>
      <c r="D24275" s="4" t="s">
        <v>13</v>
      </c>
      <c r="E24275" s="4" t="s">
        <v>13</v>
      </c>
      <c r="F24275" s="4" t="s">
        <v>13</v>
      </c>
      <c r="G24275" s="4" t="s">
        <v>13</v>
      </c>
    </row>
    <row r="24276" spans="1:7">
      <c r="A24276" t="n">
        <v>206028</v>
      </c>
      <c r="B24276" s="46" t="n">
        <v>46</v>
      </c>
      <c r="C24276" s="7" t="n">
        <v>11</v>
      </c>
      <c r="D24276" s="7" t="n">
        <v>0.75</v>
      </c>
      <c r="E24276" s="7" t="n">
        <v>2.10999989509583</v>
      </c>
      <c r="F24276" s="7" t="n">
        <v>46.0499992370605</v>
      </c>
      <c r="G24276" s="7" t="n">
        <v>0</v>
      </c>
    </row>
    <row r="24277" spans="1:7">
      <c r="A24277" t="s">
        <v>4</v>
      </c>
      <c r="B24277" s="4" t="s">
        <v>5</v>
      </c>
      <c r="C24277" s="4" t="s">
        <v>7</v>
      </c>
      <c r="D24277" s="4" t="s">
        <v>13</v>
      </c>
      <c r="E24277" s="4" t="s">
        <v>13</v>
      </c>
      <c r="F24277" s="4" t="s">
        <v>13</v>
      </c>
      <c r="G24277" s="4" t="s">
        <v>13</v>
      </c>
    </row>
    <row r="24278" spans="1:7">
      <c r="A24278" t="n">
        <v>206047</v>
      </c>
      <c r="B24278" s="46" t="n">
        <v>46</v>
      </c>
      <c r="C24278" s="7" t="n">
        <v>12</v>
      </c>
      <c r="D24278" s="7" t="n">
        <v>1.5</v>
      </c>
      <c r="E24278" s="7" t="n">
        <v>2.10999989509583</v>
      </c>
      <c r="F24278" s="7" t="n">
        <v>45.25</v>
      </c>
      <c r="G24278" s="7" t="n">
        <v>0</v>
      </c>
    </row>
    <row r="24279" spans="1:7">
      <c r="A24279" t="s">
        <v>4</v>
      </c>
      <c r="B24279" s="4" t="s">
        <v>5</v>
      </c>
      <c r="C24279" s="4" t="s">
        <v>7</v>
      </c>
      <c r="D24279" s="4" t="s">
        <v>13</v>
      </c>
      <c r="E24279" s="4" t="s">
        <v>13</v>
      </c>
      <c r="F24279" s="4" t="s">
        <v>13</v>
      </c>
      <c r="G24279" s="4" t="s">
        <v>13</v>
      </c>
    </row>
    <row r="24280" spans="1:7">
      <c r="A24280" t="n">
        <v>206066</v>
      </c>
      <c r="B24280" s="46" t="n">
        <v>46</v>
      </c>
      <c r="C24280" s="7" t="n">
        <v>13</v>
      </c>
      <c r="D24280" s="7" t="n">
        <v>-0.5</v>
      </c>
      <c r="E24280" s="7" t="n">
        <v>2.10999989509583</v>
      </c>
      <c r="F24280" s="7" t="n">
        <v>45.7999992370605</v>
      </c>
      <c r="G24280" s="7" t="n">
        <v>0</v>
      </c>
    </row>
    <row r="24281" spans="1:7">
      <c r="A24281" t="s">
        <v>4</v>
      </c>
      <c r="B24281" s="4" t="s">
        <v>5</v>
      </c>
      <c r="C24281" s="4" t="s">
        <v>7</v>
      </c>
      <c r="D24281" s="4" t="s">
        <v>13</v>
      </c>
      <c r="E24281" s="4" t="s">
        <v>13</v>
      </c>
      <c r="F24281" s="4" t="s">
        <v>13</v>
      </c>
      <c r="G24281" s="4" t="s">
        <v>13</v>
      </c>
    </row>
    <row r="24282" spans="1:7">
      <c r="A24282" t="n">
        <v>206085</v>
      </c>
      <c r="B24282" s="46" t="n">
        <v>46</v>
      </c>
      <c r="C24282" s="7" t="n">
        <v>80</v>
      </c>
      <c r="D24282" s="7" t="n">
        <v>0.699999988079071</v>
      </c>
      <c r="E24282" s="7" t="n">
        <v>2.10999989509583</v>
      </c>
      <c r="F24282" s="7" t="n">
        <v>44.1500015258789</v>
      </c>
      <c r="G24282" s="7" t="n">
        <v>0</v>
      </c>
    </row>
    <row r="24283" spans="1:7">
      <c r="A24283" t="s">
        <v>4</v>
      </c>
      <c r="B24283" s="4" t="s">
        <v>5</v>
      </c>
      <c r="C24283" s="4" t="s">
        <v>7</v>
      </c>
      <c r="D24283" s="4" t="s">
        <v>13</v>
      </c>
      <c r="E24283" s="4" t="s">
        <v>13</v>
      </c>
      <c r="F24283" s="4" t="s">
        <v>13</v>
      </c>
      <c r="G24283" s="4" t="s">
        <v>13</v>
      </c>
    </row>
    <row r="24284" spans="1:7">
      <c r="A24284" t="n">
        <v>206104</v>
      </c>
      <c r="B24284" s="46" t="n">
        <v>46</v>
      </c>
      <c r="C24284" s="7" t="n">
        <v>18</v>
      </c>
      <c r="D24284" s="7" t="n">
        <v>-1.20000004768372</v>
      </c>
      <c r="E24284" s="7" t="n">
        <v>2.10999989509583</v>
      </c>
      <c r="F24284" s="7" t="n">
        <v>44.7000007629395</v>
      </c>
      <c r="G24284" s="7" t="n">
        <v>0</v>
      </c>
    </row>
    <row r="24285" spans="1:7">
      <c r="A24285" t="s">
        <v>4</v>
      </c>
      <c r="B24285" s="4" t="s">
        <v>5</v>
      </c>
      <c r="C24285" s="4" t="s">
        <v>7</v>
      </c>
      <c r="D24285" s="4" t="s">
        <v>13</v>
      </c>
      <c r="E24285" s="4" t="s">
        <v>13</v>
      </c>
      <c r="F24285" s="4" t="s">
        <v>13</v>
      </c>
      <c r="G24285" s="4" t="s">
        <v>13</v>
      </c>
    </row>
    <row r="24286" spans="1:7">
      <c r="A24286" t="n">
        <v>206123</v>
      </c>
      <c r="B24286" s="46" t="n">
        <v>46</v>
      </c>
      <c r="C24286" s="7" t="n">
        <v>82</v>
      </c>
      <c r="D24286" s="7" t="n">
        <v>2000</v>
      </c>
      <c r="E24286" s="7" t="n">
        <v>0</v>
      </c>
      <c r="F24286" s="7" t="n">
        <v>0</v>
      </c>
      <c r="G24286" s="7" t="n">
        <v>0</v>
      </c>
    </row>
    <row r="24287" spans="1:7">
      <c r="A24287" t="s">
        <v>4</v>
      </c>
      <c r="B24287" s="4" t="s">
        <v>5</v>
      </c>
      <c r="C24287" s="4" t="s">
        <v>7</v>
      </c>
      <c r="D24287" s="4" t="s">
        <v>13</v>
      </c>
      <c r="E24287" s="4" t="s">
        <v>13</v>
      </c>
      <c r="F24287" s="4" t="s">
        <v>13</v>
      </c>
      <c r="G24287" s="4" t="s">
        <v>13</v>
      </c>
    </row>
    <row r="24288" spans="1:7">
      <c r="A24288" t="n">
        <v>206142</v>
      </c>
      <c r="B24288" s="46" t="n">
        <v>46</v>
      </c>
      <c r="C24288" s="7" t="n">
        <v>15</v>
      </c>
      <c r="D24288" s="7" t="n">
        <v>2000</v>
      </c>
      <c r="E24288" s="7" t="n">
        <v>0</v>
      </c>
      <c r="F24288" s="7" t="n">
        <v>0</v>
      </c>
      <c r="G24288" s="7" t="n">
        <v>0</v>
      </c>
    </row>
    <row r="24289" spans="1:7">
      <c r="A24289" t="s">
        <v>4</v>
      </c>
      <c r="B24289" s="4" t="s">
        <v>5</v>
      </c>
      <c r="C24289" s="4" t="s">
        <v>7</v>
      </c>
      <c r="D24289" s="4" t="s">
        <v>13</v>
      </c>
      <c r="E24289" s="4" t="s">
        <v>13</v>
      </c>
      <c r="F24289" s="4" t="s">
        <v>13</v>
      </c>
      <c r="G24289" s="4" t="s">
        <v>13</v>
      </c>
    </row>
    <row r="24290" spans="1:7">
      <c r="A24290" t="n">
        <v>206161</v>
      </c>
      <c r="B24290" s="46" t="n">
        <v>46</v>
      </c>
      <c r="C24290" s="7" t="n">
        <v>7008</v>
      </c>
      <c r="D24290" s="7" t="n">
        <v>2000</v>
      </c>
      <c r="E24290" s="7" t="n">
        <v>0</v>
      </c>
      <c r="F24290" s="7" t="n">
        <v>0</v>
      </c>
      <c r="G24290" s="7" t="n">
        <v>0</v>
      </c>
    </row>
    <row r="24291" spans="1:7">
      <c r="A24291" t="s">
        <v>4</v>
      </c>
      <c r="B24291" s="4" t="s">
        <v>5</v>
      </c>
      <c r="C24291" s="4" t="s">
        <v>7</v>
      </c>
      <c r="D24291" s="4" t="s">
        <v>13</v>
      </c>
      <c r="E24291" s="4" t="s">
        <v>13</v>
      </c>
      <c r="F24291" s="4" t="s">
        <v>13</v>
      </c>
      <c r="G24291" s="4" t="s">
        <v>13</v>
      </c>
    </row>
    <row r="24292" spans="1:7">
      <c r="A24292" t="n">
        <v>206180</v>
      </c>
      <c r="B24292" s="46" t="n">
        <v>46</v>
      </c>
      <c r="C24292" s="7" t="n">
        <v>7007</v>
      </c>
      <c r="D24292" s="7" t="n">
        <v>2000</v>
      </c>
      <c r="E24292" s="7" t="n">
        <v>0</v>
      </c>
      <c r="F24292" s="7" t="n">
        <v>0</v>
      </c>
      <c r="G24292" s="7" t="n">
        <v>0</v>
      </c>
    </row>
    <row r="24293" spans="1:7">
      <c r="A24293" t="s">
        <v>4</v>
      </c>
      <c r="B24293" s="4" t="s">
        <v>5</v>
      </c>
      <c r="C24293" s="4" t="s">
        <v>7</v>
      </c>
      <c r="D24293" s="4" t="s">
        <v>13</v>
      </c>
      <c r="E24293" s="4" t="s">
        <v>13</v>
      </c>
      <c r="F24293" s="4" t="s">
        <v>13</v>
      </c>
      <c r="G24293" s="4" t="s">
        <v>13</v>
      </c>
    </row>
    <row r="24294" spans="1:7">
      <c r="A24294" t="n">
        <v>206199</v>
      </c>
      <c r="B24294" s="46" t="n">
        <v>46</v>
      </c>
      <c r="C24294" s="7" t="n">
        <v>7021</v>
      </c>
      <c r="D24294" s="7" t="n">
        <v>2000</v>
      </c>
      <c r="E24294" s="7" t="n">
        <v>0</v>
      </c>
      <c r="F24294" s="7" t="n">
        <v>0</v>
      </c>
      <c r="G24294" s="7" t="n">
        <v>0</v>
      </c>
    </row>
    <row r="24295" spans="1:7">
      <c r="A24295" t="s">
        <v>4</v>
      </c>
      <c r="B24295" s="4" t="s">
        <v>5</v>
      </c>
      <c r="C24295" s="4" t="s">
        <v>8</v>
      </c>
      <c r="D24295" s="4" t="s">
        <v>14</v>
      </c>
      <c r="E24295" s="4" t="s">
        <v>7</v>
      </c>
      <c r="F24295" s="4" t="s">
        <v>9</v>
      </c>
      <c r="G24295" s="4" t="s">
        <v>9</v>
      </c>
      <c r="H24295" s="4" t="s">
        <v>14</v>
      </c>
    </row>
    <row r="24296" spans="1:7">
      <c r="A24296" t="n">
        <v>206218</v>
      </c>
      <c r="B24296" s="38" t="n">
        <v>175</v>
      </c>
      <c r="C24296" s="7" t="n">
        <v>0</v>
      </c>
      <c r="D24296" s="7" t="n">
        <v>0</v>
      </c>
      <c r="E24296" s="7" t="n">
        <v>7008</v>
      </c>
      <c r="F24296" s="7" t="s">
        <v>18</v>
      </c>
      <c r="G24296" s="7" t="s">
        <v>71</v>
      </c>
      <c r="H24296" s="7" t="n">
        <v>50</v>
      </c>
    </row>
    <row r="24297" spans="1:7">
      <c r="A24297" t="s">
        <v>4</v>
      </c>
      <c r="B24297" s="4" t="s">
        <v>5</v>
      </c>
      <c r="C24297" s="4" t="s">
        <v>8</v>
      </c>
      <c r="D24297" s="4" t="s">
        <v>14</v>
      </c>
      <c r="E24297" s="4" t="s">
        <v>14</v>
      </c>
      <c r="F24297" s="4" t="s">
        <v>14</v>
      </c>
      <c r="G24297" s="4" t="s">
        <v>14</v>
      </c>
      <c r="H24297" s="4" t="s">
        <v>14</v>
      </c>
      <c r="I24297" s="4" t="s">
        <v>14</v>
      </c>
      <c r="J24297" s="4" t="s">
        <v>14</v>
      </c>
      <c r="K24297" s="4" t="s">
        <v>14</v>
      </c>
    </row>
    <row r="24298" spans="1:7">
      <c r="A24298" t="n">
        <v>206244</v>
      </c>
      <c r="B24298" s="38" t="n">
        <v>175</v>
      </c>
      <c r="C24298" s="7" t="n">
        <v>1</v>
      </c>
      <c r="D24298" s="7" t="n">
        <v>0</v>
      </c>
      <c r="E24298" s="7" t="n">
        <v>0</v>
      </c>
      <c r="F24298" s="7" t="n">
        <v>0</v>
      </c>
      <c r="G24298" s="7" t="n">
        <v>0</v>
      </c>
      <c r="H24298" s="7" t="n">
        <v>0</v>
      </c>
      <c r="I24298" s="7" t="n">
        <v>1135706112</v>
      </c>
      <c r="J24298" s="7" t="n">
        <v>0</v>
      </c>
      <c r="K24298" s="7" t="n">
        <v>1092616192</v>
      </c>
    </row>
    <row r="24299" spans="1:7">
      <c r="A24299" t="s">
        <v>4</v>
      </c>
      <c r="B24299" s="4" t="s">
        <v>5</v>
      </c>
      <c r="C24299" s="4" t="s">
        <v>8</v>
      </c>
      <c r="D24299" s="4" t="s">
        <v>14</v>
      </c>
      <c r="E24299" s="4" t="s">
        <v>14</v>
      </c>
      <c r="F24299" s="4" t="s">
        <v>14</v>
      </c>
      <c r="G24299" s="4" t="s">
        <v>14</v>
      </c>
    </row>
    <row r="24300" spans="1:7">
      <c r="A24300" t="n">
        <v>206278</v>
      </c>
      <c r="B24300" s="38" t="n">
        <v>175</v>
      </c>
      <c r="C24300" s="7" t="n">
        <v>2</v>
      </c>
      <c r="D24300" s="7" t="n">
        <v>0</v>
      </c>
      <c r="E24300" s="7" t="n">
        <v>-1062731776</v>
      </c>
      <c r="F24300" s="7" t="n">
        <v>1083703296</v>
      </c>
      <c r="G24300" s="7" t="n">
        <v>1112211456</v>
      </c>
    </row>
    <row r="24301" spans="1:7">
      <c r="A24301" t="s">
        <v>4</v>
      </c>
      <c r="B24301" s="4" t="s">
        <v>5</v>
      </c>
      <c r="C24301" s="4" t="s">
        <v>8</v>
      </c>
      <c r="D24301" s="4" t="s">
        <v>14</v>
      </c>
    </row>
    <row r="24302" spans="1:7">
      <c r="A24302" t="n">
        <v>206296</v>
      </c>
      <c r="B24302" s="38" t="n">
        <v>175</v>
      </c>
      <c r="C24302" s="7" t="n">
        <v>3</v>
      </c>
      <c r="D24302" s="7" t="n">
        <v>0</v>
      </c>
    </row>
    <row r="24303" spans="1:7">
      <c r="A24303" t="s">
        <v>4</v>
      </c>
      <c r="B24303" s="4" t="s">
        <v>5</v>
      </c>
      <c r="C24303" s="4" t="s">
        <v>8</v>
      </c>
      <c r="D24303" s="4" t="s">
        <v>14</v>
      </c>
      <c r="E24303" s="4" t="s">
        <v>7</v>
      </c>
      <c r="F24303" s="4" t="s">
        <v>9</v>
      </c>
      <c r="G24303" s="4" t="s">
        <v>9</v>
      </c>
      <c r="H24303" s="4" t="s">
        <v>14</v>
      </c>
    </row>
    <row r="24304" spans="1:7">
      <c r="A24304" t="n">
        <v>206302</v>
      </c>
      <c r="B24304" s="38" t="n">
        <v>175</v>
      </c>
      <c r="C24304" s="7" t="n">
        <v>0</v>
      </c>
      <c r="D24304" s="7" t="n">
        <v>1</v>
      </c>
      <c r="E24304" s="7" t="n">
        <v>82</v>
      </c>
      <c r="F24304" s="7" t="s">
        <v>20</v>
      </c>
      <c r="G24304" s="7" t="s">
        <v>71</v>
      </c>
      <c r="H24304" s="7" t="n">
        <v>50</v>
      </c>
    </row>
    <row r="24305" spans="1:11">
      <c r="A24305" t="s">
        <v>4</v>
      </c>
      <c r="B24305" s="4" t="s">
        <v>5</v>
      </c>
      <c r="C24305" s="4" t="s">
        <v>8</v>
      </c>
      <c r="D24305" s="4" t="s">
        <v>14</v>
      </c>
      <c r="E24305" s="4" t="s">
        <v>14</v>
      </c>
      <c r="F24305" s="4" t="s">
        <v>14</v>
      </c>
      <c r="G24305" s="4" t="s">
        <v>14</v>
      </c>
      <c r="H24305" s="4" t="s">
        <v>14</v>
      </c>
      <c r="I24305" s="4" t="s">
        <v>14</v>
      </c>
      <c r="J24305" s="4" t="s">
        <v>14</v>
      </c>
      <c r="K24305" s="4" t="s">
        <v>14</v>
      </c>
    </row>
    <row r="24306" spans="1:11">
      <c r="A24306" t="n">
        <v>206328</v>
      </c>
      <c r="B24306" s="38" t="n">
        <v>175</v>
      </c>
      <c r="C24306" s="7" t="n">
        <v>1</v>
      </c>
      <c r="D24306" s="7" t="n">
        <v>1</v>
      </c>
      <c r="E24306" s="7" t="n">
        <v>0</v>
      </c>
      <c r="F24306" s="7" t="n">
        <v>0</v>
      </c>
      <c r="G24306" s="7" t="n">
        <v>0</v>
      </c>
      <c r="H24306" s="7" t="n">
        <v>0</v>
      </c>
      <c r="I24306" s="7" t="n">
        <v>1135706112</v>
      </c>
      <c r="J24306" s="7" t="n">
        <v>0</v>
      </c>
      <c r="K24306" s="7" t="n">
        <v>1092616192</v>
      </c>
    </row>
    <row r="24307" spans="1:11">
      <c r="A24307" t="s">
        <v>4</v>
      </c>
      <c r="B24307" s="4" t="s">
        <v>5</v>
      </c>
      <c r="C24307" s="4" t="s">
        <v>8</v>
      </c>
      <c r="D24307" s="4" t="s">
        <v>14</v>
      </c>
      <c r="E24307" s="4" t="s">
        <v>14</v>
      </c>
      <c r="F24307" s="4" t="s">
        <v>14</v>
      </c>
      <c r="G24307" s="4" t="s">
        <v>14</v>
      </c>
    </row>
    <row r="24308" spans="1:11">
      <c r="A24308" t="n">
        <v>206362</v>
      </c>
      <c r="B24308" s="38" t="n">
        <v>175</v>
      </c>
      <c r="C24308" s="7" t="n">
        <v>2</v>
      </c>
      <c r="D24308" s="7" t="n">
        <v>1</v>
      </c>
      <c r="E24308" s="7" t="n">
        <v>-1066611507</v>
      </c>
      <c r="F24308" s="7" t="n">
        <v>1080452710</v>
      </c>
      <c r="G24308" s="7" t="n">
        <v>1112604672</v>
      </c>
    </row>
    <row r="24309" spans="1:11">
      <c r="A24309" t="s">
        <v>4</v>
      </c>
      <c r="B24309" s="4" t="s">
        <v>5</v>
      </c>
      <c r="C24309" s="4" t="s">
        <v>8</v>
      </c>
      <c r="D24309" s="4" t="s">
        <v>14</v>
      </c>
    </row>
    <row r="24310" spans="1:11">
      <c r="A24310" t="n">
        <v>206380</v>
      </c>
      <c r="B24310" s="38" t="n">
        <v>175</v>
      </c>
      <c r="C24310" s="7" t="n">
        <v>3</v>
      </c>
      <c r="D24310" s="7" t="n">
        <v>1</v>
      </c>
    </row>
    <row r="24311" spans="1:11">
      <c r="A24311" t="s">
        <v>4</v>
      </c>
      <c r="B24311" s="4" t="s">
        <v>5</v>
      </c>
      <c r="C24311" s="4" t="s">
        <v>8</v>
      </c>
      <c r="D24311" s="4" t="s">
        <v>14</v>
      </c>
      <c r="E24311" s="4" t="s">
        <v>7</v>
      </c>
      <c r="F24311" s="4" t="s">
        <v>9</v>
      </c>
      <c r="G24311" s="4" t="s">
        <v>9</v>
      </c>
      <c r="H24311" s="4" t="s">
        <v>14</v>
      </c>
    </row>
    <row r="24312" spans="1:11">
      <c r="A24312" t="n">
        <v>206386</v>
      </c>
      <c r="B24312" s="38" t="n">
        <v>175</v>
      </c>
      <c r="C24312" s="7" t="n">
        <v>0</v>
      </c>
      <c r="D24312" s="7" t="n">
        <v>2</v>
      </c>
      <c r="E24312" s="7" t="n">
        <v>7007</v>
      </c>
      <c r="F24312" s="7" t="s">
        <v>21</v>
      </c>
      <c r="G24312" s="7" t="s">
        <v>71</v>
      </c>
      <c r="H24312" s="7" t="n">
        <v>50</v>
      </c>
    </row>
    <row r="24313" spans="1:11">
      <c r="A24313" t="s">
        <v>4</v>
      </c>
      <c r="B24313" s="4" t="s">
        <v>5</v>
      </c>
      <c r="C24313" s="4" t="s">
        <v>8</v>
      </c>
      <c r="D24313" s="4" t="s">
        <v>14</v>
      </c>
      <c r="E24313" s="4" t="s">
        <v>14</v>
      </c>
      <c r="F24313" s="4" t="s">
        <v>14</v>
      </c>
      <c r="G24313" s="4" t="s">
        <v>14</v>
      </c>
      <c r="H24313" s="4" t="s">
        <v>14</v>
      </c>
      <c r="I24313" s="4" t="s">
        <v>14</v>
      </c>
      <c r="J24313" s="4" t="s">
        <v>14</v>
      </c>
      <c r="K24313" s="4" t="s">
        <v>14</v>
      </c>
    </row>
    <row r="24314" spans="1:11">
      <c r="A24314" t="n">
        <v>206412</v>
      </c>
      <c r="B24314" s="38" t="n">
        <v>175</v>
      </c>
      <c r="C24314" s="7" t="n">
        <v>1</v>
      </c>
      <c r="D24314" s="7" t="n">
        <v>2</v>
      </c>
      <c r="E24314" s="7" t="n">
        <v>0</v>
      </c>
      <c r="F24314" s="7" t="n">
        <v>0</v>
      </c>
      <c r="G24314" s="7" t="n">
        <v>0</v>
      </c>
      <c r="H24314" s="7" t="n">
        <v>0</v>
      </c>
      <c r="I24314" s="7" t="n">
        <v>1084227584</v>
      </c>
      <c r="J24314" s="7" t="n">
        <v>0</v>
      </c>
      <c r="K24314" s="7" t="n">
        <v>1092616192</v>
      </c>
    </row>
    <row r="24315" spans="1:11">
      <c r="A24315" t="s">
        <v>4</v>
      </c>
      <c r="B24315" s="4" t="s">
        <v>5</v>
      </c>
      <c r="C24315" s="4" t="s">
        <v>8</v>
      </c>
      <c r="D24315" s="4" t="s">
        <v>14</v>
      </c>
      <c r="E24315" s="4" t="s">
        <v>14</v>
      </c>
      <c r="F24315" s="4" t="s">
        <v>14</v>
      </c>
      <c r="G24315" s="4" t="s">
        <v>14</v>
      </c>
    </row>
    <row r="24316" spans="1:11">
      <c r="A24316" t="n">
        <v>206446</v>
      </c>
      <c r="B24316" s="38" t="n">
        <v>175</v>
      </c>
      <c r="C24316" s="7" t="n">
        <v>2</v>
      </c>
      <c r="D24316" s="7" t="n">
        <v>2</v>
      </c>
      <c r="E24316" s="7" t="n">
        <v>-1059481190</v>
      </c>
      <c r="F24316" s="7" t="n">
        <v>1084437299</v>
      </c>
      <c r="G24316" s="7" t="n">
        <v>1111805133</v>
      </c>
    </row>
    <row r="24317" spans="1:11">
      <c r="A24317" t="s">
        <v>4</v>
      </c>
      <c r="B24317" s="4" t="s">
        <v>5</v>
      </c>
      <c r="C24317" s="4" t="s">
        <v>8</v>
      </c>
      <c r="D24317" s="4" t="s">
        <v>14</v>
      </c>
    </row>
    <row r="24318" spans="1:11">
      <c r="A24318" t="n">
        <v>206464</v>
      </c>
      <c r="B24318" s="38" t="n">
        <v>175</v>
      </c>
      <c r="C24318" s="7" t="n">
        <v>3</v>
      </c>
      <c r="D24318" s="7" t="n">
        <v>2</v>
      </c>
    </row>
    <row r="24319" spans="1:11">
      <c r="A24319" t="s">
        <v>4</v>
      </c>
      <c r="B24319" s="4" t="s">
        <v>5</v>
      </c>
      <c r="C24319" s="4" t="s">
        <v>8</v>
      </c>
      <c r="D24319" s="4" t="s">
        <v>14</v>
      </c>
      <c r="E24319" s="4" t="s">
        <v>7</v>
      </c>
      <c r="F24319" s="4" t="s">
        <v>9</v>
      </c>
      <c r="G24319" s="4" t="s">
        <v>9</v>
      </c>
      <c r="H24319" s="4" t="s">
        <v>14</v>
      </c>
    </row>
    <row r="24320" spans="1:11">
      <c r="A24320" t="n">
        <v>206470</v>
      </c>
      <c r="B24320" s="38" t="n">
        <v>175</v>
      </c>
      <c r="C24320" s="7" t="n">
        <v>0</v>
      </c>
      <c r="D24320" s="7" t="n">
        <v>3</v>
      </c>
      <c r="E24320" s="7" t="n">
        <v>15</v>
      </c>
      <c r="F24320" s="7" t="s">
        <v>22</v>
      </c>
      <c r="G24320" s="7" t="s">
        <v>71</v>
      </c>
      <c r="H24320" s="7" t="n">
        <v>50</v>
      </c>
    </row>
    <row r="24321" spans="1:11">
      <c r="A24321" t="s">
        <v>4</v>
      </c>
      <c r="B24321" s="4" t="s">
        <v>5</v>
      </c>
      <c r="C24321" s="4" t="s">
        <v>8</v>
      </c>
      <c r="D24321" s="4" t="s">
        <v>14</v>
      </c>
      <c r="E24321" s="4" t="s">
        <v>14</v>
      </c>
      <c r="F24321" s="4" t="s">
        <v>14</v>
      </c>
      <c r="G24321" s="4" t="s">
        <v>14</v>
      </c>
      <c r="H24321" s="4" t="s">
        <v>14</v>
      </c>
      <c r="I24321" s="4" t="s">
        <v>14</v>
      </c>
      <c r="J24321" s="4" t="s">
        <v>14</v>
      </c>
      <c r="K24321" s="4" t="s">
        <v>14</v>
      </c>
    </row>
    <row r="24322" spans="1:11">
      <c r="A24322" t="n">
        <v>206496</v>
      </c>
      <c r="B24322" s="38" t="n">
        <v>175</v>
      </c>
      <c r="C24322" s="7" t="n">
        <v>1</v>
      </c>
      <c r="D24322" s="7" t="n">
        <v>3</v>
      </c>
      <c r="E24322" s="7" t="n">
        <v>0</v>
      </c>
      <c r="F24322" s="7" t="n">
        <v>0</v>
      </c>
      <c r="G24322" s="7" t="n">
        <v>0</v>
      </c>
      <c r="H24322" s="7" t="n">
        <v>0</v>
      </c>
      <c r="I24322" s="7" t="n">
        <v>1084227584</v>
      </c>
      <c r="J24322" s="7" t="n">
        <v>0</v>
      </c>
      <c r="K24322" s="7" t="n">
        <v>1092616192</v>
      </c>
    </row>
    <row r="24323" spans="1:11">
      <c r="A24323" t="s">
        <v>4</v>
      </c>
      <c r="B24323" s="4" t="s">
        <v>5</v>
      </c>
      <c r="C24323" s="4" t="s">
        <v>8</v>
      </c>
      <c r="D24323" s="4" t="s">
        <v>14</v>
      </c>
      <c r="E24323" s="4" t="s">
        <v>14</v>
      </c>
      <c r="F24323" s="4" t="s">
        <v>14</v>
      </c>
      <c r="G24323" s="4" t="s">
        <v>14</v>
      </c>
    </row>
    <row r="24324" spans="1:11">
      <c r="A24324" t="n">
        <v>206530</v>
      </c>
      <c r="B24324" s="38" t="n">
        <v>175</v>
      </c>
      <c r="C24324" s="7" t="n">
        <v>2</v>
      </c>
      <c r="D24324" s="7" t="n">
        <v>3</v>
      </c>
      <c r="E24324" s="7" t="n">
        <v>-1059586048</v>
      </c>
      <c r="F24324" s="7" t="n">
        <v>1080662426</v>
      </c>
      <c r="G24324" s="7" t="n">
        <v>1111805133</v>
      </c>
    </row>
    <row r="24325" spans="1:11">
      <c r="A24325" t="s">
        <v>4</v>
      </c>
      <c r="B24325" s="4" t="s">
        <v>5</v>
      </c>
      <c r="C24325" s="4" t="s">
        <v>8</v>
      </c>
      <c r="D24325" s="4" t="s">
        <v>14</v>
      </c>
    </row>
    <row r="24326" spans="1:11">
      <c r="A24326" t="n">
        <v>206548</v>
      </c>
      <c r="B24326" s="38" t="n">
        <v>175</v>
      </c>
      <c r="C24326" s="7" t="n">
        <v>3</v>
      </c>
      <c r="D24326" s="7" t="n">
        <v>3</v>
      </c>
    </row>
    <row r="24327" spans="1:11">
      <c r="A24327" t="s">
        <v>4</v>
      </c>
      <c r="B24327" s="4" t="s">
        <v>5</v>
      </c>
      <c r="C24327" s="4" t="s">
        <v>8</v>
      </c>
      <c r="D24327" s="4" t="s">
        <v>9</v>
      </c>
      <c r="E24327" s="4" t="s">
        <v>7</v>
      </c>
    </row>
    <row r="24328" spans="1:11">
      <c r="A24328" t="n">
        <v>206554</v>
      </c>
      <c r="B24328" s="18" t="n">
        <v>94</v>
      </c>
      <c r="C24328" s="7" t="n">
        <v>0</v>
      </c>
      <c r="D24328" s="7" t="s">
        <v>18</v>
      </c>
      <c r="E24328" s="7" t="n">
        <v>1</v>
      </c>
    </row>
    <row r="24329" spans="1:11">
      <c r="A24329" t="s">
        <v>4</v>
      </c>
      <c r="B24329" s="4" t="s">
        <v>5</v>
      </c>
      <c r="C24329" s="4" t="s">
        <v>8</v>
      </c>
      <c r="D24329" s="4" t="s">
        <v>9</v>
      </c>
      <c r="E24329" s="4" t="s">
        <v>7</v>
      </c>
    </row>
    <row r="24330" spans="1:11">
      <c r="A24330" t="n">
        <v>206567</v>
      </c>
      <c r="B24330" s="18" t="n">
        <v>94</v>
      </c>
      <c r="C24330" s="7" t="n">
        <v>0</v>
      </c>
      <c r="D24330" s="7" t="s">
        <v>18</v>
      </c>
      <c r="E24330" s="7" t="n">
        <v>2</v>
      </c>
    </row>
    <row r="24331" spans="1:11">
      <c r="A24331" t="s">
        <v>4</v>
      </c>
      <c r="B24331" s="4" t="s">
        <v>5</v>
      </c>
      <c r="C24331" s="4" t="s">
        <v>8</v>
      </c>
      <c r="D24331" s="4" t="s">
        <v>9</v>
      </c>
      <c r="E24331" s="4" t="s">
        <v>7</v>
      </c>
    </row>
    <row r="24332" spans="1:11">
      <c r="A24332" t="n">
        <v>206580</v>
      </c>
      <c r="B24332" s="18" t="n">
        <v>94</v>
      </c>
      <c r="C24332" s="7" t="n">
        <v>1</v>
      </c>
      <c r="D24332" s="7" t="s">
        <v>18</v>
      </c>
      <c r="E24332" s="7" t="n">
        <v>4</v>
      </c>
    </row>
    <row r="24333" spans="1:11">
      <c r="A24333" t="s">
        <v>4</v>
      </c>
      <c r="B24333" s="4" t="s">
        <v>5</v>
      </c>
      <c r="C24333" s="4" t="s">
        <v>8</v>
      </c>
      <c r="D24333" s="4" t="s">
        <v>9</v>
      </c>
      <c r="E24333" s="4" t="s">
        <v>7</v>
      </c>
    </row>
    <row r="24334" spans="1:11">
      <c r="A24334" t="n">
        <v>206593</v>
      </c>
      <c r="B24334" s="18" t="n">
        <v>94</v>
      </c>
      <c r="C24334" s="7" t="n">
        <v>0</v>
      </c>
      <c r="D24334" s="7" t="s">
        <v>19</v>
      </c>
      <c r="E24334" s="7" t="n">
        <v>1</v>
      </c>
    </row>
    <row r="24335" spans="1:11">
      <c r="A24335" t="s">
        <v>4</v>
      </c>
      <c r="B24335" s="4" t="s">
        <v>5</v>
      </c>
      <c r="C24335" s="4" t="s">
        <v>8</v>
      </c>
      <c r="D24335" s="4" t="s">
        <v>9</v>
      </c>
      <c r="E24335" s="4" t="s">
        <v>7</v>
      </c>
    </row>
    <row r="24336" spans="1:11">
      <c r="A24336" t="n">
        <v>206606</v>
      </c>
      <c r="B24336" s="18" t="n">
        <v>94</v>
      </c>
      <c r="C24336" s="7" t="n">
        <v>0</v>
      </c>
      <c r="D24336" s="7" t="s">
        <v>19</v>
      </c>
      <c r="E24336" s="7" t="n">
        <v>2</v>
      </c>
    </row>
    <row r="24337" spans="1:11">
      <c r="A24337" t="s">
        <v>4</v>
      </c>
      <c r="B24337" s="4" t="s">
        <v>5</v>
      </c>
      <c r="C24337" s="4" t="s">
        <v>8</v>
      </c>
      <c r="D24337" s="4" t="s">
        <v>9</v>
      </c>
      <c r="E24337" s="4" t="s">
        <v>7</v>
      </c>
    </row>
    <row r="24338" spans="1:11">
      <c r="A24338" t="n">
        <v>206619</v>
      </c>
      <c r="B24338" s="18" t="n">
        <v>94</v>
      </c>
      <c r="C24338" s="7" t="n">
        <v>1</v>
      </c>
      <c r="D24338" s="7" t="s">
        <v>19</v>
      </c>
      <c r="E24338" s="7" t="n">
        <v>4</v>
      </c>
    </row>
    <row r="24339" spans="1:11">
      <c r="A24339" t="s">
        <v>4</v>
      </c>
      <c r="B24339" s="4" t="s">
        <v>5</v>
      </c>
      <c r="C24339" s="4" t="s">
        <v>8</v>
      </c>
      <c r="D24339" s="4" t="s">
        <v>9</v>
      </c>
      <c r="E24339" s="4" t="s">
        <v>7</v>
      </c>
    </row>
    <row r="24340" spans="1:11">
      <c r="A24340" t="n">
        <v>206632</v>
      </c>
      <c r="B24340" s="18" t="n">
        <v>94</v>
      </c>
      <c r="C24340" s="7" t="n">
        <v>0</v>
      </c>
      <c r="D24340" s="7" t="s">
        <v>20</v>
      </c>
      <c r="E24340" s="7" t="n">
        <v>1</v>
      </c>
    </row>
    <row r="24341" spans="1:11">
      <c r="A24341" t="s">
        <v>4</v>
      </c>
      <c r="B24341" s="4" t="s">
        <v>5</v>
      </c>
      <c r="C24341" s="4" t="s">
        <v>8</v>
      </c>
      <c r="D24341" s="4" t="s">
        <v>9</v>
      </c>
      <c r="E24341" s="4" t="s">
        <v>7</v>
      </c>
    </row>
    <row r="24342" spans="1:11">
      <c r="A24342" t="n">
        <v>206645</v>
      </c>
      <c r="B24342" s="18" t="n">
        <v>94</v>
      </c>
      <c r="C24342" s="7" t="n">
        <v>0</v>
      </c>
      <c r="D24342" s="7" t="s">
        <v>20</v>
      </c>
      <c r="E24342" s="7" t="n">
        <v>2</v>
      </c>
    </row>
    <row r="24343" spans="1:11">
      <c r="A24343" t="s">
        <v>4</v>
      </c>
      <c r="B24343" s="4" t="s">
        <v>5</v>
      </c>
      <c r="C24343" s="4" t="s">
        <v>8</v>
      </c>
      <c r="D24343" s="4" t="s">
        <v>9</v>
      </c>
      <c r="E24343" s="4" t="s">
        <v>7</v>
      </c>
    </row>
    <row r="24344" spans="1:11">
      <c r="A24344" t="n">
        <v>206658</v>
      </c>
      <c r="B24344" s="18" t="n">
        <v>94</v>
      </c>
      <c r="C24344" s="7" t="n">
        <v>1</v>
      </c>
      <c r="D24344" s="7" t="s">
        <v>20</v>
      </c>
      <c r="E24344" s="7" t="n">
        <v>4</v>
      </c>
    </row>
    <row r="24345" spans="1:11">
      <c r="A24345" t="s">
        <v>4</v>
      </c>
      <c r="B24345" s="4" t="s">
        <v>5</v>
      </c>
      <c r="C24345" s="4" t="s">
        <v>8</v>
      </c>
      <c r="D24345" s="4" t="s">
        <v>9</v>
      </c>
      <c r="E24345" s="4" t="s">
        <v>7</v>
      </c>
    </row>
    <row r="24346" spans="1:11">
      <c r="A24346" t="n">
        <v>206671</v>
      </c>
      <c r="B24346" s="18" t="n">
        <v>94</v>
      </c>
      <c r="C24346" s="7" t="n">
        <v>0</v>
      </c>
      <c r="D24346" s="7" t="s">
        <v>21</v>
      </c>
      <c r="E24346" s="7" t="n">
        <v>1</v>
      </c>
    </row>
    <row r="24347" spans="1:11">
      <c r="A24347" t="s">
        <v>4</v>
      </c>
      <c r="B24347" s="4" t="s">
        <v>5</v>
      </c>
      <c r="C24347" s="4" t="s">
        <v>8</v>
      </c>
      <c r="D24347" s="4" t="s">
        <v>9</v>
      </c>
      <c r="E24347" s="4" t="s">
        <v>7</v>
      </c>
    </row>
    <row r="24348" spans="1:11">
      <c r="A24348" t="n">
        <v>206684</v>
      </c>
      <c r="B24348" s="18" t="n">
        <v>94</v>
      </c>
      <c r="C24348" s="7" t="n">
        <v>0</v>
      </c>
      <c r="D24348" s="7" t="s">
        <v>21</v>
      </c>
      <c r="E24348" s="7" t="n">
        <v>2</v>
      </c>
    </row>
    <row r="24349" spans="1:11">
      <c r="A24349" t="s">
        <v>4</v>
      </c>
      <c r="B24349" s="4" t="s">
        <v>5</v>
      </c>
      <c r="C24349" s="4" t="s">
        <v>8</v>
      </c>
      <c r="D24349" s="4" t="s">
        <v>9</v>
      </c>
      <c r="E24349" s="4" t="s">
        <v>7</v>
      </c>
    </row>
    <row r="24350" spans="1:11">
      <c r="A24350" t="n">
        <v>206697</v>
      </c>
      <c r="B24350" s="18" t="n">
        <v>94</v>
      </c>
      <c r="C24350" s="7" t="n">
        <v>1</v>
      </c>
      <c r="D24350" s="7" t="s">
        <v>21</v>
      </c>
      <c r="E24350" s="7" t="n">
        <v>4</v>
      </c>
    </row>
    <row r="24351" spans="1:11">
      <c r="A24351" t="s">
        <v>4</v>
      </c>
      <c r="B24351" s="4" t="s">
        <v>5</v>
      </c>
      <c r="C24351" s="4" t="s">
        <v>8</v>
      </c>
      <c r="D24351" s="4" t="s">
        <v>9</v>
      </c>
      <c r="E24351" s="4" t="s">
        <v>7</v>
      </c>
    </row>
    <row r="24352" spans="1:11">
      <c r="A24352" t="n">
        <v>206710</v>
      </c>
      <c r="B24352" s="18" t="n">
        <v>94</v>
      </c>
      <c r="C24352" s="7" t="n">
        <v>0</v>
      </c>
      <c r="D24352" s="7" t="s">
        <v>22</v>
      </c>
      <c r="E24352" s="7" t="n">
        <v>1</v>
      </c>
    </row>
    <row r="24353" spans="1:5">
      <c r="A24353" t="s">
        <v>4</v>
      </c>
      <c r="B24353" s="4" t="s">
        <v>5</v>
      </c>
      <c r="C24353" s="4" t="s">
        <v>8</v>
      </c>
      <c r="D24353" s="4" t="s">
        <v>9</v>
      </c>
      <c r="E24353" s="4" t="s">
        <v>7</v>
      </c>
    </row>
    <row r="24354" spans="1:5">
      <c r="A24354" t="n">
        <v>206723</v>
      </c>
      <c r="B24354" s="18" t="n">
        <v>94</v>
      </c>
      <c r="C24354" s="7" t="n">
        <v>0</v>
      </c>
      <c r="D24354" s="7" t="s">
        <v>22</v>
      </c>
      <c r="E24354" s="7" t="n">
        <v>2</v>
      </c>
    </row>
    <row r="24355" spans="1:5">
      <c r="A24355" t="s">
        <v>4</v>
      </c>
      <c r="B24355" s="4" t="s">
        <v>5</v>
      </c>
      <c r="C24355" s="4" t="s">
        <v>8</v>
      </c>
      <c r="D24355" s="4" t="s">
        <v>9</v>
      </c>
      <c r="E24355" s="4" t="s">
        <v>7</v>
      </c>
    </row>
    <row r="24356" spans="1:5">
      <c r="A24356" t="n">
        <v>206736</v>
      </c>
      <c r="B24356" s="18" t="n">
        <v>94</v>
      </c>
      <c r="C24356" s="7" t="n">
        <v>1</v>
      </c>
      <c r="D24356" s="7" t="s">
        <v>22</v>
      </c>
      <c r="E24356" s="7" t="n">
        <v>4</v>
      </c>
    </row>
    <row r="24357" spans="1:5">
      <c r="A24357" t="s">
        <v>4</v>
      </c>
      <c r="B24357" s="4" t="s">
        <v>5</v>
      </c>
      <c r="C24357" s="4" t="s">
        <v>9</v>
      </c>
      <c r="D24357" s="4" t="s">
        <v>9</v>
      </c>
    </row>
    <row r="24358" spans="1:5">
      <c r="A24358" t="n">
        <v>206749</v>
      </c>
      <c r="B24358" s="26" t="n">
        <v>70</v>
      </c>
      <c r="C24358" s="7" t="s">
        <v>53</v>
      </c>
      <c r="D24358" s="7" t="s">
        <v>59</v>
      </c>
    </row>
    <row r="24359" spans="1:5">
      <c r="A24359" t="s">
        <v>4</v>
      </c>
      <c r="B24359" s="4" t="s">
        <v>5</v>
      </c>
      <c r="C24359" s="4" t="s">
        <v>9</v>
      </c>
      <c r="D24359" s="4" t="s">
        <v>9</v>
      </c>
    </row>
    <row r="24360" spans="1:5">
      <c r="A24360" t="n">
        <v>206765</v>
      </c>
      <c r="B24360" s="26" t="n">
        <v>70</v>
      </c>
      <c r="C24360" s="7" t="s">
        <v>18</v>
      </c>
      <c r="D24360" s="7" t="s">
        <v>59</v>
      </c>
    </row>
    <row r="24361" spans="1:5">
      <c r="A24361" t="s">
        <v>4</v>
      </c>
      <c r="B24361" s="4" t="s">
        <v>5</v>
      </c>
      <c r="C24361" s="4" t="s">
        <v>9</v>
      </c>
      <c r="D24361" s="4" t="s">
        <v>9</v>
      </c>
    </row>
    <row r="24362" spans="1:5">
      <c r="A24362" t="n">
        <v>206782</v>
      </c>
      <c r="B24362" s="26" t="n">
        <v>70</v>
      </c>
      <c r="C24362" s="7" t="s">
        <v>20</v>
      </c>
      <c r="D24362" s="7" t="s">
        <v>59</v>
      </c>
    </row>
    <row r="24363" spans="1:5">
      <c r="A24363" t="s">
        <v>4</v>
      </c>
      <c r="B24363" s="4" t="s">
        <v>5</v>
      </c>
      <c r="C24363" s="4" t="s">
        <v>9</v>
      </c>
      <c r="D24363" s="4" t="s">
        <v>9</v>
      </c>
    </row>
    <row r="24364" spans="1:5">
      <c r="A24364" t="n">
        <v>206799</v>
      </c>
      <c r="B24364" s="26" t="n">
        <v>70</v>
      </c>
      <c r="C24364" s="7" t="s">
        <v>21</v>
      </c>
      <c r="D24364" s="7" t="s">
        <v>59</v>
      </c>
    </row>
    <row r="24365" spans="1:5">
      <c r="A24365" t="s">
        <v>4</v>
      </c>
      <c r="B24365" s="4" t="s">
        <v>5</v>
      </c>
      <c r="C24365" s="4" t="s">
        <v>9</v>
      </c>
      <c r="D24365" s="4" t="s">
        <v>9</v>
      </c>
    </row>
    <row r="24366" spans="1:5">
      <c r="A24366" t="n">
        <v>206816</v>
      </c>
      <c r="B24366" s="26" t="n">
        <v>70</v>
      </c>
      <c r="C24366" s="7" t="s">
        <v>22</v>
      </c>
      <c r="D24366" s="7" t="s">
        <v>59</v>
      </c>
    </row>
    <row r="24367" spans="1:5">
      <c r="A24367" t="s">
        <v>4</v>
      </c>
      <c r="B24367" s="4" t="s">
        <v>5</v>
      </c>
      <c r="C24367" s="4" t="s">
        <v>7</v>
      </c>
      <c r="D24367" s="4" t="s">
        <v>13</v>
      </c>
      <c r="E24367" s="4" t="s">
        <v>14</v>
      </c>
      <c r="F24367" s="4" t="s">
        <v>13</v>
      </c>
      <c r="G24367" s="4" t="s">
        <v>13</v>
      </c>
      <c r="H24367" s="4" t="s">
        <v>8</v>
      </c>
    </row>
    <row r="24368" spans="1:5">
      <c r="A24368" t="n">
        <v>206833</v>
      </c>
      <c r="B24368" s="87" t="n">
        <v>100</v>
      </c>
      <c r="C24368" s="7" t="n">
        <v>0</v>
      </c>
      <c r="D24368" s="7" t="n">
        <v>-5.25</v>
      </c>
      <c r="E24368" s="7" t="n">
        <v>1082340147</v>
      </c>
      <c r="F24368" s="7" t="n">
        <v>50.7999992370605</v>
      </c>
      <c r="G24368" s="7" t="n">
        <v>0</v>
      </c>
      <c r="H24368" s="7" t="n">
        <v>0</v>
      </c>
    </row>
    <row r="24369" spans="1:8">
      <c r="A24369" t="s">
        <v>4</v>
      </c>
      <c r="B24369" s="4" t="s">
        <v>5</v>
      </c>
      <c r="C24369" s="4" t="s">
        <v>7</v>
      </c>
      <c r="D24369" s="4" t="s">
        <v>13</v>
      </c>
      <c r="E24369" s="4" t="s">
        <v>14</v>
      </c>
      <c r="F24369" s="4" t="s">
        <v>13</v>
      </c>
      <c r="G24369" s="4" t="s">
        <v>13</v>
      </c>
      <c r="H24369" s="4" t="s">
        <v>8</v>
      </c>
    </row>
    <row r="24370" spans="1:8">
      <c r="A24370" t="n">
        <v>206853</v>
      </c>
      <c r="B24370" s="87" t="n">
        <v>100</v>
      </c>
      <c r="C24370" s="7" t="n">
        <v>1</v>
      </c>
      <c r="D24370" s="7" t="n">
        <v>-5.25</v>
      </c>
      <c r="E24370" s="7" t="n">
        <v>1082340147</v>
      </c>
      <c r="F24370" s="7" t="n">
        <v>50.7999992370605</v>
      </c>
      <c r="G24370" s="7" t="n">
        <v>0</v>
      </c>
      <c r="H24370" s="7" t="n">
        <v>0</v>
      </c>
    </row>
    <row r="24371" spans="1:8">
      <c r="A24371" t="s">
        <v>4</v>
      </c>
      <c r="B24371" s="4" t="s">
        <v>5</v>
      </c>
      <c r="C24371" s="4" t="s">
        <v>7</v>
      </c>
      <c r="D24371" s="4" t="s">
        <v>13</v>
      </c>
      <c r="E24371" s="4" t="s">
        <v>14</v>
      </c>
      <c r="F24371" s="4" t="s">
        <v>13</v>
      </c>
      <c r="G24371" s="4" t="s">
        <v>13</v>
      </c>
      <c r="H24371" s="4" t="s">
        <v>8</v>
      </c>
    </row>
    <row r="24372" spans="1:8">
      <c r="A24372" t="n">
        <v>206873</v>
      </c>
      <c r="B24372" s="87" t="n">
        <v>100</v>
      </c>
      <c r="C24372" s="7" t="n">
        <v>2</v>
      </c>
      <c r="D24372" s="7" t="n">
        <v>-5.25</v>
      </c>
      <c r="E24372" s="7" t="n">
        <v>1082340147</v>
      </c>
      <c r="F24372" s="7" t="n">
        <v>50.7999992370605</v>
      </c>
      <c r="G24372" s="7" t="n">
        <v>0</v>
      </c>
      <c r="H24372" s="7" t="n">
        <v>0</v>
      </c>
    </row>
    <row r="24373" spans="1:8">
      <c r="A24373" t="s">
        <v>4</v>
      </c>
      <c r="B24373" s="4" t="s">
        <v>5</v>
      </c>
      <c r="C24373" s="4" t="s">
        <v>7</v>
      </c>
      <c r="D24373" s="4" t="s">
        <v>13</v>
      </c>
      <c r="E24373" s="4" t="s">
        <v>14</v>
      </c>
      <c r="F24373" s="4" t="s">
        <v>13</v>
      </c>
      <c r="G24373" s="4" t="s">
        <v>13</v>
      </c>
      <c r="H24373" s="4" t="s">
        <v>8</v>
      </c>
    </row>
    <row r="24374" spans="1:8">
      <c r="A24374" t="n">
        <v>206893</v>
      </c>
      <c r="B24374" s="87" t="n">
        <v>100</v>
      </c>
      <c r="C24374" s="7" t="n">
        <v>3</v>
      </c>
      <c r="D24374" s="7" t="n">
        <v>-5.25</v>
      </c>
      <c r="E24374" s="7" t="n">
        <v>1082340147</v>
      </c>
      <c r="F24374" s="7" t="n">
        <v>50.7999992370605</v>
      </c>
      <c r="G24374" s="7" t="n">
        <v>0</v>
      </c>
      <c r="H24374" s="7" t="n">
        <v>0</v>
      </c>
    </row>
    <row r="24375" spans="1:8">
      <c r="A24375" t="s">
        <v>4</v>
      </c>
      <c r="B24375" s="4" t="s">
        <v>5</v>
      </c>
      <c r="C24375" s="4" t="s">
        <v>7</v>
      </c>
      <c r="D24375" s="4" t="s">
        <v>13</v>
      </c>
      <c r="E24375" s="4" t="s">
        <v>14</v>
      </c>
      <c r="F24375" s="4" t="s">
        <v>13</v>
      </c>
      <c r="G24375" s="4" t="s">
        <v>13</v>
      </c>
      <c r="H24375" s="4" t="s">
        <v>8</v>
      </c>
    </row>
    <row r="24376" spans="1:8">
      <c r="A24376" t="n">
        <v>206913</v>
      </c>
      <c r="B24376" s="87" t="n">
        <v>100</v>
      </c>
      <c r="C24376" s="7" t="n">
        <v>4</v>
      </c>
      <c r="D24376" s="7" t="n">
        <v>-5.25</v>
      </c>
      <c r="E24376" s="7" t="n">
        <v>1082340147</v>
      </c>
      <c r="F24376" s="7" t="n">
        <v>50.7999992370605</v>
      </c>
      <c r="G24376" s="7" t="n">
        <v>0</v>
      </c>
      <c r="H24376" s="7" t="n">
        <v>0</v>
      </c>
    </row>
    <row r="24377" spans="1:8">
      <c r="A24377" t="s">
        <v>4</v>
      </c>
      <c r="B24377" s="4" t="s">
        <v>5</v>
      </c>
      <c r="C24377" s="4" t="s">
        <v>7</v>
      </c>
      <c r="D24377" s="4" t="s">
        <v>13</v>
      </c>
      <c r="E24377" s="4" t="s">
        <v>14</v>
      </c>
      <c r="F24377" s="4" t="s">
        <v>13</v>
      </c>
      <c r="G24377" s="4" t="s">
        <v>13</v>
      </c>
      <c r="H24377" s="4" t="s">
        <v>8</v>
      </c>
    </row>
    <row r="24378" spans="1:8">
      <c r="A24378" t="n">
        <v>206933</v>
      </c>
      <c r="B24378" s="87" t="n">
        <v>100</v>
      </c>
      <c r="C24378" s="7" t="n">
        <v>5</v>
      </c>
      <c r="D24378" s="7" t="n">
        <v>-5.25</v>
      </c>
      <c r="E24378" s="7" t="n">
        <v>1082340147</v>
      </c>
      <c r="F24378" s="7" t="n">
        <v>50.7999992370605</v>
      </c>
      <c r="G24378" s="7" t="n">
        <v>0</v>
      </c>
      <c r="H24378" s="7" t="n">
        <v>0</v>
      </c>
    </row>
    <row r="24379" spans="1:8">
      <c r="A24379" t="s">
        <v>4</v>
      </c>
      <c r="B24379" s="4" t="s">
        <v>5</v>
      </c>
      <c r="C24379" s="4" t="s">
        <v>7</v>
      </c>
      <c r="D24379" s="4" t="s">
        <v>13</v>
      </c>
      <c r="E24379" s="4" t="s">
        <v>14</v>
      </c>
      <c r="F24379" s="4" t="s">
        <v>13</v>
      </c>
      <c r="G24379" s="4" t="s">
        <v>13</v>
      </c>
      <c r="H24379" s="4" t="s">
        <v>8</v>
      </c>
    </row>
    <row r="24380" spans="1:8">
      <c r="A24380" t="n">
        <v>206953</v>
      </c>
      <c r="B24380" s="87" t="n">
        <v>100</v>
      </c>
      <c r="C24380" s="7" t="n">
        <v>6</v>
      </c>
      <c r="D24380" s="7" t="n">
        <v>-5.25</v>
      </c>
      <c r="E24380" s="7" t="n">
        <v>1082340147</v>
      </c>
      <c r="F24380" s="7" t="n">
        <v>50.7999992370605</v>
      </c>
      <c r="G24380" s="7" t="n">
        <v>0</v>
      </c>
      <c r="H24380" s="7" t="n">
        <v>0</v>
      </c>
    </row>
    <row r="24381" spans="1:8">
      <c r="A24381" t="s">
        <v>4</v>
      </c>
      <c r="B24381" s="4" t="s">
        <v>5</v>
      </c>
      <c r="C24381" s="4" t="s">
        <v>7</v>
      </c>
      <c r="D24381" s="4" t="s">
        <v>13</v>
      </c>
      <c r="E24381" s="4" t="s">
        <v>14</v>
      </c>
      <c r="F24381" s="4" t="s">
        <v>13</v>
      </c>
      <c r="G24381" s="4" t="s">
        <v>13</v>
      </c>
      <c r="H24381" s="4" t="s">
        <v>8</v>
      </c>
    </row>
    <row r="24382" spans="1:8">
      <c r="A24382" t="n">
        <v>206973</v>
      </c>
      <c r="B24382" s="87" t="n">
        <v>100</v>
      </c>
      <c r="C24382" s="7" t="n">
        <v>7</v>
      </c>
      <c r="D24382" s="7" t="n">
        <v>-5.25</v>
      </c>
      <c r="E24382" s="7" t="n">
        <v>1082340147</v>
      </c>
      <c r="F24382" s="7" t="n">
        <v>50.7999992370605</v>
      </c>
      <c r="G24382" s="7" t="n">
        <v>0</v>
      </c>
      <c r="H24382" s="7" t="n">
        <v>0</v>
      </c>
    </row>
    <row r="24383" spans="1:8">
      <c r="A24383" t="s">
        <v>4</v>
      </c>
      <c r="B24383" s="4" t="s">
        <v>5</v>
      </c>
      <c r="C24383" s="4" t="s">
        <v>7</v>
      </c>
      <c r="D24383" s="4" t="s">
        <v>13</v>
      </c>
      <c r="E24383" s="4" t="s">
        <v>14</v>
      </c>
      <c r="F24383" s="4" t="s">
        <v>13</v>
      </c>
      <c r="G24383" s="4" t="s">
        <v>13</v>
      </c>
      <c r="H24383" s="4" t="s">
        <v>8</v>
      </c>
    </row>
    <row r="24384" spans="1:8">
      <c r="A24384" t="n">
        <v>206993</v>
      </c>
      <c r="B24384" s="87" t="n">
        <v>100</v>
      </c>
      <c r="C24384" s="7" t="n">
        <v>8</v>
      </c>
      <c r="D24384" s="7" t="n">
        <v>-5.25</v>
      </c>
      <c r="E24384" s="7" t="n">
        <v>1082340147</v>
      </c>
      <c r="F24384" s="7" t="n">
        <v>50.7999992370605</v>
      </c>
      <c r="G24384" s="7" t="n">
        <v>0</v>
      </c>
      <c r="H24384" s="7" t="n">
        <v>0</v>
      </c>
    </row>
    <row r="24385" spans="1:8">
      <c r="A24385" t="s">
        <v>4</v>
      </c>
      <c r="B24385" s="4" t="s">
        <v>5</v>
      </c>
      <c r="C24385" s="4" t="s">
        <v>7</v>
      </c>
      <c r="D24385" s="4" t="s">
        <v>13</v>
      </c>
      <c r="E24385" s="4" t="s">
        <v>14</v>
      </c>
      <c r="F24385" s="4" t="s">
        <v>13</v>
      </c>
      <c r="G24385" s="4" t="s">
        <v>13</v>
      </c>
      <c r="H24385" s="4" t="s">
        <v>8</v>
      </c>
    </row>
    <row r="24386" spans="1:8">
      <c r="A24386" t="n">
        <v>207013</v>
      </c>
      <c r="B24386" s="87" t="n">
        <v>100</v>
      </c>
      <c r="C24386" s="7" t="n">
        <v>9</v>
      </c>
      <c r="D24386" s="7" t="n">
        <v>-5.25</v>
      </c>
      <c r="E24386" s="7" t="n">
        <v>1082340147</v>
      </c>
      <c r="F24386" s="7" t="n">
        <v>50.7999992370605</v>
      </c>
      <c r="G24386" s="7" t="n">
        <v>0</v>
      </c>
      <c r="H24386" s="7" t="n">
        <v>0</v>
      </c>
    </row>
    <row r="24387" spans="1:8">
      <c r="A24387" t="s">
        <v>4</v>
      </c>
      <c r="B24387" s="4" t="s">
        <v>5</v>
      </c>
      <c r="C24387" s="4" t="s">
        <v>7</v>
      </c>
      <c r="D24387" s="4" t="s">
        <v>13</v>
      </c>
      <c r="E24387" s="4" t="s">
        <v>14</v>
      </c>
      <c r="F24387" s="4" t="s">
        <v>13</v>
      </c>
      <c r="G24387" s="4" t="s">
        <v>13</v>
      </c>
      <c r="H24387" s="4" t="s">
        <v>8</v>
      </c>
    </row>
    <row r="24388" spans="1:8">
      <c r="A24388" t="n">
        <v>207033</v>
      </c>
      <c r="B24388" s="87" t="n">
        <v>100</v>
      </c>
      <c r="C24388" s="7" t="n">
        <v>11</v>
      </c>
      <c r="D24388" s="7" t="n">
        <v>-5.25</v>
      </c>
      <c r="E24388" s="7" t="n">
        <v>1082340147</v>
      </c>
      <c r="F24388" s="7" t="n">
        <v>50.7999992370605</v>
      </c>
      <c r="G24388" s="7" t="n">
        <v>0</v>
      </c>
      <c r="H24388" s="7" t="n">
        <v>0</v>
      </c>
    </row>
    <row r="24389" spans="1:8">
      <c r="A24389" t="s">
        <v>4</v>
      </c>
      <c r="B24389" s="4" t="s">
        <v>5</v>
      </c>
      <c r="C24389" s="4" t="s">
        <v>7</v>
      </c>
      <c r="D24389" s="4" t="s">
        <v>13</v>
      </c>
      <c r="E24389" s="4" t="s">
        <v>14</v>
      </c>
      <c r="F24389" s="4" t="s">
        <v>13</v>
      </c>
      <c r="G24389" s="4" t="s">
        <v>13</v>
      </c>
      <c r="H24389" s="4" t="s">
        <v>8</v>
      </c>
    </row>
    <row r="24390" spans="1:8">
      <c r="A24390" t="n">
        <v>207053</v>
      </c>
      <c r="B24390" s="87" t="n">
        <v>100</v>
      </c>
      <c r="C24390" s="7" t="n">
        <v>7032</v>
      </c>
      <c r="D24390" s="7" t="n">
        <v>-5.25</v>
      </c>
      <c r="E24390" s="7" t="n">
        <v>1082340147</v>
      </c>
      <c r="F24390" s="7" t="n">
        <v>50.7999992370605</v>
      </c>
      <c r="G24390" s="7" t="n">
        <v>0</v>
      </c>
      <c r="H24390" s="7" t="n">
        <v>0</v>
      </c>
    </row>
    <row r="24391" spans="1:8">
      <c r="A24391" t="s">
        <v>4</v>
      </c>
      <c r="B24391" s="4" t="s">
        <v>5</v>
      </c>
      <c r="C24391" s="4" t="s">
        <v>7</v>
      </c>
      <c r="D24391" s="4" t="s">
        <v>13</v>
      </c>
      <c r="E24391" s="4" t="s">
        <v>14</v>
      </c>
      <c r="F24391" s="4" t="s">
        <v>13</v>
      </c>
      <c r="G24391" s="4" t="s">
        <v>13</v>
      </c>
      <c r="H24391" s="4" t="s">
        <v>8</v>
      </c>
    </row>
    <row r="24392" spans="1:8">
      <c r="A24392" t="n">
        <v>207073</v>
      </c>
      <c r="B24392" s="87" t="n">
        <v>100</v>
      </c>
      <c r="C24392" s="7" t="n">
        <v>13</v>
      </c>
      <c r="D24392" s="7" t="n">
        <v>-5.25</v>
      </c>
      <c r="E24392" s="7" t="n">
        <v>1082340147</v>
      </c>
      <c r="F24392" s="7" t="n">
        <v>50.7999992370605</v>
      </c>
      <c r="G24392" s="7" t="n">
        <v>0</v>
      </c>
      <c r="H24392" s="7" t="n">
        <v>0</v>
      </c>
    </row>
    <row r="24393" spans="1:8">
      <c r="A24393" t="s">
        <v>4</v>
      </c>
      <c r="B24393" s="4" t="s">
        <v>5</v>
      </c>
      <c r="C24393" s="4" t="s">
        <v>7</v>
      </c>
      <c r="D24393" s="4" t="s">
        <v>13</v>
      </c>
      <c r="E24393" s="4" t="s">
        <v>14</v>
      </c>
      <c r="F24393" s="4" t="s">
        <v>13</v>
      </c>
      <c r="G24393" s="4" t="s">
        <v>13</v>
      </c>
      <c r="H24393" s="4" t="s">
        <v>8</v>
      </c>
    </row>
    <row r="24394" spans="1:8">
      <c r="A24394" t="n">
        <v>207093</v>
      </c>
      <c r="B24394" s="87" t="n">
        <v>100</v>
      </c>
      <c r="C24394" s="7" t="n">
        <v>80</v>
      </c>
      <c r="D24394" s="7" t="n">
        <v>-5.25</v>
      </c>
      <c r="E24394" s="7" t="n">
        <v>1082340147</v>
      </c>
      <c r="F24394" s="7" t="n">
        <v>50.7999992370605</v>
      </c>
      <c r="G24394" s="7" t="n">
        <v>0</v>
      </c>
      <c r="H24394" s="7" t="n">
        <v>0</v>
      </c>
    </row>
    <row r="24395" spans="1:8">
      <c r="A24395" t="s">
        <v>4</v>
      </c>
      <c r="B24395" s="4" t="s">
        <v>5</v>
      </c>
      <c r="C24395" s="4" t="s">
        <v>7</v>
      </c>
      <c r="D24395" s="4" t="s">
        <v>13</v>
      </c>
      <c r="E24395" s="4" t="s">
        <v>14</v>
      </c>
      <c r="F24395" s="4" t="s">
        <v>13</v>
      </c>
      <c r="G24395" s="4" t="s">
        <v>13</v>
      </c>
      <c r="H24395" s="4" t="s">
        <v>8</v>
      </c>
    </row>
    <row r="24396" spans="1:8">
      <c r="A24396" t="n">
        <v>207113</v>
      </c>
      <c r="B24396" s="87" t="n">
        <v>100</v>
      </c>
      <c r="C24396" s="7" t="n">
        <v>12</v>
      </c>
      <c r="D24396" s="7" t="n">
        <v>-5.25</v>
      </c>
      <c r="E24396" s="7" t="n">
        <v>1082340147</v>
      </c>
      <c r="F24396" s="7" t="n">
        <v>50.7999992370605</v>
      </c>
      <c r="G24396" s="7" t="n">
        <v>0</v>
      </c>
      <c r="H24396" s="7" t="n">
        <v>0</v>
      </c>
    </row>
    <row r="24397" spans="1:8">
      <c r="A24397" t="s">
        <v>4</v>
      </c>
      <c r="B24397" s="4" t="s">
        <v>5</v>
      </c>
      <c r="C24397" s="4" t="s">
        <v>7</v>
      </c>
      <c r="D24397" s="4" t="s">
        <v>13</v>
      </c>
      <c r="E24397" s="4" t="s">
        <v>14</v>
      </c>
      <c r="F24397" s="4" t="s">
        <v>13</v>
      </c>
      <c r="G24397" s="4" t="s">
        <v>13</v>
      </c>
      <c r="H24397" s="4" t="s">
        <v>8</v>
      </c>
    </row>
    <row r="24398" spans="1:8">
      <c r="A24398" t="n">
        <v>207133</v>
      </c>
      <c r="B24398" s="87" t="n">
        <v>100</v>
      </c>
      <c r="C24398" s="7" t="n">
        <v>18</v>
      </c>
      <c r="D24398" s="7" t="n">
        <v>-5.25</v>
      </c>
      <c r="E24398" s="7" t="n">
        <v>1082340147</v>
      </c>
      <c r="F24398" s="7" t="n">
        <v>50.7999992370605</v>
      </c>
      <c r="G24398" s="7" t="n">
        <v>0</v>
      </c>
      <c r="H24398" s="7" t="n">
        <v>0</v>
      </c>
    </row>
    <row r="24399" spans="1:8">
      <c r="A24399" t="s">
        <v>4</v>
      </c>
      <c r="B24399" s="4" t="s">
        <v>5</v>
      </c>
      <c r="C24399" s="4" t="s">
        <v>7</v>
      </c>
    </row>
    <row r="24400" spans="1:8">
      <c r="A24400" t="n">
        <v>207153</v>
      </c>
      <c r="B24400" s="25" t="n">
        <v>16</v>
      </c>
      <c r="C24400" s="7" t="n">
        <v>0</v>
      </c>
    </row>
    <row r="24401" spans="1:8">
      <c r="A24401" t="s">
        <v>4</v>
      </c>
      <c r="B24401" s="4" t="s">
        <v>5</v>
      </c>
      <c r="C24401" s="4" t="s">
        <v>7</v>
      </c>
      <c r="D24401" s="4" t="s">
        <v>7</v>
      </c>
      <c r="E24401" s="4" t="s">
        <v>7</v>
      </c>
      <c r="F24401" s="4" t="s">
        <v>14</v>
      </c>
      <c r="G24401" s="4" t="s">
        <v>14</v>
      </c>
      <c r="H24401" s="4" t="s">
        <v>14</v>
      </c>
    </row>
    <row r="24402" spans="1:8">
      <c r="A24402" t="n">
        <v>207156</v>
      </c>
      <c r="B24402" s="56" t="n">
        <v>61</v>
      </c>
      <c r="C24402" s="7" t="n">
        <v>0</v>
      </c>
      <c r="D24402" s="7" t="n">
        <v>65535</v>
      </c>
      <c r="E24402" s="7" t="n">
        <v>0</v>
      </c>
      <c r="F24402" s="7" t="n">
        <v>-1062731776</v>
      </c>
      <c r="G24402" s="7" t="n">
        <v>1082340147</v>
      </c>
      <c r="H24402" s="7" t="n">
        <v>1112224563</v>
      </c>
    </row>
    <row r="24403" spans="1:8">
      <c r="A24403" t="s">
        <v>4</v>
      </c>
      <c r="B24403" s="4" t="s">
        <v>5</v>
      </c>
      <c r="C24403" s="4" t="s">
        <v>7</v>
      </c>
      <c r="D24403" s="4" t="s">
        <v>7</v>
      </c>
      <c r="E24403" s="4" t="s">
        <v>7</v>
      </c>
      <c r="F24403" s="4" t="s">
        <v>14</v>
      </c>
      <c r="G24403" s="4" t="s">
        <v>14</v>
      </c>
      <c r="H24403" s="4" t="s">
        <v>14</v>
      </c>
    </row>
    <row r="24404" spans="1:8">
      <c r="A24404" t="n">
        <v>207175</v>
      </c>
      <c r="B24404" s="56" t="n">
        <v>61</v>
      </c>
      <c r="C24404" s="7" t="n">
        <v>1</v>
      </c>
      <c r="D24404" s="7" t="n">
        <v>65535</v>
      </c>
      <c r="E24404" s="7" t="n">
        <v>0</v>
      </c>
      <c r="F24404" s="7" t="n">
        <v>-1062731776</v>
      </c>
      <c r="G24404" s="7" t="n">
        <v>1082340147</v>
      </c>
      <c r="H24404" s="7" t="n">
        <v>1112224563</v>
      </c>
    </row>
    <row r="24405" spans="1:8">
      <c r="A24405" t="s">
        <v>4</v>
      </c>
      <c r="B24405" s="4" t="s">
        <v>5</v>
      </c>
      <c r="C24405" s="4" t="s">
        <v>7</v>
      </c>
      <c r="D24405" s="4" t="s">
        <v>7</v>
      </c>
      <c r="E24405" s="4" t="s">
        <v>7</v>
      </c>
      <c r="F24405" s="4" t="s">
        <v>14</v>
      </c>
      <c r="G24405" s="4" t="s">
        <v>14</v>
      </c>
      <c r="H24405" s="4" t="s">
        <v>14</v>
      </c>
    </row>
    <row r="24406" spans="1:8">
      <c r="A24406" t="n">
        <v>207194</v>
      </c>
      <c r="B24406" s="56" t="n">
        <v>61</v>
      </c>
      <c r="C24406" s="7" t="n">
        <v>2</v>
      </c>
      <c r="D24406" s="7" t="n">
        <v>65535</v>
      </c>
      <c r="E24406" s="7" t="n">
        <v>0</v>
      </c>
      <c r="F24406" s="7" t="n">
        <v>-1062731776</v>
      </c>
      <c r="G24406" s="7" t="n">
        <v>1082340147</v>
      </c>
      <c r="H24406" s="7" t="n">
        <v>1112224563</v>
      </c>
    </row>
    <row r="24407" spans="1:8">
      <c r="A24407" t="s">
        <v>4</v>
      </c>
      <c r="B24407" s="4" t="s">
        <v>5</v>
      </c>
      <c r="C24407" s="4" t="s">
        <v>7</v>
      </c>
      <c r="D24407" s="4" t="s">
        <v>7</v>
      </c>
      <c r="E24407" s="4" t="s">
        <v>7</v>
      </c>
      <c r="F24407" s="4" t="s">
        <v>14</v>
      </c>
      <c r="G24407" s="4" t="s">
        <v>14</v>
      </c>
      <c r="H24407" s="4" t="s">
        <v>14</v>
      </c>
    </row>
    <row r="24408" spans="1:8">
      <c r="A24408" t="n">
        <v>207213</v>
      </c>
      <c r="B24408" s="56" t="n">
        <v>61</v>
      </c>
      <c r="C24408" s="7" t="n">
        <v>3</v>
      </c>
      <c r="D24408" s="7" t="n">
        <v>65535</v>
      </c>
      <c r="E24408" s="7" t="n">
        <v>0</v>
      </c>
      <c r="F24408" s="7" t="n">
        <v>-1062731776</v>
      </c>
      <c r="G24408" s="7" t="n">
        <v>1082340147</v>
      </c>
      <c r="H24408" s="7" t="n">
        <v>1112224563</v>
      </c>
    </row>
    <row r="24409" spans="1:8">
      <c r="A24409" t="s">
        <v>4</v>
      </c>
      <c r="B24409" s="4" t="s">
        <v>5</v>
      </c>
      <c r="C24409" s="4" t="s">
        <v>7</v>
      </c>
      <c r="D24409" s="4" t="s">
        <v>7</v>
      </c>
      <c r="E24409" s="4" t="s">
        <v>7</v>
      </c>
      <c r="F24409" s="4" t="s">
        <v>14</v>
      </c>
      <c r="G24409" s="4" t="s">
        <v>14</v>
      </c>
      <c r="H24409" s="4" t="s">
        <v>14</v>
      </c>
    </row>
    <row r="24410" spans="1:8">
      <c r="A24410" t="n">
        <v>207232</v>
      </c>
      <c r="B24410" s="56" t="n">
        <v>61</v>
      </c>
      <c r="C24410" s="7" t="n">
        <v>4</v>
      </c>
      <c r="D24410" s="7" t="n">
        <v>65535</v>
      </c>
      <c r="E24410" s="7" t="n">
        <v>0</v>
      </c>
      <c r="F24410" s="7" t="n">
        <v>-1062731776</v>
      </c>
      <c r="G24410" s="7" t="n">
        <v>1082340147</v>
      </c>
      <c r="H24410" s="7" t="n">
        <v>1112224563</v>
      </c>
    </row>
    <row r="24411" spans="1:8">
      <c r="A24411" t="s">
        <v>4</v>
      </c>
      <c r="B24411" s="4" t="s">
        <v>5</v>
      </c>
      <c r="C24411" s="4" t="s">
        <v>7</v>
      </c>
      <c r="D24411" s="4" t="s">
        <v>7</v>
      </c>
      <c r="E24411" s="4" t="s">
        <v>7</v>
      </c>
      <c r="F24411" s="4" t="s">
        <v>14</v>
      </c>
      <c r="G24411" s="4" t="s">
        <v>14</v>
      </c>
      <c r="H24411" s="4" t="s">
        <v>14</v>
      </c>
    </row>
    <row r="24412" spans="1:8">
      <c r="A24412" t="n">
        <v>207251</v>
      </c>
      <c r="B24412" s="56" t="n">
        <v>61</v>
      </c>
      <c r="C24412" s="7" t="n">
        <v>5</v>
      </c>
      <c r="D24412" s="7" t="n">
        <v>65535</v>
      </c>
      <c r="E24412" s="7" t="n">
        <v>0</v>
      </c>
      <c r="F24412" s="7" t="n">
        <v>-1062731776</v>
      </c>
      <c r="G24412" s="7" t="n">
        <v>1082340147</v>
      </c>
      <c r="H24412" s="7" t="n">
        <v>1112224563</v>
      </c>
    </row>
    <row r="24413" spans="1:8">
      <c r="A24413" t="s">
        <v>4</v>
      </c>
      <c r="B24413" s="4" t="s">
        <v>5</v>
      </c>
      <c r="C24413" s="4" t="s">
        <v>7</v>
      </c>
      <c r="D24413" s="4" t="s">
        <v>7</v>
      </c>
      <c r="E24413" s="4" t="s">
        <v>7</v>
      </c>
      <c r="F24413" s="4" t="s">
        <v>14</v>
      </c>
      <c r="G24413" s="4" t="s">
        <v>14</v>
      </c>
      <c r="H24413" s="4" t="s">
        <v>14</v>
      </c>
    </row>
    <row r="24414" spans="1:8">
      <c r="A24414" t="n">
        <v>207270</v>
      </c>
      <c r="B24414" s="56" t="n">
        <v>61</v>
      </c>
      <c r="C24414" s="7" t="n">
        <v>6</v>
      </c>
      <c r="D24414" s="7" t="n">
        <v>65535</v>
      </c>
      <c r="E24414" s="7" t="n">
        <v>0</v>
      </c>
      <c r="F24414" s="7" t="n">
        <v>-1062731776</v>
      </c>
      <c r="G24414" s="7" t="n">
        <v>1082340147</v>
      </c>
      <c r="H24414" s="7" t="n">
        <v>1112224563</v>
      </c>
    </row>
    <row r="24415" spans="1:8">
      <c r="A24415" t="s">
        <v>4</v>
      </c>
      <c r="B24415" s="4" t="s">
        <v>5</v>
      </c>
      <c r="C24415" s="4" t="s">
        <v>7</v>
      </c>
      <c r="D24415" s="4" t="s">
        <v>7</v>
      </c>
      <c r="E24415" s="4" t="s">
        <v>7</v>
      </c>
      <c r="F24415" s="4" t="s">
        <v>14</v>
      </c>
      <c r="G24415" s="4" t="s">
        <v>14</v>
      </c>
      <c r="H24415" s="4" t="s">
        <v>14</v>
      </c>
    </row>
    <row r="24416" spans="1:8">
      <c r="A24416" t="n">
        <v>207289</v>
      </c>
      <c r="B24416" s="56" t="n">
        <v>61</v>
      </c>
      <c r="C24416" s="7" t="n">
        <v>7</v>
      </c>
      <c r="D24416" s="7" t="n">
        <v>65535</v>
      </c>
      <c r="E24416" s="7" t="n">
        <v>0</v>
      </c>
      <c r="F24416" s="7" t="n">
        <v>-1062731776</v>
      </c>
      <c r="G24416" s="7" t="n">
        <v>1082340147</v>
      </c>
      <c r="H24416" s="7" t="n">
        <v>1112224563</v>
      </c>
    </row>
    <row r="24417" spans="1:8">
      <c r="A24417" t="s">
        <v>4</v>
      </c>
      <c r="B24417" s="4" t="s">
        <v>5</v>
      </c>
      <c r="C24417" s="4" t="s">
        <v>7</v>
      </c>
      <c r="D24417" s="4" t="s">
        <v>7</v>
      </c>
      <c r="E24417" s="4" t="s">
        <v>7</v>
      </c>
      <c r="F24417" s="4" t="s">
        <v>14</v>
      </c>
      <c r="G24417" s="4" t="s">
        <v>14</v>
      </c>
      <c r="H24417" s="4" t="s">
        <v>14</v>
      </c>
    </row>
    <row r="24418" spans="1:8">
      <c r="A24418" t="n">
        <v>207308</v>
      </c>
      <c r="B24418" s="56" t="n">
        <v>61</v>
      </c>
      <c r="C24418" s="7" t="n">
        <v>8</v>
      </c>
      <c r="D24418" s="7" t="n">
        <v>65535</v>
      </c>
      <c r="E24418" s="7" t="n">
        <v>0</v>
      </c>
      <c r="F24418" s="7" t="n">
        <v>-1062731776</v>
      </c>
      <c r="G24418" s="7" t="n">
        <v>1082340147</v>
      </c>
      <c r="H24418" s="7" t="n">
        <v>1112224563</v>
      </c>
    </row>
    <row r="24419" spans="1:8">
      <c r="A24419" t="s">
        <v>4</v>
      </c>
      <c r="B24419" s="4" t="s">
        <v>5</v>
      </c>
      <c r="C24419" s="4" t="s">
        <v>7</v>
      </c>
      <c r="D24419" s="4" t="s">
        <v>7</v>
      </c>
      <c r="E24419" s="4" t="s">
        <v>7</v>
      </c>
      <c r="F24419" s="4" t="s">
        <v>14</v>
      </c>
      <c r="G24419" s="4" t="s">
        <v>14</v>
      </c>
      <c r="H24419" s="4" t="s">
        <v>14</v>
      </c>
    </row>
    <row r="24420" spans="1:8">
      <c r="A24420" t="n">
        <v>207327</v>
      </c>
      <c r="B24420" s="56" t="n">
        <v>61</v>
      </c>
      <c r="C24420" s="7" t="n">
        <v>9</v>
      </c>
      <c r="D24420" s="7" t="n">
        <v>65535</v>
      </c>
      <c r="E24420" s="7" t="n">
        <v>0</v>
      </c>
      <c r="F24420" s="7" t="n">
        <v>-1062731776</v>
      </c>
      <c r="G24420" s="7" t="n">
        <v>1082340147</v>
      </c>
      <c r="H24420" s="7" t="n">
        <v>1112224563</v>
      </c>
    </row>
    <row r="24421" spans="1:8">
      <c r="A24421" t="s">
        <v>4</v>
      </c>
      <c r="B24421" s="4" t="s">
        <v>5</v>
      </c>
      <c r="C24421" s="4" t="s">
        <v>7</v>
      </c>
      <c r="D24421" s="4" t="s">
        <v>7</v>
      </c>
      <c r="E24421" s="4" t="s">
        <v>7</v>
      </c>
      <c r="F24421" s="4" t="s">
        <v>14</v>
      </c>
      <c r="G24421" s="4" t="s">
        <v>14</v>
      </c>
      <c r="H24421" s="4" t="s">
        <v>14</v>
      </c>
    </row>
    <row r="24422" spans="1:8">
      <c r="A24422" t="n">
        <v>207346</v>
      </c>
      <c r="B24422" s="56" t="n">
        <v>61</v>
      </c>
      <c r="C24422" s="7" t="n">
        <v>11</v>
      </c>
      <c r="D24422" s="7" t="n">
        <v>65535</v>
      </c>
      <c r="E24422" s="7" t="n">
        <v>0</v>
      </c>
      <c r="F24422" s="7" t="n">
        <v>-1062731776</v>
      </c>
      <c r="G24422" s="7" t="n">
        <v>1082340147</v>
      </c>
      <c r="H24422" s="7" t="n">
        <v>1112224563</v>
      </c>
    </row>
    <row r="24423" spans="1:8">
      <c r="A24423" t="s">
        <v>4</v>
      </c>
      <c r="B24423" s="4" t="s">
        <v>5</v>
      </c>
      <c r="C24423" s="4" t="s">
        <v>7</v>
      </c>
      <c r="D24423" s="4" t="s">
        <v>7</v>
      </c>
      <c r="E24423" s="4" t="s">
        <v>7</v>
      </c>
      <c r="F24423" s="4" t="s">
        <v>14</v>
      </c>
      <c r="G24423" s="4" t="s">
        <v>14</v>
      </c>
      <c r="H24423" s="4" t="s">
        <v>14</v>
      </c>
    </row>
    <row r="24424" spans="1:8">
      <c r="A24424" t="n">
        <v>207365</v>
      </c>
      <c r="B24424" s="56" t="n">
        <v>61</v>
      </c>
      <c r="C24424" s="7" t="n">
        <v>7032</v>
      </c>
      <c r="D24424" s="7" t="n">
        <v>65535</v>
      </c>
      <c r="E24424" s="7" t="n">
        <v>0</v>
      </c>
      <c r="F24424" s="7" t="n">
        <v>-1062731776</v>
      </c>
      <c r="G24424" s="7" t="n">
        <v>1082340147</v>
      </c>
      <c r="H24424" s="7" t="n">
        <v>1112224563</v>
      </c>
    </row>
    <row r="24425" spans="1:8">
      <c r="A24425" t="s">
        <v>4</v>
      </c>
      <c r="B24425" s="4" t="s">
        <v>5</v>
      </c>
      <c r="C24425" s="4" t="s">
        <v>7</v>
      </c>
      <c r="D24425" s="4" t="s">
        <v>7</v>
      </c>
      <c r="E24425" s="4" t="s">
        <v>7</v>
      </c>
      <c r="F24425" s="4" t="s">
        <v>14</v>
      </c>
      <c r="G24425" s="4" t="s">
        <v>14</v>
      </c>
      <c r="H24425" s="4" t="s">
        <v>14</v>
      </c>
    </row>
    <row r="24426" spans="1:8">
      <c r="A24426" t="n">
        <v>207384</v>
      </c>
      <c r="B24426" s="56" t="n">
        <v>61</v>
      </c>
      <c r="C24426" s="7" t="n">
        <v>13</v>
      </c>
      <c r="D24426" s="7" t="n">
        <v>65535</v>
      </c>
      <c r="E24426" s="7" t="n">
        <v>0</v>
      </c>
      <c r="F24426" s="7" t="n">
        <v>-1062731776</v>
      </c>
      <c r="G24426" s="7" t="n">
        <v>1082340147</v>
      </c>
      <c r="H24426" s="7" t="n">
        <v>1112224563</v>
      </c>
    </row>
    <row r="24427" spans="1:8">
      <c r="A24427" t="s">
        <v>4</v>
      </c>
      <c r="B24427" s="4" t="s">
        <v>5</v>
      </c>
      <c r="C24427" s="4" t="s">
        <v>7</v>
      </c>
      <c r="D24427" s="4" t="s">
        <v>7</v>
      </c>
      <c r="E24427" s="4" t="s">
        <v>7</v>
      </c>
      <c r="F24427" s="4" t="s">
        <v>14</v>
      </c>
      <c r="G24427" s="4" t="s">
        <v>14</v>
      </c>
      <c r="H24427" s="4" t="s">
        <v>14</v>
      </c>
    </row>
    <row r="24428" spans="1:8">
      <c r="A24428" t="n">
        <v>207403</v>
      </c>
      <c r="B24428" s="56" t="n">
        <v>61</v>
      </c>
      <c r="C24428" s="7" t="n">
        <v>80</v>
      </c>
      <c r="D24428" s="7" t="n">
        <v>65535</v>
      </c>
      <c r="E24428" s="7" t="n">
        <v>0</v>
      </c>
      <c r="F24428" s="7" t="n">
        <v>-1062731776</v>
      </c>
      <c r="G24428" s="7" t="n">
        <v>1082340147</v>
      </c>
      <c r="H24428" s="7" t="n">
        <v>1112224563</v>
      </c>
    </row>
    <row r="24429" spans="1:8">
      <c r="A24429" t="s">
        <v>4</v>
      </c>
      <c r="B24429" s="4" t="s">
        <v>5</v>
      </c>
      <c r="C24429" s="4" t="s">
        <v>7</v>
      </c>
      <c r="D24429" s="4" t="s">
        <v>7</v>
      </c>
      <c r="E24429" s="4" t="s">
        <v>7</v>
      </c>
      <c r="F24429" s="4" t="s">
        <v>14</v>
      </c>
      <c r="G24429" s="4" t="s">
        <v>14</v>
      </c>
      <c r="H24429" s="4" t="s">
        <v>14</v>
      </c>
    </row>
    <row r="24430" spans="1:8">
      <c r="A24430" t="n">
        <v>207422</v>
      </c>
      <c r="B24430" s="56" t="n">
        <v>61</v>
      </c>
      <c r="C24430" s="7" t="n">
        <v>12</v>
      </c>
      <c r="D24430" s="7" t="n">
        <v>65535</v>
      </c>
      <c r="E24430" s="7" t="n">
        <v>0</v>
      </c>
      <c r="F24430" s="7" t="n">
        <v>-1062731776</v>
      </c>
      <c r="G24430" s="7" t="n">
        <v>1082340147</v>
      </c>
      <c r="H24430" s="7" t="n">
        <v>1112224563</v>
      </c>
    </row>
    <row r="24431" spans="1:8">
      <c r="A24431" t="s">
        <v>4</v>
      </c>
      <c r="B24431" s="4" t="s">
        <v>5</v>
      </c>
      <c r="C24431" s="4" t="s">
        <v>7</v>
      </c>
      <c r="D24431" s="4" t="s">
        <v>7</v>
      </c>
      <c r="E24431" s="4" t="s">
        <v>7</v>
      </c>
      <c r="F24431" s="4" t="s">
        <v>14</v>
      </c>
      <c r="G24431" s="4" t="s">
        <v>14</v>
      </c>
      <c r="H24431" s="4" t="s">
        <v>14</v>
      </c>
    </row>
    <row r="24432" spans="1:8">
      <c r="A24432" t="n">
        <v>207441</v>
      </c>
      <c r="B24432" s="56" t="n">
        <v>61</v>
      </c>
      <c r="C24432" s="7" t="n">
        <v>18</v>
      </c>
      <c r="D24432" s="7" t="n">
        <v>65535</v>
      </c>
      <c r="E24432" s="7" t="n">
        <v>0</v>
      </c>
      <c r="F24432" s="7" t="n">
        <v>-1062731776</v>
      </c>
      <c r="G24432" s="7" t="n">
        <v>1082340147</v>
      </c>
      <c r="H24432" s="7" t="n">
        <v>1112224563</v>
      </c>
    </row>
    <row r="24433" spans="1:8">
      <c r="A24433" t="s">
        <v>4</v>
      </c>
      <c r="B24433" s="4" t="s">
        <v>5</v>
      </c>
      <c r="C24433" s="4" t="s">
        <v>7</v>
      </c>
      <c r="D24433" s="4" t="s">
        <v>8</v>
      </c>
      <c r="E24433" s="4" t="s">
        <v>9</v>
      </c>
      <c r="F24433" s="4" t="s">
        <v>13</v>
      </c>
      <c r="G24433" s="4" t="s">
        <v>13</v>
      </c>
      <c r="H24433" s="4" t="s">
        <v>13</v>
      </c>
    </row>
    <row r="24434" spans="1:8">
      <c r="A24434" t="n">
        <v>207460</v>
      </c>
      <c r="B24434" s="52" t="n">
        <v>48</v>
      </c>
      <c r="C24434" s="7" t="n">
        <v>13</v>
      </c>
      <c r="D24434" s="7" t="n">
        <v>0</v>
      </c>
      <c r="E24434" s="7" t="s">
        <v>1240</v>
      </c>
      <c r="F24434" s="7" t="n">
        <v>-1</v>
      </c>
      <c r="G24434" s="7" t="n">
        <v>1</v>
      </c>
      <c r="H24434" s="7" t="n">
        <v>1.40129846432482e-45</v>
      </c>
    </row>
    <row r="24435" spans="1:8">
      <c r="A24435" t="s">
        <v>4</v>
      </c>
      <c r="B24435" s="4" t="s">
        <v>5</v>
      </c>
      <c r="C24435" s="4" t="s">
        <v>7</v>
      </c>
      <c r="D24435" s="4" t="s">
        <v>8</v>
      </c>
      <c r="E24435" s="4" t="s">
        <v>9</v>
      </c>
      <c r="F24435" s="4" t="s">
        <v>13</v>
      </c>
      <c r="G24435" s="4" t="s">
        <v>13</v>
      </c>
      <c r="H24435" s="4" t="s">
        <v>13</v>
      </c>
    </row>
    <row r="24436" spans="1:8">
      <c r="A24436" t="n">
        <v>207490</v>
      </c>
      <c r="B24436" s="52" t="n">
        <v>48</v>
      </c>
      <c r="C24436" s="7" t="n">
        <v>5</v>
      </c>
      <c r="D24436" s="7" t="n">
        <v>0</v>
      </c>
      <c r="E24436" s="7" t="s">
        <v>1240</v>
      </c>
      <c r="F24436" s="7" t="n">
        <v>-1</v>
      </c>
      <c r="G24436" s="7" t="n">
        <v>1</v>
      </c>
      <c r="H24436" s="7" t="n">
        <v>1.40129846432482e-45</v>
      </c>
    </row>
    <row r="24437" spans="1:8">
      <c r="A24437" t="s">
        <v>4</v>
      </c>
      <c r="B24437" s="4" t="s">
        <v>5</v>
      </c>
      <c r="C24437" s="4" t="s">
        <v>8</v>
      </c>
      <c r="D24437" s="4" t="s">
        <v>13</v>
      </c>
      <c r="E24437" s="4" t="s">
        <v>7</v>
      </c>
      <c r="F24437" s="4" t="s">
        <v>8</v>
      </c>
    </row>
    <row r="24438" spans="1:8">
      <c r="A24438" t="n">
        <v>207520</v>
      </c>
      <c r="B24438" s="14" t="n">
        <v>49</v>
      </c>
      <c r="C24438" s="7" t="n">
        <v>3</v>
      </c>
      <c r="D24438" s="7" t="n">
        <v>0.699999988079071</v>
      </c>
      <c r="E24438" s="7" t="n">
        <v>500</v>
      </c>
      <c r="F24438" s="7" t="n">
        <v>0</v>
      </c>
    </row>
    <row r="24439" spans="1:8">
      <c r="A24439" t="s">
        <v>4</v>
      </c>
      <c r="B24439" s="4" t="s">
        <v>5</v>
      </c>
      <c r="C24439" s="4" t="s">
        <v>8</v>
      </c>
      <c r="D24439" s="4" t="s">
        <v>7</v>
      </c>
      <c r="E24439" s="4" t="s">
        <v>7</v>
      </c>
      <c r="F24439" s="4" t="s">
        <v>8</v>
      </c>
    </row>
    <row r="24440" spans="1:8">
      <c r="A24440" t="n">
        <v>207529</v>
      </c>
      <c r="B24440" s="37" t="n">
        <v>25</v>
      </c>
      <c r="C24440" s="7" t="n">
        <v>1</v>
      </c>
      <c r="D24440" s="7" t="n">
        <v>65535</v>
      </c>
      <c r="E24440" s="7" t="n">
        <v>65535</v>
      </c>
      <c r="F24440" s="7" t="n">
        <v>5</v>
      </c>
    </row>
    <row r="24441" spans="1:8">
      <c r="A24441" t="s">
        <v>4</v>
      </c>
      <c r="B24441" s="4" t="s">
        <v>5</v>
      </c>
      <c r="C24441" s="4" t="s">
        <v>8</v>
      </c>
      <c r="D24441" s="4" t="s">
        <v>7</v>
      </c>
      <c r="E24441" s="4" t="s">
        <v>9</v>
      </c>
    </row>
    <row r="24442" spans="1:8">
      <c r="A24442" t="n">
        <v>207536</v>
      </c>
      <c r="B24442" s="39" t="n">
        <v>51</v>
      </c>
      <c r="C24442" s="7" t="n">
        <v>4</v>
      </c>
      <c r="D24442" s="7" t="n">
        <v>13</v>
      </c>
      <c r="E24442" s="7" t="s">
        <v>471</v>
      </c>
    </row>
    <row r="24443" spans="1:8">
      <c r="A24443" t="s">
        <v>4</v>
      </c>
      <c r="B24443" s="4" t="s">
        <v>5</v>
      </c>
      <c r="C24443" s="4" t="s">
        <v>7</v>
      </c>
    </row>
    <row r="24444" spans="1:8">
      <c r="A24444" t="n">
        <v>207550</v>
      </c>
      <c r="B24444" s="25" t="n">
        <v>16</v>
      </c>
      <c r="C24444" s="7" t="n">
        <v>0</v>
      </c>
    </row>
    <row r="24445" spans="1:8">
      <c r="A24445" t="s">
        <v>4</v>
      </c>
      <c r="B24445" s="4" t="s">
        <v>5</v>
      </c>
      <c r="C24445" s="4" t="s">
        <v>7</v>
      </c>
      <c r="D24445" s="4" t="s">
        <v>8</v>
      </c>
      <c r="E24445" s="4" t="s">
        <v>14</v>
      </c>
      <c r="F24445" s="4" t="s">
        <v>74</v>
      </c>
      <c r="G24445" s="4" t="s">
        <v>8</v>
      </c>
      <c r="H24445" s="4" t="s">
        <v>8</v>
      </c>
    </row>
    <row r="24446" spans="1:8">
      <c r="A24446" t="n">
        <v>207553</v>
      </c>
      <c r="B24446" s="40" t="n">
        <v>26</v>
      </c>
      <c r="C24446" s="7" t="n">
        <v>13</v>
      </c>
      <c r="D24446" s="7" t="n">
        <v>17</v>
      </c>
      <c r="E24446" s="7" t="n">
        <v>11364</v>
      </c>
      <c r="F24446" s="7" t="s">
        <v>1241</v>
      </c>
      <c r="G24446" s="7" t="n">
        <v>2</v>
      </c>
      <c r="H24446" s="7" t="n">
        <v>0</v>
      </c>
    </row>
    <row r="24447" spans="1:8">
      <c r="A24447" t="s">
        <v>4</v>
      </c>
      <c r="B24447" s="4" t="s">
        <v>5</v>
      </c>
    </row>
    <row r="24448" spans="1:8">
      <c r="A24448" t="n">
        <v>207607</v>
      </c>
      <c r="B24448" s="41" t="n">
        <v>28</v>
      </c>
    </row>
    <row r="24449" spans="1:8">
      <c r="A24449" t="s">
        <v>4</v>
      </c>
      <c r="B24449" s="4" t="s">
        <v>5</v>
      </c>
      <c r="C24449" s="4" t="s">
        <v>8</v>
      </c>
      <c r="D24449" s="4" t="s">
        <v>7</v>
      </c>
      <c r="E24449" s="4" t="s">
        <v>7</v>
      </c>
      <c r="F24449" s="4" t="s">
        <v>8</v>
      </c>
    </row>
    <row r="24450" spans="1:8">
      <c r="A24450" t="n">
        <v>207608</v>
      </c>
      <c r="B24450" s="37" t="n">
        <v>25</v>
      </c>
      <c r="C24450" s="7" t="n">
        <v>1</v>
      </c>
      <c r="D24450" s="7" t="n">
        <v>65535</v>
      </c>
      <c r="E24450" s="7" t="n">
        <v>65535</v>
      </c>
      <c r="F24450" s="7" t="n">
        <v>0</v>
      </c>
    </row>
    <row r="24451" spans="1:8">
      <c r="A24451" t="s">
        <v>4</v>
      </c>
      <c r="B24451" s="4" t="s">
        <v>5</v>
      </c>
      <c r="C24451" s="4" t="s">
        <v>7</v>
      </c>
      <c r="D24451" s="4" t="s">
        <v>8</v>
      </c>
    </row>
    <row r="24452" spans="1:8">
      <c r="A24452" t="n">
        <v>207615</v>
      </c>
      <c r="B24452" s="42" t="n">
        <v>89</v>
      </c>
      <c r="C24452" s="7" t="n">
        <v>65533</v>
      </c>
      <c r="D24452" s="7" t="n">
        <v>1</v>
      </c>
    </row>
    <row r="24453" spans="1:8">
      <c r="A24453" t="s">
        <v>4</v>
      </c>
      <c r="B24453" s="4" t="s">
        <v>5</v>
      </c>
      <c r="C24453" s="4" t="s">
        <v>8</v>
      </c>
      <c r="D24453" s="4" t="s">
        <v>8</v>
      </c>
      <c r="E24453" s="4" t="s">
        <v>13</v>
      </c>
      <c r="F24453" s="4" t="s">
        <v>13</v>
      </c>
      <c r="G24453" s="4" t="s">
        <v>13</v>
      </c>
      <c r="H24453" s="4" t="s">
        <v>7</v>
      </c>
    </row>
    <row r="24454" spans="1:8">
      <c r="A24454" t="n">
        <v>207619</v>
      </c>
      <c r="B24454" s="31" t="n">
        <v>45</v>
      </c>
      <c r="C24454" s="7" t="n">
        <v>2</v>
      </c>
      <c r="D24454" s="7" t="n">
        <v>3</v>
      </c>
      <c r="E24454" s="7" t="n">
        <v>-2.34999990463257</v>
      </c>
      <c r="F24454" s="7" t="n">
        <v>3.59999990463257</v>
      </c>
      <c r="G24454" s="7" t="n">
        <v>46.1500015258789</v>
      </c>
      <c r="H24454" s="7" t="n">
        <v>0</v>
      </c>
    </row>
    <row r="24455" spans="1:8">
      <c r="A24455" t="s">
        <v>4</v>
      </c>
      <c r="B24455" s="4" t="s">
        <v>5</v>
      </c>
      <c r="C24455" s="4" t="s">
        <v>8</v>
      </c>
      <c r="D24455" s="4" t="s">
        <v>8</v>
      </c>
      <c r="E24455" s="4" t="s">
        <v>13</v>
      </c>
      <c r="F24455" s="4" t="s">
        <v>13</v>
      </c>
      <c r="G24455" s="4" t="s">
        <v>13</v>
      </c>
      <c r="H24455" s="4" t="s">
        <v>7</v>
      </c>
      <c r="I24455" s="4" t="s">
        <v>8</v>
      </c>
    </row>
    <row r="24456" spans="1:8">
      <c r="A24456" t="n">
        <v>207636</v>
      </c>
      <c r="B24456" s="31" t="n">
        <v>45</v>
      </c>
      <c r="C24456" s="7" t="n">
        <v>4</v>
      </c>
      <c r="D24456" s="7" t="n">
        <v>3</v>
      </c>
      <c r="E24456" s="7" t="n">
        <v>6.94999980926514</v>
      </c>
      <c r="F24456" s="7" t="n">
        <v>153.949996948242</v>
      </c>
      <c r="G24456" s="7" t="n">
        <v>0</v>
      </c>
      <c r="H24456" s="7" t="n">
        <v>0</v>
      </c>
      <c r="I24456" s="7" t="n">
        <v>0</v>
      </c>
    </row>
    <row r="24457" spans="1:8">
      <c r="A24457" t="s">
        <v>4</v>
      </c>
      <c r="B24457" s="4" t="s">
        <v>5</v>
      </c>
      <c r="C24457" s="4" t="s">
        <v>8</v>
      </c>
      <c r="D24457" s="4" t="s">
        <v>8</v>
      </c>
      <c r="E24457" s="4" t="s">
        <v>13</v>
      </c>
      <c r="F24457" s="4" t="s">
        <v>7</v>
      </c>
    </row>
    <row r="24458" spans="1:8">
      <c r="A24458" t="n">
        <v>207654</v>
      </c>
      <c r="B24458" s="31" t="n">
        <v>45</v>
      </c>
      <c r="C24458" s="7" t="n">
        <v>5</v>
      </c>
      <c r="D24458" s="7" t="n">
        <v>3</v>
      </c>
      <c r="E24458" s="7" t="n">
        <v>12</v>
      </c>
      <c r="F24458" s="7" t="n">
        <v>0</v>
      </c>
    </row>
    <row r="24459" spans="1:8">
      <c r="A24459" t="s">
        <v>4</v>
      </c>
      <c r="B24459" s="4" t="s">
        <v>5</v>
      </c>
      <c r="C24459" s="4" t="s">
        <v>8</v>
      </c>
      <c r="D24459" s="4" t="s">
        <v>8</v>
      </c>
      <c r="E24459" s="4" t="s">
        <v>13</v>
      </c>
      <c r="F24459" s="4" t="s">
        <v>7</v>
      </c>
    </row>
    <row r="24460" spans="1:8">
      <c r="A24460" t="n">
        <v>207663</v>
      </c>
      <c r="B24460" s="31" t="n">
        <v>45</v>
      </c>
      <c r="C24460" s="7" t="n">
        <v>11</v>
      </c>
      <c r="D24460" s="7" t="n">
        <v>3</v>
      </c>
      <c r="E24460" s="7" t="n">
        <v>34</v>
      </c>
      <c r="F24460" s="7" t="n">
        <v>0</v>
      </c>
    </row>
    <row r="24461" spans="1:8">
      <c r="A24461" t="s">
        <v>4</v>
      </c>
      <c r="B24461" s="4" t="s">
        <v>5</v>
      </c>
      <c r="C24461" s="4" t="s">
        <v>8</v>
      </c>
      <c r="D24461" s="4" t="s">
        <v>8</v>
      </c>
      <c r="E24461" s="4" t="s">
        <v>13</v>
      </c>
      <c r="F24461" s="4" t="s">
        <v>7</v>
      </c>
    </row>
    <row r="24462" spans="1:8">
      <c r="A24462" t="n">
        <v>207672</v>
      </c>
      <c r="B24462" s="31" t="n">
        <v>45</v>
      </c>
      <c r="C24462" s="7" t="n">
        <v>5</v>
      </c>
      <c r="D24462" s="7" t="n">
        <v>3</v>
      </c>
      <c r="E24462" s="7" t="n">
        <v>13</v>
      </c>
      <c r="F24462" s="7" t="n">
        <v>5000</v>
      </c>
    </row>
    <row r="24463" spans="1:8">
      <c r="A24463" t="s">
        <v>4</v>
      </c>
      <c r="B24463" s="4" t="s">
        <v>5</v>
      </c>
      <c r="C24463" s="4" t="s">
        <v>8</v>
      </c>
      <c r="D24463" s="4" t="s">
        <v>7</v>
      </c>
      <c r="E24463" s="4" t="s">
        <v>13</v>
      </c>
    </row>
    <row r="24464" spans="1:8">
      <c r="A24464" t="n">
        <v>207681</v>
      </c>
      <c r="B24464" s="27" t="n">
        <v>58</v>
      </c>
      <c r="C24464" s="7" t="n">
        <v>100</v>
      </c>
      <c r="D24464" s="7" t="n">
        <v>1000</v>
      </c>
      <c r="E24464" s="7" t="n">
        <v>1</v>
      </c>
    </row>
    <row r="24465" spans="1:9">
      <c r="A24465" t="s">
        <v>4</v>
      </c>
      <c r="B24465" s="4" t="s">
        <v>5</v>
      </c>
      <c r="C24465" s="4" t="s">
        <v>8</v>
      </c>
      <c r="D24465" s="4" t="s">
        <v>7</v>
      </c>
    </row>
    <row r="24466" spans="1:9">
      <c r="A24466" t="n">
        <v>207689</v>
      </c>
      <c r="B24466" s="27" t="n">
        <v>58</v>
      </c>
      <c r="C24466" s="7" t="n">
        <v>255</v>
      </c>
      <c r="D24466" s="7" t="n">
        <v>0</v>
      </c>
    </row>
    <row r="24467" spans="1:9">
      <c r="A24467" t="s">
        <v>4</v>
      </c>
      <c r="B24467" s="4" t="s">
        <v>5</v>
      </c>
      <c r="C24467" s="4" t="s">
        <v>8</v>
      </c>
      <c r="D24467" s="4" t="s">
        <v>7</v>
      </c>
    </row>
    <row r="24468" spans="1:9">
      <c r="A24468" t="n">
        <v>207693</v>
      </c>
      <c r="B24468" s="31" t="n">
        <v>45</v>
      </c>
      <c r="C24468" s="7" t="n">
        <v>7</v>
      </c>
      <c r="D24468" s="7" t="n">
        <v>255</v>
      </c>
    </row>
    <row r="24469" spans="1:9">
      <c r="A24469" t="s">
        <v>4</v>
      </c>
      <c r="B24469" s="4" t="s">
        <v>5</v>
      </c>
      <c r="C24469" s="4" t="s">
        <v>8</v>
      </c>
      <c r="D24469" s="4" t="s">
        <v>7</v>
      </c>
      <c r="E24469" s="4" t="s">
        <v>13</v>
      </c>
    </row>
    <row r="24470" spans="1:9">
      <c r="A24470" t="n">
        <v>207697</v>
      </c>
      <c r="B24470" s="27" t="n">
        <v>58</v>
      </c>
      <c r="C24470" s="7" t="n">
        <v>101</v>
      </c>
      <c r="D24470" s="7" t="n">
        <v>300</v>
      </c>
      <c r="E24470" s="7" t="n">
        <v>1</v>
      </c>
    </row>
    <row r="24471" spans="1:9">
      <c r="A24471" t="s">
        <v>4</v>
      </c>
      <c r="B24471" s="4" t="s">
        <v>5</v>
      </c>
      <c r="C24471" s="4" t="s">
        <v>8</v>
      </c>
      <c r="D24471" s="4" t="s">
        <v>7</v>
      </c>
    </row>
    <row r="24472" spans="1:9">
      <c r="A24472" t="n">
        <v>207705</v>
      </c>
      <c r="B24472" s="27" t="n">
        <v>58</v>
      </c>
      <c r="C24472" s="7" t="n">
        <v>254</v>
      </c>
      <c r="D24472" s="7" t="n">
        <v>0</v>
      </c>
    </row>
    <row r="24473" spans="1:9">
      <c r="A24473" t="s">
        <v>4</v>
      </c>
      <c r="B24473" s="4" t="s">
        <v>5</v>
      </c>
      <c r="C24473" s="4" t="s">
        <v>8</v>
      </c>
      <c r="D24473" s="4" t="s">
        <v>8</v>
      </c>
      <c r="E24473" s="4" t="s">
        <v>13</v>
      </c>
      <c r="F24473" s="4" t="s">
        <v>13</v>
      </c>
      <c r="G24473" s="4" t="s">
        <v>13</v>
      </c>
      <c r="H24473" s="4" t="s">
        <v>7</v>
      </c>
    </row>
    <row r="24474" spans="1:9">
      <c r="A24474" t="n">
        <v>207709</v>
      </c>
      <c r="B24474" s="31" t="n">
        <v>45</v>
      </c>
      <c r="C24474" s="7" t="n">
        <v>2</v>
      </c>
      <c r="D24474" s="7" t="n">
        <v>3</v>
      </c>
      <c r="E24474" s="7" t="n">
        <v>-5.34999990463257</v>
      </c>
      <c r="F24474" s="7" t="n">
        <v>4.30000019073486</v>
      </c>
      <c r="G24474" s="7" t="n">
        <v>50.8499984741211</v>
      </c>
      <c r="H24474" s="7" t="n">
        <v>0</v>
      </c>
    </row>
    <row r="24475" spans="1:9">
      <c r="A24475" t="s">
        <v>4</v>
      </c>
      <c r="B24475" s="4" t="s">
        <v>5</v>
      </c>
      <c r="C24475" s="4" t="s">
        <v>8</v>
      </c>
      <c r="D24475" s="4" t="s">
        <v>8</v>
      </c>
      <c r="E24475" s="4" t="s">
        <v>13</v>
      </c>
      <c r="F24475" s="4" t="s">
        <v>13</v>
      </c>
      <c r="G24475" s="4" t="s">
        <v>13</v>
      </c>
      <c r="H24475" s="4" t="s">
        <v>7</v>
      </c>
      <c r="I24475" s="4" t="s">
        <v>8</v>
      </c>
    </row>
    <row r="24476" spans="1:9">
      <c r="A24476" t="n">
        <v>207726</v>
      </c>
      <c r="B24476" s="31" t="n">
        <v>45</v>
      </c>
      <c r="C24476" s="7" t="n">
        <v>4</v>
      </c>
      <c r="D24476" s="7" t="n">
        <v>3</v>
      </c>
      <c r="E24476" s="7" t="n">
        <v>354.549987792969</v>
      </c>
      <c r="F24476" s="7" t="n">
        <v>117.5</v>
      </c>
      <c r="G24476" s="7" t="n">
        <v>0</v>
      </c>
      <c r="H24476" s="7" t="n">
        <v>0</v>
      </c>
      <c r="I24476" s="7" t="n">
        <v>0</v>
      </c>
    </row>
    <row r="24477" spans="1:9">
      <c r="A24477" t="s">
        <v>4</v>
      </c>
      <c r="B24477" s="4" t="s">
        <v>5</v>
      </c>
      <c r="C24477" s="4" t="s">
        <v>8</v>
      </c>
      <c r="D24477" s="4" t="s">
        <v>8</v>
      </c>
      <c r="E24477" s="4" t="s">
        <v>13</v>
      </c>
      <c r="F24477" s="4" t="s">
        <v>7</v>
      </c>
    </row>
    <row r="24478" spans="1:9">
      <c r="A24478" t="n">
        <v>207744</v>
      </c>
      <c r="B24478" s="31" t="n">
        <v>45</v>
      </c>
      <c r="C24478" s="7" t="n">
        <v>5</v>
      </c>
      <c r="D24478" s="7" t="n">
        <v>3</v>
      </c>
      <c r="E24478" s="7" t="n">
        <v>7</v>
      </c>
      <c r="F24478" s="7" t="n">
        <v>0</v>
      </c>
    </row>
    <row r="24479" spans="1:9">
      <c r="A24479" t="s">
        <v>4</v>
      </c>
      <c r="B24479" s="4" t="s">
        <v>5</v>
      </c>
      <c r="C24479" s="4" t="s">
        <v>8</v>
      </c>
      <c r="D24479" s="4" t="s">
        <v>8</v>
      </c>
      <c r="E24479" s="4" t="s">
        <v>13</v>
      </c>
      <c r="F24479" s="4" t="s">
        <v>7</v>
      </c>
    </row>
    <row r="24480" spans="1:9">
      <c r="A24480" t="n">
        <v>207753</v>
      </c>
      <c r="B24480" s="31" t="n">
        <v>45</v>
      </c>
      <c r="C24480" s="7" t="n">
        <v>11</v>
      </c>
      <c r="D24480" s="7" t="n">
        <v>3</v>
      </c>
      <c r="E24480" s="7" t="n">
        <v>34</v>
      </c>
      <c r="F24480" s="7" t="n">
        <v>0</v>
      </c>
    </row>
    <row r="24481" spans="1:9">
      <c r="A24481" t="s">
        <v>4</v>
      </c>
      <c r="B24481" s="4" t="s">
        <v>5</v>
      </c>
      <c r="C24481" s="4" t="s">
        <v>8</v>
      </c>
      <c r="D24481" s="4" t="s">
        <v>8</v>
      </c>
      <c r="E24481" s="4" t="s">
        <v>13</v>
      </c>
      <c r="F24481" s="4" t="s">
        <v>13</v>
      </c>
      <c r="G24481" s="4" t="s">
        <v>13</v>
      </c>
      <c r="H24481" s="4" t="s">
        <v>7</v>
      </c>
      <c r="I24481" s="4" t="s">
        <v>8</v>
      </c>
    </row>
    <row r="24482" spans="1:9">
      <c r="A24482" t="n">
        <v>207762</v>
      </c>
      <c r="B24482" s="31" t="n">
        <v>45</v>
      </c>
      <c r="C24482" s="7" t="n">
        <v>4</v>
      </c>
      <c r="D24482" s="7" t="n">
        <v>3</v>
      </c>
      <c r="E24482" s="7" t="n">
        <v>354.549987792969</v>
      </c>
      <c r="F24482" s="7" t="n">
        <v>127.5</v>
      </c>
      <c r="G24482" s="7" t="n">
        <v>0</v>
      </c>
      <c r="H24482" s="7" t="n">
        <v>30000</v>
      </c>
      <c r="I24482" s="7" t="n">
        <v>0</v>
      </c>
    </row>
    <row r="24483" spans="1:9">
      <c r="A24483" t="s">
        <v>4</v>
      </c>
      <c r="B24483" s="4" t="s">
        <v>5</v>
      </c>
      <c r="C24483" s="4" t="s">
        <v>8</v>
      </c>
      <c r="D24483" s="4" t="s">
        <v>7</v>
      </c>
    </row>
    <row r="24484" spans="1:9">
      <c r="A24484" t="n">
        <v>207780</v>
      </c>
      <c r="B24484" s="27" t="n">
        <v>58</v>
      </c>
      <c r="C24484" s="7" t="n">
        <v>255</v>
      </c>
      <c r="D24484" s="7" t="n">
        <v>0</v>
      </c>
    </row>
    <row r="24485" spans="1:9">
      <c r="A24485" t="s">
        <v>4</v>
      </c>
      <c r="B24485" s="4" t="s">
        <v>5</v>
      </c>
      <c r="C24485" s="4" t="s">
        <v>8</v>
      </c>
      <c r="D24485" s="4" t="s">
        <v>7</v>
      </c>
      <c r="E24485" s="4" t="s">
        <v>9</v>
      </c>
    </row>
    <row r="24486" spans="1:9">
      <c r="A24486" t="n">
        <v>207784</v>
      </c>
      <c r="B24486" s="39" t="n">
        <v>51</v>
      </c>
      <c r="C24486" s="7" t="n">
        <v>4</v>
      </c>
      <c r="D24486" s="7" t="n">
        <v>7008</v>
      </c>
      <c r="E24486" s="7" t="s">
        <v>285</v>
      </c>
    </row>
    <row r="24487" spans="1:9">
      <c r="A24487" t="s">
        <v>4</v>
      </c>
      <c r="B24487" s="4" t="s">
        <v>5</v>
      </c>
      <c r="C24487" s="4" t="s">
        <v>7</v>
      </c>
    </row>
    <row r="24488" spans="1:9">
      <c r="A24488" t="n">
        <v>207798</v>
      </c>
      <c r="B24488" s="25" t="n">
        <v>16</v>
      </c>
      <c r="C24488" s="7" t="n">
        <v>0</v>
      </c>
    </row>
    <row r="24489" spans="1:9">
      <c r="A24489" t="s">
        <v>4</v>
      </c>
      <c r="B24489" s="4" t="s">
        <v>5</v>
      </c>
      <c r="C24489" s="4" t="s">
        <v>7</v>
      </c>
      <c r="D24489" s="4" t="s">
        <v>8</v>
      </c>
      <c r="E24489" s="4" t="s">
        <v>14</v>
      </c>
      <c r="F24489" s="4" t="s">
        <v>74</v>
      </c>
      <c r="G24489" s="4" t="s">
        <v>8</v>
      </c>
      <c r="H24489" s="4" t="s">
        <v>8</v>
      </c>
      <c r="I24489" s="4" t="s">
        <v>8</v>
      </c>
      <c r="J24489" s="4" t="s">
        <v>14</v>
      </c>
      <c r="K24489" s="4" t="s">
        <v>74</v>
      </c>
      <c r="L24489" s="4" t="s">
        <v>8</v>
      </c>
      <c r="M24489" s="4" t="s">
        <v>8</v>
      </c>
    </row>
    <row r="24490" spans="1:9">
      <c r="A24490" t="n">
        <v>207801</v>
      </c>
      <c r="B24490" s="40" t="n">
        <v>26</v>
      </c>
      <c r="C24490" s="7" t="n">
        <v>7008</v>
      </c>
      <c r="D24490" s="7" t="n">
        <v>17</v>
      </c>
      <c r="E24490" s="7" t="n">
        <v>36319</v>
      </c>
      <c r="F24490" s="7" t="s">
        <v>1242</v>
      </c>
      <c r="G24490" s="7" t="n">
        <v>2</v>
      </c>
      <c r="H24490" s="7" t="n">
        <v>3</v>
      </c>
      <c r="I24490" s="7" t="n">
        <v>17</v>
      </c>
      <c r="J24490" s="7" t="n">
        <v>36320</v>
      </c>
      <c r="K24490" s="7" t="s">
        <v>1243</v>
      </c>
      <c r="L24490" s="7" t="n">
        <v>2</v>
      </c>
      <c r="M24490" s="7" t="n">
        <v>0</v>
      </c>
    </row>
    <row r="24491" spans="1:9">
      <c r="A24491" t="s">
        <v>4</v>
      </c>
      <c r="B24491" s="4" t="s">
        <v>5</v>
      </c>
    </row>
    <row r="24492" spans="1:9">
      <c r="A24492" t="n">
        <v>208038</v>
      </c>
      <c r="B24492" s="41" t="n">
        <v>28</v>
      </c>
    </row>
    <row r="24493" spans="1:9">
      <c r="A24493" t="s">
        <v>4</v>
      </c>
      <c r="B24493" s="4" t="s">
        <v>5</v>
      </c>
      <c r="C24493" s="4" t="s">
        <v>8</v>
      </c>
      <c r="D24493" s="4" t="s">
        <v>7</v>
      </c>
      <c r="E24493" s="4" t="s">
        <v>9</v>
      </c>
    </row>
    <row r="24494" spans="1:9">
      <c r="A24494" t="n">
        <v>208039</v>
      </c>
      <c r="B24494" s="39" t="n">
        <v>51</v>
      </c>
      <c r="C24494" s="7" t="n">
        <v>4</v>
      </c>
      <c r="D24494" s="7" t="n">
        <v>7007</v>
      </c>
      <c r="E24494" s="7" t="s">
        <v>85</v>
      </c>
    </row>
    <row r="24495" spans="1:9">
      <c r="A24495" t="s">
        <v>4</v>
      </c>
      <c r="B24495" s="4" t="s">
        <v>5</v>
      </c>
      <c r="C24495" s="4" t="s">
        <v>7</v>
      </c>
    </row>
    <row r="24496" spans="1:9">
      <c r="A24496" t="n">
        <v>208053</v>
      </c>
      <c r="B24496" s="25" t="n">
        <v>16</v>
      </c>
      <c r="C24496" s="7" t="n">
        <v>0</v>
      </c>
    </row>
    <row r="24497" spans="1:13">
      <c r="A24497" t="s">
        <v>4</v>
      </c>
      <c r="B24497" s="4" t="s">
        <v>5</v>
      </c>
      <c r="C24497" s="4" t="s">
        <v>7</v>
      </c>
      <c r="D24497" s="4" t="s">
        <v>8</v>
      </c>
      <c r="E24497" s="4" t="s">
        <v>14</v>
      </c>
      <c r="F24497" s="4" t="s">
        <v>74</v>
      </c>
      <c r="G24497" s="4" t="s">
        <v>8</v>
      </c>
      <c r="H24497" s="4" t="s">
        <v>8</v>
      </c>
      <c r="I24497" s="4" t="s">
        <v>8</v>
      </c>
      <c r="J24497" s="4" t="s">
        <v>14</v>
      </c>
      <c r="K24497" s="4" t="s">
        <v>74</v>
      </c>
      <c r="L24497" s="4" t="s">
        <v>8</v>
      </c>
      <c r="M24497" s="4" t="s">
        <v>8</v>
      </c>
    </row>
    <row r="24498" spans="1:13">
      <c r="A24498" t="n">
        <v>208056</v>
      </c>
      <c r="B24498" s="40" t="n">
        <v>26</v>
      </c>
      <c r="C24498" s="7" t="n">
        <v>7007</v>
      </c>
      <c r="D24498" s="7" t="n">
        <v>17</v>
      </c>
      <c r="E24498" s="7" t="n">
        <v>38305</v>
      </c>
      <c r="F24498" s="7" t="s">
        <v>1244</v>
      </c>
      <c r="G24498" s="7" t="n">
        <v>2</v>
      </c>
      <c r="H24498" s="7" t="n">
        <v>3</v>
      </c>
      <c r="I24498" s="7" t="n">
        <v>17</v>
      </c>
      <c r="J24498" s="7" t="n">
        <v>38306</v>
      </c>
      <c r="K24498" s="7" t="s">
        <v>1245</v>
      </c>
      <c r="L24498" s="7" t="n">
        <v>2</v>
      </c>
      <c r="M24498" s="7" t="n">
        <v>0</v>
      </c>
    </row>
    <row r="24499" spans="1:13">
      <c r="A24499" t="s">
        <v>4</v>
      </c>
      <c r="B24499" s="4" t="s">
        <v>5</v>
      </c>
    </row>
    <row r="24500" spans="1:13">
      <c r="A24500" t="n">
        <v>208271</v>
      </c>
      <c r="B24500" s="41" t="n">
        <v>28</v>
      </c>
    </row>
    <row r="24501" spans="1:13">
      <c r="A24501" t="s">
        <v>4</v>
      </c>
      <c r="B24501" s="4" t="s">
        <v>5</v>
      </c>
      <c r="C24501" s="4" t="s">
        <v>8</v>
      </c>
      <c r="D24501" s="4" t="s">
        <v>7</v>
      </c>
      <c r="E24501" s="4" t="s">
        <v>7</v>
      </c>
      <c r="F24501" s="4" t="s">
        <v>8</v>
      </c>
    </row>
    <row r="24502" spans="1:13">
      <c r="A24502" t="n">
        <v>208272</v>
      </c>
      <c r="B24502" s="37" t="n">
        <v>25</v>
      </c>
      <c r="C24502" s="7" t="n">
        <v>1</v>
      </c>
      <c r="D24502" s="7" t="n">
        <v>260</v>
      </c>
      <c r="E24502" s="7" t="n">
        <v>640</v>
      </c>
      <c r="F24502" s="7" t="n">
        <v>2</v>
      </c>
    </row>
    <row r="24503" spans="1:13">
      <c r="A24503" t="s">
        <v>4</v>
      </c>
      <c r="B24503" s="4" t="s">
        <v>5</v>
      </c>
      <c r="C24503" s="4" t="s">
        <v>8</v>
      </c>
      <c r="D24503" s="4" t="s">
        <v>7</v>
      </c>
      <c r="E24503" s="4" t="s">
        <v>9</v>
      </c>
    </row>
    <row r="24504" spans="1:13">
      <c r="A24504" t="n">
        <v>208279</v>
      </c>
      <c r="B24504" s="39" t="n">
        <v>51</v>
      </c>
      <c r="C24504" s="7" t="n">
        <v>4</v>
      </c>
      <c r="D24504" s="7" t="n">
        <v>11</v>
      </c>
      <c r="E24504" s="7" t="s">
        <v>285</v>
      </c>
    </row>
    <row r="24505" spans="1:13">
      <c r="A24505" t="s">
        <v>4</v>
      </c>
      <c r="B24505" s="4" t="s">
        <v>5</v>
      </c>
      <c r="C24505" s="4" t="s">
        <v>7</v>
      </c>
    </row>
    <row r="24506" spans="1:13">
      <c r="A24506" t="n">
        <v>208293</v>
      </c>
      <c r="B24506" s="25" t="n">
        <v>16</v>
      </c>
      <c r="C24506" s="7" t="n">
        <v>0</v>
      </c>
    </row>
    <row r="24507" spans="1:13">
      <c r="A24507" t="s">
        <v>4</v>
      </c>
      <c r="B24507" s="4" t="s">
        <v>5</v>
      </c>
      <c r="C24507" s="4" t="s">
        <v>7</v>
      </c>
      <c r="D24507" s="4" t="s">
        <v>8</v>
      </c>
      <c r="E24507" s="4" t="s">
        <v>8</v>
      </c>
      <c r="F24507" s="4" t="s">
        <v>14</v>
      </c>
      <c r="G24507" s="4" t="s">
        <v>74</v>
      </c>
      <c r="H24507" s="4" t="s">
        <v>8</v>
      </c>
      <c r="I24507" s="4" t="s">
        <v>8</v>
      </c>
    </row>
    <row r="24508" spans="1:13">
      <c r="A24508" t="n">
        <v>208296</v>
      </c>
      <c r="B24508" s="40" t="n">
        <v>26</v>
      </c>
      <c r="C24508" s="7" t="n">
        <v>11</v>
      </c>
      <c r="D24508" s="7" t="n">
        <v>19</v>
      </c>
      <c r="E24508" s="7" t="n">
        <v>17</v>
      </c>
      <c r="F24508" s="7" t="n">
        <v>10383</v>
      </c>
      <c r="G24508" s="7" t="s">
        <v>1246</v>
      </c>
      <c r="H24508" s="7" t="n">
        <v>2</v>
      </c>
      <c r="I24508" s="7" t="n">
        <v>0</v>
      </c>
    </row>
    <row r="24509" spans="1:13">
      <c r="A24509" t="s">
        <v>4</v>
      </c>
      <c r="B24509" s="4" t="s">
        <v>5</v>
      </c>
    </row>
    <row r="24510" spans="1:13">
      <c r="A24510" t="n">
        <v>208320</v>
      </c>
      <c r="B24510" s="41" t="n">
        <v>28</v>
      </c>
    </row>
    <row r="24511" spans="1:13">
      <c r="A24511" t="s">
        <v>4</v>
      </c>
      <c r="B24511" s="4" t="s">
        <v>5</v>
      </c>
      <c r="C24511" s="4" t="s">
        <v>8</v>
      </c>
      <c r="D24511" s="4" t="s">
        <v>7</v>
      </c>
      <c r="E24511" s="4" t="s">
        <v>7</v>
      </c>
      <c r="F24511" s="4" t="s">
        <v>8</v>
      </c>
    </row>
    <row r="24512" spans="1:13">
      <c r="A24512" t="n">
        <v>208321</v>
      </c>
      <c r="B24512" s="37" t="n">
        <v>25</v>
      </c>
      <c r="C24512" s="7" t="n">
        <v>1</v>
      </c>
      <c r="D24512" s="7" t="n">
        <v>65535</v>
      </c>
      <c r="E24512" s="7" t="n">
        <v>65535</v>
      </c>
      <c r="F24512" s="7" t="n">
        <v>0</v>
      </c>
    </row>
    <row r="24513" spans="1:13">
      <c r="A24513" t="s">
        <v>4</v>
      </c>
      <c r="B24513" s="4" t="s">
        <v>5</v>
      </c>
      <c r="C24513" s="4" t="s">
        <v>8</v>
      </c>
      <c r="D24513" s="4" t="s">
        <v>7</v>
      </c>
      <c r="E24513" s="4" t="s">
        <v>7</v>
      </c>
      <c r="F24513" s="4" t="s">
        <v>8</v>
      </c>
    </row>
    <row r="24514" spans="1:13">
      <c r="A24514" t="n">
        <v>208328</v>
      </c>
      <c r="B24514" s="37" t="n">
        <v>25</v>
      </c>
      <c r="C24514" s="7" t="n">
        <v>1</v>
      </c>
      <c r="D24514" s="7" t="n">
        <v>60</v>
      </c>
      <c r="E24514" s="7" t="n">
        <v>640</v>
      </c>
      <c r="F24514" s="7" t="n">
        <v>2</v>
      </c>
    </row>
    <row r="24515" spans="1:13">
      <c r="A24515" t="s">
        <v>4</v>
      </c>
      <c r="B24515" s="4" t="s">
        <v>5</v>
      </c>
      <c r="C24515" s="4" t="s">
        <v>8</v>
      </c>
      <c r="D24515" s="4" t="s">
        <v>7</v>
      </c>
      <c r="E24515" s="4" t="s">
        <v>9</v>
      </c>
    </row>
    <row r="24516" spans="1:13">
      <c r="A24516" t="n">
        <v>208335</v>
      </c>
      <c r="B24516" s="39" t="n">
        <v>51</v>
      </c>
      <c r="C24516" s="7" t="n">
        <v>4</v>
      </c>
      <c r="D24516" s="7" t="n">
        <v>12</v>
      </c>
      <c r="E24516" s="7" t="s">
        <v>642</v>
      </c>
    </row>
    <row r="24517" spans="1:13">
      <c r="A24517" t="s">
        <v>4</v>
      </c>
      <c r="B24517" s="4" t="s">
        <v>5</v>
      </c>
      <c r="C24517" s="4" t="s">
        <v>7</v>
      </c>
    </row>
    <row r="24518" spans="1:13">
      <c r="A24518" t="n">
        <v>208348</v>
      </c>
      <c r="B24518" s="25" t="n">
        <v>16</v>
      </c>
      <c r="C24518" s="7" t="n">
        <v>0</v>
      </c>
    </row>
    <row r="24519" spans="1:13">
      <c r="A24519" t="s">
        <v>4</v>
      </c>
      <c r="B24519" s="4" t="s">
        <v>5</v>
      </c>
      <c r="C24519" s="4" t="s">
        <v>7</v>
      </c>
      <c r="D24519" s="4" t="s">
        <v>8</v>
      </c>
      <c r="E24519" s="4" t="s">
        <v>8</v>
      </c>
      <c r="F24519" s="4" t="s">
        <v>14</v>
      </c>
      <c r="G24519" s="4" t="s">
        <v>74</v>
      </c>
      <c r="H24519" s="4" t="s">
        <v>8</v>
      </c>
      <c r="I24519" s="4" t="s">
        <v>8</v>
      </c>
    </row>
    <row r="24520" spans="1:13">
      <c r="A24520" t="n">
        <v>208351</v>
      </c>
      <c r="B24520" s="40" t="n">
        <v>26</v>
      </c>
      <c r="C24520" s="7" t="n">
        <v>12</v>
      </c>
      <c r="D24520" s="7" t="n">
        <v>19</v>
      </c>
      <c r="E24520" s="7" t="n">
        <v>17</v>
      </c>
      <c r="F24520" s="7" t="n">
        <v>12364</v>
      </c>
      <c r="G24520" s="7" t="s">
        <v>1247</v>
      </c>
      <c r="H24520" s="7" t="n">
        <v>2</v>
      </c>
      <c r="I24520" s="7" t="n">
        <v>0</v>
      </c>
    </row>
    <row r="24521" spans="1:13">
      <c r="A24521" t="s">
        <v>4</v>
      </c>
      <c r="B24521" s="4" t="s">
        <v>5</v>
      </c>
    </row>
    <row r="24522" spans="1:13">
      <c r="A24522" t="n">
        <v>208444</v>
      </c>
      <c r="B24522" s="41" t="n">
        <v>28</v>
      </c>
    </row>
    <row r="24523" spans="1:13">
      <c r="A24523" t="s">
        <v>4</v>
      </c>
      <c r="B24523" s="4" t="s">
        <v>5</v>
      </c>
      <c r="C24523" s="4" t="s">
        <v>8</v>
      </c>
      <c r="D24523" s="4" t="s">
        <v>7</v>
      </c>
      <c r="E24523" s="4" t="s">
        <v>7</v>
      </c>
      <c r="F24523" s="4" t="s">
        <v>8</v>
      </c>
    </row>
    <row r="24524" spans="1:13">
      <c r="A24524" t="n">
        <v>208445</v>
      </c>
      <c r="B24524" s="37" t="n">
        <v>25</v>
      </c>
      <c r="C24524" s="7" t="n">
        <v>1</v>
      </c>
      <c r="D24524" s="7" t="n">
        <v>65535</v>
      </c>
      <c r="E24524" s="7" t="n">
        <v>65535</v>
      </c>
      <c r="F24524" s="7" t="n">
        <v>0</v>
      </c>
    </row>
    <row r="24525" spans="1:13">
      <c r="A24525" t="s">
        <v>4</v>
      </c>
      <c r="B24525" s="4" t="s">
        <v>5</v>
      </c>
      <c r="C24525" s="4" t="s">
        <v>7</v>
      </c>
      <c r="D24525" s="4" t="s">
        <v>8</v>
      </c>
    </row>
    <row r="24526" spans="1:13">
      <c r="A24526" t="n">
        <v>208452</v>
      </c>
      <c r="B24526" s="42" t="n">
        <v>89</v>
      </c>
      <c r="C24526" s="7" t="n">
        <v>65533</v>
      </c>
      <c r="D24526" s="7" t="n">
        <v>1</v>
      </c>
    </row>
    <row r="24527" spans="1:13">
      <c r="A24527" t="s">
        <v>4</v>
      </c>
      <c r="B24527" s="4" t="s">
        <v>5</v>
      </c>
      <c r="C24527" s="4" t="s">
        <v>8</v>
      </c>
      <c r="D24527" s="4" t="s">
        <v>7</v>
      </c>
      <c r="E24527" s="4" t="s">
        <v>13</v>
      </c>
    </row>
    <row r="24528" spans="1:13">
      <c r="A24528" t="n">
        <v>208456</v>
      </c>
      <c r="B24528" s="27" t="n">
        <v>58</v>
      </c>
      <c r="C24528" s="7" t="n">
        <v>101</v>
      </c>
      <c r="D24528" s="7" t="n">
        <v>300</v>
      </c>
      <c r="E24528" s="7" t="n">
        <v>1</v>
      </c>
    </row>
    <row r="24529" spans="1:9">
      <c r="A24529" t="s">
        <v>4</v>
      </c>
      <c r="B24529" s="4" t="s">
        <v>5</v>
      </c>
      <c r="C24529" s="4" t="s">
        <v>8</v>
      </c>
      <c r="D24529" s="4" t="s">
        <v>7</v>
      </c>
    </row>
    <row r="24530" spans="1:9">
      <c r="A24530" t="n">
        <v>208464</v>
      </c>
      <c r="B24530" s="27" t="n">
        <v>58</v>
      </c>
      <c r="C24530" s="7" t="n">
        <v>254</v>
      </c>
      <c r="D24530" s="7" t="n">
        <v>0</v>
      </c>
    </row>
    <row r="24531" spans="1:9">
      <c r="A24531" t="s">
        <v>4</v>
      </c>
      <c r="B24531" s="4" t="s">
        <v>5</v>
      </c>
      <c r="C24531" s="4" t="s">
        <v>8</v>
      </c>
      <c r="D24531" s="4" t="s">
        <v>7</v>
      </c>
      <c r="E24531" s="4" t="s">
        <v>9</v>
      </c>
      <c r="F24531" s="4" t="s">
        <v>9</v>
      </c>
      <c r="G24531" s="4" t="s">
        <v>9</v>
      </c>
      <c r="H24531" s="4" t="s">
        <v>9</v>
      </c>
    </row>
    <row r="24532" spans="1:9">
      <c r="A24532" t="n">
        <v>208468</v>
      </c>
      <c r="B24532" s="39" t="n">
        <v>51</v>
      </c>
      <c r="C24532" s="7" t="n">
        <v>3</v>
      </c>
      <c r="D24532" s="7" t="n">
        <v>11</v>
      </c>
      <c r="E24532" s="7" t="s">
        <v>92</v>
      </c>
      <c r="F24532" s="7" t="s">
        <v>93</v>
      </c>
      <c r="G24532" s="7" t="s">
        <v>94</v>
      </c>
      <c r="H24532" s="7" t="s">
        <v>95</v>
      </c>
    </row>
    <row r="24533" spans="1:9">
      <c r="A24533" t="s">
        <v>4</v>
      </c>
      <c r="B24533" s="4" t="s">
        <v>5</v>
      </c>
      <c r="C24533" s="4" t="s">
        <v>8</v>
      </c>
      <c r="D24533" s="4" t="s">
        <v>7</v>
      </c>
      <c r="E24533" s="4" t="s">
        <v>9</v>
      </c>
      <c r="F24533" s="4" t="s">
        <v>9</v>
      </c>
      <c r="G24533" s="4" t="s">
        <v>9</v>
      </c>
      <c r="H24533" s="4" t="s">
        <v>9</v>
      </c>
    </row>
    <row r="24534" spans="1:9">
      <c r="A24534" t="n">
        <v>208497</v>
      </c>
      <c r="B24534" s="39" t="n">
        <v>51</v>
      </c>
      <c r="C24534" s="7" t="n">
        <v>3</v>
      </c>
      <c r="D24534" s="7" t="n">
        <v>12</v>
      </c>
      <c r="E24534" s="7" t="s">
        <v>92</v>
      </c>
      <c r="F24534" s="7" t="s">
        <v>93</v>
      </c>
      <c r="G24534" s="7" t="s">
        <v>94</v>
      </c>
      <c r="H24534" s="7" t="s">
        <v>95</v>
      </c>
    </row>
    <row r="24535" spans="1:9">
      <c r="A24535" t="s">
        <v>4</v>
      </c>
      <c r="B24535" s="4" t="s">
        <v>5</v>
      </c>
      <c r="C24535" s="4" t="s">
        <v>8</v>
      </c>
      <c r="D24535" s="4" t="s">
        <v>7</v>
      </c>
      <c r="E24535" s="4" t="s">
        <v>9</v>
      </c>
      <c r="F24535" s="4" t="s">
        <v>9</v>
      </c>
      <c r="G24535" s="4" t="s">
        <v>9</v>
      </c>
      <c r="H24535" s="4" t="s">
        <v>9</v>
      </c>
    </row>
    <row r="24536" spans="1:9">
      <c r="A24536" t="n">
        <v>208526</v>
      </c>
      <c r="B24536" s="39" t="n">
        <v>51</v>
      </c>
      <c r="C24536" s="7" t="n">
        <v>3</v>
      </c>
      <c r="D24536" s="7" t="n">
        <v>0</v>
      </c>
      <c r="E24536" s="7" t="s">
        <v>454</v>
      </c>
      <c r="F24536" s="7" t="s">
        <v>455</v>
      </c>
      <c r="G24536" s="7" t="s">
        <v>94</v>
      </c>
      <c r="H24536" s="7" t="s">
        <v>95</v>
      </c>
    </row>
    <row r="24537" spans="1:9">
      <c r="A24537" t="s">
        <v>4</v>
      </c>
      <c r="B24537" s="4" t="s">
        <v>5</v>
      </c>
      <c r="C24537" s="4" t="s">
        <v>8</v>
      </c>
      <c r="D24537" s="4" t="s">
        <v>7</v>
      </c>
      <c r="E24537" s="4" t="s">
        <v>9</v>
      </c>
      <c r="F24537" s="4" t="s">
        <v>9</v>
      </c>
      <c r="G24537" s="4" t="s">
        <v>9</v>
      </c>
      <c r="H24537" s="4" t="s">
        <v>9</v>
      </c>
    </row>
    <row r="24538" spans="1:9">
      <c r="A24538" t="n">
        <v>208555</v>
      </c>
      <c r="B24538" s="39" t="n">
        <v>51</v>
      </c>
      <c r="C24538" s="7" t="n">
        <v>3</v>
      </c>
      <c r="D24538" s="7" t="n">
        <v>1</v>
      </c>
      <c r="E24538" s="7" t="s">
        <v>454</v>
      </c>
      <c r="F24538" s="7" t="s">
        <v>455</v>
      </c>
      <c r="G24538" s="7" t="s">
        <v>94</v>
      </c>
      <c r="H24538" s="7" t="s">
        <v>95</v>
      </c>
    </row>
    <row r="24539" spans="1:9">
      <c r="A24539" t="s">
        <v>4</v>
      </c>
      <c r="B24539" s="4" t="s">
        <v>5</v>
      </c>
      <c r="C24539" s="4" t="s">
        <v>8</v>
      </c>
      <c r="D24539" s="4" t="s">
        <v>7</v>
      </c>
      <c r="E24539" s="4" t="s">
        <v>9</v>
      </c>
      <c r="F24539" s="4" t="s">
        <v>9</v>
      </c>
      <c r="G24539" s="4" t="s">
        <v>9</v>
      </c>
      <c r="H24539" s="4" t="s">
        <v>9</v>
      </c>
    </row>
    <row r="24540" spans="1:9">
      <c r="A24540" t="n">
        <v>208584</v>
      </c>
      <c r="B24540" s="39" t="n">
        <v>51</v>
      </c>
      <c r="C24540" s="7" t="n">
        <v>3</v>
      </c>
      <c r="D24540" s="7" t="n">
        <v>2</v>
      </c>
      <c r="E24540" s="7" t="s">
        <v>454</v>
      </c>
      <c r="F24540" s="7" t="s">
        <v>455</v>
      </c>
      <c r="G24540" s="7" t="s">
        <v>94</v>
      </c>
      <c r="H24540" s="7" t="s">
        <v>95</v>
      </c>
    </row>
    <row r="24541" spans="1:9">
      <c r="A24541" t="s">
        <v>4</v>
      </c>
      <c r="B24541" s="4" t="s">
        <v>5</v>
      </c>
      <c r="C24541" s="4" t="s">
        <v>8</v>
      </c>
      <c r="D24541" s="4" t="s">
        <v>7</v>
      </c>
      <c r="E24541" s="4" t="s">
        <v>9</v>
      </c>
      <c r="F24541" s="4" t="s">
        <v>9</v>
      </c>
      <c r="G24541" s="4" t="s">
        <v>9</v>
      </c>
      <c r="H24541" s="4" t="s">
        <v>9</v>
      </c>
    </row>
    <row r="24542" spans="1:9">
      <c r="A24542" t="n">
        <v>208613</v>
      </c>
      <c r="B24542" s="39" t="n">
        <v>51</v>
      </c>
      <c r="C24542" s="7" t="n">
        <v>3</v>
      </c>
      <c r="D24542" s="7" t="n">
        <v>4</v>
      </c>
      <c r="E24542" s="7" t="s">
        <v>454</v>
      </c>
      <c r="F24542" s="7" t="s">
        <v>455</v>
      </c>
      <c r="G24542" s="7" t="s">
        <v>94</v>
      </c>
      <c r="H24542" s="7" t="s">
        <v>95</v>
      </c>
    </row>
    <row r="24543" spans="1:9">
      <c r="A24543" t="s">
        <v>4</v>
      </c>
      <c r="B24543" s="4" t="s">
        <v>5</v>
      </c>
      <c r="C24543" s="4" t="s">
        <v>8</v>
      </c>
      <c r="D24543" s="4" t="s">
        <v>7</v>
      </c>
      <c r="E24543" s="4" t="s">
        <v>9</v>
      </c>
      <c r="F24543" s="4" t="s">
        <v>9</v>
      </c>
      <c r="G24543" s="4" t="s">
        <v>9</v>
      </c>
      <c r="H24543" s="4" t="s">
        <v>9</v>
      </c>
    </row>
    <row r="24544" spans="1:9">
      <c r="A24544" t="n">
        <v>208642</v>
      </c>
      <c r="B24544" s="39" t="n">
        <v>51</v>
      </c>
      <c r="C24544" s="7" t="n">
        <v>3</v>
      </c>
      <c r="D24544" s="7" t="n">
        <v>5</v>
      </c>
      <c r="E24544" s="7" t="s">
        <v>454</v>
      </c>
      <c r="F24544" s="7" t="s">
        <v>455</v>
      </c>
      <c r="G24544" s="7" t="s">
        <v>94</v>
      </c>
      <c r="H24544" s="7" t="s">
        <v>95</v>
      </c>
    </row>
    <row r="24545" spans="1:8">
      <c r="A24545" t="s">
        <v>4</v>
      </c>
      <c r="B24545" s="4" t="s">
        <v>5</v>
      </c>
      <c r="C24545" s="4" t="s">
        <v>7</v>
      </c>
      <c r="D24545" s="4" t="s">
        <v>13</v>
      </c>
      <c r="E24545" s="4" t="s">
        <v>13</v>
      </c>
      <c r="F24545" s="4" t="s">
        <v>13</v>
      </c>
      <c r="G24545" s="4" t="s">
        <v>13</v>
      </c>
    </row>
    <row r="24546" spans="1:8">
      <c r="A24546" t="n">
        <v>208671</v>
      </c>
      <c r="B24546" s="46" t="n">
        <v>46</v>
      </c>
      <c r="C24546" s="7" t="n">
        <v>0</v>
      </c>
      <c r="D24546" s="7" t="n">
        <v>-0.5</v>
      </c>
      <c r="E24546" s="7" t="n">
        <v>2</v>
      </c>
      <c r="F24546" s="7" t="n">
        <v>41.9500007629395</v>
      </c>
      <c r="G24546" s="7" t="n">
        <v>0</v>
      </c>
    </row>
    <row r="24547" spans="1:8">
      <c r="A24547" t="s">
        <v>4</v>
      </c>
      <c r="B24547" s="4" t="s">
        <v>5</v>
      </c>
      <c r="C24547" s="4" t="s">
        <v>7</v>
      </c>
      <c r="D24547" s="4" t="s">
        <v>13</v>
      </c>
      <c r="E24547" s="4" t="s">
        <v>14</v>
      </c>
      <c r="F24547" s="4" t="s">
        <v>13</v>
      </c>
      <c r="G24547" s="4" t="s">
        <v>13</v>
      </c>
      <c r="H24547" s="4" t="s">
        <v>8</v>
      </c>
    </row>
    <row r="24548" spans="1:8">
      <c r="A24548" t="n">
        <v>208690</v>
      </c>
      <c r="B24548" s="87" t="n">
        <v>100</v>
      </c>
      <c r="C24548" s="7" t="n">
        <v>0</v>
      </c>
      <c r="D24548" s="7" t="n">
        <v>-5.25</v>
      </c>
      <c r="E24548" s="7" t="n">
        <v>1082340147</v>
      </c>
      <c r="F24548" s="7" t="n">
        <v>50.7999992370605</v>
      </c>
      <c r="G24548" s="7" t="n">
        <v>0</v>
      </c>
      <c r="H24548" s="7" t="n">
        <v>0</v>
      </c>
    </row>
    <row r="24549" spans="1:8">
      <c r="A24549" t="s">
        <v>4</v>
      </c>
      <c r="B24549" s="4" t="s">
        <v>5</v>
      </c>
      <c r="C24549" s="4" t="s">
        <v>8</v>
      </c>
      <c r="D24549" s="4" t="s">
        <v>8</v>
      </c>
      <c r="E24549" s="4" t="s">
        <v>13</v>
      </c>
      <c r="F24549" s="4" t="s">
        <v>13</v>
      </c>
      <c r="G24549" s="4" t="s">
        <v>13</v>
      </c>
      <c r="H24549" s="4" t="s">
        <v>7</v>
      </c>
    </row>
    <row r="24550" spans="1:8">
      <c r="A24550" t="n">
        <v>208710</v>
      </c>
      <c r="B24550" s="31" t="n">
        <v>45</v>
      </c>
      <c r="C24550" s="7" t="n">
        <v>2</v>
      </c>
      <c r="D24550" s="7" t="n">
        <v>3</v>
      </c>
      <c r="E24550" s="7" t="n">
        <v>-0.550000011920929</v>
      </c>
      <c r="F24550" s="7" t="n">
        <v>3.40000009536743</v>
      </c>
      <c r="G24550" s="7" t="n">
        <v>41.5499992370605</v>
      </c>
      <c r="H24550" s="7" t="n">
        <v>0</v>
      </c>
    </row>
    <row r="24551" spans="1:8">
      <c r="A24551" t="s">
        <v>4</v>
      </c>
      <c r="B24551" s="4" t="s">
        <v>5</v>
      </c>
      <c r="C24551" s="4" t="s">
        <v>8</v>
      </c>
      <c r="D24551" s="4" t="s">
        <v>8</v>
      </c>
      <c r="E24551" s="4" t="s">
        <v>13</v>
      </c>
      <c r="F24551" s="4" t="s">
        <v>13</v>
      </c>
      <c r="G24551" s="4" t="s">
        <v>13</v>
      </c>
      <c r="H24551" s="4" t="s">
        <v>7</v>
      </c>
      <c r="I24551" s="4" t="s">
        <v>8</v>
      </c>
    </row>
    <row r="24552" spans="1:8">
      <c r="A24552" t="n">
        <v>208727</v>
      </c>
      <c r="B24552" s="31" t="n">
        <v>45</v>
      </c>
      <c r="C24552" s="7" t="n">
        <v>4</v>
      </c>
      <c r="D24552" s="7" t="n">
        <v>3</v>
      </c>
      <c r="E24552" s="7" t="n">
        <v>358.399993896484</v>
      </c>
      <c r="F24552" s="7" t="n">
        <v>321.299987792969</v>
      </c>
      <c r="G24552" s="7" t="n">
        <v>0</v>
      </c>
      <c r="H24552" s="7" t="n">
        <v>0</v>
      </c>
      <c r="I24552" s="7" t="n">
        <v>0</v>
      </c>
    </row>
    <row r="24553" spans="1:8">
      <c r="A24553" t="s">
        <v>4</v>
      </c>
      <c r="B24553" s="4" t="s">
        <v>5</v>
      </c>
      <c r="C24553" s="4" t="s">
        <v>8</v>
      </c>
      <c r="D24553" s="4" t="s">
        <v>8</v>
      </c>
      <c r="E24553" s="4" t="s">
        <v>13</v>
      </c>
      <c r="F24553" s="4" t="s">
        <v>7</v>
      </c>
    </row>
    <row r="24554" spans="1:8">
      <c r="A24554" t="n">
        <v>208745</v>
      </c>
      <c r="B24554" s="31" t="n">
        <v>45</v>
      </c>
      <c r="C24554" s="7" t="n">
        <v>5</v>
      </c>
      <c r="D24554" s="7" t="n">
        <v>3</v>
      </c>
      <c r="E24554" s="7" t="n">
        <v>2</v>
      </c>
      <c r="F24554" s="7" t="n">
        <v>0</v>
      </c>
    </row>
    <row r="24555" spans="1:8">
      <c r="A24555" t="s">
        <v>4</v>
      </c>
      <c r="B24555" s="4" t="s">
        <v>5</v>
      </c>
      <c r="C24555" s="4" t="s">
        <v>8</v>
      </c>
      <c r="D24555" s="4" t="s">
        <v>8</v>
      </c>
      <c r="E24555" s="4" t="s">
        <v>13</v>
      </c>
      <c r="F24555" s="4" t="s">
        <v>7</v>
      </c>
    </row>
    <row r="24556" spans="1:8">
      <c r="A24556" t="n">
        <v>208754</v>
      </c>
      <c r="B24556" s="31" t="n">
        <v>45</v>
      </c>
      <c r="C24556" s="7" t="n">
        <v>11</v>
      </c>
      <c r="D24556" s="7" t="n">
        <v>3</v>
      </c>
      <c r="E24556" s="7" t="n">
        <v>31.7000007629395</v>
      </c>
      <c r="F24556" s="7" t="n">
        <v>0</v>
      </c>
    </row>
    <row r="24557" spans="1:8">
      <c r="A24557" t="s">
        <v>4</v>
      </c>
      <c r="B24557" s="4" t="s">
        <v>5</v>
      </c>
      <c r="C24557" s="4" t="s">
        <v>8</v>
      </c>
      <c r="D24557" s="4" t="s">
        <v>7</v>
      </c>
    </row>
    <row r="24558" spans="1:8">
      <c r="A24558" t="n">
        <v>208763</v>
      </c>
      <c r="B24558" s="27" t="n">
        <v>58</v>
      </c>
      <c r="C24558" s="7" t="n">
        <v>255</v>
      </c>
      <c r="D24558" s="7" t="n">
        <v>0</v>
      </c>
    </row>
    <row r="24559" spans="1:8">
      <c r="A24559" t="s">
        <v>4</v>
      </c>
      <c r="B24559" s="4" t="s">
        <v>5</v>
      </c>
      <c r="C24559" s="4" t="s">
        <v>7</v>
      </c>
    </row>
    <row r="24560" spans="1:8">
      <c r="A24560" t="n">
        <v>208767</v>
      </c>
      <c r="B24560" s="25" t="n">
        <v>16</v>
      </c>
      <c r="C24560" s="7" t="n">
        <v>300</v>
      </c>
    </row>
    <row r="24561" spans="1:9">
      <c r="A24561" t="s">
        <v>4</v>
      </c>
      <c r="B24561" s="4" t="s">
        <v>5</v>
      </c>
      <c r="C24561" s="4" t="s">
        <v>8</v>
      </c>
      <c r="D24561" s="4" t="s">
        <v>7</v>
      </c>
      <c r="E24561" s="4" t="s">
        <v>9</v>
      </c>
    </row>
    <row r="24562" spans="1:9">
      <c r="A24562" t="n">
        <v>208770</v>
      </c>
      <c r="B24562" s="39" t="n">
        <v>51</v>
      </c>
      <c r="C24562" s="7" t="n">
        <v>4</v>
      </c>
      <c r="D24562" s="7" t="n">
        <v>0</v>
      </c>
      <c r="E24562" s="7" t="s">
        <v>529</v>
      </c>
    </row>
    <row r="24563" spans="1:9">
      <c r="A24563" t="s">
        <v>4</v>
      </c>
      <c r="B24563" s="4" t="s">
        <v>5</v>
      </c>
      <c r="C24563" s="4" t="s">
        <v>7</v>
      </c>
    </row>
    <row r="24564" spans="1:9">
      <c r="A24564" t="n">
        <v>208783</v>
      </c>
      <c r="B24564" s="25" t="n">
        <v>16</v>
      </c>
      <c r="C24564" s="7" t="n">
        <v>0</v>
      </c>
    </row>
    <row r="24565" spans="1:9">
      <c r="A24565" t="s">
        <v>4</v>
      </c>
      <c r="B24565" s="4" t="s">
        <v>5</v>
      </c>
      <c r="C24565" s="4" t="s">
        <v>7</v>
      </c>
      <c r="D24565" s="4" t="s">
        <v>8</v>
      </c>
      <c r="E24565" s="4" t="s">
        <v>14</v>
      </c>
      <c r="F24565" s="4" t="s">
        <v>74</v>
      </c>
      <c r="G24565" s="4" t="s">
        <v>8</v>
      </c>
      <c r="H24565" s="4" t="s">
        <v>8</v>
      </c>
    </row>
    <row r="24566" spans="1:9">
      <c r="A24566" t="n">
        <v>208786</v>
      </c>
      <c r="B24566" s="40" t="n">
        <v>26</v>
      </c>
      <c r="C24566" s="7" t="n">
        <v>0</v>
      </c>
      <c r="D24566" s="7" t="n">
        <v>17</v>
      </c>
      <c r="E24566" s="7" t="n">
        <v>52974</v>
      </c>
      <c r="F24566" s="7" t="s">
        <v>1248</v>
      </c>
      <c r="G24566" s="7" t="n">
        <v>2</v>
      </c>
      <c r="H24566" s="7" t="n">
        <v>0</v>
      </c>
    </row>
    <row r="24567" spans="1:9">
      <c r="A24567" t="s">
        <v>4</v>
      </c>
      <c r="B24567" s="4" t="s">
        <v>5</v>
      </c>
    </row>
    <row r="24568" spans="1:9">
      <c r="A24568" t="n">
        <v>208900</v>
      </c>
      <c r="B24568" s="41" t="n">
        <v>28</v>
      </c>
    </row>
    <row r="24569" spans="1:9">
      <c r="A24569" t="s">
        <v>4</v>
      </c>
      <c r="B24569" s="4" t="s">
        <v>5</v>
      </c>
      <c r="C24569" s="4" t="s">
        <v>8</v>
      </c>
      <c r="D24569" s="4" t="s">
        <v>7</v>
      </c>
      <c r="E24569" s="4" t="s">
        <v>9</v>
      </c>
    </row>
    <row r="24570" spans="1:9">
      <c r="A24570" t="n">
        <v>208901</v>
      </c>
      <c r="B24570" s="39" t="n">
        <v>51</v>
      </c>
      <c r="C24570" s="7" t="n">
        <v>4</v>
      </c>
      <c r="D24570" s="7" t="n">
        <v>3</v>
      </c>
      <c r="E24570" s="7" t="s">
        <v>502</v>
      </c>
    </row>
    <row r="24571" spans="1:9">
      <c r="A24571" t="s">
        <v>4</v>
      </c>
      <c r="B24571" s="4" t="s">
        <v>5</v>
      </c>
      <c r="C24571" s="4" t="s">
        <v>7</v>
      </c>
    </row>
    <row r="24572" spans="1:9">
      <c r="A24572" t="n">
        <v>208914</v>
      </c>
      <c r="B24572" s="25" t="n">
        <v>16</v>
      </c>
      <c r="C24572" s="7" t="n">
        <v>0</v>
      </c>
    </row>
    <row r="24573" spans="1:9">
      <c r="A24573" t="s">
        <v>4</v>
      </c>
      <c r="B24573" s="4" t="s">
        <v>5</v>
      </c>
      <c r="C24573" s="4" t="s">
        <v>7</v>
      </c>
      <c r="D24573" s="4" t="s">
        <v>8</v>
      </c>
      <c r="E24573" s="4" t="s">
        <v>14</v>
      </c>
      <c r="F24573" s="4" t="s">
        <v>74</v>
      </c>
      <c r="G24573" s="4" t="s">
        <v>8</v>
      </c>
      <c r="H24573" s="4" t="s">
        <v>8</v>
      </c>
    </row>
    <row r="24574" spans="1:9">
      <c r="A24574" t="n">
        <v>208917</v>
      </c>
      <c r="B24574" s="40" t="n">
        <v>26</v>
      </c>
      <c r="C24574" s="7" t="n">
        <v>3</v>
      </c>
      <c r="D24574" s="7" t="n">
        <v>17</v>
      </c>
      <c r="E24574" s="7" t="n">
        <v>2401</v>
      </c>
      <c r="F24574" s="7" t="s">
        <v>1249</v>
      </c>
      <c r="G24574" s="7" t="n">
        <v>2</v>
      </c>
      <c r="H24574" s="7" t="n">
        <v>0</v>
      </c>
    </row>
    <row r="24575" spans="1:9">
      <c r="A24575" t="s">
        <v>4</v>
      </c>
      <c r="B24575" s="4" t="s">
        <v>5</v>
      </c>
    </row>
    <row r="24576" spans="1:9">
      <c r="A24576" t="n">
        <v>208993</v>
      </c>
      <c r="B24576" s="41" t="n">
        <v>28</v>
      </c>
    </row>
    <row r="24577" spans="1:8">
      <c r="A24577" t="s">
        <v>4</v>
      </c>
      <c r="B24577" s="4" t="s">
        <v>5</v>
      </c>
      <c r="C24577" s="4" t="s">
        <v>7</v>
      </c>
      <c r="D24577" s="4" t="s">
        <v>8</v>
      </c>
    </row>
    <row r="24578" spans="1:8">
      <c r="A24578" t="n">
        <v>208994</v>
      </c>
      <c r="B24578" s="42" t="n">
        <v>89</v>
      </c>
      <c r="C24578" s="7" t="n">
        <v>65533</v>
      </c>
      <c r="D24578" s="7" t="n">
        <v>1</v>
      </c>
    </row>
    <row r="24579" spans="1:8">
      <c r="A24579" t="s">
        <v>4</v>
      </c>
      <c r="B24579" s="4" t="s">
        <v>5</v>
      </c>
      <c r="C24579" s="4" t="s">
        <v>8</v>
      </c>
      <c r="D24579" s="4" t="s">
        <v>7</v>
      </c>
      <c r="E24579" s="4" t="s">
        <v>13</v>
      </c>
    </row>
    <row r="24580" spans="1:8">
      <c r="A24580" t="n">
        <v>208998</v>
      </c>
      <c r="B24580" s="27" t="n">
        <v>58</v>
      </c>
      <c r="C24580" s="7" t="n">
        <v>101</v>
      </c>
      <c r="D24580" s="7" t="n">
        <v>300</v>
      </c>
      <c r="E24580" s="7" t="n">
        <v>1</v>
      </c>
    </row>
    <row r="24581" spans="1:8">
      <c r="A24581" t="s">
        <v>4</v>
      </c>
      <c r="B24581" s="4" t="s">
        <v>5</v>
      </c>
      <c r="C24581" s="4" t="s">
        <v>8</v>
      </c>
      <c r="D24581" s="4" t="s">
        <v>7</v>
      </c>
    </row>
    <row r="24582" spans="1:8">
      <c r="A24582" t="n">
        <v>209006</v>
      </c>
      <c r="B24582" s="27" t="n">
        <v>58</v>
      </c>
      <c r="C24582" s="7" t="n">
        <v>254</v>
      </c>
      <c r="D24582" s="7" t="n">
        <v>0</v>
      </c>
    </row>
    <row r="24583" spans="1:8">
      <c r="A24583" t="s">
        <v>4</v>
      </c>
      <c r="B24583" s="4" t="s">
        <v>5</v>
      </c>
      <c r="C24583" s="4" t="s">
        <v>8</v>
      </c>
      <c r="D24583" s="4" t="s">
        <v>7</v>
      </c>
      <c r="E24583" s="4" t="s">
        <v>9</v>
      </c>
      <c r="F24583" s="4" t="s">
        <v>9</v>
      </c>
      <c r="G24583" s="4" t="s">
        <v>9</v>
      </c>
      <c r="H24583" s="4" t="s">
        <v>9</v>
      </c>
    </row>
    <row r="24584" spans="1:8">
      <c r="A24584" t="n">
        <v>209010</v>
      </c>
      <c r="B24584" s="39" t="n">
        <v>51</v>
      </c>
      <c r="C24584" s="7" t="n">
        <v>3</v>
      </c>
      <c r="D24584" s="7" t="n">
        <v>0</v>
      </c>
      <c r="E24584" s="7" t="s">
        <v>92</v>
      </c>
      <c r="F24584" s="7" t="s">
        <v>93</v>
      </c>
      <c r="G24584" s="7" t="s">
        <v>94</v>
      </c>
      <c r="H24584" s="7" t="s">
        <v>95</v>
      </c>
    </row>
    <row r="24585" spans="1:8">
      <c r="A24585" t="s">
        <v>4</v>
      </c>
      <c r="B24585" s="4" t="s">
        <v>5</v>
      </c>
      <c r="C24585" s="4" t="s">
        <v>8</v>
      </c>
      <c r="D24585" s="4" t="s">
        <v>7</v>
      </c>
      <c r="E24585" s="4" t="s">
        <v>9</v>
      </c>
      <c r="F24585" s="4" t="s">
        <v>9</v>
      </c>
      <c r="G24585" s="4" t="s">
        <v>9</v>
      </c>
      <c r="H24585" s="4" t="s">
        <v>9</v>
      </c>
    </row>
    <row r="24586" spans="1:8">
      <c r="A24586" t="n">
        <v>209039</v>
      </c>
      <c r="B24586" s="39" t="n">
        <v>51</v>
      </c>
      <c r="C24586" s="7" t="n">
        <v>3</v>
      </c>
      <c r="D24586" s="7" t="n">
        <v>3</v>
      </c>
      <c r="E24586" s="7" t="s">
        <v>92</v>
      </c>
      <c r="F24586" s="7" t="s">
        <v>93</v>
      </c>
      <c r="G24586" s="7" t="s">
        <v>94</v>
      </c>
      <c r="H24586" s="7" t="s">
        <v>95</v>
      </c>
    </row>
    <row r="24587" spans="1:8">
      <c r="A24587" t="s">
        <v>4</v>
      </c>
      <c r="B24587" s="4" t="s">
        <v>5</v>
      </c>
      <c r="C24587" s="4" t="s">
        <v>8</v>
      </c>
      <c r="D24587" s="4" t="s">
        <v>8</v>
      </c>
      <c r="E24587" s="4" t="s">
        <v>13</v>
      </c>
      <c r="F24587" s="4" t="s">
        <v>13</v>
      </c>
      <c r="G24587" s="4" t="s">
        <v>13</v>
      </c>
      <c r="H24587" s="4" t="s">
        <v>7</v>
      </c>
    </row>
    <row r="24588" spans="1:8">
      <c r="A24588" t="n">
        <v>209068</v>
      </c>
      <c r="B24588" s="31" t="n">
        <v>45</v>
      </c>
      <c r="C24588" s="7" t="n">
        <v>2</v>
      </c>
      <c r="D24588" s="7" t="n">
        <v>3</v>
      </c>
      <c r="E24588" s="7" t="n">
        <v>-6.84999990463257</v>
      </c>
      <c r="F24588" s="7" t="n">
        <v>4.25</v>
      </c>
      <c r="G24588" s="7" t="n">
        <v>49.2000007629395</v>
      </c>
      <c r="H24588" s="7" t="n">
        <v>0</v>
      </c>
    </row>
    <row r="24589" spans="1:8">
      <c r="A24589" t="s">
        <v>4</v>
      </c>
      <c r="B24589" s="4" t="s">
        <v>5</v>
      </c>
      <c r="C24589" s="4" t="s">
        <v>8</v>
      </c>
      <c r="D24589" s="4" t="s">
        <v>8</v>
      </c>
      <c r="E24589" s="4" t="s">
        <v>13</v>
      </c>
      <c r="F24589" s="4" t="s">
        <v>13</v>
      </c>
      <c r="G24589" s="4" t="s">
        <v>13</v>
      </c>
      <c r="H24589" s="4" t="s">
        <v>7</v>
      </c>
      <c r="I24589" s="4" t="s">
        <v>8</v>
      </c>
    </row>
    <row r="24590" spans="1:8">
      <c r="A24590" t="n">
        <v>209085</v>
      </c>
      <c r="B24590" s="31" t="n">
        <v>45</v>
      </c>
      <c r="C24590" s="7" t="n">
        <v>4</v>
      </c>
      <c r="D24590" s="7" t="n">
        <v>3</v>
      </c>
      <c r="E24590" s="7" t="n">
        <v>356.5</v>
      </c>
      <c r="F24590" s="7" t="n">
        <v>151.649993896484</v>
      </c>
      <c r="G24590" s="7" t="n">
        <v>0</v>
      </c>
      <c r="H24590" s="7" t="n">
        <v>0</v>
      </c>
      <c r="I24590" s="7" t="n">
        <v>0</v>
      </c>
    </row>
    <row r="24591" spans="1:8">
      <c r="A24591" t="s">
        <v>4</v>
      </c>
      <c r="B24591" s="4" t="s">
        <v>5</v>
      </c>
      <c r="C24591" s="4" t="s">
        <v>8</v>
      </c>
      <c r="D24591" s="4" t="s">
        <v>8</v>
      </c>
      <c r="E24591" s="4" t="s">
        <v>13</v>
      </c>
      <c r="F24591" s="4" t="s">
        <v>7</v>
      </c>
    </row>
    <row r="24592" spans="1:8">
      <c r="A24592" t="n">
        <v>209103</v>
      </c>
      <c r="B24592" s="31" t="n">
        <v>45</v>
      </c>
      <c r="C24592" s="7" t="n">
        <v>5</v>
      </c>
      <c r="D24592" s="7" t="n">
        <v>3</v>
      </c>
      <c r="E24592" s="7" t="n">
        <v>5.5</v>
      </c>
      <c r="F24592" s="7" t="n">
        <v>0</v>
      </c>
    </row>
    <row r="24593" spans="1:9">
      <c r="A24593" t="s">
        <v>4</v>
      </c>
      <c r="B24593" s="4" t="s">
        <v>5</v>
      </c>
      <c r="C24593" s="4" t="s">
        <v>8</v>
      </c>
      <c r="D24593" s="4" t="s">
        <v>8</v>
      </c>
      <c r="E24593" s="4" t="s">
        <v>13</v>
      </c>
      <c r="F24593" s="4" t="s">
        <v>7</v>
      </c>
    </row>
    <row r="24594" spans="1:9">
      <c r="A24594" t="n">
        <v>209112</v>
      </c>
      <c r="B24594" s="31" t="n">
        <v>45</v>
      </c>
      <c r="C24594" s="7" t="n">
        <v>11</v>
      </c>
      <c r="D24594" s="7" t="n">
        <v>3</v>
      </c>
      <c r="E24594" s="7" t="n">
        <v>34</v>
      </c>
      <c r="F24594" s="7" t="n">
        <v>0</v>
      </c>
    </row>
    <row r="24595" spans="1:9">
      <c r="A24595" t="s">
        <v>4</v>
      </c>
      <c r="B24595" s="4" t="s">
        <v>5</v>
      </c>
      <c r="C24595" s="4" t="s">
        <v>8</v>
      </c>
      <c r="D24595" s="4" t="s">
        <v>8</v>
      </c>
      <c r="E24595" s="4" t="s">
        <v>13</v>
      </c>
      <c r="F24595" s="4" t="s">
        <v>13</v>
      </c>
      <c r="G24595" s="4" t="s">
        <v>13</v>
      </c>
      <c r="H24595" s="4" t="s">
        <v>7</v>
      </c>
    </row>
    <row r="24596" spans="1:9">
      <c r="A24596" t="n">
        <v>209121</v>
      </c>
      <c r="B24596" s="31" t="n">
        <v>45</v>
      </c>
      <c r="C24596" s="7" t="n">
        <v>2</v>
      </c>
      <c r="D24596" s="7" t="n">
        <v>3</v>
      </c>
      <c r="E24596" s="7" t="n">
        <v>-5.03999996185303</v>
      </c>
      <c r="F24596" s="7" t="n">
        <v>4.25</v>
      </c>
      <c r="G24596" s="7" t="n">
        <v>50.5499992370605</v>
      </c>
      <c r="H24596" s="7" t="n">
        <v>0</v>
      </c>
    </row>
    <row r="24597" spans="1:9">
      <c r="A24597" t="s">
        <v>4</v>
      </c>
      <c r="B24597" s="4" t="s">
        <v>5</v>
      </c>
      <c r="C24597" s="4" t="s">
        <v>8</v>
      </c>
      <c r="D24597" s="4" t="s">
        <v>8</v>
      </c>
      <c r="E24597" s="4" t="s">
        <v>13</v>
      </c>
      <c r="F24597" s="4" t="s">
        <v>13</v>
      </c>
      <c r="G24597" s="4" t="s">
        <v>13</v>
      </c>
      <c r="H24597" s="4" t="s">
        <v>7</v>
      </c>
      <c r="I24597" s="4" t="s">
        <v>8</v>
      </c>
    </row>
    <row r="24598" spans="1:9">
      <c r="A24598" t="n">
        <v>209138</v>
      </c>
      <c r="B24598" s="31" t="n">
        <v>45</v>
      </c>
      <c r="C24598" s="7" t="n">
        <v>4</v>
      </c>
      <c r="D24598" s="7" t="n">
        <v>3</v>
      </c>
      <c r="E24598" s="7" t="n">
        <v>356.5</v>
      </c>
      <c r="F24598" s="7" t="n">
        <v>134.139999389648</v>
      </c>
      <c r="G24598" s="7" t="n">
        <v>0</v>
      </c>
      <c r="H24598" s="7" t="n">
        <v>0</v>
      </c>
      <c r="I24598" s="7" t="n">
        <v>0</v>
      </c>
    </row>
    <row r="24599" spans="1:9">
      <c r="A24599" t="s">
        <v>4</v>
      </c>
      <c r="B24599" s="4" t="s">
        <v>5</v>
      </c>
      <c r="C24599" s="4" t="s">
        <v>8</v>
      </c>
      <c r="D24599" s="4" t="s">
        <v>8</v>
      </c>
      <c r="E24599" s="4" t="s">
        <v>13</v>
      </c>
      <c r="F24599" s="4" t="s">
        <v>7</v>
      </c>
    </row>
    <row r="24600" spans="1:9">
      <c r="A24600" t="n">
        <v>209156</v>
      </c>
      <c r="B24600" s="31" t="n">
        <v>45</v>
      </c>
      <c r="C24600" s="7" t="n">
        <v>5</v>
      </c>
      <c r="D24600" s="7" t="n">
        <v>3</v>
      </c>
      <c r="E24600" s="7" t="n">
        <v>5.5</v>
      </c>
      <c r="F24600" s="7" t="n">
        <v>0</v>
      </c>
    </row>
    <row r="24601" spans="1:9">
      <c r="A24601" t="s">
        <v>4</v>
      </c>
      <c r="B24601" s="4" t="s">
        <v>5</v>
      </c>
      <c r="C24601" s="4" t="s">
        <v>8</v>
      </c>
      <c r="D24601" s="4" t="s">
        <v>8</v>
      </c>
      <c r="E24601" s="4" t="s">
        <v>13</v>
      </c>
      <c r="F24601" s="4" t="s">
        <v>7</v>
      </c>
    </row>
    <row r="24602" spans="1:9">
      <c r="A24602" t="n">
        <v>209165</v>
      </c>
      <c r="B24602" s="31" t="n">
        <v>45</v>
      </c>
      <c r="C24602" s="7" t="n">
        <v>11</v>
      </c>
      <c r="D24602" s="7" t="n">
        <v>3</v>
      </c>
      <c r="E24602" s="7" t="n">
        <v>34</v>
      </c>
      <c r="F24602" s="7" t="n">
        <v>0</v>
      </c>
    </row>
    <row r="24603" spans="1:9">
      <c r="A24603" t="s">
        <v>4</v>
      </c>
      <c r="B24603" s="4" t="s">
        <v>5</v>
      </c>
      <c r="C24603" s="4" t="s">
        <v>8</v>
      </c>
      <c r="D24603" s="4" t="s">
        <v>8</v>
      </c>
      <c r="E24603" s="4" t="s">
        <v>13</v>
      </c>
      <c r="F24603" s="4" t="s">
        <v>13</v>
      </c>
      <c r="G24603" s="4" t="s">
        <v>13</v>
      </c>
      <c r="H24603" s="4" t="s">
        <v>7</v>
      </c>
    </row>
    <row r="24604" spans="1:9">
      <c r="A24604" t="n">
        <v>209174</v>
      </c>
      <c r="B24604" s="31" t="n">
        <v>45</v>
      </c>
      <c r="C24604" s="7" t="n">
        <v>2</v>
      </c>
      <c r="D24604" s="7" t="n">
        <v>3</v>
      </c>
      <c r="E24604" s="7" t="n">
        <v>-5.03999996185303</v>
      </c>
      <c r="F24604" s="7" t="n">
        <v>3.75999999046326</v>
      </c>
      <c r="G24604" s="7" t="n">
        <v>50.5499992370605</v>
      </c>
      <c r="H24604" s="7" t="n">
        <v>0</v>
      </c>
    </row>
    <row r="24605" spans="1:9">
      <c r="A24605" t="s">
        <v>4</v>
      </c>
      <c r="B24605" s="4" t="s">
        <v>5</v>
      </c>
      <c r="C24605" s="4" t="s">
        <v>8</v>
      </c>
      <c r="D24605" s="4" t="s">
        <v>8</v>
      </c>
      <c r="E24605" s="4" t="s">
        <v>13</v>
      </c>
      <c r="F24605" s="4" t="s">
        <v>13</v>
      </c>
      <c r="G24605" s="4" t="s">
        <v>13</v>
      </c>
      <c r="H24605" s="4" t="s">
        <v>7</v>
      </c>
      <c r="I24605" s="4" t="s">
        <v>8</v>
      </c>
    </row>
    <row r="24606" spans="1:9">
      <c r="A24606" t="n">
        <v>209191</v>
      </c>
      <c r="B24606" s="31" t="n">
        <v>45</v>
      </c>
      <c r="C24606" s="7" t="n">
        <v>4</v>
      </c>
      <c r="D24606" s="7" t="n">
        <v>3</v>
      </c>
      <c r="E24606" s="7" t="n">
        <v>356.5</v>
      </c>
      <c r="F24606" s="7" t="n">
        <v>134.139999389648</v>
      </c>
      <c r="G24606" s="7" t="n">
        <v>0</v>
      </c>
      <c r="H24606" s="7" t="n">
        <v>0</v>
      </c>
      <c r="I24606" s="7" t="n">
        <v>0</v>
      </c>
    </row>
    <row r="24607" spans="1:9">
      <c r="A24607" t="s">
        <v>4</v>
      </c>
      <c r="B24607" s="4" t="s">
        <v>5</v>
      </c>
      <c r="C24607" s="4" t="s">
        <v>8</v>
      </c>
      <c r="D24607" s="4" t="s">
        <v>8</v>
      </c>
      <c r="E24607" s="4" t="s">
        <v>13</v>
      </c>
      <c r="F24607" s="4" t="s">
        <v>7</v>
      </c>
    </row>
    <row r="24608" spans="1:9">
      <c r="A24608" t="n">
        <v>209209</v>
      </c>
      <c r="B24608" s="31" t="n">
        <v>45</v>
      </c>
      <c r="C24608" s="7" t="n">
        <v>5</v>
      </c>
      <c r="D24608" s="7" t="n">
        <v>3</v>
      </c>
      <c r="E24608" s="7" t="n">
        <v>5.5</v>
      </c>
      <c r="F24608" s="7" t="n">
        <v>0</v>
      </c>
    </row>
    <row r="24609" spans="1:9">
      <c r="A24609" t="s">
        <v>4</v>
      </c>
      <c r="B24609" s="4" t="s">
        <v>5</v>
      </c>
      <c r="C24609" s="4" t="s">
        <v>8</v>
      </c>
      <c r="D24609" s="4" t="s">
        <v>8</v>
      </c>
      <c r="E24609" s="4" t="s">
        <v>13</v>
      </c>
      <c r="F24609" s="4" t="s">
        <v>7</v>
      </c>
    </row>
    <row r="24610" spans="1:9">
      <c r="A24610" t="n">
        <v>209218</v>
      </c>
      <c r="B24610" s="31" t="n">
        <v>45</v>
      </c>
      <c r="C24610" s="7" t="n">
        <v>11</v>
      </c>
      <c r="D24610" s="7" t="n">
        <v>3</v>
      </c>
      <c r="E24610" s="7" t="n">
        <v>34</v>
      </c>
      <c r="F24610" s="7" t="n">
        <v>0</v>
      </c>
    </row>
    <row r="24611" spans="1:9">
      <c r="A24611" t="s">
        <v>4</v>
      </c>
      <c r="B24611" s="4" t="s">
        <v>5</v>
      </c>
      <c r="C24611" s="4" t="s">
        <v>8</v>
      </c>
      <c r="D24611" s="4" t="s">
        <v>8</v>
      </c>
      <c r="E24611" s="4" t="s">
        <v>13</v>
      </c>
      <c r="F24611" s="4" t="s">
        <v>13</v>
      </c>
      <c r="G24611" s="4" t="s">
        <v>13</v>
      </c>
      <c r="H24611" s="4" t="s">
        <v>7</v>
      </c>
    </row>
    <row r="24612" spans="1:9">
      <c r="A24612" t="n">
        <v>209227</v>
      </c>
      <c r="B24612" s="31" t="n">
        <v>45</v>
      </c>
      <c r="C24612" s="7" t="n">
        <v>2</v>
      </c>
      <c r="D24612" s="7" t="n">
        <v>3</v>
      </c>
      <c r="E24612" s="7" t="n">
        <v>-5.42000007629395</v>
      </c>
      <c r="F24612" s="7" t="n">
        <v>4.40000009536743</v>
      </c>
      <c r="G24612" s="7" t="n">
        <v>51.0999984741211</v>
      </c>
      <c r="H24612" s="7" t="n">
        <v>0</v>
      </c>
    </row>
    <row r="24613" spans="1:9">
      <c r="A24613" t="s">
        <v>4</v>
      </c>
      <c r="B24613" s="4" t="s">
        <v>5</v>
      </c>
      <c r="C24613" s="4" t="s">
        <v>8</v>
      </c>
      <c r="D24613" s="4" t="s">
        <v>8</v>
      </c>
      <c r="E24613" s="4" t="s">
        <v>13</v>
      </c>
      <c r="F24613" s="4" t="s">
        <v>13</v>
      </c>
      <c r="G24613" s="4" t="s">
        <v>13</v>
      </c>
      <c r="H24613" s="4" t="s">
        <v>7</v>
      </c>
      <c r="I24613" s="4" t="s">
        <v>8</v>
      </c>
    </row>
    <row r="24614" spans="1:9">
      <c r="A24614" t="n">
        <v>209244</v>
      </c>
      <c r="B24614" s="31" t="n">
        <v>45</v>
      </c>
      <c r="C24614" s="7" t="n">
        <v>4</v>
      </c>
      <c r="D24614" s="7" t="n">
        <v>3</v>
      </c>
      <c r="E24614" s="7" t="n">
        <v>354.549987792969</v>
      </c>
      <c r="F24614" s="7" t="n">
        <v>123.720001220703</v>
      </c>
      <c r="G24614" s="7" t="n">
        <v>0</v>
      </c>
      <c r="H24614" s="7" t="n">
        <v>0</v>
      </c>
      <c r="I24614" s="7" t="n">
        <v>0</v>
      </c>
    </row>
    <row r="24615" spans="1:9">
      <c r="A24615" t="s">
        <v>4</v>
      </c>
      <c r="B24615" s="4" t="s">
        <v>5</v>
      </c>
      <c r="C24615" s="4" t="s">
        <v>8</v>
      </c>
      <c r="D24615" s="4" t="s">
        <v>8</v>
      </c>
      <c r="E24615" s="4" t="s">
        <v>13</v>
      </c>
      <c r="F24615" s="4" t="s">
        <v>7</v>
      </c>
    </row>
    <row r="24616" spans="1:9">
      <c r="A24616" t="n">
        <v>209262</v>
      </c>
      <c r="B24616" s="31" t="n">
        <v>45</v>
      </c>
      <c r="C24616" s="7" t="n">
        <v>5</v>
      </c>
      <c r="D24616" s="7" t="n">
        <v>3</v>
      </c>
      <c r="E24616" s="7" t="n">
        <v>7</v>
      </c>
      <c r="F24616" s="7" t="n">
        <v>0</v>
      </c>
    </row>
    <row r="24617" spans="1:9">
      <c r="A24617" t="s">
        <v>4</v>
      </c>
      <c r="B24617" s="4" t="s">
        <v>5</v>
      </c>
      <c r="C24617" s="4" t="s">
        <v>8</v>
      </c>
      <c r="D24617" s="4" t="s">
        <v>8</v>
      </c>
      <c r="E24617" s="4" t="s">
        <v>13</v>
      </c>
      <c r="F24617" s="4" t="s">
        <v>7</v>
      </c>
    </row>
    <row r="24618" spans="1:9">
      <c r="A24618" t="n">
        <v>209271</v>
      </c>
      <c r="B24618" s="31" t="n">
        <v>45</v>
      </c>
      <c r="C24618" s="7" t="n">
        <v>11</v>
      </c>
      <c r="D24618" s="7" t="n">
        <v>3</v>
      </c>
      <c r="E24618" s="7" t="n">
        <v>34</v>
      </c>
      <c r="F24618" s="7" t="n">
        <v>0</v>
      </c>
    </row>
    <row r="24619" spans="1:9">
      <c r="A24619" t="s">
        <v>4</v>
      </c>
      <c r="B24619" s="4" t="s">
        <v>5</v>
      </c>
      <c r="C24619" s="4" t="s">
        <v>8</v>
      </c>
      <c r="D24619" s="4" t="s">
        <v>7</v>
      </c>
    </row>
    <row r="24620" spans="1:9">
      <c r="A24620" t="n">
        <v>209280</v>
      </c>
      <c r="B24620" s="27" t="n">
        <v>58</v>
      </c>
      <c r="C24620" s="7" t="n">
        <v>255</v>
      </c>
      <c r="D24620" s="7" t="n">
        <v>0</v>
      </c>
    </row>
    <row r="24621" spans="1:9">
      <c r="A24621" t="s">
        <v>4</v>
      </c>
      <c r="B24621" s="4" t="s">
        <v>5</v>
      </c>
      <c r="C24621" s="4" t="s">
        <v>8</v>
      </c>
      <c r="D24621" s="4" t="s">
        <v>7</v>
      </c>
      <c r="E24621" s="4" t="s">
        <v>9</v>
      </c>
    </row>
    <row r="24622" spans="1:9">
      <c r="A24622" t="n">
        <v>209284</v>
      </c>
      <c r="B24622" s="39" t="n">
        <v>51</v>
      </c>
      <c r="C24622" s="7" t="n">
        <v>4</v>
      </c>
      <c r="D24622" s="7" t="n">
        <v>82</v>
      </c>
      <c r="E24622" s="7" t="s">
        <v>82</v>
      </c>
    </row>
    <row r="24623" spans="1:9">
      <c r="A24623" t="s">
        <v>4</v>
      </c>
      <c r="B24623" s="4" t="s">
        <v>5</v>
      </c>
      <c r="C24623" s="4" t="s">
        <v>7</v>
      </c>
    </row>
    <row r="24624" spans="1:9">
      <c r="A24624" t="n">
        <v>209298</v>
      </c>
      <c r="B24624" s="25" t="n">
        <v>16</v>
      </c>
      <c r="C24624" s="7" t="n">
        <v>0</v>
      </c>
    </row>
    <row r="24625" spans="1:9">
      <c r="A24625" t="s">
        <v>4</v>
      </c>
      <c r="B24625" s="4" t="s">
        <v>5</v>
      </c>
      <c r="C24625" s="4" t="s">
        <v>7</v>
      </c>
      <c r="D24625" s="4" t="s">
        <v>8</v>
      </c>
      <c r="E24625" s="4" t="s">
        <v>14</v>
      </c>
      <c r="F24625" s="4" t="s">
        <v>74</v>
      </c>
      <c r="G24625" s="4" t="s">
        <v>8</v>
      </c>
      <c r="H24625" s="4" t="s">
        <v>8</v>
      </c>
    </row>
    <row r="24626" spans="1:9">
      <c r="A24626" t="n">
        <v>209301</v>
      </c>
      <c r="B24626" s="40" t="n">
        <v>26</v>
      </c>
      <c r="C24626" s="7" t="n">
        <v>82</v>
      </c>
      <c r="D24626" s="7" t="n">
        <v>17</v>
      </c>
      <c r="E24626" s="7" t="n">
        <v>24309</v>
      </c>
      <c r="F24626" s="7" t="s">
        <v>1250</v>
      </c>
      <c r="G24626" s="7" t="n">
        <v>2</v>
      </c>
      <c r="H24626" s="7" t="n">
        <v>0</v>
      </c>
    </row>
    <row r="24627" spans="1:9">
      <c r="A24627" t="s">
        <v>4</v>
      </c>
      <c r="B24627" s="4" t="s">
        <v>5</v>
      </c>
    </row>
    <row r="24628" spans="1:9">
      <c r="A24628" t="n">
        <v>209350</v>
      </c>
      <c r="B24628" s="41" t="n">
        <v>28</v>
      </c>
    </row>
    <row r="24629" spans="1:9">
      <c r="A24629" t="s">
        <v>4</v>
      </c>
      <c r="B24629" s="4" t="s">
        <v>5</v>
      </c>
      <c r="C24629" s="4" t="s">
        <v>8</v>
      </c>
      <c r="D24629" s="4" t="s">
        <v>7</v>
      </c>
      <c r="E24629" s="4" t="s">
        <v>9</v>
      </c>
    </row>
    <row r="24630" spans="1:9">
      <c r="A24630" t="n">
        <v>209351</v>
      </c>
      <c r="B24630" s="39" t="n">
        <v>51</v>
      </c>
      <c r="C24630" s="7" t="n">
        <v>4</v>
      </c>
      <c r="D24630" s="7" t="n">
        <v>15</v>
      </c>
      <c r="E24630" s="7" t="s">
        <v>85</v>
      </c>
    </row>
    <row r="24631" spans="1:9">
      <c r="A24631" t="s">
        <v>4</v>
      </c>
      <c r="B24631" s="4" t="s">
        <v>5</v>
      </c>
      <c r="C24631" s="4" t="s">
        <v>7</v>
      </c>
    </row>
    <row r="24632" spans="1:9">
      <c r="A24632" t="n">
        <v>209365</v>
      </c>
      <c r="B24632" s="25" t="n">
        <v>16</v>
      </c>
      <c r="C24632" s="7" t="n">
        <v>0</v>
      </c>
    </row>
    <row r="24633" spans="1:9">
      <c r="A24633" t="s">
        <v>4</v>
      </c>
      <c r="B24633" s="4" t="s">
        <v>5</v>
      </c>
      <c r="C24633" s="4" t="s">
        <v>7</v>
      </c>
      <c r="D24633" s="4" t="s">
        <v>8</v>
      </c>
      <c r="E24633" s="4" t="s">
        <v>14</v>
      </c>
      <c r="F24633" s="4" t="s">
        <v>74</v>
      </c>
      <c r="G24633" s="4" t="s">
        <v>8</v>
      </c>
      <c r="H24633" s="4" t="s">
        <v>8</v>
      </c>
      <c r="I24633" s="4" t="s">
        <v>8</v>
      </c>
      <c r="J24633" s="4" t="s">
        <v>14</v>
      </c>
      <c r="K24633" s="4" t="s">
        <v>74</v>
      </c>
      <c r="L24633" s="4" t="s">
        <v>8</v>
      </c>
      <c r="M24633" s="4" t="s">
        <v>8</v>
      </c>
    </row>
    <row r="24634" spans="1:9">
      <c r="A24634" t="n">
        <v>209368</v>
      </c>
      <c r="B24634" s="40" t="n">
        <v>26</v>
      </c>
      <c r="C24634" s="7" t="n">
        <v>15</v>
      </c>
      <c r="D24634" s="7" t="n">
        <v>17</v>
      </c>
      <c r="E24634" s="7" t="n">
        <v>15413</v>
      </c>
      <c r="F24634" s="7" t="s">
        <v>1251</v>
      </c>
      <c r="G24634" s="7" t="n">
        <v>2</v>
      </c>
      <c r="H24634" s="7" t="n">
        <v>3</v>
      </c>
      <c r="I24634" s="7" t="n">
        <v>17</v>
      </c>
      <c r="J24634" s="7" t="n">
        <v>15414</v>
      </c>
      <c r="K24634" s="7" t="s">
        <v>1252</v>
      </c>
      <c r="L24634" s="7" t="n">
        <v>2</v>
      </c>
      <c r="M24634" s="7" t="n">
        <v>0</v>
      </c>
    </row>
    <row r="24635" spans="1:9">
      <c r="A24635" t="s">
        <v>4</v>
      </c>
      <c r="B24635" s="4" t="s">
        <v>5</v>
      </c>
      <c r="C24635" s="4" t="s">
        <v>7</v>
      </c>
    </row>
    <row r="24636" spans="1:9">
      <c r="A24636" t="n">
        <v>209579</v>
      </c>
      <c r="B24636" s="25" t="n">
        <v>16</v>
      </c>
      <c r="C24636" s="7" t="n">
        <v>300</v>
      </c>
    </row>
    <row r="24637" spans="1:9">
      <c r="A24637" t="s">
        <v>4</v>
      </c>
      <c r="B24637" s="4" t="s">
        <v>5</v>
      </c>
      <c r="C24637" s="4" t="s">
        <v>8</v>
      </c>
      <c r="D24637" s="4" t="s">
        <v>7</v>
      </c>
      <c r="E24637" s="4" t="s">
        <v>9</v>
      </c>
      <c r="F24637" s="4" t="s">
        <v>9</v>
      </c>
      <c r="G24637" s="4" t="s">
        <v>9</v>
      </c>
      <c r="H24637" s="4" t="s">
        <v>9</v>
      </c>
    </row>
    <row r="24638" spans="1:9">
      <c r="A24638" t="n">
        <v>209582</v>
      </c>
      <c r="B24638" s="39" t="n">
        <v>51</v>
      </c>
      <c r="C24638" s="7" t="n">
        <v>3</v>
      </c>
      <c r="D24638" s="7" t="n">
        <v>82</v>
      </c>
      <c r="E24638" s="7" t="s">
        <v>442</v>
      </c>
      <c r="F24638" s="7" t="s">
        <v>95</v>
      </c>
      <c r="G24638" s="7" t="s">
        <v>94</v>
      </c>
      <c r="H24638" s="7" t="s">
        <v>95</v>
      </c>
    </row>
    <row r="24639" spans="1:9">
      <c r="A24639" t="s">
        <v>4</v>
      </c>
      <c r="B24639" s="4" t="s">
        <v>5</v>
      </c>
    </row>
    <row r="24640" spans="1:9">
      <c r="A24640" t="n">
        <v>209595</v>
      </c>
      <c r="B24640" s="41" t="n">
        <v>28</v>
      </c>
    </row>
    <row r="24641" spans="1:13">
      <c r="A24641" t="s">
        <v>4</v>
      </c>
      <c r="B24641" s="4" t="s">
        <v>5</v>
      </c>
      <c r="C24641" s="4" t="s">
        <v>7</v>
      </c>
      <c r="D24641" s="4" t="s">
        <v>8</v>
      </c>
    </row>
    <row r="24642" spans="1:13">
      <c r="A24642" t="n">
        <v>209596</v>
      </c>
      <c r="B24642" s="42" t="n">
        <v>89</v>
      </c>
      <c r="C24642" s="7" t="n">
        <v>65533</v>
      </c>
      <c r="D24642" s="7" t="n">
        <v>1</v>
      </c>
    </row>
    <row r="24643" spans="1:13">
      <c r="A24643" t="s">
        <v>4</v>
      </c>
      <c r="B24643" s="4" t="s">
        <v>5</v>
      </c>
      <c r="C24643" s="4" t="s">
        <v>8</v>
      </c>
      <c r="D24643" s="4" t="s">
        <v>7</v>
      </c>
      <c r="E24643" s="4" t="s">
        <v>13</v>
      </c>
    </row>
    <row r="24644" spans="1:13">
      <c r="A24644" t="n">
        <v>209600</v>
      </c>
      <c r="B24644" s="27" t="n">
        <v>58</v>
      </c>
      <c r="C24644" s="7" t="n">
        <v>101</v>
      </c>
      <c r="D24644" s="7" t="n">
        <v>300</v>
      </c>
      <c r="E24644" s="7" t="n">
        <v>1</v>
      </c>
    </row>
    <row r="24645" spans="1:13">
      <c r="A24645" t="s">
        <v>4</v>
      </c>
      <c r="B24645" s="4" t="s">
        <v>5</v>
      </c>
      <c r="C24645" s="4" t="s">
        <v>8</v>
      </c>
      <c r="D24645" s="4" t="s">
        <v>7</v>
      </c>
    </row>
    <row r="24646" spans="1:13">
      <c r="A24646" t="n">
        <v>209608</v>
      </c>
      <c r="B24646" s="27" t="n">
        <v>58</v>
      </c>
      <c r="C24646" s="7" t="n">
        <v>254</v>
      </c>
      <c r="D24646" s="7" t="n">
        <v>0</v>
      </c>
    </row>
    <row r="24647" spans="1:13">
      <c r="A24647" t="s">
        <v>4</v>
      </c>
      <c r="B24647" s="4" t="s">
        <v>5</v>
      </c>
      <c r="C24647" s="4" t="s">
        <v>7</v>
      </c>
      <c r="D24647" s="4" t="s">
        <v>14</v>
      </c>
    </row>
    <row r="24648" spans="1:13">
      <c r="A24648" t="n">
        <v>209612</v>
      </c>
      <c r="B24648" s="30" t="n">
        <v>43</v>
      </c>
      <c r="C24648" s="7" t="n">
        <v>6</v>
      </c>
      <c r="D24648" s="7" t="n">
        <v>1</v>
      </c>
    </row>
    <row r="24649" spans="1:13">
      <c r="A24649" t="s">
        <v>4</v>
      </c>
      <c r="B24649" s="4" t="s">
        <v>5</v>
      </c>
      <c r="C24649" s="4" t="s">
        <v>8</v>
      </c>
      <c r="D24649" s="4" t="s">
        <v>8</v>
      </c>
      <c r="E24649" s="4" t="s">
        <v>13</v>
      </c>
      <c r="F24649" s="4" t="s">
        <v>13</v>
      </c>
      <c r="G24649" s="4" t="s">
        <v>13</v>
      </c>
      <c r="H24649" s="4" t="s">
        <v>7</v>
      </c>
    </row>
    <row r="24650" spans="1:13">
      <c r="A24650" t="n">
        <v>209619</v>
      </c>
      <c r="B24650" s="31" t="n">
        <v>45</v>
      </c>
      <c r="C24650" s="7" t="n">
        <v>2</v>
      </c>
      <c r="D24650" s="7" t="n">
        <v>3</v>
      </c>
      <c r="E24650" s="7" t="n">
        <v>0.949999988079071</v>
      </c>
      <c r="F24650" s="7" t="n">
        <v>3.40000009536743</v>
      </c>
      <c r="G24650" s="7" t="n">
        <v>39.7999992370605</v>
      </c>
      <c r="H24650" s="7" t="n">
        <v>0</v>
      </c>
    </row>
    <row r="24651" spans="1:13">
      <c r="A24651" t="s">
        <v>4</v>
      </c>
      <c r="B24651" s="4" t="s">
        <v>5</v>
      </c>
      <c r="C24651" s="4" t="s">
        <v>8</v>
      </c>
      <c r="D24651" s="4" t="s">
        <v>8</v>
      </c>
      <c r="E24651" s="4" t="s">
        <v>13</v>
      </c>
      <c r="F24651" s="4" t="s">
        <v>13</v>
      </c>
      <c r="G24651" s="4" t="s">
        <v>13</v>
      </c>
      <c r="H24651" s="4" t="s">
        <v>7</v>
      </c>
      <c r="I24651" s="4" t="s">
        <v>8</v>
      </c>
    </row>
    <row r="24652" spans="1:13">
      <c r="A24652" t="n">
        <v>209636</v>
      </c>
      <c r="B24652" s="31" t="n">
        <v>45</v>
      </c>
      <c r="C24652" s="7" t="n">
        <v>4</v>
      </c>
      <c r="D24652" s="7" t="n">
        <v>3</v>
      </c>
      <c r="E24652" s="7" t="n">
        <v>353.899993896484</v>
      </c>
      <c r="F24652" s="7" t="n">
        <v>353.850006103516</v>
      </c>
      <c r="G24652" s="7" t="n">
        <v>0</v>
      </c>
      <c r="H24652" s="7" t="n">
        <v>0</v>
      </c>
      <c r="I24652" s="7" t="n">
        <v>0</v>
      </c>
    </row>
    <row r="24653" spans="1:13">
      <c r="A24653" t="s">
        <v>4</v>
      </c>
      <c r="B24653" s="4" t="s">
        <v>5</v>
      </c>
      <c r="C24653" s="4" t="s">
        <v>8</v>
      </c>
      <c r="D24653" s="4" t="s">
        <v>8</v>
      </c>
      <c r="E24653" s="4" t="s">
        <v>13</v>
      </c>
      <c r="F24653" s="4" t="s">
        <v>7</v>
      </c>
    </row>
    <row r="24654" spans="1:13">
      <c r="A24654" t="n">
        <v>209654</v>
      </c>
      <c r="B24654" s="31" t="n">
        <v>45</v>
      </c>
      <c r="C24654" s="7" t="n">
        <v>5</v>
      </c>
      <c r="D24654" s="7" t="n">
        <v>3</v>
      </c>
      <c r="E24654" s="7" t="n">
        <v>1.70000004768372</v>
      </c>
      <c r="F24654" s="7" t="n">
        <v>0</v>
      </c>
    </row>
    <row r="24655" spans="1:13">
      <c r="A24655" t="s">
        <v>4</v>
      </c>
      <c r="B24655" s="4" t="s">
        <v>5</v>
      </c>
      <c r="C24655" s="4" t="s">
        <v>8</v>
      </c>
      <c r="D24655" s="4" t="s">
        <v>8</v>
      </c>
      <c r="E24655" s="4" t="s">
        <v>13</v>
      </c>
      <c r="F24655" s="4" t="s">
        <v>7</v>
      </c>
    </row>
    <row r="24656" spans="1:13">
      <c r="A24656" t="n">
        <v>209663</v>
      </c>
      <c r="B24656" s="31" t="n">
        <v>45</v>
      </c>
      <c r="C24656" s="7" t="n">
        <v>11</v>
      </c>
      <c r="D24656" s="7" t="n">
        <v>3</v>
      </c>
      <c r="E24656" s="7" t="n">
        <v>31.7000007629395</v>
      </c>
      <c r="F24656" s="7" t="n">
        <v>0</v>
      </c>
    </row>
    <row r="24657" spans="1:9">
      <c r="A24657" t="s">
        <v>4</v>
      </c>
      <c r="B24657" s="4" t="s">
        <v>5</v>
      </c>
      <c r="C24657" s="4" t="s">
        <v>8</v>
      </c>
      <c r="D24657" s="4" t="s">
        <v>7</v>
      </c>
    </row>
    <row r="24658" spans="1:9">
      <c r="A24658" t="n">
        <v>209672</v>
      </c>
      <c r="B24658" s="27" t="n">
        <v>58</v>
      </c>
      <c r="C24658" s="7" t="n">
        <v>255</v>
      </c>
      <c r="D24658" s="7" t="n">
        <v>0</v>
      </c>
    </row>
    <row r="24659" spans="1:9">
      <c r="A24659" t="s">
        <v>4</v>
      </c>
      <c r="B24659" s="4" t="s">
        <v>5</v>
      </c>
      <c r="C24659" s="4" t="s">
        <v>8</v>
      </c>
      <c r="D24659" s="4" t="s">
        <v>7</v>
      </c>
      <c r="E24659" s="4" t="s">
        <v>9</v>
      </c>
    </row>
    <row r="24660" spans="1:9">
      <c r="A24660" t="n">
        <v>209676</v>
      </c>
      <c r="B24660" s="39" t="n">
        <v>51</v>
      </c>
      <c r="C24660" s="7" t="n">
        <v>4</v>
      </c>
      <c r="D24660" s="7" t="n">
        <v>7</v>
      </c>
      <c r="E24660" s="7" t="s">
        <v>76</v>
      </c>
    </row>
    <row r="24661" spans="1:9">
      <c r="A24661" t="s">
        <v>4</v>
      </c>
      <c r="B24661" s="4" t="s">
        <v>5</v>
      </c>
      <c r="C24661" s="4" t="s">
        <v>7</v>
      </c>
    </row>
    <row r="24662" spans="1:9">
      <c r="A24662" t="n">
        <v>209690</v>
      </c>
      <c r="B24662" s="25" t="n">
        <v>16</v>
      </c>
      <c r="C24662" s="7" t="n">
        <v>0</v>
      </c>
    </row>
    <row r="24663" spans="1:9">
      <c r="A24663" t="s">
        <v>4</v>
      </c>
      <c r="B24663" s="4" t="s">
        <v>5</v>
      </c>
      <c r="C24663" s="4" t="s">
        <v>7</v>
      </c>
      <c r="D24663" s="4" t="s">
        <v>8</v>
      </c>
      <c r="E24663" s="4" t="s">
        <v>14</v>
      </c>
      <c r="F24663" s="4" t="s">
        <v>74</v>
      </c>
      <c r="G24663" s="4" t="s">
        <v>8</v>
      </c>
      <c r="H24663" s="4" t="s">
        <v>8</v>
      </c>
    </row>
    <row r="24664" spans="1:9">
      <c r="A24664" t="n">
        <v>209693</v>
      </c>
      <c r="B24664" s="40" t="n">
        <v>26</v>
      </c>
      <c r="C24664" s="7" t="n">
        <v>7</v>
      </c>
      <c r="D24664" s="7" t="n">
        <v>17</v>
      </c>
      <c r="E24664" s="7" t="n">
        <v>4414</v>
      </c>
      <c r="F24664" s="7" t="s">
        <v>1253</v>
      </c>
      <c r="G24664" s="7" t="n">
        <v>2</v>
      </c>
      <c r="H24664" s="7" t="n">
        <v>0</v>
      </c>
    </row>
    <row r="24665" spans="1:9">
      <c r="A24665" t="s">
        <v>4</v>
      </c>
      <c r="B24665" s="4" t="s">
        <v>5</v>
      </c>
    </row>
    <row r="24666" spans="1:9">
      <c r="A24666" t="n">
        <v>209708</v>
      </c>
      <c r="B24666" s="41" t="n">
        <v>28</v>
      </c>
    </row>
    <row r="24667" spans="1:9">
      <c r="A24667" t="s">
        <v>4</v>
      </c>
      <c r="B24667" s="4" t="s">
        <v>5</v>
      </c>
      <c r="C24667" s="4" t="s">
        <v>8</v>
      </c>
      <c r="D24667" s="4" t="s">
        <v>7</v>
      </c>
      <c r="E24667" s="4" t="s">
        <v>9</v>
      </c>
    </row>
    <row r="24668" spans="1:9">
      <c r="A24668" t="n">
        <v>209709</v>
      </c>
      <c r="B24668" s="39" t="n">
        <v>51</v>
      </c>
      <c r="C24668" s="7" t="n">
        <v>4</v>
      </c>
      <c r="D24668" s="7" t="n">
        <v>8</v>
      </c>
      <c r="E24668" s="7" t="s">
        <v>73</v>
      </c>
    </row>
    <row r="24669" spans="1:9">
      <c r="A24669" t="s">
        <v>4</v>
      </c>
      <c r="B24669" s="4" t="s">
        <v>5</v>
      </c>
      <c r="C24669" s="4" t="s">
        <v>7</v>
      </c>
    </row>
    <row r="24670" spans="1:9">
      <c r="A24670" t="n">
        <v>209722</v>
      </c>
      <c r="B24670" s="25" t="n">
        <v>16</v>
      </c>
      <c r="C24670" s="7" t="n">
        <v>0</v>
      </c>
    </row>
    <row r="24671" spans="1:9">
      <c r="A24671" t="s">
        <v>4</v>
      </c>
      <c r="B24671" s="4" t="s">
        <v>5</v>
      </c>
      <c r="C24671" s="4" t="s">
        <v>7</v>
      </c>
      <c r="D24671" s="4" t="s">
        <v>8</v>
      </c>
      <c r="E24671" s="4" t="s">
        <v>14</v>
      </c>
      <c r="F24671" s="4" t="s">
        <v>74</v>
      </c>
      <c r="G24671" s="4" t="s">
        <v>8</v>
      </c>
      <c r="H24671" s="4" t="s">
        <v>8</v>
      </c>
    </row>
    <row r="24672" spans="1:9">
      <c r="A24672" t="n">
        <v>209725</v>
      </c>
      <c r="B24672" s="40" t="n">
        <v>26</v>
      </c>
      <c r="C24672" s="7" t="n">
        <v>8</v>
      </c>
      <c r="D24672" s="7" t="n">
        <v>17</v>
      </c>
      <c r="E24672" s="7" t="n">
        <v>9373</v>
      </c>
      <c r="F24672" s="7" t="s">
        <v>1254</v>
      </c>
      <c r="G24672" s="7" t="n">
        <v>2</v>
      </c>
      <c r="H24672" s="7" t="n">
        <v>0</v>
      </c>
    </row>
    <row r="24673" spans="1:8">
      <c r="A24673" t="s">
        <v>4</v>
      </c>
      <c r="B24673" s="4" t="s">
        <v>5</v>
      </c>
    </row>
    <row r="24674" spans="1:8">
      <c r="A24674" t="n">
        <v>209762</v>
      </c>
      <c r="B24674" s="41" t="n">
        <v>28</v>
      </c>
    </row>
    <row r="24675" spans="1:8">
      <c r="A24675" t="s">
        <v>4</v>
      </c>
      <c r="B24675" s="4" t="s">
        <v>5</v>
      </c>
      <c r="C24675" s="4" t="s">
        <v>8</v>
      </c>
      <c r="D24675" s="4" t="s">
        <v>7</v>
      </c>
      <c r="E24675" s="4" t="s">
        <v>7</v>
      </c>
      <c r="F24675" s="4" t="s">
        <v>8</v>
      </c>
    </row>
    <row r="24676" spans="1:8">
      <c r="A24676" t="n">
        <v>209763</v>
      </c>
      <c r="B24676" s="37" t="n">
        <v>25</v>
      </c>
      <c r="C24676" s="7" t="n">
        <v>1</v>
      </c>
      <c r="D24676" s="7" t="n">
        <v>60</v>
      </c>
      <c r="E24676" s="7" t="n">
        <v>420</v>
      </c>
      <c r="F24676" s="7" t="n">
        <v>1</v>
      </c>
    </row>
    <row r="24677" spans="1:8">
      <c r="A24677" t="s">
        <v>4</v>
      </c>
      <c r="B24677" s="4" t="s">
        <v>5</v>
      </c>
      <c r="C24677" s="4" t="s">
        <v>9</v>
      </c>
      <c r="D24677" s="4" t="s">
        <v>7</v>
      </c>
    </row>
    <row r="24678" spans="1:8">
      <c r="A24678" t="n">
        <v>209770</v>
      </c>
      <c r="B24678" s="57" t="n">
        <v>29</v>
      </c>
      <c r="C24678" s="7" t="s">
        <v>1255</v>
      </c>
      <c r="D24678" s="7" t="n">
        <v>65533</v>
      </c>
    </row>
    <row r="24679" spans="1:8">
      <c r="A24679" t="s">
        <v>4</v>
      </c>
      <c r="B24679" s="4" t="s">
        <v>5</v>
      </c>
      <c r="C24679" s="4" t="s">
        <v>8</v>
      </c>
      <c r="D24679" s="4" t="s">
        <v>7</v>
      </c>
      <c r="E24679" s="4" t="s">
        <v>9</v>
      </c>
    </row>
    <row r="24680" spans="1:8">
      <c r="A24680" t="n">
        <v>209791</v>
      </c>
      <c r="B24680" s="39" t="n">
        <v>51</v>
      </c>
      <c r="C24680" s="7" t="n">
        <v>4</v>
      </c>
      <c r="D24680" s="7" t="n">
        <v>7021</v>
      </c>
      <c r="E24680" s="7" t="s">
        <v>73</v>
      </c>
    </row>
    <row r="24681" spans="1:8">
      <c r="A24681" t="s">
        <v>4</v>
      </c>
      <c r="B24681" s="4" t="s">
        <v>5</v>
      </c>
      <c r="C24681" s="4" t="s">
        <v>7</v>
      </c>
    </row>
    <row r="24682" spans="1:8">
      <c r="A24682" t="n">
        <v>209804</v>
      </c>
      <c r="B24682" s="25" t="n">
        <v>16</v>
      </c>
      <c r="C24682" s="7" t="n">
        <v>0</v>
      </c>
    </row>
    <row r="24683" spans="1:8">
      <c r="A24683" t="s">
        <v>4</v>
      </c>
      <c r="B24683" s="4" t="s">
        <v>5</v>
      </c>
      <c r="C24683" s="4" t="s">
        <v>7</v>
      </c>
      <c r="D24683" s="4" t="s">
        <v>8</v>
      </c>
      <c r="E24683" s="4" t="s">
        <v>14</v>
      </c>
      <c r="F24683" s="4" t="s">
        <v>74</v>
      </c>
      <c r="G24683" s="4" t="s">
        <v>8</v>
      </c>
      <c r="H24683" s="4" t="s">
        <v>8</v>
      </c>
    </row>
    <row r="24684" spans="1:8">
      <c r="A24684" t="n">
        <v>209807</v>
      </c>
      <c r="B24684" s="40" t="n">
        <v>26</v>
      </c>
      <c r="C24684" s="7" t="n">
        <v>7021</v>
      </c>
      <c r="D24684" s="7" t="n">
        <v>17</v>
      </c>
      <c r="E24684" s="7" t="n">
        <v>32300</v>
      </c>
      <c r="F24684" s="7" t="s">
        <v>1256</v>
      </c>
      <c r="G24684" s="7" t="n">
        <v>2</v>
      </c>
      <c r="H24684" s="7" t="n">
        <v>0</v>
      </c>
    </row>
    <row r="24685" spans="1:8">
      <c r="A24685" t="s">
        <v>4</v>
      </c>
      <c r="B24685" s="4" t="s">
        <v>5</v>
      </c>
    </row>
    <row r="24686" spans="1:8">
      <c r="A24686" t="n">
        <v>209858</v>
      </c>
      <c r="B24686" s="41" t="n">
        <v>28</v>
      </c>
    </row>
    <row r="24687" spans="1:8">
      <c r="A24687" t="s">
        <v>4</v>
      </c>
      <c r="B24687" s="4" t="s">
        <v>5</v>
      </c>
      <c r="C24687" s="4" t="s">
        <v>9</v>
      </c>
      <c r="D24687" s="4" t="s">
        <v>7</v>
      </c>
    </row>
    <row r="24688" spans="1:8">
      <c r="A24688" t="n">
        <v>209859</v>
      </c>
      <c r="B24688" s="57" t="n">
        <v>29</v>
      </c>
      <c r="C24688" s="7" t="s">
        <v>15</v>
      </c>
      <c r="D24688" s="7" t="n">
        <v>65533</v>
      </c>
    </row>
    <row r="24689" spans="1:8">
      <c r="A24689" t="s">
        <v>4</v>
      </c>
      <c r="B24689" s="4" t="s">
        <v>5</v>
      </c>
      <c r="C24689" s="4" t="s">
        <v>8</v>
      </c>
      <c r="D24689" s="4" t="s">
        <v>7</v>
      </c>
      <c r="E24689" s="4" t="s">
        <v>7</v>
      </c>
      <c r="F24689" s="4" t="s">
        <v>8</v>
      </c>
    </row>
    <row r="24690" spans="1:8">
      <c r="A24690" t="n">
        <v>209863</v>
      </c>
      <c r="B24690" s="37" t="n">
        <v>25</v>
      </c>
      <c r="C24690" s="7" t="n">
        <v>1</v>
      </c>
      <c r="D24690" s="7" t="n">
        <v>65535</v>
      </c>
      <c r="E24690" s="7" t="n">
        <v>65535</v>
      </c>
      <c r="F24690" s="7" t="n">
        <v>0</v>
      </c>
    </row>
    <row r="24691" spans="1:8">
      <c r="A24691" t="s">
        <v>4</v>
      </c>
      <c r="B24691" s="4" t="s">
        <v>5</v>
      </c>
      <c r="C24691" s="4" t="s">
        <v>7</v>
      </c>
      <c r="D24691" s="4" t="s">
        <v>8</v>
      </c>
    </row>
    <row r="24692" spans="1:8">
      <c r="A24692" t="n">
        <v>209870</v>
      </c>
      <c r="B24692" s="42" t="n">
        <v>89</v>
      </c>
      <c r="C24692" s="7" t="n">
        <v>65533</v>
      </c>
      <c r="D24692" s="7" t="n">
        <v>1</v>
      </c>
    </row>
    <row r="24693" spans="1:8">
      <c r="A24693" t="s">
        <v>4</v>
      </c>
      <c r="B24693" s="4" t="s">
        <v>5</v>
      </c>
      <c r="C24693" s="4" t="s">
        <v>8</v>
      </c>
      <c r="D24693" s="4" t="s">
        <v>7</v>
      </c>
      <c r="E24693" s="4" t="s">
        <v>13</v>
      </c>
    </row>
    <row r="24694" spans="1:8">
      <c r="A24694" t="n">
        <v>209874</v>
      </c>
      <c r="B24694" s="27" t="n">
        <v>58</v>
      </c>
      <c r="C24694" s="7" t="n">
        <v>101</v>
      </c>
      <c r="D24694" s="7" t="n">
        <v>300</v>
      </c>
      <c r="E24694" s="7" t="n">
        <v>1</v>
      </c>
    </row>
    <row r="24695" spans="1:8">
      <c r="A24695" t="s">
        <v>4</v>
      </c>
      <c r="B24695" s="4" t="s">
        <v>5</v>
      </c>
      <c r="C24695" s="4" t="s">
        <v>8</v>
      </c>
      <c r="D24695" s="4" t="s">
        <v>7</v>
      </c>
    </row>
    <row r="24696" spans="1:8">
      <c r="A24696" t="n">
        <v>209882</v>
      </c>
      <c r="B24696" s="27" t="n">
        <v>58</v>
      </c>
      <c r="C24696" s="7" t="n">
        <v>254</v>
      </c>
      <c r="D24696" s="7" t="n">
        <v>0</v>
      </c>
    </row>
    <row r="24697" spans="1:8">
      <c r="A24697" t="s">
        <v>4</v>
      </c>
      <c r="B24697" s="4" t="s">
        <v>5</v>
      </c>
      <c r="C24697" s="4" t="s">
        <v>7</v>
      </c>
      <c r="D24697" s="4" t="s">
        <v>14</v>
      </c>
    </row>
    <row r="24698" spans="1:8">
      <c r="A24698" t="n">
        <v>209886</v>
      </c>
      <c r="B24698" s="43" t="n">
        <v>44</v>
      </c>
      <c r="C24698" s="7" t="n">
        <v>6</v>
      </c>
      <c r="D24698" s="7" t="n">
        <v>1</v>
      </c>
    </row>
    <row r="24699" spans="1:8">
      <c r="A24699" t="s">
        <v>4</v>
      </c>
      <c r="B24699" s="4" t="s">
        <v>5</v>
      </c>
      <c r="C24699" s="4" t="s">
        <v>8</v>
      </c>
      <c r="D24699" s="4" t="s">
        <v>7</v>
      </c>
      <c r="E24699" s="4" t="s">
        <v>9</v>
      </c>
      <c r="F24699" s="4" t="s">
        <v>9</v>
      </c>
      <c r="G24699" s="4" t="s">
        <v>9</v>
      </c>
      <c r="H24699" s="4" t="s">
        <v>9</v>
      </c>
    </row>
    <row r="24700" spans="1:8">
      <c r="A24700" t="n">
        <v>209893</v>
      </c>
      <c r="B24700" s="39" t="n">
        <v>51</v>
      </c>
      <c r="C24700" s="7" t="n">
        <v>3</v>
      </c>
      <c r="D24700" s="7" t="n">
        <v>7</v>
      </c>
      <c r="E24700" s="7" t="s">
        <v>92</v>
      </c>
      <c r="F24700" s="7" t="s">
        <v>93</v>
      </c>
      <c r="G24700" s="7" t="s">
        <v>94</v>
      </c>
      <c r="H24700" s="7" t="s">
        <v>95</v>
      </c>
    </row>
    <row r="24701" spans="1:8">
      <c r="A24701" t="s">
        <v>4</v>
      </c>
      <c r="B24701" s="4" t="s">
        <v>5</v>
      </c>
      <c r="C24701" s="4" t="s">
        <v>8</v>
      </c>
      <c r="D24701" s="4" t="s">
        <v>7</v>
      </c>
      <c r="E24701" s="4" t="s">
        <v>9</v>
      </c>
      <c r="F24701" s="4" t="s">
        <v>9</v>
      </c>
      <c r="G24701" s="4" t="s">
        <v>9</v>
      </c>
      <c r="H24701" s="4" t="s">
        <v>9</v>
      </c>
    </row>
    <row r="24702" spans="1:8">
      <c r="A24702" t="n">
        <v>209922</v>
      </c>
      <c r="B24702" s="39" t="n">
        <v>51</v>
      </c>
      <c r="C24702" s="7" t="n">
        <v>3</v>
      </c>
      <c r="D24702" s="7" t="n">
        <v>8</v>
      </c>
      <c r="E24702" s="7" t="s">
        <v>92</v>
      </c>
      <c r="F24702" s="7" t="s">
        <v>93</v>
      </c>
      <c r="G24702" s="7" t="s">
        <v>94</v>
      </c>
      <c r="H24702" s="7" t="s">
        <v>95</v>
      </c>
    </row>
    <row r="24703" spans="1:8">
      <c r="A24703" t="s">
        <v>4</v>
      </c>
      <c r="B24703" s="4" t="s">
        <v>5</v>
      </c>
      <c r="C24703" s="4" t="s">
        <v>8</v>
      </c>
      <c r="D24703" s="4" t="s">
        <v>14</v>
      </c>
    </row>
    <row r="24704" spans="1:8">
      <c r="A24704" t="n">
        <v>209951</v>
      </c>
      <c r="B24704" s="38" t="n">
        <v>175</v>
      </c>
      <c r="C24704" s="7" t="n">
        <v>4</v>
      </c>
      <c r="D24704" s="7" t="n">
        <v>0</v>
      </c>
    </row>
    <row r="24705" spans="1:8">
      <c r="A24705" t="s">
        <v>4</v>
      </c>
      <c r="B24705" s="4" t="s">
        <v>5</v>
      </c>
      <c r="C24705" s="4" t="s">
        <v>8</v>
      </c>
      <c r="D24705" s="4" t="s">
        <v>14</v>
      </c>
      <c r="E24705" s="4" t="s">
        <v>7</v>
      </c>
      <c r="F24705" s="4" t="s">
        <v>9</v>
      </c>
      <c r="G24705" s="4" t="s">
        <v>9</v>
      </c>
      <c r="H24705" s="4" t="s">
        <v>14</v>
      </c>
    </row>
    <row r="24706" spans="1:8">
      <c r="A24706" t="n">
        <v>209957</v>
      </c>
      <c r="B24706" s="38" t="n">
        <v>175</v>
      </c>
      <c r="C24706" s="7" t="n">
        <v>0</v>
      </c>
      <c r="D24706" s="7" t="n">
        <v>0</v>
      </c>
      <c r="E24706" s="7" t="n">
        <v>7008</v>
      </c>
      <c r="F24706" s="7" t="s">
        <v>19</v>
      </c>
      <c r="G24706" s="7" t="s">
        <v>71</v>
      </c>
      <c r="H24706" s="7" t="n">
        <v>50</v>
      </c>
    </row>
    <row r="24707" spans="1:8">
      <c r="A24707" t="s">
        <v>4</v>
      </c>
      <c r="B24707" s="4" t="s">
        <v>5</v>
      </c>
      <c r="C24707" s="4" t="s">
        <v>8</v>
      </c>
      <c r="D24707" s="4" t="s">
        <v>14</v>
      </c>
      <c r="E24707" s="4" t="s">
        <v>14</v>
      </c>
      <c r="F24707" s="4" t="s">
        <v>14</v>
      </c>
      <c r="G24707" s="4" t="s">
        <v>14</v>
      </c>
      <c r="H24707" s="4" t="s">
        <v>14</v>
      </c>
      <c r="I24707" s="4" t="s">
        <v>14</v>
      </c>
      <c r="J24707" s="4" t="s">
        <v>14</v>
      </c>
      <c r="K24707" s="4" t="s">
        <v>14</v>
      </c>
    </row>
    <row r="24708" spans="1:8">
      <c r="A24708" t="n">
        <v>209983</v>
      </c>
      <c r="B24708" s="38" t="n">
        <v>175</v>
      </c>
      <c r="C24708" s="7" t="n">
        <v>1</v>
      </c>
      <c r="D24708" s="7" t="n">
        <v>0</v>
      </c>
      <c r="E24708" s="7" t="n">
        <v>0</v>
      </c>
      <c r="F24708" s="7" t="n">
        <v>0</v>
      </c>
      <c r="G24708" s="7" t="n">
        <v>0</v>
      </c>
      <c r="H24708" s="7" t="n">
        <v>0</v>
      </c>
      <c r="I24708" s="7" t="n">
        <v>1135706112</v>
      </c>
      <c r="J24708" s="7" t="n">
        <v>0</v>
      </c>
      <c r="K24708" s="7" t="n">
        <v>1092616192</v>
      </c>
    </row>
    <row r="24709" spans="1:8">
      <c r="A24709" t="s">
        <v>4</v>
      </c>
      <c r="B24709" s="4" t="s">
        <v>5</v>
      </c>
      <c r="C24709" s="4" t="s">
        <v>8</v>
      </c>
      <c r="D24709" s="4" t="s">
        <v>14</v>
      </c>
      <c r="E24709" s="4" t="s">
        <v>14</v>
      </c>
      <c r="F24709" s="4" t="s">
        <v>14</v>
      </c>
      <c r="G24709" s="4" t="s">
        <v>14</v>
      </c>
    </row>
    <row r="24710" spans="1:8">
      <c r="A24710" t="n">
        <v>210017</v>
      </c>
      <c r="B24710" s="38" t="n">
        <v>175</v>
      </c>
      <c r="C24710" s="7" t="n">
        <v>2</v>
      </c>
      <c r="D24710" s="7" t="n">
        <v>0</v>
      </c>
      <c r="E24710" s="7" t="n">
        <v>-1066611507</v>
      </c>
      <c r="F24710" s="7" t="n">
        <v>1084647014</v>
      </c>
      <c r="G24710" s="7" t="n">
        <v>1112604672</v>
      </c>
    </row>
    <row r="24711" spans="1:8">
      <c r="A24711" t="s">
        <v>4</v>
      </c>
      <c r="B24711" s="4" t="s">
        <v>5</v>
      </c>
      <c r="C24711" s="4" t="s">
        <v>8</v>
      </c>
      <c r="D24711" s="4" t="s">
        <v>14</v>
      </c>
      <c r="E24711" s="4" t="s">
        <v>7</v>
      </c>
      <c r="F24711" s="4" t="s">
        <v>9</v>
      </c>
      <c r="G24711" s="4" t="s">
        <v>9</v>
      </c>
      <c r="H24711" s="4" t="s">
        <v>14</v>
      </c>
    </row>
    <row r="24712" spans="1:8">
      <c r="A24712" t="n">
        <v>210035</v>
      </c>
      <c r="B24712" s="38" t="n">
        <v>175</v>
      </c>
      <c r="C24712" s="7" t="n">
        <v>0</v>
      </c>
      <c r="D24712" s="7" t="n">
        <v>4</v>
      </c>
      <c r="E24712" s="7" t="n">
        <v>7021</v>
      </c>
      <c r="F24712" s="7" t="s">
        <v>18</v>
      </c>
      <c r="G24712" s="7" t="s">
        <v>71</v>
      </c>
      <c r="H24712" s="7" t="n">
        <v>50</v>
      </c>
    </row>
    <row r="24713" spans="1:8">
      <c r="A24713" t="s">
        <v>4</v>
      </c>
      <c r="B24713" s="4" t="s">
        <v>5</v>
      </c>
      <c r="C24713" s="4" t="s">
        <v>8</v>
      </c>
      <c r="D24713" s="4" t="s">
        <v>14</v>
      </c>
      <c r="E24713" s="4" t="s">
        <v>14</v>
      </c>
      <c r="F24713" s="4" t="s">
        <v>14</v>
      </c>
      <c r="G24713" s="4" t="s">
        <v>14</v>
      </c>
      <c r="H24713" s="4" t="s">
        <v>14</v>
      </c>
      <c r="I24713" s="4" t="s">
        <v>14</v>
      </c>
      <c r="J24713" s="4" t="s">
        <v>14</v>
      </c>
      <c r="K24713" s="4" t="s">
        <v>14</v>
      </c>
    </row>
    <row r="24714" spans="1:8">
      <c r="A24714" t="n">
        <v>210061</v>
      </c>
      <c r="B24714" s="38" t="n">
        <v>175</v>
      </c>
      <c r="C24714" s="7" t="n">
        <v>1</v>
      </c>
      <c r="D24714" s="7" t="n">
        <v>4</v>
      </c>
      <c r="E24714" s="7" t="n">
        <v>0</v>
      </c>
      <c r="F24714" s="7" t="n">
        <v>0</v>
      </c>
      <c r="G24714" s="7" t="n">
        <v>0</v>
      </c>
      <c r="H24714" s="7" t="n">
        <v>0</v>
      </c>
      <c r="I24714" s="7" t="n">
        <v>1135706112</v>
      </c>
      <c r="J24714" s="7" t="n">
        <v>0</v>
      </c>
      <c r="K24714" s="7" t="n">
        <v>1092616192</v>
      </c>
    </row>
    <row r="24715" spans="1:8">
      <c r="A24715" t="s">
        <v>4</v>
      </c>
      <c r="B24715" s="4" t="s">
        <v>5</v>
      </c>
      <c r="C24715" s="4" t="s">
        <v>8</v>
      </c>
      <c r="D24715" s="4" t="s">
        <v>14</v>
      </c>
      <c r="E24715" s="4" t="s">
        <v>14</v>
      </c>
      <c r="F24715" s="4" t="s">
        <v>14</v>
      </c>
      <c r="G24715" s="4" t="s">
        <v>14</v>
      </c>
    </row>
    <row r="24716" spans="1:8">
      <c r="A24716" t="n">
        <v>210095</v>
      </c>
      <c r="B24716" s="38" t="n">
        <v>175</v>
      </c>
      <c r="C24716" s="7" t="n">
        <v>2</v>
      </c>
      <c r="D24716" s="7" t="n">
        <v>4</v>
      </c>
      <c r="E24716" s="7" t="n">
        <v>-1062731776</v>
      </c>
      <c r="F24716" s="7" t="n">
        <v>1083703296</v>
      </c>
      <c r="G24716" s="7" t="n">
        <v>1112211456</v>
      </c>
    </row>
    <row r="24717" spans="1:8">
      <c r="A24717" t="s">
        <v>4</v>
      </c>
      <c r="B24717" s="4" t="s">
        <v>5</v>
      </c>
      <c r="C24717" s="4" t="s">
        <v>9</v>
      </c>
      <c r="D24717" s="4" t="s">
        <v>9</v>
      </c>
    </row>
    <row r="24718" spans="1:8">
      <c r="A24718" t="n">
        <v>210113</v>
      </c>
      <c r="B24718" s="26" t="n">
        <v>70</v>
      </c>
      <c r="C24718" s="7" t="s">
        <v>19</v>
      </c>
      <c r="D24718" s="7" t="s">
        <v>59</v>
      </c>
    </row>
    <row r="24719" spans="1:8">
      <c r="A24719" t="s">
        <v>4</v>
      </c>
      <c r="B24719" s="4" t="s">
        <v>5</v>
      </c>
      <c r="C24719" s="4" t="s">
        <v>8</v>
      </c>
      <c r="D24719" s="4" t="s">
        <v>14</v>
      </c>
    </row>
    <row r="24720" spans="1:8">
      <c r="A24720" t="n">
        <v>210130</v>
      </c>
      <c r="B24720" s="38" t="n">
        <v>175</v>
      </c>
      <c r="C24720" s="7" t="n">
        <v>3</v>
      </c>
      <c r="D24720" s="7" t="n">
        <v>0</v>
      </c>
    </row>
    <row r="24721" spans="1:11">
      <c r="A24721" t="s">
        <v>4</v>
      </c>
      <c r="B24721" s="4" t="s">
        <v>5</v>
      </c>
      <c r="C24721" s="4" t="s">
        <v>9</v>
      </c>
      <c r="D24721" s="4" t="s">
        <v>9</v>
      </c>
    </row>
    <row r="24722" spans="1:11">
      <c r="A24722" t="n">
        <v>210136</v>
      </c>
      <c r="B24722" s="26" t="n">
        <v>70</v>
      </c>
      <c r="C24722" s="7" t="s">
        <v>18</v>
      </c>
      <c r="D24722" s="7" t="s">
        <v>677</v>
      </c>
    </row>
    <row r="24723" spans="1:11">
      <c r="A24723" t="s">
        <v>4</v>
      </c>
      <c r="B24723" s="4" t="s">
        <v>5</v>
      </c>
      <c r="C24723" s="4" t="s">
        <v>8</v>
      </c>
      <c r="D24723" s="4" t="s">
        <v>8</v>
      </c>
      <c r="E24723" s="4" t="s">
        <v>13</v>
      </c>
      <c r="F24723" s="4" t="s">
        <v>13</v>
      </c>
      <c r="G24723" s="4" t="s">
        <v>13</v>
      </c>
      <c r="H24723" s="4" t="s">
        <v>7</v>
      </c>
    </row>
    <row r="24724" spans="1:11">
      <c r="A24724" t="n">
        <v>210153</v>
      </c>
      <c r="B24724" s="31" t="n">
        <v>45</v>
      </c>
      <c r="C24724" s="7" t="n">
        <v>2</v>
      </c>
      <c r="D24724" s="7" t="n">
        <v>3</v>
      </c>
      <c r="E24724" s="7" t="n">
        <v>-5.40000009536743</v>
      </c>
      <c r="F24724" s="7" t="n">
        <v>4.30000019073486</v>
      </c>
      <c r="G24724" s="7" t="n">
        <v>50.9000015258789</v>
      </c>
      <c r="H24724" s="7" t="n">
        <v>0</v>
      </c>
    </row>
    <row r="24725" spans="1:11">
      <c r="A24725" t="s">
        <v>4</v>
      </c>
      <c r="B24725" s="4" t="s">
        <v>5</v>
      </c>
      <c r="C24725" s="4" t="s">
        <v>8</v>
      </c>
      <c r="D24725" s="4" t="s">
        <v>8</v>
      </c>
      <c r="E24725" s="4" t="s">
        <v>13</v>
      </c>
      <c r="F24725" s="4" t="s">
        <v>13</v>
      </c>
      <c r="G24725" s="4" t="s">
        <v>13</v>
      </c>
      <c r="H24725" s="4" t="s">
        <v>7</v>
      </c>
      <c r="I24725" s="4" t="s">
        <v>8</v>
      </c>
    </row>
    <row r="24726" spans="1:11">
      <c r="A24726" t="n">
        <v>210170</v>
      </c>
      <c r="B24726" s="31" t="n">
        <v>45</v>
      </c>
      <c r="C24726" s="7" t="n">
        <v>4</v>
      </c>
      <c r="D24726" s="7" t="n">
        <v>3</v>
      </c>
      <c r="E24726" s="7" t="n">
        <v>0.899999976158142</v>
      </c>
      <c r="F24726" s="7" t="n">
        <v>135</v>
      </c>
      <c r="G24726" s="7" t="n">
        <v>0</v>
      </c>
      <c r="H24726" s="7" t="n">
        <v>0</v>
      </c>
      <c r="I24726" s="7" t="n">
        <v>0</v>
      </c>
    </row>
    <row r="24727" spans="1:11">
      <c r="A24727" t="s">
        <v>4</v>
      </c>
      <c r="B24727" s="4" t="s">
        <v>5</v>
      </c>
      <c r="C24727" s="4" t="s">
        <v>8</v>
      </c>
      <c r="D24727" s="4" t="s">
        <v>8</v>
      </c>
      <c r="E24727" s="4" t="s">
        <v>13</v>
      </c>
      <c r="F24727" s="4" t="s">
        <v>7</v>
      </c>
    </row>
    <row r="24728" spans="1:11">
      <c r="A24728" t="n">
        <v>210188</v>
      </c>
      <c r="B24728" s="31" t="n">
        <v>45</v>
      </c>
      <c r="C24728" s="7" t="n">
        <v>5</v>
      </c>
      <c r="D24728" s="7" t="n">
        <v>3</v>
      </c>
      <c r="E24728" s="7" t="n">
        <v>8</v>
      </c>
      <c r="F24728" s="7" t="n">
        <v>0</v>
      </c>
    </row>
    <row r="24729" spans="1:11">
      <c r="A24729" t="s">
        <v>4</v>
      </c>
      <c r="B24729" s="4" t="s">
        <v>5</v>
      </c>
      <c r="C24729" s="4" t="s">
        <v>8</v>
      </c>
      <c r="D24729" s="4" t="s">
        <v>8</v>
      </c>
      <c r="E24729" s="4" t="s">
        <v>13</v>
      </c>
      <c r="F24729" s="4" t="s">
        <v>7</v>
      </c>
    </row>
    <row r="24730" spans="1:11">
      <c r="A24730" t="n">
        <v>210197</v>
      </c>
      <c r="B24730" s="31" t="n">
        <v>45</v>
      </c>
      <c r="C24730" s="7" t="n">
        <v>11</v>
      </c>
      <c r="D24730" s="7" t="n">
        <v>3</v>
      </c>
      <c r="E24730" s="7" t="n">
        <v>34</v>
      </c>
      <c r="F24730" s="7" t="n">
        <v>0</v>
      </c>
    </row>
    <row r="24731" spans="1:11">
      <c r="A24731" t="s">
        <v>4</v>
      </c>
      <c r="B24731" s="4" t="s">
        <v>5</v>
      </c>
      <c r="C24731" s="4" t="s">
        <v>8</v>
      </c>
      <c r="D24731" s="4" t="s">
        <v>8</v>
      </c>
      <c r="E24731" s="4" t="s">
        <v>13</v>
      </c>
      <c r="F24731" s="4" t="s">
        <v>7</v>
      </c>
    </row>
    <row r="24732" spans="1:11">
      <c r="A24732" t="n">
        <v>210206</v>
      </c>
      <c r="B24732" s="31" t="n">
        <v>45</v>
      </c>
      <c r="C24732" s="7" t="n">
        <v>5</v>
      </c>
      <c r="D24732" s="7" t="n">
        <v>3</v>
      </c>
      <c r="E24732" s="7" t="n">
        <v>6.5</v>
      </c>
      <c r="F24732" s="7" t="n">
        <v>3000</v>
      </c>
    </row>
    <row r="24733" spans="1:11">
      <c r="A24733" t="s">
        <v>4</v>
      </c>
      <c r="B24733" s="4" t="s">
        <v>5</v>
      </c>
      <c r="C24733" s="4" t="s">
        <v>8</v>
      </c>
      <c r="D24733" s="4" t="s">
        <v>7</v>
      </c>
    </row>
    <row r="24734" spans="1:11">
      <c r="A24734" t="n">
        <v>210215</v>
      </c>
      <c r="B24734" s="27" t="n">
        <v>58</v>
      </c>
      <c r="C24734" s="7" t="n">
        <v>255</v>
      </c>
      <c r="D24734" s="7" t="n">
        <v>0</v>
      </c>
    </row>
    <row r="24735" spans="1:11">
      <c r="A24735" t="s">
        <v>4</v>
      </c>
      <c r="B24735" s="4" t="s">
        <v>5</v>
      </c>
      <c r="C24735" s="4" t="s">
        <v>7</v>
      </c>
    </row>
    <row r="24736" spans="1:11">
      <c r="A24736" t="n">
        <v>210219</v>
      </c>
      <c r="B24736" s="25" t="n">
        <v>16</v>
      </c>
      <c r="C24736" s="7" t="n">
        <v>500</v>
      </c>
    </row>
    <row r="24737" spans="1:9">
      <c r="A24737" t="s">
        <v>4</v>
      </c>
      <c r="B24737" s="4" t="s">
        <v>5</v>
      </c>
      <c r="C24737" s="4" t="s">
        <v>9</v>
      </c>
      <c r="D24737" s="4" t="s">
        <v>9</v>
      </c>
    </row>
    <row r="24738" spans="1:9">
      <c r="A24738" t="n">
        <v>210222</v>
      </c>
      <c r="B24738" s="26" t="n">
        <v>70</v>
      </c>
      <c r="C24738" s="7" t="s">
        <v>18</v>
      </c>
      <c r="D24738" s="7" t="s">
        <v>56</v>
      </c>
    </row>
    <row r="24739" spans="1:9">
      <c r="A24739" t="s">
        <v>4</v>
      </c>
      <c r="B24739" s="4" t="s">
        <v>5</v>
      </c>
      <c r="C24739" s="4" t="s">
        <v>8</v>
      </c>
      <c r="D24739" s="4" t="s">
        <v>7</v>
      </c>
      <c r="E24739" s="4" t="s">
        <v>13</v>
      </c>
      <c r="F24739" s="4" t="s">
        <v>7</v>
      </c>
      <c r="G24739" s="4" t="s">
        <v>14</v>
      </c>
      <c r="H24739" s="4" t="s">
        <v>14</v>
      </c>
      <c r="I24739" s="4" t="s">
        <v>7</v>
      </c>
      <c r="J24739" s="4" t="s">
        <v>7</v>
      </c>
      <c r="K24739" s="4" t="s">
        <v>14</v>
      </c>
      <c r="L24739" s="4" t="s">
        <v>14</v>
      </c>
      <c r="M24739" s="4" t="s">
        <v>14</v>
      </c>
      <c r="N24739" s="4" t="s">
        <v>14</v>
      </c>
      <c r="O24739" s="4" t="s">
        <v>9</v>
      </c>
    </row>
    <row r="24740" spans="1:9">
      <c r="A24740" t="n">
        <v>210237</v>
      </c>
      <c r="B24740" s="16" t="n">
        <v>50</v>
      </c>
      <c r="C24740" s="7" t="n">
        <v>0</v>
      </c>
      <c r="D24740" s="7" t="n">
        <v>4512</v>
      </c>
      <c r="E24740" s="7" t="n">
        <v>0.5</v>
      </c>
      <c r="F24740" s="7" t="n">
        <v>0</v>
      </c>
      <c r="G24740" s="7" t="n">
        <v>0</v>
      </c>
      <c r="H24740" s="7" t="n">
        <v>0</v>
      </c>
      <c r="I24740" s="7" t="n">
        <v>0</v>
      </c>
      <c r="J24740" s="7" t="n">
        <v>65533</v>
      </c>
      <c r="K24740" s="7" t="n">
        <v>0</v>
      </c>
      <c r="L24740" s="7" t="n">
        <v>0</v>
      </c>
      <c r="M24740" s="7" t="n">
        <v>0</v>
      </c>
      <c r="N24740" s="7" t="n">
        <v>0</v>
      </c>
      <c r="O24740" s="7" t="s">
        <v>15</v>
      </c>
    </row>
    <row r="24741" spans="1:9">
      <c r="A24741" t="s">
        <v>4</v>
      </c>
      <c r="B24741" s="4" t="s">
        <v>5</v>
      </c>
      <c r="C24741" s="4" t="s">
        <v>7</v>
      </c>
    </row>
    <row r="24742" spans="1:9">
      <c r="A24742" t="n">
        <v>210276</v>
      </c>
      <c r="B24742" s="25" t="n">
        <v>16</v>
      </c>
      <c r="C24742" s="7" t="n">
        <v>300</v>
      </c>
    </row>
    <row r="24743" spans="1:9">
      <c r="A24743" t="s">
        <v>4</v>
      </c>
      <c r="B24743" s="4" t="s">
        <v>5</v>
      </c>
      <c r="C24743" s="4" t="s">
        <v>8</v>
      </c>
      <c r="D24743" s="4" t="s">
        <v>14</v>
      </c>
    </row>
    <row r="24744" spans="1:9">
      <c r="A24744" t="n">
        <v>210279</v>
      </c>
      <c r="B24744" s="38" t="n">
        <v>175</v>
      </c>
      <c r="C24744" s="7" t="n">
        <v>3</v>
      </c>
      <c r="D24744" s="7" t="n">
        <v>4</v>
      </c>
    </row>
    <row r="24745" spans="1:9">
      <c r="A24745" t="s">
        <v>4</v>
      </c>
      <c r="B24745" s="4" t="s">
        <v>5</v>
      </c>
      <c r="C24745" s="4" t="s">
        <v>7</v>
      </c>
    </row>
    <row r="24746" spans="1:9">
      <c r="A24746" t="n">
        <v>210285</v>
      </c>
      <c r="B24746" s="25" t="n">
        <v>16</v>
      </c>
      <c r="C24746" s="7" t="n">
        <v>1000</v>
      </c>
    </row>
    <row r="24747" spans="1:9">
      <c r="A24747" t="s">
        <v>4</v>
      </c>
      <c r="B24747" s="4" t="s">
        <v>5</v>
      </c>
      <c r="C24747" s="4" t="s">
        <v>8</v>
      </c>
      <c r="D24747" s="4" t="s">
        <v>7</v>
      </c>
    </row>
    <row r="24748" spans="1:9">
      <c r="A24748" t="n">
        <v>210288</v>
      </c>
      <c r="B24748" s="31" t="n">
        <v>45</v>
      </c>
      <c r="C24748" s="7" t="n">
        <v>7</v>
      </c>
      <c r="D24748" s="7" t="n">
        <v>255</v>
      </c>
    </row>
    <row r="24749" spans="1:9">
      <c r="A24749" t="s">
        <v>4</v>
      </c>
      <c r="B24749" s="4" t="s">
        <v>5</v>
      </c>
      <c r="C24749" s="4" t="s">
        <v>7</v>
      </c>
    </row>
    <row r="24750" spans="1:9">
      <c r="A24750" t="n">
        <v>210292</v>
      </c>
      <c r="B24750" s="25" t="n">
        <v>16</v>
      </c>
      <c r="C24750" s="7" t="n">
        <v>1000</v>
      </c>
    </row>
    <row r="24751" spans="1:9">
      <c r="A24751" t="s">
        <v>4</v>
      </c>
      <c r="B24751" s="4" t="s">
        <v>5</v>
      </c>
      <c r="C24751" s="4" t="s">
        <v>8</v>
      </c>
      <c r="D24751" s="4" t="s">
        <v>7</v>
      </c>
      <c r="E24751" s="4" t="s">
        <v>13</v>
      </c>
    </row>
    <row r="24752" spans="1:9">
      <c r="A24752" t="n">
        <v>210295</v>
      </c>
      <c r="B24752" s="27" t="n">
        <v>58</v>
      </c>
      <c r="C24752" s="7" t="n">
        <v>101</v>
      </c>
      <c r="D24752" s="7" t="n">
        <v>300</v>
      </c>
      <c r="E24752" s="7" t="n">
        <v>1</v>
      </c>
    </row>
    <row r="24753" spans="1:15">
      <c r="A24753" t="s">
        <v>4</v>
      </c>
      <c r="B24753" s="4" t="s">
        <v>5</v>
      </c>
      <c r="C24753" s="4" t="s">
        <v>8</v>
      </c>
      <c r="D24753" s="4" t="s">
        <v>7</v>
      </c>
    </row>
    <row r="24754" spans="1:15">
      <c r="A24754" t="n">
        <v>210303</v>
      </c>
      <c r="B24754" s="27" t="n">
        <v>58</v>
      </c>
      <c r="C24754" s="7" t="n">
        <v>254</v>
      </c>
      <c r="D24754" s="7" t="n">
        <v>0</v>
      </c>
    </row>
    <row r="24755" spans="1:15">
      <c r="A24755" t="s">
        <v>4</v>
      </c>
      <c r="B24755" s="4" t="s">
        <v>5</v>
      </c>
      <c r="C24755" s="4" t="s">
        <v>8</v>
      </c>
      <c r="D24755" s="4" t="s">
        <v>8</v>
      </c>
      <c r="E24755" s="4" t="s">
        <v>13</v>
      </c>
      <c r="F24755" s="4" t="s">
        <v>13</v>
      </c>
      <c r="G24755" s="4" t="s">
        <v>13</v>
      </c>
      <c r="H24755" s="4" t="s">
        <v>7</v>
      </c>
    </row>
    <row r="24756" spans="1:15">
      <c r="A24756" t="n">
        <v>210307</v>
      </c>
      <c r="B24756" s="31" t="n">
        <v>45</v>
      </c>
      <c r="C24756" s="7" t="n">
        <v>2</v>
      </c>
      <c r="D24756" s="7" t="n">
        <v>3</v>
      </c>
      <c r="E24756" s="7" t="n">
        <v>-1.64999997615814</v>
      </c>
      <c r="F24756" s="7" t="n">
        <v>3.45000004768372</v>
      </c>
      <c r="G24756" s="7" t="n">
        <v>44.5999984741211</v>
      </c>
      <c r="H24756" s="7" t="n">
        <v>0</v>
      </c>
    </row>
    <row r="24757" spans="1:15">
      <c r="A24757" t="s">
        <v>4</v>
      </c>
      <c r="B24757" s="4" t="s">
        <v>5</v>
      </c>
      <c r="C24757" s="4" t="s">
        <v>8</v>
      </c>
      <c r="D24757" s="4" t="s">
        <v>8</v>
      </c>
      <c r="E24757" s="4" t="s">
        <v>13</v>
      </c>
      <c r="F24757" s="4" t="s">
        <v>13</v>
      </c>
      <c r="G24757" s="4" t="s">
        <v>13</v>
      </c>
      <c r="H24757" s="4" t="s">
        <v>7</v>
      </c>
      <c r="I24757" s="4" t="s">
        <v>8</v>
      </c>
    </row>
    <row r="24758" spans="1:15">
      <c r="A24758" t="n">
        <v>210324</v>
      </c>
      <c r="B24758" s="31" t="n">
        <v>45</v>
      </c>
      <c r="C24758" s="7" t="n">
        <v>4</v>
      </c>
      <c r="D24758" s="7" t="n">
        <v>3</v>
      </c>
      <c r="E24758" s="7" t="n">
        <v>1.20000004768372</v>
      </c>
      <c r="F24758" s="7" t="n">
        <v>150</v>
      </c>
      <c r="G24758" s="7" t="n">
        <v>0</v>
      </c>
      <c r="H24758" s="7" t="n">
        <v>0</v>
      </c>
      <c r="I24758" s="7" t="n">
        <v>0</v>
      </c>
    </row>
    <row r="24759" spans="1:15">
      <c r="A24759" t="s">
        <v>4</v>
      </c>
      <c r="B24759" s="4" t="s">
        <v>5</v>
      </c>
      <c r="C24759" s="4" t="s">
        <v>8</v>
      </c>
      <c r="D24759" s="4" t="s">
        <v>8</v>
      </c>
      <c r="E24759" s="4" t="s">
        <v>13</v>
      </c>
      <c r="F24759" s="4" t="s">
        <v>7</v>
      </c>
    </row>
    <row r="24760" spans="1:15">
      <c r="A24760" t="n">
        <v>210342</v>
      </c>
      <c r="B24760" s="31" t="n">
        <v>45</v>
      </c>
      <c r="C24760" s="7" t="n">
        <v>5</v>
      </c>
      <c r="D24760" s="7" t="n">
        <v>3</v>
      </c>
      <c r="E24760" s="7" t="n">
        <v>4.69999980926514</v>
      </c>
      <c r="F24760" s="7" t="n">
        <v>0</v>
      </c>
    </row>
    <row r="24761" spans="1:15">
      <c r="A24761" t="s">
        <v>4</v>
      </c>
      <c r="B24761" s="4" t="s">
        <v>5</v>
      </c>
      <c r="C24761" s="4" t="s">
        <v>8</v>
      </c>
      <c r="D24761" s="4" t="s">
        <v>8</v>
      </c>
      <c r="E24761" s="4" t="s">
        <v>13</v>
      </c>
      <c r="F24761" s="4" t="s">
        <v>7</v>
      </c>
    </row>
    <row r="24762" spans="1:15">
      <c r="A24762" t="n">
        <v>210351</v>
      </c>
      <c r="B24762" s="31" t="n">
        <v>45</v>
      </c>
      <c r="C24762" s="7" t="n">
        <v>11</v>
      </c>
      <c r="D24762" s="7" t="n">
        <v>3</v>
      </c>
      <c r="E24762" s="7" t="n">
        <v>34</v>
      </c>
      <c r="F24762" s="7" t="n">
        <v>0</v>
      </c>
    </row>
    <row r="24763" spans="1:15">
      <c r="A24763" t="s">
        <v>4</v>
      </c>
      <c r="B24763" s="4" t="s">
        <v>5</v>
      </c>
      <c r="C24763" s="4" t="s">
        <v>8</v>
      </c>
      <c r="D24763" s="4" t="s">
        <v>7</v>
      </c>
    </row>
    <row r="24764" spans="1:15">
      <c r="A24764" t="n">
        <v>210360</v>
      </c>
      <c r="B24764" s="27" t="n">
        <v>58</v>
      </c>
      <c r="C24764" s="7" t="n">
        <v>255</v>
      </c>
      <c r="D24764" s="7" t="n">
        <v>0</v>
      </c>
    </row>
    <row r="24765" spans="1:15">
      <c r="A24765" t="s">
        <v>4</v>
      </c>
      <c r="B24765" s="4" t="s">
        <v>5</v>
      </c>
      <c r="C24765" s="4" t="s">
        <v>8</v>
      </c>
      <c r="D24765" s="4" t="s">
        <v>7</v>
      </c>
      <c r="E24765" s="4" t="s">
        <v>9</v>
      </c>
    </row>
    <row r="24766" spans="1:15">
      <c r="A24766" t="n">
        <v>210364</v>
      </c>
      <c r="B24766" s="39" t="n">
        <v>51</v>
      </c>
      <c r="C24766" s="7" t="n">
        <v>4</v>
      </c>
      <c r="D24766" s="7" t="n">
        <v>0</v>
      </c>
      <c r="E24766" s="7" t="s">
        <v>76</v>
      </c>
    </row>
    <row r="24767" spans="1:15">
      <c r="A24767" t="s">
        <v>4</v>
      </c>
      <c r="B24767" s="4" t="s">
        <v>5</v>
      </c>
      <c r="C24767" s="4" t="s">
        <v>7</v>
      </c>
    </row>
    <row r="24768" spans="1:15">
      <c r="A24768" t="n">
        <v>210378</v>
      </c>
      <c r="B24768" s="25" t="n">
        <v>16</v>
      </c>
      <c r="C24768" s="7" t="n">
        <v>0</v>
      </c>
    </row>
    <row r="24769" spans="1:9">
      <c r="A24769" t="s">
        <v>4</v>
      </c>
      <c r="B24769" s="4" t="s">
        <v>5</v>
      </c>
      <c r="C24769" s="4" t="s">
        <v>7</v>
      </c>
      <c r="D24769" s="4" t="s">
        <v>8</v>
      </c>
      <c r="E24769" s="4" t="s">
        <v>14</v>
      </c>
      <c r="F24769" s="4" t="s">
        <v>74</v>
      </c>
      <c r="G24769" s="4" t="s">
        <v>8</v>
      </c>
      <c r="H24769" s="4" t="s">
        <v>8</v>
      </c>
    </row>
    <row r="24770" spans="1:9">
      <c r="A24770" t="n">
        <v>210381</v>
      </c>
      <c r="B24770" s="40" t="n">
        <v>26</v>
      </c>
      <c r="C24770" s="7" t="n">
        <v>0</v>
      </c>
      <c r="D24770" s="7" t="n">
        <v>17</v>
      </c>
      <c r="E24770" s="7" t="n">
        <v>52975</v>
      </c>
      <c r="F24770" s="7" t="s">
        <v>1257</v>
      </c>
      <c r="G24770" s="7" t="n">
        <v>2</v>
      </c>
      <c r="H24770" s="7" t="n">
        <v>0</v>
      </c>
    </row>
    <row r="24771" spans="1:9">
      <c r="A24771" t="s">
        <v>4</v>
      </c>
      <c r="B24771" s="4" t="s">
        <v>5</v>
      </c>
    </row>
    <row r="24772" spans="1:9">
      <c r="A24772" t="n">
        <v>210413</v>
      </c>
      <c r="B24772" s="41" t="n">
        <v>28</v>
      </c>
    </row>
    <row r="24773" spans="1:9">
      <c r="A24773" t="s">
        <v>4</v>
      </c>
      <c r="B24773" s="4" t="s">
        <v>5</v>
      </c>
      <c r="C24773" s="4" t="s">
        <v>8</v>
      </c>
      <c r="D24773" s="4" t="s">
        <v>7</v>
      </c>
      <c r="E24773" s="4" t="s">
        <v>9</v>
      </c>
    </row>
    <row r="24774" spans="1:9">
      <c r="A24774" t="n">
        <v>210414</v>
      </c>
      <c r="B24774" s="39" t="n">
        <v>51</v>
      </c>
      <c r="C24774" s="7" t="n">
        <v>4</v>
      </c>
      <c r="D24774" s="7" t="n">
        <v>1</v>
      </c>
      <c r="E24774" s="7" t="s">
        <v>76</v>
      </c>
    </row>
    <row r="24775" spans="1:9">
      <c r="A24775" t="s">
        <v>4</v>
      </c>
      <c r="B24775" s="4" t="s">
        <v>5</v>
      </c>
      <c r="C24775" s="4" t="s">
        <v>7</v>
      </c>
    </row>
    <row r="24776" spans="1:9">
      <c r="A24776" t="n">
        <v>210428</v>
      </c>
      <c r="B24776" s="25" t="n">
        <v>16</v>
      </c>
      <c r="C24776" s="7" t="n">
        <v>0</v>
      </c>
    </row>
    <row r="24777" spans="1:9">
      <c r="A24777" t="s">
        <v>4</v>
      </c>
      <c r="B24777" s="4" t="s">
        <v>5</v>
      </c>
      <c r="C24777" s="4" t="s">
        <v>7</v>
      </c>
      <c r="D24777" s="4" t="s">
        <v>8</v>
      </c>
      <c r="E24777" s="4" t="s">
        <v>14</v>
      </c>
      <c r="F24777" s="4" t="s">
        <v>74</v>
      </c>
      <c r="G24777" s="4" t="s">
        <v>8</v>
      </c>
      <c r="H24777" s="4" t="s">
        <v>8</v>
      </c>
    </row>
    <row r="24778" spans="1:9">
      <c r="A24778" t="n">
        <v>210431</v>
      </c>
      <c r="B24778" s="40" t="n">
        <v>26</v>
      </c>
      <c r="C24778" s="7" t="n">
        <v>1</v>
      </c>
      <c r="D24778" s="7" t="n">
        <v>17</v>
      </c>
      <c r="E24778" s="7" t="n">
        <v>1421</v>
      </c>
      <c r="F24778" s="7" t="s">
        <v>1258</v>
      </c>
      <c r="G24778" s="7" t="n">
        <v>2</v>
      </c>
      <c r="H24778" s="7" t="n">
        <v>0</v>
      </c>
    </row>
    <row r="24779" spans="1:9">
      <c r="A24779" t="s">
        <v>4</v>
      </c>
      <c r="B24779" s="4" t="s">
        <v>5</v>
      </c>
    </row>
    <row r="24780" spans="1:9">
      <c r="A24780" t="n">
        <v>210482</v>
      </c>
      <c r="B24780" s="41" t="n">
        <v>28</v>
      </c>
    </row>
    <row r="24781" spans="1:9">
      <c r="A24781" t="s">
        <v>4</v>
      </c>
      <c r="B24781" s="4" t="s">
        <v>5</v>
      </c>
      <c r="C24781" s="4" t="s">
        <v>8</v>
      </c>
      <c r="D24781" s="4" t="s">
        <v>13</v>
      </c>
      <c r="E24781" s="4" t="s">
        <v>7</v>
      </c>
      <c r="F24781" s="4" t="s">
        <v>8</v>
      </c>
    </row>
    <row r="24782" spans="1:9">
      <c r="A24782" t="n">
        <v>210483</v>
      </c>
      <c r="B24782" s="14" t="n">
        <v>49</v>
      </c>
      <c r="C24782" s="7" t="n">
        <v>3</v>
      </c>
      <c r="D24782" s="7" t="n">
        <v>0.400000005960464</v>
      </c>
      <c r="E24782" s="7" t="n">
        <v>500</v>
      </c>
      <c r="F24782" s="7" t="n">
        <v>0</v>
      </c>
    </row>
    <row r="24783" spans="1:9">
      <c r="A24783" t="s">
        <v>4</v>
      </c>
      <c r="B24783" s="4" t="s">
        <v>5</v>
      </c>
      <c r="C24783" s="4" t="s">
        <v>8</v>
      </c>
      <c r="D24783" s="4" t="s">
        <v>8</v>
      </c>
      <c r="E24783" s="4" t="s">
        <v>8</v>
      </c>
      <c r="F24783" s="4" t="s">
        <v>13</v>
      </c>
      <c r="G24783" s="4" t="s">
        <v>13</v>
      </c>
      <c r="H24783" s="4" t="s">
        <v>13</v>
      </c>
      <c r="I24783" s="4" t="s">
        <v>13</v>
      </c>
      <c r="J24783" s="4" t="s">
        <v>13</v>
      </c>
    </row>
    <row r="24784" spans="1:9">
      <c r="A24784" t="n">
        <v>210492</v>
      </c>
      <c r="B24784" s="80" t="n">
        <v>76</v>
      </c>
      <c r="C24784" s="7" t="n">
        <v>0</v>
      </c>
      <c r="D24784" s="7" t="n">
        <v>3</v>
      </c>
      <c r="E24784" s="7" t="n">
        <v>0</v>
      </c>
      <c r="F24784" s="7" t="n">
        <v>1</v>
      </c>
      <c r="G24784" s="7" t="n">
        <v>1</v>
      </c>
      <c r="H24784" s="7" t="n">
        <v>1</v>
      </c>
      <c r="I24784" s="7" t="n">
        <v>1</v>
      </c>
      <c r="J24784" s="7" t="n">
        <v>1000</v>
      </c>
    </row>
    <row r="24785" spans="1:10">
      <c r="A24785" t="s">
        <v>4</v>
      </c>
      <c r="B24785" s="4" t="s">
        <v>5</v>
      </c>
      <c r="C24785" s="4" t="s">
        <v>8</v>
      </c>
      <c r="D24785" s="4" t="s">
        <v>8</v>
      </c>
    </row>
    <row r="24786" spans="1:10">
      <c r="A24786" t="n">
        <v>210516</v>
      </c>
      <c r="B24786" s="81" t="n">
        <v>77</v>
      </c>
      <c r="C24786" s="7" t="n">
        <v>0</v>
      </c>
      <c r="D24786" s="7" t="n">
        <v>3</v>
      </c>
    </row>
    <row r="24787" spans="1:10">
      <c r="A24787" t="s">
        <v>4</v>
      </c>
      <c r="B24787" s="4" t="s">
        <v>5</v>
      </c>
      <c r="C24787" s="4" t="s">
        <v>7</v>
      </c>
    </row>
    <row r="24788" spans="1:10">
      <c r="A24788" t="n">
        <v>210519</v>
      </c>
      <c r="B24788" s="25" t="n">
        <v>16</v>
      </c>
      <c r="C24788" s="7" t="n">
        <v>2000</v>
      </c>
    </row>
    <row r="24789" spans="1:10">
      <c r="A24789" t="s">
        <v>4</v>
      </c>
      <c r="B24789" s="4" t="s">
        <v>5</v>
      </c>
      <c r="C24789" s="4" t="s">
        <v>8</v>
      </c>
      <c r="D24789" s="4" t="s">
        <v>7</v>
      </c>
      <c r="E24789" s="4" t="s">
        <v>9</v>
      </c>
      <c r="F24789" s="4" t="s">
        <v>9</v>
      </c>
      <c r="G24789" s="4" t="s">
        <v>9</v>
      </c>
      <c r="H24789" s="4" t="s">
        <v>9</v>
      </c>
    </row>
    <row r="24790" spans="1:10">
      <c r="A24790" t="n">
        <v>210522</v>
      </c>
      <c r="B24790" s="39" t="n">
        <v>51</v>
      </c>
      <c r="C24790" s="7" t="n">
        <v>3</v>
      </c>
      <c r="D24790" s="7" t="n">
        <v>0</v>
      </c>
      <c r="E24790" s="7" t="s">
        <v>92</v>
      </c>
      <c r="F24790" s="7" t="s">
        <v>93</v>
      </c>
      <c r="G24790" s="7" t="s">
        <v>94</v>
      </c>
      <c r="H24790" s="7" t="s">
        <v>95</v>
      </c>
    </row>
    <row r="24791" spans="1:10">
      <c r="A24791" t="s">
        <v>4</v>
      </c>
      <c r="B24791" s="4" t="s">
        <v>5</v>
      </c>
      <c r="C24791" s="4" t="s">
        <v>8</v>
      </c>
      <c r="D24791" s="4" t="s">
        <v>7</v>
      </c>
      <c r="E24791" s="4" t="s">
        <v>9</v>
      </c>
      <c r="F24791" s="4" t="s">
        <v>9</v>
      </c>
      <c r="G24791" s="4" t="s">
        <v>9</v>
      </c>
      <c r="H24791" s="4" t="s">
        <v>9</v>
      </c>
    </row>
    <row r="24792" spans="1:10">
      <c r="A24792" t="n">
        <v>210551</v>
      </c>
      <c r="B24792" s="39" t="n">
        <v>51</v>
      </c>
      <c r="C24792" s="7" t="n">
        <v>3</v>
      </c>
      <c r="D24792" s="7" t="n">
        <v>1</v>
      </c>
      <c r="E24792" s="7" t="s">
        <v>92</v>
      </c>
      <c r="F24792" s="7" t="s">
        <v>93</v>
      </c>
      <c r="G24792" s="7" t="s">
        <v>94</v>
      </c>
      <c r="H24792" s="7" t="s">
        <v>95</v>
      </c>
    </row>
    <row r="24793" spans="1:10">
      <c r="A24793" t="s">
        <v>4</v>
      </c>
      <c r="B24793" s="4" t="s">
        <v>5</v>
      </c>
      <c r="C24793" s="4" t="s">
        <v>8</v>
      </c>
      <c r="D24793" s="4" t="s">
        <v>7</v>
      </c>
      <c r="E24793" s="4" t="s">
        <v>9</v>
      </c>
      <c r="F24793" s="4" t="s">
        <v>9</v>
      </c>
      <c r="G24793" s="4" t="s">
        <v>9</v>
      </c>
      <c r="H24793" s="4" t="s">
        <v>9</v>
      </c>
    </row>
    <row r="24794" spans="1:10">
      <c r="A24794" t="n">
        <v>210580</v>
      </c>
      <c r="B24794" s="39" t="n">
        <v>51</v>
      </c>
      <c r="C24794" s="7" t="n">
        <v>3</v>
      </c>
      <c r="D24794" s="7" t="n">
        <v>9</v>
      </c>
      <c r="E24794" s="7" t="s">
        <v>727</v>
      </c>
      <c r="F24794" s="7" t="s">
        <v>745</v>
      </c>
      <c r="G24794" s="7" t="s">
        <v>94</v>
      </c>
      <c r="H24794" s="7" t="s">
        <v>95</v>
      </c>
    </row>
    <row r="24795" spans="1:10">
      <c r="A24795" t="s">
        <v>4</v>
      </c>
      <c r="B24795" s="4" t="s">
        <v>5</v>
      </c>
      <c r="C24795" s="4" t="s">
        <v>8</v>
      </c>
      <c r="D24795" s="4" t="s">
        <v>8</v>
      </c>
      <c r="E24795" s="4" t="s">
        <v>13</v>
      </c>
      <c r="F24795" s="4" t="s">
        <v>13</v>
      </c>
      <c r="G24795" s="4" t="s">
        <v>13</v>
      </c>
      <c r="H24795" s="4" t="s">
        <v>7</v>
      </c>
    </row>
    <row r="24796" spans="1:10">
      <c r="A24796" t="n">
        <v>210593</v>
      </c>
      <c r="B24796" s="31" t="n">
        <v>45</v>
      </c>
      <c r="C24796" s="7" t="n">
        <v>2</v>
      </c>
      <c r="D24796" s="7" t="n">
        <v>3</v>
      </c>
      <c r="E24796" s="7" t="n">
        <v>-1.29999995231628</v>
      </c>
      <c r="F24796" s="7" t="n">
        <v>3.28999996185303</v>
      </c>
      <c r="G24796" s="7" t="n">
        <v>40.2000007629395</v>
      </c>
      <c r="H24796" s="7" t="n">
        <v>0</v>
      </c>
    </row>
    <row r="24797" spans="1:10">
      <c r="A24797" t="s">
        <v>4</v>
      </c>
      <c r="B24797" s="4" t="s">
        <v>5</v>
      </c>
      <c r="C24797" s="4" t="s">
        <v>8</v>
      </c>
      <c r="D24797" s="4" t="s">
        <v>8</v>
      </c>
      <c r="E24797" s="4" t="s">
        <v>13</v>
      </c>
      <c r="F24797" s="4" t="s">
        <v>13</v>
      </c>
      <c r="G24797" s="4" t="s">
        <v>13</v>
      </c>
      <c r="H24797" s="4" t="s">
        <v>7</v>
      </c>
      <c r="I24797" s="4" t="s">
        <v>8</v>
      </c>
    </row>
    <row r="24798" spans="1:10">
      <c r="A24798" t="n">
        <v>210610</v>
      </c>
      <c r="B24798" s="31" t="n">
        <v>45</v>
      </c>
      <c r="C24798" s="7" t="n">
        <v>4</v>
      </c>
      <c r="D24798" s="7" t="n">
        <v>3</v>
      </c>
      <c r="E24798" s="7" t="n">
        <v>346.350006103516</v>
      </c>
      <c r="F24798" s="7" t="n">
        <v>0</v>
      </c>
      <c r="G24798" s="7" t="n">
        <v>0</v>
      </c>
      <c r="H24798" s="7" t="n">
        <v>0</v>
      </c>
      <c r="I24798" s="7" t="n">
        <v>0</v>
      </c>
    </row>
    <row r="24799" spans="1:10">
      <c r="A24799" t="s">
        <v>4</v>
      </c>
      <c r="B24799" s="4" t="s">
        <v>5</v>
      </c>
      <c r="C24799" s="4" t="s">
        <v>8</v>
      </c>
      <c r="D24799" s="4" t="s">
        <v>8</v>
      </c>
      <c r="E24799" s="4" t="s">
        <v>13</v>
      </c>
      <c r="F24799" s="4" t="s">
        <v>7</v>
      </c>
    </row>
    <row r="24800" spans="1:10">
      <c r="A24800" t="n">
        <v>210628</v>
      </c>
      <c r="B24800" s="31" t="n">
        <v>45</v>
      </c>
      <c r="C24800" s="7" t="n">
        <v>5</v>
      </c>
      <c r="D24800" s="7" t="n">
        <v>3</v>
      </c>
      <c r="E24800" s="7" t="n">
        <v>1.29999995231628</v>
      </c>
      <c r="F24800" s="7" t="n">
        <v>0</v>
      </c>
    </row>
    <row r="24801" spans="1:9">
      <c r="A24801" t="s">
        <v>4</v>
      </c>
      <c r="B24801" s="4" t="s">
        <v>5</v>
      </c>
      <c r="C24801" s="4" t="s">
        <v>8</v>
      </c>
      <c r="D24801" s="4" t="s">
        <v>8</v>
      </c>
      <c r="E24801" s="4" t="s">
        <v>13</v>
      </c>
      <c r="F24801" s="4" t="s">
        <v>7</v>
      </c>
    </row>
    <row r="24802" spans="1:9">
      <c r="A24802" t="n">
        <v>210637</v>
      </c>
      <c r="B24802" s="31" t="n">
        <v>45</v>
      </c>
      <c r="C24802" s="7" t="n">
        <v>11</v>
      </c>
      <c r="D24802" s="7" t="n">
        <v>3</v>
      </c>
      <c r="E24802" s="7" t="n">
        <v>34</v>
      </c>
      <c r="F24802" s="7" t="n">
        <v>0</v>
      </c>
    </row>
    <row r="24803" spans="1:9">
      <c r="A24803" t="s">
        <v>4</v>
      </c>
      <c r="B24803" s="4" t="s">
        <v>5</v>
      </c>
      <c r="C24803" s="4" t="s">
        <v>8</v>
      </c>
      <c r="D24803" s="4" t="s">
        <v>13</v>
      </c>
      <c r="E24803" s="4" t="s">
        <v>7</v>
      </c>
      <c r="F24803" s="4" t="s">
        <v>8</v>
      </c>
    </row>
    <row r="24804" spans="1:9">
      <c r="A24804" t="n">
        <v>210646</v>
      </c>
      <c r="B24804" s="14" t="n">
        <v>49</v>
      </c>
      <c r="C24804" s="7" t="n">
        <v>3</v>
      </c>
      <c r="D24804" s="7" t="n">
        <v>0.699999988079071</v>
      </c>
      <c r="E24804" s="7" t="n">
        <v>1000</v>
      </c>
      <c r="F24804" s="7" t="n">
        <v>0</v>
      </c>
    </row>
    <row r="24805" spans="1:9">
      <c r="A24805" t="s">
        <v>4</v>
      </c>
      <c r="B24805" s="4" t="s">
        <v>5</v>
      </c>
      <c r="C24805" s="4" t="s">
        <v>8</v>
      </c>
      <c r="D24805" s="4" t="s">
        <v>8</v>
      </c>
      <c r="E24805" s="4" t="s">
        <v>8</v>
      </c>
      <c r="F24805" s="4" t="s">
        <v>13</v>
      </c>
      <c r="G24805" s="4" t="s">
        <v>13</v>
      </c>
      <c r="H24805" s="4" t="s">
        <v>13</v>
      </c>
      <c r="I24805" s="4" t="s">
        <v>13</v>
      </c>
      <c r="J24805" s="4" t="s">
        <v>13</v>
      </c>
    </row>
    <row r="24806" spans="1:9">
      <c r="A24806" t="n">
        <v>210655</v>
      </c>
      <c r="B24806" s="80" t="n">
        <v>76</v>
      </c>
      <c r="C24806" s="7" t="n">
        <v>0</v>
      </c>
      <c r="D24806" s="7" t="n">
        <v>3</v>
      </c>
      <c r="E24806" s="7" t="n">
        <v>0</v>
      </c>
      <c r="F24806" s="7" t="n">
        <v>1</v>
      </c>
      <c r="G24806" s="7" t="n">
        <v>1</v>
      </c>
      <c r="H24806" s="7" t="n">
        <v>1</v>
      </c>
      <c r="I24806" s="7" t="n">
        <v>0</v>
      </c>
      <c r="J24806" s="7" t="n">
        <v>1000</v>
      </c>
    </row>
    <row r="24807" spans="1:9">
      <c r="A24807" t="s">
        <v>4</v>
      </c>
      <c r="B24807" s="4" t="s">
        <v>5</v>
      </c>
      <c r="C24807" s="4" t="s">
        <v>7</v>
      </c>
    </row>
    <row r="24808" spans="1:9">
      <c r="A24808" t="n">
        <v>210679</v>
      </c>
      <c r="B24808" s="25" t="n">
        <v>16</v>
      </c>
      <c r="C24808" s="7" t="n">
        <v>500</v>
      </c>
    </row>
    <row r="24809" spans="1:9">
      <c r="A24809" t="s">
        <v>4</v>
      </c>
      <c r="B24809" s="4" t="s">
        <v>5</v>
      </c>
      <c r="C24809" s="4" t="s">
        <v>8</v>
      </c>
      <c r="D24809" s="4" t="s">
        <v>7</v>
      </c>
      <c r="E24809" s="4" t="s">
        <v>9</v>
      </c>
    </row>
    <row r="24810" spans="1:9">
      <c r="A24810" t="n">
        <v>210682</v>
      </c>
      <c r="B24810" s="39" t="n">
        <v>51</v>
      </c>
      <c r="C24810" s="7" t="n">
        <v>4</v>
      </c>
      <c r="D24810" s="7" t="n">
        <v>9</v>
      </c>
      <c r="E24810" s="7" t="s">
        <v>471</v>
      </c>
    </row>
    <row r="24811" spans="1:9">
      <c r="A24811" t="s">
        <v>4</v>
      </c>
      <c r="B24811" s="4" t="s">
        <v>5</v>
      </c>
      <c r="C24811" s="4" t="s">
        <v>7</v>
      </c>
    </row>
    <row r="24812" spans="1:9">
      <c r="A24812" t="n">
        <v>210696</v>
      </c>
      <c r="B24812" s="25" t="n">
        <v>16</v>
      </c>
      <c r="C24812" s="7" t="n">
        <v>0</v>
      </c>
    </row>
    <row r="24813" spans="1:9">
      <c r="A24813" t="s">
        <v>4</v>
      </c>
      <c r="B24813" s="4" t="s">
        <v>5</v>
      </c>
      <c r="C24813" s="4" t="s">
        <v>7</v>
      </c>
      <c r="D24813" s="4" t="s">
        <v>8</v>
      </c>
      <c r="E24813" s="4" t="s">
        <v>14</v>
      </c>
      <c r="F24813" s="4" t="s">
        <v>74</v>
      </c>
      <c r="G24813" s="4" t="s">
        <v>8</v>
      </c>
      <c r="H24813" s="4" t="s">
        <v>8</v>
      </c>
    </row>
    <row r="24814" spans="1:9">
      <c r="A24814" t="n">
        <v>210699</v>
      </c>
      <c r="B24814" s="40" t="n">
        <v>26</v>
      </c>
      <c r="C24814" s="7" t="n">
        <v>9</v>
      </c>
      <c r="D24814" s="7" t="n">
        <v>17</v>
      </c>
      <c r="E24814" s="7" t="n">
        <v>5372</v>
      </c>
      <c r="F24814" s="7" t="s">
        <v>1259</v>
      </c>
      <c r="G24814" s="7" t="n">
        <v>2</v>
      </c>
      <c r="H24814" s="7" t="n">
        <v>0</v>
      </c>
    </row>
    <row r="24815" spans="1:9">
      <c r="A24815" t="s">
        <v>4</v>
      </c>
      <c r="B24815" s="4" t="s">
        <v>5</v>
      </c>
    </row>
    <row r="24816" spans="1:9">
      <c r="A24816" t="n">
        <v>210731</v>
      </c>
      <c r="B24816" s="41" t="n">
        <v>28</v>
      </c>
    </row>
    <row r="24817" spans="1:10">
      <c r="A24817" t="s">
        <v>4</v>
      </c>
      <c r="B24817" s="4" t="s">
        <v>5</v>
      </c>
      <c r="C24817" s="4" t="s">
        <v>8</v>
      </c>
      <c r="D24817" s="4" t="s">
        <v>7</v>
      </c>
      <c r="E24817" s="4" t="s">
        <v>9</v>
      </c>
      <c r="F24817" s="4" t="s">
        <v>9</v>
      </c>
      <c r="G24817" s="4" t="s">
        <v>9</v>
      </c>
      <c r="H24817" s="4" t="s">
        <v>9</v>
      </c>
    </row>
    <row r="24818" spans="1:10">
      <c r="A24818" t="n">
        <v>210732</v>
      </c>
      <c r="B24818" s="39" t="n">
        <v>51</v>
      </c>
      <c r="C24818" s="7" t="n">
        <v>3</v>
      </c>
      <c r="D24818" s="7" t="n">
        <v>9</v>
      </c>
      <c r="E24818" s="7" t="s">
        <v>1260</v>
      </c>
      <c r="F24818" s="7" t="s">
        <v>95</v>
      </c>
      <c r="G24818" s="7" t="s">
        <v>94</v>
      </c>
      <c r="H24818" s="7" t="s">
        <v>95</v>
      </c>
    </row>
    <row r="24819" spans="1:10">
      <c r="A24819" t="s">
        <v>4</v>
      </c>
      <c r="B24819" s="4" t="s">
        <v>5</v>
      </c>
      <c r="C24819" s="4" t="s">
        <v>7</v>
      </c>
      <c r="D24819" s="4" t="s">
        <v>8</v>
      </c>
      <c r="E24819" s="4" t="s">
        <v>9</v>
      </c>
      <c r="F24819" s="4" t="s">
        <v>13</v>
      </c>
      <c r="G24819" s="4" t="s">
        <v>13</v>
      </c>
      <c r="H24819" s="4" t="s">
        <v>13</v>
      </c>
    </row>
    <row r="24820" spans="1:10">
      <c r="A24820" t="n">
        <v>210745</v>
      </c>
      <c r="B24820" s="52" t="n">
        <v>48</v>
      </c>
      <c r="C24820" s="7" t="n">
        <v>9</v>
      </c>
      <c r="D24820" s="7" t="n">
        <v>0</v>
      </c>
      <c r="E24820" s="7" t="s">
        <v>1238</v>
      </c>
      <c r="F24820" s="7" t="n">
        <v>-1</v>
      </c>
      <c r="G24820" s="7" t="n">
        <v>1</v>
      </c>
      <c r="H24820" s="7" t="n">
        <v>0</v>
      </c>
    </row>
    <row r="24821" spans="1:10">
      <c r="A24821" t="s">
        <v>4</v>
      </c>
      <c r="B24821" s="4" t="s">
        <v>5</v>
      </c>
      <c r="C24821" s="4" t="s">
        <v>7</v>
      </c>
    </row>
    <row r="24822" spans="1:10">
      <c r="A24822" t="n">
        <v>210771</v>
      </c>
      <c r="B24822" s="25" t="n">
        <v>16</v>
      </c>
      <c r="C24822" s="7" t="n">
        <v>500</v>
      </c>
    </row>
    <row r="24823" spans="1:10">
      <c r="A24823" t="s">
        <v>4</v>
      </c>
      <c r="B24823" s="4" t="s">
        <v>5</v>
      </c>
      <c r="C24823" s="4" t="s">
        <v>8</v>
      </c>
      <c r="D24823" s="4" t="s">
        <v>7</v>
      </c>
      <c r="E24823" s="4" t="s">
        <v>9</v>
      </c>
    </row>
    <row r="24824" spans="1:10">
      <c r="A24824" t="n">
        <v>210774</v>
      </c>
      <c r="B24824" s="39" t="n">
        <v>51</v>
      </c>
      <c r="C24824" s="7" t="n">
        <v>4</v>
      </c>
      <c r="D24824" s="7" t="n">
        <v>9</v>
      </c>
      <c r="E24824" s="7" t="s">
        <v>90</v>
      </c>
    </row>
    <row r="24825" spans="1:10">
      <c r="A24825" t="s">
        <v>4</v>
      </c>
      <c r="B24825" s="4" t="s">
        <v>5</v>
      </c>
      <c r="C24825" s="4" t="s">
        <v>7</v>
      </c>
    </row>
    <row r="24826" spans="1:10">
      <c r="A24826" t="n">
        <v>210788</v>
      </c>
      <c r="B24826" s="25" t="n">
        <v>16</v>
      </c>
      <c r="C24826" s="7" t="n">
        <v>0</v>
      </c>
    </row>
    <row r="24827" spans="1:10">
      <c r="A24827" t="s">
        <v>4</v>
      </c>
      <c r="B24827" s="4" t="s">
        <v>5</v>
      </c>
      <c r="C24827" s="4" t="s">
        <v>7</v>
      </c>
      <c r="D24827" s="4" t="s">
        <v>8</v>
      </c>
      <c r="E24827" s="4" t="s">
        <v>14</v>
      </c>
      <c r="F24827" s="4" t="s">
        <v>74</v>
      </c>
      <c r="G24827" s="4" t="s">
        <v>8</v>
      </c>
      <c r="H24827" s="4" t="s">
        <v>8</v>
      </c>
    </row>
    <row r="24828" spans="1:10">
      <c r="A24828" t="n">
        <v>210791</v>
      </c>
      <c r="B24828" s="40" t="n">
        <v>26</v>
      </c>
      <c r="C24828" s="7" t="n">
        <v>9</v>
      </c>
      <c r="D24828" s="7" t="n">
        <v>17</v>
      </c>
      <c r="E24828" s="7" t="n">
        <v>5373</v>
      </c>
      <c r="F24828" s="7" t="s">
        <v>1261</v>
      </c>
      <c r="G24828" s="7" t="n">
        <v>2</v>
      </c>
      <c r="H24828" s="7" t="n">
        <v>0</v>
      </c>
    </row>
    <row r="24829" spans="1:10">
      <c r="A24829" t="s">
        <v>4</v>
      </c>
      <c r="B24829" s="4" t="s">
        <v>5</v>
      </c>
    </row>
    <row r="24830" spans="1:10">
      <c r="A24830" t="n">
        <v>210846</v>
      </c>
      <c r="B24830" s="41" t="n">
        <v>28</v>
      </c>
    </row>
    <row r="24831" spans="1:10">
      <c r="A24831" t="s">
        <v>4</v>
      </c>
      <c r="B24831" s="4" t="s">
        <v>5</v>
      </c>
      <c r="C24831" s="4" t="s">
        <v>7</v>
      </c>
      <c r="D24831" s="4" t="s">
        <v>8</v>
      </c>
    </row>
    <row r="24832" spans="1:10">
      <c r="A24832" t="n">
        <v>210847</v>
      </c>
      <c r="B24832" s="42" t="n">
        <v>89</v>
      </c>
      <c r="C24832" s="7" t="n">
        <v>65533</v>
      </c>
      <c r="D24832" s="7" t="n">
        <v>1</v>
      </c>
    </row>
    <row r="24833" spans="1:8">
      <c r="A24833" t="s">
        <v>4</v>
      </c>
      <c r="B24833" s="4" t="s">
        <v>5</v>
      </c>
      <c r="C24833" s="4" t="s">
        <v>8</v>
      </c>
      <c r="D24833" s="4" t="s">
        <v>7</v>
      </c>
      <c r="E24833" s="4" t="s">
        <v>13</v>
      </c>
    </row>
    <row r="24834" spans="1:8">
      <c r="A24834" t="n">
        <v>210851</v>
      </c>
      <c r="B24834" s="27" t="n">
        <v>58</v>
      </c>
      <c r="C24834" s="7" t="n">
        <v>101</v>
      </c>
      <c r="D24834" s="7" t="n">
        <v>300</v>
      </c>
      <c r="E24834" s="7" t="n">
        <v>1</v>
      </c>
    </row>
    <row r="24835" spans="1:8">
      <c r="A24835" t="s">
        <v>4</v>
      </c>
      <c r="B24835" s="4" t="s">
        <v>5</v>
      </c>
      <c r="C24835" s="4" t="s">
        <v>8</v>
      </c>
      <c r="D24835" s="4" t="s">
        <v>7</v>
      </c>
    </row>
    <row r="24836" spans="1:8">
      <c r="A24836" t="n">
        <v>210859</v>
      </c>
      <c r="B24836" s="27" t="n">
        <v>58</v>
      </c>
      <c r="C24836" s="7" t="n">
        <v>254</v>
      </c>
      <c r="D24836" s="7" t="n">
        <v>0</v>
      </c>
    </row>
    <row r="24837" spans="1:8">
      <c r="A24837" t="s">
        <v>4</v>
      </c>
      <c r="B24837" s="4" t="s">
        <v>5</v>
      </c>
      <c r="C24837" s="4" t="s">
        <v>8</v>
      </c>
      <c r="D24837" s="4" t="s">
        <v>7</v>
      </c>
      <c r="E24837" s="4" t="s">
        <v>9</v>
      </c>
      <c r="F24837" s="4" t="s">
        <v>9</v>
      </c>
      <c r="G24837" s="4" t="s">
        <v>9</v>
      </c>
      <c r="H24837" s="4" t="s">
        <v>9</v>
      </c>
    </row>
    <row r="24838" spans="1:8">
      <c r="A24838" t="n">
        <v>210863</v>
      </c>
      <c r="B24838" s="39" t="n">
        <v>51</v>
      </c>
      <c r="C24838" s="7" t="n">
        <v>3</v>
      </c>
      <c r="D24838" s="7" t="n">
        <v>9</v>
      </c>
      <c r="E24838" s="7" t="s">
        <v>92</v>
      </c>
      <c r="F24838" s="7" t="s">
        <v>93</v>
      </c>
      <c r="G24838" s="7" t="s">
        <v>94</v>
      </c>
      <c r="H24838" s="7" t="s">
        <v>95</v>
      </c>
    </row>
    <row r="24839" spans="1:8">
      <c r="A24839" t="s">
        <v>4</v>
      </c>
      <c r="B24839" s="4" t="s">
        <v>5</v>
      </c>
      <c r="C24839" s="4" t="s">
        <v>8</v>
      </c>
      <c r="D24839" s="4" t="s">
        <v>7</v>
      </c>
      <c r="E24839" s="4" t="s">
        <v>9</v>
      </c>
      <c r="F24839" s="4" t="s">
        <v>9</v>
      </c>
      <c r="G24839" s="4" t="s">
        <v>9</v>
      </c>
      <c r="H24839" s="4" t="s">
        <v>9</v>
      </c>
    </row>
    <row r="24840" spans="1:8">
      <c r="A24840" t="n">
        <v>210892</v>
      </c>
      <c r="B24840" s="39" t="n">
        <v>51</v>
      </c>
      <c r="C24840" s="7" t="n">
        <v>3</v>
      </c>
      <c r="D24840" s="7" t="n">
        <v>15</v>
      </c>
      <c r="E24840" s="7" t="s">
        <v>95</v>
      </c>
      <c r="F24840" s="7" t="s">
        <v>95</v>
      </c>
      <c r="G24840" s="7" t="s">
        <v>94</v>
      </c>
      <c r="H24840" s="7" t="s">
        <v>95</v>
      </c>
    </row>
    <row r="24841" spans="1:8">
      <c r="A24841" t="s">
        <v>4</v>
      </c>
      <c r="B24841" s="4" t="s">
        <v>5</v>
      </c>
      <c r="C24841" s="4" t="s">
        <v>7</v>
      </c>
      <c r="D24841" s="4" t="s">
        <v>8</v>
      </c>
      <c r="E24841" s="4" t="s">
        <v>9</v>
      </c>
      <c r="F24841" s="4" t="s">
        <v>13</v>
      </c>
      <c r="G24841" s="4" t="s">
        <v>13</v>
      </c>
      <c r="H24841" s="4" t="s">
        <v>13</v>
      </c>
    </row>
    <row r="24842" spans="1:8">
      <c r="A24842" t="n">
        <v>210905</v>
      </c>
      <c r="B24842" s="52" t="n">
        <v>48</v>
      </c>
      <c r="C24842" s="7" t="n">
        <v>9</v>
      </c>
      <c r="D24842" s="7" t="n">
        <v>0</v>
      </c>
      <c r="E24842" s="7" t="s">
        <v>816</v>
      </c>
      <c r="F24842" s="7" t="n">
        <v>0</v>
      </c>
      <c r="G24842" s="7" t="n">
        <v>1</v>
      </c>
      <c r="H24842" s="7" t="n">
        <v>0</v>
      </c>
    </row>
    <row r="24843" spans="1:8">
      <c r="A24843" t="s">
        <v>4</v>
      </c>
      <c r="B24843" s="4" t="s">
        <v>5</v>
      </c>
      <c r="C24843" s="4" t="s">
        <v>8</v>
      </c>
      <c r="D24843" s="4" t="s">
        <v>7</v>
      </c>
      <c r="E24843" s="4" t="s">
        <v>9</v>
      </c>
      <c r="F24843" s="4" t="s">
        <v>9</v>
      </c>
      <c r="G24843" s="4" t="s">
        <v>9</v>
      </c>
      <c r="H24843" s="4" t="s">
        <v>9</v>
      </c>
    </row>
    <row r="24844" spans="1:8">
      <c r="A24844" t="n">
        <v>210931</v>
      </c>
      <c r="B24844" s="39" t="n">
        <v>51</v>
      </c>
      <c r="C24844" s="7" t="n">
        <v>3</v>
      </c>
      <c r="D24844" s="7" t="n">
        <v>7021</v>
      </c>
      <c r="E24844" s="7" t="s">
        <v>740</v>
      </c>
      <c r="F24844" s="7" t="s">
        <v>95</v>
      </c>
      <c r="G24844" s="7" t="s">
        <v>94</v>
      </c>
      <c r="H24844" s="7" t="s">
        <v>95</v>
      </c>
    </row>
    <row r="24845" spans="1:8">
      <c r="A24845" t="s">
        <v>4</v>
      </c>
      <c r="B24845" s="4" t="s">
        <v>5</v>
      </c>
      <c r="C24845" s="4" t="s">
        <v>8</v>
      </c>
      <c r="D24845" s="4" t="s">
        <v>8</v>
      </c>
      <c r="E24845" s="4" t="s">
        <v>13</v>
      </c>
      <c r="F24845" s="4" t="s">
        <v>13</v>
      </c>
      <c r="G24845" s="4" t="s">
        <v>13</v>
      </c>
      <c r="H24845" s="4" t="s">
        <v>7</v>
      </c>
    </row>
    <row r="24846" spans="1:8">
      <c r="A24846" t="n">
        <v>210944</v>
      </c>
      <c r="B24846" s="31" t="n">
        <v>45</v>
      </c>
      <c r="C24846" s="7" t="n">
        <v>2</v>
      </c>
      <c r="D24846" s="7" t="n">
        <v>3</v>
      </c>
      <c r="E24846" s="7" t="n">
        <v>-5.30000019073486</v>
      </c>
      <c r="F24846" s="7" t="n">
        <v>3.40000009536743</v>
      </c>
      <c r="G24846" s="7" t="n">
        <v>50.7999992370605</v>
      </c>
      <c r="H24846" s="7" t="n">
        <v>0</v>
      </c>
    </row>
    <row r="24847" spans="1:8">
      <c r="A24847" t="s">
        <v>4</v>
      </c>
      <c r="B24847" s="4" t="s">
        <v>5</v>
      </c>
      <c r="C24847" s="4" t="s">
        <v>8</v>
      </c>
      <c r="D24847" s="4" t="s">
        <v>8</v>
      </c>
      <c r="E24847" s="4" t="s">
        <v>13</v>
      </c>
      <c r="F24847" s="4" t="s">
        <v>13</v>
      </c>
      <c r="G24847" s="4" t="s">
        <v>13</v>
      </c>
      <c r="H24847" s="4" t="s">
        <v>7</v>
      </c>
      <c r="I24847" s="4" t="s">
        <v>8</v>
      </c>
    </row>
    <row r="24848" spans="1:8">
      <c r="A24848" t="n">
        <v>210961</v>
      </c>
      <c r="B24848" s="31" t="n">
        <v>45</v>
      </c>
      <c r="C24848" s="7" t="n">
        <v>4</v>
      </c>
      <c r="D24848" s="7" t="n">
        <v>3</v>
      </c>
      <c r="E24848" s="7" t="n">
        <v>12.8000001907349</v>
      </c>
      <c r="F24848" s="7" t="n">
        <v>156.600006103516</v>
      </c>
      <c r="G24848" s="7" t="n">
        <v>0</v>
      </c>
      <c r="H24848" s="7" t="n">
        <v>0</v>
      </c>
      <c r="I24848" s="7" t="n">
        <v>0</v>
      </c>
    </row>
    <row r="24849" spans="1:9">
      <c r="A24849" t="s">
        <v>4</v>
      </c>
      <c r="B24849" s="4" t="s">
        <v>5</v>
      </c>
      <c r="C24849" s="4" t="s">
        <v>8</v>
      </c>
      <c r="D24849" s="4" t="s">
        <v>8</v>
      </c>
      <c r="E24849" s="4" t="s">
        <v>13</v>
      </c>
      <c r="F24849" s="4" t="s">
        <v>7</v>
      </c>
    </row>
    <row r="24850" spans="1:9">
      <c r="A24850" t="n">
        <v>210979</v>
      </c>
      <c r="B24850" s="31" t="n">
        <v>45</v>
      </c>
      <c r="C24850" s="7" t="n">
        <v>5</v>
      </c>
      <c r="D24850" s="7" t="n">
        <v>3</v>
      </c>
      <c r="E24850" s="7" t="n">
        <v>4.5</v>
      </c>
      <c r="F24850" s="7" t="n">
        <v>0</v>
      </c>
    </row>
    <row r="24851" spans="1:9">
      <c r="A24851" t="s">
        <v>4</v>
      </c>
      <c r="B24851" s="4" t="s">
        <v>5</v>
      </c>
      <c r="C24851" s="4" t="s">
        <v>8</v>
      </c>
      <c r="D24851" s="4" t="s">
        <v>8</v>
      </c>
      <c r="E24851" s="4" t="s">
        <v>13</v>
      </c>
      <c r="F24851" s="4" t="s">
        <v>7</v>
      </c>
    </row>
    <row r="24852" spans="1:9">
      <c r="A24852" t="n">
        <v>210988</v>
      </c>
      <c r="B24852" s="31" t="n">
        <v>45</v>
      </c>
      <c r="C24852" s="7" t="n">
        <v>11</v>
      </c>
      <c r="D24852" s="7" t="n">
        <v>3</v>
      </c>
      <c r="E24852" s="7" t="n">
        <v>34</v>
      </c>
      <c r="F24852" s="7" t="n">
        <v>0</v>
      </c>
    </row>
    <row r="24853" spans="1:9">
      <c r="A24853" t="s">
        <v>4</v>
      </c>
      <c r="B24853" s="4" t="s">
        <v>5</v>
      </c>
      <c r="C24853" s="4" t="s">
        <v>8</v>
      </c>
      <c r="D24853" s="4" t="s">
        <v>8</v>
      </c>
      <c r="E24853" s="4" t="s">
        <v>13</v>
      </c>
      <c r="F24853" s="4" t="s">
        <v>13</v>
      </c>
      <c r="G24853" s="4" t="s">
        <v>13</v>
      </c>
      <c r="H24853" s="4" t="s">
        <v>7</v>
      </c>
    </row>
    <row r="24854" spans="1:9">
      <c r="A24854" t="n">
        <v>210997</v>
      </c>
      <c r="B24854" s="31" t="n">
        <v>45</v>
      </c>
      <c r="C24854" s="7" t="n">
        <v>2</v>
      </c>
      <c r="D24854" s="7" t="n">
        <v>3</v>
      </c>
      <c r="E24854" s="7" t="n">
        <v>-5.30000019073486</v>
      </c>
      <c r="F24854" s="7" t="n">
        <v>4.15000009536743</v>
      </c>
      <c r="G24854" s="7" t="n">
        <v>50.7999992370605</v>
      </c>
      <c r="H24854" s="7" t="n">
        <v>5000</v>
      </c>
    </row>
    <row r="24855" spans="1:9">
      <c r="A24855" t="s">
        <v>4</v>
      </c>
      <c r="B24855" s="4" t="s">
        <v>5</v>
      </c>
      <c r="C24855" s="4" t="s">
        <v>8</v>
      </c>
      <c r="D24855" s="4" t="s">
        <v>8</v>
      </c>
      <c r="E24855" s="4" t="s">
        <v>13</v>
      </c>
      <c r="F24855" s="4" t="s">
        <v>13</v>
      </c>
      <c r="G24855" s="4" t="s">
        <v>13</v>
      </c>
      <c r="H24855" s="4" t="s">
        <v>7</v>
      </c>
      <c r="I24855" s="4" t="s">
        <v>8</v>
      </c>
    </row>
    <row r="24856" spans="1:9">
      <c r="A24856" t="n">
        <v>211014</v>
      </c>
      <c r="B24856" s="31" t="n">
        <v>45</v>
      </c>
      <c r="C24856" s="7" t="n">
        <v>4</v>
      </c>
      <c r="D24856" s="7" t="n">
        <v>3</v>
      </c>
      <c r="E24856" s="7" t="n">
        <v>10</v>
      </c>
      <c r="F24856" s="7" t="n">
        <v>125.599998474121</v>
      </c>
      <c r="G24856" s="7" t="n">
        <v>0</v>
      </c>
      <c r="H24856" s="7" t="n">
        <v>5000</v>
      </c>
      <c r="I24856" s="7" t="n">
        <v>0</v>
      </c>
    </row>
    <row r="24857" spans="1:9">
      <c r="A24857" t="s">
        <v>4</v>
      </c>
      <c r="B24857" s="4" t="s">
        <v>5</v>
      </c>
      <c r="C24857" s="4" t="s">
        <v>8</v>
      </c>
      <c r="D24857" s="4" t="s">
        <v>8</v>
      </c>
      <c r="E24857" s="4" t="s">
        <v>13</v>
      </c>
      <c r="F24857" s="4" t="s">
        <v>7</v>
      </c>
    </row>
    <row r="24858" spans="1:9">
      <c r="A24858" t="n">
        <v>211032</v>
      </c>
      <c r="B24858" s="31" t="n">
        <v>45</v>
      </c>
      <c r="C24858" s="7" t="n">
        <v>5</v>
      </c>
      <c r="D24858" s="7" t="n">
        <v>3</v>
      </c>
      <c r="E24858" s="7" t="n">
        <v>5.5</v>
      </c>
      <c r="F24858" s="7" t="n">
        <v>5000</v>
      </c>
    </row>
    <row r="24859" spans="1:9">
      <c r="A24859" t="s">
        <v>4</v>
      </c>
      <c r="B24859" s="4" t="s">
        <v>5</v>
      </c>
      <c r="C24859" s="4" t="s">
        <v>8</v>
      </c>
      <c r="D24859" s="4" t="s">
        <v>7</v>
      </c>
    </row>
    <row r="24860" spans="1:9">
      <c r="A24860" t="n">
        <v>211041</v>
      </c>
      <c r="B24860" s="27" t="n">
        <v>58</v>
      </c>
      <c r="C24860" s="7" t="n">
        <v>255</v>
      </c>
      <c r="D24860" s="7" t="n">
        <v>0</v>
      </c>
    </row>
    <row r="24861" spans="1:9">
      <c r="A24861" t="s">
        <v>4</v>
      </c>
      <c r="B24861" s="4" t="s">
        <v>5</v>
      </c>
      <c r="C24861" s="4" t="s">
        <v>7</v>
      </c>
      <c r="D24861" s="4" t="s">
        <v>7</v>
      </c>
      <c r="E24861" s="4" t="s">
        <v>9</v>
      </c>
      <c r="F24861" s="4" t="s">
        <v>8</v>
      </c>
      <c r="G24861" s="4" t="s">
        <v>7</v>
      </c>
    </row>
    <row r="24862" spans="1:9">
      <c r="A24862" t="n">
        <v>211045</v>
      </c>
      <c r="B24862" s="97" t="n">
        <v>80</v>
      </c>
      <c r="C24862" s="7" t="n">
        <v>744</v>
      </c>
      <c r="D24862" s="7" t="n">
        <v>508</v>
      </c>
      <c r="E24862" s="7" t="s">
        <v>1262</v>
      </c>
      <c r="F24862" s="7" t="n">
        <v>1</v>
      </c>
      <c r="G24862" s="7" t="n">
        <v>0</v>
      </c>
    </row>
    <row r="24863" spans="1:9">
      <c r="A24863" t="s">
        <v>4</v>
      </c>
      <c r="B24863" s="4" t="s">
        <v>5</v>
      </c>
      <c r="C24863" s="4" t="s">
        <v>8</v>
      </c>
      <c r="D24863" s="4" t="s">
        <v>7</v>
      </c>
    </row>
    <row r="24864" spans="1:9">
      <c r="A24864" t="n">
        <v>211063</v>
      </c>
      <c r="B24864" s="31" t="n">
        <v>45</v>
      </c>
      <c r="C24864" s="7" t="n">
        <v>7</v>
      </c>
      <c r="D24864" s="7" t="n">
        <v>255</v>
      </c>
    </row>
    <row r="24865" spans="1:9">
      <c r="A24865" t="s">
        <v>4</v>
      </c>
      <c r="B24865" s="4" t="s">
        <v>5</v>
      </c>
      <c r="C24865" s="4" t="s">
        <v>8</v>
      </c>
      <c r="D24865" s="4" t="s">
        <v>7</v>
      </c>
      <c r="E24865" s="4" t="s">
        <v>9</v>
      </c>
    </row>
    <row r="24866" spans="1:9">
      <c r="A24866" t="n">
        <v>211067</v>
      </c>
      <c r="B24866" s="39" t="n">
        <v>51</v>
      </c>
      <c r="C24866" s="7" t="n">
        <v>4</v>
      </c>
      <c r="D24866" s="7" t="n">
        <v>7021</v>
      </c>
      <c r="E24866" s="7" t="s">
        <v>502</v>
      </c>
    </row>
    <row r="24867" spans="1:9">
      <c r="A24867" t="s">
        <v>4</v>
      </c>
      <c r="B24867" s="4" t="s">
        <v>5</v>
      </c>
      <c r="C24867" s="4" t="s">
        <v>7</v>
      </c>
    </row>
    <row r="24868" spans="1:9">
      <c r="A24868" t="n">
        <v>211080</v>
      </c>
      <c r="B24868" s="25" t="n">
        <v>16</v>
      </c>
      <c r="C24868" s="7" t="n">
        <v>0</v>
      </c>
    </row>
    <row r="24869" spans="1:9">
      <c r="A24869" t="s">
        <v>4</v>
      </c>
      <c r="B24869" s="4" t="s">
        <v>5</v>
      </c>
      <c r="C24869" s="4" t="s">
        <v>7</v>
      </c>
      <c r="D24869" s="4" t="s">
        <v>8</v>
      </c>
      <c r="E24869" s="4" t="s">
        <v>14</v>
      </c>
      <c r="F24869" s="4" t="s">
        <v>74</v>
      </c>
      <c r="G24869" s="4" t="s">
        <v>8</v>
      </c>
      <c r="H24869" s="4" t="s">
        <v>8</v>
      </c>
      <c r="I24869" s="4" t="s">
        <v>8</v>
      </c>
      <c r="J24869" s="4" t="s">
        <v>14</v>
      </c>
      <c r="K24869" s="4" t="s">
        <v>74</v>
      </c>
      <c r="L24869" s="4" t="s">
        <v>8</v>
      </c>
      <c r="M24869" s="4" t="s">
        <v>8</v>
      </c>
    </row>
    <row r="24870" spans="1:9">
      <c r="A24870" t="n">
        <v>211083</v>
      </c>
      <c r="B24870" s="40" t="n">
        <v>26</v>
      </c>
      <c r="C24870" s="7" t="n">
        <v>7021</v>
      </c>
      <c r="D24870" s="7" t="n">
        <v>17</v>
      </c>
      <c r="E24870" s="7" t="n">
        <v>32301</v>
      </c>
      <c r="F24870" s="7" t="s">
        <v>1263</v>
      </c>
      <c r="G24870" s="7" t="n">
        <v>2</v>
      </c>
      <c r="H24870" s="7" t="n">
        <v>3</v>
      </c>
      <c r="I24870" s="7" t="n">
        <v>17</v>
      </c>
      <c r="J24870" s="7" t="n">
        <v>32302</v>
      </c>
      <c r="K24870" s="7" t="s">
        <v>1264</v>
      </c>
      <c r="L24870" s="7" t="n">
        <v>2</v>
      </c>
      <c r="M24870" s="7" t="n">
        <v>0</v>
      </c>
    </row>
    <row r="24871" spans="1:9">
      <c r="A24871" t="s">
        <v>4</v>
      </c>
      <c r="B24871" s="4" t="s">
        <v>5</v>
      </c>
    </row>
    <row r="24872" spans="1:9">
      <c r="A24872" t="n">
        <v>211267</v>
      </c>
      <c r="B24872" s="41" t="n">
        <v>28</v>
      </c>
    </row>
    <row r="24873" spans="1:9">
      <c r="A24873" t="s">
        <v>4</v>
      </c>
      <c r="B24873" s="4" t="s">
        <v>5</v>
      </c>
      <c r="C24873" s="4" t="s">
        <v>7</v>
      </c>
      <c r="D24873" s="4" t="s">
        <v>8</v>
      </c>
    </row>
    <row r="24874" spans="1:9">
      <c r="A24874" t="n">
        <v>211268</v>
      </c>
      <c r="B24874" s="42" t="n">
        <v>89</v>
      </c>
      <c r="C24874" s="7" t="n">
        <v>65533</v>
      </c>
      <c r="D24874" s="7" t="n">
        <v>1</v>
      </c>
    </row>
    <row r="24875" spans="1:9">
      <c r="A24875" t="s">
        <v>4</v>
      </c>
      <c r="B24875" s="4" t="s">
        <v>5</v>
      </c>
      <c r="C24875" s="4" t="s">
        <v>8</v>
      </c>
      <c r="D24875" s="4" t="s">
        <v>7</v>
      </c>
      <c r="E24875" s="4" t="s">
        <v>13</v>
      </c>
    </row>
    <row r="24876" spans="1:9">
      <c r="A24876" t="n">
        <v>211272</v>
      </c>
      <c r="B24876" s="27" t="n">
        <v>58</v>
      </c>
      <c r="C24876" s="7" t="n">
        <v>101</v>
      </c>
      <c r="D24876" s="7" t="n">
        <v>300</v>
      </c>
      <c r="E24876" s="7" t="n">
        <v>1</v>
      </c>
    </row>
    <row r="24877" spans="1:9">
      <c r="A24877" t="s">
        <v>4</v>
      </c>
      <c r="B24877" s="4" t="s">
        <v>5</v>
      </c>
      <c r="C24877" s="4" t="s">
        <v>8</v>
      </c>
      <c r="D24877" s="4" t="s">
        <v>7</v>
      </c>
    </row>
    <row r="24878" spans="1:9">
      <c r="A24878" t="n">
        <v>211280</v>
      </c>
      <c r="B24878" s="27" t="n">
        <v>58</v>
      </c>
      <c r="C24878" s="7" t="n">
        <v>254</v>
      </c>
      <c r="D24878" s="7" t="n">
        <v>0</v>
      </c>
    </row>
    <row r="24879" spans="1:9">
      <c r="A24879" t="s">
        <v>4</v>
      </c>
      <c r="B24879" s="4" t="s">
        <v>5</v>
      </c>
      <c r="C24879" s="4" t="s">
        <v>8</v>
      </c>
      <c r="D24879" s="4" t="s">
        <v>8</v>
      </c>
      <c r="E24879" s="4" t="s">
        <v>13</v>
      </c>
      <c r="F24879" s="4" t="s">
        <v>13</v>
      </c>
      <c r="G24879" s="4" t="s">
        <v>13</v>
      </c>
      <c r="H24879" s="4" t="s">
        <v>7</v>
      </c>
    </row>
    <row r="24880" spans="1:9">
      <c r="A24880" t="n">
        <v>211284</v>
      </c>
      <c r="B24880" s="31" t="n">
        <v>45</v>
      </c>
      <c r="C24880" s="7" t="n">
        <v>2</v>
      </c>
      <c r="D24880" s="7" t="n">
        <v>3</v>
      </c>
      <c r="E24880" s="7" t="n">
        <v>-0.360000014305115</v>
      </c>
      <c r="F24880" s="7" t="n">
        <v>3.54999995231628</v>
      </c>
      <c r="G24880" s="7" t="n">
        <v>46.8199996948242</v>
      </c>
      <c r="H24880" s="7" t="n">
        <v>0</v>
      </c>
    </row>
    <row r="24881" spans="1:13">
      <c r="A24881" t="s">
        <v>4</v>
      </c>
      <c r="B24881" s="4" t="s">
        <v>5</v>
      </c>
      <c r="C24881" s="4" t="s">
        <v>8</v>
      </c>
      <c r="D24881" s="4" t="s">
        <v>8</v>
      </c>
      <c r="E24881" s="4" t="s">
        <v>13</v>
      </c>
      <c r="F24881" s="4" t="s">
        <v>13</v>
      </c>
      <c r="G24881" s="4" t="s">
        <v>13</v>
      </c>
      <c r="H24881" s="4" t="s">
        <v>7</v>
      </c>
      <c r="I24881" s="4" t="s">
        <v>8</v>
      </c>
    </row>
    <row r="24882" spans="1:13">
      <c r="A24882" t="n">
        <v>211301</v>
      </c>
      <c r="B24882" s="31" t="n">
        <v>45</v>
      </c>
      <c r="C24882" s="7" t="n">
        <v>4</v>
      </c>
      <c r="D24882" s="7" t="n">
        <v>3</v>
      </c>
      <c r="E24882" s="7" t="n">
        <v>0.140000000596046</v>
      </c>
      <c r="F24882" s="7" t="n">
        <v>109.690002441406</v>
      </c>
      <c r="G24882" s="7" t="n">
        <v>0</v>
      </c>
      <c r="H24882" s="7" t="n">
        <v>0</v>
      </c>
      <c r="I24882" s="7" t="n">
        <v>0</v>
      </c>
    </row>
    <row r="24883" spans="1:13">
      <c r="A24883" t="s">
        <v>4</v>
      </c>
      <c r="B24883" s="4" t="s">
        <v>5</v>
      </c>
      <c r="C24883" s="4" t="s">
        <v>8</v>
      </c>
      <c r="D24883" s="4" t="s">
        <v>8</v>
      </c>
      <c r="E24883" s="4" t="s">
        <v>13</v>
      </c>
      <c r="F24883" s="4" t="s">
        <v>7</v>
      </c>
    </row>
    <row r="24884" spans="1:13">
      <c r="A24884" t="n">
        <v>211319</v>
      </c>
      <c r="B24884" s="31" t="n">
        <v>45</v>
      </c>
      <c r="C24884" s="7" t="n">
        <v>5</v>
      </c>
      <c r="D24884" s="7" t="n">
        <v>3</v>
      </c>
      <c r="E24884" s="7" t="n">
        <v>3.79999995231628</v>
      </c>
      <c r="F24884" s="7" t="n">
        <v>0</v>
      </c>
    </row>
    <row r="24885" spans="1:13">
      <c r="A24885" t="s">
        <v>4</v>
      </c>
      <c r="B24885" s="4" t="s">
        <v>5</v>
      </c>
      <c r="C24885" s="4" t="s">
        <v>8</v>
      </c>
      <c r="D24885" s="4" t="s">
        <v>8</v>
      </c>
      <c r="E24885" s="4" t="s">
        <v>13</v>
      </c>
      <c r="F24885" s="4" t="s">
        <v>7</v>
      </c>
    </row>
    <row r="24886" spans="1:13">
      <c r="A24886" t="n">
        <v>211328</v>
      </c>
      <c r="B24886" s="31" t="n">
        <v>45</v>
      </c>
      <c r="C24886" s="7" t="n">
        <v>11</v>
      </c>
      <c r="D24886" s="7" t="n">
        <v>3</v>
      </c>
      <c r="E24886" s="7" t="n">
        <v>34</v>
      </c>
      <c r="F24886" s="7" t="n">
        <v>0</v>
      </c>
    </row>
    <row r="24887" spans="1:13">
      <c r="A24887" t="s">
        <v>4</v>
      </c>
      <c r="B24887" s="4" t="s">
        <v>5</v>
      </c>
      <c r="C24887" s="4" t="s">
        <v>8</v>
      </c>
      <c r="D24887" s="4" t="s">
        <v>7</v>
      </c>
    </row>
    <row r="24888" spans="1:13">
      <c r="A24888" t="n">
        <v>211337</v>
      </c>
      <c r="B24888" s="27" t="n">
        <v>58</v>
      </c>
      <c r="C24888" s="7" t="n">
        <v>255</v>
      </c>
      <c r="D24888" s="7" t="n">
        <v>0</v>
      </c>
    </row>
    <row r="24889" spans="1:13">
      <c r="A24889" t="s">
        <v>4</v>
      </c>
      <c r="B24889" s="4" t="s">
        <v>5</v>
      </c>
      <c r="C24889" s="4" t="s">
        <v>8</v>
      </c>
      <c r="D24889" s="4" t="s">
        <v>7</v>
      </c>
      <c r="E24889" s="4" t="s">
        <v>9</v>
      </c>
    </row>
    <row r="24890" spans="1:13">
      <c r="A24890" t="n">
        <v>211341</v>
      </c>
      <c r="B24890" s="39" t="n">
        <v>51</v>
      </c>
      <c r="C24890" s="7" t="n">
        <v>4</v>
      </c>
      <c r="D24890" s="7" t="n">
        <v>11</v>
      </c>
      <c r="E24890" s="7" t="s">
        <v>270</v>
      </c>
    </row>
    <row r="24891" spans="1:13">
      <c r="A24891" t="s">
        <v>4</v>
      </c>
      <c r="B24891" s="4" t="s">
        <v>5</v>
      </c>
      <c r="C24891" s="4" t="s">
        <v>7</v>
      </c>
    </row>
    <row r="24892" spans="1:13">
      <c r="A24892" t="n">
        <v>211354</v>
      </c>
      <c r="B24892" s="25" t="n">
        <v>16</v>
      </c>
      <c r="C24892" s="7" t="n">
        <v>0</v>
      </c>
    </row>
    <row r="24893" spans="1:13">
      <c r="A24893" t="s">
        <v>4</v>
      </c>
      <c r="B24893" s="4" t="s">
        <v>5</v>
      </c>
      <c r="C24893" s="4" t="s">
        <v>7</v>
      </c>
      <c r="D24893" s="4" t="s">
        <v>8</v>
      </c>
      <c r="E24893" s="4" t="s">
        <v>14</v>
      </c>
      <c r="F24893" s="4" t="s">
        <v>74</v>
      </c>
      <c r="G24893" s="4" t="s">
        <v>8</v>
      </c>
      <c r="H24893" s="4" t="s">
        <v>8</v>
      </c>
      <c r="I24893" s="4" t="s">
        <v>8</v>
      </c>
      <c r="J24893" s="4" t="s">
        <v>14</v>
      </c>
      <c r="K24893" s="4" t="s">
        <v>74</v>
      </c>
      <c r="L24893" s="4" t="s">
        <v>8</v>
      </c>
      <c r="M24893" s="4" t="s">
        <v>8</v>
      </c>
    </row>
    <row r="24894" spans="1:13">
      <c r="A24894" t="n">
        <v>211357</v>
      </c>
      <c r="B24894" s="40" t="n">
        <v>26</v>
      </c>
      <c r="C24894" s="7" t="n">
        <v>11</v>
      </c>
      <c r="D24894" s="7" t="n">
        <v>17</v>
      </c>
      <c r="E24894" s="7" t="n">
        <v>10384</v>
      </c>
      <c r="F24894" s="7" t="s">
        <v>1265</v>
      </c>
      <c r="G24894" s="7" t="n">
        <v>2</v>
      </c>
      <c r="H24894" s="7" t="n">
        <v>3</v>
      </c>
      <c r="I24894" s="7" t="n">
        <v>17</v>
      </c>
      <c r="J24894" s="7" t="n">
        <v>10385</v>
      </c>
      <c r="K24894" s="7" t="s">
        <v>1266</v>
      </c>
      <c r="L24894" s="7" t="n">
        <v>2</v>
      </c>
      <c r="M24894" s="7" t="n">
        <v>0</v>
      </c>
    </row>
    <row r="24895" spans="1:13">
      <c r="A24895" t="s">
        <v>4</v>
      </c>
      <c r="B24895" s="4" t="s">
        <v>5</v>
      </c>
    </row>
    <row r="24896" spans="1:13">
      <c r="A24896" t="n">
        <v>211441</v>
      </c>
      <c r="B24896" s="41" t="n">
        <v>28</v>
      </c>
    </row>
    <row r="24897" spans="1:13">
      <c r="A24897" t="s">
        <v>4</v>
      </c>
      <c r="B24897" s="4" t="s">
        <v>5</v>
      </c>
      <c r="C24897" s="4" t="s">
        <v>8</v>
      </c>
      <c r="D24897" s="4" t="s">
        <v>7</v>
      </c>
      <c r="E24897" s="4" t="s">
        <v>9</v>
      </c>
    </row>
    <row r="24898" spans="1:13">
      <c r="A24898" t="n">
        <v>211442</v>
      </c>
      <c r="B24898" s="39" t="n">
        <v>51</v>
      </c>
      <c r="C24898" s="7" t="n">
        <v>4</v>
      </c>
      <c r="D24898" s="7" t="n">
        <v>7021</v>
      </c>
      <c r="E24898" s="7" t="s">
        <v>633</v>
      </c>
    </row>
    <row r="24899" spans="1:13">
      <c r="A24899" t="s">
        <v>4</v>
      </c>
      <c r="B24899" s="4" t="s">
        <v>5</v>
      </c>
      <c r="C24899" s="4" t="s">
        <v>7</v>
      </c>
    </row>
    <row r="24900" spans="1:13">
      <c r="A24900" t="n">
        <v>211456</v>
      </c>
      <c r="B24900" s="25" t="n">
        <v>16</v>
      </c>
      <c r="C24900" s="7" t="n">
        <v>0</v>
      </c>
    </row>
    <row r="24901" spans="1:13">
      <c r="A24901" t="s">
        <v>4</v>
      </c>
      <c r="B24901" s="4" t="s">
        <v>5</v>
      </c>
      <c r="C24901" s="4" t="s">
        <v>7</v>
      </c>
      <c r="D24901" s="4" t="s">
        <v>8</v>
      </c>
      <c r="E24901" s="4" t="s">
        <v>14</v>
      </c>
      <c r="F24901" s="4" t="s">
        <v>74</v>
      </c>
      <c r="G24901" s="4" t="s">
        <v>8</v>
      </c>
      <c r="H24901" s="4" t="s">
        <v>8</v>
      </c>
    </row>
    <row r="24902" spans="1:13">
      <c r="A24902" t="n">
        <v>211459</v>
      </c>
      <c r="B24902" s="40" t="n">
        <v>26</v>
      </c>
      <c r="C24902" s="7" t="n">
        <v>7021</v>
      </c>
      <c r="D24902" s="7" t="n">
        <v>17</v>
      </c>
      <c r="E24902" s="7" t="n">
        <v>32303</v>
      </c>
      <c r="F24902" s="7" t="s">
        <v>1267</v>
      </c>
      <c r="G24902" s="7" t="n">
        <v>2</v>
      </c>
      <c r="H24902" s="7" t="n">
        <v>0</v>
      </c>
    </row>
    <row r="24903" spans="1:13">
      <c r="A24903" t="s">
        <v>4</v>
      </c>
      <c r="B24903" s="4" t="s">
        <v>5</v>
      </c>
    </row>
    <row r="24904" spans="1:13">
      <c r="A24904" t="n">
        <v>211513</v>
      </c>
      <c r="B24904" s="41" t="n">
        <v>28</v>
      </c>
    </row>
    <row r="24905" spans="1:13">
      <c r="A24905" t="s">
        <v>4</v>
      </c>
      <c r="B24905" s="4" t="s">
        <v>5</v>
      </c>
      <c r="C24905" s="4" t="s">
        <v>7</v>
      </c>
      <c r="D24905" s="4" t="s">
        <v>8</v>
      </c>
      <c r="E24905" s="4" t="s">
        <v>13</v>
      </c>
      <c r="F24905" s="4" t="s">
        <v>7</v>
      </c>
    </row>
    <row r="24906" spans="1:13">
      <c r="A24906" t="n">
        <v>211514</v>
      </c>
      <c r="B24906" s="63" t="n">
        <v>59</v>
      </c>
      <c r="C24906" s="7" t="n">
        <v>5</v>
      </c>
      <c r="D24906" s="7" t="n">
        <v>1</v>
      </c>
      <c r="E24906" s="7" t="n">
        <v>0.150000005960464</v>
      </c>
      <c r="F24906" s="7" t="n">
        <v>0</v>
      </c>
    </row>
    <row r="24907" spans="1:13">
      <c r="A24907" t="s">
        <v>4</v>
      </c>
      <c r="B24907" s="4" t="s">
        <v>5</v>
      </c>
      <c r="C24907" s="4" t="s">
        <v>7</v>
      </c>
      <c r="D24907" s="4" t="s">
        <v>8</v>
      </c>
      <c r="E24907" s="4" t="s">
        <v>13</v>
      </c>
      <c r="F24907" s="4" t="s">
        <v>7</v>
      </c>
    </row>
    <row r="24908" spans="1:13">
      <c r="A24908" t="n">
        <v>211524</v>
      </c>
      <c r="B24908" s="63" t="n">
        <v>59</v>
      </c>
      <c r="C24908" s="7" t="n">
        <v>12</v>
      </c>
      <c r="D24908" s="7" t="n">
        <v>1</v>
      </c>
      <c r="E24908" s="7" t="n">
        <v>0.150000005960464</v>
      </c>
      <c r="F24908" s="7" t="n">
        <v>0</v>
      </c>
    </row>
    <row r="24909" spans="1:13">
      <c r="A24909" t="s">
        <v>4</v>
      </c>
      <c r="B24909" s="4" t="s">
        <v>5</v>
      </c>
      <c r="C24909" s="4" t="s">
        <v>7</v>
      </c>
      <c r="D24909" s="4" t="s">
        <v>8</v>
      </c>
      <c r="E24909" s="4" t="s">
        <v>13</v>
      </c>
      <c r="F24909" s="4" t="s">
        <v>7</v>
      </c>
    </row>
    <row r="24910" spans="1:13">
      <c r="A24910" t="n">
        <v>211534</v>
      </c>
      <c r="B24910" s="63" t="n">
        <v>59</v>
      </c>
      <c r="C24910" s="7" t="n">
        <v>0</v>
      </c>
      <c r="D24910" s="7" t="n">
        <v>1</v>
      </c>
      <c r="E24910" s="7" t="n">
        <v>0.150000005960464</v>
      </c>
      <c r="F24910" s="7" t="n">
        <v>0</v>
      </c>
    </row>
    <row r="24911" spans="1:13">
      <c r="A24911" t="s">
        <v>4</v>
      </c>
      <c r="B24911" s="4" t="s">
        <v>5</v>
      </c>
      <c r="C24911" s="4" t="s">
        <v>7</v>
      </c>
      <c r="D24911" s="4" t="s">
        <v>8</v>
      </c>
      <c r="E24911" s="4" t="s">
        <v>13</v>
      </c>
      <c r="F24911" s="4" t="s">
        <v>7</v>
      </c>
    </row>
    <row r="24912" spans="1:13">
      <c r="A24912" t="n">
        <v>211544</v>
      </c>
      <c r="B24912" s="63" t="n">
        <v>59</v>
      </c>
      <c r="C24912" s="7" t="n">
        <v>1</v>
      </c>
      <c r="D24912" s="7" t="n">
        <v>1</v>
      </c>
      <c r="E24912" s="7" t="n">
        <v>0.150000005960464</v>
      </c>
      <c r="F24912" s="7" t="n">
        <v>0</v>
      </c>
    </row>
    <row r="24913" spans="1:8">
      <c r="A24913" t="s">
        <v>4</v>
      </c>
      <c r="B24913" s="4" t="s">
        <v>5</v>
      </c>
      <c r="C24913" s="4" t="s">
        <v>7</v>
      </c>
    </row>
    <row r="24914" spans="1:8">
      <c r="A24914" t="n">
        <v>211554</v>
      </c>
      <c r="B24914" s="25" t="n">
        <v>16</v>
      </c>
      <c r="C24914" s="7" t="n">
        <v>50</v>
      </c>
    </row>
    <row r="24915" spans="1:8">
      <c r="A24915" t="s">
        <v>4</v>
      </c>
      <c r="B24915" s="4" t="s">
        <v>5</v>
      </c>
      <c r="C24915" s="4" t="s">
        <v>7</v>
      </c>
      <c r="D24915" s="4" t="s">
        <v>8</v>
      </c>
      <c r="E24915" s="4" t="s">
        <v>13</v>
      </c>
      <c r="F24915" s="4" t="s">
        <v>7</v>
      </c>
    </row>
    <row r="24916" spans="1:8">
      <c r="A24916" t="n">
        <v>211557</v>
      </c>
      <c r="B24916" s="63" t="n">
        <v>59</v>
      </c>
      <c r="C24916" s="7" t="n">
        <v>6</v>
      </c>
      <c r="D24916" s="7" t="n">
        <v>1</v>
      </c>
      <c r="E24916" s="7" t="n">
        <v>0.150000005960464</v>
      </c>
      <c r="F24916" s="7" t="n">
        <v>0</v>
      </c>
    </row>
    <row r="24917" spans="1:8">
      <c r="A24917" t="s">
        <v>4</v>
      </c>
      <c r="B24917" s="4" t="s">
        <v>5</v>
      </c>
      <c r="C24917" s="4" t="s">
        <v>7</v>
      </c>
      <c r="D24917" s="4" t="s">
        <v>8</v>
      </c>
      <c r="E24917" s="4" t="s">
        <v>13</v>
      </c>
      <c r="F24917" s="4" t="s">
        <v>7</v>
      </c>
    </row>
    <row r="24918" spans="1:8">
      <c r="A24918" t="n">
        <v>211567</v>
      </c>
      <c r="B24918" s="63" t="n">
        <v>59</v>
      </c>
      <c r="C24918" s="7" t="n">
        <v>3</v>
      </c>
      <c r="D24918" s="7" t="n">
        <v>1</v>
      </c>
      <c r="E24918" s="7" t="n">
        <v>0.150000005960464</v>
      </c>
      <c r="F24918" s="7" t="n">
        <v>0</v>
      </c>
    </row>
    <row r="24919" spans="1:8">
      <c r="A24919" t="s">
        <v>4</v>
      </c>
      <c r="B24919" s="4" t="s">
        <v>5</v>
      </c>
      <c r="C24919" s="4" t="s">
        <v>7</v>
      </c>
      <c r="D24919" s="4" t="s">
        <v>8</v>
      </c>
      <c r="E24919" s="4" t="s">
        <v>13</v>
      </c>
      <c r="F24919" s="4" t="s">
        <v>7</v>
      </c>
    </row>
    <row r="24920" spans="1:8">
      <c r="A24920" t="n">
        <v>211577</v>
      </c>
      <c r="B24920" s="63" t="n">
        <v>59</v>
      </c>
      <c r="C24920" s="7" t="n">
        <v>4</v>
      </c>
      <c r="D24920" s="7" t="n">
        <v>1</v>
      </c>
      <c r="E24920" s="7" t="n">
        <v>0.150000005960464</v>
      </c>
      <c r="F24920" s="7" t="n">
        <v>0</v>
      </c>
    </row>
    <row r="24921" spans="1:8">
      <c r="A24921" t="s">
        <v>4</v>
      </c>
      <c r="B24921" s="4" t="s">
        <v>5</v>
      </c>
      <c r="C24921" s="4" t="s">
        <v>7</v>
      </c>
      <c r="D24921" s="4" t="s">
        <v>8</v>
      </c>
      <c r="E24921" s="4" t="s">
        <v>13</v>
      </c>
      <c r="F24921" s="4" t="s">
        <v>7</v>
      </c>
    </row>
    <row r="24922" spans="1:8">
      <c r="A24922" t="n">
        <v>211587</v>
      </c>
      <c r="B24922" s="63" t="n">
        <v>59</v>
      </c>
      <c r="C24922" s="7" t="n">
        <v>7</v>
      </c>
      <c r="D24922" s="7" t="n">
        <v>1</v>
      </c>
      <c r="E24922" s="7" t="n">
        <v>0.150000005960464</v>
      </c>
      <c r="F24922" s="7" t="n">
        <v>0</v>
      </c>
    </row>
    <row r="24923" spans="1:8">
      <c r="A24923" t="s">
        <v>4</v>
      </c>
      <c r="B24923" s="4" t="s">
        <v>5</v>
      </c>
      <c r="C24923" s="4" t="s">
        <v>7</v>
      </c>
    </row>
    <row r="24924" spans="1:8">
      <c r="A24924" t="n">
        <v>211597</v>
      </c>
      <c r="B24924" s="25" t="n">
        <v>16</v>
      </c>
      <c r="C24924" s="7" t="n">
        <v>50</v>
      </c>
    </row>
    <row r="24925" spans="1:8">
      <c r="A24925" t="s">
        <v>4</v>
      </c>
      <c r="B24925" s="4" t="s">
        <v>5</v>
      </c>
      <c r="C24925" s="4" t="s">
        <v>7</v>
      </c>
      <c r="D24925" s="4" t="s">
        <v>8</v>
      </c>
      <c r="E24925" s="4" t="s">
        <v>13</v>
      </c>
      <c r="F24925" s="4" t="s">
        <v>7</v>
      </c>
    </row>
    <row r="24926" spans="1:8">
      <c r="A24926" t="n">
        <v>211600</v>
      </c>
      <c r="B24926" s="63" t="n">
        <v>59</v>
      </c>
      <c r="C24926" s="7" t="n">
        <v>8</v>
      </c>
      <c r="D24926" s="7" t="n">
        <v>1</v>
      </c>
      <c r="E24926" s="7" t="n">
        <v>0.150000005960464</v>
      </c>
      <c r="F24926" s="7" t="n">
        <v>0</v>
      </c>
    </row>
    <row r="24927" spans="1:8">
      <c r="A24927" t="s">
        <v>4</v>
      </c>
      <c r="B24927" s="4" t="s">
        <v>5</v>
      </c>
      <c r="C24927" s="4" t="s">
        <v>7</v>
      </c>
      <c r="D24927" s="4" t="s">
        <v>8</v>
      </c>
      <c r="E24927" s="4" t="s">
        <v>13</v>
      </c>
      <c r="F24927" s="4" t="s">
        <v>7</v>
      </c>
    </row>
    <row r="24928" spans="1:8">
      <c r="A24928" t="n">
        <v>211610</v>
      </c>
      <c r="B24928" s="63" t="n">
        <v>59</v>
      </c>
      <c r="C24928" s="7" t="n">
        <v>9</v>
      </c>
      <c r="D24928" s="7" t="n">
        <v>1</v>
      </c>
      <c r="E24928" s="7" t="n">
        <v>0.150000005960464</v>
      </c>
      <c r="F24928" s="7" t="n">
        <v>0</v>
      </c>
    </row>
    <row r="24929" spans="1:6">
      <c r="A24929" t="s">
        <v>4</v>
      </c>
      <c r="B24929" s="4" t="s">
        <v>5</v>
      </c>
      <c r="C24929" s="4" t="s">
        <v>7</v>
      </c>
      <c r="D24929" s="4" t="s">
        <v>8</v>
      </c>
      <c r="E24929" s="4" t="s">
        <v>13</v>
      </c>
      <c r="F24929" s="4" t="s">
        <v>7</v>
      </c>
    </row>
    <row r="24930" spans="1:6">
      <c r="A24930" t="n">
        <v>211620</v>
      </c>
      <c r="B24930" s="63" t="n">
        <v>59</v>
      </c>
      <c r="C24930" s="7" t="n">
        <v>13</v>
      </c>
      <c r="D24930" s="7" t="n">
        <v>1</v>
      </c>
      <c r="E24930" s="7" t="n">
        <v>0.150000005960464</v>
      </c>
      <c r="F24930" s="7" t="n">
        <v>0</v>
      </c>
    </row>
    <row r="24931" spans="1:6">
      <c r="A24931" t="s">
        <v>4</v>
      </c>
      <c r="B24931" s="4" t="s">
        <v>5</v>
      </c>
      <c r="C24931" s="4" t="s">
        <v>7</v>
      </c>
      <c r="D24931" s="4" t="s">
        <v>8</v>
      </c>
      <c r="E24931" s="4" t="s">
        <v>13</v>
      </c>
      <c r="F24931" s="4" t="s">
        <v>7</v>
      </c>
    </row>
    <row r="24932" spans="1:6">
      <c r="A24932" t="n">
        <v>211630</v>
      </c>
      <c r="B24932" s="63" t="n">
        <v>59</v>
      </c>
      <c r="C24932" s="7" t="n">
        <v>7032</v>
      </c>
      <c r="D24932" s="7" t="n">
        <v>1</v>
      </c>
      <c r="E24932" s="7" t="n">
        <v>0.150000005960464</v>
      </c>
      <c r="F24932" s="7" t="n">
        <v>0</v>
      </c>
    </row>
    <row r="24933" spans="1:6">
      <c r="A24933" t="s">
        <v>4</v>
      </c>
      <c r="B24933" s="4" t="s">
        <v>5</v>
      </c>
      <c r="C24933" s="4" t="s">
        <v>7</v>
      </c>
    </row>
    <row r="24934" spans="1:6">
      <c r="A24934" t="n">
        <v>211640</v>
      </c>
      <c r="B24934" s="25" t="n">
        <v>16</v>
      </c>
      <c r="C24934" s="7" t="n">
        <v>50</v>
      </c>
    </row>
    <row r="24935" spans="1:6">
      <c r="A24935" t="s">
        <v>4</v>
      </c>
      <c r="B24935" s="4" t="s">
        <v>5</v>
      </c>
      <c r="C24935" s="4" t="s">
        <v>7</v>
      </c>
      <c r="D24935" s="4" t="s">
        <v>8</v>
      </c>
      <c r="E24935" s="4" t="s">
        <v>13</v>
      </c>
      <c r="F24935" s="4" t="s">
        <v>7</v>
      </c>
    </row>
    <row r="24936" spans="1:6">
      <c r="A24936" t="n">
        <v>211643</v>
      </c>
      <c r="B24936" s="63" t="n">
        <v>59</v>
      </c>
      <c r="C24936" s="7" t="n">
        <v>2</v>
      </c>
      <c r="D24936" s="7" t="n">
        <v>1</v>
      </c>
      <c r="E24936" s="7" t="n">
        <v>0.150000005960464</v>
      </c>
      <c r="F24936" s="7" t="n">
        <v>0</v>
      </c>
    </row>
    <row r="24937" spans="1:6">
      <c r="A24937" t="s">
        <v>4</v>
      </c>
      <c r="B24937" s="4" t="s">
        <v>5</v>
      </c>
      <c r="C24937" s="4" t="s">
        <v>7</v>
      </c>
      <c r="D24937" s="4" t="s">
        <v>8</v>
      </c>
      <c r="E24937" s="4" t="s">
        <v>13</v>
      </c>
      <c r="F24937" s="4" t="s">
        <v>7</v>
      </c>
    </row>
    <row r="24938" spans="1:6">
      <c r="A24938" t="n">
        <v>211653</v>
      </c>
      <c r="B24938" s="63" t="n">
        <v>59</v>
      </c>
      <c r="C24938" s="7" t="n">
        <v>11</v>
      </c>
      <c r="D24938" s="7" t="n">
        <v>1</v>
      </c>
      <c r="E24938" s="7" t="n">
        <v>0.150000005960464</v>
      </c>
      <c r="F24938" s="7" t="n">
        <v>0</v>
      </c>
    </row>
    <row r="24939" spans="1:6">
      <c r="A24939" t="s">
        <v>4</v>
      </c>
      <c r="B24939" s="4" t="s">
        <v>5</v>
      </c>
      <c r="C24939" s="4" t="s">
        <v>7</v>
      </c>
      <c r="D24939" s="4" t="s">
        <v>8</v>
      </c>
      <c r="E24939" s="4" t="s">
        <v>13</v>
      </c>
      <c r="F24939" s="4" t="s">
        <v>7</v>
      </c>
    </row>
    <row r="24940" spans="1:6">
      <c r="A24940" t="n">
        <v>211663</v>
      </c>
      <c r="B24940" s="63" t="n">
        <v>59</v>
      </c>
      <c r="C24940" s="7" t="n">
        <v>80</v>
      </c>
      <c r="D24940" s="7" t="n">
        <v>1</v>
      </c>
      <c r="E24940" s="7" t="n">
        <v>0.150000005960464</v>
      </c>
      <c r="F24940" s="7" t="n">
        <v>0</v>
      </c>
    </row>
    <row r="24941" spans="1:6">
      <c r="A24941" t="s">
        <v>4</v>
      </c>
      <c r="B24941" s="4" t="s">
        <v>5</v>
      </c>
      <c r="C24941" s="4" t="s">
        <v>7</v>
      </c>
      <c r="D24941" s="4" t="s">
        <v>8</v>
      </c>
      <c r="E24941" s="4" t="s">
        <v>13</v>
      </c>
      <c r="F24941" s="4" t="s">
        <v>7</v>
      </c>
    </row>
    <row r="24942" spans="1:6">
      <c r="A24942" t="n">
        <v>211673</v>
      </c>
      <c r="B24942" s="63" t="n">
        <v>59</v>
      </c>
      <c r="C24942" s="7" t="n">
        <v>18</v>
      </c>
      <c r="D24942" s="7" t="n">
        <v>1</v>
      </c>
      <c r="E24942" s="7" t="n">
        <v>0.150000005960464</v>
      </c>
      <c r="F24942" s="7" t="n">
        <v>0</v>
      </c>
    </row>
    <row r="24943" spans="1:6">
      <c r="A24943" t="s">
        <v>4</v>
      </c>
      <c r="B24943" s="4" t="s">
        <v>5</v>
      </c>
      <c r="C24943" s="4" t="s">
        <v>7</v>
      </c>
    </row>
    <row r="24944" spans="1:6">
      <c r="A24944" t="n">
        <v>211683</v>
      </c>
      <c r="B24944" s="25" t="n">
        <v>16</v>
      </c>
      <c r="C24944" s="7" t="n">
        <v>1500</v>
      </c>
    </row>
    <row r="24945" spans="1:6">
      <c r="A24945" t="s">
        <v>4</v>
      </c>
      <c r="B24945" s="4" t="s">
        <v>5</v>
      </c>
      <c r="C24945" s="4" t="s">
        <v>8</v>
      </c>
      <c r="D24945" s="4" t="s">
        <v>7</v>
      </c>
      <c r="E24945" s="4" t="s">
        <v>9</v>
      </c>
    </row>
    <row r="24946" spans="1:6">
      <c r="A24946" t="n">
        <v>211686</v>
      </c>
      <c r="B24946" s="39" t="n">
        <v>51</v>
      </c>
      <c r="C24946" s="7" t="n">
        <v>4</v>
      </c>
      <c r="D24946" s="7" t="n">
        <v>7021</v>
      </c>
      <c r="E24946" s="7" t="s">
        <v>85</v>
      </c>
    </row>
    <row r="24947" spans="1:6">
      <c r="A24947" t="s">
        <v>4</v>
      </c>
      <c r="B24947" s="4" t="s">
        <v>5</v>
      </c>
      <c r="C24947" s="4" t="s">
        <v>7</v>
      </c>
    </row>
    <row r="24948" spans="1:6">
      <c r="A24948" t="n">
        <v>211700</v>
      </c>
      <c r="B24948" s="25" t="n">
        <v>16</v>
      </c>
      <c r="C24948" s="7" t="n">
        <v>0</v>
      </c>
    </row>
    <row r="24949" spans="1:6">
      <c r="A24949" t="s">
        <v>4</v>
      </c>
      <c r="B24949" s="4" t="s">
        <v>5</v>
      </c>
      <c r="C24949" s="4" t="s">
        <v>7</v>
      </c>
      <c r="D24949" s="4" t="s">
        <v>8</v>
      </c>
      <c r="E24949" s="4" t="s">
        <v>14</v>
      </c>
      <c r="F24949" s="4" t="s">
        <v>74</v>
      </c>
      <c r="G24949" s="4" t="s">
        <v>8</v>
      </c>
      <c r="H24949" s="4" t="s">
        <v>8</v>
      </c>
      <c r="I24949" s="4" t="s">
        <v>8</v>
      </c>
      <c r="J24949" s="4" t="s">
        <v>14</v>
      </c>
      <c r="K24949" s="4" t="s">
        <v>74</v>
      </c>
      <c r="L24949" s="4" t="s">
        <v>8</v>
      </c>
      <c r="M24949" s="4" t="s">
        <v>8</v>
      </c>
    </row>
    <row r="24950" spans="1:6">
      <c r="A24950" t="n">
        <v>211703</v>
      </c>
      <c r="B24950" s="40" t="n">
        <v>26</v>
      </c>
      <c r="C24950" s="7" t="n">
        <v>7021</v>
      </c>
      <c r="D24950" s="7" t="n">
        <v>17</v>
      </c>
      <c r="E24950" s="7" t="n">
        <v>32304</v>
      </c>
      <c r="F24950" s="7" t="s">
        <v>1268</v>
      </c>
      <c r="G24950" s="7" t="n">
        <v>2</v>
      </c>
      <c r="H24950" s="7" t="n">
        <v>3</v>
      </c>
      <c r="I24950" s="7" t="n">
        <v>17</v>
      </c>
      <c r="J24950" s="7" t="n">
        <v>32305</v>
      </c>
      <c r="K24950" s="7" t="s">
        <v>1269</v>
      </c>
      <c r="L24950" s="7" t="n">
        <v>2</v>
      </c>
      <c r="M24950" s="7" t="n">
        <v>0</v>
      </c>
    </row>
    <row r="24951" spans="1:6">
      <c r="A24951" t="s">
        <v>4</v>
      </c>
      <c r="B24951" s="4" t="s">
        <v>5</v>
      </c>
    </row>
    <row r="24952" spans="1:6">
      <c r="A24952" t="n">
        <v>211875</v>
      </c>
      <c r="B24952" s="41" t="n">
        <v>28</v>
      </c>
    </row>
    <row r="24953" spans="1:6">
      <c r="A24953" t="s">
        <v>4</v>
      </c>
      <c r="B24953" s="4" t="s">
        <v>5</v>
      </c>
      <c r="C24953" s="4" t="s">
        <v>7</v>
      </c>
      <c r="D24953" s="4" t="s">
        <v>8</v>
      </c>
    </row>
    <row r="24954" spans="1:6">
      <c r="A24954" t="n">
        <v>211876</v>
      </c>
      <c r="B24954" s="42" t="n">
        <v>89</v>
      </c>
      <c r="C24954" s="7" t="n">
        <v>65533</v>
      </c>
      <c r="D24954" s="7" t="n">
        <v>1</v>
      </c>
    </row>
    <row r="24955" spans="1:6">
      <c r="A24955" t="s">
        <v>4</v>
      </c>
      <c r="B24955" s="4" t="s">
        <v>5</v>
      </c>
      <c r="C24955" s="4" t="s">
        <v>8</v>
      </c>
      <c r="D24955" s="4" t="s">
        <v>7</v>
      </c>
      <c r="E24955" s="4" t="s">
        <v>13</v>
      </c>
    </row>
    <row r="24956" spans="1:6">
      <c r="A24956" t="n">
        <v>211880</v>
      </c>
      <c r="B24956" s="27" t="n">
        <v>58</v>
      </c>
      <c r="C24956" s="7" t="n">
        <v>101</v>
      </c>
      <c r="D24956" s="7" t="n">
        <v>300</v>
      </c>
      <c r="E24956" s="7" t="n">
        <v>1</v>
      </c>
    </row>
    <row r="24957" spans="1:6">
      <c r="A24957" t="s">
        <v>4</v>
      </c>
      <c r="B24957" s="4" t="s">
        <v>5</v>
      </c>
      <c r="C24957" s="4" t="s">
        <v>8</v>
      </c>
      <c r="D24957" s="4" t="s">
        <v>7</v>
      </c>
    </row>
    <row r="24958" spans="1:6">
      <c r="A24958" t="n">
        <v>211888</v>
      </c>
      <c r="B24958" s="27" t="n">
        <v>58</v>
      </c>
      <c r="C24958" s="7" t="n">
        <v>254</v>
      </c>
      <c r="D24958" s="7" t="n">
        <v>0</v>
      </c>
    </row>
    <row r="24959" spans="1:6">
      <c r="A24959" t="s">
        <v>4</v>
      </c>
      <c r="B24959" s="4" t="s">
        <v>5</v>
      </c>
      <c r="C24959" s="4" t="s">
        <v>7</v>
      </c>
      <c r="D24959" s="4" t="s">
        <v>13</v>
      </c>
      <c r="E24959" s="4" t="s">
        <v>13</v>
      </c>
      <c r="F24959" s="4" t="s">
        <v>13</v>
      </c>
      <c r="G24959" s="4" t="s">
        <v>13</v>
      </c>
    </row>
    <row r="24960" spans="1:6">
      <c r="A24960" t="n">
        <v>211892</v>
      </c>
      <c r="B24960" s="46" t="n">
        <v>46</v>
      </c>
      <c r="C24960" s="7" t="n">
        <v>0</v>
      </c>
      <c r="D24960" s="7" t="n">
        <v>-0.5</v>
      </c>
      <c r="E24960" s="7" t="n">
        <v>2</v>
      </c>
      <c r="F24960" s="7" t="n">
        <v>41.9500007629395</v>
      </c>
      <c r="G24960" s="7" t="n">
        <v>0</v>
      </c>
    </row>
    <row r="24961" spans="1:13">
      <c r="A24961" t="s">
        <v>4</v>
      </c>
      <c r="B24961" s="4" t="s">
        <v>5</v>
      </c>
      <c r="C24961" s="4" t="s">
        <v>7</v>
      </c>
      <c r="D24961" s="4" t="s">
        <v>13</v>
      </c>
      <c r="E24961" s="4" t="s">
        <v>13</v>
      </c>
      <c r="F24961" s="4" t="s">
        <v>13</v>
      </c>
      <c r="G24961" s="4" t="s">
        <v>13</v>
      </c>
    </row>
    <row r="24962" spans="1:13">
      <c r="A24962" t="n">
        <v>211911</v>
      </c>
      <c r="B24962" s="46" t="n">
        <v>46</v>
      </c>
      <c r="C24962" s="7" t="n">
        <v>1</v>
      </c>
      <c r="D24962" s="7" t="n">
        <v>0.449999988079071</v>
      </c>
      <c r="E24962" s="7" t="n">
        <v>2</v>
      </c>
      <c r="F24962" s="7" t="n">
        <v>42</v>
      </c>
      <c r="G24962" s="7" t="n">
        <v>0</v>
      </c>
    </row>
    <row r="24963" spans="1:13">
      <c r="A24963" t="s">
        <v>4</v>
      </c>
      <c r="B24963" s="4" t="s">
        <v>5</v>
      </c>
      <c r="C24963" s="4" t="s">
        <v>7</v>
      </c>
      <c r="D24963" s="4" t="s">
        <v>13</v>
      </c>
      <c r="E24963" s="4" t="s">
        <v>13</v>
      </c>
      <c r="F24963" s="4" t="s">
        <v>13</v>
      </c>
      <c r="G24963" s="4" t="s">
        <v>13</v>
      </c>
    </row>
    <row r="24964" spans="1:13">
      <c r="A24964" t="n">
        <v>211930</v>
      </c>
      <c r="B24964" s="46" t="n">
        <v>46</v>
      </c>
      <c r="C24964" s="7" t="n">
        <v>2</v>
      </c>
      <c r="D24964" s="7" t="n">
        <v>1.39999997615814</v>
      </c>
      <c r="E24964" s="7" t="n">
        <v>2</v>
      </c>
      <c r="F24964" s="7" t="n">
        <v>41.0499992370605</v>
      </c>
      <c r="G24964" s="7" t="n">
        <v>0</v>
      </c>
    </row>
    <row r="24965" spans="1:13">
      <c r="A24965" t="s">
        <v>4</v>
      </c>
      <c r="B24965" s="4" t="s">
        <v>5</v>
      </c>
      <c r="C24965" s="4" t="s">
        <v>7</v>
      </c>
      <c r="D24965" s="4" t="s">
        <v>13</v>
      </c>
      <c r="E24965" s="4" t="s">
        <v>13</v>
      </c>
      <c r="F24965" s="4" t="s">
        <v>13</v>
      </c>
      <c r="G24965" s="4" t="s">
        <v>13</v>
      </c>
    </row>
    <row r="24966" spans="1:13">
      <c r="A24966" t="n">
        <v>211949</v>
      </c>
      <c r="B24966" s="46" t="n">
        <v>46</v>
      </c>
      <c r="C24966" s="7" t="n">
        <v>3</v>
      </c>
      <c r="D24966" s="7" t="n">
        <v>-0.150000005960464</v>
      </c>
      <c r="E24966" s="7" t="n">
        <v>2</v>
      </c>
      <c r="F24966" s="7" t="n">
        <v>41.4500007629395</v>
      </c>
      <c r="G24966" s="7" t="n">
        <v>0</v>
      </c>
    </row>
    <row r="24967" spans="1:13">
      <c r="A24967" t="s">
        <v>4</v>
      </c>
      <c r="B24967" s="4" t="s">
        <v>5</v>
      </c>
      <c r="C24967" s="4" t="s">
        <v>7</v>
      </c>
      <c r="D24967" s="4" t="s">
        <v>13</v>
      </c>
      <c r="E24967" s="4" t="s">
        <v>13</v>
      </c>
      <c r="F24967" s="4" t="s">
        <v>13</v>
      </c>
      <c r="G24967" s="4" t="s">
        <v>13</v>
      </c>
    </row>
    <row r="24968" spans="1:13">
      <c r="A24968" t="n">
        <v>211968</v>
      </c>
      <c r="B24968" s="46" t="n">
        <v>46</v>
      </c>
      <c r="C24968" s="7" t="n">
        <v>4</v>
      </c>
      <c r="D24968" s="7" t="n">
        <v>-1.25</v>
      </c>
      <c r="E24968" s="7" t="n">
        <v>2</v>
      </c>
      <c r="F24968" s="7" t="n">
        <v>41.0999984741211</v>
      </c>
      <c r="G24968" s="7" t="n">
        <v>0</v>
      </c>
    </row>
    <row r="24969" spans="1:13">
      <c r="A24969" t="s">
        <v>4</v>
      </c>
      <c r="B24969" s="4" t="s">
        <v>5</v>
      </c>
      <c r="C24969" s="4" t="s">
        <v>7</v>
      </c>
      <c r="D24969" s="4" t="s">
        <v>13</v>
      </c>
      <c r="E24969" s="4" t="s">
        <v>13</v>
      </c>
      <c r="F24969" s="4" t="s">
        <v>13</v>
      </c>
      <c r="G24969" s="4" t="s">
        <v>13</v>
      </c>
    </row>
    <row r="24970" spans="1:13">
      <c r="A24970" t="n">
        <v>211987</v>
      </c>
      <c r="B24970" s="46" t="n">
        <v>46</v>
      </c>
      <c r="C24970" s="7" t="n">
        <v>5</v>
      </c>
      <c r="D24970" s="7" t="n">
        <v>-0.449999988079071</v>
      </c>
      <c r="E24970" s="7" t="n">
        <v>2</v>
      </c>
      <c r="F24970" s="7" t="n">
        <v>40.0999984741211</v>
      </c>
      <c r="G24970" s="7" t="n">
        <v>0</v>
      </c>
    </row>
    <row r="24971" spans="1:13">
      <c r="A24971" t="s">
        <v>4</v>
      </c>
      <c r="B24971" s="4" t="s">
        <v>5</v>
      </c>
      <c r="C24971" s="4" t="s">
        <v>7</v>
      </c>
      <c r="D24971" s="4" t="s">
        <v>13</v>
      </c>
      <c r="E24971" s="4" t="s">
        <v>13</v>
      </c>
      <c r="F24971" s="4" t="s">
        <v>13</v>
      </c>
      <c r="G24971" s="4" t="s">
        <v>13</v>
      </c>
    </row>
    <row r="24972" spans="1:13">
      <c r="A24972" t="n">
        <v>212006</v>
      </c>
      <c r="B24972" s="46" t="n">
        <v>46</v>
      </c>
      <c r="C24972" s="7" t="n">
        <v>6</v>
      </c>
      <c r="D24972" s="7" t="n">
        <v>0.550000011920929</v>
      </c>
      <c r="E24972" s="7" t="n">
        <v>2</v>
      </c>
      <c r="F24972" s="7" t="n">
        <v>40.5499992370605</v>
      </c>
      <c r="G24972" s="7" t="n">
        <v>0</v>
      </c>
    </row>
    <row r="24973" spans="1:13">
      <c r="A24973" t="s">
        <v>4</v>
      </c>
      <c r="B24973" s="4" t="s">
        <v>5</v>
      </c>
      <c r="C24973" s="4" t="s">
        <v>7</v>
      </c>
      <c r="D24973" s="4" t="s">
        <v>13</v>
      </c>
      <c r="E24973" s="4" t="s">
        <v>13</v>
      </c>
      <c r="F24973" s="4" t="s">
        <v>13</v>
      </c>
      <c r="G24973" s="4" t="s">
        <v>13</v>
      </c>
    </row>
    <row r="24974" spans="1:13">
      <c r="A24974" t="n">
        <v>212025</v>
      </c>
      <c r="B24974" s="46" t="n">
        <v>46</v>
      </c>
      <c r="C24974" s="7" t="n">
        <v>7</v>
      </c>
      <c r="D24974" s="7" t="n">
        <v>1.14999997615814</v>
      </c>
      <c r="E24974" s="7" t="n">
        <v>2</v>
      </c>
      <c r="F24974" s="7" t="n">
        <v>39.9500007629395</v>
      </c>
      <c r="G24974" s="7" t="n">
        <v>0</v>
      </c>
    </row>
    <row r="24975" spans="1:13">
      <c r="A24975" t="s">
        <v>4</v>
      </c>
      <c r="B24975" s="4" t="s">
        <v>5</v>
      </c>
      <c r="C24975" s="4" t="s">
        <v>7</v>
      </c>
      <c r="D24975" s="4" t="s">
        <v>13</v>
      </c>
      <c r="E24975" s="4" t="s">
        <v>13</v>
      </c>
      <c r="F24975" s="4" t="s">
        <v>13</v>
      </c>
      <c r="G24975" s="4" t="s">
        <v>13</v>
      </c>
    </row>
    <row r="24976" spans="1:13">
      <c r="A24976" t="n">
        <v>212044</v>
      </c>
      <c r="B24976" s="46" t="n">
        <v>46</v>
      </c>
      <c r="C24976" s="7" t="n">
        <v>8</v>
      </c>
      <c r="D24976" s="7" t="n">
        <v>0.400000005960464</v>
      </c>
      <c r="E24976" s="7" t="n">
        <v>2</v>
      </c>
      <c r="F24976" s="7" t="n">
        <v>39.3499984741211</v>
      </c>
      <c r="G24976" s="7" t="n">
        <v>0</v>
      </c>
    </row>
    <row r="24977" spans="1:7">
      <c r="A24977" t="s">
        <v>4</v>
      </c>
      <c r="B24977" s="4" t="s">
        <v>5</v>
      </c>
      <c r="C24977" s="4" t="s">
        <v>7</v>
      </c>
      <c r="D24977" s="4" t="s">
        <v>13</v>
      </c>
      <c r="E24977" s="4" t="s">
        <v>13</v>
      </c>
      <c r="F24977" s="4" t="s">
        <v>13</v>
      </c>
      <c r="G24977" s="4" t="s">
        <v>13</v>
      </c>
    </row>
    <row r="24978" spans="1:7">
      <c r="A24978" t="n">
        <v>212063</v>
      </c>
      <c r="B24978" s="46" t="n">
        <v>46</v>
      </c>
      <c r="C24978" s="7" t="n">
        <v>9</v>
      </c>
      <c r="D24978" s="7" t="n">
        <v>-1.25</v>
      </c>
      <c r="E24978" s="7" t="n">
        <v>2</v>
      </c>
      <c r="F24978" s="7" t="n">
        <v>40</v>
      </c>
      <c r="G24978" s="7" t="n">
        <v>0</v>
      </c>
    </row>
    <row r="24979" spans="1:7">
      <c r="A24979" t="s">
        <v>4</v>
      </c>
      <c r="B24979" s="4" t="s">
        <v>5</v>
      </c>
      <c r="C24979" s="4" t="s">
        <v>7</v>
      </c>
      <c r="D24979" s="4" t="s">
        <v>13</v>
      </c>
      <c r="E24979" s="4" t="s">
        <v>13</v>
      </c>
      <c r="F24979" s="4" t="s">
        <v>13</v>
      </c>
      <c r="G24979" s="4" t="s">
        <v>13</v>
      </c>
    </row>
    <row r="24980" spans="1:7">
      <c r="A24980" t="n">
        <v>212082</v>
      </c>
      <c r="B24980" s="46" t="n">
        <v>46</v>
      </c>
      <c r="C24980" s="7" t="n">
        <v>7032</v>
      </c>
      <c r="D24980" s="7" t="n">
        <v>-0.150000005960464</v>
      </c>
      <c r="E24980" s="7" t="n">
        <v>2</v>
      </c>
      <c r="F24980" s="7" t="n">
        <v>40.2000007629395</v>
      </c>
      <c r="G24980" s="7" t="n">
        <v>0</v>
      </c>
    </row>
    <row r="24981" spans="1:7">
      <c r="A24981" t="s">
        <v>4</v>
      </c>
      <c r="B24981" s="4" t="s">
        <v>5</v>
      </c>
      <c r="C24981" s="4" t="s">
        <v>7</v>
      </c>
      <c r="D24981" s="4" t="s">
        <v>13</v>
      </c>
      <c r="E24981" s="4" t="s">
        <v>14</v>
      </c>
      <c r="F24981" s="4" t="s">
        <v>13</v>
      </c>
      <c r="G24981" s="4" t="s">
        <v>13</v>
      </c>
      <c r="H24981" s="4" t="s">
        <v>8</v>
      </c>
    </row>
    <row r="24982" spans="1:7">
      <c r="A24982" t="n">
        <v>212101</v>
      </c>
      <c r="B24982" s="87" t="n">
        <v>100</v>
      </c>
      <c r="C24982" s="7" t="n">
        <v>0</v>
      </c>
      <c r="D24982" s="7" t="n">
        <v>-5.25</v>
      </c>
      <c r="E24982" s="7" t="n">
        <v>1082340147</v>
      </c>
      <c r="F24982" s="7" t="n">
        <v>50.7999992370605</v>
      </c>
      <c r="G24982" s="7" t="n">
        <v>0</v>
      </c>
      <c r="H24982" s="7" t="n">
        <v>0</v>
      </c>
    </row>
    <row r="24983" spans="1:7">
      <c r="A24983" t="s">
        <v>4</v>
      </c>
      <c r="B24983" s="4" t="s">
        <v>5</v>
      </c>
      <c r="C24983" s="4" t="s">
        <v>7</v>
      </c>
      <c r="D24983" s="4" t="s">
        <v>13</v>
      </c>
      <c r="E24983" s="4" t="s">
        <v>14</v>
      </c>
      <c r="F24983" s="4" t="s">
        <v>13</v>
      </c>
      <c r="G24983" s="4" t="s">
        <v>13</v>
      </c>
      <c r="H24983" s="4" t="s">
        <v>8</v>
      </c>
    </row>
    <row r="24984" spans="1:7">
      <c r="A24984" t="n">
        <v>212121</v>
      </c>
      <c r="B24984" s="87" t="n">
        <v>100</v>
      </c>
      <c r="C24984" s="7" t="n">
        <v>1</v>
      </c>
      <c r="D24984" s="7" t="n">
        <v>-5.25</v>
      </c>
      <c r="E24984" s="7" t="n">
        <v>1082340147</v>
      </c>
      <c r="F24984" s="7" t="n">
        <v>50.7999992370605</v>
      </c>
      <c r="G24984" s="7" t="n">
        <v>0</v>
      </c>
      <c r="H24984" s="7" t="n">
        <v>0</v>
      </c>
    </row>
    <row r="24985" spans="1:7">
      <c r="A24985" t="s">
        <v>4</v>
      </c>
      <c r="B24985" s="4" t="s">
        <v>5</v>
      </c>
      <c r="C24985" s="4" t="s">
        <v>7</v>
      </c>
      <c r="D24985" s="4" t="s">
        <v>13</v>
      </c>
      <c r="E24985" s="4" t="s">
        <v>14</v>
      </c>
      <c r="F24985" s="4" t="s">
        <v>13</v>
      </c>
      <c r="G24985" s="4" t="s">
        <v>13</v>
      </c>
      <c r="H24985" s="4" t="s">
        <v>8</v>
      </c>
    </row>
    <row r="24986" spans="1:7">
      <c r="A24986" t="n">
        <v>212141</v>
      </c>
      <c r="B24986" s="87" t="n">
        <v>100</v>
      </c>
      <c r="C24986" s="7" t="n">
        <v>2</v>
      </c>
      <c r="D24986" s="7" t="n">
        <v>-5.25</v>
      </c>
      <c r="E24986" s="7" t="n">
        <v>1082340147</v>
      </c>
      <c r="F24986" s="7" t="n">
        <v>50.7999992370605</v>
      </c>
      <c r="G24986" s="7" t="n">
        <v>0</v>
      </c>
      <c r="H24986" s="7" t="n">
        <v>0</v>
      </c>
    </row>
    <row r="24987" spans="1:7">
      <c r="A24987" t="s">
        <v>4</v>
      </c>
      <c r="B24987" s="4" t="s">
        <v>5</v>
      </c>
      <c r="C24987" s="4" t="s">
        <v>7</v>
      </c>
      <c r="D24987" s="4" t="s">
        <v>13</v>
      </c>
      <c r="E24987" s="4" t="s">
        <v>14</v>
      </c>
      <c r="F24987" s="4" t="s">
        <v>13</v>
      </c>
      <c r="G24987" s="4" t="s">
        <v>13</v>
      </c>
      <c r="H24987" s="4" t="s">
        <v>8</v>
      </c>
    </row>
    <row r="24988" spans="1:7">
      <c r="A24988" t="n">
        <v>212161</v>
      </c>
      <c r="B24988" s="87" t="n">
        <v>100</v>
      </c>
      <c r="C24988" s="7" t="n">
        <v>3</v>
      </c>
      <c r="D24988" s="7" t="n">
        <v>-5.25</v>
      </c>
      <c r="E24988" s="7" t="n">
        <v>1082340147</v>
      </c>
      <c r="F24988" s="7" t="n">
        <v>50.7999992370605</v>
      </c>
      <c r="G24988" s="7" t="n">
        <v>0</v>
      </c>
      <c r="H24988" s="7" t="n">
        <v>0</v>
      </c>
    </row>
    <row r="24989" spans="1:7">
      <c r="A24989" t="s">
        <v>4</v>
      </c>
      <c r="B24989" s="4" t="s">
        <v>5</v>
      </c>
      <c r="C24989" s="4" t="s">
        <v>7</v>
      </c>
      <c r="D24989" s="4" t="s">
        <v>13</v>
      </c>
      <c r="E24989" s="4" t="s">
        <v>14</v>
      </c>
      <c r="F24989" s="4" t="s">
        <v>13</v>
      </c>
      <c r="G24989" s="4" t="s">
        <v>13</v>
      </c>
      <c r="H24989" s="4" t="s">
        <v>8</v>
      </c>
    </row>
    <row r="24990" spans="1:7">
      <c r="A24990" t="n">
        <v>212181</v>
      </c>
      <c r="B24990" s="87" t="n">
        <v>100</v>
      </c>
      <c r="C24990" s="7" t="n">
        <v>4</v>
      </c>
      <c r="D24990" s="7" t="n">
        <v>-5.25</v>
      </c>
      <c r="E24990" s="7" t="n">
        <v>1082340147</v>
      </c>
      <c r="F24990" s="7" t="n">
        <v>50.7999992370605</v>
      </c>
      <c r="G24990" s="7" t="n">
        <v>0</v>
      </c>
      <c r="H24990" s="7" t="n">
        <v>0</v>
      </c>
    </row>
    <row r="24991" spans="1:7">
      <c r="A24991" t="s">
        <v>4</v>
      </c>
      <c r="B24991" s="4" t="s">
        <v>5</v>
      </c>
      <c r="C24991" s="4" t="s">
        <v>7</v>
      </c>
      <c r="D24991" s="4" t="s">
        <v>13</v>
      </c>
      <c r="E24991" s="4" t="s">
        <v>14</v>
      </c>
      <c r="F24991" s="4" t="s">
        <v>13</v>
      </c>
      <c r="G24991" s="4" t="s">
        <v>13</v>
      </c>
      <c r="H24991" s="4" t="s">
        <v>8</v>
      </c>
    </row>
    <row r="24992" spans="1:7">
      <c r="A24992" t="n">
        <v>212201</v>
      </c>
      <c r="B24992" s="87" t="n">
        <v>100</v>
      </c>
      <c r="C24992" s="7" t="n">
        <v>5</v>
      </c>
      <c r="D24992" s="7" t="n">
        <v>-5.25</v>
      </c>
      <c r="E24992" s="7" t="n">
        <v>1082340147</v>
      </c>
      <c r="F24992" s="7" t="n">
        <v>50.7999992370605</v>
      </c>
      <c r="G24992" s="7" t="n">
        <v>0</v>
      </c>
      <c r="H24992" s="7" t="n">
        <v>0</v>
      </c>
    </row>
    <row r="24993" spans="1:8">
      <c r="A24993" t="s">
        <v>4</v>
      </c>
      <c r="B24993" s="4" t="s">
        <v>5</v>
      </c>
      <c r="C24993" s="4" t="s">
        <v>7</v>
      </c>
      <c r="D24993" s="4" t="s">
        <v>13</v>
      </c>
      <c r="E24993" s="4" t="s">
        <v>14</v>
      </c>
      <c r="F24993" s="4" t="s">
        <v>13</v>
      </c>
      <c r="G24993" s="4" t="s">
        <v>13</v>
      </c>
      <c r="H24993" s="4" t="s">
        <v>8</v>
      </c>
    </row>
    <row r="24994" spans="1:8">
      <c r="A24994" t="n">
        <v>212221</v>
      </c>
      <c r="B24994" s="87" t="n">
        <v>100</v>
      </c>
      <c r="C24994" s="7" t="n">
        <v>6</v>
      </c>
      <c r="D24994" s="7" t="n">
        <v>-5.25</v>
      </c>
      <c r="E24994" s="7" t="n">
        <v>1082340147</v>
      </c>
      <c r="F24994" s="7" t="n">
        <v>50.7999992370605</v>
      </c>
      <c r="G24994" s="7" t="n">
        <v>0</v>
      </c>
      <c r="H24994" s="7" t="n">
        <v>0</v>
      </c>
    </row>
    <row r="24995" spans="1:8">
      <c r="A24995" t="s">
        <v>4</v>
      </c>
      <c r="B24995" s="4" t="s">
        <v>5</v>
      </c>
      <c r="C24995" s="4" t="s">
        <v>7</v>
      </c>
      <c r="D24995" s="4" t="s">
        <v>13</v>
      </c>
      <c r="E24995" s="4" t="s">
        <v>14</v>
      </c>
      <c r="F24995" s="4" t="s">
        <v>13</v>
      </c>
      <c r="G24995" s="4" t="s">
        <v>13</v>
      </c>
      <c r="H24995" s="4" t="s">
        <v>8</v>
      </c>
    </row>
    <row r="24996" spans="1:8">
      <c r="A24996" t="n">
        <v>212241</v>
      </c>
      <c r="B24996" s="87" t="n">
        <v>100</v>
      </c>
      <c r="C24996" s="7" t="n">
        <v>7</v>
      </c>
      <c r="D24996" s="7" t="n">
        <v>-5.25</v>
      </c>
      <c r="E24996" s="7" t="n">
        <v>1082340147</v>
      </c>
      <c r="F24996" s="7" t="n">
        <v>50.7999992370605</v>
      </c>
      <c r="G24996" s="7" t="n">
        <v>0</v>
      </c>
      <c r="H24996" s="7" t="n">
        <v>0</v>
      </c>
    </row>
    <row r="24997" spans="1:8">
      <c r="A24997" t="s">
        <v>4</v>
      </c>
      <c r="B24997" s="4" t="s">
        <v>5</v>
      </c>
      <c r="C24997" s="4" t="s">
        <v>7</v>
      </c>
      <c r="D24997" s="4" t="s">
        <v>13</v>
      </c>
      <c r="E24997" s="4" t="s">
        <v>14</v>
      </c>
      <c r="F24997" s="4" t="s">
        <v>13</v>
      </c>
      <c r="G24997" s="4" t="s">
        <v>13</v>
      </c>
      <c r="H24997" s="4" t="s">
        <v>8</v>
      </c>
    </row>
    <row r="24998" spans="1:8">
      <c r="A24998" t="n">
        <v>212261</v>
      </c>
      <c r="B24998" s="87" t="n">
        <v>100</v>
      </c>
      <c r="C24998" s="7" t="n">
        <v>8</v>
      </c>
      <c r="D24998" s="7" t="n">
        <v>-5.25</v>
      </c>
      <c r="E24998" s="7" t="n">
        <v>1082340147</v>
      </c>
      <c r="F24998" s="7" t="n">
        <v>50.7999992370605</v>
      </c>
      <c r="G24998" s="7" t="n">
        <v>0</v>
      </c>
      <c r="H24998" s="7" t="n">
        <v>0</v>
      </c>
    </row>
    <row r="24999" spans="1:8">
      <c r="A24999" t="s">
        <v>4</v>
      </c>
      <c r="B24999" s="4" t="s">
        <v>5</v>
      </c>
      <c r="C24999" s="4" t="s">
        <v>7</v>
      </c>
      <c r="D24999" s="4" t="s">
        <v>13</v>
      </c>
      <c r="E24999" s="4" t="s">
        <v>14</v>
      </c>
      <c r="F24999" s="4" t="s">
        <v>13</v>
      </c>
      <c r="G24999" s="4" t="s">
        <v>13</v>
      </c>
      <c r="H24999" s="4" t="s">
        <v>8</v>
      </c>
    </row>
    <row r="25000" spans="1:8">
      <c r="A25000" t="n">
        <v>212281</v>
      </c>
      <c r="B25000" s="87" t="n">
        <v>100</v>
      </c>
      <c r="C25000" s="7" t="n">
        <v>9</v>
      </c>
      <c r="D25000" s="7" t="n">
        <v>-5.25</v>
      </c>
      <c r="E25000" s="7" t="n">
        <v>1082340147</v>
      </c>
      <c r="F25000" s="7" t="n">
        <v>50.7999992370605</v>
      </c>
      <c r="G25000" s="7" t="n">
        <v>0</v>
      </c>
      <c r="H25000" s="7" t="n">
        <v>0</v>
      </c>
    </row>
    <row r="25001" spans="1:8">
      <c r="A25001" t="s">
        <v>4</v>
      </c>
      <c r="B25001" s="4" t="s">
        <v>5</v>
      </c>
      <c r="C25001" s="4" t="s">
        <v>7</v>
      </c>
      <c r="D25001" s="4" t="s">
        <v>13</v>
      </c>
      <c r="E25001" s="4" t="s">
        <v>14</v>
      </c>
      <c r="F25001" s="4" t="s">
        <v>13</v>
      </c>
      <c r="G25001" s="4" t="s">
        <v>13</v>
      </c>
      <c r="H25001" s="4" t="s">
        <v>8</v>
      </c>
    </row>
    <row r="25002" spans="1:8">
      <c r="A25002" t="n">
        <v>212301</v>
      </c>
      <c r="B25002" s="87" t="n">
        <v>100</v>
      </c>
      <c r="C25002" s="7" t="n">
        <v>7032</v>
      </c>
      <c r="D25002" s="7" t="n">
        <v>-5.25</v>
      </c>
      <c r="E25002" s="7" t="n">
        <v>1082340147</v>
      </c>
      <c r="F25002" s="7" t="n">
        <v>50.7999992370605</v>
      </c>
      <c r="G25002" s="7" t="n">
        <v>0</v>
      </c>
      <c r="H25002" s="7" t="n">
        <v>0</v>
      </c>
    </row>
    <row r="25003" spans="1:8">
      <c r="A25003" t="s">
        <v>4</v>
      </c>
      <c r="B25003" s="4" t="s">
        <v>5</v>
      </c>
      <c r="C25003" s="4" t="s">
        <v>8</v>
      </c>
      <c r="D25003" s="4" t="s">
        <v>7</v>
      </c>
      <c r="E25003" s="4" t="s">
        <v>9</v>
      </c>
      <c r="F25003" s="4" t="s">
        <v>9</v>
      </c>
      <c r="G25003" s="4" t="s">
        <v>9</v>
      </c>
      <c r="H25003" s="4" t="s">
        <v>9</v>
      </c>
    </row>
    <row r="25004" spans="1:8">
      <c r="A25004" t="n">
        <v>212321</v>
      </c>
      <c r="B25004" s="39" t="n">
        <v>51</v>
      </c>
      <c r="C25004" s="7" t="n">
        <v>3</v>
      </c>
      <c r="D25004" s="7" t="n">
        <v>0</v>
      </c>
      <c r="E25004" s="7" t="s">
        <v>727</v>
      </c>
      <c r="F25004" s="7" t="s">
        <v>239</v>
      </c>
      <c r="G25004" s="7" t="s">
        <v>94</v>
      </c>
      <c r="H25004" s="7" t="s">
        <v>95</v>
      </c>
    </row>
    <row r="25005" spans="1:8">
      <c r="A25005" t="s">
        <v>4</v>
      </c>
      <c r="B25005" s="4" t="s">
        <v>5</v>
      </c>
      <c r="C25005" s="4" t="s">
        <v>8</v>
      </c>
      <c r="D25005" s="4" t="s">
        <v>7</v>
      </c>
      <c r="E25005" s="4" t="s">
        <v>9</v>
      </c>
      <c r="F25005" s="4" t="s">
        <v>9</v>
      </c>
      <c r="G25005" s="4" t="s">
        <v>9</v>
      </c>
      <c r="H25005" s="4" t="s">
        <v>9</v>
      </c>
    </row>
    <row r="25006" spans="1:8">
      <c r="A25006" t="n">
        <v>212334</v>
      </c>
      <c r="B25006" s="39" t="n">
        <v>51</v>
      </c>
      <c r="C25006" s="7" t="n">
        <v>3</v>
      </c>
      <c r="D25006" s="7" t="n">
        <v>1</v>
      </c>
      <c r="E25006" s="7" t="s">
        <v>727</v>
      </c>
      <c r="F25006" s="7" t="s">
        <v>239</v>
      </c>
      <c r="G25006" s="7" t="s">
        <v>94</v>
      </c>
      <c r="H25006" s="7" t="s">
        <v>95</v>
      </c>
    </row>
    <row r="25007" spans="1:8">
      <c r="A25007" t="s">
        <v>4</v>
      </c>
      <c r="B25007" s="4" t="s">
        <v>5</v>
      </c>
      <c r="C25007" s="4" t="s">
        <v>8</v>
      </c>
      <c r="D25007" s="4" t="s">
        <v>7</v>
      </c>
      <c r="E25007" s="4" t="s">
        <v>9</v>
      </c>
      <c r="F25007" s="4" t="s">
        <v>9</v>
      </c>
      <c r="G25007" s="4" t="s">
        <v>9</v>
      </c>
      <c r="H25007" s="4" t="s">
        <v>9</v>
      </c>
    </row>
    <row r="25008" spans="1:8">
      <c r="A25008" t="n">
        <v>212347</v>
      </c>
      <c r="B25008" s="39" t="n">
        <v>51</v>
      </c>
      <c r="C25008" s="7" t="n">
        <v>3</v>
      </c>
      <c r="D25008" s="7" t="n">
        <v>2</v>
      </c>
      <c r="E25008" s="7" t="s">
        <v>727</v>
      </c>
      <c r="F25008" s="7" t="s">
        <v>239</v>
      </c>
      <c r="G25008" s="7" t="s">
        <v>94</v>
      </c>
      <c r="H25008" s="7" t="s">
        <v>95</v>
      </c>
    </row>
    <row r="25009" spans="1:8">
      <c r="A25009" t="s">
        <v>4</v>
      </c>
      <c r="B25009" s="4" t="s">
        <v>5</v>
      </c>
      <c r="C25009" s="4" t="s">
        <v>8</v>
      </c>
      <c r="D25009" s="4" t="s">
        <v>7</v>
      </c>
      <c r="E25009" s="4" t="s">
        <v>9</v>
      </c>
      <c r="F25009" s="4" t="s">
        <v>9</v>
      </c>
      <c r="G25009" s="4" t="s">
        <v>9</v>
      </c>
      <c r="H25009" s="4" t="s">
        <v>9</v>
      </c>
    </row>
    <row r="25010" spans="1:8">
      <c r="A25010" t="n">
        <v>212360</v>
      </c>
      <c r="B25010" s="39" t="n">
        <v>51</v>
      </c>
      <c r="C25010" s="7" t="n">
        <v>3</v>
      </c>
      <c r="D25010" s="7" t="n">
        <v>3</v>
      </c>
      <c r="E25010" s="7" t="s">
        <v>727</v>
      </c>
      <c r="F25010" s="7" t="s">
        <v>239</v>
      </c>
      <c r="G25010" s="7" t="s">
        <v>94</v>
      </c>
      <c r="H25010" s="7" t="s">
        <v>95</v>
      </c>
    </row>
    <row r="25011" spans="1:8">
      <c r="A25011" t="s">
        <v>4</v>
      </c>
      <c r="B25011" s="4" t="s">
        <v>5</v>
      </c>
      <c r="C25011" s="4" t="s">
        <v>8</v>
      </c>
      <c r="D25011" s="4" t="s">
        <v>7</v>
      </c>
      <c r="E25011" s="4" t="s">
        <v>9</v>
      </c>
      <c r="F25011" s="4" t="s">
        <v>9</v>
      </c>
      <c r="G25011" s="4" t="s">
        <v>9</v>
      </c>
      <c r="H25011" s="4" t="s">
        <v>9</v>
      </c>
    </row>
    <row r="25012" spans="1:8">
      <c r="A25012" t="n">
        <v>212373</v>
      </c>
      <c r="B25012" s="39" t="n">
        <v>51</v>
      </c>
      <c r="C25012" s="7" t="n">
        <v>3</v>
      </c>
      <c r="D25012" s="7" t="n">
        <v>4</v>
      </c>
      <c r="E25012" s="7" t="s">
        <v>727</v>
      </c>
      <c r="F25012" s="7" t="s">
        <v>239</v>
      </c>
      <c r="G25012" s="7" t="s">
        <v>94</v>
      </c>
      <c r="H25012" s="7" t="s">
        <v>95</v>
      </c>
    </row>
    <row r="25013" spans="1:8">
      <c r="A25013" t="s">
        <v>4</v>
      </c>
      <c r="B25013" s="4" t="s">
        <v>5</v>
      </c>
      <c r="C25013" s="4" t="s">
        <v>8</v>
      </c>
      <c r="D25013" s="4" t="s">
        <v>7</v>
      </c>
      <c r="E25013" s="4" t="s">
        <v>9</v>
      </c>
      <c r="F25013" s="4" t="s">
        <v>9</v>
      </c>
      <c r="G25013" s="4" t="s">
        <v>9</v>
      </c>
      <c r="H25013" s="4" t="s">
        <v>9</v>
      </c>
    </row>
    <row r="25014" spans="1:8">
      <c r="A25014" t="n">
        <v>212386</v>
      </c>
      <c r="B25014" s="39" t="n">
        <v>51</v>
      </c>
      <c r="C25014" s="7" t="n">
        <v>3</v>
      </c>
      <c r="D25014" s="7" t="n">
        <v>5</v>
      </c>
      <c r="E25014" s="7" t="s">
        <v>727</v>
      </c>
      <c r="F25014" s="7" t="s">
        <v>239</v>
      </c>
      <c r="G25014" s="7" t="s">
        <v>94</v>
      </c>
      <c r="H25014" s="7" t="s">
        <v>95</v>
      </c>
    </row>
    <row r="25015" spans="1:8">
      <c r="A25015" t="s">
        <v>4</v>
      </c>
      <c r="B25015" s="4" t="s">
        <v>5</v>
      </c>
      <c r="C25015" s="4" t="s">
        <v>8</v>
      </c>
      <c r="D25015" s="4" t="s">
        <v>7</v>
      </c>
      <c r="E25015" s="4" t="s">
        <v>9</v>
      </c>
      <c r="F25015" s="4" t="s">
        <v>9</v>
      </c>
      <c r="G25015" s="4" t="s">
        <v>9</v>
      </c>
      <c r="H25015" s="4" t="s">
        <v>9</v>
      </c>
    </row>
    <row r="25016" spans="1:8">
      <c r="A25016" t="n">
        <v>212399</v>
      </c>
      <c r="B25016" s="39" t="n">
        <v>51</v>
      </c>
      <c r="C25016" s="7" t="n">
        <v>3</v>
      </c>
      <c r="D25016" s="7" t="n">
        <v>6</v>
      </c>
      <c r="E25016" s="7" t="s">
        <v>727</v>
      </c>
      <c r="F25016" s="7" t="s">
        <v>239</v>
      </c>
      <c r="G25016" s="7" t="s">
        <v>94</v>
      </c>
      <c r="H25016" s="7" t="s">
        <v>95</v>
      </c>
    </row>
    <row r="25017" spans="1:8">
      <c r="A25017" t="s">
        <v>4</v>
      </c>
      <c r="B25017" s="4" t="s">
        <v>5</v>
      </c>
      <c r="C25017" s="4" t="s">
        <v>8</v>
      </c>
      <c r="D25017" s="4" t="s">
        <v>7</v>
      </c>
      <c r="E25017" s="4" t="s">
        <v>9</v>
      </c>
      <c r="F25017" s="4" t="s">
        <v>9</v>
      </c>
      <c r="G25017" s="4" t="s">
        <v>9</v>
      </c>
      <c r="H25017" s="4" t="s">
        <v>9</v>
      </c>
    </row>
    <row r="25018" spans="1:8">
      <c r="A25018" t="n">
        <v>212412</v>
      </c>
      <c r="B25018" s="39" t="n">
        <v>51</v>
      </c>
      <c r="C25018" s="7" t="n">
        <v>3</v>
      </c>
      <c r="D25018" s="7" t="n">
        <v>7</v>
      </c>
      <c r="E25018" s="7" t="s">
        <v>727</v>
      </c>
      <c r="F25018" s="7" t="s">
        <v>239</v>
      </c>
      <c r="G25018" s="7" t="s">
        <v>94</v>
      </c>
      <c r="H25018" s="7" t="s">
        <v>95</v>
      </c>
    </row>
    <row r="25019" spans="1:8">
      <c r="A25019" t="s">
        <v>4</v>
      </c>
      <c r="B25019" s="4" t="s">
        <v>5</v>
      </c>
      <c r="C25019" s="4" t="s">
        <v>8</v>
      </c>
      <c r="D25019" s="4" t="s">
        <v>7</v>
      </c>
      <c r="E25019" s="4" t="s">
        <v>9</v>
      </c>
      <c r="F25019" s="4" t="s">
        <v>9</v>
      </c>
      <c r="G25019" s="4" t="s">
        <v>9</v>
      </c>
      <c r="H25019" s="4" t="s">
        <v>9</v>
      </c>
    </row>
    <row r="25020" spans="1:8">
      <c r="A25020" t="n">
        <v>212425</v>
      </c>
      <c r="B25020" s="39" t="n">
        <v>51</v>
      </c>
      <c r="C25020" s="7" t="n">
        <v>3</v>
      </c>
      <c r="D25020" s="7" t="n">
        <v>8</v>
      </c>
      <c r="E25020" s="7" t="s">
        <v>727</v>
      </c>
      <c r="F25020" s="7" t="s">
        <v>239</v>
      </c>
      <c r="G25020" s="7" t="s">
        <v>94</v>
      </c>
      <c r="H25020" s="7" t="s">
        <v>95</v>
      </c>
    </row>
    <row r="25021" spans="1:8">
      <c r="A25021" t="s">
        <v>4</v>
      </c>
      <c r="B25021" s="4" t="s">
        <v>5</v>
      </c>
      <c r="C25021" s="4" t="s">
        <v>8</v>
      </c>
      <c r="D25021" s="4" t="s">
        <v>7</v>
      </c>
      <c r="E25021" s="4" t="s">
        <v>9</v>
      </c>
      <c r="F25021" s="4" t="s">
        <v>9</v>
      </c>
      <c r="G25021" s="4" t="s">
        <v>9</v>
      </c>
      <c r="H25021" s="4" t="s">
        <v>9</v>
      </c>
    </row>
    <row r="25022" spans="1:8">
      <c r="A25022" t="n">
        <v>212438</v>
      </c>
      <c r="B25022" s="39" t="n">
        <v>51</v>
      </c>
      <c r="C25022" s="7" t="n">
        <v>3</v>
      </c>
      <c r="D25022" s="7" t="n">
        <v>9</v>
      </c>
      <c r="E25022" s="7" t="s">
        <v>727</v>
      </c>
      <c r="F25022" s="7" t="s">
        <v>239</v>
      </c>
      <c r="G25022" s="7" t="s">
        <v>94</v>
      </c>
      <c r="H25022" s="7" t="s">
        <v>95</v>
      </c>
    </row>
    <row r="25023" spans="1:8">
      <c r="A25023" t="s">
        <v>4</v>
      </c>
      <c r="B25023" s="4" t="s">
        <v>5</v>
      </c>
      <c r="C25023" s="4" t="s">
        <v>8</v>
      </c>
      <c r="D25023" s="4" t="s">
        <v>7</v>
      </c>
      <c r="E25023" s="4" t="s">
        <v>9</v>
      </c>
      <c r="F25023" s="4" t="s">
        <v>9</v>
      </c>
      <c r="G25023" s="4" t="s">
        <v>9</v>
      </c>
      <c r="H25023" s="4" t="s">
        <v>9</v>
      </c>
    </row>
    <row r="25024" spans="1:8">
      <c r="A25024" t="n">
        <v>212451</v>
      </c>
      <c r="B25024" s="39" t="n">
        <v>51</v>
      </c>
      <c r="C25024" s="7" t="n">
        <v>3</v>
      </c>
      <c r="D25024" s="7" t="n">
        <v>11</v>
      </c>
      <c r="E25024" s="7" t="s">
        <v>727</v>
      </c>
      <c r="F25024" s="7" t="s">
        <v>239</v>
      </c>
      <c r="G25024" s="7" t="s">
        <v>94</v>
      </c>
      <c r="H25024" s="7" t="s">
        <v>95</v>
      </c>
    </row>
    <row r="25025" spans="1:8">
      <c r="A25025" t="s">
        <v>4</v>
      </c>
      <c r="B25025" s="4" t="s">
        <v>5</v>
      </c>
      <c r="C25025" s="4" t="s">
        <v>8</v>
      </c>
      <c r="D25025" s="4" t="s">
        <v>7</v>
      </c>
      <c r="E25025" s="4" t="s">
        <v>9</v>
      </c>
      <c r="F25025" s="4" t="s">
        <v>9</v>
      </c>
      <c r="G25025" s="4" t="s">
        <v>9</v>
      </c>
      <c r="H25025" s="4" t="s">
        <v>9</v>
      </c>
    </row>
    <row r="25026" spans="1:8">
      <c r="A25026" t="n">
        <v>212464</v>
      </c>
      <c r="B25026" s="39" t="n">
        <v>51</v>
      </c>
      <c r="C25026" s="7" t="n">
        <v>3</v>
      </c>
      <c r="D25026" s="7" t="n">
        <v>7032</v>
      </c>
      <c r="E25026" s="7" t="s">
        <v>727</v>
      </c>
      <c r="F25026" s="7" t="s">
        <v>239</v>
      </c>
      <c r="G25026" s="7" t="s">
        <v>94</v>
      </c>
      <c r="H25026" s="7" t="s">
        <v>95</v>
      </c>
    </row>
    <row r="25027" spans="1:8">
      <c r="A25027" t="s">
        <v>4</v>
      </c>
      <c r="B25027" s="4" t="s">
        <v>5</v>
      </c>
      <c r="C25027" s="4" t="s">
        <v>8</v>
      </c>
      <c r="D25027" s="4" t="s">
        <v>7</v>
      </c>
      <c r="E25027" s="4" t="s">
        <v>9</v>
      </c>
      <c r="F25027" s="4" t="s">
        <v>9</v>
      </c>
      <c r="G25027" s="4" t="s">
        <v>9</v>
      </c>
      <c r="H25027" s="4" t="s">
        <v>9</v>
      </c>
    </row>
    <row r="25028" spans="1:8">
      <c r="A25028" t="n">
        <v>212477</v>
      </c>
      <c r="B25028" s="39" t="n">
        <v>51</v>
      </c>
      <c r="C25028" s="7" t="n">
        <v>3</v>
      </c>
      <c r="D25028" s="7" t="n">
        <v>13</v>
      </c>
      <c r="E25028" s="7" t="s">
        <v>727</v>
      </c>
      <c r="F25028" s="7" t="s">
        <v>239</v>
      </c>
      <c r="G25028" s="7" t="s">
        <v>94</v>
      </c>
      <c r="H25028" s="7" t="s">
        <v>95</v>
      </c>
    </row>
    <row r="25029" spans="1:8">
      <c r="A25029" t="s">
        <v>4</v>
      </c>
      <c r="B25029" s="4" t="s">
        <v>5</v>
      </c>
      <c r="C25029" s="4" t="s">
        <v>8</v>
      </c>
      <c r="D25029" s="4" t="s">
        <v>7</v>
      </c>
      <c r="E25029" s="4" t="s">
        <v>9</v>
      </c>
      <c r="F25029" s="4" t="s">
        <v>9</v>
      </c>
      <c r="G25029" s="4" t="s">
        <v>9</v>
      </c>
      <c r="H25029" s="4" t="s">
        <v>9</v>
      </c>
    </row>
    <row r="25030" spans="1:8">
      <c r="A25030" t="n">
        <v>212490</v>
      </c>
      <c r="B25030" s="39" t="n">
        <v>51</v>
      </c>
      <c r="C25030" s="7" t="n">
        <v>3</v>
      </c>
      <c r="D25030" s="7" t="n">
        <v>80</v>
      </c>
      <c r="E25030" s="7" t="s">
        <v>727</v>
      </c>
      <c r="F25030" s="7" t="s">
        <v>239</v>
      </c>
      <c r="G25030" s="7" t="s">
        <v>94</v>
      </c>
      <c r="H25030" s="7" t="s">
        <v>95</v>
      </c>
    </row>
    <row r="25031" spans="1:8">
      <c r="A25031" t="s">
        <v>4</v>
      </c>
      <c r="B25031" s="4" t="s">
        <v>5</v>
      </c>
      <c r="C25031" s="4" t="s">
        <v>8</v>
      </c>
      <c r="D25031" s="4" t="s">
        <v>7</v>
      </c>
      <c r="E25031" s="4" t="s">
        <v>9</v>
      </c>
      <c r="F25031" s="4" t="s">
        <v>9</v>
      </c>
      <c r="G25031" s="4" t="s">
        <v>9</v>
      </c>
      <c r="H25031" s="4" t="s">
        <v>9</v>
      </c>
    </row>
    <row r="25032" spans="1:8">
      <c r="A25032" t="n">
        <v>212503</v>
      </c>
      <c r="B25032" s="39" t="n">
        <v>51</v>
      </c>
      <c r="C25032" s="7" t="n">
        <v>3</v>
      </c>
      <c r="D25032" s="7" t="n">
        <v>12</v>
      </c>
      <c r="E25032" s="7" t="s">
        <v>727</v>
      </c>
      <c r="F25032" s="7" t="s">
        <v>239</v>
      </c>
      <c r="G25032" s="7" t="s">
        <v>94</v>
      </c>
      <c r="H25032" s="7" t="s">
        <v>95</v>
      </c>
    </row>
    <row r="25033" spans="1:8">
      <c r="A25033" t="s">
        <v>4</v>
      </c>
      <c r="B25033" s="4" t="s">
        <v>5</v>
      </c>
      <c r="C25033" s="4" t="s">
        <v>8</v>
      </c>
      <c r="D25033" s="4" t="s">
        <v>7</v>
      </c>
      <c r="E25033" s="4" t="s">
        <v>9</v>
      </c>
      <c r="F25033" s="4" t="s">
        <v>9</v>
      </c>
      <c r="G25033" s="4" t="s">
        <v>9</v>
      </c>
      <c r="H25033" s="4" t="s">
        <v>9</v>
      </c>
    </row>
    <row r="25034" spans="1:8">
      <c r="A25034" t="n">
        <v>212516</v>
      </c>
      <c r="B25034" s="39" t="n">
        <v>51</v>
      </c>
      <c r="C25034" s="7" t="n">
        <v>3</v>
      </c>
      <c r="D25034" s="7" t="n">
        <v>18</v>
      </c>
      <c r="E25034" s="7" t="s">
        <v>727</v>
      </c>
      <c r="F25034" s="7" t="s">
        <v>239</v>
      </c>
      <c r="G25034" s="7" t="s">
        <v>94</v>
      </c>
      <c r="H25034" s="7" t="s">
        <v>95</v>
      </c>
    </row>
    <row r="25035" spans="1:8">
      <c r="A25035" t="s">
        <v>4</v>
      </c>
      <c r="B25035" s="4" t="s">
        <v>5</v>
      </c>
      <c r="C25035" s="4" t="s">
        <v>8</v>
      </c>
      <c r="D25035" s="4" t="s">
        <v>8</v>
      </c>
      <c r="E25035" s="4" t="s">
        <v>13</v>
      </c>
      <c r="F25035" s="4" t="s">
        <v>13</v>
      </c>
      <c r="G25035" s="4" t="s">
        <v>13</v>
      </c>
      <c r="H25035" s="4" t="s">
        <v>7</v>
      </c>
    </row>
    <row r="25036" spans="1:8">
      <c r="A25036" t="n">
        <v>212529</v>
      </c>
      <c r="B25036" s="31" t="n">
        <v>45</v>
      </c>
      <c r="C25036" s="7" t="n">
        <v>2</v>
      </c>
      <c r="D25036" s="7" t="n">
        <v>3</v>
      </c>
      <c r="E25036" s="7" t="n">
        <v>-1.04999995231628</v>
      </c>
      <c r="F25036" s="7" t="n">
        <v>3.25</v>
      </c>
      <c r="G25036" s="7" t="n">
        <v>40.8499984741211</v>
      </c>
      <c r="H25036" s="7" t="n">
        <v>0</v>
      </c>
    </row>
    <row r="25037" spans="1:8">
      <c r="A25037" t="s">
        <v>4</v>
      </c>
      <c r="B25037" s="4" t="s">
        <v>5</v>
      </c>
      <c r="C25037" s="4" t="s">
        <v>8</v>
      </c>
      <c r="D25037" s="4" t="s">
        <v>8</v>
      </c>
      <c r="E25037" s="4" t="s">
        <v>13</v>
      </c>
      <c r="F25037" s="4" t="s">
        <v>13</v>
      </c>
      <c r="G25037" s="4" t="s">
        <v>13</v>
      </c>
      <c r="H25037" s="4" t="s">
        <v>7</v>
      </c>
      <c r="I25037" s="4" t="s">
        <v>8</v>
      </c>
    </row>
    <row r="25038" spans="1:8">
      <c r="A25038" t="n">
        <v>212546</v>
      </c>
      <c r="B25038" s="31" t="n">
        <v>45</v>
      </c>
      <c r="C25038" s="7" t="n">
        <v>4</v>
      </c>
      <c r="D25038" s="7" t="n">
        <v>3</v>
      </c>
      <c r="E25038" s="7" t="n">
        <v>15.6999998092651</v>
      </c>
      <c r="F25038" s="7" t="n">
        <v>283.899993896484</v>
      </c>
      <c r="G25038" s="7" t="n">
        <v>0</v>
      </c>
      <c r="H25038" s="7" t="n">
        <v>0</v>
      </c>
      <c r="I25038" s="7" t="n">
        <v>0</v>
      </c>
    </row>
    <row r="25039" spans="1:8">
      <c r="A25039" t="s">
        <v>4</v>
      </c>
      <c r="B25039" s="4" t="s">
        <v>5</v>
      </c>
      <c r="C25039" s="4" t="s">
        <v>8</v>
      </c>
      <c r="D25039" s="4" t="s">
        <v>8</v>
      </c>
      <c r="E25039" s="4" t="s">
        <v>13</v>
      </c>
      <c r="F25039" s="4" t="s">
        <v>7</v>
      </c>
    </row>
    <row r="25040" spans="1:8">
      <c r="A25040" t="n">
        <v>212564</v>
      </c>
      <c r="B25040" s="31" t="n">
        <v>45</v>
      </c>
      <c r="C25040" s="7" t="n">
        <v>5</v>
      </c>
      <c r="D25040" s="7" t="n">
        <v>3</v>
      </c>
      <c r="E25040" s="7" t="n">
        <v>2.20000004768372</v>
      </c>
      <c r="F25040" s="7" t="n">
        <v>0</v>
      </c>
    </row>
    <row r="25041" spans="1:9">
      <c r="A25041" t="s">
        <v>4</v>
      </c>
      <c r="B25041" s="4" t="s">
        <v>5</v>
      </c>
      <c r="C25041" s="4" t="s">
        <v>8</v>
      </c>
      <c r="D25041" s="4" t="s">
        <v>8</v>
      </c>
      <c r="E25041" s="4" t="s">
        <v>13</v>
      </c>
      <c r="F25041" s="4" t="s">
        <v>7</v>
      </c>
    </row>
    <row r="25042" spans="1:9">
      <c r="A25042" t="n">
        <v>212573</v>
      </c>
      <c r="B25042" s="31" t="n">
        <v>45</v>
      </c>
      <c r="C25042" s="7" t="n">
        <v>11</v>
      </c>
      <c r="D25042" s="7" t="n">
        <v>3</v>
      </c>
      <c r="E25042" s="7" t="n">
        <v>34</v>
      </c>
      <c r="F25042" s="7" t="n">
        <v>0</v>
      </c>
    </row>
    <row r="25043" spans="1:9">
      <c r="A25043" t="s">
        <v>4</v>
      </c>
      <c r="B25043" s="4" t="s">
        <v>5</v>
      </c>
      <c r="C25043" s="4" t="s">
        <v>8</v>
      </c>
      <c r="D25043" s="4" t="s">
        <v>7</v>
      </c>
    </row>
    <row r="25044" spans="1:9">
      <c r="A25044" t="n">
        <v>212582</v>
      </c>
      <c r="B25044" s="27" t="n">
        <v>58</v>
      </c>
      <c r="C25044" s="7" t="n">
        <v>255</v>
      </c>
      <c r="D25044" s="7" t="n">
        <v>0</v>
      </c>
    </row>
    <row r="25045" spans="1:9">
      <c r="A25045" t="s">
        <v>4</v>
      </c>
      <c r="B25045" s="4" t="s">
        <v>5</v>
      </c>
      <c r="C25045" s="4" t="s">
        <v>8</v>
      </c>
      <c r="D25045" s="4" t="s">
        <v>7</v>
      </c>
    </row>
    <row r="25046" spans="1:9">
      <c r="A25046" t="n">
        <v>212586</v>
      </c>
      <c r="B25046" s="31" t="n">
        <v>45</v>
      </c>
      <c r="C25046" s="7" t="n">
        <v>7</v>
      </c>
      <c r="D25046" s="7" t="n">
        <v>255</v>
      </c>
    </row>
    <row r="25047" spans="1:9">
      <c r="A25047" t="s">
        <v>4</v>
      </c>
      <c r="B25047" s="4" t="s">
        <v>5</v>
      </c>
      <c r="C25047" s="4" t="s">
        <v>8</v>
      </c>
      <c r="D25047" s="4" t="s">
        <v>7</v>
      </c>
      <c r="E25047" s="4" t="s">
        <v>9</v>
      </c>
    </row>
    <row r="25048" spans="1:9">
      <c r="A25048" t="n">
        <v>212590</v>
      </c>
      <c r="B25048" s="39" t="n">
        <v>51</v>
      </c>
      <c r="C25048" s="7" t="n">
        <v>4</v>
      </c>
      <c r="D25048" s="7" t="n">
        <v>4</v>
      </c>
      <c r="E25048" s="7" t="s">
        <v>76</v>
      </c>
    </row>
    <row r="25049" spans="1:9">
      <c r="A25049" t="s">
        <v>4</v>
      </c>
      <c r="B25049" s="4" t="s">
        <v>5</v>
      </c>
      <c r="C25049" s="4" t="s">
        <v>7</v>
      </c>
    </row>
    <row r="25050" spans="1:9">
      <c r="A25050" t="n">
        <v>212604</v>
      </c>
      <c r="B25050" s="25" t="n">
        <v>16</v>
      </c>
      <c r="C25050" s="7" t="n">
        <v>0</v>
      </c>
    </row>
    <row r="25051" spans="1:9">
      <c r="A25051" t="s">
        <v>4</v>
      </c>
      <c r="B25051" s="4" t="s">
        <v>5</v>
      </c>
      <c r="C25051" s="4" t="s">
        <v>7</v>
      </c>
      <c r="D25051" s="4" t="s">
        <v>8</v>
      </c>
      <c r="E25051" s="4" t="s">
        <v>14</v>
      </c>
      <c r="F25051" s="4" t="s">
        <v>74</v>
      </c>
      <c r="G25051" s="4" t="s">
        <v>8</v>
      </c>
      <c r="H25051" s="4" t="s">
        <v>8</v>
      </c>
    </row>
    <row r="25052" spans="1:9">
      <c r="A25052" t="n">
        <v>212607</v>
      </c>
      <c r="B25052" s="40" t="n">
        <v>26</v>
      </c>
      <c r="C25052" s="7" t="n">
        <v>4</v>
      </c>
      <c r="D25052" s="7" t="n">
        <v>17</v>
      </c>
      <c r="E25052" s="7" t="n">
        <v>7414</v>
      </c>
      <c r="F25052" s="7" t="s">
        <v>1270</v>
      </c>
      <c r="G25052" s="7" t="n">
        <v>2</v>
      </c>
      <c r="H25052" s="7" t="n">
        <v>0</v>
      </c>
    </row>
    <row r="25053" spans="1:9">
      <c r="A25053" t="s">
        <v>4</v>
      </c>
      <c r="B25053" s="4" t="s">
        <v>5</v>
      </c>
    </row>
    <row r="25054" spans="1:9">
      <c r="A25054" t="n">
        <v>212639</v>
      </c>
      <c r="B25054" s="41" t="n">
        <v>28</v>
      </c>
    </row>
    <row r="25055" spans="1:9">
      <c r="A25055" t="s">
        <v>4</v>
      </c>
      <c r="B25055" s="4" t="s">
        <v>5</v>
      </c>
      <c r="C25055" s="4" t="s">
        <v>8</v>
      </c>
      <c r="D25055" s="4" t="s">
        <v>7</v>
      </c>
      <c r="E25055" s="4" t="s">
        <v>9</v>
      </c>
    </row>
    <row r="25056" spans="1:9">
      <c r="A25056" t="n">
        <v>212640</v>
      </c>
      <c r="B25056" s="39" t="n">
        <v>51</v>
      </c>
      <c r="C25056" s="7" t="n">
        <v>4</v>
      </c>
      <c r="D25056" s="7" t="n">
        <v>5</v>
      </c>
      <c r="E25056" s="7" t="s">
        <v>500</v>
      </c>
    </row>
    <row r="25057" spans="1:8">
      <c r="A25057" t="s">
        <v>4</v>
      </c>
      <c r="B25057" s="4" t="s">
        <v>5</v>
      </c>
      <c r="C25057" s="4" t="s">
        <v>7</v>
      </c>
    </row>
    <row r="25058" spans="1:8">
      <c r="A25058" t="n">
        <v>212653</v>
      </c>
      <c r="B25058" s="25" t="n">
        <v>16</v>
      </c>
      <c r="C25058" s="7" t="n">
        <v>0</v>
      </c>
    </row>
    <row r="25059" spans="1:8">
      <c r="A25059" t="s">
        <v>4</v>
      </c>
      <c r="B25059" s="4" t="s">
        <v>5</v>
      </c>
      <c r="C25059" s="4" t="s">
        <v>7</v>
      </c>
      <c r="D25059" s="4" t="s">
        <v>8</v>
      </c>
      <c r="E25059" s="4" t="s">
        <v>14</v>
      </c>
      <c r="F25059" s="4" t="s">
        <v>74</v>
      </c>
      <c r="G25059" s="4" t="s">
        <v>8</v>
      </c>
      <c r="H25059" s="4" t="s">
        <v>8</v>
      </c>
    </row>
    <row r="25060" spans="1:8">
      <c r="A25060" t="n">
        <v>212656</v>
      </c>
      <c r="B25060" s="40" t="n">
        <v>26</v>
      </c>
      <c r="C25060" s="7" t="n">
        <v>5</v>
      </c>
      <c r="D25060" s="7" t="n">
        <v>17</v>
      </c>
      <c r="E25060" s="7" t="n">
        <v>3421</v>
      </c>
      <c r="F25060" s="7" t="s">
        <v>1271</v>
      </c>
      <c r="G25060" s="7" t="n">
        <v>2</v>
      </c>
      <c r="H25060" s="7" t="n">
        <v>0</v>
      </c>
    </row>
    <row r="25061" spans="1:8">
      <c r="A25061" t="s">
        <v>4</v>
      </c>
      <c r="B25061" s="4" t="s">
        <v>5</v>
      </c>
    </row>
    <row r="25062" spans="1:8">
      <c r="A25062" t="n">
        <v>212731</v>
      </c>
      <c r="B25062" s="41" t="n">
        <v>28</v>
      </c>
    </row>
    <row r="25063" spans="1:8">
      <c r="A25063" t="s">
        <v>4</v>
      </c>
      <c r="B25063" s="4" t="s">
        <v>5</v>
      </c>
      <c r="C25063" s="4" t="s">
        <v>8</v>
      </c>
      <c r="D25063" s="4" t="s">
        <v>7</v>
      </c>
      <c r="E25063" s="4" t="s">
        <v>9</v>
      </c>
    </row>
    <row r="25064" spans="1:8">
      <c r="A25064" t="n">
        <v>212732</v>
      </c>
      <c r="B25064" s="39" t="n">
        <v>51</v>
      </c>
      <c r="C25064" s="7" t="n">
        <v>4</v>
      </c>
      <c r="D25064" s="7" t="n">
        <v>7032</v>
      </c>
      <c r="E25064" s="7" t="s">
        <v>1272</v>
      </c>
    </row>
    <row r="25065" spans="1:8">
      <c r="A25065" t="s">
        <v>4</v>
      </c>
      <c r="B25065" s="4" t="s">
        <v>5</v>
      </c>
      <c r="C25065" s="4" t="s">
        <v>7</v>
      </c>
    </row>
    <row r="25066" spans="1:8">
      <c r="A25066" t="n">
        <v>212746</v>
      </c>
      <c r="B25066" s="25" t="n">
        <v>16</v>
      </c>
      <c r="C25066" s="7" t="n">
        <v>0</v>
      </c>
    </row>
    <row r="25067" spans="1:8">
      <c r="A25067" t="s">
        <v>4</v>
      </c>
      <c r="B25067" s="4" t="s">
        <v>5</v>
      </c>
      <c r="C25067" s="4" t="s">
        <v>7</v>
      </c>
      <c r="D25067" s="4" t="s">
        <v>8</v>
      </c>
      <c r="E25067" s="4" t="s">
        <v>14</v>
      </c>
      <c r="F25067" s="4" t="s">
        <v>74</v>
      </c>
      <c r="G25067" s="4" t="s">
        <v>8</v>
      </c>
      <c r="H25067" s="4" t="s">
        <v>8</v>
      </c>
    </row>
    <row r="25068" spans="1:8">
      <c r="A25068" t="n">
        <v>212749</v>
      </c>
      <c r="B25068" s="40" t="n">
        <v>26</v>
      </c>
      <c r="C25068" s="7" t="n">
        <v>7032</v>
      </c>
      <c r="D25068" s="7" t="n">
        <v>17</v>
      </c>
      <c r="E25068" s="7" t="n">
        <v>18488</v>
      </c>
      <c r="F25068" s="7" t="s">
        <v>1273</v>
      </c>
      <c r="G25068" s="7" t="n">
        <v>2</v>
      </c>
      <c r="H25068" s="7" t="n">
        <v>0</v>
      </c>
    </row>
    <row r="25069" spans="1:8">
      <c r="A25069" t="s">
        <v>4</v>
      </c>
      <c r="B25069" s="4" t="s">
        <v>5</v>
      </c>
    </row>
    <row r="25070" spans="1:8">
      <c r="A25070" t="n">
        <v>212820</v>
      </c>
      <c r="B25070" s="41" t="n">
        <v>28</v>
      </c>
    </row>
    <row r="25071" spans="1:8">
      <c r="A25071" t="s">
        <v>4</v>
      </c>
      <c r="B25071" s="4" t="s">
        <v>5</v>
      </c>
      <c r="C25071" s="4" t="s">
        <v>7</v>
      </c>
      <c r="D25071" s="4" t="s">
        <v>8</v>
      </c>
    </row>
    <row r="25072" spans="1:8">
      <c r="A25072" t="n">
        <v>212821</v>
      </c>
      <c r="B25072" s="42" t="n">
        <v>89</v>
      </c>
      <c r="C25072" s="7" t="n">
        <v>65533</v>
      </c>
      <c r="D25072" s="7" t="n">
        <v>1</v>
      </c>
    </row>
    <row r="25073" spans="1:8">
      <c r="A25073" t="s">
        <v>4</v>
      </c>
      <c r="B25073" s="4" t="s">
        <v>5</v>
      </c>
      <c r="C25073" s="4" t="s">
        <v>8</v>
      </c>
      <c r="D25073" s="4" t="s">
        <v>7</v>
      </c>
      <c r="E25073" s="4" t="s">
        <v>13</v>
      </c>
    </row>
    <row r="25074" spans="1:8">
      <c r="A25074" t="n">
        <v>212825</v>
      </c>
      <c r="B25074" s="27" t="n">
        <v>58</v>
      </c>
      <c r="C25074" s="7" t="n">
        <v>101</v>
      </c>
      <c r="D25074" s="7" t="n">
        <v>300</v>
      </c>
      <c r="E25074" s="7" t="n">
        <v>1</v>
      </c>
    </row>
    <row r="25075" spans="1:8">
      <c r="A25075" t="s">
        <v>4</v>
      </c>
      <c r="B25075" s="4" t="s">
        <v>5</v>
      </c>
      <c r="C25075" s="4" t="s">
        <v>8</v>
      </c>
      <c r="D25075" s="4" t="s">
        <v>7</v>
      </c>
    </row>
    <row r="25076" spans="1:8">
      <c r="A25076" t="n">
        <v>212833</v>
      </c>
      <c r="B25076" s="27" t="n">
        <v>58</v>
      </c>
      <c r="C25076" s="7" t="n">
        <v>254</v>
      </c>
      <c r="D25076" s="7" t="n">
        <v>0</v>
      </c>
    </row>
    <row r="25077" spans="1:8">
      <c r="A25077" t="s">
        <v>4</v>
      </c>
      <c r="B25077" s="4" t="s">
        <v>5</v>
      </c>
      <c r="C25077" s="4" t="s">
        <v>8</v>
      </c>
      <c r="D25077" s="4" t="s">
        <v>8</v>
      </c>
      <c r="E25077" s="4" t="s">
        <v>13</v>
      </c>
      <c r="F25077" s="4" t="s">
        <v>13</v>
      </c>
      <c r="G25077" s="4" t="s">
        <v>13</v>
      </c>
      <c r="H25077" s="4" t="s">
        <v>7</v>
      </c>
    </row>
    <row r="25078" spans="1:8">
      <c r="A25078" t="n">
        <v>212837</v>
      </c>
      <c r="B25078" s="31" t="n">
        <v>45</v>
      </c>
      <c r="C25078" s="7" t="n">
        <v>2</v>
      </c>
      <c r="D25078" s="7" t="n">
        <v>3</v>
      </c>
      <c r="E25078" s="7" t="n">
        <v>-3.70000004768372</v>
      </c>
      <c r="F25078" s="7" t="n">
        <v>5</v>
      </c>
      <c r="G25078" s="7" t="n">
        <v>52.25</v>
      </c>
      <c r="H25078" s="7" t="n">
        <v>0</v>
      </c>
    </row>
    <row r="25079" spans="1:8">
      <c r="A25079" t="s">
        <v>4</v>
      </c>
      <c r="B25079" s="4" t="s">
        <v>5</v>
      </c>
      <c r="C25079" s="4" t="s">
        <v>8</v>
      </c>
      <c r="D25079" s="4" t="s">
        <v>8</v>
      </c>
      <c r="E25079" s="4" t="s">
        <v>13</v>
      </c>
      <c r="F25079" s="4" t="s">
        <v>13</v>
      </c>
      <c r="G25079" s="4" t="s">
        <v>13</v>
      </c>
      <c r="H25079" s="4" t="s">
        <v>7</v>
      </c>
      <c r="I25079" s="4" t="s">
        <v>8</v>
      </c>
    </row>
    <row r="25080" spans="1:8">
      <c r="A25080" t="n">
        <v>212854</v>
      </c>
      <c r="B25080" s="31" t="n">
        <v>45</v>
      </c>
      <c r="C25080" s="7" t="n">
        <v>4</v>
      </c>
      <c r="D25080" s="7" t="n">
        <v>3</v>
      </c>
      <c r="E25080" s="7" t="n">
        <v>5.59999990463257</v>
      </c>
      <c r="F25080" s="7" t="n">
        <v>160</v>
      </c>
      <c r="G25080" s="7" t="n">
        <v>0</v>
      </c>
      <c r="H25080" s="7" t="n">
        <v>0</v>
      </c>
      <c r="I25080" s="7" t="n">
        <v>0</v>
      </c>
    </row>
    <row r="25081" spans="1:8">
      <c r="A25081" t="s">
        <v>4</v>
      </c>
      <c r="B25081" s="4" t="s">
        <v>5</v>
      </c>
      <c r="C25081" s="4" t="s">
        <v>8</v>
      </c>
      <c r="D25081" s="4" t="s">
        <v>8</v>
      </c>
      <c r="E25081" s="4" t="s">
        <v>13</v>
      </c>
      <c r="F25081" s="4" t="s">
        <v>7</v>
      </c>
    </row>
    <row r="25082" spans="1:8">
      <c r="A25082" t="n">
        <v>212872</v>
      </c>
      <c r="B25082" s="31" t="n">
        <v>45</v>
      </c>
      <c r="C25082" s="7" t="n">
        <v>5</v>
      </c>
      <c r="D25082" s="7" t="n">
        <v>3</v>
      </c>
      <c r="E25082" s="7" t="n">
        <v>5</v>
      </c>
      <c r="F25082" s="7" t="n">
        <v>0</v>
      </c>
    </row>
    <row r="25083" spans="1:8">
      <c r="A25083" t="s">
        <v>4</v>
      </c>
      <c r="B25083" s="4" t="s">
        <v>5</v>
      </c>
      <c r="C25083" s="4" t="s">
        <v>8</v>
      </c>
      <c r="D25083" s="4" t="s">
        <v>8</v>
      </c>
      <c r="E25083" s="4" t="s">
        <v>13</v>
      </c>
      <c r="F25083" s="4" t="s">
        <v>7</v>
      </c>
    </row>
    <row r="25084" spans="1:8">
      <c r="A25084" t="n">
        <v>212881</v>
      </c>
      <c r="B25084" s="31" t="n">
        <v>45</v>
      </c>
      <c r="C25084" s="7" t="n">
        <v>11</v>
      </c>
      <c r="D25084" s="7" t="n">
        <v>3</v>
      </c>
      <c r="E25084" s="7" t="n">
        <v>34</v>
      </c>
      <c r="F25084" s="7" t="n">
        <v>0</v>
      </c>
    </row>
    <row r="25085" spans="1:8">
      <c r="A25085" t="s">
        <v>4</v>
      </c>
      <c r="B25085" s="4" t="s">
        <v>5</v>
      </c>
      <c r="C25085" s="4" t="s">
        <v>8</v>
      </c>
      <c r="D25085" s="4" t="s">
        <v>7</v>
      </c>
    </row>
    <row r="25086" spans="1:8">
      <c r="A25086" t="n">
        <v>212890</v>
      </c>
      <c r="B25086" s="27" t="n">
        <v>58</v>
      </c>
      <c r="C25086" s="7" t="n">
        <v>255</v>
      </c>
      <c r="D25086" s="7" t="n">
        <v>0</v>
      </c>
    </row>
    <row r="25087" spans="1:8">
      <c r="A25087" t="s">
        <v>4</v>
      </c>
      <c r="B25087" s="4" t="s">
        <v>5</v>
      </c>
      <c r="C25087" s="4" t="s">
        <v>8</v>
      </c>
      <c r="D25087" s="4" t="s">
        <v>7</v>
      </c>
      <c r="E25087" s="4" t="s">
        <v>9</v>
      </c>
    </row>
    <row r="25088" spans="1:8">
      <c r="A25088" t="n">
        <v>212894</v>
      </c>
      <c r="B25088" s="39" t="n">
        <v>51</v>
      </c>
      <c r="C25088" s="7" t="n">
        <v>4</v>
      </c>
      <c r="D25088" s="7" t="n">
        <v>7008</v>
      </c>
      <c r="E25088" s="7" t="s">
        <v>285</v>
      </c>
    </row>
    <row r="25089" spans="1:9">
      <c r="A25089" t="s">
        <v>4</v>
      </c>
      <c r="B25089" s="4" t="s">
        <v>5</v>
      </c>
      <c r="C25089" s="4" t="s">
        <v>7</v>
      </c>
    </row>
    <row r="25090" spans="1:9">
      <c r="A25090" t="n">
        <v>212908</v>
      </c>
      <c r="B25090" s="25" t="n">
        <v>16</v>
      </c>
      <c r="C25090" s="7" t="n">
        <v>0</v>
      </c>
    </row>
    <row r="25091" spans="1:9">
      <c r="A25091" t="s">
        <v>4</v>
      </c>
      <c r="B25091" s="4" t="s">
        <v>5</v>
      </c>
      <c r="C25091" s="4" t="s">
        <v>7</v>
      </c>
      <c r="D25091" s="4" t="s">
        <v>8</v>
      </c>
      <c r="E25091" s="4" t="s">
        <v>14</v>
      </c>
      <c r="F25091" s="4" t="s">
        <v>74</v>
      </c>
      <c r="G25091" s="4" t="s">
        <v>8</v>
      </c>
      <c r="H25091" s="4" t="s">
        <v>8</v>
      </c>
      <c r="I25091" s="4" t="s">
        <v>8</v>
      </c>
      <c r="J25091" s="4" t="s">
        <v>14</v>
      </c>
      <c r="K25091" s="4" t="s">
        <v>74</v>
      </c>
      <c r="L25091" s="4" t="s">
        <v>8</v>
      </c>
      <c r="M25091" s="4" t="s">
        <v>8</v>
      </c>
    </row>
    <row r="25092" spans="1:9">
      <c r="A25092" t="n">
        <v>212911</v>
      </c>
      <c r="B25092" s="40" t="n">
        <v>26</v>
      </c>
      <c r="C25092" s="7" t="n">
        <v>7008</v>
      </c>
      <c r="D25092" s="7" t="n">
        <v>17</v>
      </c>
      <c r="E25092" s="7" t="n">
        <v>36321</v>
      </c>
      <c r="F25092" s="7" t="s">
        <v>1274</v>
      </c>
      <c r="G25092" s="7" t="n">
        <v>2</v>
      </c>
      <c r="H25092" s="7" t="n">
        <v>3</v>
      </c>
      <c r="I25092" s="7" t="n">
        <v>17</v>
      </c>
      <c r="J25092" s="7" t="n">
        <v>36322</v>
      </c>
      <c r="K25092" s="7" t="s">
        <v>1275</v>
      </c>
      <c r="L25092" s="7" t="n">
        <v>2</v>
      </c>
      <c r="M25092" s="7" t="n">
        <v>0</v>
      </c>
    </row>
    <row r="25093" spans="1:9">
      <c r="A25093" t="s">
        <v>4</v>
      </c>
      <c r="B25093" s="4" t="s">
        <v>5</v>
      </c>
    </row>
    <row r="25094" spans="1:9">
      <c r="A25094" t="n">
        <v>213087</v>
      </c>
      <c r="B25094" s="41" t="n">
        <v>28</v>
      </c>
    </row>
    <row r="25095" spans="1:9">
      <c r="A25095" t="s">
        <v>4</v>
      </c>
      <c r="B25095" s="4" t="s">
        <v>5</v>
      </c>
      <c r="C25095" s="4" t="s">
        <v>7</v>
      </c>
      <c r="D25095" s="4" t="s">
        <v>8</v>
      </c>
    </row>
    <row r="25096" spans="1:9">
      <c r="A25096" t="n">
        <v>213088</v>
      </c>
      <c r="B25096" s="42" t="n">
        <v>89</v>
      </c>
      <c r="C25096" s="7" t="n">
        <v>65533</v>
      </c>
      <c r="D25096" s="7" t="n">
        <v>1</v>
      </c>
    </row>
    <row r="25097" spans="1:9">
      <c r="A25097" t="s">
        <v>4</v>
      </c>
      <c r="B25097" s="4" t="s">
        <v>5</v>
      </c>
      <c r="C25097" s="4" t="s">
        <v>8</v>
      </c>
      <c r="D25097" s="4" t="s">
        <v>7</v>
      </c>
      <c r="E25097" s="4" t="s">
        <v>13</v>
      </c>
    </row>
    <row r="25098" spans="1:9">
      <c r="A25098" t="n">
        <v>213092</v>
      </c>
      <c r="B25098" s="27" t="n">
        <v>58</v>
      </c>
      <c r="C25098" s="7" t="n">
        <v>101</v>
      </c>
      <c r="D25098" s="7" t="n">
        <v>300</v>
      </c>
      <c r="E25098" s="7" t="n">
        <v>1</v>
      </c>
    </row>
    <row r="25099" spans="1:9">
      <c r="A25099" t="s">
        <v>4</v>
      </c>
      <c r="B25099" s="4" t="s">
        <v>5</v>
      </c>
      <c r="C25099" s="4" t="s">
        <v>8</v>
      </c>
      <c r="D25099" s="4" t="s">
        <v>7</v>
      </c>
    </row>
    <row r="25100" spans="1:9">
      <c r="A25100" t="n">
        <v>213100</v>
      </c>
      <c r="B25100" s="27" t="n">
        <v>58</v>
      </c>
      <c r="C25100" s="7" t="n">
        <v>254</v>
      </c>
      <c r="D25100" s="7" t="n">
        <v>0</v>
      </c>
    </row>
    <row r="25101" spans="1:9">
      <c r="A25101" t="s">
        <v>4</v>
      </c>
      <c r="B25101" s="4" t="s">
        <v>5</v>
      </c>
      <c r="C25101" s="4" t="s">
        <v>8</v>
      </c>
      <c r="D25101" s="4" t="s">
        <v>8</v>
      </c>
      <c r="E25101" s="4" t="s">
        <v>13</v>
      </c>
      <c r="F25101" s="4" t="s">
        <v>13</v>
      </c>
      <c r="G25101" s="4" t="s">
        <v>13</v>
      </c>
      <c r="H25101" s="4" t="s">
        <v>7</v>
      </c>
    </row>
    <row r="25102" spans="1:9">
      <c r="A25102" t="n">
        <v>213104</v>
      </c>
      <c r="B25102" s="31" t="n">
        <v>45</v>
      </c>
      <c r="C25102" s="7" t="n">
        <v>2</v>
      </c>
      <c r="D25102" s="7" t="n">
        <v>3</v>
      </c>
      <c r="E25102" s="7" t="n">
        <v>0.899999976158142</v>
      </c>
      <c r="F25102" s="7" t="n">
        <v>3.40000009536743</v>
      </c>
      <c r="G25102" s="7" t="n">
        <v>40.75</v>
      </c>
      <c r="H25102" s="7" t="n">
        <v>0</v>
      </c>
    </row>
    <row r="25103" spans="1:9">
      <c r="A25103" t="s">
        <v>4</v>
      </c>
      <c r="B25103" s="4" t="s">
        <v>5</v>
      </c>
      <c r="C25103" s="4" t="s">
        <v>8</v>
      </c>
      <c r="D25103" s="4" t="s">
        <v>8</v>
      </c>
      <c r="E25103" s="4" t="s">
        <v>13</v>
      </c>
      <c r="F25103" s="4" t="s">
        <v>13</v>
      </c>
      <c r="G25103" s="4" t="s">
        <v>13</v>
      </c>
      <c r="H25103" s="4" t="s">
        <v>7</v>
      </c>
      <c r="I25103" s="4" t="s">
        <v>8</v>
      </c>
    </row>
    <row r="25104" spans="1:9">
      <c r="A25104" t="n">
        <v>213121</v>
      </c>
      <c r="B25104" s="31" t="n">
        <v>45</v>
      </c>
      <c r="C25104" s="7" t="n">
        <v>4</v>
      </c>
      <c r="D25104" s="7" t="n">
        <v>3</v>
      </c>
      <c r="E25104" s="7" t="n">
        <v>357.25</v>
      </c>
      <c r="F25104" s="7" t="n">
        <v>293.600006103516</v>
      </c>
      <c r="G25104" s="7" t="n">
        <v>0</v>
      </c>
      <c r="H25104" s="7" t="n">
        <v>0</v>
      </c>
      <c r="I25104" s="7" t="n">
        <v>0</v>
      </c>
    </row>
    <row r="25105" spans="1:13">
      <c r="A25105" t="s">
        <v>4</v>
      </c>
      <c r="B25105" s="4" t="s">
        <v>5</v>
      </c>
      <c r="C25105" s="4" t="s">
        <v>8</v>
      </c>
      <c r="D25105" s="4" t="s">
        <v>8</v>
      </c>
      <c r="E25105" s="4" t="s">
        <v>13</v>
      </c>
      <c r="F25105" s="4" t="s">
        <v>7</v>
      </c>
    </row>
    <row r="25106" spans="1:13">
      <c r="A25106" t="n">
        <v>213139</v>
      </c>
      <c r="B25106" s="31" t="n">
        <v>45</v>
      </c>
      <c r="C25106" s="7" t="n">
        <v>5</v>
      </c>
      <c r="D25106" s="7" t="n">
        <v>3</v>
      </c>
      <c r="E25106" s="7" t="n">
        <v>2</v>
      </c>
      <c r="F25106" s="7" t="n">
        <v>0</v>
      </c>
    </row>
    <row r="25107" spans="1:13">
      <c r="A25107" t="s">
        <v>4</v>
      </c>
      <c r="B25107" s="4" t="s">
        <v>5</v>
      </c>
      <c r="C25107" s="4" t="s">
        <v>8</v>
      </c>
      <c r="D25107" s="4" t="s">
        <v>8</v>
      </c>
      <c r="E25107" s="4" t="s">
        <v>13</v>
      </c>
      <c r="F25107" s="4" t="s">
        <v>7</v>
      </c>
    </row>
    <row r="25108" spans="1:13">
      <c r="A25108" t="n">
        <v>213148</v>
      </c>
      <c r="B25108" s="31" t="n">
        <v>45</v>
      </c>
      <c r="C25108" s="7" t="n">
        <v>11</v>
      </c>
      <c r="D25108" s="7" t="n">
        <v>3</v>
      </c>
      <c r="E25108" s="7" t="n">
        <v>34</v>
      </c>
      <c r="F25108" s="7" t="n">
        <v>0</v>
      </c>
    </row>
    <row r="25109" spans="1:13">
      <c r="A25109" t="s">
        <v>4</v>
      </c>
      <c r="B25109" s="4" t="s">
        <v>5</v>
      </c>
      <c r="C25109" s="4" t="s">
        <v>8</v>
      </c>
      <c r="D25109" s="4" t="s">
        <v>7</v>
      </c>
    </row>
    <row r="25110" spans="1:13">
      <c r="A25110" t="n">
        <v>213157</v>
      </c>
      <c r="B25110" s="27" t="n">
        <v>58</v>
      </c>
      <c r="C25110" s="7" t="n">
        <v>255</v>
      </c>
      <c r="D25110" s="7" t="n">
        <v>0</v>
      </c>
    </row>
    <row r="25111" spans="1:13">
      <c r="A25111" t="s">
        <v>4</v>
      </c>
      <c r="B25111" s="4" t="s">
        <v>5</v>
      </c>
      <c r="C25111" s="4" t="s">
        <v>8</v>
      </c>
      <c r="D25111" s="4" t="s">
        <v>7</v>
      </c>
      <c r="E25111" s="4" t="s">
        <v>9</v>
      </c>
    </row>
    <row r="25112" spans="1:13">
      <c r="A25112" t="n">
        <v>213161</v>
      </c>
      <c r="B25112" s="39" t="n">
        <v>51</v>
      </c>
      <c r="C25112" s="7" t="n">
        <v>4</v>
      </c>
      <c r="D25112" s="7" t="n">
        <v>2</v>
      </c>
      <c r="E25112" s="7" t="s">
        <v>288</v>
      </c>
    </row>
    <row r="25113" spans="1:13">
      <c r="A25113" t="s">
        <v>4</v>
      </c>
      <c r="B25113" s="4" t="s">
        <v>5</v>
      </c>
      <c r="C25113" s="4" t="s">
        <v>7</v>
      </c>
    </row>
    <row r="25114" spans="1:13">
      <c r="A25114" t="n">
        <v>213174</v>
      </c>
      <c r="B25114" s="25" t="n">
        <v>16</v>
      </c>
      <c r="C25114" s="7" t="n">
        <v>0</v>
      </c>
    </row>
    <row r="25115" spans="1:13">
      <c r="A25115" t="s">
        <v>4</v>
      </c>
      <c r="B25115" s="4" t="s">
        <v>5</v>
      </c>
      <c r="C25115" s="4" t="s">
        <v>7</v>
      </c>
      <c r="D25115" s="4" t="s">
        <v>8</v>
      </c>
      <c r="E25115" s="4" t="s">
        <v>14</v>
      </c>
      <c r="F25115" s="4" t="s">
        <v>74</v>
      </c>
      <c r="G25115" s="4" t="s">
        <v>8</v>
      </c>
      <c r="H25115" s="4" t="s">
        <v>8</v>
      </c>
    </row>
    <row r="25116" spans="1:13">
      <c r="A25116" t="n">
        <v>213177</v>
      </c>
      <c r="B25116" s="40" t="n">
        <v>26</v>
      </c>
      <c r="C25116" s="7" t="n">
        <v>2</v>
      </c>
      <c r="D25116" s="7" t="n">
        <v>17</v>
      </c>
      <c r="E25116" s="7" t="n">
        <v>6428</v>
      </c>
      <c r="F25116" s="7" t="s">
        <v>1276</v>
      </c>
      <c r="G25116" s="7" t="n">
        <v>2</v>
      </c>
      <c r="H25116" s="7" t="n">
        <v>0</v>
      </c>
    </row>
    <row r="25117" spans="1:13">
      <c r="A25117" t="s">
        <v>4</v>
      </c>
      <c r="B25117" s="4" t="s">
        <v>5</v>
      </c>
    </row>
    <row r="25118" spans="1:13">
      <c r="A25118" t="n">
        <v>213212</v>
      </c>
      <c r="B25118" s="41" t="n">
        <v>28</v>
      </c>
    </row>
    <row r="25119" spans="1:13">
      <c r="A25119" t="s">
        <v>4</v>
      </c>
      <c r="B25119" s="4" t="s">
        <v>5</v>
      </c>
      <c r="C25119" s="4" t="s">
        <v>8</v>
      </c>
      <c r="D25119" s="4" t="s">
        <v>7</v>
      </c>
      <c r="E25119" s="4" t="s">
        <v>9</v>
      </c>
    </row>
    <row r="25120" spans="1:13">
      <c r="A25120" t="n">
        <v>213213</v>
      </c>
      <c r="B25120" s="39" t="n">
        <v>51</v>
      </c>
      <c r="C25120" s="7" t="n">
        <v>4</v>
      </c>
      <c r="D25120" s="7" t="n">
        <v>6</v>
      </c>
      <c r="E25120" s="7" t="s">
        <v>605</v>
      </c>
    </row>
    <row r="25121" spans="1:8">
      <c r="A25121" t="s">
        <v>4</v>
      </c>
      <c r="B25121" s="4" t="s">
        <v>5</v>
      </c>
      <c r="C25121" s="4" t="s">
        <v>7</v>
      </c>
    </row>
    <row r="25122" spans="1:8">
      <c r="A25122" t="n">
        <v>213227</v>
      </c>
      <c r="B25122" s="25" t="n">
        <v>16</v>
      </c>
      <c r="C25122" s="7" t="n">
        <v>0</v>
      </c>
    </row>
    <row r="25123" spans="1:8">
      <c r="A25123" t="s">
        <v>4</v>
      </c>
      <c r="B25123" s="4" t="s">
        <v>5</v>
      </c>
      <c r="C25123" s="4" t="s">
        <v>7</v>
      </c>
      <c r="D25123" s="4" t="s">
        <v>8</v>
      </c>
      <c r="E25123" s="4" t="s">
        <v>14</v>
      </c>
      <c r="F25123" s="4" t="s">
        <v>74</v>
      </c>
      <c r="G25123" s="4" t="s">
        <v>8</v>
      </c>
      <c r="H25123" s="4" t="s">
        <v>8</v>
      </c>
      <c r="I25123" s="4" t="s">
        <v>8</v>
      </c>
      <c r="J25123" s="4" t="s">
        <v>14</v>
      </c>
      <c r="K25123" s="4" t="s">
        <v>74</v>
      </c>
      <c r="L25123" s="4" t="s">
        <v>8</v>
      </c>
      <c r="M25123" s="4" t="s">
        <v>8</v>
      </c>
    </row>
    <row r="25124" spans="1:8">
      <c r="A25124" t="n">
        <v>213230</v>
      </c>
      <c r="B25124" s="40" t="n">
        <v>26</v>
      </c>
      <c r="C25124" s="7" t="n">
        <v>6</v>
      </c>
      <c r="D25124" s="7" t="n">
        <v>17</v>
      </c>
      <c r="E25124" s="7" t="n">
        <v>8447</v>
      </c>
      <c r="F25124" s="7" t="s">
        <v>1277</v>
      </c>
      <c r="G25124" s="7" t="n">
        <v>2</v>
      </c>
      <c r="H25124" s="7" t="n">
        <v>3</v>
      </c>
      <c r="I25124" s="7" t="n">
        <v>17</v>
      </c>
      <c r="J25124" s="7" t="n">
        <v>8448</v>
      </c>
      <c r="K25124" s="7" t="s">
        <v>1278</v>
      </c>
      <c r="L25124" s="7" t="n">
        <v>2</v>
      </c>
      <c r="M25124" s="7" t="n">
        <v>0</v>
      </c>
    </row>
    <row r="25125" spans="1:8">
      <c r="A25125" t="s">
        <v>4</v>
      </c>
      <c r="B25125" s="4" t="s">
        <v>5</v>
      </c>
    </row>
    <row r="25126" spans="1:8">
      <c r="A25126" t="n">
        <v>213381</v>
      </c>
      <c r="B25126" s="41" t="n">
        <v>28</v>
      </c>
    </row>
    <row r="25127" spans="1:8">
      <c r="A25127" t="s">
        <v>4</v>
      </c>
      <c r="B25127" s="4" t="s">
        <v>5</v>
      </c>
      <c r="C25127" s="4" t="s">
        <v>7</v>
      </c>
      <c r="D25127" s="4" t="s">
        <v>8</v>
      </c>
    </row>
    <row r="25128" spans="1:8">
      <c r="A25128" t="n">
        <v>213382</v>
      </c>
      <c r="B25128" s="42" t="n">
        <v>89</v>
      </c>
      <c r="C25128" s="7" t="n">
        <v>65533</v>
      </c>
      <c r="D25128" s="7" t="n">
        <v>1</v>
      </c>
    </row>
    <row r="25129" spans="1:8">
      <c r="A25129" t="s">
        <v>4</v>
      </c>
      <c r="B25129" s="4" t="s">
        <v>5</v>
      </c>
      <c r="C25129" s="4" t="s">
        <v>8</v>
      </c>
      <c r="D25129" s="4" t="s">
        <v>7</v>
      </c>
      <c r="E25129" s="4" t="s">
        <v>13</v>
      </c>
    </row>
    <row r="25130" spans="1:8">
      <c r="A25130" t="n">
        <v>213386</v>
      </c>
      <c r="B25130" s="27" t="n">
        <v>58</v>
      </c>
      <c r="C25130" s="7" t="n">
        <v>101</v>
      </c>
      <c r="D25130" s="7" t="n">
        <v>300</v>
      </c>
      <c r="E25130" s="7" t="n">
        <v>1</v>
      </c>
    </row>
    <row r="25131" spans="1:8">
      <c r="A25131" t="s">
        <v>4</v>
      </c>
      <c r="B25131" s="4" t="s">
        <v>5</v>
      </c>
      <c r="C25131" s="4" t="s">
        <v>8</v>
      </c>
      <c r="D25131" s="4" t="s">
        <v>7</v>
      </c>
    </row>
    <row r="25132" spans="1:8">
      <c r="A25132" t="n">
        <v>213394</v>
      </c>
      <c r="B25132" s="27" t="n">
        <v>58</v>
      </c>
      <c r="C25132" s="7" t="n">
        <v>254</v>
      </c>
      <c r="D25132" s="7" t="n">
        <v>0</v>
      </c>
    </row>
    <row r="25133" spans="1:8">
      <c r="A25133" t="s">
        <v>4</v>
      </c>
      <c r="B25133" s="4" t="s">
        <v>5</v>
      </c>
      <c r="C25133" s="4" t="s">
        <v>8</v>
      </c>
      <c r="D25133" s="4" t="s">
        <v>7</v>
      </c>
      <c r="E25133" s="4" t="s">
        <v>9</v>
      </c>
      <c r="F25133" s="4" t="s">
        <v>9</v>
      </c>
      <c r="G25133" s="4" t="s">
        <v>9</v>
      </c>
      <c r="H25133" s="4" t="s">
        <v>9</v>
      </c>
    </row>
    <row r="25134" spans="1:8">
      <c r="A25134" t="n">
        <v>213398</v>
      </c>
      <c r="B25134" s="39" t="n">
        <v>51</v>
      </c>
      <c r="C25134" s="7" t="n">
        <v>3</v>
      </c>
      <c r="D25134" s="7" t="n">
        <v>2</v>
      </c>
      <c r="E25134" s="7" t="s">
        <v>92</v>
      </c>
      <c r="F25134" s="7" t="s">
        <v>93</v>
      </c>
      <c r="G25134" s="7" t="s">
        <v>94</v>
      </c>
      <c r="H25134" s="7" t="s">
        <v>95</v>
      </c>
    </row>
    <row r="25135" spans="1:8">
      <c r="A25135" t="s">
        <v>4</v>
      </c>
      <c r="B25135" s="4" t="s">
        <v>5</v>
      </c>
      <c r="C25135" s="4" t="s">
        <v>8</v>
      </c>
      <c r="D25135" s="4" t="s">
        <v>7</v>
      </c>
      <c r="E25135" s="4" t="s">
        <v>9</v>
      </c>
      <c r="F25135" s="4" t="s">
        <v>9</v>
      </c>
      <c r="G25135" s="4" t="s">
        <v>9</v>
      </c>
      <c r="H25135" s="4" t="s">
        <v>9</v>
      </c>
    </row>
    <row r="25136" spans="1:8">
      <c r="A25136" t="n">
        <v>213427</v>
      </c>
      <c r="B25136" s="39" t="n">
        <v>51</v>
      </c>
      <c r="C25136" s="7" t="n">
        <v>3</v>
      </c>
      <c r="D25136" s="7" t="n">
        <v>4</v>
      </c>
      <c r="E25136" s="7" t="s">
        <v>92</v>
      </c>
      <c r="F25136" s="7" t="s">
        <v>93</v>
      </c>
      <c r="G25136" s="7" t="s">
        <v>94</v>
      </c>
      <c r="H25136" s="7" t="s">
        <v>95</v>
      </c>
    </row>
    <row r="25137" spans="1:13">
      <c r="A25137" t="s">
        <v>4</v>
      </c>
      <c r="B25137" s="4" t="s">
        <v>5</v>
      </c>
      <c r="C25137" s="4" t="s">
        <v>8</v>
      </c>
      <c r="D25137" s="4" t="s">
        <v>7</v>
      </c>
      <c r="E25137" s="4" t="s">
        <v>9</v>
      </c>
      <c r="F25137" s="4" t="s">
        <v>9</v>
      </c>
      <c r="G25137" s="4" t="s">
        <v>9</v>
      </c>
      <c r="H25137" s="4" t="s">
        <v>9</v>
      </c>
    </row>
    <row r="25138" spans="1:13">
      <c r="A25138" t="n">
        <v>213456</v>
      </c>
      <c r="B25138" s="39" t="n">
        <v>51</v>
      </c>
      <c r="C25138" s="7" t="n">
        <v>3</v>
      </c>
      <c r="D25138" s="7" t="n">
        <v>5</v>
      </c>
      <c r="E25138" s="7" t="s">
        <v>92</v>
      </c>
      <c r="F25138" s="7" t="s">
        <v>93</v>
      </c>
      <c r="G25138" s="7" t="s">
        <v>94</v>
      </c>
      <c r="H25138" s="7" t="s">
        <v>95</v>
      </c>
    </row>
    <row r="25139" spans="1:13">
      <c r="A25139" t="s">
        <v>4</v>
      </c>
      <c r="B25139" s="4" t="s">
        <v>5</v>
      </c>
      <c r="C25139" s="4" t="s">
        <v>8</v>
      </c>
      <c r="D25139" s="4" t="s">
        <v>7</v>
      </c>
      <c r="E25139" s="4" t="s">
        <v>9</v>
      </c>
      <c r="F25139" s="4" t="s">
        <v>9</v>
      </c>
      <c r="G25139" s="4" t="s">
        <v>9</v>
      </c>
      <c r="H25139" s="4" t="s">
        <v>9</v>
      </c>
    </row>
    <row r="25140" spans="1:13">
      <c r="A25140" t="n">
        <v>213485</v>
      </c>
      <c r="B25140" s="39" t="n">
        <v>51</v>
      </c>
      <c r="C25140" s="7" t="n">
        <v>3</v>
      </c>
      <c r="D25140" s="7" t="n">
        <v>6</v>
      </c>
      <c r="E25140" s="7" t="s">
        <v>92</v>
      </c>
      <c r="F25140" s="7" t="s">
        <v>93</v>
      </c>
      <c r="G25140" s="7" t="s">
        <v>94</v>
      </c>
      <c r="H25140" s="7" t="s">
        <v>95</v>
      </c>
    </row>
    <row r="25141" spans="1:13">
      <c r="A25141" t="s">
        <v>4</v>
      </c>
      <c r="B25141" s="4" t="s">
        <v>5</v>
      </c>
      <c r="C25141" s="4" t="s">
        <v>8</v>
      </c>
      <c r="D25141" s="4" t="s">
        <v>7</v>
      </c>
      <c r="E25141" s="4" t="s">
        <v>9</v>
      </c>
      <c r="F25141" s="4" t="s">
        <v>9</v>
      </c>
      <c r="G25141" s="4" t="s">
        <v>9</v>
      </c>
      <c r="H25141" s="4" t="s">
        <v>9</v>
      </c>
    </row>
    <row r="25142" spans="1:13">
      <c r="A25142" t="n">
        <v>213514</v>
      </c>
      <c r="B25142" s="39" t="n">
        <v>51</v>
      </c>
      <c r="C25142" s="7" t="n">
        <v>3</v>
      </c>
      <c r="D25142" s="7" t="n">
        <v>7032</v>
      </c>
      <c r="E25142" s="7" t="s">
        <v>92</v>
      </c>
      <c r="F25142" s="7" t="s">
        <v>93</v>
      </c>
      <c r="G25142" s="7" t="s">
        <v>94</v>
      </c>
      <c r="H25142" s="7" t="s">
        <v>95</v>
      </c>
    </row>
    <row r="25143" spans="1:13">
      <c r="A25143" t="s">
        <v>4</v>
      </c>
      <c r="B25143" s="4" t="s">
        <v>5</v>
      </c>
      <c r="C25143" s="4" t="s">
        <v>8</v>
      </c>
      <c r="D25143" s="4" t="s">
        <v>8</v>
      </c>
      <c r="E25143" s="4" t="s">
        <v>13</v>
      </c>
      <c r="F25143" s="4" t="s">
        <v>13</v>
      </c>
      <c r="G25143" s="4" t="s">
        <v>13</v>
      </c>
      <c r="H25143" s="4" t="s">
        <v>7</v>
      </c>
    </row>
    <row r="25144" spans="1:13">
      <c r="A25144" t="n">
        <v>213543</v>
      </c>
      <c r="B25144" s="31" t="n">
        <v>45</v>
      </c>
      <c r="C25144" s="7" t="n">
        <v>2</v>
      </c>
      <c r="D25144" s="7" t="n">
        <v>3</v>
      </c>
      <c r="E25144" s="7" t="n">
        <v>-5.69999980926514</v>
      </c>
      <c r="F25144" s="7" t="n">
        <v>4.40000009536743</v>
      </c>
      <c r="G25144" s="7" t="n">
        <v>50.6300010681152</v>
      </c>
      <c r="H25144" s="7" t="n">
        <v>0</v>
      </c>
    </row>
    <row r="25145" spans="1:13">
      <c r="A25145" t="s">
        <v>4</v>
      </c>
      <c r="B25145" s="4" t="s">
        <v>5</v>
      </c>
      <c r="C25145" s="4" t="s">
        <v>8</v>
      </c>
      <c r="D25145" s="4" t="s">
        <v>8</v>
      </c>
      <c r="E25145" s="4" t="s">
        <v>13</v>
      </c>
      <c r="F25145" s="4" t="s">
        <v>13</v>
      </c>
      <c r="G25145" s="4" t="s">
        <v>13</v>
      </c>
      <c r="H25145" s="4" t="s">
        <v>7</v>
      </c>
      <c r="I25145" s="4" t="s">
        <v>8</v>
      </c>
    </row>
    <row r="25146" spans="1:13">
      <c r="A25146" t="n">
        <v>213560</v>
      </c>
      <c r="B25146" s="31" t="n">
        <v>45</v>
      </c>
      <c r="C25146" s="7" t="n">
        <v>4</v>
      </c>
      <c r="D25146" s="7" t="n">
        <v>3</v>
      </c>
      <c r="E25146" s="7" t="n">
        <v>354.549987792969</v>
      </c>
      <c r="F25146" s="7" t="n">
        <v>148.259994506836</v>
      </c>
      <c r="G25146" s="7" t="n">
        <v>0</v>
      </c>
      <c r="H25146" s="7" t="n">
        <v>0</v>
      </c>
      <c r="I25146" s="7" t="n">
        <v>0</v>
      </c>
    </row>
    <row r="25147" spans="1:13">
      <c r="A25147" t="s">
        <v>4</v>
      </c>
      <c r="B25147" s="4" t="s">
        <v>5</v>
      </c>
      <c r="C25147" s="4" t="s">
        <v>8</v>
      </c>
      <c r="D25147" s="4" t="s">
        <v>8</v>
      </c>
      <c r="E25147" s="4" t="s">
        <v>13</v>
      </c>
      <c r="F25147" s="4" t="s">
        <v>7</v>
      </c>
    </row>
    <row r="25148" spans="1:13">
      <c r="A25148" t="n">
        <v>213578</v>
      </c>
      <c r="B25148" s="31" t="n">
        <v>45</v>
      </c>
      <c r="C25148" s="7" t="n">
        <v>5</v>
      </c>
      <c r="D25148" s="7" t="n">
        <v>3</v>
      </c>
      <c r="E25148" s="7" t="n">
        <v>7</v>
      </c>
      <c r="F25148" s="7" t="n">
        <v>0</v>
      </c>
    </row>
    <row r="25149" spans="1:13">
      <c r="A25149" t="s">
        <v>4</v>
      </c>
      <c r="B25149" s="4" t="s">
        <v>5</v>
      </c>
      <c r="C25149" s="4" t="s">
        <v>8</v>
      </c>
      <c r="D25149" s="4" t="s">
        <v>8</v>
      </c>
      <c r="E25149" s="4" t="s">
        <v>13</v>
      </c>
      <c r="F25149" s="4" t="s">
        <v>7</v>
      </c>
    </row>
    <row r="25150" spans="1:13">
      <c r="A25150" t="n">
        <v>213587</v>
      </c>
      <c r="B25150" s="31" t="n">
        <v>45</v>
      </c>
      <c r="C25150" s="7" t="n">
        <v>11</v>
      </c>
      <c r="D25150" s="7" t="n">
        <v>3</v>
      </c>
      <c r="E25150" s="7" t="n">
        <v>34</v>
      </c>
      <c r="F25150" s="7" t="n">
        <v>0</v>
      </c>
    </row>
    <row r="25151" spans="1:13">
      <c r="A25151" t="s">
        <v>4</v>
      </c>
      <c r="B25151" s="4" t="s">
        <v>5</v>
      </c>
      <c r="C25151" s="4" t="s">
        <v>8</v>
      </c>
      <c r="D25151" s="4" t="s">
        <v>7</v>
      </c>
    </row>
    <row r="25152" spans="1:13">
      <c r="A25152" t="n">
        <v>213596</v>
      </c>
      <c r="B25152" s="27" t="n">
        <v>58</v>
      </c>
      <c r="C25152" s="7" t="n">
        <v>255</v>
      </c>
      <c r="D25152" s="7" t="n">
        <v>0</v>
      </c>
    </row>
    <row r="25153" spans="1:9">
      <c r="A25153" t="s">
        <v>4</v>
      </c>
      <c r="B25153" s="4" t="s">
        <v>5</v>
      </c>
      <c r="C25153" s="4" t="s">
        <v>8</v>
      </c>
      <c r="D25153" s="4" t="s">
        <v>7</v>
      </c>
      <c r="E25153" s="4" t="s">
        <v>9</v>
      </c>
    </row>
    <row r="25154" spans="1:9">
      <c r="A25154" t="n">
        <v>213600</v>
      </c>
      <c r="B25154" s="39" t="n">
        <v>51</v>
      </c>
      <c r="C25154" s="7" t="n">
        <v>4</v>
      </c>
      <c r="D25154" s="7" t="n">
        <v>15</v>
      </c>
      <c r="E25154" s="7" t="s">
        <v>605</v>
      </c>
    </row>
    <row r="25155" spans="1:9">
      <c r="A25155" t="s">
        <v>4</v>
      </c>
      <c r="B25155" s="4" t="s">
        <v>5</v>
      </c>
      <c r="C25155" s="4" t="s">
        <v>7</v>
      </c>
    </row>
    <row r="25156" spans="1:9">
      <c r="A25156" t="n">
        <v>213614</v>
      </c>
      <c r="B25156" s="25" t="n">
        <v>16</v>
      </c>
      <c r="C25156" s="7" t="n">
        <v>0</v>
      </c>
    </row>
    <row r="25157" spans="1:9">
      <c r="A25157" t="s">
        <v>4</v>
      </c>
      <c r="B25157" s="4" t="s">
        <v>5</v>
      </c>
      <c r="C25157" s="4" t="s">
        <v>7</v>
      </c>
      <c r="D25157" s="4" t="s">
        <v>8</v>
      </c>
      <c r="E25157" s="4" t="s">
        <v>14</v>
      </c>
      <c r="F25157" s="4" t="s">
        <v>74</v>
      </c>
      <c r="G25157" s="4" t="s">
        <v>8</v>
      </c>
      <c r="H25157" s="4" t="s">
        <v>8</v>
      </c>
      <c r="I25157" s="4" t="s">
        <v>8</v>
      </c>
      <c r="J25157" s="4" t="s">
        <v>14</v>
      </c>
      <c r="K25157" s="4" t="s">
        <v>74</v>
      </c>
      <c r="L25157" s="4" t="s">
        <v>8</v>
      </c>
      <c r="M25157" s="4" t="s">
        <v>8</v>
      </c>
    </row>
    <row r="25158" spans="1:9">
      <c r="A25158" t="n">
        <v>213617</v>
      </c>
      <c r="B25158" s="40" t="n">
        <v>26</v>
      </c>
      <c r="C25158" s="7" t="n">
        <v>15</v>
      </c>
      <c r="D25158" s="7" t="n">
        <v>17</v>
      </c>
      <c r="E25158" s="7" t="n">
        <v>15415</v>
      </c>
      <c r="F25158" s="7" t="s">
        <v>1279</v>
      </c>
      <c r="G25158" s="7" t="n">
        <v>2</v>
      </c>
      <c r="H25158" s="7" t="n">
        <v>3</v>
      </c>
      <c r="I25158" s="7" t="n">
        <v>17</v>
      </c>
      <c r="J25158" s="7" t="n">
        <v>15416</v>
      </c>
      <c r="K25158" s="7" t="s">
        <v>1280</v>
      </c>
      <c r="L25158" s="7" t="n">
        <v>2</v>
      </c>
      <c r="M25158" s="7" t="n">
        <v>0</v>
      </c>
    </row>
    <row r="25159" spans="1:9">
      <c r="A25159" t="s">
        <v>4</v>
      </c>
      <c r="B25159" s="4" t="s">
        <v>5</v>
      </c>
    </row>
    <row r="25160" spans="1:9">
      <c r="A25160" t="n">
        <v>213865</v>
      </c>
      <c r="B25160" s="41" t="n">
        <v>28</v>
      </c>
    </row>
    <row r="25161" spans="1:9">
      <c r="A25161" t="s">
        <v>4</v>
      </c>
      <c r="B25161" s="4" t="s">
        <v>5</v>
      </c>
      <c r="C25161" s="4" t="s">
        <v>8</v>
      </c>
      <c r="D25161" s="4" t="s">
        <v>7</v>
      </c>
      <c r="E25161" s="4" t="s">
        <v>9</v>
      </c>
    </row>
    <row r="25162" spans="1:9">
      <c r="A25162" t="n">
        <v>213866</v>
      </c>
      <c r="B25162" s="39" t="n">
        <v>51</v>
      </c>
      <c r="C25162" s="7" t="n">
        <v>4</v>
      </c>
      <c r="D25162" s="7" t="n">
        <v>82</v>
      </c>
      <c r="E25162" s="7" t="s">
        <v>605</v>
      </c>
    </row>
    <row r="25163" spans="1:9">
      <c r="A25163" t="s">
        <v>4</v>
      </c>
      <c r="B25163" s="4" t="s">
        <v>5</v>
      </c>
      <c r="C25163" s="4" t="s">
        <v>7</v>
      </c>
    </row>
    <row r="25164" spans="1:9">
      <c r="A25164" t="n">
        <v>213880</v>
      </c>
      <c r="B25164" s="25" t="n">
        <v>16</v>
      </c>
      <c r="C25164" s="7" t="n">
        <v>0</v>
      </c>
    </row>
    <row r="25165" spans="1:9">
      <c r="A25165" t="s">
        <v>4</v>
      </c>
      <c r="B25165" s="4" t="s">
        <v>5</v>
      </c>
      <c r="C25165" s="4" t="s">
        <v>7</v>
      </c>
      <c r="D25165" s="4" t="s">
        <v>8</v>
      </c>
      <c r="E25165" s="4" t="s">
        <v>14</v>
      </c>
      <c r="F25165" s="4" t="s">
        <v>74</v>
      </c>
      <c r="G25165" s="4" t="s">
        <v>8</v>
      </c>
      <c r="H25165" s="4" t="s">
        <v>8</v>
      </c>
      <c r="I25165" s="4" t="s">
        <v>8</v>
      </c>
      <c r="J25165" s="4" t="s">
        <v>14</v>
      </c>
      <c r="K25165" s="4" t="s">
        <v>74</v>
      </c>
      <c r="L25165" s="4" t="s">
        <v>8</v>
      </c>
      <c r="M25165" s="4" t="s">
        <v>8</v>
      </c>
    </row>
    <row r="25166" spans="1:9">
      <c r="A25166" t="n">
        <v>213883</v>
      </c>
      <c r="B25166" s="40" t="n">
        <v>26</v>
      </c>
      <c r="C25166" s="7" t="n">
        <v>82</v>
      </c>
      <c r="D25166" s="7" t="n">
        <v>17</v>
      </c>
      <c r="E25166" s="7" t="n">
        <v>24310</v>
      </c>
      <c r="F25166" s="7" t="s">
        <v>1281</v>
      </c>
      <c r="G25166" s="7" t="n">
        <v>2</v>
      </c>
      <c r="H25166" s="7" t="n">
        <v>3</v>
      </c>
      <c r="I25166" s="7" t="n">
        <v>17</v>
      </c>
      <c r="J25166" s="7" t="n">
        <v>24311</v>
      </c>
      <c r="K25166" s="7" t="s">
        <v>1282</v>
      </c>
      <c r="L25166" s="7" t="n">
        <v>2</v>
      </c>
      <c r="M25166" s="7" t="n">
        <v>0</v>
      </c>
    </row>
    <row r="25167" spans="1:9">
      <c r="A25167" t="s">
        <v>4</v>
      </c>
      <c r="B25167" s="4" t="s">
        <v>5</v>
      </c>
    </row>
    <row r="25168" spans="1:9">
      <c r="A25168" t="n">
        <v>214109</v>
      </c>
      <c r="B25168" s="41" t="n">
        <v>28</v>
      </c>
    </row>
    <row r="25169" spans="1:13">
      <c r="A25169" t="s">
        <v>4</v>
      </c>
      <c r="B25169" s="4" t="s">
        <v>5</v>
      </c>
      <c r="C25169" s="4" t="s">
        <v>8</v>
      </c>
      <c r="D25169" s="4" t="s">
        <v>7</v>
      </c>
      <c r="E25169" s="4" t="s">
        <v>9</v>
      </c>
    </row>
    <row r="25170" spans="1:13">
      <c r="A25170" t="n">
        <v>214110</v>
      </c>
      <c r="B25170" s="39" t="n">
        <v>51</v>
      </c>
      <c r="C25170" s="7" t="n">
        <v>4</v>
      </c>
      <c r="D25170" s="7" t="n">
        <v>7007</v>
      </c>
      <c r="E25170" s="7" t="s">
        <v>502</v>
      </c>
    </row>
    <row r="25171" spans="1:13">
      <c r="A25171" t="s">
        <v>4</v>
      </c>
      <c r="B25171" s="4" t="s">
        <v>5</v>
      </c>
      <c r="C25171" s="4" t="s">
        <v>7</v>
      </c>
    </row>
    <row r="25172" spans="1:13">
      <c r="A25172" t="n">
        <v>214123</v>
      </c>
      <c r="B25172" s="25" t="n">
        <v>16</v>
      </c>
      <c r="C25172" s="7" t="n">
        <v>0</v>
      </c>
    </row>
    <row r="25173" spans="1:13">
      <c r="A25173" t="s">
        <v>4</v>
      </c>
      <c r="B25173" s="4" t="s">
        <v>5</v>
      </c>
      <c r="C25173" s="4" t="s">
        <v>7</v>
      </c>
      <c r="D25173" s="4" t="s">
        <v>8</v>
      </c>
      <c r="E25173" s="4" t="s">
        <v>14</v>
      </c>
      <c r="F25173" s="4" t="s">
        <v>74</v>
      </c>
      <c r="G25173" s="4" t="s">
        <v>8</v>
      </c>
      <c r="H25173" s="4" t="s">
        <v>8</v>
      </c>
      <c r="I25173" s="4" t="s">
        <v>8</v>
      </c>
      <c r="J25173" s="4" t="s">
        <v>14</v>
      </c>
      <c r="K25173" s="4" t="s">
        <v>74</v>
      </c>
      <c r="L25173" s="4" t="s">
        <v>8</v>
      </c>
      <c r="M25173" s="4" t="s">
        <v>8</v>
      </c>
    </row>
    <row r="25174" spans="1:13">
      <c r="A25174" t="n">
        <v>214126</v>
      </c>
      <c r="B25174" s="40" t="n">
        <v>26</v>
      </c>
      <c r="C25174" s="7" t="n">
        <v>7007</v>
      </c>
      <c r="D25174" s="7" t="n">
        <v>17</v>
      </c>
      <c r="E25174" s="7" t="n">
        <v>38307</v>
      </c>
      <c r="F25174" s="7" t="s">
        <v>1283</v>
      </c>
      <c r="G25174" s="7" t="n">
        <v>2</v>
      </c>
      <c r="H25174" s="7" t="n">
        <v>3</v>
      </c>
      <c r="I25174" s="7" t="n">
        <v>17</v>
      </c>
      <c r="J25174" s="7" t="n">
        <v>38308</v>
      </c>
      <c r="K25174" s="7" t="s">
        <v>1284</v>
      </c>
      <c r="L25174" s="7" t="n">
        <v>2</v>
      </c>
      <c r="M25174" s="7" t="n">
        <v>0</v>
      </c>
    </row>
    <row r="25175" spans="1:13">
      <c r="A25175" t="s">
        <v>4</v>
      </c>
      <c r="B25175" s="4" t="s">
        <v>5</v>
      </c>
    </row>
    <row r="25176" spans="1:13">
      <c r="A25176" t="n">
        <v>214314</v>
      </c>
      <c r="B25176" s="41" t="n">
        <v>28</v>
      </c>
    </row>
    <row r="25177" spans="1:13">
      <c r="A25177" t="s">
        <v>4</v>
      </c>
      <c r="B25177" s="4" t="s">
        <v>5</v>
      </c>
      <c r="C25177" s="4" t="s">
        <v>7</v>
      </c>
      <c r="D25177" s="4" t="s">
        <v>8</v>
      </c>
    </row>
    <row r="25178" spans="1:13">
      <c r="A25178" t="n">
        <v>214315</v>
      </c>
      <c r="B25178" s="42" t="n">
        <v>89</v>
      </c>
      <c r="C25178" s="7" t="n">
        <v>65533</v>
      </c>
      <c r="D25178" s="7" t="n">
        <v>1</v>
      </c>
    </row>
    <row r="25179" spans="1:13">
      <c r="A25179" t="s">
        <v>4</v>
      </c>
      <c r="B25179" s="4" t="s">
        <v>5</v>
      </c>
      <c r="C25179" s="4" t="s">
        <v>8</v>
      </c>
      <c r="D25179" s="4" t="s">
        <v>7</v>
      </c>
      <c r="E25179" s="4" t="s">
        <v>13</v>
      </c>
    </row>
    <row r="25180" spans="1:13">
      <c r="A25180" t="n">
        <v>214319</v>
      </c>
      <c r="B25180" s="27" t="n">
        <v>58</v>
      </c>
      <c r="C25180" s="7" t="n">
        <v>101</v>
      </c>
      <c r="D25180" s="7" t="n">
        <v>300</v>
      </c>
      <c r="E25180" s="7" t="n">
        <v>1</v>
      </c>
    </row>
    <row r="25181" spans="1:13">
      <c r="A25181" t="s">
        <v>4</v>
      </c>
      <c r="B25181" s="4" t="s">
        <v>5</v>
      </c>
      <c r="C25181" s="4" t="s">
        <v>8</v>
      </c>
      <c r="D25181" s="4" t="s">
        <v>7</v>
      </c>
    </row>
    <row r="25182" spans="1:13">
      <c r="A25182" t="n">
        <v>214327</v>
      </c>
      <c r="B25182" s="27" t="n">
        <v>58</v>
      </c>
      <c r="C25182" s="7" t="n">
        <v>254</v>
      </c>
      <c r="D25182" s="7" t="n">
        <v>0</v>
      </c>
    </row>
    <row r="25183" spans="1:13">
      <c r="A25183" t="s">
        <v>4</v>
      </c>
      <c r="B25183" s="4" t="s">
        <v>5</v>
      </c>
      <c r="C25183" s="4" t="s">
        <v>8</v>
      </c>
      <c r="D25183" s="4" t="s">
        <v>8</v>
      </c>
      <c r="E25183" s="4" t="s">
        <v>13</v>
      </c>
      <c r="F25183" s="4" t="s">
        <v>13</v>
      </c>
      <c r="G25183" s="4" t="s">
        <v>13</v>
      </c>
      <c r="H25183" s="4" t="s">
        <v>7</v>
      </c>
    </row>
    <row r="25184" spans="1:13">
      <c r="A25184" t="n">
        <v>214331</v>
      </c>
      <c r="B25184" s="31" t="n">
        <v>45</v>
      </c>
      <c r="C25184" s="7" t="n">
        <v>2</v>
      </c>
      <c r="D25184" s="7" t="n">
        <v>3</v>
      </c>
      <c r="E25184" s="7" t="n">
        <v>-1.70000004768372</v>
      </c>
      <c r="F25184" s="7" t="n">
        <v>3.59999990463257</v>
      </c>
      <c r="G25184" s="7" t="n">
        <v>44.0499992370605</v>
      </c>
      <c r="H25184" s="7" t="n">
        <v>0</v>
      </c>
    </row>
    <row r="25185" spans="1:13">
      <c r="A25185" t="s">
        <v>4</v>
      </c>
      <c r="B25185" s="4" t="s">
        <v>5</v>
      </c>
      <c r="C25185" s="4" t="s">
        <v>8</v>
      </c>
      <c r="D25185" s="4" t="s">
        <v>8</v>
      </c>
      <c r="E25185" s="4" t="s">
        <v>13</v>
      </c>
      <c r="F25185" s="4" t="s">
        <v>13</v>
      </c>
      <c r="G25185" s="4" t="s">
        <v>13</v>
      </c>
      <c r="H25185" s="4" t="s">
        <v>7</v>
      </c>
      <c r="I25185" s="4" t="s">
        <v>8</v>
      </c>
    </row>
    <row r="25186" spans="1:13">
      <c r="A25186" t="n">
        <v>214348</v>
      </c>
      <c r="B25186" s="31" t="n">
        <v>45</v>
      </c>
      <c r="C25186" s="7" t="n">
        <v>4</v>
      </c>
      <c r="D25186" s="7" t="n">
        <v>3</v>
      </c>
      <c r="E25186" s="7" t="n">
        <v>5.59999990463257</v>
      </c>
      <c r="F25186" s="7" t="n">
        <v>170.949996948242</v>
      </c>
      <c r="G25186" s="7" t="n">
        <v>0</v>
      </c>
      <c r="H25186" s="7" t="n">
        <v>0</v>
      </c>
      <c r="I25186" s="7" t="n">
        <v>0</v>
      </c>
    </row>
    <row r="25187" spans="1:13">
      <c r="A25187" t="s">
        <v>4</v>
      </c>
      <c r="B25187" s="4" t="s">
        <v>5</v>
      </c>
      <c r="C25187" s="4" t="s">
        <v>8</v>
      </c>
      <c r="D25187" s="4" t="s">
        <v>8</v>
      </c>
      <c r="E25187" s="4" t="s">
        <v>13</v>
      </c>
      <c r="F25187" s="4" t="s">
        <v>7</v>
      </c>
    </row>
    <row r="25188" spans="1:13">
      <c r="A25188" t="n">
        <v>214366</v>
      </c>
      <c r="B25188" s="31" t="n">
        <v>45</v>
      </c>
      <c r="C25188" s="7" t="n">
        <v>5</v>
      </c>
      <c r="D25188" s="7" t="n">
        <v>3</v>
      </c>
      <c r="E25188" s="7" t="n">
        <v>4.5</v>
      </c>
      <c r="F25188" s="7" t="n">
        <v>0</v>
      </c>
    </row>
    <row r="25189" spans="1:13">
      <c r="A25189" t="s">
        <v>4</v>
      </c>
      <c r="B25189" s="4" t="s">
        <v>5</v>
      </c>
      <c r="C25189" s="4" t="s">
        <v>8</v>
      </c>
      <c r="D25189" s="4" t="s">
        <v>8</v>
      </c>
      <c r="E25189" s="4" t="s">
        <v>13</v>
      </c>
      <c r="F25189" s="4" t="s">
        <v>7</v>
      </c>
    </row>
    <row r="25190" spans="1:13">
      <c r="A25190" t="n">
        <v>214375</v>
      </c>
      <c r="B25190" s="31" t="n">
        <v>45</v>
      </c>
      <c r="C25190" s="7" t="n">
        <v>11</v>
      </c>
      <c r="D25190" s="7" t="n">
        <v>3</v>
      </c>
      <c r="E25190" s="7" t="n">
        <v>34</v>
      </c>
      <c r="F25190" s="7" t="n">
        <v>0</v>
      </c>
    </row>
    <row r="25191" spans="1:13">
      <c r="A25191" t="s">
        <v>4</v>
      </c>
      <c r="B25191" s="4" t="s">
        <v>5</v>
      </c>
      <c r="C25191" s="4" t="s">
        <v>8</v>
      </c>
      <c r="D25191" s="4" t="s">
        <v>7</v>
      </c>
      <c r="E25191" s="4" t="s">
        <v>9</v>
      </c>
      <c r="F25191" s="4" t="s">
        <v>9</v>
      </c>
      <c r="G25191" s="4" t="s">
        <v>9</v>
      </c>
      <c r="H25191" s="4" t="s">
        <v>9</v>
      </c>
    </row>
    <row r="25192" spans="1:13">
      <c r="A25192" t="n">
        <v>214384</v>
      </c>
      <c r="B25192" s="39" t="n">
        <v>51</v>
      </c>
      <c r="C25192" s="7" t="n">
        <v>3</v>
      </c>
      <c r="D25192" s="7" t="n">
        <v>7007</v>
      </c>
      <c r="E25192" s="7" t="s">
        <v>442</v>
      </c>
      <c r="F25192" s="7" t="s">
        <v>95</v>
      </c>
      <c r="G25192" s="7" t="s">
        <v>94</v>
      </c>
      <c r="H25192" s="7" t="s">
        <v>95</v>
      </c>
    </row>
    <row r="25193" spans="1:13">
      <c r="A25193" t="s">
        <v>4</v>
      </c>
      <c r="B25193" s="4" t="s">
        <v>5</v>
      </c>
      <c r="C25193" s="4" t="s">
        <v>8</v>
      </c>
      <c r="D25193" s="4" t="s">
        <v>14</v>
      </c>
      <c r="E25193" s="4" t="s">
        <v>14</v>
      </c>
      <c r="F25193" s="4" t="s">
        <v>14</v>
      </c>
      <c r="G25193" s="4" t="s">
        <v>14</v>
      </c>
      <c r="H25193" s="4" t="s">
        <v>14</v>
      </c>
      <c r="I25193" s="4" t="s">
        <v>14</v>
      </c>
      <c r="J25193" s="4" t="s">
        <v>14</v>
      </c>
      <c r="K25193" s="4" t="s">
        <v>14</v>
      </c>
    </row>
    <row r="25194" spans="1:13">
      <c r="A25194" t="n">
        <v>214397</v>
      </c>
      <c r="B25194" s="38" t="n">
        <v>175</v>
      </c>
      <c r="C25194" s="7" t="n">
        <v>1</v>
      </c>
      <c r="D25194" s="7" t="n">
        <v>4</v>
      </c>
      <c r="E25194" s="7" t="n">
        <v>0</v>
      </c>
      <c r="F25194" s="7" t="n">
        <v>0</v>
      </c>
      <c r="G25194" s="7" t="n">
        <v>0</v>
      </c>
      <c r="H25194" s="7" t="n">
        <v>0</v>
      </c>
      <c r="I25194" s="7" t="n">
        <v>1084227584</v>
      </c>
      <c r="J25194" s="7" t="n">
        <v>0</v>
      </c>
      <c r="K25194" s="7" t="n">
        <v>1092616192</v>
      </c>
    </row>
    <row r="25195" spans="1:13">
      <c r="A25195" t="s">
        <v>4</v>
      </c>
      <c r="B25195" s="4" t="s">
        <v>5</v>
      </c>
      <c r="C25195" s="4" t="s">
        <v>8</v>
      </c>
      <c r="D25195" s="4" t="s">
        <v>7</v>
      </c>
    </row>
    <row r="25196" spans="1:13">
      <c r="A25196" t="n">
        <v>214431</v>
      </c>
      <c r="B25196" s="27" t="n">
        <v>58</v>
      </c>
      <c r="C25196" s="7" t="n">
        <v>255</v>
      </c>
      <c r="D25196" s="7" t="n">
        <v>0</v>
      </c>
    </row>
    <row r="25197" spans="1:13">
      <c r="A25197" t="s">
        <v>4</v>
      </c>
      <c r="B25197" s="4" t="s">
        <v>5</v>
      </c>
      <c r="C25197" s="4" t="s">
        <v>7</v>
      </c>
      <c r="D25197" s="4" t="s">
        <v>8</v>
      </c>
      <c r="E25197" s="4" t="s">
        <v>13</v>
      </c>
      <c r="F25197" s="4" t="s">
        <v>7</v>
      </c>
    </row>
    <row r="25198" spans="1:13">
      <c r="A25198" t="n">
        <v>214435</v>
      </c>
      <c r="B25198" s="63" t="n">
        <v>59</v>
      </c>
      <c r="C25198" s="7" t="n">
        <v>0</v>
      </c>
      <c r="D25198" s="7" t="n">
        <v>8</v>
      </c>
      <c r="E25198" s="7" t="n">
        <v>0.150000005960464</v>
      </c>
      <c r="F25198" s="7" t="n">
        <v>0</v>
      </c>
    </row>
    <row r="25199" spans="1:13">
      <c r="A25199" t="s">
        <v>4</v>
      </c>
      <c r="B25199" s="4" t="s">
        <v>5</v>
      </c>
      <c r="C25199" s="4" t="s">
        <v>7</v>
      </c>
      <c r="D25199" s="4" t="s">
        <v>8</v>
      </c>
      <c r="E25199" s="4" t="s">
        <v>13</v>
      </c>
      <c r="F25199" s="4" t="s">
        <v>7</v>
      </c>
    </row>
    <row r="25200" spans="1:13">
      <c r="A25200" t="n">
        <v>214445</v>
      </c>
      <c r="B25200" s="63" t="n">
        <v>59</v>
      </c>
      <c r="C25200" s="7" t="n">
        <v>4</v>
      </c>
      <c r="D25200" s="7" t="n">
        <v>8</v>
      </c>
      <c r="E25200" s="7" t="n">
        <v>0.150000005960464</v>
      </c>
      <c r="F25200" s="7" t="n">
        <v>0</v>
      </c>
    </row>
    <row r="25201" spans="1:11">
      <c r="A25201" t="s">
        <v>4</v>
      </c>
      <c r="B25201" s="4" t="s">
        <v>5</v>
      </c>
      <c r="C25201" s="4" t="s">
        <v>7</v>
      </c>
      <c r="D25201" s="4" t="s">
        <v>8</v>
      </c>
      <c r="E25201" s="4" t="s">
        <v>13</v>
      </c>
      <c r="F25201" s="4" t="s">
        <v>7</v>
      </c>
    </row>
    <row r="25202" spans="1:11">
      <c r="A25202" t="n">
        <v>214455</v>
      </c>
      <c r="B25202" s="63" t="n">
        <v>59</v>
      </c>
      <c r="C25202" s="7" t="n">
        <v>11</v>
      </c>
      <c r="D25202" s="7" t="n">
        <v>8</v>
      </c>
      <c r="E25202" s="7" t="n">
        <v>0.150000005960464</v>
      </c>
      <c r="F25202" s="7" t="n">
        <v>0</v>
      </c>
    </row>
    <row r="25203" spans="1:11">
      <c r="A25203" t="s">
        <v>4</v>
      </c>
      <c r="B25203" s="4" t="s">
        <v>5</v>
      </c>
      <c r="C25203" s="4" t="s">
        <v>7</v>
      </c>
      <c r="D25203" s="4" t="s">
        <v>8</v>
      </c>
      <c r="E25203" s="4" t="s">
        <v>13</v>
      </c>
      <c r="F25203" s="4" t="s">
        <v>7</v>
      </c>
    </row>
    <row r="25204" spans="1:11">
      <c r="A25204" t="n">
        <v>214465</v>
      </c>
      <c r="B25204" s="63" t="n">
        <v>59</v>
      </c>
      <c r="C25204" s="7" t="n">
        <v>13</v>
      </c>
      <c r="D25204" s="7" t="n">
        <v>8</v>
      </c>
      <c r="E25204" s="7" t="n">
        <v>0.150000005960464</v>
      </c>
      <c r="F25204" s="7" t="n">
        <v>0</v>
      </c>
    </row>
    <row r="25205" spans="1:11">
      <c r="A25205" t="s">
        <v>4</v>
      </c>
      <c r="B25205" s="4" t="s">
        <v>5</v>
      </c>
      <c r="C25205" s="4" t="s">
        <v>7</v>
      </c>
      <c r="D25205" s="4" t="s">
        <v>8</v>
      </c>
      <c r="E25205" s="4" t="s">
        <v>13</v>
      </c>
      <c r="F25205" s="4" t="s">
        <v>7</v>
      </c>
    </row>
    <row r="25206" spans="1:11">
      <c r="A25206" t="n">
        <v>214475</v>
      </c>
      <c r="B25206" s="63" t="n">
        <v>59</v>
      </c>
      <c r="C25206" s="7" t="n">
        <v>80</v>
      </c>
      <c r="D25206" s="7" t="n">
        <v>8</v>
      </c>
      <c r="E25206" s="7" t="n">
        <v>0.150000005960464</v>
      </c>
      <c r="F25206" s="7" t="n">
        <v>0</v>
      </c>
    </row>
    <row r="25207" spans="1:11">
      <c r="A25207" t="s">
        <v>4</v>
      </c>
      <c r="B25207" s="4" t="s">
        <v>5</v>
      </c>
      <c r="C25207" s="4" t="s">
        <v>7</v>
      </c>
      <c r="D25207" s="4" t="s">
        <v>8</v>
      </c>
      <c r="E25207" s="4" t="s">
        <v>13</v>
      </c>
      <c r="F25207" s="4" t="s">
        <v>7</v>
      </c>
    </row>
    <row r="25208" spans="1:11">
      <c r="A25208" t="n">
        <v>214485</v>
      </c>
      <c r="B25208" s="63" t="n">
        <v>59</v>
      </c>
      <c r="C25208" s="7" t="n">
        <v>18</v>
      </c>
      <c r="D25208" s="7" t="n">
        <v>8</v>
      </c>
      <c r="E25208" s="7" t="n">
        <v>0.150000005960464</v>
      </c>
      <c r="F25208" s="7" t="n">
        <v>0</v>
      </c>
    </row>
    <row r="25209" spans="1:11">
      <c r="A25209" t="s">
        <v>4</v>
      </c>
      <c r="B25209" s="4" t="s">
        <v>5</v>
      </c>
      <c r="C25209" s="4" t="s">
        <v>7</v>
      </c>
    </row>
    <row r="25210" spans="1:11">
      <c r="A25210" t="n">
        <v>214495</v>
      </c>
      <c r="B25210" s="25" t="n">
        <v>16</v>
      </c>
      <c r="C25210" s="7" t="n">
        <v>2000</v>
      </c>
    </row>
    <row r="25211" spans="1:11">
      <c r="A25211" t="s">
        <v>4</v>
      </c>
      <c r="B25211" s="4" t="s">
        <v>5</v>
      </c>
      <c r="C25211" s="4" t="s">
        <v>7</v>
      </c>
      <c r="D25211" s="4" t="s">
        <v>8</v>
      </c>
      <c r="E25211" s="4" t="s">
        <v>13</v>
      </c>
      <c r="F25211" s="4" t="s">
        <v>7</v>
      </c>
    </row>
    <row r="25212" spans="1:11">
      <c r="A25212" t="n">
        <v>214498</v>
      </c>
      <c r="B25212" s="63" t="n">
        <v>59</v>
      </c>
      <c r="C25212" s="7" t="n">
        <v>0</v>
      </c>
      <c r="D25212" s="7" t="n">
        <v>255</v>
      </c>
      <c r="E25212" s="7" t="n">
        <v>0</v>
      </c>
      <c r="F25212" s="7" t="n">
        <v>0</v>
      </c>
    </row>
    <row r="25213" spans="1:11">
      <c r="A25213" t="s">
        <v>4</v>
      </c>
      <c r="B25213" s="4" t="s">
        <v>5</v>
      </c>
      <c r="C25213" s="4" t="s">
        <v>7</v>
      </c>
      <c r="D25213" s="4" t="s">
        <v>8</v>
      </c>
      <c r="E25213" s="4" t="s">
        <v>13</v>
      </c>
      <c r="F25213" s="4" t="s">
        <v>7</v>
      </c>
    </row>
    <row r="25214" spans="1:11">
      <c r="A25214" t="n">
        <v>214508</v>
      </c>
      <c r="B25214" s="63" t="n">
        <v>59</v>
      </c>
      <c r="C25214" s="7" t="n">
        <v>4</v>
      </c>
      <c r="D25214" s="7" t="n">
        <v>255</v>
      </c>
      <c r="E25214" s="7" t="n">
        <v>0</v>
      </c>
      <c r="F25214" s="7" t="n">
        <v>0</v>
      </c>
    </row>
    <row r="25215" spans="1:11">
      <c r="A25215" t="s">
        <v>4</v>
      </c>
      <c r="B25215" s="4" t="s">
        <v>5</v>
      </c>
      <c r="C25215" s="4" t="s">
        <v>7</v>
      </c>
      <c r="D25215" s="4" t="s">
        <v>8</v>
      </c>
      <c r="E25215" s="4" t="s">
        <v>13</v>
      </c>
      <c r="F25215" s="4" t="s">
        <v>7</v>
      </c>
    </row>
    <row r="25216" spans="1:11">
      <c r="A25216" t="n">
        <v>214518</v>
      </c>
      <c r="B25216" s="63" t="n">
        <v>59</v>
      </c>
      <c r="C25216" s="7" t="n">
        <v>11</v>
      </c>
      <c r="D25216" s="7" t="n">
        <v>255</v>
      </c>
      <c r="E25216" s="7" t="n">
        <v>0</v>
      </c>
      <c r="F25216" s="7" t="n">
        <v>0</v>
      </c>
    </row>
    <row r="25217" spans="1:6">
      <c r="A25217" t="s">
        <v>4</v>
      </c>
      <c r="B25217" s="4" t="s">
        <v>5</v>
      </c>
      <c r="C25217" s="4" t="s">
        <v>7</v>
      </c>
      <c r="D25217" s="4" t="s">
        <v>8</v>
      </c>
      <c r="E25217" s="4" t="s">
        <v>13</v>
      </c>
      <c r="F25217" s="4" t="s">
        <v>7</v>
      </c>
    </row>
    <row r="25218" spans="1:6">
      <c r="A25218" t="n">
        <v>214528</v>
      </c>
      <c r="B25218" s="63" t="n">
        <v>59</v>
      </c>
      <c r="C25218" s="7" t="n">
        <v>13</v>
      </c>
      <c r="D25218" s="7" t="n">
        <v>255</v>
      </c>
      <c r="E25218" s="7" t="n">
        <v>0</v>
      </c>
      <c r="F25218" s="7" t="n">
        <v>0</v>
      </c>
    </row>
    <row r="25219" spans="1:6">
      <c r="A25219" t="s">
        <v>4</v>
      </c>
      <c r="B25219" s="4" t="s">
        <v>5</v>
      </c>
      <c r="C25219" s="4" t="s">
        <v>7</v>
      </c>
      <c r="D25219" s="4" t="s">
        <v>8</v>
      </c>
      <c r="E25219" s="4" t="s">
        <v>13</v>
      </c>
      <c r="F25219" s="4" t="s">
        <v>7</v>
      </c>
    </row>
    <row r="25220" spans="1:6">
      <c r="A25220" t="n">
        <v>214538</v>
      </c>
      <c r="B25220" s="63" t="n">
        <v>59</v>
      </c>
      <c r="C25220" s="7" t="n">
        <v>80</v>
      </c>
      <c r="D25220" s="7" t="n">
        <v>255</v>
      </c>
      <c r="E25220" s="7" t="n">
        <v>0</v>
      </c>
      <c r="F25220" s="7" t="n">
        <v>0</v>
      </c>
    </row>
    <row r="25221" spans="1:6">
      <c r="A25221" t="s">
        <v>4</v>
      </c>
      <c r="B25221" s="4" t="s">
        <v>5</v>
      </c>
      <c r="C25221" s="4" t="s">
        <v>7</v>
      </c>
      <c r="D25221" s="4" t="s">
        <v>8</v>
      </c>
      <c r="E25221" s="4" t="s">
        <v>13</v>
      </c>
      <c r="F25221" s="4" t="s">
        <v>7</v>
      </c>
    </row>
    <row r="25222" spans="1:6">
      <c r="A25222" t="n">
        <v>214548</v>
      </c>
      <c r="B25222" s="63" t="n">
        <v>59</v>
      </c>
      <c r="C25222" s="7" t="n">
        <v>18</v>
      </c>
      <c r="D25222" s="7" t="n">
        <v>255</v>
      </c>
      <c r="E25222" s="7" t="n">
        <v>0</v>
      </c>
      <c r="F25222" s="7" t="n">
        <v>0</v>
      </c>
    </row>
    <row r="25223" spans="1:6">
      <c r="A25223" t="s">
        <v>4</v>
      </c>
      <c r="B25223" s="4" t="s">
        <v>5</v>
      </c>
      <c r="C25223" s="4" t="s">
        <v>7</v>
      </c>
    </row>
    <row r="25224" spans="1:6">
      <c r="A25224" t="n">
        <v>214558</v>
      </c>
      <c r="B25224" s="25" t="n">
        <v>16</v>
      </c>
      <c r="C25224" s="7" t="n">
        <v>300</v>
      </c>
    </row>
    <row r="25225" spans="1:6">
      <c r="A25225" t="s">
        <v>4</v>
      </c>
      <c r="B25225" s="4" t="s">
        <v>5</v>
      </c>
      <c r="C25225" s="4" t="s">
        <v>8</v>
      </c>
      <c r="D25225" s="4" t="s">
        <v>7</v>
      </c>
      <c r="E25225" s="4" t="s">
        <v>9</v>
      </c>
    </row>
    <row r="25226" spans="1:6">
      <c r="A25226" t="n">
        <v>214561</v>
      </c>
      <c r="B25226" s="39" t="n">
        <v>51</v>
      </c>
      <c r="C25226" s="7" t="n">
        <v>4</v>
      </c>
      <c r="D25226" s="7" t="n">
        <v>0</v>
      </c>
      <c r="E25226" s="7" t="s">
        <v>285</v>
      </c>
    </row>
    <row r="25227" spans="1:6">
      <c r="A25227" t="s">
        <v>4</v>
      </c>
      <c r="B25227" s="4" t="s">
        <v>5</v>
      </c>
      <c r="C25227" s="4" t="s">
        <v>7</v>
      </c>
    </row>
    <row r="25228" spans="1:6">
      <c r="A25228" t="n">
        <v>214575</v>
      </c>
      <c r="B25228" s="25" t="n">
        <v>16</v>
      </c>
      <c r="C25228" s="7" t="n">
        <v>0</v>
      </c>
    </row>
    <row r="25229" spans="1:6">
      <c r="A25229" t="s">
        <v>4</v>
      </c>
      <c r="B25229" s="4" t="s">
        <v>5</v>
      </c>
      <c r="C25229" s="4" t="s">
        <v>7</v>
      </c>
      <c r="D25229" s="4" t="s">
        <v>8</v>
      </c>
      <c r="E25229" s="4" t="s">
        <v>14</v>
      </c>
      <c r="F25229" s="4" t="s">
        <v>74</v>
      </c>
      <c r="G25229" s="4" t="s">
        <v>8</v>
      </c>
      <c r="H25229" s="4" t="s">
        <v>8</v>
      </c>
    </row>
    <row r="25230" spans="1:6">
      <c r="A25230" t="n">
        <v>214578</v>
      </c>
      <c r="B25230" s="40" t="n">
        <v>26</v>
      </c>
      <c r="C25230" s="7" t="n">
        <v>0</v>
      </c>
      <c r="D25230" s="7" t="n">
        <v>17</v>
      </c>
      <c r="E25230" s="7" t="n">
        <v>52976</v>
      </c>
      <c r="F25230" s="7" t="s">
        <v>1285</v>
      </c>
      <c r="G25230" s="7" t="n">
        <v>2</v>
      </c>
      <c r="H25230" s="7" t="n">
        <v>0</v>
      </c>
    </row>
    <row r="25231" spans="1:6">
      <c r="A25231" t="s">
        <v>4</v>
      </c>
      <c r="B25231" s="4" t="s">
        <v>5</v>
      </c>
    </row>
    <row r="25232" spans="1:6">
      <c r="A25232" t="n">
        <v>214618</v>
      </c>
      <c r="B25232" s="41" t="n">
        <v>28</v>
      </c>
    </row>
    <row r="25233" spans="1:8">
      <c r="A25233" t="s">
        <v>4</v>
      </c>
      <c r="B25233" s="4" t="s">
        <v>5</v>
      </c>
      <c r="C25233" s="4" t="s">
        <v>8</v>
      </c>
      <c r="D25233" s="4" t="s">
        <v>7</v>
      </c>
      <c r="E25233" s="4" t="s">
        <v>9</v>
      </c>
    </row>
    <row r="25234" spans="1:8">
      <c r="A25234" t="n">
        <v>214619</v>
      </c>
      <c r="B25234" s="39" t="n">
        <v>51</v>
      </c>
      <c r="C25234" s="7" t="n">
        <v>4</v>
      </c>
      <c r="D25234" s="7" t="n">
        <v>13</v>
      </c>
      <c r="E25234" s="7" t="s">
        <v>270</v>
      </c>
    </row>
    <row r="25235" spans="1:8">
      <c r="A25235" t="s">
        <v>4</v>
      </c>
      <c r="B25235" s="4" t="s">
        <v>5</v>
      </c>
      <c r="C25235" s="4" t="s">
        <v>7</v>
      </c>
    </row>
    <row r="25236" spans="1:8">
      <c r="A25236" t="n">
        <v>214632</v>
      </c>
      <c r="B25236" s="25" t="n">
        <v>16</v>
      </c>
      <c r="C25236" s="7" t="n">
        <v>0</v>
      </c>
    </row>
    <row r="25237" spans="1:8">
      <c r="A25237" t="s">
        <v>4</v>
      </c>
      <c r="B25237" s="4" t="s">
        <v>5</v>
      </c>
      <c r="C25237" s="4" t="s">
        <v>7</v>
      </c>
      <c r="D25237" s="4" t="s">
        <v>8</v>
      </c>
      <c r="E25237" s="4" t="s">
        <v>14</v>
      </c>
      <c r="F25237" s="4" t="s">
        <v>74</v>
      </c>
      <c r="G25237" s="4" t="s">
        <v>8</v>
      </c>
      <c r="H25237" s="4" t="s">
        <v>8</v>
      </c>
    </row>
    <row r="25238" spans="1:8">
      <c r="A25238" t="n">
        <v>214635</v>
      </c>
      <c r="B25238" s="40" t="n">
        <v>26</v>
      </c>
      <c r="C25238" s="7" t="n">
        <v>13</v>
      </c>
      <c r="D25238" s="7" t="n">
        <v>17</v>
      </c>
      <c r="E25238" s="7" t="n">
        <v>11365</v>
      </c>
      <c r="F25238" s="7" t="s">
        <v>1286</v>
      </c>
      <c r="G25238" s="7" t="n">
        <v>2</v>
      </c>
      <c r="H25238" s="7" t="n">
        <v>0</v>
      </c>
    </row>
    <row r="25239" spans="1:8">
      <c r="A25239" t="s">
        <v>4</v>
      </c>
      <c r="B25239" s="4" t="s">
        <v>5</v>
      </c>
    </row>
    <row r="25240" spans="1:8">
      <c r="A25240" t="n">
        <v>214724</v>
      </c>
      <c r="B25240" s="41" t="n">
        <v>28</v>
      </c>
    </row>
    <row r="25241" spans="1:8">
      <c r="A25241" t="s">
        <v>4</v>
      </c>
      <c r="B25241" s="4" t="s">
        <v>5</v>
      </c>
      <c r="C25241" s="4" t="s">
        <v>8</v>
      </c>
      <c r="D25241" s="4" t="s">
        <v>7</v>
      </c>
      <c r="E25241" s="4" t="s">
        <v>9</v>
      </c>
    </row>
    <row r="25242" spans="1:8">
      <c r="A25242" t="n">
        <v>214725</v>
      </c>
      <c r="B25242" s="39" t="n">
        <v>51</v>
      </c>
      <c r="C25242" s="7" t="n">
        <v>4</v>
      </c>
      <c r="D25242" s="7" t="n">
        <v>7021</v>
      </c>
      <c r="E25242" s="7" t="s">
        <v>85</v>
      </c>
    </row>
    <row r="25243" spans="1:8">
      <c r="A25243" t="s">
        <v>4</v>
      </c>
      <c r="B25243" s="4" t="s">
        <v>5</v>
      </c>
      <c r="C25243" s="4" t="s">
        <v>7</v>
      </c>
    </row>
    <row r="25244" spans="1:8">
      <c r="A25244" t="n">
        <v>214739</v>
      </c>
      <c r="B25244" s="25" t="n">
        <v>16</v>
      </c>
      <c r="C25244" s="7" t="n">
        <v>0</v>
      </c>
    </row>
    <row r="25245" spans="1:8">
      <c r="A25245" t="s">
        <v>4</v>
      </c>
      <c r="B25245" s="4" t="s">
        <v>5</v>
      </c>
      <c r="C25245" s="4" t="s">
        <v>7</v>
      </c>
      <c r="D25245" s="4" t="s">
        <v>8</v>
      </c>
      <c r="E25245" s="4" t="s">
        <v>14</v>
      </c>
      <c r="F25245" s="4" t="s">
        <v>74</v>
      </c>
      <c r="G25245" s="4" t="s">
        <v>8</v>
      </c>
      <c r="H25245" s="4" t="s">
        <v>8</v>
      </c>
    </row>
    <row r="25246" spans="1:8">
      <c r="A25246" t="n">
        <v>214742</v>
      </c>
      <c r="B25246" s="40" t="n">
        <v>26</v>
      </c>
      <c r="C25246" s="7" t="n">
        <v>7021</v>
      </c>
      <c r="D25246" s="7" t="n">
        <v>17</v>
      </c>
      <c r="E25246" s="7" t="n">
        <v>32306</v>
      </c>
      <c r="F25246" s="7" t="s">
        <v>1287</v>
      </c>
      <c r="G25246" s="7" t="n">
        <v>2</v>
      </c>
      <c r="H25246" s="7" t="n">
        <v>0</v>
      </c>
    </row>
    <row r="25247" spans="1:8">
      <c r="A25247" t="s">
        <v>4</v>
      </c>
      <c r="B25247" s="4" t="s">
        <v>5</v>
      </c>
    </row>
    <row r="25248" spans="1:8">
      <c r="A25248" t="n">
        <v>214797</v>
      </c>
      <c r="B25248" s="41" t="n">
        <v>28</v>
      </c>
    </row>
    <row r="25249" spans="1:8">
      <c r="A25249" t="s">
        <v>4</v>
      </c>
      <c r="B25249" s="4" t="s">
        <v>5</v>
      </c>
      <c r="C25249" s="4" t="s">
        <v>7</v>
      </c>
      <c r="D25249" s="4" t="s">
        <v>8</v>
      </c>
    </row>
    <row r="25250" spans="1:8">
      <c r="A25250" t="n">
        <v>214798</v>
      </c>
      <c r="B25250" s="42" t="n">
        <v>89</v>
      </c>
      <c r="C25250" s="7" t="n">
        <v>65533</v>
      </c>
      <c r="D25250" s="7" t="n">
        <v>1</v>
      </c>
    </row>
    <row r="25251" spans="1:8">
      <c r="A25251" t="s">
        <v>4</v>
      </c>
      <c r="B25251" s="4" t="s">
        <v>5</v>
      </c>
      <c r="C25251" s="4" t="s">
        <v>8</v>
      </c>
      <c r="D25251" s="4" t="s">
        <v>7</v>
      </c>
      <c r="E25251" s="4" t="s">
        <v>13</v>
      </c>
    </row>
    <row r="25252" spans="1:8">
      <c r="A25252" t="n">
        <v>214802</v>
      </c>
      <c r="B25252" s="27" t="n">
        <v>58</v>
      </c>
      <c r="C25252" s="7" t="n">
        <v>101</v>
      </c>
      <c r="D25252" s="7" t="n">
        <v>300</v>
      </c>
      <c r="E25252" s="7" t="n">
        <v>1</v>
      </c>
    </row>
    <row r="25253" spans="1:8">
      <c r="A25253" t="s">
        <v>4</v>
      </c>
      <c r="B25253" s="4" t="s">
        <v>5</v>
      </c>
      <c r="C25253" s="4" t="s">
        <v>8</v>
      </c>
      <c r="D25253" s="4" t="s">
        <v>7</v>
      </c>
    </row>
    <row r="25254" spans="1:8">
      <c r="A25254" t="n">
        <v>214810</v>
      </c>
      <c r="B25254" s="27" t="n">
        <v>58</v>
      </c>
      <c r="C25254" s="7" t="n">
        <v>254</v>
      </c>
      <c r="D25254" s="7" t="n">
        <v>0</v>
      </c>
    </row>
    <row r="25255" spans="1:8">
      <c r="A25255" t="s">
        <v>4</v>
      </c>
      <c r="B25255" s="4" t="s">
        <v>5</v>
      </c>
      <c r="C25255" s="4" t="s">
        <v>7</v>
      </c>
      <c r="D25255" s="4" t="s">
        <v>14</v>
      </c>
    </row>
    <row r="25256" spans="1:8">
      <c r="A25256" t="n">
        <v>214814</v>
      </c>
      <c r="B25256" s="30" t="n">
        <v>43</v>
      </c>
      <c r="C25256" s="7" t="n">
        <v>11</v>
      </c>
      <c r="D25256" s="7" t="n">
        <v>1</v>
      </c>
    </row>
    <row r="25257" spans="1:8">
      <c r="A25257" t="s">
        <v>4</v>
      </c>
      <c r="B25257" s="4" t="s">
        <v>5</v>
      </c>
      <c r="C25257" s="4" t="s">
        <v>8</v>
      </c>
      <c r="D25257" s="4" t="s">
        <v>7</v>
      </c>
      <c r="E25257" s="4" t="s">
        <v>9</v>
      </c>
      <c r="F25257" s="4" t="s">
        <v>9</v>
      </c>
      <c r="G25257" s="4" t="s">
        <v>9</v>
      </c>
      <c r="H25257" s="4" t="s">
        <v>9</v>
      </c>
    </row>
    <row r="25258" spans="1:8">
      <c r="A25258" t="n">
        <v>214821</v>
      </c>
      <c r="B25258" s="39" t="n">
        <v>51</v>
      </c>
      <c r="C25258" s="7" t="n">
        <v>3</v>
      </c>
      <c r="D25258" s="7" t="n">
        <v>0</v>
      </c>
      <c r="E25258" s="7" t="s">
        <v>92</v>
      </c>
      <c r="F25258" s="7" t="s">
        <v>93</v>
      </c>
      <c r="G25258" s="7" t="s">
        <v>94</v>
      </c>
      <c r="H25258" s="7" t="s">
        <v>95</v>
      </c>
    </row>
    <row r="25259" spans="1:8">
      <c r="A25259" t="s">
        <v>4</v>
      </c>
      <c r="B25259" s="4" t="s">
        <v>5</v>
      </c>
      <c r="C25259" s="4" t="s">
        <v>8</v>
      </c>
      <c r="D25259" s="4" t="s">
        <v>7</v>
      </c>
      <c r="E25259" s="4" t="s">
        <v>9</v>
      </c>
      <c r="F25259" s="4" t="s">
        <v>9</v>
      </c>
      <c r="G25259" s="4" t="s">
        <v>9</v>
      </c>
      <c r="H25259" s="4" t="s">
        <v>9</v>
      </c>
    </row>
    <row r="25260" spans="1:8">
      <c r="A25260" t="n">
        <v>214850</v>
      </c>
      <c r="B25260" s="39" t="n">
        <v>51</v>
      </c>
      <c r="C25260" s="7" t="n">
        <v>3</v>
      </c>
      <c r="D25260" s="7" t="n">
        <v>13</v>
      </c>
      <c r="E25260" s="7" t="s">
        <v>92</v>
      </c>
      <c r="F25260" s="7" t="s">
        <v>93</v>
      </c>
      <c r="G25260" s="7" t="s">
        <v>94</v>
      </c>
      <c r="H25260" s="7" t="s">
        <v>95</v>
      </c>
    </row>
    <row r="25261" spans="1:8">
      <c r="A25261" t="s">
        <v>4</v>
      </c>
      <c r="B25261" s="4" t="s">
        <v>5</v>
      </c>
      <c r="C25261" s="4" t="s">
        <v>8</v>
      </c>
      <c r="D25261" s="4" t="s">
        <v>7</v>
      </c>
      <c r="E25261" s="4" t="s">
        <v>9</v>
      </c>
      <c r="F25261" s="4" t="s">
        <v>9</v>
      </c>
      <c r="G25261" s="4" t="s">
        <v>9</v>
      </c>
      <c r="H25261" s="4" t="s">
        <v>9</v>
      </c>
    </row>
    <row r="25262" spans="1:8">
      <c r="A25262" t="n">
        <v>214879</v>
      </c>
      <c r="B25262" s="39" t="n">
        <v>51</v>
      </c>
      <c r="C25262" s="7" t="n">
        <v>3</v>
      </c>
      <c r="D25262" s="7" t="n">
        <v>0</v>
      </c>
      <c r="E25262" s="7" t="s">
        <v>92</v>
      </c>
      <c r="F25262" s="7" t="s">
        <v>455</v>
      </c>
      <c r="G25262" s="7" t="s">
        <v>94</v>
      </c>
      <c r="H25262" s="7" t="s">
        <v>95</v>
      </c>
    </row>
    <row r="25263" spans="1:8">
      <c r="A25263" t="s">
        <v>4</v>
      </c>
      <c r="B25263" s="4" t="s">
        <v>5</v>
      </c>
      <c r="C25263" s="4" t="s">
        <v>8</v>
      </c>
      <c r="D25263" s="4" t="s">
        <v>7</v>
      </c>
      <c r="E25263" s="4" t="s">
        <v>9</v>
      </c>
      <c r="F25263" s="4" t="s">
        <v>9</v>
      </c>
      <c r="G25263" s="4" t="s">
        <v>9</v>
      </c>
      <c r="H25263" s="4" t="s">
        <v>9</v>
      </c>
    </row>
    <row r="25264" spans="1:8">
      <c r="A25264" t="n">
        <v>214908</v>
      </c>
      <c r="B25264" s="39" t="n">
        <v>51</v>
      </c>
      <c r="C25264" s="7" t="n">
        <v>3</v>
      </c>
      <c r="D25264" s="7" t="n">
        <v>1</v>
      </c>
      <c r="E25264" s="7" t="s">
        <v>92</v>
      </c>
      <c r="F25264" s="7" t="s">
        <v>455</v>
      </c>
      <c r="G25264" s="7" t="s">
        <v>94</v>
      </c>
      <c r="H25264" s="7" t="s">
        <v>95</v>
      </c>
    </row>
    <row r="25265" spans="1:8">
      <c r="A25265" t="s">
        <v>4</v>
      </c>
      <c r="B25265" s="4" t="s">
        <v>5</v>
      </c>
      <c r="C25265" s="4" t="s">
        <v>8</v>
      </c>
      <c r="D25265" s="4" t="s">
        <v>7</v>
      </c>
      <c r="E25265" s="4" t="s">
        <v>9</v>
      </c>
      <c r="F25265" s="4" t="s">
        <v>9</v>
      </c>
      <c r="G25265" s="4" t="s">
        <v>9</v>
      </c>
      <c r="H25265" s="4" t="s">
        <v>9</v>
      </c>
    </row>
    <row r="25266" spans="1:8">
      <c r="A25266" t="n">
        <v>214937</v>
      </c>
      <c r="B25266" s="39" t="n">
        <v>51</v>
      </c>
      <c r="C25266" s="7" t="n">
        <v>3</v>
      </c>
      <c r="D25266" s="7" t="n">
        <v>2</v>
      </c>
      <c r="E25266" s="7" t="s">
        <v>92</v>
      </c>
      <c r="F25266" s="7" t="s">
        <v>455</v>
      </c>
      <c r="G25266" s="7" t="s">
        <v>94</v>
      </c>
      <c r="H25266" s="7" t="s">
        <v>95</v>
      </c>
    </row>
    <row r="25267" spans="1:8">
      <c r="A25267" t="s">
        <v>4</v>
      </c>
      <c r="B25267" s="4" t="s">
        <v>5</v>
      </c>
      <c r="C25267" s="4" t="s">
        <v>8</v>
      </c>
      <c r="D25267" s="4" t="s">
        <v>7</v>
      </c>
      <c r="E25267" s="4" t="s">
        <v>9</v>
      </c>
      <c r="F25267" s="4" t="s">
        <v>9</v>
      </c>
      <c r="G25267" s="4" t="s">
        <v>9</v>
      </c>
      <c r="H25267" s="4" t="s">
        <v>9</v>
      </c>
    </row>
    <row r="25268" spans="1:8">
      <c r="A25268" t="n">
        <v>214966</v>
      </c>
      <c r="B25268" s="39" t="n">
        <v>51</v>
      </c>
      <c r="C25268" s="7" t="n">
        <v>3</v>
      </c>
      <c r="D25268" s="7" t="n">
        <v>3</v>
      </c>
      <c r="E25268" s="7" t="s">
        <v>92</v>
      </c>
      <c r="F25268" s="7" t="s">
        <v>455</v>
      </c>
      <c r="G25268" s="7" t="s">
        <v>94</v>
      </c>
      <c r="H25268" s="7" t="s">
        <v>95</v>
      </c>
    </row>
    <row r="25269" spans="1:8">
      <c r="A25269" t="s">
        <v>4</v>
      </c>
      <c r="B25269" s="4" t="s">
        <v>5</v>
      </c>
      <c r="C25269" s="4" t="s">
        <v>8</v>
      </c>
      <c r="D25269" s="4" t="s">
        <v>7</v>
      </c>
      <c r="E25269" s="4" t="s">
        <v>9</v>
      </c>
      <c r="F25269" s="4" t="s">
        <v>9</v>
      </c>
      <c r="G25269" s="4" t="s">
        <v>9</v>
      </c>
      <c r="H25269" s="4" t="s">
        <v>9</v>
      </c>
    </row>
    <row r="25270" spans="1:8">
      <c r="A25270" t="n">
        <v>214995</v>
      </c>
      <c r="B25270" s="39" t="n">
        <v>51</v>
      </c>
      <c r="C25270" s="7" t="n">
        <v>3</v>
      </c>
      <c r="D25270" s="7" t="n">
        <v>4</v>
      </c>
      <c r="E25270" s="7" t="s">
        <v>92</v>
      </c>
      <c r="F25270" s="7" t="s">
        <v>455</v>
      </c>
      <c r="G25270" s="7" t="s">
        <v>94</v>
      </c>
      <c r="H25270" s="7" t="s">
        <v>95</v>
      </c>
    </row>
    <row r="25271" spans="1:8">
      <c r="A25271" t="s">
        <v>4</v>
      </c>
      <c r="B25271" s="4" t="s">
        <v>5</v>
      </c>
      <c r="C25271" s="4" t="s">
        <v>8</v>
      </c>
      <c r="D25271" s="4" t="s">
        <v>7</v>
      </c>
      <c r="E25271" s="4" t="s">
        <v>9</v>
      </c>
      <c r="F25271" s="4" t="s">
        <v>9</v>
      </c>
      <c r="G25271" s="4" t="s">
        <v>9</v>
      </c>
      <c r="H25271" s="4" t="s">
        <v>9</v>
      </c>
    </row>
    <row r="25272" spans="1:8">
      <c r="A25272" t="n">
        <v>215024</v>
      </c>
      <c r="B25272" s="39" t="n">
        <v>51</v>
      </c>
      <c r="C25272" s="7" t="n">
        <v>3</v>
      </c>
      <c r="D25272" s="7" t="n">
        <v>5</v>
      </c>
      <c r="E25272" s="7" t="s">
        <v>92</v>
      </c>
      <c r="F25272" s="7" t="s">
        <v>455</v>
      </c>
      <c r="G25272" s="7" t="s">
        <v>94</v>
      </c>
      <c r="H25272" s="7" t="s">
        <v>95</v>
      </c>
    </row>
    <row r="25273" spans="1:8">
      <c r="A25273" t="s">
        <v>4</v>
      </c>
      <c r="B25273" s="4" t="s">
        <v>5</v>
      </c>
      <c r="C25273" s="4" t="s">
        <v>8</v>
      </c>
      <c r="D25273" s="4" t="s">
        <v>7</v>
      </c>
      <c r="E25273" s="4" t="s">
        <v>9</v>
      </c>
      <c r="F25273" s="4" t="s">
        <v>9</v>
      </c>
      <c r="G25273" s="4" t="s">
        <v>9</v>
      </c>
      <c r="H25273" s="4" t="s">
        <v>9</v>
      </c>
    </row>
    <row r="25274" spans="1:8">
      <c r="A25274" t="n">
        <v>215053</v>
      </c>
      <c r="B25274" s="39" t="n">
        <v>51</v>
      </c>
      <c r="C25274" s="7" t="n">
        <v>3</v>
      </c>
      <c r="D25274" s="7" t="n">
        <v>6</v>
      </c>
      <c r="E25274" s="7" t="s">
        <v>92</v>
      </c>
      <c r="F25274" s="7" t="s">
        <v>455</v>
      </c>
      <c r="G25274" s="7" t="s">
        <v>94</v>
      </c>
      <c r="H25274" s="7" t="s">
        <v>95</v>
      </c>
    </row>
    <row r="25275" spans="1:8">
      <c r="A25275" t="s">
        <v>4</v>
      </c>
      <c r="B25275" s="4" t="s">
        <v>5</v>
      </c>
      <c r="C25275" s="4" t="s">
        <v>8</v>
      </c>
      <c r="D25275" s="4" t="s">
        <v>7</v>
      </c>
      <c r="E25275" s="4" t="s">
        <v>9</v>
      </c>
      <c r="F25275" s="4" t="s">
        <v>9</v>
      </c>
      <c r="G25275" s="4" t="s">
        <v>9</v>
      </c>
      <c r="H25275" s="4" t="s">
        <v>9</v>
      </c>
    </row>
    <row r="25276" spans="1:8">
      <c r="A25276" t="n">
        <v>215082</v>
      </c>
      <c r="B25276" s="39" t="n">
        <v>51</v>
      </c>
      <c r="C25276" s="7" t="n">
        <v>3</v>
      </c>
      <c r="D25276" s="7" t="n">
        <v>7</v>
      </c>
      <c r="E25276" s="7" t="s">
        <v>92</v>
      </c>
      <c r="F25276" s="7" t="s">
        <v>455</v>
      </c>
      <c r="G25276" s="7" t="s">
        <v>94</v>
      </c>
      <c r="H25276" s="7" t="s">
        <v>95</v>
      </c>
    </row>
    <row r="25277" spans="1:8">
      <c r="A25277" t="s">
        <v>4</v>
      </c>
      <c r="B25277" s="4" t="s">
        <v>5</v>
      </c>
      <c r="C25277" s="4" t="s">
        <v>8</v>
      </c>
      <c r="D25277" s="4" t="s">
        <v>7</v>
      </c>
      <c r="E25277" s="4" t="s">
        <v>9</v>
      </c>
      <c r="F25277" s="4" t="s">
        <v>9</v>
      </c>
      <c r="G25277" s="4" t="s">
        <v>9</v>
      </c>
      <c r="H25277" s="4" t="s">
        <v>9</v>
      </c>
    </row>
    <row r="25278" spans="1:8">
      <c r="A25278" t="n">
        <v>215111</v>
      </c>
      <c r="B25278" s="39" t="n">
        <v>51</v>
      </c>
      <c r="C25278" s="7" t="n">
        <v>3</v>
      </c>
      <c r="D25278" s="7" t="n">
        <v>8</v>
      </c>
      <c r="E25278" s="7" t="s">
        <v>92</v>
      </c>
      <c r="F25278" s="7" t="s">
        <v>455</v>
      </c>
      <c r="G25278" s="7" t="s">
        <v>94</v>
      </c>
      <c r="H25278" s="7" t="s">
        <v>95</v>
      </c>
    </row>
    <row r="25279" spans="1:8">
      <c r="A25279" t="s">
        <v>4</v>
      </c>
      <c r="B25279" s="4" t="s">
        <v>5</v>
      </c>
      <c r="C25279" s="4" t="s">
        <v>8</v>
      </c>
      <c r="D25279" s="4" t="s">
        <v>7</v>
      </c>
      <c r="E25279" s="4" t="s">
        <v>9</v>
      </c>
      <c r="F25279" s="4" t="s">
        <v>9</v>
      </c>
      <c r="G25279" s="4" t="s">
        <v>9</v>
      </c>
      <c r="H25279" s="4" t="s">
        <v>9</v>
      </c>
    </row>
    <row r="25280" spans="1:8">
      <c r="A25280" t="n">
        <v>215140</v>
      </c>
      <c r="B25280" s="39" t="n">
        <v>51</v>
      </c>
      <c r="C25280" s="7" t="n">
        <v>3</v>
      </c>
      <c r="D25280" s="7" t="n">
        <v>9</v>
      </c>
      <c r="E25280" s="7" t="s">
        <v>92</v>
      </c>
      <c r="F25280" s="7" t="s">
        <v>455</v>
      </c>
      <c r="G25280" s="7" t="s">
        <v>94</v>
      </c>
      <c r="H25280" s="7" t="s">
        <v>95</v>
      </c>
    </row>
    <row r="25281" spans="1:8">
      <c r="A25281" t="s">
        <v>4</v>
      </c>
      <c r="B25281" s="4" t="s">
        <v>5</v>
      </c>
      <c r="C25281" s="4" t="s">
        <v>8</v>
      </c>
      <c r="D25281" s="4" t="s">
        <v>7</v>
      </c>
      <c r="E25281" s="4" t="s">
        <v>9</v>
      </c>
      <c r="F25281" s="4" t="s">
        <v>9</v>
      </c>
      <c r="G25281" s="4" t="s">
        <v>9</v>
      </c>
      <c r="H25281" s="4" t="s">
        <v>9</v>
      </c>
    </row>
    <row r="25282" spans="1:8">
      <c r="A25282" t="n">
        <v>215169</v>
      </c>
      <c r="B25282" s="39" t="n">
        <v>51</v>
      </c>
      <c r="C25282" s="7" t="n">
        <v>3</v>
      </c>
      <c r="D25282" s="7" t="n">
        <v>11</v>
      </c>
      <c r="E25282" s="7" t="s">
        <v>92</v>
      </c>
      <c r="F25282" s="7" t="s">
        <v>455</v>
      </c>
      <c r="G25282" s="7" t="s">
        <v>94</v>
      </c>
      <c r="H25282" s="7" t="s">
        <v>95</v>
      </c>
    </row>
    <row r="25283" spans="1:8">
      <c r="A25283" t="s">
        <v>4</v>
      </c>
      <c r="B25283" s="4" t="s">
        <v>5</v>
      </c>
      <c r="C25283" s="4" t="s">
        <v>8</v>
      </c>
      <c r="D25283" s="4" t="s">
        <v>7</v>
      </c>
      <c r="E25283" s="4" t="s">
        <v>9</v>
      </c>
      <c r="F25283" s="4" t="s">
        <v>9</v>
      </c>
      <c r="G25283" s="4" t="s">
        <v>9</v>
      </c>
      <c r="H25283" s="4" t="s">
        <v>9</v>
      </c>
    </row>
    <row r="25284" spans="1:8">
      <c r="A25284" t="n">
        <v>215198</v>
      </c>
      <c r="B25284" s="39" t="n">
        <v>51</v>
      </c>
      <c r="C25284" s="7" t="n">
        <v>3</v>
      </c>
      <c r="D25284" s="7" t="n">
        <v>7032</v>
      </c>
      <c r="E25284" s="7" t="s">
        <v>92</v>
      </c>
      <c r="F25284" s="7" t="s">
        <v>455</v>
      </c>
      <c r="G25284" s="7" t="s">
        <v>94</v>
      </c>
      <c r="H25284" s="7" t="s">
        <v>95</v>
      </c>
    </row>
    <row r="25285" spans="1:8">
      <c r="A25285" t="s">
        <v>4</v>
      </c>
      <c r="B25285" s="4" t="s">
        <v>5</v>
      </c>
      <c r="C25285" s="4" t="s">
        <v>8</v>
      </c>
      <c r="D25285" s="4" t="s">
        <v>7</v>
      </c>
      <c r="E25285" s="4" t="s">
        <v>9</v>
      </c>
      <c r="F25285" s="4" t="s">
        <v>9</v>
      </c>
      <c r="G25285" s="4" t="s">
        <v>9</v>
      </c>
      <c r="H25285" s="4" t="s">
        <v>9</v>
      </c>
    </row>
    <row r="25286" spans="1:8">
      <c r="A25286" t="n">
        <v>215227</v>
      </c>
      <c r="B25286" s="39" t="n">
        <v>51</v>
      </c>
      <c r="C25286" s="7" t="n">
        <v>3</v>
      </c>
      <c r="D25286" s="7" t="n">
        <v>13</v>
      </c>
      <c r="E25286" s="7" t="s">
        <v>92</v>
      </c>
      <c r="F25286" s="7" t="s">
        <v>455</v>
      </c>
      <c r="G25286" s="7" t="s">
        <v>94</v>
      </c>
      <c r="H25286" s="7" t="s">
        <v>95</v>
      </c>
    </row>
    <row r="25287" spans="1:8">
      <c r="A25287" t="s">
        <v>4</v>
      </c>
      <c r="B25287" s="4" t="s">
        <v>5</v>
      </c>
      <c r="C25287" s="4" t="s">
        <v>8</v>
      </c>
      <c r="D25287" s="4" t="s">
        <v>7</v>
      </c>
      <c r="E25287" s="4" t="s">
        <v>9</v>
      </c>
      <c r="F25287" s="4" t="s">
        <v>9</v>
      </c>
      <c r="G25287" s="4" t="s">
        <v>9</v>
      </c>
      <c r="H25287" s="4" t="s">
        <v>9</v>
      </c>
    </row>
    <row r="25288" spans="1:8">
      <c r="A25288" t="n">
        <v>215256</v>
      </c>
      <c r="B25288" s="39" t="n">
        <v>51</v>
      </c>
      <c r="C25288" s="7" t="n">
        <v>3</v>
      </c>
      <c r="D25288" s="7" t="n">
        <v>80</v>
      </c>
      <c r="E25288" s="7" t="s">
        <v>92</v>
      </c>
      <c r="F25288" s="7" t="s">
        <v>455</v>
      </c>
      <c r="G25288" s="7" t="s">
        <v>94</v>
      </c>
      <c r="H25288" s="7" t="s">
        <v>95</v>
      </c>
    </row>
    <row r="25289" spans="1:8">
      <c r="A25289" t="s">
        <v>4</v>
      </c>
      <c r="B25289" s="4" t="s">
        <v>5</v>
      </c>
      <c r="C25289" s="4" t="s">
        <v>8</v>
      </c>
      <c r="D25289" s="4" t="s">
        <v>7</v>
      </c>
      <c r="E25289" s="4" t="s">
        <v>9</v>
      </c>
      <c r="F25289" s="4" t="s">
        <v>9</v>
      </c>
      <c r="G25289" s="4" t="s">
        <v>9</v>
      </c>
      <c r="H25289" s="4" t="s">
        <v>9</v>
      </c>
    </row>
    <row r="25290" spans="1:8">
      <c r="A25290" t="n">
        <v>215285</v>
      </c>
      <c r="B25290" s="39" t="n">
        <v>51</v>
      </c>
      <c r="C25290" s="7" t="n">
        <v>3</v>
      </c>
      <c r="D25290" s="7" t="n">
        <v>12</v>
      </c>
      <c r="E25290" s="7" t="s">
        <v>92</v>
      </c>
      <c r="F25290" s="7" t="s">
        <v>455</v>
      </c>
      <c r="G25290" s="7" t="s">
        <v>94</v>
      </c>
      <c r="H25290" s="7" t="s">
        <v>95</v>
      </c>
    </row>
    <row r="25291" spans="1:8">
      <c r="A25291" t="s">
        <v>4</v>
      </c>
      <c r="B25291" s="4" t="s">
        <v>5</v>
      </c>
      <c r="C25291" s="4" t="s">
        <v>8</v>
      </c>
      <c r="D25291" s="4" t="s">
        <v>7</v>
      </c>
      <c r="E25291" s="4" t="s">
        <v>9</v>
      </c>
      <c r="F25291" s="4" t="s">
        <v>9</v>
      </c>
      <c r="G25291" s="4" t="s">
        <v>9</v>
      </c>
      <c r="H25291" s="4" t="s">
        <v>9</v>
      </c>
    </row>
    <row r="25292" spans="1:8">
      <c r="A25292" t="n">
        <v>215314</v>
      </c>
      <c r="B25292" s="39" t="n">
        <v>51</v>
      </c>
      <c r="C25292" s="7" t="n">
        <v>3</v>
      </c>
      <c r="D25292" s="7" t="n">
        <v>18</v>
      </c>
      <c r="E25292" s="7" t="s">
        <v>92</v>
      </c>
      <c r="F25292" s="7" t="s">
        <v>455</v>
      </c>
      <c r="G25292" s="7" t="s">
        <v>94</v>
      </c>
      <c r="H25292" s="7" t="s">
        <v>95</v>
      </c>
    </row>
    <row r="25293" spans="1:8">
      <c r="A25293" t="s">
        <v>4</v>
      </c>
      <c r="B25293" s="4" t="s">
        <v>5</v>
      </c>
      <c r="C25293" s="4" t="s">
        <v>7</v>
      </c>
      <c r="D25293" s="4" t="s">
        <v>13</v>
      </c>
      <c r="E25293" s="4" t="s">
        <v>13</v>
      </c>
      <c r="F25293" s="4" t="s">
        <v>13</v>
      </c>
      <c r="G25293" s="4" t="s">
        <v>13</v>
      </c>
    </row>
    <row r="25294" spans="1:8">
      <c r="A25294" t="n">
        <v>215343</v>
      </c>
      <c r="B25294" s="46" t="n">
        <v>46</v>
      </c>
      <c r="C25294" s="7" t="n">
        <v>80</v>
      </c>
      <c r="D25294" s="7" t="n">
        <v>0.949999988079071</v>
      </c>
      <c r="E25294" s="7" t="n">
        <v>2.10999989509583</v>
      </c>
      <c r="F25294" s="7" t="n">
        <v>44.3499984741211</v>
      </c>
      <c r="G25294" s="7" t="n">
        <v>0</v>
      </c>
    </row>
    <row r="25295" spans="1:8">
      <c r="A25295" t="s">
        <v>4</v>
      </c>
      <c r="B25295" s="4" t="s">
        <v>5</v>
      </c>
      <c r="C25295" s="4" t="s">
        <v>7</v>
      </c>
      <c r="D25295" s="4" t="s">
        <v>13</v>
      </c>
      <c r="E25295" s="4" t="s">
        <v>14</v>
      </c>
      <c r="F25295" s="4" t="s">
        <v>13</v>
      </c>
      <c r="G25295" s="4" t="s">
        <v>13</v>
      </c>
      <c r="H25295" s="4" t="s">
        <v>8</v>
      </c>
    </row>
    <row r="25296" spans="1:8">
      <c r="A25296" t="n">
        <v>215362</v>
      </c>
      <c r="B25296" s="87" t="n">
        <v>100</v>
      </c>
      <c r="C25296" s="7" t="n">
        <v>80</v>
      </c>
      <c r="D25296" s="7" t="n">
        <v>-5.25</v>
      </c>
      <c r="E25296" s="7" t="n">
        <v>1082340147</v>
      </c>
      <c r="F25296" s="7" t="n">
        <v>50.7999992370605</v>
      </c>
      <c r="G25296" s="7" t="n">
        <v>0</v>
      </c>
      <c r="H25296" s="7" t="n">
        <v>0</v>
      </c>
    </row>
    <row r="25297" spans="1:8">
      <c r="A25297" t="s">
        <v>4</v>
      </c>
      <c r="B25297" s="4" t="s">
        <v>5</v>
      </c>
      <c r="C25297" s="4" t="s">
        <v>8</v>
      </c>
      <c r="D25297" s="4" t="s">
        <v>8</v>
      </c>
      <c r="E25297" s="4" t="s">
        <v>13</v>
      </c>
      <c r="F25297" s="4" t="s">
        <v>13</v>
      </c>
      <c r="G25297" s="4" t="s">
        <v>13</v>
      </c>
      <c r="H25297" s="4" t="s">
        <v>7</v>
      </c>
    </row>
    <row r="25298" spans="1:8">
      <c r="A25298" t="n">
        <v>215382</v>
      </c>
      <c r="B25298" s="31" t="n">
        <v>45</v>
      </c>
      <c r="C25298" s="7" t="n">
        <v>2</v>
      </c>
      <c r="D25298" s="7" t="n">
        <v>3</v>
      </c>
      <c r="E25298" s="7" t="n">
        <v>1.29999995231628</v>
      </c>
      <c r="F25298" s="7" t="n">
        <v>3.5</v>
      </c>
      <c r="G25298" s="7" t="n">
        <v>44.8499984741211</v>
      </c>
      <c r="H25298" s="7" t="n">
        <v>0</v>
      </c>
    </row>
    <row r="25299" spans="1:8">
      <c r="A25299" t="s">
        <v>4</v>
      </c>
      <c r="B25299" s="4" t="s">
        <v>5</v>
      </c>
      <c r="C25299" s="4" t="s">
        <v>8</v>
      </c>
      <c r="D25299" s="4" t="s">
        <v>8</v>
      </c>
      <c r="E25299" s="4" t="s">
        <v>13</v>
      </c>
      <c r="F25299" s="4" t="s">
        <v>13</v>
      </c>
      <c r="G25299" s="4" t="s">
        <v>13</v>
      </c>
      <c r="H25299" s="4" t="s">
        <v>7</v>
      </c>
      <c r="I25299" s="4" t="s">
        <v>8</v>
      </c>
    </row>
    <row r="25300" spans="1:8">
      <c r="A25300" t="n">
        <v>215399</v>
      </c>
      <c r="B25300" s="31" t="n">
        <v>45</v>
      </c>
      <c r="C25300" s="7" t="n">
        <v>4</v>
      </c>
      <c r="D25300" s="7" t="n">
        <v>3</v>
      </c>
      <c r="E25300" s="7" t="n">
        <v>20.0499992370605</v>
      </c>
      <c r="F25300" s="7" t="n">
        <v>337.850006103516</v>
      </c>
      <c r="G25300" s="7" t="n">
        <v>0</v>
      </c>
      <c r="H25300" s="7" t="n">
        <v>0</v>
      </c>
      <c r="I25300" s="7" t="n">
        <v>0</v>
      </c>
    </row>
    <row r="25301" spans="1:8">
      <c r="A25301" t="s">
        <v>4</v>
      </c>
      <c r="B25301" s="4" t="s">
        <v>5</v>
      </c>
      <c r="C25301" s="4" t="s">
        <v>8</v>
      </c>
      <c r="D25301" s="4" t="s">
        <v>8</v>
      </c>
      <c r="E25301" s="4" t="s">
        <v>13</v>
      </c>
      <c r="F25301" s="4" t="s">
        <v>7</v>
      </c>
    </row>
    <row r="25302" spans="1:8">
      <c r="A25302" t="n">
        <v>215417</v>
      </c>
      <c r="B25302" s="31" t="n">
        <v>45</v>
      </c>
      <c r="C25302" s="7" t="n">
        <v>5</v>
      </c>
      <c r="D25302" s="7" t="n">
        <v>3</v>
      </c>
      <c r="E25302" s="7" t="n">
        <v>2</v>
      </c>
      <c r="F25302" s="7" t="n">
        <v>0</v>
      </c>
    </row>
    <row r="25303" spans="1:8">
      <c r="A25303" t="s">
        <v>4</v>
      </c>
      <c r="B25303" s="4" t="s">
        <v>5</v>
      </c>
      <c r="C25303" s="4" t="s">
        <v>8</v>
      </c>
      <c r="D25303" s="4" t="s">
        <v>8</v>
      </c>
      <c r="E25303" s="4" t="s">
        <v>13</v>
      </c>
      <c r="F25303" s="4" t="s">
        <v>7</v>
      </c>
    </row>
    <row r="25304" spans="1:8">
      <c r="A25304" t="n">
        <v>215426</v>
      </c>
      <c r="B25304" s="31" t="n">
        <v>45</v>
      </c>
      <c r="C25304" s="7" t="n">
        <v>11</v>
      </c>
      <c r="D25304" s="7" t="n">
        <v>3</v>
      </c>
      <c r="E25304" s="7" t="n">
        <v>31.7000007629395</v>
      </c>
      <c r="F25304" s="7" t="n">
        <v>0</v>
      </c>
    </row>
    <row r="25305" spans="1:8">
      <c r="A25305" t="s">
        <v>4</v>
      </c>
      <c r="B25305" s="4" t="s">
        <v>5</v>
      </c>
      <c r="C25305" s="4" t="s">
        <v>8</v>
      </c>
      <c r="D25305" s="4" t="s">
        <v>7</v>
      </c>
    </row>
    <row r="25306" spans="1:8">
      <c r="A25306" t="n">
        <v>215435</v>
      </c>
      <c r="B25306" s="27" t="n">
        <v>58</v>
      </c>
      <c r="C25306" s="7" t="n">
        <v>255</v>
      </c>
      <c r="D25306" s="7" t="n">
        <v>0</v>
      </c>
    </row>
    <row r="25307" spans="1:8">
      <c r="A25307" t="s">
        <v>4</v>
      </c>
      <c r="B25307" s="4" t="s">
        <v>5</v>
      </c>
      <c r="C25307" s="4" t="s">
        <v>8</v>
      </c>
      <c r="D25307" s="4" t="s">
        <v>7</v>
      </c>
      <c r="E25307" s="4" t="s">
        <v>9</v>
      </c>
    </row>
    <row r="25308" spans="1:8">
      <c r="A25308" t="n">
        <v>215439</v>
      </c>
      <c r="B25308" s="39" t="n">
        <v>51</v>
      </c>
      <c r="C25308" s="7" t="n">
        <v>4</v>
      </c>
      <c r="D25308" s="7" t="n">
        <v>12</v>
      </c>
      <c r="E25308" s="7" t="s">
        <v>471</v>
      </c>
    </row>
    <row r="25309" spans="1:8">
      <c r="A25309" t="s">
        <v>4</v>
      </c>
      <c r="B25309" s="4" t="s">
        <v>5</v>
      </c>
      <c r="C25309" s="4" t="s">
        <v>7</v>
      </c>
    </row>
    <row r="25310" spans="1:8">
      <c r="A25310" t="n">
        <v>215453</v>
      </c>
      <c r="B25310" s="25" t="n">
        <v>16</v>
      </c>
      <c r="C25310" s="7" t="n">
        <v>0</v>
      </c>
    </row>
    <row r="25311" spans="1:8">
      <c r="A25311" t="s">
        <v>4</v>
      </c>
      <c r="B25311" s="4" t="s">
        <v>5</v>
      </c>
      <c r="C25311" s="4" t="s">
        <v>7</v>
      </c>
      <c r="D25311" s="4" t="s">
        <v>8</v>
      </c>
      <c r="E25311" s="4" t="s">
        <v>14</v>
      </c>
      <c r="F25311" s="4" t="s">
        <v>74</v>
      </c>
      <c r="G25311" s="4" t="s">
        <v>8</v>
      </c>
      <c r="H25311" s="4" t="s">
        <v>8</v>
      </c>
    </row>
    <row r="25312" spans="1:8">
      <c r="A25312" t="n">
        <v>215456</v>
      </c>
      <c r="B25312" s="40" t="n">
        <v>26</v>
      </c>
      <c r="C25312" s="7" t="n">
        <v>12</v>
      </c>
      <c r="D25312" s="7" t="n">
        <v>17</v>
      </c>
      <c r="E25312" s="7" t="n">
        <v>12365</v>
      </c>
      <c r="F25312" s="7" t="s">
        <v>1288</v>
      </c>
      <c r="G25312" s="7" t="n">
        <v>2</v>
      </c>
      <c r="H25312" s="7" t="n">
        <v>0</v>
      </c>
    </row>
    <row r="25313" spans="1:9">
      <c r="A25313" t="s">
        <v>4</v>
      </c>
      <c r="B25313" s="4" t="s">
        <v>5</v>
      </c>
    </row>
    <row r="25314" spans="1:9">
      <c r="A25314" t="n">
        <v>215485</v>
      </c>
      <c r="B25314" s="41" t="n">
        <v>28</v>
      </c>
    </row>
    <row r="25315" spans="1:9">
      <c r="A25315" t="s">
        <v>4</v>
      </c>
      <c r="B25315" s="4" t="s">
        <v>5</v>
      </c>
      <c r="C25315" s="4" t="s">
        <v>8</v>
      </c>
      <c r="D25315" s="4" t="s">
        <v>7</v>
      </c>
      <c r="E25315" s="4" t="s">
        <v>9</v>
      </c>
      <c r="F25315" s="4" t="s">
        <v>9</v>
      </c>
      <c r="G25315" s="4" t="s">
        <v>9</v>
      </c>
      <c r="H25315" s="4" t="s">
        <v>9</v>
      </c>
    </row>
    <row r="25316" spans="1:9">
      <c r="A25316" t="n">
        <v>215486</v>
      </c>
      <c r="B25316" s="39" t="n">
        <v>51</v>
      </c>
      <c r="C25316" s="7" t="n">
        <v>3</v>
      </c>
      <c r="D25316" s="7" t="n">
        <v>80</v>
      </c>
      <c r="E25316" s="7" t="s">
        <v>1289</v>
      </c>
      <c r="F25316" s="7" t="s">
        <v>455</v>
      </c>
      <c r="G25316" s="7" t="s">
        <v>94</v>
      </c>
      <c r="H25316" s="7" t="s">
        <v>95</v>
      </c>
    </row>
    <row r="25317" spans="1:9">
      <c r="A25317" t="s">
        <v>4</v>
      </c>
      <c r="B25317" s="4" t="s">
        <v>5</v>
      </c>
      <c r="C25317" s="4" t="s">
        <v>7</v>
      </c>
      <c r="D25317" s="4" t="s">
        <v>13</v>
      </c>
      <c r="E25317" s="4" t="s">
        <v>13</v>
      </c>
      <c r="F25317" s="4" t="s">
        <v>13</v>
      </c>
      <c r="G25317" s="4" t="s">
        <v>7</v>
      </c>
      <c r="H25317" s="4" t="s">
        <v>7</v>
      </c>
    </row>
    <row r="25318" spans="1:9">
      <c r="A25318" t="n">
        <v>215515</v>
      </c>
      <c r="B25318" s="55" t="n">
        <v>60</v>
      </c>
      <c r="C25318" s="7" t="n">
        <v>80</v>
      </c>
      <c r="D25318" s="7" t="n">
        <v>20</v>
      </c>
      <c r="E25318" s="7" t="n">
        <v>0</v>
      </c>
      <c r="F25318" s="7" t="n">
        <v>0</v>
      </c>
      <c r="G25318" s="7" t="n">
        <v>1000</v>
      </c>
      <c r="H25318" s="7" t="n">
        <v>0</v>
      </c>
    </row>
    <row r="25319" spans="1:9">
      <c r="A25319" t="s">
        <v>4</v>
      </c>
      <c r="B25319" s="4" t="s">
        <v>5</v>
      </c>
      <c r="C25319" s="4" t="s">
        <v>8</v>
      </c>
      <c r="D25319" s="4" t="s">
        <v>7</v>
      </c>
      <c r="E25319" s="4" t="s">
        <v>9</v>
      </c>
    </row>
    <row r="25320" spans="1:9">
      <c r="A25320" t="n">
        <v>215534</v>
      </c>
      <c r="B25320" s="39" t="n">
        <v>51</v>
      </c>
      <c r="C25320" s="7" t="n">
        <v>4</v>
      </c>
      <c r="D25320" s="7" t="n">
        <v>80</v>
      </c>
      <c r="E25320" s="7" t="s">
        <v>1042</v>
      </c>
    </row>
    <row r="25321" spans="1:9">
      <c r="A25321" t="s">
        <v>4</v>
      </c>
      <c r="B25321" s="4" t="s">
        <v>5</v>
      </c>
      <c r="C25321" s="4" t="s">
        <v>7</v>
      </c>
    </row>
    <row r="25322" spans="1:9">
      <c r="A25322" t="n">
        <v>215547</v>
      </c>
      <c r="B25322" s="25" t="n">
        <v>16</v>
      </c>
      <c r="C25322" s="7" t="n">
        <v>0</v>
      </c>
    </row>
    <row r="25323" spans="1:9">
      <c r="A25323" t="s">
        <v>4</v>
      </c>
      <c r="B25323" s="4" t="s">
        <v>5</v>
      </c>
      <c r="C25323" s="4" t="s">
        <v>7</v>
      </c>
      <c r="D25323" s="4" t="s">
        <v>8</v>
      </c>
      <c r="E25323" s="4" t="s">
        <v>14</v>
      </c>
      <c r="F25323" s="4" t="s">
        <v>74</v>
      </c>
      <c r="G25323" s="4" t="s">
        <v>8</v>
      </c>
      <c r="H25323" s="4" t="s">
        <v>8</v>
      </c>
    </row>
    <row r="25324" spans="1:9">
      <c r="A25324" t="n">
        <v>215550</v>
      </c>
      <c r="B25324" s="40" t="n">
        <v>26</v>
      </c>
      <c r="C25324" s="7" t="n">
        <v>80</v>
      </c>
      <c r="D25324" s="7" t="n">
        <v>17</v>
      </c>
      <c r="E25324" s="7" t="n">
        <v>25317</v>
      </c>
      <c r="F25324" s="7" t="s">
        <v>1290</v>
      </c>
      <c r="G25324" s="7" t="n">
        <v>2</v>
      </c>
      <c r="H25324" s="7" t="n">
        <v>0</v>
      </c>
    </row>
    <row r="25325" spans="1:9">
      <c r="A25325" t="s">
        <v>4</v>
      </c>
      <c r="B25325" s="4" t="s">
        <v>5</v>
      </c>
    </row>
    <row r="25326" spans="1:9">
      <c r="A25326" t="n">
        <v>215631</v>
      </c>
      <c r="B25326" s="41" t="n">
        <v>28</v>
      </c>
    </row>
    <row r="25327" spans="1:9">
      <c r="A25327" t="s">
        <v>4</v>
      </c>
      <c r="B25327" s="4" t="s">
        <v>5</v>
      </c>
      <c r="C25327" s="4" t="s">
        <v>7</v>
      </c>
      <c r="D25327" s="4" t="s">
        <v>8</v>
      </c>
    </row>
    <row r="25328" spans="1:9">
      <c r="A25328" t="n">
        <v>215632</v>
      </c>
      <c r="B25328" s="42" t="n">
        <v>89</v>
      </c>
      <c r="C25328" s="7" t="n">
        <v>65533</v>
      </c>
      <c r="D25328" s="7" t="n">
        <v>1</v>
      </c>
    </row>
    <row r="25329" spans="1:8">
      <c r="A25329" t="s">
        <v>4</v>
      </c>
      <c r="B25329" s="4" t="s">
        <v>5</v>
      </c>
      <c r="C25329" s="4" t="s">
        <v>8</v>
      </c>
      <c r="D25329" s="4" t="s">
        <v>7</v>
      </c>
      <c r="E25329" s="4" t="s">
        <v>13</v>
      </c>
    </row>
    <row r="25330" spans="1:8">
      <c r="A25330" t="n">
        <v>215636</v>
      </c>
      <c r="B25330" s="27" t="n">
        <v>58</v>
      </c>
      <c r="C25330" s="7" t="n">
        <v>101</v>
      </c>
      <c r="D25330" s="7" t="n">
        <v>300</v>
      </c>
      <c r="E25330" s="7" t="n">
        <v>1</v>
      </c>
    </row>
    <row r="25331" spans="1:8">
      <c r="A25331" t="s">
        <v>4</v>
      </c>
      <c r="B25331" s="4" t="s">
        <v>5</v>
      </c>
      <c r="C25331" s="4" t="s">
        <v>8</v>
      </c>
      <c r="D25331" s="4" t="s">
        <v>7</v>
      </c>
    </row>
    <row r="25332" spans="1:8">
      <c r="A25332" t="n">
        <v>215644</v>
      </c>
      <c r="B25332" s="27" t="n">
        <v>58</v>
      </c>
      <c r="C25332" s="7" t="n">
        <v>254</v>
      </c>
      <c r="D25332" s="7" t="n">
        <v>0</v>
      </c>
    </row>
    <row r="25333" spans="1:8">
      <c r="A25333" t="s">
        <v>4</v>
      </c>
      <c r="B25333" s="4" t="s">
        <v>5</v>
      </c>
      <c r="C25333" s="4" t="s">
        <v>7</v>
      </c>
      <c r="D25333" s="4" t="s">
        <v>14</v>
      </c>
    </row>
    <row r="25334" spans="1:8">
      <c r="A25334" t="n">
        <v>215648</v>
      </c>
      <c r="B25334" s="43" t="n">
        <v>44</v>
      </c>
      <c r="C25334" s="7" t="n">
        <v>11</v>
      </c>
      <c r="D25334" s="7" t="n">
        <v>1</v>
      </c>
    </row>
    <row r="25335" spans="1:8">
      <c r="A25335" t="s">
        <v>4</v>
      </c>
      <c r="B25335" s="4" t="s">
        <v>5</v>
      </c>
      <c r="C25335" s="4" t="s">
        <v>8</v>
      </c>
      <c r="D25335" s="4" t="s">
        <v>7</v>
      </c>
      <c r="E25335" s="4" t="s">
        <v>9</v>
      </c>
      <c r="F25335" s="4" t="s">
        <v>9</v>
      </c>
      <c r="G25335" s="4" t="s">
        <v>9</v>
      </c>
      <c r="H25335" s="4" t="s">
        <v>9</v>
      </c>
    </row>
    <row r="25336" spans="1:8">
      <c r="A25336" t="n">
        <v>215655</v>
      </c>
      <c r="B25336" s="39" t="n">
        <v>51</v>
      </c>
      <c r="C25336" s="7" t="n">
        <v>3</v>
      </c>
      <c r="D25336" s="7" t="n">
        <v>80</v>
      </c>
      <c r="E25336" s="7" t="s">
        <v>92</v>
      </c>
      <c r="F25336" s="7" t="s">
        <v>93</v>
      </c>
      <c r="G25336" s="7" t="s">
        <v>94</v>
      </c>
      <c r="H25336" s="7" t="s">
        <v>95</v>
      </c>
    </row>
    <row r="25337" spans="1:8">
      <c r="A25337" t="s">
        <v>4</v>
      </c>
      <c r="B25337" s="4" t="s">
        <v>5</v>
      </c>
      <c r="C25337" s="4" t="s">
        <v>8</v>
      </c>
      <c r="D25337" s="4" t="s">
        <v>7</v>
      </c>
      <c r="E25337" s="4" t="s">
        <v>9</v>
      </c>
      <c r="F25337" s="4" t="s">
        <v>9</v>
      </c>
      <c r="G25337" s="4" t="s">
        <v>9</v>
      </c>
      <c r="H25337" s="4" t="s">
        <v>9</v>
      </c>
    </row>
    <row r="25338" spans="1:8">
      <c r="A25338" t="n">
        <v>215684</v>
      </c>
      <c r="B25338" s="39" t="n">
        <v>51</v>
      </c>
      <c r="C25338" s="7" t="n">
        <v>3</v>
      </c>
      <c r="D25338" s="7" t="n">
        <v>12</v>
      </c>
      <c r="E25338" s="7" t="s">
        <v>92</v>
      </c>
      <c r="F25338" s="7" t="s">
        <v>93</v>
      </c>
      <c r="G25338" s="7" t="s">
        <v>94</v>
      </c>
      <c r="H25338" s="7" t="s">
        <v>95</v>
      </c>
    </row>
    <row r="25339" spans="1:8">
      <c r="A25339" t="s">
        <v>4</v>
      </c>
      <c r="B25339" s="4" t="s">
        <v>5</v>
      </c>
      <c r="C25339" s="4" t="s">
        <v>7</v>
      </c>
      <c r="D25339" s="4" t="s">
        <v>13</v>
      </c>
      <c r="E25339" s="4" t="s">
        <v>13</v>
      </c>
      <c r="F25339" s="4" t="s">
        <v>13</v>
      </c>
      <c r="G25339" s="4" t="s">
        <v>7</v>
      </c>
      <c r="H25339" s="4" t="s">
        <v>7</v>
      </c>
    </row>
    <row r="25340" spans="1:8">
      <c r="A25340" t="n">
        <v>215713</v>
      </c>
      <c r="B25340" s="55" t="n">
        <v>60</v>
      </c>
      <c r="C25340" s="7" t="n">
        <v>80</v>
      </c>
      <c r="D25340" s="7" t="n">
        <v>0</v>
      </c>
      <c r="E25340" s="7" t="n">
        <v>0</v>
      </c>
      <c r="F25340" s="7" t="n">
        <v>0</v>
      </c>
      <c r="G25340" s="7" t="n">
        <v>0</v>
      </c>
      <c r="H25340" s="7" t="n">
        <v>0</v>
      </c>
    </row>
    <row r="25341" spans="1:8">
      <c r="A25341" t="s">
        <v>4</v>
      </c>
      <c r="B25341" s="4" t="s">
        <v>5</v>
      </c>
      <c r="C25341" s="4" t="s">
        <v>8</v>
      </c>
      <c r="D25341" s="4" t="s">
        <v>8</v>
      </c>
      <c r="E25341" s="4" t="s">
        <v>13</v>
      </c>
      <c r="F25341" s="4" t="s">
        <v>13</v>
      </c>
      <c r="G25341" s="4" t="s">
        <v>13</v>
      </c>
      <c r="H25341" s="4" t="s">
        <v>7</v>
      </c>
    </row>
    <row r="25342" spans="1:8">
      <c r="A25342" t="n">
        <v>215732</v>
      </c>
      <c r="B25342" s="31" t="n">
        <v>45</v>
      </c>
      <c r="C25342" s="7" t="n">
        <v>2</v>
      </c>
      <c r="D25342" s="7" t="n">
        <v>3</v>
      </c>
      <c r="E25342" s="7" t="n">
        <v>-1.14999997615814</v>
      </c>
      <c r="F25342" s="7" t="n">
        <v>3.40000009536743</v>
      </c>
      <c r="G25342" s="7" t="n">
        <v>44.6500015258789</v>
      </c>
      <c r="H25342" s="7" t="n">
        <v>0</v>
      </c>
    </row>
    <row r="25343" spans="1:8">
      <c r="A25343" t="s">
        <v>4</v>
      </c>
      <c r="B25343" s="4" t="s">
        <v>5</v>
      </c>
      <c r="C25343" s="4" t="s">
        <v>8</v>
      </c>
      <c r="D25343" s="4" t="s">
        <v>8</v>
      </c>
      <c r="E25343" s="4" t="s">
        <v>13</v>
      </c>
      <c r="F25343" s="4" t="s">
        <v>13</v>
      </c>
      <c r="G25343" s="4" t="s">
        <v>13</v>
      </c>
      <c r="H25343" s="4" t="s">
        <v>7</v>
      </c>
      <c r="I25343" s="4" t="s">
        <v>8</v>
      </c>
    </row>
    <row r="25344" spans="1:8">
      <c r="A25344" t="n">
        <v>215749</v>
      </c>
      <c r="B25344" s="31" t="n">
        <v>45</v>
      </c>
      <c r="C25344" s="7" t="n">
        <v>4</v>
      </c>
      <c r="D25344" s="7" t="n">
        <v>3</v>
      </c>
      <c r="E25344" s="7" t="n">
        <v>359</v>
      </c>
      <c r="F25344" s="7" t="n">
        <v>354.200012207031</v>
      </c>
      <c r="G25344" s="7" t="n">
        <v>0</v>
      </c>
      <c r="H25344" s="7" t="n">
        <v>0</v>
      </c>
      <c r="I25344" s="7" t="n">
        <v>0</v>
      </c>
    </row>
    <row r="25345" spans="1:9">
      <c r="A25345" t="s">
        <v>4</v>
      </c>
      <c r="B25345" s="4" t="s">
        <v>5</v>
      </c>
      <c r="C25345" s="4" t="s">
        <v>8</v>
      </c>
      <c r="D25345" s="4" t="s">
        <v>8</v>
      </c>
      <c r="E25345" s="4" t="s">
        <v>13</v>
      </c>
      <c r="F25345" s="4" t="s">
        <v>7</v>
      </c>
    </row>
    <row r="25346" spans="1:9">
      <c r="A25346" t="n">
        <v>215767</v>
      </c>
      <c r="B25346" s="31" t="n">
        <v>45</v>
      </c>
      <c r="C25346" s="7" t="n">
        <v>5</v>
      </c>
      <c r="D25346" s="7" t="n">
        <v>3</v>
      </c>
      <c r="E25346" s="7" t="n">
        <v>1.20000004768372</v>
      </c>
      <c r="F25346" s="7" t="n">
        <v>0</v>
      </c>
    </row>
    <row r="25347" spans="1:9">
      <c r="A25347" t="s">
        <v>4</v>
      </c>
      <c r="B25347" s="4" t="s">
        <v>5</v>
      </c>
      <c r="C25347" s="4" t="s">
        <v>8</v>
      </c>
      <c r="D25347" s="4" t="s">
        <v>8</v>
      </c>
      <c r="E25347" s="4" t="s">
        <v>13</v>
      </c>
      <c r="F25347" s="4" t="s">
        <v>7</v>
      </c>
    </row>
    <row r="25348" spans="1:9">
      <c r="A25348" t="n">
        <v>215776</v>
      </c>
      <c r="B25348" s="31" t="n">
        <v>45</v>
      </c>
      <c r="C25348" s="7" t="n">
        <v>11</v>
      </c>
      <c r="D25348" s="7" t="n">
        <v>3</v>
      </c>
      <c r="E25348" s="7" t="n">
        <v>34</v>
      </c>
      <c r="F25348" s="7" t="n">
        <v>0</v>
      </c>
    </row>
    <row r="25349" spans="1:9">
      <c r="A25349" t="s">
        <v>4</v>
      </c>
      <c r="B25349" s="4" t="s">
        <v>5</v>
      </c>
      <c r="C25349" s="4" t="s">
        <v>8</v>
      </c>
      <c r="D25349" s="4" t="s">
        <v>7</v>
      </c>
    </row>
    <row r="25350" spans="1:9">
      <c r="A25350" t="n">
        <v>215785</v>
      </c>
      <c r="B25350" s="27" t="n">
        <v>58</v>
      </c>
      <c r="C25350" s="7" t="n">
        <v>255</v>
      </c>
      <c r="D25350" s="7" t="n">
        <v>0</v>
      </c>
    </row>
    <row r="25351" spans="1:9">
      <c r="A25351" t="s">
        <v>4</v>
      </c>
      <c r="B25351" s="4" t="s">
        <v>5</v>
      </c>
      <c r="C25351" s="4" t="s">
        <v>8</v>
      </c>
      <c r="D25351" s="4" t="s">
        <v>7</v>
      </c>
      <c r="E25351" s="4" t="s">
        <v>9</v>
      </c>
    </row>
    <row r="25352" spans="1:9">
      <c r="A25352" t="n">
        <v>215789</v>
      </c>
      <c r="B25352" s="39" t="n">
        <v>51</v>
      </c>
      <c r="C25352" s="7" t="n">
        <v>4</v>
      </c>
      <c r="D25352" s="7" t="n">
        <v>18</v>
      </c>
      <c r="E25352" s="7" t="s">
        <v>288</v>
      </c>
    </row>
    <row r="25353" spans="1:9">
      <c r="A25353" t="s">
        <v>4</v>
      </c>
      <c r="B25353" s="4" t="s">
        <v>5</v>
      </c>
      <c r="C25353" s="4" t="s">
        <v>7</v>
      </c>
    </row>
    <row r="25354" spans="1:9">
      <c r="A25354" t="n">
        <v>215802</v>
      </c>
      <c r="B25354" s="25" t="n">
        <v>16</v>
      </c>
      <c r="C25354" s="7" t="n">
        <v>0</v>
      </c>
    </row>
    <row r="25355" spans="1:9">
      <c r="A25355" t="s">
        <v>4</v>
      </c>
      <c r="B25355" s="4" t="s">
        <v>5</v>
      </c>
      <c r="C25355" s="4" t="s">
        <v>7</v>
      </c>
      <c r="D25355" s="4" t="s">
        <v>8</v>
      </c>
      <c r="E25355" s="4" t="s">
        <v>14</v>
      </c>
      <c r="F25355" s="4" t="s">
        <v>74</v>
      </c>
      <c r="G25355" s="4" t="s">
        <v>8</v>
      </c>
      <c r="H25355" s="4" t="s">
        <v>8</v>
      </c>
    </row>
    <row r="25356" spans="1:9">
      <c r="A25356" t="n">
        <v>215805</v>
      </c>
      <c r="B25356" s="40" t="n">
        <v>26</v>
      </c>
      <c r="C25356" s="7" t="n">
        <v>18</v>
      </c>
      <c r="D25356" s="7" t="n">
        <v>17</v>
      </c>
      <c r="E25356" s="7" t="n">
        <v>17471</v>
      </c>
      <c r="F25356" s="7" t="s">
        <v>1291</v>
      </c>
      <c r="G25356" s="7" t="n">
        <v>2</v>
      </c>
      <c r="H25356" s="7" t="n">
        <v>0</v>
      </c>
    </row>
    <row r="25357" spans="1:9">
      <c r="A25357" t="s">
        <v>4</v>
      </c>
      <c r="B25357" s="4" t="s">
        <v>5</v>
      </c>
    </row>
    <row r="25358" spans="1:9">
      <c r="A25358" t="n">
        <v>215871</v>
      </c>
      <c r="B25358" s="41" t="n">
        <v>28</v>
      </c>
    </row>
    <row r="25359" spans="1:9">
      <c r="A25359" t="s">
        <v>4</v>
      </c>
      <c r="B25359" s="4" t="s">
        <v>5</v>
      </c>
      <c r="C25359" s="4" t="s">
        <v>7</v>
      </c>
      <c r="D25359" s="4" t="s">
        <v>8</v>
      </c>
    </row>
    <row r="25360" spans="1:9">
      <c r="A25360" t="n">
        <v>215872</v>
      </c>
      <c r="B25360" s="42" t="n">
        <v>89</v>
      </c>
      <c r="C25360" s="7" t="n">
        <v>65533</v>
      </c>
      <c r="D25360" s="7" t="n">
        <v>1</v>
      </c>
    </row>
    <row r="25361" spans="1:8">
      <c r="A25361" t="s">
        <v>4</v>
      </c>
      <c r="B25361" s="4" t="s">
        <v>5</v>
      </c>
      <c r="C25361" s="4" t="s">
        <v>8</v>
      </c>
      <c r="D25361" s="4" t="s">
        <v>7</v>
      </c>
      <c r="E25361" s="4" t="s">
        <v>13</v>
      </c>
    </row>
    <row r="25362" spans="1:8">
      <c r="A25362" t="n">
        <v>215876</v>
      </c>
      <c r="B25362" s="27" t="n">
        <v>58</v>
      </c>
      <c r="C25362" s="7" t="n">
        <v>101</v>
      </c>
      <c r="D25362" s="7" t="n">
        <v>300</v>
      </c>
      <c r="E25362" s="7" t="n">
        <v>1</v>
      </c>
    </row>
    <row r="25363" spans="1:8">
      <c r="A25363" t="s">
        <v>4</v>
      </c>
      <c r="B25363" s="4" t="s">
        <v>5</v>
      </c>
      <c r="C25363" s="4" t="s">
        <v>8</v>
      </c>
      <c r="D25363" s="4" t="s">
        <v>7</v>
      </c>
    </row>
    <row r="25364" spans="1:8">
      <c r="A25364" t="n">
        <v>215884</v>
      </c>
      <c r="B25364" s="27" t="n">
        <v>58</v>
      </c>
      <c r="C25364" s="7" t="n">
        <v>254</v>
      </c>
      <c r="D25364" s="7" t="n">
        <v>0</v>
      </c>
    </row>
    <row r="25365" spans="1:8">
      <c r="A25365" t="s">
        <v>4</v>
      </c>
      <c r="B25365" s="4" t="s">
        <v>5</v>
      </c>
      <c r="C25365" s="4" t="s">
        <v>8</v>
      </c>
      <c r="D25365" s="4" t="s">
        <v>7</v>
      </c>
      <c r="E25365" s="4" t="s">
        <v>9</v>
      </c>
      <c r="F25365" s="4" t="s">
        <v>9</v>
      </c>
      <c r="G25365" s="4" t="s">
        <v>9</v>
      </c>
      <c r="H25365" s="4" t="s">
        <v>9</v>
      </c>
    </row>
    <row r="25366" spans="1:8">
      <c r="A25366" t="n">
        <v>215888</v>
      </c>
      <c r="B25366" s="39" t="n">
        <v>51</v>
      </c>
      <c r="C25366" s="7" t="n">
        <v>3</v>
      </c>
      <c r="D25366" s="7" t="n">
        <v>18</v>
      </c>
      <c r="E25366" s="7" t="s">
        <v>92</v>
      </c>
      <c r="F25366" s="7" t="s">
        <v>93</v>
      </c>
      <c r="G25366" s="7" t="s">
        <v>94</v>
      </c>
      <c r="H25366" s="7" t="s">
        <v>95</v>
      </c>
    </row>
    <row r="25367" spans="1:8">
      <c r="A25367" t="s">
        <v>4</v>
      </c>
      <c r="B25367" s="4" t="s">
        <v>5</v>
      </c>
      <c r="C25367" s="4" t="s">
        <v>8</v>
      </c>
      <c r="D25367" s="4" t="s">
        <v>14</v>
      </c>
      <c r="E25367" s="4" t="s">
        <v>14</v>
      </c>
      <c r="F25367" s="4" t="s">
        <v>14</v>
      </c>
      <c r="G25367" s="4" t="s">
        <v>14</v>
      </c>
      <c r="H25367" s="4" t="s">
        <v>14</v>
      </c>
      <c r="I25367" s="4" t="s">
        <v>14</v>
      </c>
      <c r="J25367" s="4" t="s">
        <v>14</v>
      </c>
      <c r="K25367" s="4" t="s">
        <v>14</v>
      </c>
    </row>
    <row r="25368" spans="1:8">
      <c r="A25368" t="n">
        <v>215917</v>
      </c>
      <c r="B25368" s="38" t="n">
        <v>175</v>
      </c>
      <c r="C25368" s="7" t="n">
        <v>1</v>
      </c>
      <c r="D25368" s="7" t="n">
        <v>4</v>
      </c>
      <c r="E25368" s="7" t="n">
        <v>0</v>
      </c>
      <c r="F25368" s="7" t="n">
        <v>0</v>
      </c>
      <c r="G25368" s="7" t="n">
        <v>0</v>
      </c>
      <c r="H25368" s="7" t="n">
        <v>0</v>
      </c>
      <c r="I25368" s="7" t="n">
        <v>1135706112</v>
      </c>
      <c r="J25368" s="7" t="n">
        <v>0</v>
      </c>
      <c r="K25368" s="7" t="n">
        <v>1092616192</v>
      </c>
    </row>
    <row r="25369" spans="1:8">
      <c r="A25369" t="s">
        <v>4</v>
      </c>
      <c r="B25369" s="4" t="s">
        <v>5</v>
      </c>
      <c r="C25369" s="4" t="s">
        <v>8</v>
      </c>
      <c r="D25369" s="4" t="s">
        <v>8</v>
      </c>
      <c r="E25369" s="4" t="s">
        <v>13</v>
      </c>
      <c r="F25369" s="4" t="s">
        <v>13</v>
      </c>
      <c r="G25369" s="4" t="s">
        <v>13</v>
      </c>
      <c r="H25369" s="4" t="s">
        <v>7</v>
      </c>
    </row>
    <row r="25370" spans="1:8">
      <c r="A25370" t="n">
        <v>215951</v>
      </c>
      <c r="B25370" s="31" t="n">
        <v>45</v>
      </c>
      <c r="C25370" s="7" t="n">
        <v>2</v>
      </c>
      <c r="D25370" s="7" t="n">
        <v>3</v>
      </c>
      <c r="E25370" s="7" t="n">
        <v>-5.42000007629395</v>
      </c>
      <c r="F25370" s="7" t="n">
        <v>4.21999979019165</v>
      </c>
      <c r="G25370" s="7" t="n">
        <v>50.8800010681152</v>
      </c>
      <c r="H25370" s="7" t="n">
        <v>0</v>
      </c>
    </row>
    <row r="25371" spans="1:8">
      <c r="A25371" t="s">
        <v>4</v>
      </c>
      <c r="B25371" s="4" t="s">
        <v>5</v>
      </c>
      <c r="C25371" s="4" t="s">
        <v>8</v>
      </c>
      <c r="D25371" s="4" t="s">
        <v>8</v>
      </c>
      <c r="E25371" s="4" t="s">
        <v>13</v>
      </c>
      <c r="F25371" s="4" t="s">
        <v>13</v>
      </c>
      <c r="G25371" s="4" t="s">
        <v>13</v>
      </c>
      <c r="H25371" s="4" t="s">
        <v>7</v>
      </c>
      <c r="I25371" s="4" t="s">
        <v>8</v>
      </c>
    </row>
    <row r="25372" spans="1:8">
      <c r="A25372" t="n">
        <v>215968</v>
      </c>
      <c r="B25372" s="31" t="n">
        <v>45</v>
      </c>
      <c r="C25372" s="7" t="n">
        <v>4</v>
      </c>
      <c r="D25372" s="7" t="n">
        <v>3</v>
      </c>
      <c r="E25372" s="7" t="n">
        <v>351.100006103516</v>
      </c>
      <c r="F25372" s="7" t="n">
        <v>133.429992675781</v>
      </c>
      <c r="G25372" s="7" t="n">
        <v>0</v>
      </c>
      <c r="H25372" s="7" t="n">
        <v>0</v>
      </c>
      <c r="I25372" s="7" t="n">
        <v>0</v>
      </c>
    </row>
    <row r="25373" spans="1:8">
      <c r="A25373" t="s">
        <v>4</v>
      </c>
      <c r="B25373" s="4" t="s">
        <v>5</v>
      </c>
      <c r="C25373" s="4" t="s">
        <v>8</v>
      </c>
      <c r="D25373" s="4" t="s">
        <v>8</v>
      </c>
      <c r="E25373" s="4" t="s">
        <v>13</v>
      </c>
      <c r="F25373" s="4" t="s">
        <v>7</v>
      </c>
    </row>
    <row r="25374" spans="1:8">
      <c r="A25374" t="n">
        <v>215986</v>
      </c>
      <c r="B25374" s="31" t="n">
        <v>45</v>
      </c>
      <c r="C25374" s="7" t="n">
        <v>5</v>
      </c>
      <c r="D25374" s="7" t="n">
        <v>3</v>
      </c>
      <c r="E25374" s="7" t="n">
        <v>6.30000019073486</v>
      </c>
      <c r="F25374" s="7" t="n">
        <v>0</v>
      </c>
    </row>
    <row r="25375" spans="1:8">
      <c r="A25375" t="s">
        <v>4</v>
      </c>
      <c r="B25375" s="4" t="s">
        <v>5</v>
      </c>
      <c r="C25375" s="4" t="s">
        <v>8</v>
      </c>
      <c r="D25375" s="4" t="s">
        <v>8</v>
      </c>
      <c r="E25375" s="4" t="s">
        <v>13</v>
      </c>
      <c r="F25375" s="4" t="s">
        <v>7</v>
      </c>
    </row>
    <row r="25376" spans="1:8">
      <c r="A25376" t="n">
        <v>215995</v>
      </c>
      <c r="B25376" s="31" t="n">
        <v>45</v>
      </c>
      <c r="C25376" s="7" t="n">
        <v>11</v>
      </c>
      <c r="D25376" s="7" t="n">
        <v>3</v>
      </c>
      <c r="E25376" s="7" t="n">
        <v>34</v>
      </c>
      <c r="F25376" s="7" t="n">
        <v>0</v>
      </c>
    </row>
    <row r="25377" spans="1:11">
      <c r="A25377" t="s">
        <v>4</v>
      </c>
      <c r="B25377" s="4" t="s">
        <v>5</v>
      </c>
      <c r="C25377" s="4" t="s">
        <v>8</v>
      </c>
      <c r="D25377" s="4" t="s">
        <v>7</v>
      </c>
    </row>
    <row r="25378" spans="1:11">
      <c r="A25378" t="n">
        <v>216004</v>
      </c>
      <c r="B25378" s="27" t="n">
        <v>58</v>
      </c>
      <c r="C25378" s="7" t="n">
        <v>255</v>
      </c>
      <c r="D25378" s="7" t="n">
        <v>0</v>
      </c>
    </row>
    <row r="25379" spans="1:11">
      <c r="A25379" t="s">
        <v>4</v>
      </c>
      <c r="B25379" s="4" t="s">
        <v>5</v>
      </c>
      <c r="C25379" s="4" t="s">
        <v>8</v>
      </c>
      <c r="D25379" s="4" t="s">
        <v>7</v>
      </c>
      <c r="E25379" s="4" t="s">
        <v>9</v>
      </c>
    </row>
    <row r="25380" spans="1:11">
      <c r="A25380" t="n">
        <v>216008</v>
      </c>
      <c r="B25380" s="39" t="n">
        <v>51</v>
      </c>
      <c r="C25380" s="7" t="n">
        <v>4</v>
      </c>
      <c r="D25380" s="7" t="n">
        <v>7021</v>
      </c>
      <c r="E25380" s="7" t="s">
        <v>274</v>
      </c>
    </row>
    <row r="25381" spans="1:11">
      <c r="A25381" t="s">
        <v>4</v>
      </c>
      <c r="B25381" s="4" t="s">
        <v>5</v>
      </c>
      <c r="C25381" s="4" t="s">
        <v>7</v>
      </c>
    </row>
    <row r="25382" spans="1:11">
      <c r="A25382" t="n">
        <v>216022</v>
      </c>
      <c r="B25382" s="25" t="n">
        <v>16</v>
      </c>
      <c r="C25382" s="7" t="n">
        <v>0</v>
      </c>
    </row>
    <row r="25383" spans="1:11">
      <c r="A25383" t="s">
        <v>4</v>
      </c>
      <c r="B25383" s="4" t="s">
        <v>5</v>
      </c>
      <c r="C25383" s="4" t="s">
        <v>7</v>
      </c>
      <c r="D25383" s="4" t="s">
        <v>8</v>
      </c>
      <c r="E25383" s="4" t="s">
        <v>14</v>
      </c>
      <c r="F25383" s="4" t="s">
        <v>74</v>
      </c>
      <c r="G25383" s="4" t="s">
        <v>8</v>
      </c>
      <c r="H25383" s="4" t="s">
        <v>8</v>
      </c>
      <c r="I25383" s="4" t="s">
        <v>8</v>
      </c>
      <c r="J25383" s="4" t="s">
        <v>14</v>
      </c>
      <c r="K25383" s="4" t="s">
        <v>74</v>
      </c>
      <c r="L25383" s="4" t="s">
        <v>8</v>
      </c>
      <c r="M25383" s="4" t="s">
        <v>8</v>
      </c>
      <c r="N25383" s="4" t="s">
        <v>8</v>
      </c>
      <c r="O25383" s="4" t="s">
        <v>14</v>
      </c>
      <c r="P25383" s="4" t="s">
        <v>74</v>
      </c>
      <c r="Q25383" s="4" t="s">
        <v>8</v>
      </c>
      <c r="R25383" s="4" t="s">
        <v>8</v>
      </c>
    </row>
    <row r="25384" spans="1:11">
      <c r="A25384" t="n">
        <v>216025</v>
      </c>
      <c r="B25384" s="40" t="n">
        <v>26</v>
      </c>
      <c r="C25384" s="7" t="n">
        <v>7021</v>
      </c>
      <c r="D25384" s="7" t="n">
        <v>17</v>
      </c>
      <c r="E25384" s="7" t="n">
        <v>32307</v>
      </c>
      <c r="F25384" s="7" t="s">
        <v>1292</v>
      </c>
      <c r="G25384" s="7" t="n">
        <v>2</v>
      </c>
      <c r="H25384" s="7" t="n">
        <v>3</v>
      </c>
      <c r="I25384" s="7" t="n">
        <v>17</v>
      </c>
      <c r="J25384" s="7" t="n">
        <v>32308</v>
      </c>
      <c r="K25384" s="7" t="s">
        <v>1293</v>
      </c>
      <c r="L25384" s="7" t="n">
        <v>2</v>
      </c>
      <c r="M25384" s="7" t="n">
        <v>3</v>
      </c>
      <c r="N25384" s="7" t="n">
        <v>17</v>
      </c>
      <c r="O25384" s="7" t="n">
        <v>32309</v>
      </c>
      <c r="P25384" s="7" t="s">
        <v>1294</v>
      </c>
      <c r="Q25384" s="7" t="n">
        <v>2</v>
      </c>
      <c r="R25384" s="7" t="n">
        <v>0</v>
      </c>
    </row>
    <row r="25385" spans="1:11">
      <c r="A25385" t="s">
        <v>4</v>
      </c>
      <c r="B25385" s="4" t="s">
        <v>5</v>
      </c>
    </row>
    <row r="25386" spans="1:11">
      <c r="A25386" t="n">
        <v>216333</v>
      </c>
      <c r="B25386" s="41" t="n">
        <v>28</v>
      </c>
    </row>
    <row r="25387" spans="1:11">
      <c r="A25387" t="s">
        <v>4</v>
      </c>
      <c r="B25387" s="4" t="s">
        <v>5</v>
      </c>
      <c r="C25387" s="4" t="s">
        <v>7</v>
      </c>
      <c r="D25387" s="4" t="s">
        <v>8</v>
      </c>
    </row>
    <row r="25388" spans="1:11">
      <c r="A25388" t="n">
        <v>216334</v>
      </c>
      <c r="B25388" s="42" t="n">
        <v>89</v>
      </c>
      <c r="C25388" s="7" t="n">
        <v>65533</v>
      </c>
      <c r="D25388" s="7" t="n">
        <v>1</v>
      </c>
    </row>
    <row r="25389" spans="1:11">
      <c r="A25389" t="s">
        <v>4</v>
      </c>
      <c r="B25389" s="4" t="s">
        <v>5</v>
      </c>
      <c r="C25389" s="4" t="s">
        <v>8</v>
      </c>
      <c r="D25389" s="4" t="s">
        <v>7</v>
      </c>
      <c r="E25389" s="4" t="s">
        <v>13</v>
      </c>
    </row>
    <row r="25390" spans="1:11">
      <c r="A25390" t="n">
        <v>216338</v>
      </c>
      <c r="B25390" s="27" t="n">
        <v>58</v>
      </c>
      <c r="C25390" s="7" t="n">
        <v>101</v>
      </c>
      <c r="D25390" s="7" t="n">
        <v>300</v>
      </c>
      <c r="E25390" s="7" t="n">
        <v>1</v>
      </c>
    </row>
    <row r="25391" spans="1:11">
      <c r="A25391" t="s">
        <v>4</v>
      </c>
      <c r="B25391" s="4" t="s">
        <v>5</v>
      </c>
      <c r="C25391" s="4" t="s">
        <v>8</v>
      </c>
      <c r="D25391" s="4" t="s">
        <v>7</v>
      </c>
    </row>
    <row r="25392" spans="1:11">
      <c r="A25392" t="n">
        <v>216346</v>
      </c>
      <c r="B25392" s="27" t="n">
        <v>58</v>
      </c>
      <c r="C25392" s="7" t="n">
        <v>254</v>
      </c>
      <c r="D25392" s="7" t="n">
        <v>0</v>
      </c>
    </row>
    <row r="25393" spans="1:18">
      <c r="A25393" t="s">
        <v>4</v>
      </c>
      <c r="B25393" s="4" t="s">
        <v>5</v>
      </c>
      <c r="C25393" s="4" t="s">
        <v>7</v>
      </c>
      <c r="D25393" s="4" t="s">
        <v>13</v>
      </c>
      <c r="E25393" s="4" t="s">
        <v>13</v>
      </c>
      <c r="F25393" s="4" t="s">
        <v>13</v>
      </c>
      <c r="G25393" s="4" t="s">
        <v>13</v>
      </c>
    </row>
    <row r="25394" spans="1:18">
      <c r="A25394" t="n">
        <v>216350</v>
      </c>
      <c r="B25394" s="46" t="n">
        <v>46</v>
      </c>
      <c r="C25394" s="7" t="n">
        <v>18</v>
      </c>
      <c r="D25394" s="7" t="n">
        <v>-1.29999995231628</v>
      </c>
      <c r="E25394" s="7" t="n">
        <v>2.10999989509583</v>
      </c>
      <c r="F25394" s="7" t="n">
        <v>44.25</v>
      </c>
      <c r="G25394" s="7" t="n">
        <v>0</v>
      </c>
    </row>
    <row r="25395" spans="1:18">
      <c r="A25395" t="s">
        <v>4</v>
      </c>
      <c r="B25395" s="4" t="s">
        <v>5</v>
      </c>
      <c r="C25395" s="4" t="s">
        <v>7</v>
      </c>
      <c r="D25395" s="4" t="s">
        <v>13</v>
      </c>
      <c r="E25395" s="4" t="s">
        <v>14</v>
      </c>
      <c r="F25395" s="4" t="s">
        <v>13</v>
      </c>
      <c r="G25395" s="4" t="s">
        <v>13</v>
      </c>
      <c r="H25395" s="4" t="s">
        <v>8</v>
      </c>
    </row>
    <row r="25396" spans="1:18">
      <c r="A25396" t="n">
        <v>216369</v>
      </c>
      <c r="B25396" s="87" t="n">
        <v>100</v>
      </c>
      <c r="C25396" s="7" t="n">
        <v>18</v>
      </c>
      <c r="D25396" s="7" t="n">
        <v>-5.25</v>
      </c>
      <c r="E25396" s="7" t="n">
        <v>1082340147</v>
      </c>
      <c r="F25396" s="7" t="n">
        <v>50.7999992370605</v>
      </c>
      <c r="G25396" s="7" t="n">
        <v>0</v>
      </c>
      <c r="H25396" s="7" t="n">
        <v>0</v>
      </c>
    </row>
    <row r="25397" spans="1:18">
      <c r="A25397" t="s">
        <v>4</v>
      </c>
      <c r="B25397" s="4" t="s">
        <v>5</v>
      </c>
      <c r="C25397" s="4" t="s">
        <v>8</v>
      </c>
      <c r="D25397" s="4" t="s">
        <v>7</v>
      </c>
      <c r="E25397" s="4" t="s">
        <v>9</v>
      </c>
      <c r="F25397" s="4" t="s">
        <v>9</v>
      </c>
      <c r="G25397" s="4" t="s">
        <v>9</v>
      </c>
      <c r="H25397" s="4" t="s">
        <v>9</v>
      </c>
    </row>
    <row r="25398" spans="1:18">
      <c r="A25398" t="n">
        <v>216389</v>
      </c>
      <c r="B25398" s="39" t="n">
        <v>51</v>
      </c>
      <c r="C25398" s="7" t="n">
        <v>3</v>
      </c>
      <c r="D25398" s="7" t="n">
        <v>0</v>
      </c>
      <c r="E25398" s="7" t="s">
        <v>727</v>
      </c>
      <c r="F25398" s="7" t="s">
        <v>745</v>
      </c>
      <c r="G25398" s="7" t="s">
        <v>94</v>
      </c>
      <c r="H25398" s="7" t="s">
        <v>95</v>
      </c>
    </row>
    <row r="25399" spans="1:18">
      <c r="A25399" t="s">
        <v>4</v>
      </c>
      <c r="B25399" s="4" t="s">
        <v>5</v>
      </c>
      <c r="C25399" s="4" t="s">
        <v>8</v>
      </c>
      <c r="D25399" s="4" t="s">
        <v>7</v>
      </c>
      <c r="E25399" s="4" t="s">
        <v>9</v>
      </c>
      <c r="F25399" s="4" t="s">
        <v>9</v>
      </c>
      <c r="G25399" s="4" t="s">
        <v>9</v>
      </c>
      <c r="H25399" s="4" t="s">
        <v>9</v>
      </c>
    </row>
    <row r="25400" spans="1:18">
      <c r="A25400" t="n">
        <v>216402</v>
      </c>
      <c r="B25400" s="39" t="n">
        <v>51</v>
      </c>
      <c r="C25400" s="7" t="n">
        <v>3</v>
      </c>
      <c r="D25400" s="7" t="n">
        <v>1</v>
      </c>
      <c r="E25400" s="7" t="s">
        <v>727</v>
      </c>
      <c r="F25400" s="7" t="s">
        <v>239</v>
      </c>
      <c r="G25400" s="7" t="s">
        <v>94</v>
      </c>
      <c r="H25400" s="7" t="s">
        <v>95</v>
      </c>
    </row>
    <row r="25401" spans="1:18">
      <c r="A25401" t="s">
        <v>4</v>
      </c>
      <c r="B25401" s="4" t="s">
        <v>5</v>
      </c>
      <c r="C25401" s="4" t="s">
        <v>8</v>
      </c>
      <c r="D25401" s="4" t="s">
        <v>7</v>
      </c>
      <c r="E25401" s="4" t="s">
        <v>9</v>
      </c>
      <c r="F25401" s="4" t="s">
        <v>9</v>
      </c>
      <c r="G25401" s="4" t="s">
        <v>9</v>
      </c>
      <c r="H25401" s="4" t="s">
        <v>9</v>
      </c>
    </row>
    <row r="25402" spans="1:18">
      <c r="A25402" t="n">
        <v>216415</v>
      </c>
      <c r="B25402" s="39" t="n">
        <v>51</v>
      </c>
      <c r="C25402" s="7" t="n">
        <v>3</v>
      </c>
      <c r="D25402" s="7" t="n">
        <v>2</v>
      </c>
      <c r="E25402" s="7" t="s">
        <v>727</v>
      </c>
      <c r="F25402" s="7" t="s">
        <v>239</v>
      </c>
      <c r="G25402" s="7" t="s">
        <v>94</v>
      </c>
      <c r="H25402" s="7" t="s">
        <v>95</v>
      </c>
    </row>
    <row r="25403" spans="1:18">
      <c r="A25403" t="s">
        <v>4</v>
      </c>
      <c r="B25403" s="4" t="s">
        <v>5</v>
      </c>
      <c r="C25403" s="4" t="s">
        <v>8</v>
      </c>
      <c r="D25403" s="4" t="s">
        <v>7</v>
      </c>
      <c r="E25403" s="4" t="s">
        <v>9</v>
      </c>
      <c r="F25403" s="4" t="s">
        <v>9</v>
      </c>
      <c r="G25403" s="4" t="s">
        <v>9</v>
      </c>
      <c r="H25403" s="4" t="s">
        <v>9</v>
      </c>
    </row>
    <row r="25404" spans="1:18">
      <c r="A25404" t="n">
        <v>216428</v>
      </c>
      <c r="B25404" s="39" t="n">
        <v>51</v>
      </c>
      <c r="C25404" s="7" t="n">
        <v>3</v>
      </c>
      <c r="D25404" s="7" t="n">
        <v>3</v>
      </c>
      <c r="E25404" s="7" t="s">
        <v>727</v>
      </c>
      <c r="F25404" s="7" t="s">
        <v>239</v>
      </c>
      <c r="G25404" s="7" t="s">
        <v>94</v>
      </c>
      <c r="H25404" s="7" t="s">
        <v>95</v>
      </c>
    </row>
    <row r="25405" spans="1:18">
      <c r="A25405" t="s">
        <v>4</v>
      </c>
      <c r="B25405" s="4" t="s">
        <v>5</v>
      </c>
      <c r="C25405" s="4" t="s">
        <v>8</v>
      </c>
      <c r="D25405" s="4" t="s">
        <v>7</v>
      </c>
      <c r="E25405" s="4" t="s">
        <v>9</v>
      </c>
      <c r="F25405" s="4" t="s">
        <v>9</v>
      </c>
      <c r="G25405" s="4" t="s">
        <v>9</v>
      </c>
      <c r="H25405" s="4" t="s">
        <v>9</v>
      </c>
    </row>
    <row r="25406" spans="1:18">
      <c r="A25406" t="n">
        <v>216441</v>
      </c>
      <c r="B25406" s="39" t="n">
        <v>51</v>
      </c>
      <c r="C25406" s="7" t="n">
        <v>3</v>
      </c>
      <c r="D25406" s="7" t="n">
        <v>4</v>
      </c>
      <c r="E25406" s="7" t="s">
        <v>727</v>
      </c>
      <c r="F25406" s="7" t="s">
        <v>745</v>
      </c>
      <c r="G25406" s="7" t="s">
        <v>94</v>
      </c>
      <c r="H25406" s="7" t="s">
        <v>95</v>
      </c>
    </row>
    <row r="25407" spans="1:18">
      <c r="A25407" t="s">
        <v>4</v>
      </c>
      <c r="B25407" s="4" t="s">
        <v>5</v>
      </c>
      <c r="C25407" s="4" t="s">
        <v>8</v>
      </c>
      <c r="D25407" s="4" t="s">
        <v>7</v>
      </c>
      <c r="E25407" s="4" t="s">
        <v>9</v>
      </c>
      <c r="F25407" s="4" t="s">
        <v>9</v>
      </c>
      <c r="G25407" s="4" t="s">
        <v>9</v>
      </c>
      <c r="H25407" s="4" t="s">
        <v>9</v>
      </c>
    </row>
    <row r="25408" spans="1:18">
      <c r="A25408" t="n">
        <v>216454</v>
      </c>
      <c r="B25408" s="39" t="n">
        <v>51</v>
      </c>
      <c r="C25408" s="7" t="n">
        <v>3</v>
      </c>
      <c r="D25408" s="7" t="n">
        <v>5</v>
      </c>
      <c r="E25408" s="7" t="s">
        <v>727</v>
      </c>
      <c r="F25408" s="7" t="s">
        <v>239</v>
      </c>
      <c r="G25408" s="7" t="s">
        <v>94</v>
      </c>
      <c r="H25408" s="7" t="s">
        <v>95</v>
      </c>
    </row>
    <row r="25409" spans="1:8">
      <c r="A25409" t="s">
        <v>4</v>
      </c>
      <c r="B25409" s="4" t="s">
        <v>5</v>
      </c>
      <c r="C25409" s="4" t="s">
        <v>8</v>
      </c>
      <c r="D25409" s="4" t="s">
        <v>7</v>
      </c>
      <c r="E25409" s="4" t="s">
        <v>9</v>
      </c>
      <c r="F25409" s="4" t="s">
        <v>9</v>
      </c>
      <c r="G25409" s="4" t="s">
        <v>9</v>
      </c>
      <c r="H25409" s="4" t="s">
        <v>9</v>
      </c>
    </row>
    <row r="25410" spans="1:8">
      <c r="A25410" t="n">
        <v>216467</v>
      </c>
      <c r="B25410" s="39" t="n">
        <v>51</v>
      </c>
      <c r="C25410" s="7" t="n">
        <v>3</v>
      </c>
      <c r="D25410" s="7" t="n">
        <v>6</v>
      </c>
      <c r="E25410" s="7" t="s">
        <v>727</v>
      </c>
      <c r="F25410" s="7" t="s">
        <v>239</v>
      </c>
      <c r="G25410" s="7" t="s">
        <v>94</v>
      </c>
      <c r="H25410" s="7" t="s">
        <v>95</v>
      </c>
    </row>
    <row r="25411" spans="1:8">
      <c r="A25411" t="s">
        <v>4</v>
      </c>
      <c r="B25411" s="4" t="s">
        <v>5</v>
      </c>
      <c r="C25411" s="4" t="s">
        <v>8</v>
      </c>
      <c r="D25411" s="4" t="s">
        <v>7</v>
      </c>
      <c r="E25411" s="4" t="s">
        <v>9</v>
      </c>
      <c r="F25411" s="4" t="s">
        <v>9</v>
      </c>
      <c r="G25411" s="4" t="s">
        <v>9</v>
      </c>
      <c r="H25411" s="4" t="s">
        <v>9</v>
      </c>
    </row>
    <row r="25412" spans="1:8">
      <c r="A25412" t="n">
        <v>216480</v>
      </c>
      <c r="B25412" s="39" t="n">
        <v>51</v>
      </c>
      <c r="C25412" s="7" t="n">
        <v>3</v>
      </c>
      <c r="D25412" s="7" t="n">
        <v>7</v>
      </c>
      <c r="E25412" s="7" t="s">
        <v>727</v>
      </c>
      <c r="F25412" s="7" t="s">
        <v>239</v>
      </c>
      <c r="G25412" s="7" t="s">
        <v>94</v>
      </c>
      <c r="H25412" s="7" t="s">
        <v>95</v>
      </c>
    </row>
    <row r="25413" spans="1:8">
      <c r="A25413" t="s">
        <v>4</v>
      </c>
      <c r="B25413" s="4" t="s">
        <v>5</v>
      </c>
      <c r="C25413" s="4" t="s">
        <v>8</v>
      </c>
      <c r="D25413" s="4" t="s">
        <v>7</v>
      </c>
      <c r="E25413" s="4" t="s">
        <v>9</v>
      </c>
      <c r="F25413" s="4" t="s">
        <v>9</v>
      </c>
      <c r="G25413" s="4" t="s">
        <v>9</v>
      </c>
      <c r="H25413" s="4" t="s">
        <v>9</v>
      </c>
    </row>
    <row r="25414" spans="1:8">
      <c r="A25414" t="n">
        <v>216493</v>
      </c>
      <c r="B25414" s="39" t="n">
        <v>51</v>
      </c>
      <c r="C25414" s="7" t="n">
        <v>3</v>
      </c>
      <c r="D25414" s="7" t="n">
        <v>8</v>
      </c>
      <c r="E25414" s="7" t="s">
        <v>727</v>
      </c>
      <c r="F25414" s="7" t="s">
        <v>239</v>
      </c>
      <c r="G25414" s="7" t="s">
        <v>94</v>
      </c>
      <c r="H25414" s="7" t="s">
        <v>95</v>
      </c>
    </row>
    <row r="25415" spans="1:8">
      <c r="A25415" t="s">
        <v>4</v>
      </c>
      <c r="B25415" s="4" t="s">
        <v>5</v>
      </c>
      <c r="C25415" s="4" t="s">
        <v>8</v>
      </c>
      <c r="D25415" s="4" t="s">
        <v>7</v>
      </c>
      <c r="E25415" s="4" t="s">
        <v>9</v>
      </c>
      <c r="F25415" s="4" t="s">
        <v>9</v>
      </c>
      <c r="G25415" s="4" t="s">
        <v>9</v>
      </c>
      <c r="H25415" s="4" t="s">
        <v>9</v>
      </c>
    </row>
    <row r="25416" spans="1:8">
      <c r="A25416" t="n">
        <v>216506</v>
      </c>
      <c r="B25416" s="39" t="n">
        <v>51</v>
      </c>
      <c r="C25416" s="7" t="n">
        <v>3</v>
      </c>
      <c r="D25416" s="7" t="n">
        <v>9</v>
      </c>
      <c r="E25416" s="7" t="s">
        <v>727</v>
      </c>
      <c r="F25416" s="7" t="s">
        <v>239</v>
      </c>
      <c r="G25416" s="7" t="s">
        <v>94</v>
      </c>
      <c r="H25416" s="7" t="s">
        <v>95</v>
      </c>
    </row>
    <row r="25417" spans="1:8">
      <c r="A25417" t="s">
        <v>4</v>
      </c>
      <c r="B25417" s="4" t="s">
        <v>5</v>
      </c>
      <c r="C25417" s="4" t="s">
        <v>8</v>
      </c>
      <c r="D25417" s="4" t="s">
        <v>7</v>
      </c>
      <c r="E25417" s="4" t="s">
        <v>9</v>
      </c>
      <c r="F25417" s="4" t="s">
        <v>9</v>
      </c>
      <c r="G25417" s="4" t="s">
        <v>9</v>
      </c>
      <c r="H25417" s="4" t="s">
        <v>9</v>
      </c>
    </row>
    <row r="25418" spans="1:8">
      <c r="A25418" t="n">
        <v>216519</v>
      </c>
      <c r="B25418" s="39" t="n">
        <v>51</v>
      </c>
      <c r="C25418" s="7" t="n">
        <v>3</v>
      </c>
      <c r="D25418" s="7" t="n">
        <v>11</v>
      </c>
      <c r="E25418" s="7" t="s">
        <v>727</v>
      </c>
      <c r="F25418" s="7" t="s">
        <v>239</v>
      </c>
      <c r="G25418" s="7" t="s">
        <v>94</v>
      </c>
      <c r="H25418" s="7" t="s">
        <v>95</v>
      </c>
    </row>
    <row r="25419" spans="1:8">
      <c r="A25419" t="s">
        <v>4</v>
      </c>
      <c r="B25419" s="4" t="s">
        <v>5</v>
      </c>
      <c r="C25419" s="4" t="s">
        <v>8</v>
      </c>
      <c r="D25419" s="4" t="s">
        <v>7</v>
      </c>
      <c r="E25419" s="4" t="s">
        <v>9</v>
      </c>
      <c r="F25419" s="4" t="s">
        <v>9</v>
      </c>
      <c r="G25419" s="4" t="s">
        <v>9</v>
      </c>
      <c r="H25419" s="4" t="s">
        <v>9</v>
      </c>
    </row>
    <row r="25420" spans="1:8">
      <c r="A25420" t="n">
        <v>216532</v>
      </c>
      <c r="B25420" s="39" t="n">
        <v>51</v>
      </c>
      <c r="C25420" s="7" t="n">
        <v>3</v>
      </c>
      <c r="D25420" s="7" t="n">
        <v>7032</v>
      </c>
      <c r="E25420" s="7" t="s">
        <v>727</v>
      </c>
      <c r="F25420" s="7" t="s">
        <v>239</v>
      </c>
      <c r="G25420" s="7" t="s">
        <v>94</v>
      </c>
      <c r="H25420" s="7" t="s">
        <v>95</v>
      </c>
    </row>
    <row r="25421" spans="1:8">
      <c r="A25421" t="s">
        <v>4</v>
      </c>
      <c r="B25421" s="4" t="s">
        <v>5</v>
      </c>
      <c r="C25421" s="4" t="s">
        <v>8</v>
      </c>
      <c r="D25421" s="4" t="s">
        <v>8</v>
      </c>
      <c r="E25421" s="4" t="s">
        <v>13</v>
      </c>
      <c r="F25421" s="4" t="s">
        <v>13</v>
      </c>
      <c r="G25421" s="4" t="s">
        <v>13</v>
      </c>
      <c r="H25421" s="4" t="s">
        <v>7</v>
      </c>
    </row>
    <row r="25422" spans="1:8">
      <c r="A25422" t="n">
        <v>216545</v>
      </c>
      <c r="B25422" s="31" t="n">
        <v>45</v>
      </c>
      <c r="C25422" s="7" t="n">
        <v>2</v>
      </c>
      <c r="D25422" s="7" t="n">
        <v>3</v>
      </c>
      <c r="E25422" s="7" t="n">
        <v>-1.29999995231628</v>
      </c>
      <c r="F25422" s="7" t="n">
        <v>3.29999995231628</v>
      </c>
      <c r="G25422" s="7" t="n">
        <v>43.4500007629395</v>
      </c>
      <c r="H25422" s="7" t="n">
        <v>0</v>
      </c>
    </row>
    <row r="25423" spans="1:8">
      <c r="A25423" t="s">
        <v>4</v>
      </c>
      <c r="B25423" s="4" t="s">
        <v>5</v>
      </c>
      <c r="C25423" s="4" t="s">
        <v>8</v>
      </c>
      <c r="D25423" s="4" t="s">
        <v>8</v>
      </c>
      <c r="E25423" s="4" t="s">
        <v>13</v>
      </c>
      <c r="F25423" s="4" t="s">
        <v>13</v>
      </c>
      <c r="G25423" s="4" t="s">
        <v>13</v>
      </c>
      <c r="H25423" s="4" t="s">
        <v>7</v>
      </c>
      <c r="I25423" s="4" t="s">
        <v>8</v>
      </c>
    </row>
    <row r="25424" spans="1:8">
      <c r="A25424" t="n">
        <v>216562</v>
      </c>
      <c r="B25424" s="31" t="n">
        <v>45</v>
      </c>
      <c r="C25424" s="7" t="n">
        <v>4</v>
      </c>
      <c r="D25424" s="7" t="n">
        <v>3</v>
      </c>
      <c r="E25424" s="7" t="n">
        <v>5.15000009536743</v>
      </c>
      <c r="F25424" s="7" t="n">
        <v>318.549987792969</v>
      </c>
      <c r="G25424" s="7" t="n">
        <v>0</v>
      </c>
      <c r="H25424" s="7" t="n">
        <v>0</v>
      </c>
      <c r="I25424" s="7" t="n">
        <v>0</v>
      </c>
    </row>
    <row r="25425" spans="1:9">
      <c r="A25425" t="s">
        <v>4</v>
      </c>
      <c r="B25425" s="4" t="s">
        <v>5</v>
      </c>
      <c r="C25425" s="4" t="s">
        <v>8</v>
      </c>
      <c r="D25425" s="4" t="s">
        <v>8</v>
      </c>
      <c r="E25425" s="4" t="s">
        <v>13</v>
      </c>
      <c r="F25425" s="4" t="s">
        <v>7</v>
      </c>
    </row>
    <row r="25426" spans="1:9">
      <c r="A25426" t="n">
        <v>216580</v>
      </c>
      <c r="B25426" s="31" t="n">
        <v>45</v>
      </c>
      <c r="C25426" s="7" t="n">
        <v>5</v>
      </c>
      <c r="D25426" s="7" t="n">
        <v>3</v>
      </c>
      <c r="E25426" s="7" t="n">
        <v>2.29999995231628</v>
      </c>
      <c r="F25426" s="7" t="n">
        <v>0</v>
      </c>
    </row>
    <row r="25427" spans="1:9">
      <c r="A25427" t="s">
        <v>4</v>
      </c>
      <c r="B25427" s="4" t="s">
        <v>5</v>
      </c>
      <c r="C25427" s="4" t="s">
        <v>8</v>
      </c>
      <c r="D25427" s="4" t="s">
        <v>8</v>
      </c>
      <c r="E25427" s="4" t="s">
        <v>13</v>
      </c>
      <c r="F25427" s="4" t="s">
        <v>7</v>
      </c>
    </row>
    <row r="25428" spans="1:9">
      <c r="A25428" t="n">
        <v>216589</v>
      </c>
      <c r="B25428" s="31" t="n">
        <v>45</v>
      </c>
      <c r="C25428" s="7" t="n">
        <v>11</v>
      </c>
      <c r="D25428" s="7" t="n">
        <v>3</v>
      </c>
      <c r="E25428" s="7" t="n">
        <v>34</v>
      </c>
      <c r="F25428" s="7" t="n">
        <v>0</v>
      </c>
    </row>
    <row r="25429" spans="1:9">
      <c r="A25429" t="s">
        <v>4</v>
      </c>
      <c r="B25429" s="4" t="s">
        <v>5</v>
      </c>
      <c r="C25429" s="4" t="s">
        <v>8</v>
      </c>
      <c r="D25429" s="4" t="s">
        <v>7</v>
      </c>
    </row>
    <row r="25430" spans="1:9">
      <c r="A25430" t="n">
        <v>216598</v>
      </c>
      <c r="B25430" s="27" t="n">
        <v>58</v>
      </c>
      <c r="C25430" s="7" t="n">
        <v>255</v>
      </c>
      <c r="D25430" s="7" t="n">
        <v>0</v>
      </c>
    </row>
    <row r="25431" spans="1:9">
      <c r="A25431" t="s">
        <v>4</v>
      </c>
      <c r="B25431" s="4" t="s">
        <v>5</v>
      </c>
      <c r="C25431" s="4" t="s">
        <v>8</v>
      </c>
      <c r="D25431" s="4" t="s">
        <v>7</v>
      </c>
      <c r="E25431" s="4" t="s">
        <v>9</v>
      </c>
    </row>
    <row r="25432" spans="1:9">
      <c r="A25432" t="n">
        <v>216602</v>
      </c>
      <c r="B25432" s="39" t="n">
        <v>51</v>
      </c>
      <c r="C25432" s="7" t="n">
        <v>4</v>
      </c>
      <c r="D25432" s="7" t="n">
        <v>18</v>
      </c>
      <c r="E25432" s="7" t="s">
        <v>529</v>
      </c>
    </row>
    <row r="25433" spans="1:9">
      <c r="A25433" t="s">
        <v>4</v>
      </c>
      <c r="B25433" s="4" t="s">
        <v>5</v>
      </c>
      <c r="C25433" s="4" t="s">
        <v>7</v>
      </c>
    </row>
    <row r="25434" spans="1:9">
      <c r="A25434" t="n">
        <v>216615</v>
      </c>
      <c r="B25434" s="25" t="n">
        <v>16</v>
      </c>
      <c r="C25434" s="7" t="n">
        <v>0</v>
      </c>
    </row>
    <row r="25435" spans="1:9">
      <c r="A25435" t="s">
        <v>4</v>
      </c>
      <c r="B25435" s="4" t="s">
        <v>5</v>
      </c>
      <c r="C25435" s="4" t="s">
        <v>7</v>
      </c>
      <c r="D25435" s="4" t="s">
        <v>8</v>
      </c>
      <c r="E25435" s="4" t="s">
        <v>14</v>
      </c>
      <c r="F25435" s="4" t="s">
        <v>74</v>
      </c>
      <c r="G25435" s="4" t="s">
        <v>8</v>
      </c>
      <c r="H25435" s="4" t="s">
        <v>8</v>
      </c>
    </row>
    <row r="25436" spans="1:9">
      <c r="A25436" t="n">
        <v>216618</v>
      </c>
      <c r="B25436" s="40" t="n">
        <v>26</v>
      </c>
      <c r="C25436" s="7" t="n">
        <v>18</v>
      </c>
      <c r="D25436" s="7" t="n">
        <v>17</v>
      </c>
      <c r="E25436" s="7" t="n">
        <v>17472</v>
      </c>
      <c r="F25436" s="7" t="s">
        <v>1295</v>
      </c>
      <c r="G25436" s="7" t="n">
        <v>2</v>
      </c>
      <c r="H25436" s="7" t="n">
        <v>0</v>
      </c>
    </row>
    <row r="25437" spans="1:9">
      <c r="A25437" t="s">
        <v>4</v>
      </c>
      <c r="B25437" s="4" t="s">
        <v>5</v>
      </c>
    </row>
    <row r="25438" spans="1:9">
      <c r="A25438" t="n">
        <v>216635</v>
      </c>
      <c r="B25438" s="41" t="n">
        <v>28</v>
      </c>
    </row>
    <row r="25439" spans="1:9">
      <c r="A25439" t="s">
        <v>4</v>
      </c>
      <c r="B25439" s="4" t="s">
        <v>5</v>
      </c>
      <c r="C25439" s="4" t="s">
        <v>8</v>
      </c>
      <c r="D25439" s="4" t="s">
        <v>7</v>
      </c>
      <c r="E25439" s="4" t="s">
        <v>9</v>
      </c>
    </row>
    <row r="25440" spans="1:9">
      <c r="A25440" t="n">
        <v>216636</v>
      </c>
      <c r="B25440" s="39" t="n">
        <v>51</v>
      </c>
      <c r="C25440" s="7" t="n">
        <v>4</v>
      </c>
      <c r="D25440" s="7" t="n">
        <v>4</v>
      </c>
      <c r="E25440" s="7" t="s">
        <v>76</v>
      </c>
    </row>
    <row r="25441" spans="1:8">
      <c r="A25441" t="s">
        <v>4</v>
      </c>
      <c r="B25441" s="4" t="s">
        <v>5</v>
      </c>
      <c r="C25441" s="4" t="s">
        <v>7</v>
      </c>
    </row>
    <row r="25442" spans="1:8">
      <c r="A25442" t="n">
        <v>216650</v>
      </c>
      <c r="B25442" s="25" t="n">
        <v>16</v>
      </c>
      <c r="C25442" s="7" t="n">
        <v>0</v>
      </c>
    </row>
    <row r="25443" spans="1:8">
      <c r="A25443" t="s">
        <v>4</v>
      </c>
      <c r="B25443" s="4" t="s">
        <v>5</v>
      </c>
      <c r="C25443" s="4" t="s">
        <v>7</v>
      </c>
      <c r="D25443" s="4" t="s">
        <v>8</v>
      </c>
      <c r="E25443" s="4" t="s">
        <v>14</v>
      </c>
      <c r="F25443" s="4" t="s">
        <v>74</v>
      </c>
      <c r="G25443" s="4" t="s">
        <v>8</v>
      </c>
      <c r="H25443" s="4" t="s">
        <v>8</v>
      </c>
    </row>
    <row r="25444" spans="1:8">
      <c r="A25444" t="n">
        <v>216653</v>
      </c>
      <c r="B25444" s="40" t="n">
        <v>26</v>
      </c>
      <c r="C25444" s="7" t="n">
        <v>4</v>
      </c>
      <c r="D25444" s="7" t="n">
        <v>17</v>
      </c>
      <c r="E25444" s="7" t="n">
        <v>7415</v>
      </c>
      <c r="F25444" s="7" t="s">
        <v>1296</v>
      </c>
      <c r="G25444" s="7" t="n">
        <v>2</v>
      </c>
      <c r="H25444" s="7" t="n">
        <v>0</v>
      </c>
    </row>
    <row r="25445" spans="1:8">
      <c r="A25445" t="s">
        <v>4</v>
      </c>
      <c r="B25445" s="4" t="s">
        <v>5</v>
      </c>
    </row>
    <row r="25446" spans="1:8">
      <c r="A25446" t="n">
        <v>216680</v>
      </c>
      <c r="B25446" s="41" t="n">
        <v>28</v>
      </c>
    </row>
    <row r="25447" spans="1:8">
      <c r="A25447" t="s">
        <v>4</v>
      </c>
      <c r="B25447" s="4" t="s">
        <v>5</v>
      </c>
      <c r="C25447" s="4" t="s">
        <v>8</v>
      </c>
      <c r="D25447" s="4" t="s">
        <v>7</v>
      </c>
      <c r="E25447" s="4" t="s">
        <v>9</v>
      </c>
    </row>
    <row r="25448" spans="1:8">
      <c r="A25448" t="n">
        <v>216681</v>
      </c>
      <c r="B25448" s="39" t="n">
        <v>51</v>
      </c>
      <c r="C25448" s="7" t="n">
        <v>4</v>
      </c>
      <c r="D25448" s="7" t="n">
        <v>0</v>
      </c>
      <c r="E25448" s="7" t="s">
        <v>1128</v>
      </c>
    </row>
    <row r="25449" spans="1:8">
      <c r="A25449" t="s">
        <v>4</v>
      </c>
      <c r="B25449" s="4" t="s">
        <v>5</v>
      </c>
      <c r="C25449" s="4" t="s">
        <v>7</v>
      </c>
    </row>
    <row r="25450" spans="1:8">
      <c r="A25450" t="n">
        <v>216695</v>
      </c>
      <c r="B25450" s="25" t="n">
        <v>16</v>
      </c>
      <c r="C25450" s="7" t="n">
        <v>0</v>
      </c>
    </row>
    <row r="25451" spans="1:8">
      <c r="A25451" t="s">
        <v>4</v>
      </c>
      <c r="B25451" s="4" t="s">
        <v>5</v>
      </c>
      <c r="C25451" s="4" t="s">
        <v>7</v>
      </c>
      <c r="D25451" s="4" t="s">
        <v>8</v>
      </c>
      <c r="E25451" s="4" t="s">
        <v>14</v>
      </c>
      <c r="F25451" s="4" t="s">
        <v>74</v>
      </c>
      <c r="G25451" s="4" t="s">
        <v>8</v>
      </c>
      <c r="H25451" s="4" t="s">
        <v>8</v>
      </c>
    </row>
    <row r="25452" spans="1:8">
      <c r="A25452" t="n">
        <v>216698</v>
      </c>
      <c r="B25452" s="40" t="n">
        <v>26</v>
      </c>
      <c r="C25452" s="7" t="n">
        <v>0</v>
      </c>
      <c r="D25452" s="7" t="n">
        <v>17</v>
      </c>
      <c r="E25452" s="7" t="n">
        <v>52977</v>
      </c>
      <c r="F25452" s="7" t="s">
        <v>1297</v>
      </c>
      <c r="G25452" s="7" t="n">
        <v>2</v>
      </c>
      <c r="H25452" s="7" t="n">
        <v>0</v>
      </c>
    </row>
    <row r="25453" spans="1:8">
      <c r="A25453" t="s">
        <v>4</v>
      </c>
      <c r="B25453" s="4" t="s">
        <v>5</v>
      </c>
    </row>
    <row r="25454" spans="1:8">
      <c r="A25454" t="n">
        <v>216746</v>
      </c>
      <c r="B25454" s="41" t="n">
        <v>28</v>
      </c>
    </row>
    <row r="25455" spans="1:8">
      <c r="A25455" t="s">
        <v>4</v>
      </c>
      <c r="B25455" s="4" t="s">
        <v>5</v>
      </c>
      <c r="C25455" s="4" t="s">
        <v>7</v>
      </c>
      <c r="D25455" s="4" t="s">
        <v>8</v>
      </c>
    </row>
    <row r="25456" spans="1:8">
      <c r="A25456" t="n">
        <v>216747</v>
      </c>
      <c r="B25456" s="42" t="n">
        <v>89</v>
      </c>
      <c r="C25456" s="7" t="n">
        <v>65533</v>
      </c>
      <c r="D25456" s="7" t="n">
        <v>1</v>
      </c>
    </row>
    <row r="25457" spans="1:8">
      <c r="A25457" t="s">
        <v>4</v>
      </c>
      <c r="B25457" s="4" t="s">
        <v>5</v>
      </c>
      <c r="C25457" s="4" t="s">
        <v>8</v>
      </c>
      <c r="D25457" s="4" t="s">
        <v>7</v>
      </c>
      <c r="E25457" s="4" t="s">
        <v>13</v>
      </c>
    </row>
    <row r="25458" spans="1:8">
      <c r="A25458" t="n">
        <v>216751</v>
      </c>
      <c r="B25458" s="27" t="n">
        <v>58</v>
      </c>
      <c r="C25458" s="7" t="n">
        <v>101</v>
      </c>
      <c r="D25458" s="7" t="n">
        <v>300</v>
      </c>
      <c r="E25458" s="7" t="n">
        <v>1</v>
      </c>
    </row>
    <row r="25459" spans="1:8">
      <c r="A25459" t="s">
        <v>4</v>
      </c>
      <c r="B25459" s="4" t="s">
        <v>5</v>
      </c>
      <c r="C25459" s="4" t="s">
        <v>8</v>
      </c>
      <c r="D25459" s="4" t="s">
        <v>7</v>
      </c>
    </row>
    <row r="25460" spans="1:8">
      <c r="A25460" t="n">
        <v>216759</v>
      </c>
      <c r="B25460" s="27" t="n">
        <v>58</v>
      </c>
      <c r="C25460" s="7" t="n">
        <v>254</v>
      </c>
      <c r="D25460" s="7" t="n">
        <v>0</v>
      </c>
    </row>
    <row r="25461" spans="1:8">
      <c r="A25461" t="s">
        <v>4</v>
      </c>
      <c r="B25461" s="4" t="s">
        <v>5</v>
      </c>
      <c r="C25461" s="4" t="s">
        <v>8</v>
      </c>
      <c r="D25461" s="4" t="s">
        <v>8</v>
      </c>
      <c r="E25461" s="4" t="s">
        <v>13</v>
      </c>
      <c r="F25461" s="4" t="s">
        <v>13</v>
      </c>
      <c r="G25461" s="4" t="s">
        <v>13</v>
      </c>
      <c r="H25461" s="4" t="s">
        <v>7</v>
      </c>
    </row>
    <row r="25462" spans="1:8">
      <c r="A25462" t="n">
        <v>216763</v>
      </c>
      <c r="B25462" s="31" t="n">
        <v>45</v>
      </c>
      <c r="C25462" s="7" t="n">
        <v>2</v>
      </c>
      <c r="D25462" s="7" t="n">
        <v>3</v>
      </c>
      <c r="E25462" s="7" t="n">
        <v>0.699999988079071</v>
      </c>
      <c r="F25462" s="7" t="n">
        <v>3.5</v>
      </c>
      <c r="G25462" s="7" t="n">
        <v>46.0499992370605</v>
      </c>
      <c r="H25462" s="7" t="n">
        <v>0</v>
      </c>
    </row>
    <row r="25463" spans="1:8">
      <c r="A25463" t="s">
        <v>4</v>
      </c>
      <c r="B25463" s="4" t="s">
        <v>5</v>
      </c>
      <c r="C25463" s="4" t="s">
        <v>8</v>
      </c>
      <c r="D25463" s="4" t="s">
        <v>8</v>
      </c>
      <c r="E25463" s="4" t="s">
        <v>13</v>
      </c>
      <c r="F25463" s="4" t="s">
        <v>13</v>
      </c>
      <c r="G25463" s="4" t="s">
        <v>13</v>
      </c>
      <c r="H25463" s="4" t="s">
        <v>7</v>
      </c>
      <c r="I25463" s="4" t="s">
        <v>8</v>
      </c>
    </row>
    <row r="25464" spans="1:8">
      <c r="A25464" t="n">
        <v>216780</v>
      </c>
      <c r="B25464" s="31" t="n">
        <v>45</v>
      </c>
      <c r="C25464" s="7" t="n">
        <v>4</v>
      </c>
      <c r="D25464" s="7" t="n">
        <v>3</v>
      </c>
      <c r="E25464" s="7" t="n">
        <v>5.15000009536743</v>
      </c>
      <c r="F25464" s="7" t="n">
        <v>278.299987792969</v>
      </c>
      <c r="G25464" s="7" t="n">
        <v>0</v>
      </c>
      <c r="H25464" s="7" t="n">
        <v>0</v>
      </c>
      <c r="I25464" s="7" t="n">
        <v>0</v>
      </c>
    </row>
    <row r="25465" spans="1:8">
      <c r="A25465" t="s">
        <v>4</v>
      </c>
      <c r="B25465" s="4" t="s">
        <v>5</v>
      </c>
      <c r="C25465" s="4" t="s">
        <v>8</v>
      </c>
      <c r="D25465" s="4" t="s">
        <v>8</v>
      </c>
      <c r="E25465" s="4" t="s">
        <v>13</v>
      </c>
      <c r="F25465" s="4" t="s">
        <v>7</v>
      </c>
    </row>
    <row r="25466" spans="1:8">
      <c r="A25466" t="n">
        <v>216798</v>
      </c>
      <c r="B25466" s="31" t="n">
        <v>45</v>
      </c>
      <c r="C25466" s="7" t="n">
        <v>5</v>
      </c>
      <c r="D25466" s="7" t="n">
        <v>3</v>
      </c>
      <c r="E25466" s="7" t="n">
        <v>1.5</v>
      </c>
      <c r="F25466" s="7" t="n">
        <v>0</v>
      </c>
    </row>
    <row r="25467" spans="1:8">
      <c r="A25467" t="s">
        <v>4</v>
      </c>
      <c r="B25467" s="4" t="s">
        <v>5</v>
      </c>
      <c r="C25467" s="4" t="s">
        <v>8</v>
      </c>
      <c r="D25467" s="4" t="s">
        <v>8</v>
      </c>
      <c r="E25467" s="4" t="s">
        <v>13</v>
      </c>
      <c r="F25467" s="4" t="s">
        <v>7</v>
      </c>
    </row>
    <row r="25468" spans="1:8">
      <c r="A25468" t="n">
        <v>216807</v>
      </c>
      <c r="B25468" s="31" t="n">
        <v>45</v>
      </c>
      <c r="C25468" s="7" t="n">
        <v>11</v>
      </c>
      <c r="D25468" s="7" t="n">
        <v>3</v>
      </c>
      <c r="E25468" s="7" t="n">
        <v>34</v>
      </c>
      <c r="F25468" s="7" t="n">
        <v>0</v>
      </c>
    </row>
    <row r="25469" spans="1:8">
      <c r="A25469" t="s">
        <v>4</v>
      </c>
      <c r="B25469" s="4" t="s">
        <v>5</v>
      </c>
      <c r="C25469" s="4" t="s">
        <v>8</v>
      </c>
      <c r="D25469" s="4" t="s">
        <v>7</v>
      </c>
      <c r="E25469" s="4" t="s">
        <v>9</v>
      </c>
      <c r="F25469" s="4" t="s">
        <v>9</v>
      </c>
      <c r="G25469" s="4" t="s">
        <v>9</v>
      </c>
      <c r="H25469" s="4" t="s">
        <v>9</v>
      </c>
    </row>
    <row r="25470" spans="1:8">
      <c r="A25470" t="n">
        <v>216816</v>
      </c>
      <c r="B25470" s="39" t="n">
        <v>51</v>
      </c>
      <c r="C25470" s="7" t="n">
        <v>3</v>
      </c>
      <c r="D25470" s="7" t="n">
        <v>12</v>
      </c>
      <c r="E25470" s="7" t="s">
        <v>442</v>
      </c>
      <c r="F25470" s="7" t="s">
        <v>95</v>
      </c>
      <c r="G25470" s="7" t="s">
        <v>94</v>
      </c>
      <c r="H25470" s="7" t="s">
        <v>95</v>
      </c>
    </row>
    <row r="25471" spans="1:8">
      <c r="A25471" t="s">
        <v>4</v>
      </c>
      <c r="B25471" s="4" t="s">
        <v>5</v>
      </c>
      <c r="C25471" s="4" t="s">
        <v>8</v>
      </c>
      <c r="D25471" s="4" t="s">
        <v>7</v>
      </c>
    </row>
    <row r="25472" spans="1:8">
      <c r="A25472" t="n">
        <v>216829</v>
      </c>
      <c r="B25472" s="27" t="n">
        <v>58</v>
      </c>
      <c r="C25472" s="7" t="n">
        <v>255</v>
      </c>
      <c r="D25472" s="7" t="n">
        <v>0</v>
      </c>
    </row>
    <row r="25473" spans="1:9">
      <c r="A25473" t="s">
        <v>4</v>
      </c>
      <c r="B25473" s="4" t="s">
        <v>5</v>
      </c>
      <c r="C25473" s="4" t="s">
        <v>7</v>
      </c>
      <c r="D25473" s="4" t="s">
        <v>8</v>
      </c>
      <c r="E25473" s="4" t="s">
        <v>9</v>
      </c>
      <c r="F25473" s="4" t="s">
        <v>13</v>
      </c>
      <c r="G25473" s="4" t="s">
        <v>13</v>
      </c>
      <c r="H25473" s="4" t="s">
        <v>13</v>
      </c>
    </row>
    <row r="25474" spans="1:9">
      <c r="A25474" t="n">
        <v>216833</v>
      </c>
      <c r="B25474" s="52" t="n">
        <v>48</v>
      </c>
      <c r="C25474" s="7" t="n">
        <v>11</v>
      </c>
      <c r="D25474" s="7" t="n">
        <v>0</v>
      </c>
      <c r="E25474" s="7" t="s">
        <v>237</v>
      </c>
      <c r="F25474" s="7" t="n">
        <v>-1</v>
      </c>
      <c r="G25474" s="7" t="n">
        <v>1</v>
      </c>
      <c r="H25474" s="7" t="n">
        <v>0</v>
      </c>
    </row>
    <row r="25475" spans="1:9">
      <c r="A25475" t="s">
        <v>4</v>
      </c>
      <c r="B25475" s="4" t="s">
        <v>5</v>
      </c>
      <c r="C25475" s="4" t="s">
        <v>8</v>
      </c>
      <c r="D25475" s="4" t="s">
        <v>7</v>
      </c>
      <c r="E25475" s="4" t="s">
        <v>9</v>
      </c>
    </row>
    <row r="25476" spans="1:9">
      <c r="A25476" t="n">
        <v>216863</v>
      </c>
      <c r="B25476" s="39" t="n">
        <v>51</v>
      </c>
      <c r="C25476" s="7" t="n">
        <v>4</v>
      </c>
      <c r="D25476" s="7" t="n">
        <v>11</v>
      </c>
      <c r="E25476" s="7" t="s">
        <v>85</v>
      </c>
    </row>
    <row r="25477" spans="1:9">
      <c r="A25477" t="s">
        <v>4</v>
      </c>
      <c r="B25477" s="4" t="s">
        <v>5</v>
      </c>
      <c r="C25477" s="4" t="s">
        <v>7</v>
      </c>
    </row>
    <row r="25478" spans="1:9">
      <c r="A25478" t="n">
        <v>216877</v>
      </c>
      <c r="B25478" s="25" t="n">
        <v>16</v>
      </c>
      <c r="C25478" s="7" t="n">
        <v>0</v>
      </c>
    </row>
    <row r="25479" spans="1:9">
      <c r="A25479" t="s">
        <v>4</v>
      </c>
      <c r="B25479" s="4" t="s">
        <v>5</v>
      </c>
      <c r="C25479" s="4" t="s">
        <v>7</v>
      </c>
      <c r="D25479" s="4" t="s">
        <v>8</v>
      </c>
      <c r="E25479" s="4" t="s">
        <v>14</v>
      </c>
      <c r="F25479" s="4" t="s">
        <v>74</v>
      </c>
      <c r="G25479" s="4" t="s">
        <v>8</v>
      </c>
      <c r="H25479" s="4" t="s">
        <v>8</v>
      </c>
      <c r="I25479" s="4" t="s">
        <v>8</v>
      </c>
      <c r="J25479" s="4" t="s">
        <v>14</v>
      </c>
      <c r="K25479" s="4" t="s">
        <v>74</v>
      </c>
      <c r="L25479" s="4" t="s">
        <v>8</v>
      </c>
      <c r="M25479" s="4" t="s">
        <v>8</v>
      </c>
    </row>
    <row r="25480" spans="1:9">
      <c r="A25480" t="n">
        <v>216880</v>
      </c>
      <c r="B25480" s="40" t="n">
        <v>26</v>
      </c>
      <c r="C25480" s="7" t="n">
        <v>11</v>
      </c>
      <c r="D25480" s="7" t="n">
        <v>17</v>
      </c>
      <c r="E25480" s="7" t="n">
        <v>10386</v>
      </c>
      <c r="F25480" s="7" t="s">
        <v>1298</v>
      </c>
      <c r="G25480" s="7" t="n">
        <v>2</v>
      </c>
      <c r="H25480" s="7" t="n">
        <v>3</v>
      </c>
      <c r="I25480" s="7" t="n">
        <v>17</v>
      </c>
      <c r="J25480" s="7" t="n">
        <v>10387</v>
      </c>
      <c r="K25480" s="7" t="s">
        <v>1299</v>
      </c>
      <c r="L25480" s="7" t="n">
        <v>2</v>
      </c>
      <c r="M25480" s="7" t="n">
        <v>0</v>
      </c>
    </row>
    <row r="25481" spans="1:9">
      <c r="A25481" t="s">
        <v>4</v>
      </c>
      <c r="B25481" s="4" t="s">
        <v>5</v>
      </c>
    </row>
    <row r="25482" spans="1:9">
      <c r="A25482" t="n">
        <v>217045</v>
      </c>
      <c r="B25482" s="41" t="n">
        <v>28</v>
      </c>
    </row>
    <row r="25483" spans="1:9">
      <c r="A25483" t="s">
        <v>4</v>
      </c>
      <c r="B25483" s="4" t="s">
        <v>5</v>
      </c>
      <c r="C25483" s="4" t="s">
        <v>7</v>
      </c>
      <c r="D25483" s="4" t="s">
        <v>8</v>
      </c>
    </row>
    <row r="25484" spans="1:9">
      <c r="A25484" t="n">
        <v>217046</v>
      </c>
      <c r="B25484" s="42" t="n">
        <v>89</v>
      </c>
      <c r="C25484" s="7" t="n">
        <v>65533</v>
      </c>
      <c r="D25484" s="7" t="n">
        <v>1</v>
      </c>
    </row>
    <row r="25485" spans="1:9">
      <c r="A25485" t="s">
        <v>4</v>
      </c>
      <c r="B25485" s="4" t="s">
        <v>5</v>
      </c>
      <c r="C25485" s="4" t="s">
        <v>8</v>
      </c>
      <c r="D25485" s="4" t="s">
        <v>7</v>
      </c>
      <c r="E25485" s="4" t="s">
        <v>13</v>
      </c>
    </row>
    <row r="25486" spans="1:9">
      <c r="A25486" t="n">
        <v>217050</v>
      </c>
      <c r="B25486" s="27" t="n">
        <v>58</v>
      </c>
      <c r="C25486" s="7" t="n">
        <v>101</v>
      </c>
      <c r="D25486" s="7" t="n">
        <v>300</v>
      </c>
      <c r="E25486" s="7" t="n">
        <v>1</v>
      </c>
    </row>
    <row r="25487" spans="1:9">
      <c r="A25487" t="s">
        <v>4</v>
      </c>
      <c r="B25487" s="4" t="s">
        <v>5</v>
      </c>
      <c r="C25487" s="4" t="s">
        <v>8</v>
      </c>
      <c r="D25487" s="4" t="s">
        <v>7</v>
      </c>
    </row>
    <row r="25488" spans="1:9">
      <c r="A25488" t="n">
        <v>217058</v>
      </c>
      <c r="B25488" s="27" t="n">
        <v>58</v>
      </c>
      <c r="C25488" s="7" t="n">
        <v>254</v>
      </c>
      <c r="D25488" s="7" t="n">
        <v>0</v>
      </c>
    </row>
    <row r="25489" spans="1:13">
      <c r="A25489" t="s">
        <v>4</v>
      </c>
      <c r="B25489" s="4" t="s">
        <v>5</v>
      </c>
      <c r="C25489" s="4" t="s">
        <v>8</v>
      </c>
      <c r="D25489" s="4" t="s">
        <v>8</v>
      </c>
      <c r="E25489" s="4" t="s">
        <v>13</v>
      </c>
      <c r="F25489" s="4" t="s">
        <v>13</v>
      </c>
      <c r="G25489" s="4" t="s">
        <v>13</v>
      </c>
      <c r="H25489" s="4" t="s">
        <v>7</v>
      </c>
    </row>
    <row r="25490" spans="1:13">
      <c r="A25490" t="n">
        <v>217062</v>
      </c>
      <c r="B25490" s="31" t="n">
        <v>45</v>
      </c>
      <c r="C25490" s="7" t="n">
        <v>2</v>
      </c>
      <c r="D25490" s="7" t="n">
        <v>3</v>
      </c>
      <c r="E25490" s="7" t="n">
        <v>-6.80000019073486</v>
      </c>
      <c r="F25490" s="7" t="n">
        <v>5</v>
      </c>
      <c r="G25490" s="7" t="n">
        <v>49.2000007629395</v>
      </c>
      <c r="H25490" s="7" t="n">
        <v>0</v>
      </c>
    </row>
    <row r="25491" spans="1:13">
      <c r="A25491" t="s">
        <v>4</v>
      </c>
      <c r="B25491" s="4" t="s">
        <v>5</v>
      </c>
      <c r="C25491" s="4" t="s">
        <v>8</v>
      </c>
      <c r="D25491" s="4" t="s">
        <v>8</v>
      </c>
      <c r="E25491" s="4" t="s">
        <v>13</v>
      </c>
      <c r="F25491" s="4" t="s">
        <v>13</v>
      </c>
      <c r="G25491" s="4" t="s">
        <v>13</v>
      </c>
      <c r="H25491" s="4" t="s">
        <v>7</v>
      </c>
      <c r="I25491" s="4" t="s">
        <v>8</v>
      </c>
    </row>
    <row r="25492" spans="1:13">
      <c r="A25492" t="n">
        <v>217079</v>
      </c>
      <c r="B25492" s="31" t="n">
        <v>45</v>
      </c>
      <c r="C25492" s="7" t="n">
        <v>4</v>
      </c>
      <c r="D25492" s="7" t="n">
        <v>3</v>
      </c>
      <c r="E25492" s="7" t="n">
        <v>5.15000009536743</v>
      </c>
      <c r="F25492" s="7" t="n">
        <v>119</v>
      </c>
      <c r="G25492" s="7" t="n">
        <v>0</v>
      </c>
      <c r="H25492" s="7" t="n">
        <v>0</v>
      </c>
      <c r="I25492" s="7" t="n">
        <v>0</v>
      </c>
    </row>
    <row r="25493" spans="1:13">
      <c r="A25493" t="s">
        <v>4</v>
      </c>
      <c r="B25493" s="4" t="s">
        <v>5</v>
      </c>
      <c r="C25493" s="4" t="s">
        <v>8</v>
      </c>
      <c r="D25493" s="4" t="s">
        <v>8</v>
      </c>
      <c r="E25493" s="4" t="s">
        <v>13</v>
      </c>
      <c r="F25493" s="4" t="s">
        <v>7</v>
      </c>
    </row>
    <row r="25494" spans="1:13">
      <c r="A25494" t="n">
        <v>217097</v>
      </c>
      <c r="B25494" s="31" t="n">
        <v>45</v>
      </c>
      <c r="C25494" s="7" t="n">
        <v>5</v>
      </c>
      <c r="D25494" s="7" t="n">
        <v>3</v>
      </c>
      <c r="E25494" s="7" t="n">
        <v>4</v>
      </c>
      <c r="F25494" s="7" t="n">
        <v>0</v>
      </c>
    </row>
    <row r="25495" spans="1:13">
      <c r="A25495" t="s">
        <v>4</v>
      </c>
      <c r="B25495" s="4" t="s">
        <v>5</v>
      </c>
      <c r="C25495" s="4" t="s">
        <v>8</v>
      </c>
      <c r="D25495" s="4" t="s">
        <v>8</v>
      </c>
      <c r="E25495" s="4" t="s">
        <v>13</v>
      </c>
      <c r="F25495" s="4" t="s">
        <v>7</v>
      </c>
    </row>
    <row r="25496" spans="1:13">
      <c r="A25496" t="n">
        <v>217106</v>
      </c>
      <c r="B25496" s="31" t="n">
        <v>45</v>
      </c>
      <c r="C25496" s="7" t="n">
        <v>11</v>
      </c>
      <c r="D25496" s="7" t="n">
        <v>3</v>
      </c>
      <c r="E25496" s="7" t="n">
        <v>34</v>
      </c>
      <c r="F25496" s="7" t="n">
        <v>0</v>
      </c>
    </row>
    <row r="25497" spans="1:13">
      <c r="A25497" t="s">
        <v>4</v>
      </c>
      <c r="B25497" s="4" t="s">
        <v>5</v>
      </c>
      <c r="C25497" s="4" t="s">
        <v>8</v>
      </c>
      <c r="D25497" s="4" t="s">
        <v>8</v>
      </c>
      <c r="E25497" s="4" t="s">
        <v>13</v>
      </c>
      <c r="F25497" s="4" t="s">
        <v>13</v>
      </c>
      <c r="G25497" s="4" t="s">
        <v>13</v>
      </c>
      <c r="H25497" s="4" t="s">
        <v>7</v>
      </c>
    </row>
    <row r="25498" spans="1:13">
      <c r="A25498" t="n">
        <v>217115</v>
      </c>
      <c r="B25498" s="31" t="n">
        <v>45</v>
      </c>
      <c r="C25498" s="7" t="n">
        <v>2</v>
      </c>
      <c r="D25498" s="7" t="n">
        <v>3</v>
      </c>
      <c r="E25498" s="7" t="n">
        <v>-6.80000019073486</v>
      </c>
      <c r="F25498" s="7" t="n">
        <v>3.59999990463257</v>
      </c>
      <c r="G25498" s="7" t="n">
        <v>49.2000007629395</v>
      </c>
      <c r="H25498" s="7" t="n">
        <v>0</v>
      </c>
    </row>
    <row r="25499" spans="1:13">
      <c r="A25499" t="s">
        <v>4</v>
      </c>
      <c r="B25499" s="4" t="s">
        <v>5</v>
      </c>
      <c r="C25499" s="4" t="s">
        <v>8</v>
      </c>
      <c r="D25499" s="4" t="s">
        <v>8</v>
      </c>
      <c r="E25499" s="4" t="s">
        <v>13</v>
      </c>
      <c r="F25499" s="4" t="s">
        <v>13</v>
      </c>
      <c r="G25499" s="4" t="s">
        <v>13</v>
      </c>
      <c r="H25499" s="4" t="s">
        <v>7</v>
      </c>
      <c r="I25499" s="4" t="s">
        <v>8</v>
      </c>
    </row>
    <row r="25500" spans="1:13">
      <c r="A25500" t="n">
        <v>217132</v>
      </c>
      <c r="B25500" s="31" t="n">
        <v>45</v>
      </c>
      <c r="C25500" s="7" t="n">
        <v>4</v>
      </c>
      <c r="D25500" s="7" t="n">
        <v>3</v>
      </c>
      <c r="E25500" s="7" t="n">
        <v>5.15000009536743</v>
      </c>
      <c r="F25500" s="7" t="n">
        <v>119</v>
      </c>
      <c r="G25500" s="7" t="n">
        <v>0</v>
      </c>
      <c r="H25500" s="7" t="n">
        <v>0</v>
      </c>
      <c r="I25500" s="7" t="n">
        <v>0</v>
      </c>
    </row>
    <row r="25501" spans="1:13">
      <c r="A25501" t="s">
        <v>4</v>
      </c>
      <c r="B25501" s="4" t="s">
        <v>5</v>
      </c>
      <c r="C25501" s="4" t="s">
        <v>8</v>
      </c>
      <c r="D25501" s="4" t="s">
        <v>8</v>
      </c>
      <c r="E25501" s="4" t="s">
        <v>13</v>
      </c>
      <c r="F25501" s="4" t="s">
        <v>7</v>
      </c>
    </row>
    <row r="25502" spans="1:13">
      <c r="A25502" t="n">
        <v>217150</v>
      </c>
      <c r="B25502" s="31" t="n">
        <v>45</v>
      </c>
      <c r="C25502" s="7" t="n">
        <v>5</v>
      </c>
      <c r="D25502" s="7" t="n">
        <v>3</v>
      </c>
      <c r="E25502" s="7" t="n">
        <v>4</v>
      </c>
      <c r="F25502" s="7" t="n">
        <v>0</v>
      </c>
    </row>
    <row r="25503" spans="1:13">
      <c r="A25503" t="s">
        <v>4</v>
      </c>
      <c r="B25503" s="4" t="s">
        <v>5</v>
      </c>
      <c r="C25503" s="4" t="s">
        <v>8</v>
      </c>
      <c r="D25503" s="4" t="s">
        <v>8</v>
      </c>
      <c r="E25503" s="4" t="s">
        <v>13</v>
      </c>
      <c r="F25503" s="4" t="s">
        <v>7</v>
      </c>
    </row>
    <row r="25504" spans="1:13">
      <c r="A25504" t="n">
        <v>217159</v>
      </c>
      <c r="B25504" s="31" t="n">
        <v>45</v>
      </c>
      <c r="C25504" s="7" t="n">
        <v>11</v>
      </c>
      <c r="D25504" s="7" t="n">
        <v>3</v>
      </c>
      <c r="E25504" s="7" t="n">
        <v>34</v>
      </c>
      <c r="F25504" s="7" t="n">
        <v>0</v>
      </c>
    </row>
    <row r="25505" spans="1:9">
      <c r="A25505" t="s">
        <v>4</v>
      </c>
      <c r="B25505" s="4" t="s">
        <v>5</v>
      </c>
      <c r="C25505" s="4" t="s">
        <v>8</v>
      </c>
      <c r="D25505" s="4" t="s">
        <v>7</v>
      </c>
    </row>
    <row r="25506" spans="1:9">
      <c r="A25506" t="n">
        <v>217168</v>
      </c>
      <c r="B25506" s="27" t="n">
        <v>58</v>
      </c>
      <c r="C25506" s="7" t="n">
        <v>255</v>
      </c>
      <c r="D25506" s="7" t="n">
        <v>0</v>
      </c>
    </row>
    <row r="25507" spans="1:9">
      <c r="A25507" t="s">
        <v>4</v>
      </c>
      <c r="B25507" s="4" t="s">
        <v>5</v>
      </c>
      <c r="C25507" s="4" t="s">
        <v>8</v>
      </c>
      <c r="D25507" s="4" t="s">
        <v>7</v>
      </c>
      <c r="E25507" s="4" t="s">
        <v>9</v>
      </c>
    </row>
    <row r="25508" spans="1:9">
      <c r="A25508" t="n">
        <v>217172</v>
      </c>
      <c r="B25508" s="39" t="n">
        <v>51</v>
      </c>
      <c r="C25508" s="7" t="n">
        <v>4</v>
      </c>
      <c r="D25508" s="7" t="n">
        <v>15</v>
      </c>
      <c r="E25508" s="7" t="s">
        <v>605</v>
      </c>
    </row>
    <row r="25509" spans="1:9">
      <c r="A25509" t="s">
        <v>4</v>
      </c>
      <c r="B25509" s="4" t="s">
        <v>5</v>
      </c>
      <c r="C25509" s="4" t="s">
        <v>7</v>
      </c>
    </row>
    <row r="25510" spans="1:9">
      <c r="A25510" t="n">
        <v>217186</v>
      </c>
      <c r="B25510" s="25" t="n">
        <v>16</v>
      </c>
      <c r="C25510" s="7" t="n">
        <v>0</v>
      </c>
    </row>
    <row r="25511" spans="1:9">
      <c r="A25511" t="s">
        <v>4</v>
      </c>
      <c r="B25511" s="4" t="s">
        <v>5</v>
      </c>
      <c r="C25511" s="4" t="s">
        <v>7</v>
      </c>
      <c r="D25511" s="4" t="s">
        <v>8</v>
      </c>
      <c r="E25511" s="4" t="s">
        <v>14</v>
      </c>
      <c r="F25511" s="4" t="s">
        <v>74</v>
      </c>
      <c r="G25511" s="4" t="s">
        <v>8</v>
      </c>
      <c r="H25511" s="4" t="s">
        <v>8</v>
      </c>
      <c r="I25511" s="4" t="s">
        <v>8</v>
      </c>
      <c r="J25511" s="4" t="s">
        <v>14</v>
      </c>
      <c r="K25511" s="4" t="s">
        <v>74</v>
      </c>
      <c r="L25511" s="4" t="s">
        <v>8</v>
      </c>
      <c r="M25511" s="4" t="s">
        <v>8</v>
      </c>
      <c r="N25511" s="4" t="s">
        <v>8</v>
      </c>
      <c r="O25511" s="4" t="s">
        <v>14</v>
      </c>
      <c r="P25511" s="4" t="s">
        <v>74</v>
      </c>
      <c r="Q25511" s="4" t="s">
        <v>8</v>
      </c>
      <c r="R25511" s="4" t="s">
        <v>8</v>
      </c>
    </row>
    <row r="25512" spans="1:9">
      <c r="A25512" t="n">
        <v>217189</v>
      </c>
      <c r="B25512" s="40" t="n">
        <v>26</v>
      </c>
      <c r="C25512" s="7" t="n">
        <v>15</v>
      </c>
      <c r="D25512" s="7" t="n">
        <v>17</v>
      </c>
      <c r="E25512" s="7" t="n">
        <v>15417</v>
      </c>
      <c r="F25512" s="7" t="s">
        <v>1300</v>
      </c>
      <c r="G25512" s="7" t="n">
        <v>2</v>
      </c>
      <c r="H25512" s="7" t="n">
        <v>3</v>
      </c>
      <c r="I25512" s="7" t="n">
        <v>17</v>
      </c>
      <c r="J25512" s="7" t="n">
        <v>15418</v>
      </c>
      <c r="K25512" s="7" t="s">
        <v>1301</v>
      </c>
      <c r="L25512" s="7" t="n">
        <v>2</v>
      </c>
      <c r="M25512" s="7" t="n">
        <v>3</v>
      </c>
      <c r="N25512" s="7" t="n">
        <v>17</v>
      </c>
      <c r="O25512" s="7" t="n">
        <v>15419</v>
      </c>
      <c r="P25512" s="7" t="s">
        <v>1302</v>
      </c>
      <c r="Q25512" s="7" t="n">
        <v>2</v>
      </c>
      <c r="R25512" s="7" t="n">
        <v>0</v>
      </c>
    </row>
    <row r="25513" spans="1:9">
      <c r="A25513" t="s">
        <v>4</v>
      </c>
      <c r="B25513" s="4" t="s">
        <v>5</v>
      </c>
    </row>
    <row r="25514" spans="1:9">
      <c r="A25514" t="n">
        <v>217498</v>
      </c>
      <c r="B25514" s="41" t="n">
        <v>28</v>
      </c>
    </row>
    <row r="25515" spans="1:9">
      <c r="A25515" t="s">
        <v>4</v>
      </c>
      <c r="B25515" s="4" t="s">
        <v>5</v>
      </c>
      <c r="C25515" s="4" t="s">
        <v>7</v>
      </c>
      <c r="D25515" s="4" t="s">
        <v>8</v>
      </c>
    </row>
    <row r="25516" spans="1:9">
      <c r="A25516" t="n">
        <v>217499</v>
      </c>
      <c r="B25516" s="42" t="n">
        <v>89</v>
      </c>
      <c r="C25516" s="7" t="n">
        <v>65533</v>
      </c>
      <c r="D25516" s="7" t="n">
        <v>1</v>
      </c>
    </row>
    <row r="25517" spans="1:9">
      <c r="A25517" t="s">
        <v>4</v>
      </c>
      <c r="B25517" s="4" t="s">
        <v>5</v>
      </c>
      <c r="C25517" s="4" t="s">
        <v>8</v>
      </c>
      <c r="D25517" s="4" t="s">
        <v>7</v>
      </c>
      <c r="E25517" s="4" t="s">
        <v>13</v>
      </c>
    </row>
    <row r="25518" spans="1:9">
      <c r="A25518" t="n">
        <v>217503</v>
      </c>
      <c r="B25518" s="27" t="n">
        <v>58</v>
      </c>
      <c r="C25518" s="7" t="n">
        <v>101</v>
      </c>
      <c r="D25518" s="7" t="n">
        <v>300</v>
      </c>
      <c r="E25518" s="7" t="n">
        <v>1</v>
      </c>
    </row>
    <row r="25519" spans="1:9">
      <c r="A25519" t="s">
        <v>4</v>
      </c>
      <c r="B25519" s="4" t="s">
        <v>5</v>
      </c>
      <c r="C25519" s="4" t="s">
        <v>8</v>
      </c>
      <c r="D25519" s="4" t="s">
        <v>7</v>
      </c>
    </row>
    <row r="25520" spans="1:9">
      <c r="A25520" t="n">
        <v>217511</v>
      </c>
      <c r="B25520" s="27" t="n">
        <v>58</v>
      </c>
      <c r="C25520" s="7" t="n">
        <v>254</v>
      </c>
      <c r="D25520" s="7" t="n">
        <v>0</v>
      </c>
    </row>
    <row r="25521" spans="1:18">
      <c r="A25521" t="s">
        <v>4</v>
      </c>
      <c r="B25521" s="4" t="s">
        <v>5</v>
      </c>
      <c r="C25521" s="4" t="s">
        <v>8</v>
      </c>
      <c r="D25521" s="4" t="s">
        <v>7</v>
      </c>
      <c r="E25521" s="4" t="s">
        <v>9</v>
      </c>
      <c r="F25521" s="4" t="s">
        <v>9</v>
      </c>
      <c r="G25521" s="4" t="s">
        <v>9</v>
      </c>
      <c r="H25521" s="4" t="s">
        <v>9</v>
      </c>
    </row>
    <row r="25522" spans="1:18">
      <c r="A25522" t="n">
        <v>217515</v>
      </c>
      <c r="B25522" s="39" t="n">
        <v>51</v>
      </c>
      <c r="C25522" s="7" t="n">
        <v>3</v>
      </c>
      <c r="D25522" s="7" t="n">
        <v>0</v>
      </c>
      <c r="E25522" s="7" t="s">
        <v>92</v>
      </c>
      <c r="F25522" s="7" t="s">
        <v>93</v>
      </c>
      <c r="G25522" s="7" t="s">
        <v>94</v>
      </c>
      <c r="H25522" s="7" t="s">
        <v>95</v>
      </c>
    </row>
    <row r="25523" spans="1:18">
      <c r="A25523" t="s">
        <v>4</v>
      </c>
      <c r="B25523" s="4" t="s">
        <v>5</v>
      </c>
      <c r="C25523" s="4" t="s">
        <v>8</v>
      </c>
      <c r="D25523" s="4" t="s">
        <v>7</v>
      </c>
      <c r="E25523" s="4" t="s">
        <v>9</v>
      </c>
      <c r="F25523" s="4" t="s">
        <v>9</v>
      </c>
      <c r="G25523" s="4" t="s">
        <v>9</v>
      </c>
      <c r="H25523" s="4" t="s">
        <v>9</v>
      </c>
    </row>
    <row r="25524" spans="1:18">
      <c r="A25524" t="n">
        <v>217544</v>
      </c>
      <c r="B25524" s="39" t="n">
        <v>51</v>
      </c>
      <c r="C25524" s="7" t="n">
        <v>3</v>
      </c>
      <c r="D25524" s="7" t="n">
        <v>4</v>
      </c>
      <c r="E25524" s="7" t="s">
        <v>92</v>
      </c>
      <c r="F25524" s="7" t="s">
        <v>93</v>
      </c>
      <c r="G25524" s="7" t="s">
        <v>94</v>
      </c>
      <c r="H25524" s="7" t="s">
        <v>95</v>
      </c>
    </row>
    <row r="25525" spans="1:18">
      <c r="A25525" t="s">
        <v>4</v>
      </c>
      <c r="B25525" s="4" t="s">
        <v>5</v>
      </c>
      <c r="C25525" s="4" t="s">
        <v>8</v>
      </c>
      <c r="D25525" s="4" t="s">
        <v>7</v>
      </c>
      <c r="E25525" s="4" t="s">
        <v>9</v>
      </c>
      <c r="F25525" s="4" t="s">
        <v>9</v>
      </c>
      <c r="G25525" s="4" t="s">
        <v>9</v>
      </c>
      <c r="H25525" s="4" t="s">
        <v>9</v>
      </c>
    </row>
    <row r="25526" spans="1:18">
      <c r="A25526" t="n">
        <v>217573</v>
      </c>
      <c r="B25526" s="39" t="n">
        <v>51</v>
      </c>
      <c r="C25526" s="7" t="n">
        <v>3</v>
      </c>
      <c r="D25526" s="7" t="n">
        <v>11</v>
      </c>
      <c r="E25526" s="7" t="s">
        <v>92</v>
      </c>
      <c r="F25526" s="7" t="s">
        <v>93</v>
      </c>
      <c r="G25526" s="7" t="s">
        <v>94</v>
      </c>
      <c r="H25526" s="7" t="s">
        <v>95</v>
      </c>
    </row>
    <row r="25527" spans="1:18">
      <c r="A25527" t="s">
        <v>4</v>
      </c>
      <c r="B25527" s="4" t="s">
        <v>5</v>
      </c>
      <c r="C25527" s="4" t="s">
        <v>8</v>
      </c>
      <c r="D25527" s="4" t="s">
        <v>7</v>
      </c>
      <c r="E25527" s="4" t="s">
        <v>9</v>
      </c>
      <c r="F25527" s="4" t="s">
        <v>9</v>
      </c>
      <c r="G25527" s="4" t="s">
        <v>9</v>
      </c>
      <c r="H25527" s="4" t="s">
        <v>9</v>
      </c>
    </row>
    <row r="25528" spans="1:18">
      <c r="A25528" t="n">
        <v>217602</v>
      </c>
      <c r="B25528" s="39" t="n">
        <v>51</v>
      </c>
      <c r="C25528" s="7" t="n">
        <v>3</v>
      </c>
      <c r="D25528" s="7" t="n">
        <v>18</v>
      </c>
      <c r="E25528" s="7" t="s">
        <v>92</v>
      </c>
      <c r="F25528" s="7" t="s">
        <v>93</v>
      </c>
      <c r="G25528" s="7" t="s">
        <v>94</v>
      </c>
      <c r="H25528" s="7" t="s">
        <v>95</v>
      </c>
    </row>
    <row r="25529" spans="1:18">
      <c r="A25529" t="s">
        <v>4</v>
      </c>
      <c r="B25529" s="4" t="s">
        <v>5</v>
      </c>
      <c r="C25529" s="4" t="s">
        <v>7</v>
      </c>
      <c r="D25529" s="4" t="s">
        <v>13</v>
      </c>
      <c r="E25529" s="4" t="s">
        <v>13</v>
      </c>
      <c r="F25529" s="4" t="s">
        <v>13</v>
      </c>
      <c r="G25529" s="4" t="s">
        <v>13</v>
      </c>
    </row>
    <row r="25530" spans="1:18">
      <c r="A25530" t="n">
        <v>217631</v>
      </c>
      <c r="B25530" s="46" t="n">
        <v>46</v>
      </c>
      <c r="C25530" s="7" t="n">
        <v>0</v>
      </c>
      <c r="D25530" s="7" t="n">
        <v>-0.600000023841858</v>
      </c>
      <c r="E25530" s="7" t="n">
        <v>2</v>
      </c>
      <c r="F25530" s="7" t="n">
        <v>41.9000015258789</v>
      </c>
      <c r="G25530" s="7" t="n">
        <v>0</v>
      </c>
    </row>
    <row r="25531" spans="1:18">
      <c r="A25531" t="s">
        <v>4</v>
      </c>
      <c r="B25531" s="4" t="s">
        <v>5</v>
      </c>
      <c r="C25531" s="4" t="s">
        <v>7</v>
      </c>
      <c r="D25531" s="4" t="s">
        <v>13</v>
      </c>
      <c r="E25531" s="4" t="s">
        <v>13</v>
      </c>
      <c r="F25531" s="4" t="s">
        <v>13</v>
      </c>
      <c r="G25531" s="4" t="s">
        <v>13</v>
      </c>
    </row>
    <row r="25532" spans="1:18">
      <c r="A25532" t="n">
        <v>217650</v>
      </c>
      <c r="B25532" s="46" t="n">
        <v>46</v>
      </c>
      <c r="C25532" s="7" t="n">
        <v>1</v>
      </c>
      <c r="D25532" s="7" t="n">
        <v>0.649999976158142</v>
      </c>
      <c r="E25532" s="7" t="n">
        <v>2</v>
      </c>
      <c r="F25532" s="7" t="n">
        <v>41.7000007629395</v>
      </c>
      <c r="G25532" s="7" t="n">
        <v>0</v>
      </c>
    </row>
    <row r="25533" spans="1:18">
      <c r="A25533" t="s">
        <v>4</v>
      </c>
      <c r="B25533" s="4" t="s">
        <v>5</v>
      </c>
      <c r="C25533" s="4" t="s">
        <v>7</v>
      </c>
      <c r="D25533" s="4" t="s">
        <v>13</v>
      </c>
      <c r="E25533" s="4" t="s">
        <v>13</v>
      </c>
      <c r="F25533" s="4" t="s">
        <v>13</v>
      </c>
      <c r="G25533" s="4" t="s">
        <v>13</v>
      </c>
    </row>
    <row r="25534" spans="1:18">
      <c r="A25534" t="n">
        <v>217669</v>
      </c>
      <c r="B25534" s="46" t="n">
        <v>46</v>
      </c>
      <c r="C25534" s="7" t="n">
        <v>2</v>
      </c>
      <c r="D25534" s="7" t="n">
        <v>1.35000002384186</v>
      </c>
      <c r="E25534" s="7" t="n">
        <v>2</v>
      </c>
      <c r="F25534" s="7" t="n">
        <v>40.5999984741211</v>
      </c>
      <c r="G25534" s="7" t="n">
        <v>0</v>
      </c>
    </row>
    <row r="25535" spans="1:18">
      <c r="A25535" t="s">
        <v>4</v>
      </c>
      <c r="B25535" s="4" t="s">
        <v>5</v>
      </c>
      <c r="C25535" s="4" t="s">
        <v>7</v>
      </c>
      <c r="D25535" s="4" t="s">
        <v>13</v>
      </c>
      <c r="E25535" s="4" t="s">
        <v>13</v>
      </c>
      <c r="F25535" s="4" t="s">
        <v>13</v>
      </c>
      <c r="G25535" s="4" t="s">
        <v>13</v>
      </c>
    </row>
    <row r="25536" spans="1:18">
      <c r="A25536" t="n">
        <v>217688</v>
      </c>
      <c r="B25536" s="46" t="n">
        <v>46</v>
      </c>
      <c r="C25536" s="7" t="n">
        <v>3</v>
      </c>
      <c r="D25536" s="7" t="n">
        <v>-0.449999988079071</v>
      </c>
      <c r="E25536" s="7" t="n">
        <v>2</v>
      </c>
      <c r="F25536" s="7" t="n">
        <v>40.5</v>
      </c>
      <c r="G25536" s="7" t="n">
        <v>0</v>
      </c>
    </row>
    <row r="25537" spans="1:8">
      <c r="A25537" t="s">
        <v>4</v>
      </c>
      <c r="B25537" s="4" t="s">
        <v>5</v>
      </c>
      <c r="C25537" s="4" t="s">
        <v>7</v>
      </c>
      <c r="D25537" s="4" t="s">
        <v>13</v>
      </c>
      <c r="E25537" s="4" t="s">
        <v>13</v>
      </c>
      <c r="F25537" s="4" t="s">
        <v>13</v>
      </c>
      <c r="G25537" s="4" t="s">
        <v>13</v>
      </c>
    </row>
    <row r="25538" spans="1:8">
      <c r="A25538" t="n">
        <v>217707</v>
      </c>
      <c r="B25538" s="46" t="n">
        <v>46</v>
      </c>
      <c r="C25538" s="7" t="n">
        <v>4</v>
      </c>
      <c r="D25538" s="7" t="n">
        <v>-1.29999995231628</v>
      </c>
      <c r="E25538" s="7" t="n">
        <v>2</v>
      </c>
      <c r="F25538" s="7" t="n">
        <v>41.4000015258789</v>
      </c>
      <c r="G25538" s="7" t="n">
        <v>0</v>
      </c>
    </row>
    <row r="25539" spans="1:8">
      <c r="A25539" t="s">
        <v>4</v>
      </c>
      <c r="B25539" s="4" t="s">
        <v>5</v>
      </c>
      <c r="C25539" s="4" t="s">
        <v>7</v>
      </c>
      <c r="D25539" s="4" t="s">
        <v>13</v>
      </c>
      <c r="E25539" s="4" t="s">
        <v>13</v>
      </c>
      <c r="F25539" s="4" t="s">
        <v>13</v>
      </c>
      <c r="G25539" s="4" t="s">
        <v>13</v>
      </c>
    </row>
    <row r="25540" spans="1:8">
      <c r="A25540" t="n">
        <v>217726</v>
      </c>
      <c r="B25540" s="46" t="n">
        <v>46</v>
      </c>
      <c r="C25540" s="7" t="n">
        <v>5</v>
      </c>
      <c r="D25540" s="7" t="n">
        <v>-0.699999988079071</v>
      </c>
      <c r="E25540" s="7" t="n">
        <v>2</v>
      </c>
      <c r="F25540" s="7" t="n">
        <v>39.1500015258789</v>
      </c>
      <c r="G25540" s="7" t="n">
        <v>0</v>
      </c>
    </row>
    <row r="25541" spans="1:8">
      <c r="A25541" t="s">
        <v>4</v>
      </c>
      <c r="B25541" s="4" t="s">
        <v>5</v>
      </c>
      <c r="C25541" s="4" t="s">
        <v>7</v>
      </c>
      <c r="D25541" s="4" t="s">
        <v>13</v>
      </c>
      <c r="E25541" s="4" t="s">
        <v>13</v>
      </c>
      <c r="F25541" s="4" t="s">
        <v>13</v>
      </c>
      <c r="G25541" s="4" t="s">
        <v>13</v>
      </c>
    </row>
    <row r="25542" spans="1:8">
      <c r="A25542" t="n">
        <v>217745</v>
      </c>
      <c r="B25542" s="46" t="n">
        <v>46</v>
      </c>
      <c r="C25542" s="7" t="n">
        <v>6</v>
      </c>
      <c r="D25542" s="7" t="n">
        <v>0.349999994039536</v>
      </c>
      <c r="E25542" s="7" t="n">
        <v>2</v>
      </c>
      <c r="F25542" s="7" t="n">
        <v>40.25</v>
      </c>
      <c r="G25542" s="7" t="n">
        <v>0</v>
      </c>
    </row>
    <row r="25543" spans="1:8">
      <c r="A25543" t="s">
        <v>4</v>
      </c>
      <c r="B25543" s="4" t="s">
        <v>5</v>
      </c>
      <c r="C25543" s="4" t="s">
        <v>7</v>
      </c>
      <c r="D25543" s="4" t="s">
        <v>13</v>
      </c>
      <c r="E25543" s="4" t="s">
        <v>13</v>
      </c>
      <c r="F25543" s="4" t="s">
        <v>13</v>
      </c>
      <c r="G25543" s="4" t="s">
        <v>13</v>
      </c>
    </row>
    <row r="25544" spans="1:8">
      <c r="A25544" t="n">
        <v>217764</v>
      </c>
      <c r="B25544" s="46" t="n">
        <v>46</v>
      </c>
      <c r="C25544" s="7" t="n">
        <v>7</v>
      </c>
      <c r="D25544" s="7" t="n">
        <v>1.39999997615814</v>
      </c>
      <c r="E25544" s="7" t="n">
        <v>2</v>
      </c>
      <c r="F25544" s="7" t="n">
        <v>39.7999992370605</v>
      </c>
      <c r="G25544" s="7" t="n">
        <v>0</v>
      </c>
    </row>
    <row r="25545" spans="1:8">
      <c r="A25545" t="s">
        <v>4</v>
      </c>
      <c r="B25545" s="4" t="s">
        <v>5</v>
      </c>
      <c r="C25545" s="4" t="s">
        <v>7</v>
      </c>
      <c r="D25545" s="4" t="s">
        <v>13</v>
      </c>
      <c r="E25545" s="4" t="s">
        <v>13</v>
      </c>
      <c r="F25545" s="4" t="s">
        <v>13</v>
      </c>
      <c r="G25545" s="4" t="s">
        <v>13</v>
      </c>
    </row>
    <row r="25546" spans="1:8">
      <c r="A25546" t="n">
        <v>217783</v>
      </c>
      <c r="B25546" s="46" t="n">
        <v>46</v>
      </c>
      <c r="C25546" s="7" t="n">
        <v>8</v>
      </c>
      <c r="D25546" s="7" t="n">
        <v>0.150000005960464</v>
      </c>
      <c r="E25546" s="7" t="n">
        <v>2</v>
      </c>
      <c r="F25546" s="7" t="n">
        <v>39.2000007629395</v>
      </c>
      <c r="G25546" s="7" t="n">
        <v>0</v>
      </c>
    </row>
    <row r="25547" spans="1:8">
      <c r="A25547" t="s">
        <v>4</v>
      </c>
      <c r="B25547" s="4" t="s">
        <v>5</v>
      </c>
      <c r="C25547" s="4" t="s">
        <v>7</v>
      </c>
      <c r="D25547" s="4" t="s">
        <v>13</v>
      </c>
      <c r="E25547" s="4" t="s">
        <v>13</v>
      </c>
      <c r="F25547" s="4" t="s">
        <v>13</v>
      </c>
      <c r="G25547" s="4" t="s">
        <v>13</v>
      </c>
    </row>
    <row r="25548" spans="1:8">
      <c r="A25548" t="n">
        <v>217802</v>
      </c>
      <c r="B25548" s="46" t="n">
        <v>46</v>
      </c>
      <c r="C25548" s="7" t="n">
        <v>9</v>
      </c>
      <c r="D25548" s="7" t="n">
        <v>-1.35000002384186</v>
      </c>
      <c r="E25548" s="7" t="n">
        <v>2</v>
      </c>
      <c r="F25548" s="7" t="n">
        <v>39.5499992370605</v>
      </c>
      <c r="G25548" s="7" t="n">
        <v>0</v>
      </c>
    </row>
    <row r="25549" spans="1:8">
      <c r="A25549" t="s">
        <v>4</v>
      </c>
      <c r="B25549" s="4" t="s">
        <v>5</v>
      </c>
      <c r="C25549" s="4" t="s">
        <v>7</v>
      </c>
      <c r="D25549" s="4" t="s">
        <v>13</v>
      </c>
      <c r="E25549" s="4" t="s">
        <v>13</v>
      </c>
      <c r="F25549" s="4" t="s">
        <v>13</v>
      </c>
      <c r="G25549" s="4" t="s">
        <v>13</v>
      </c>
    </row>
    <row r="25550" spans="1:8">
      <c r="A25550" t="n">
        <v>217821</v>
      </c>
      <c r="B25550" s="46" t="n">
        <v>46</v>
      </c>
      <c r="C25550" s="7" t="n">
        <v>7032</v>
      </c>
      <c r="D25550" s="7" t="n">
        <v>-0.200000002980232</v>
      </c>
      <c r="E25550" s="7" t="n">
        <v>2</v>
      </c>
      <c r="F25550" s="7" t="n">
        <v>39.4000015258789</v>
      </c>
      <c r="G25550" s="7" t="n">
        <v>0</v>
      </c>
    </row>
    <row r="25551" spans="1:8">
      <c r="A25551" t="s">
        <v>4</v>
      </c>
      <c r="B25551" s="4" t="s">
        <v>5</v>
      </c>
      <c r="C25551" s="4" t="s">
        <v>7</v>
      </c>
      <c r="D25551" s="4" t="s">
        <v>13</v>
      </c>
      <c r="E25551" s="4" t="s">
        <v>14</v>
      </c>
      <c r="F25551" s="4" t="s">
        <v>13</v>
      </c>
      <c r="G25551" s="4" t="s">
        <v>13</v>
      </c>
      <c r="H25551" s="4" t="s">
        <v>8</v>
      </c>
    </row>
    <row r="25552" spans="1:8">
      <c r="A25552" t="n">
        <v>217840</v>
      </c>
      <c r="B25552" s="87" t="n">
        <v>100</v>
      </c>
      <c r="C25552" s="7" t="n">
        <v>0</v>
      </c>
      <c r="D25552" s="7" t="n">
        <v>-5.25</v>
      </c>
      <c r="E25552" s="7" t="n">
        <v>1082340147</v>
      </c>
      <c r="F25552" s="7" t="n">
        <v>50.7999992370605</v>
      </c>
      <c r="G25552" s="7" t="n">
        <v>0</v>
      </c>
      <c r="H25552" s="7" t="n">
        <v>0</v>
      </c>
    </row>
    <row r="25553" spans="1:8">
      <c r="A25553" t="s">
        <v>4</v>
      </c>
      <c r="B25553" s="4" t="s">
        <v>5</v>
      </c>
      <c r="C25553" s="4" t="s">
        <v>7</v>
      </c>
      <c r="D25553" s="4" t="s">
        <v>13</v>
      </c>
      <c r="E25553" s="4" t="s">
        <v>14</v>
      </c>
      <c r="F25553" s="4" t="s">
        <v>13</v>
      </c>
      <c r="G25553" s="4" t="s">
        <v>13</v>
      </c>
      <c r="H25553" s="4" t="s">
        <v>8</v>
      </c>
    </row>
    <row r="25554" spans="1:8">
      <c r="A25554" t="n">
        <v>217860</v>
      </c>
      <c r="B25554" s="87" t="n">
        <v>100</v>
      </c>
      <c r="C25554" s="7" t="n">
        <v>1</v>
      </c>
      <c r="D25554" s="7" t="n">
        <v>-5.25</v>
      </c>
      <c r="E25554" s="7" t="n">
        <v>1082340147</v>
      </c>
      <c r="F25554" s="7" t="n">
        <v>50.7999992370605</v>
      </c>
      <c r="G25554" s="7" t="n">
        <v>0</v>
      </c>
      <c r="H25554" s="7" t="n">
        <v>0</v>
      </c>
    </row>
    <row r="25555" spans="1:8">
      <c r="A25555" t="s">
        <v>4</v>
      </c>
      <c r="B25555" s="4" t="s">
        <v>5</v>
      </c>
      <c r="C25555" s="4" t="s">
        <v>7</v>
      </c>
      <c r="D25555" s="4" t="s">
        <v>13</v>
      </c>
      <c r="E25555" s="4" t="s">
        <v>14</v>
      </c>
      <c r="F25555" s="4" t="s">
        <v>13</v>
      </c>
      <c r="G25555" s="4" t="s">
        <v>13</v>
      </c>
      <c r="H25555" s="4" t="s">
        <v>8</v>
      </c>
    </row>
    <row r="25556" spans="1:8">
      <c r="A25556" t="n">
        <v>217880</v>
      </c>
      <c r="B25556" s="87" t="n">
        <v>100</v>
      </c>
      <c r="C25556" s="7" t="n">
        <v>2</v>
      </c>
      <c r="D25556" s="7" t="n">
        <v>-5.25</v>
      </c>
      <c r="E25556" s="7" t="n">
        <v>1082340147</v>
      </c>
      <c r="F25556" s="7" t="n">
        <v>50.7999992370605</v>
      </c>
      <c r="G25556" s="7" t="n">
        <v>0</v>
      </c>
      <c r="H25556" s="7" t="n">
        <v>0</v>
      </c>
    </row>
    <row r="25557" spans="1:8">
      <c r="A25557" t="s">
        <v>4</v>
      </c>
      <c r="B25557" s="4" t="s">
        <v>5</v>
      </c>
      <c r="C25557" s="4" t="s">
        <v>7</v>
      </c>
      <c r="D25557" s="4" t="s">
        <v>13</v>
      </c>
      <c r="E25557" s="4" t="s">
        <v>14</v>
      </c>
      <c r="F25557" s="4" t="s">
        <v>13</v>
      </c>
      <c r="G25557" s="4" t="s">
        <v>13</v>
      </c>
      <c r="H25557" s="4" t="s">
        <v>8</v>
      </c>
    </row>
    <row r="25558" spans="1:8">
      <c r="A25558" t="n">
        <v>217900</v>
      </c>
      <c r="B25558" s="87" t="n">
        <v>100</v>
      </c>
      <c r="C25558" s="7" t="n">
        <v>3</v>
      </c>
      <c r="D25558" s="7" t="n">
        <v>-5.25</v>
      </c>
      <c r="E25558" s="7" t="n">
        <v>1082340147</v>
      </c>
      <c r="F25558" s="7" t="n">
        <v>50.7999992370605</v>
      </c>
      <c r="G25558" s="7" t="n">
        <v>0</v>
      </c>
      <c r="H25558" s="7" t="n">
        <v>0</v>
      </c>
    </row>
    <row r="25559" spans="1:8">
      <c r="A25559" t="s">
        <v>4</v>
      </c>
      <c r="B25559" s="4" t="s">
        <v>5</v>
      </c>
      <c r="C25559" s="4" t="s">
        <v>7</v>
      </c>
      <c r="D25559" s="4" t="s">
        <v>13</v>
      </c>
      <c r="E25559" s="4" t="s">
        <v>14</v>
      </c>
      <c r="F25559" s="4" t="s">
        <v>13</v>
      </c>
      <c r="G25559" s="4" t="s">
        <v>13</v>
      </c>
      <c r="H25559" s="4" t="s">
        <v>8</v>
      </c>
    </row>
    <row r="25560" spans="1:8">
      <c r="A25560" t="n">
        <v>217920</v>
      </c>
      <c r="B25560" s="87" t="n">
        <v>100</v>
      </c>
      <c r="C25560" s="7" t="n">
        <v>4</v>
      </c>
      <c r="D25560" s="7" t="n">
        <v>-5.25</v>
      </c>
      <c r="E25560" s="7" t="n">
        <v>1082340147</v>
      </c>
      <c r="F25560" s="7" t="n">
        <v>50.7999992370605</v>
      </c>
      <c r="G25560" s="7" t="n">
        <v>0</v>
      </c>
      <c r="H25560" s="7" t="n">
        <v>0</v>
      </c>
    </row>
    <row r="25561" spans="1:8">
      <c r="A25561" t="s">
        <v>4</v>
      </c>
      <c r="B25561" s="4" t="s">
        <v>5</v>
      </c>
      <c r="C25561" s="4" t="s">
        <v>7</v>
      </c>
      <c r="D25561" s="4" t="s">
        <v>13</v>
      </c>
      <c r="E25561" s="4" t="s">
        <v>14</v>
      </c>
      <c r="F25561" s="4" t="s">
        <v>13</v>
      </c>
      <c r="G25561" s="4" t="s">
        <v>13</v>
      </c>
      <c r="H25561" s="4" t="s">
        <v>8</v>
      </c>
    </row>
    <row r="25562" spans="1:8">
      <c r="A25562" t="n">
        <v>217940</v>
      </c>
      <c r="B25562" s="87" t="n">
        <v>100</v>
      </c>
      <c r="C25562" s="7" t="n">
        <v>5</v>
      </c>
      <c r="D25562" s="7" t="n">
        <v>-5.25</v>
      </c>
      <c r="E25562" s="7" t="n">
        <v>1082340147</v>
      </c>
      <c r="F25562" s="7" t="n">
        <v>50.7999992370605</v>
      </c>
      <c r="G25562" s="7" t="n">
        <v>0</v>
      </c>
      <c r="H25562" s="7" t="n">
        <v>0</v>
      </c>
    </row>
    <row r="25563" spans="1:8">
      <c r="A25563" t="s">
        <v>4</v>
      </c>
      <c r="B25563" s="4" t="s">
        <v>5</v>
      </c>
      <c r="C25563" s="4" t="s">
        <v>7</v>
      </c>
      <c r="D25563" s="4" t="s">
        <v>13</v>
      </c>
      <c r="E25563" s="4" t="s">
        <v>14</v>
      </c>
      <c r="F25563" s="4" t="s">
        <v>13</v>
      </c>
      <c r="G25563" s="4" t="s">
        <v>13</v>
      </c>
      <c r="H25563" s="4" t="s">
        <v>8</v>
      </c>
    </row>
    <row r="25564" spans="1:8">
      <c r="A25564" t="n">
        <v>217960</v>
      </c>
      <c r="B25564" s="87" t="n">
        <v>100</v>
      </c>
      <c r="C25564" s="7" t="n">
        <v>6</v>
      </c>
      <c r="D25564" s="7" t="n">
        <v>-5.25</v>
      </c>
      <c r="E25564" s="7" t="n">
        <v>1082340147</v>
      </c>
      <c r="F25564" s="7" t="n">
        <v>50.7999992370605</v>
      </c>
      <c r="G25564" s="7" t="n">
        <v>0</v>
      </c>
      <c r="H25564" s="7" t="n">
        <v>0</v>
      </c>
    </row>
    <row r="25565" spans="1:8">
      <c r="A25565" t="s">
        <v>4</v>
      </c>
      <c r="B25565" s="4" t="s">
        <v>5</v>
      </c>
      <c r="C25565" s="4" t="s">
        <v>7</v>
      </c>
      <c r="D25565" s="4" t="s">
        <v>13</v>
      </c>
      <c r="E25565" s="4" t="s">
        <v>14</v>
      </c>
      <c r="F25565" s="4" t="s">
        <v>13</v>
      </c>
      <c r="G25565" s="4" t="s">
        <v>13</v>
      </c>
      <c r="H25565" s="4" t="s">
        <v>8</v>
      </c>
    </row>
    <row r="25566" spans="1:8">
      <c r="A25566" t="n">
        <v>217980</v>
      </c>
      <c r="B25566" s="87" t="n">
        <v>100</v>
      </c>
      <c r="C25566" s="7" t="n">
        <v>7</v>
      </c>
      <c r="D25566" s="7" t="n">
        <v>-5.25</v>
      </c>
      <c r="E25566" s="7" t="n">
        <v>1082340147</v>
      </c>
      <c r="F25566" s="7" t="n">
        <v>50.7999992370605</v>
      </c>
      <c r="G25566" s="7" t="n">
        <v>0</v>
      </c>
      <c r="H25566" s="7" t="n">
        <v>0</v>
      </c>
    </row>
    <row r="25567" spans="1:8">
      <c r="A25567" t="s">
        <v>4</v>
      </c>
      <c r="B25567" s="4" t="s">
        <v>5</v>
      </c>
      <c r="C25567" s="4" t="s">
        <v>7</v>
      </c>
      <c r="D25567" s="4" t="s">
        <v>13</v>
      </c>
      <c r="E25567" s="4" t="s">
        <v>14</v>
      </c>
      <c r="F25567" s="4" t="s">
        <v>13</v>
      </c>
      <c r="G25567" s="4" t="s">
        <v>13</v>
      </c>
      <c r="H25567" s="4" t="s">
        <v>8</v>
      </c>
    </row>
    <row r="25568" spans="1:8">
      <c r="A25568" t="n">
        <v>218000</v>
      </c>
      <c r="B25568" s="87" t="n">
        <v>100</v>
      </c>
      <c r="C25568" s="7" t="n">
        <v>8</v>
      </c>
      <c r="D25568" s="7" t="n">
        <v>-5.25</v>
      </c>
      <c r="E25568" s="7" t="n">
        <v>1082340147</v>
      </c>
      <c r="F25568" s="7" t="n">
        <v>50.7999992370605</v>
      </c>
      <c r="G25568" s="7" t="n">
        <v>0</v>
      </c>
      <c r="H25568" s="7" t="n">
        <v>0</v>
      </c>
    </row>
    <row r="25569" spans="1:8">
      <c r="A25569" t="s">
        <v>4</v>
      </c>
      <c r="B25569" s="4" t="s">
        <v>5</v>
      </c>
      <c r="C25569" s="4" t="s">
        <v>7</v>
      </c>
      <c r="D25569" s="4" t="s">
        <v>13</v>
      </c>
      <c r="E25569" s="4" t="s">
        <v>14</v>
      </c>
      <c r="F25569" s="4" t="s">
        <v>13</v>
      </c>
      <c r="G25569" s="4" t="s">
        <v>13</v>
      </c>
      <c r="H25569" s="4" t="s">
        <v>8</v>
      </c>
    </row>
    <row r="25570" spans="1:8">
      <c r="A25570" t="n">
        <v>218020</v>
      </c>
      <c r="B25570" s="87" t="n">
        <v>100</v>
      </c>
      <c r="C25570" s="7" t="n">
        <v>9</v>
      </c>
      <c r="D25570" s="7" t="n">
        <v>-5.25</v>
      </c>
      <c r="E25570" s="7" t="n">
        <v>1082340147</v>
      </c>
      <c r="F25570" s="7" t="n">
        <v>50.7999992370605</v>
      </c>
      <c r="G25570" s="7" t="n">
        <v>0</v>
      </c>
      <c r="H25570" s="7" t="n">
        <v>0</v>
      </c>
    </row>
    <row r="25571" spans="1:8">
      <c r="A25571" t="s">
        <v>4</v>
      </c>
      <c r="B25571" s="4" t="s">
        <v>5</v>
      </c>
      <c r="C25571" s="4" t="s">
        <v>7</v>
      </c>
      <c r="D25571" s="4" t="s">
        <v>13</v>
      </c>
      <c r="E25571" s="4" t="s">
        <v>14</v>
      </c>
      <c r="F25571" s="4" t="s">
        <v>13</v>
      </c>
      <c r="G25571" s="4" t="s">
        <v>13</v>
      </c>
      <c r="H25571" s="4" t="s">
        <v>8</v>
      </c>
    </row>
    <row r="25572" spans="1:8">
      <c r="A25572" t="n">
        <v>218040</v>
      </c>
      <c r="B25572" s="87" t="n">
        <v>100</v>
      </c>
      <c r="C25572" s="7" t="n">
        <v>7032</v>
      </c>
      <c r="D25572" s="7" t="n">
        <v>-5.25</v>
      </c>
      <c r="E25572" s="7" t="n">
        <v>1082340147</v>
      </c>
      <c r="F25572" s="7" t="n">
        <v>50.7999992370605</v>
      </c>
      <c r="G25572" s="7" t="n">
        <v>0</v>
      </c>
      <c r="H25572" s="7" t="n">
        <v>0</v>
      </c>
    </row>
    <row r="25573" spans="1:8">
      <c r="A25573" t="s">
        <v>4</v>
      </c>
      <c r="B25573" s="4" t="s">
        <v>5</v>
      </c>
      <c r="C25573" s="4" t="s">
        <v>7</v>
      </c>
      <c r="D25573" s="4" t="s">
        <v>13</v>
      </c>
      <c r="E25573" s="4" t="s">
        <v>13</v>
      </c>
      <c r="F25573" s="4" t="s">
        <v>13</v>
      </c>
      <c r="G25573" s="4" t="s">
        <v>7</v>
      </c>
      <c r="H25573" s="4" t="s">
        <v>7</v>
      </c>
    </row>
    <row r="25574" spans="1:8">
      <c r="A25574" t="n">
        <v>218060</v>
      </c>
      <c r="B25574" s="55" t="n">
        <v>60</v>
      </c>
      <c r="C25574" s="7" t="n">
        <v>0</v>
      </c>
      <c r="D25574" s="7" t="n">
        <v>0</v>
      </c>
      <c r="E25574" s="7" t="n">
        <v>0</v>
      </c>
      <c r="F25574" s="7" t="n">
        <v>0</v>
      </c>
      <c r="G25574" s="7" t="n">
        <v>0</v>
      </c>
      <c r="H25574" s="7" t="n">
        <v>1</v>
      </c>
    </row>
    <row r="25575" spans="1:8">
      <c r="A25575" t="s">
        <v>4</v>
      </c>
      <c r="B25575" s="4" t="s">
        <v>5</v>
      </c>
      <c r="C25575" s="4" t="s">
        <v>7</v>
      </c>
      <c r="D25575" s="4" t="s">
        <v>13</v>
      </c>
      <c r="E25575" s="4" t="s">
        <v>13</v>
      </c>
      <c r="F25575" s="4" t="s">
        <v>13</v>
      </c>
      <c r="G25575" s="4" t="s">
        <v>7</v>
      </c>
      <c r="H25575" s="4" t="s">
        <v>7</v>
      </c>
    </row>
    <row r="25576" spans="1:8">
      <c r="A25576" t="n">
        <v>218079</v>
      </c>
      <c r="B25576" s="55" t="n">
        <v>60</v>
      </c>
      <c r="C25576" s="7" t="n">
        <v>0</v>
      </c>
      <c r="D25576" s="7" t="n">
        <v>0</v>
      </c>
      <c r="E25576" s="7" t="n">
        <v>0</v>
      </c>
      <c r="F25576" s="7" t="n">
        <v>0</v>
      </c>
      <c r="G25576" s="7" t="n">
        <v>0</v>
      </c>
      <c r="H25576" s="7" t="n">
        <v>0</v>
      </c>
    </row>
    <row r="25577" spans="1:8">
      <c r="A25577" t="s">
        <v>4</v>
      </c>
      <c r="B25577" s="4" t="s">
        <v>5</v>
      </c>
      <c r="C25577" s="4" t="s">
        <v>7</v>
      </c>
      <c r="D25577" s="4" t="s">
        <v>7</v>
      </c>
      <c r="E25577" s="4" t="s">
        <v>7</v>
      </c>
    </row>
    <row r="25578" spans="1:8">
      <c r="A25578" t="n">
        <v>218098</v>
      </c>
      <c r="B25578" s="56" t="n">
        <v>61</v>
      </c>
      <c r="C25578" s="7" t="n">
        <v>0</v>
      </c>
      <c r="D25578" s="7" t="n">
        <v>65533</v>
      </c>
      <c r="E25578" s="7" t="n">
        <v>0</v>
      </c>
    </row>
    <row r="25579" spans="1:8">
      <c r="A25579" t="s">
        <v>4</v>
      </c>
      <c r="B25579" s="4" t="s">
        <v>5</v>
      </c>
      <c r="C25579" s="4" t="s">
        <v>7</v>
      </c>
      <c r="D25579" s="4" t="s">
        <v>13</v>
      </c>
      <c r="E25579" s="4" t="s">
        <v>13</v>
      </c>
      <c r="F25579" s="4" t="s">
        <v>13</v>
      </c>
      <c r="G25579" s="4" t="s">
        <v>7</v>
      </c>
      <c r="H25579" s="4" t="s">
        <v>7</v>
      </c>
    </row>
    <row r="25580" spans="1:8">
      <c r="A25580" t="n">
        <v>218105</v>
      </c>
      <c r="B25580" s="55" t="n">
        <v>60</v>
      </c>
      <c r="C25580" s="7" t="n">
        <v>1</v>
      </c>
      <c r="D25580" s="7" t="n">
        <v>0</v>
      </c>
      <c r="E25580" s="7" t="n">
        <v>0</v>
      </c>
      <c r="F25580" s="7" t="n">
        <v>0</v>
      </c>
      <c r="G25580" s="7" t="n">
        <v>0</v>
      </c>
      <c r="H25580" s="7" t="n">
        <v>1</v>
      </c>
    </row>
    <row r="25581" spans="1:8">
      <c r="A25581" t="s">
        <v>4</v>
      </c>
      <c r="B25581" s="4" t="s">
        <v>5</v>
      </c>
      <c r="C25581" s="4" t="s">
        <v>7</v>
      </c>
      <c r="D25581" s="4" t="s">
        <v>13</v>
      </c>
      <c r="E25581" s="4" t="s">
        <v>13</v>
      </c>
      <c r="F25581" s="4" t="s">
        <v>13</v>
      </c>
      <c r="G25581" s="4" t="s">
        <v>7</v>
      </c>
      <c r="H25581" s="4" t="s">
        <v>7</v>
      </c>
    </row>
    <row r="25582" spans="1:8">
      <c r="A25582" t="n">
        <v>218124</v>
      </c>
      <c r="B25582" s="55" t="n">
        <v>60</v>
      </c>
      <c r="C25582" s="7" t="n">
        <v>1</v>
      </c>
      <c r="D25582" s="7" t="n">
        <v>0</v>
      </c>
      <c r="E25582" s="7" t="n">
        <v>0</v>
      </c>
      <c r="F25582" s="7" t="n">
        <v>0</v>
      </c>
      <c r="G25582" s="7" t="n">
        <v>0</v>
      </c>
      <c r="H25582" s="7" t="n">
        <v>0</v>
      </c>
    </row>
    <row r="25583" spans="1:8">
      <c r="A25583" t="s">
        <v>4</v>
      </c>
      <c r="B25583" s="4" t="s">
        <v>5</v>
      </c>
      <c r="C25583" s="4" t="s">
        <v>7</v>
      </c>
      <c r="D25583" s="4" t="s">
        <v>7</v>
      </c>
      <c r="E25583" s="4" t="s">
        <v>7</v>
      </c>
    </row>
    <row r="25584" spans="1:8">
      <c r="A25584" t="n">
        <v>218143</v>
      </c>
      <c r="B25584" s="56" t="n">
        <v>61</v>
      </c>
      <c r="C25584" s="7" t="n">
        <v>1</v>
      </c>
      <c r="D25584" s="7" t="n">
        <v>65533</v>
      </c>
      <c r="E25584" s="7" t="n">
        <v>0</v>
      </c>
    </row>
    <row r="25585" spans="1:8">
      <c r="A25585" t="s">
        <v>4</v>
      </c>
      <c r="B25585" s="4" t="s">
        <v>5</v>
      </c>
      <c r="C25585" s="4" t="s">
        <v>7</v>
      </c>
      <c r="D25585" s="4" t="s">
        <v>13</v>
      </c>
      <c r="E25585" s="4" t="s">
        <v>13</v>
      </c>
      <c r="F25585" s="4" t="s">
        <v>13</v>
      </c>
      <c r="G25585" s="4" t="s">
        <v>7</v>
      </c>
      <c r="H25585" s="4" t="s">
        <v>7</v>
      </c>
    </row>
    <row r="25586" spans="1:8">
      <c r="A25586" t="n">
        <v>218150</v>
      </c>
      <c r="B25586" s="55" t="n">
        <v>60</v>
      </c>
      <c r="C25586" s="7" t="n">
        <v>2</v>
      </c>
      <c r="D25586" s="7" t="n">
        <v>0</v>
      </c>
      <c r="E25586" s="7" t="n">
        <v>0</v>
      </c>
      <c r="F25586" s="7" t="n">
        <v>0</v>
      </c>
      <c r="G25586" s="7" t="n">
        <v>0</v>
      </c>
      <c r="H25586" s="7" t="n">
        <v>1</v>
      </c>
    </row>
    <row r="25587" spans="1:8">
      <c r="A25587" t="s">
        <v>4</v>
      </c>
      <c r="B25587" s="4" t="s">
        <v>5</v>
      </c>
      <c r="C25587" s="4" t="s">
        <v>7</v>
      </c>
      <c r="D25587" s="4" t="s">
        <v>13</v>
      </c>
      <c r="E25587" s="4" t="s">
        <v>13</v>
      </c>
      <c r="F25587" s="4" t="s">
        <v>13</v>
      </c>
      <c r="G25587" s="4" t="s">
        <v>7</v>
      </c>
      <c r="H25587" s="4" t="s">
        <v>7</v>
      </c>
    </row>
    <row r="25588" spans="1:8">
      <c r="A25588" t="n">
        <v>218169</v>
      </c>
      <c r="B25588" s="55" t="n">
        <v>60</v>
      </c>
      <c r="C25588" s="7" t="n">
        <v>2</v>
      </c>
      <c r="D25588" s="7" t="n">
        <v>0</v>
      </c>
      <c r="E25588" s="7" t="n">
        <v>0</v>
      </c>
      <c r="F25588" s="7" t="n">
        <v>0</v>
      </c>
      <c r="G25588" s="7" t="n">
        <v>0</v>
      </c>
      <c r="H25588" s="7" t="n">
        <v>0</v>
      </c>
    </row>
    <row r="25589" spans="1:8">
      <c r="A25589" t="s">
        <v>4</v>
      </c>
      <c r="B25589" s="4" t="s">
        <v>5</v>
      </c>
      <c r="C25589" s="4" t="s">
        <v>7</v>
      </c>
      <c r="D25589" s="4" t="s">
        <v>7</v>
      </c>
      <c r="E25589" s="4" t="s">
        <v>7</v>
      </c>
    </row>
    <row r="25590" spans="1:8">
      <c r="A25590" t="n">
        <v>218188</v>
      </c>
      <c r="B25590" s="56" t="n">
        <v>61</v>
      </c>
      <c r="C25590" s="7" t="n">
        <v>2</v>
      </c>
      <c r="D25590" s="7" t="n">
        <v>65533</v>
      </c>
      <c r="E25590" s="7" t="n">
        <v>0</v>
      </c>
    </row>
    <row r="25591" spans="1:8">
      <c r="A25591" t="s">
        <v>4</v>
      </c>
      <c r="B25591" s="4" t="s">
        <v>5</v>
      </c>
      <c r="C25591" s="4" t="s">
        <v>7</v>
      </c>
      <c r="D25591" s="4" t="s">
        <v>13</v>
      </c>
      <c r="E25591" s="4" t="s">
        <v>13</v>
      </c>
      <c r="F25591" s="4" t="s">
        <v>13</v>
      </c>
      <c r="G25591" s="4" t="s">
        <v>7</v>
      </c>
      <c r="H25591" s="4" t="s">
        <v>7</v>
      </c>
    </row>
    <row r="25592" spans="1:8">
      <c r="A25592" t="n">
        <v>218195</v>
      </c>
      <c r="B25592" s="55" t="n">
        <v>60</v>
      </c>
      <c r="C25592" s="7" t="n">
        <v>3</v>
      </c>
      <c r="D25592" s="7" t="n">
        <v>0</v>
      </c>
      <c r="E25592" s="7" t="n">
        <v>0</v>
      </c>
      <c r="F25592" s="7" t="n">
        <v>0</v>
      </c>
      <c r="G25592" s="7" t="n">
        <v>0</v>
      </c>
      <c r="H25592" s="7" t="n">
        <v>1</v>
      </c>
    </row>
    <row r="25593" spans="1:8">
      <c r="A25593" t="s">
        <v>4</v>
      </c>
      <c r="B25593" s="4" t="s">
        <v>5</v>
      </c>
      <c r="C25593" s="4" t="s">
        <v>7</v>
      </c>
      <c r="D25593" s="4" t="s">
        <v>13</v>
      </c>
      <c r="E25593" s="4" t="s">
        <v>13</v>
      </c>
      <c r="F25593" s="4" t="s">
        <v>13</v>
      </c>
      <c r="G25593" s="4" t="s">
        <v>7</v>
      </c>
      <c r="H25593" s="4" t="s">
        <v>7</v>
      </c>
    </row>
    <row r="25594" spans="1:8">
      <c r="A25594" t="n">
        <v>218214</v>
      </c>
      <c r="B25594" s="55" t="n">
        <v>60</v>
      </c>
      <c r="C25594" s="7" t="n">
        <v>3</v>
      </c>
      <c r="D25594" s="7" t="n">
        <v>0</v>
      </c>
      <c r="E25594" s="7" t="n">
        <v>0</v>
      </c>
      <c r="F25594" s="7" t="n">
        <v>0</v>
      </c>
      <c r="G25594" s="7" t="n">
        <v>0</v>
      </c>
      <c r="H25594" s="7" t="n">
        <v>0</v>
      </c>
    </row>
    <row r="25595" spans="1:8">
      <c r="A25595" t="s">
        <v>4</v>
      </c>
      <c r="B25595" s="4" t="s">
        <v>5</v>
      </c>
      <c r="C25595" s="4" t="s">
        <v>7</v>
      </c>
      <c r="D25595" s="4" t="s">
        <v>7</v>
      </c>
      <c r="E25595" s="4" t="s">
        <v>7</v>
      </c>
    </row>
    <row r="25596" spans="1:8">
      <c r="A25596" t="n">
        <v>218233</v>
      </c>
      <c r="B25596" s="56" t="n">
        <v>61</v>
      </c>
      <c r="C25596" s="7" t="n">
        <v>3</v>
      </c>
      <c r="D25596" s="7" t="n">
        <v>65533</v>
      </c>
      <c r="E25596" s="7" t="n">
        <v>0</v>
      </c>
    </row>
    <row r="25597" spans="1:8">
      <c r="A25597" t="s">
        <v>4</v>
      </c>
      <c r="B25597" s="4" t="s">
        <v>5</v>
      </c>
      <c r="C25597" s="4" t="s">
        <v>7</v>
      </c>
      <c r="D25597" s="4" t="s">
        <v>13</v>
      </c>
      <c r="E25597" s="4" t="s">
        <v>13</v>
      </c>
      <c r="F25597" s="4" t="s">
        <v>13</v>
      </c>
      <c r="G25597" s="4" t="s">
        <v>7</v>
      </c>
      <c r="H25597" s="4" t="s">
        <v>7</v>
      </c>
    </row>
    <row r="25598" spans="1:8">
      <c r="A25598" t="n">
        <v>218240</v>
      </c>
      <c r="B25598" s="55" t="n">
        <v>60</v>
      </c>
      <c r="C25598" s="7" t="n">
        <v>4</v>
      </c>
      <c r="D25598" s="7" t="n">
        <v>0</v>
      </c>
      <c r="E25598" s="7" t="n">
        <v>0</v>
      </c>
      <c r="F25598" s="7" t="n">
        <v>0</v>
      </c>
      <c r="G25598" s="7" t="n">
        <v>0</v>
      </c>
      <c r="H25598" s="7" t="n">
        <v>1</v>
      </c>
    </row>
    <row r="25599" spans="1:8">
      <c r="A25599" t="s">
        <v>4</v>
      </c>
      <c r="B25599" s="4" t="s">
        <v>5</v>
      </c>
      <c r="C25599" s="4" t="s">
        <v>7</v>
      </c>
      <c r="D25599" s="4" t="s">
        <v>13</v>
      </c>
      <c r="E25599" s="4" t="s">
        <v>13</v>
      </c>
      <c r="F25599" s="4" t="s">
        <v>13</v>
      </c>
      <c r="G25599" s="4" t="s">
        <v>7</v>
      </c>
      <c r="H25599" s="4" t="s">
        <v>7</v>
      </c>
    </row>
    <row r="25600" spans="1:8">
      <c r="A25600" t="n">
        <v>218259</v>
      </c>
      <c r="B25600" s="55" t="n">
        <v>60</v>
      </c>
      <c r="C25600" s="7" t="n">
        <v>4</v>
      </c>
      <c r="D25600" s="7" t="n">
        <v>0</v>
      </c>
      <c r="E25600" s="7" t="n">
        <v>0</v>
      </c>
      <c r="F25600" s="7" t="n">
        <v>0</v>
      </c>
      <c r="G25600" s="7" t="n">
        <v>0</v>
      </c>
      <c r="H25600" s="7" t="n">
        <v>0</v>
      </c>
    </row>
    <row r="25601" spans="1:8">
      <c r="A25601" t="s">
        <v>4</v>
      </c>
      <c r="B25601" s="4" t="s">
        <v>5</v>
      </c>
      <c r="C25601" s="4" t="s">
        <v>7</v>
      </c>
      <c r="D25601" s="4" t="s">
        <v>7</v>
      </c>
      <c r="E25601" s="4" t="s">
        <v>7</v>
      </c>
    </row>
    <row r="25602" spans="1:8">
      <c r="A25602" t="n">
        <v>218278</v>
      </c>
      <c r="B25602" s="56" t="n">
        <v>61</v>
      </c>
      <c r="C25602" s="7" t="n">
        <v>4</v>
      </c>
      <c r="D25602" s="7" t="n">
        <v>65533</v>
      </c>
      <c r="E25602" s="7" t="n">
        <v>0</v>
      </c>
    </row>
    <row r="25603" spans="1:8">
      <c r="A25603" t="s">
        <v>4</v>
      </c>
      <c r="B25603" s="4" t="s">
        <v>5</v>
      </c>
      <c r="C25603" s="4" t="s">
        <v>7</v>
      </c>
      <c r="D25603" s="4" t="s">
        <v>13</v>
      </c>
      <c r="E25603" s="4" t="s">
        <v>13</v>
      </c>
      <c r="F25603" s="4" t="s">
        <v>13</v>
      </c>
      <c r="G25603" s="4" t="s">
        <v>7</v>
      </c>
      <c r="H25603" s="4" t="s">
        <v>7</v>
      </c>
    </row>
    <row r="25604" spans="1:8">
      <c r="A25604" t="n">
        <v>218285</v>
      </c>
      <c r="B25604" s="55" t="n">
        <v>60</v>
      </c>
      <c r="C25604" s="7" t="n">
        <v>5</v>
      </c>
      <c r="D25604" s="7" t="n">
        <v>0</v>
      </c>
      <c r="E25604" s="7" t="n">
        <v>0</v>
      </c>
      <c r="F25604" s="7" t="n">
        <v>0</v>
      </c>
      <c r="G25604" s="7" t="n">
        <v>0</v>
      </c>
      <c r="H25604" s="7" t="n">
        <v>1</v>
      </c>
    </row>
    <row r="25605" spans="1:8">
      <c r="A25605" t="s">
        <v>4</v>
      </c>
      <c r="B25605" s="4" t="s">
        <v>5</v>
      </c>
      <c r="C25605" s="4" t="s">
        <v>7</v>
      </c>
      <c r="D25605" s="4" t="s">
        <v>13</v>
      </c>
      <c r="E25605" s="4" t="s">
        <v>13</v>
      </c>
      <c r="F25605" s="4" t="s">
        <v>13</v>
      </c>
      <c r="G25605" s="4" t="s">
        <v>7</v>
      </c>
      <c r="H25605" s="4" t="s">
        <v>7</v>
      </c>
    </row>
    <row r="25606" spans="1:8">
      <c r="A25606" t="n">
        <v>218304</v>
      </c>
      <c r="B25606" s="55" t="n">
        <v>60</v>
      </c>
      <c r="C25606" s="7" t="n">
        <v>5</v>
      </c>
      <c r="D25606" s="7" t="n">
        <v>0</v>
      </c>
      <c r="E25606" s="7" t="n">
        <v>0</v>
      </c>
      <c r="F25606" s="7" t="n">
        <v>0</v>
      </c>
      <c r="G25606" s="7" t="n">
        <v>0</v>
      </c>
      <c r="H25606" s="7" t="n">
        <v>0</v>
      </c>
    </row>
    <row r="25607" spans="1:8">
      <c r="A25607" t="s">
        <v>4</v>
      </c>
      <c r="B25607" s="4" t="s">
        <v>5</v>
      </c>
      <c r="C25607" s="4" t="s">
        <v>7</v>
      </c>
      <c r="D25607" s="4" t="s">
        <v>7</v>
      </c>
      <c r="E25607" s="4" t="s">
        <v>7</v>
      </c>
    </row>
    <row r="25608" spans="1:8">
      <c r="A25608" t="n">
        <v>218323</v>
      </c>
      <c r="B25608" s="56" t="n">
        <v>61</v>
      </c>
      <c r="C25608" s="7" t="n">
        <v>5</v>
      </c>
      <c r="D25608" s="7" t="n">
        <v>65533</v>
      </c>
      <c r="E25608" s="7" t="n">
        <v>0</v>
      </c>
    </row>
    <row r="25609" spans="1:8">
      <c r="A25609" t="s">
        <v>4</v>
      </c>
      <c r="B25609" s="4" t="s">
        <v>5</v>
      </c>
      <c r="C25609" s="4" t="s">
        <v>7</v>
      </c>
      <c r="D25609" s="4" t="s">
        <v>13</v>
      </c>
      <c r="E25609" s="4" t="s">
        <v>13</v>
      </c>
      <c r="F25609" s="4" t="s">
        <v>13</v>
      </c>
      <c r="G25609" s="4" t="s">
        <v>7</v>
      </c>
      <c r="H25609" s="4" t="s">
        <v>7</v>
      </c>
    </row>
    <row r="25610" spans="1:8">
      <c r="A25610" t="n">
        <v>218330</v>
      </c>
      <c r="B25610" s="55" t="n">
        <v>60</v>
      </c>
      <c r="C25610" s="7" t="n">
        <v>6</v>
      </c>
      <c r="D25610" s="7" t="n">
        <v>0</v>
      </c>
      <c r="E25610" s="7" t="n">
        <v>0</v>
      </c>
      <c r="F25610" s="7" t="n">
        <v>0</v>
      </c>
      <c r="G25610" s="7" t="n">
        <v>0</v>
      </c>
      <c r="H25610" s="7" t="n">
        <v>1</v>
      </c>
    </row>
    <row r="25611" spans="1:8">
      <c r="A25611" t="s">
        <v>4</v>
      </c>
      <c r="B25611" s="4" t="s">
        <v>5</v>
      </c>
      <c r="C25611" s="4" t="s">
        <v>7</v>
      </c>
      <c r="D25611" s="4" t="s">
        <v>13</v>
      </c>
      <c r="E25611" s="4" t="s">
        <v>13</v>
      </c>
      <c r="F25611" s="4" t="s">
        <v>13</v>
      </c>
      <c r="G25611" s="4" t="s">
        <v>7</v>
      </c>
      <c r="H25611" s="4" t="s">
        <v>7</v>
      </c>
    </row>
    <row r="25612" spans="1:8">
      <c r="A25612" t="n">
        <v>218349</v>
      </c>
      <c r="B25612" s="55" t="n">
        <v>60</v>
      </c>
      <c r="C25612" s="7" t="n">
        <v>6</v>
      </c>
      <c r="D25612" s="7" t="n">
        <v>0</v>
      </c>
      <c r="E25612" s="7" t="n">
        <v>0</v>
      </c>
      <c r="F25612" s="7" t="n">
        <v>0</v>
      </c>
      <c r="G25612" s="7" t="n">
        <v>0</v>
      </c>
      <c r="H25612" s="7" t="n">
        <v>0</v>
      </c>
    </row>
    <row r="25613" spans="1:8">
      <c r="A25613" t="s">
        <v>4</v>
      </c>
      <c r="B25613" s="4" t="s">
        <v>5</v>
      </c>
      <c r="C25613" s="4" t="s">
        <v>7</v>
      </c>
      <c r="D25613" s="4" t="s">
        <v>7</v>
      </c>
      <c r="E25613" s="4" t="s">
        <v>7</v>
      </c>
    </row>
    <row r="25614" spans="1:8">
      <c r="A25614" t="n">
        <v>218368</v>
      </c>
      <c r="B25614" s="56" t="n">
        <v>61</v>
      </c>
      <c r="C25614" s="7" t="n">
        <v>6</v>
      </c>
      <c r="D25614" s="7" t="n">
        <v>65533</v>
      </c>
      <c r="E25614" s="7" t="n">
        <v>0</v>
      </c>
    </row>
    <row r="25615" spans="1:8">
      <c r="A25615" t="s">
        <v>4</v>
      </c>
      <c r="B25615" s="4" t="s">
        <v>5</v>
      </c>
      <c r="C25615" s="4" t="s">
        <v>7</v>
      </c>
      <c r="D25615" s="4" t="s">
        <v>13</v>
      </c>
      <c r="E25615" s="4" t="s">
        <v>13</v>
      </c>
      <c r="F25615" s="4" t="s">
        <v>13</v>
      </c>
      <c r="G25615" s="4" t="s">
        <v>7</v>
      </c>
      <c r="H25615" s="4" t="s">
        <v>7</v>
      </c>
    </row>
    <row r="25616" spans="1:8">
      <c r="A25616" t="n">
        <v>218375</v>
      </c>
      <c r="B25616" s="55" t="n">
        <v>60</v>
      </c>
      <c r="C25616" s="7" t="n">
        <v>7</v>
      </c>
      <c r="D25616" s="7" t="n">
        <v>0</v>
      </c>
      <c r="E25616" s="7" t="n">
        <v>0</v>
      </c>
      <c r="F25616" s="7" t="n">
        <v>0</v>
      </c>
      <c r="G25616" s="7" t="n">
        <v>0</v>
      </c>
      <c r="H25616" s="7" t="n">
        <v>1</v>
      </c>
    </row>
    <row r="25617" spans="1:8">
      <c r="A25617" t="s">
        <v>4</v>
      </c>
      <c r="B25617" s="4" t="s">
        <v>5</v>
      </c>
      <c r="C25617" s="4" t="s">
        <v>7</v>
      </c>
      <c r="D25617" s="4" t="s">
        <v>13</v>
      </c>
      <c r="E25617" s="4" t="s">
        <v>13</v>
      </c>
      <c r="F25617" s="4" t="s">
        <v>13</v>
      </c>
      <c r="G25617" s="4" t="s">
        <v>7</v>
      </c>
      <c r="H25617" s="4" t="s">
        <v>7</v>
      </c>
    </row>
    <row r="25618" spans="1:8">
      <c r="A25618" t="n">
        <v>218394</v>
      </c>
      <c r="B25618" s="55" t="n">
        <v>60</v>
      </c>
      <c r="C25618" s="7" t="n">
        <v>7</v>
      </c>
      <c r="D25618" s="7" t="n">
        <v>0</v>
      </c>
      <c r="E25618" s="7" t="n">
        <v>0</v>
      </c>
      <c r="F25618" s="7" t="n">
        <v>0</v>
      </c>
      <c r="G25618" s="7" t="n">
        <v>0</v>
      </c>
      <c r="H25618" s="7" t="n">
        <v>0</v>
      </c>
    </row>
    <row r="25619" spans="1:8">
      <c r="A25619" t="s">
        <v>4</v>
      </c>
      <c r="B25619" s="4" t="s">
        <v>5</v>
      </c>
      <c r="C25619" s="4" t="s">
        <v>7</v>
      </c>
      <c r="D25619" s="4" t="s">
        <v>7</v>
      </c>
      <c r="E25619" s="4" t="s">
        <v>7</v>
      </c>
    </row>
    <row r="25620" spans="1:8">
      <c r="A25620" t="n">
        <v>218413</v>
      </c>
      <c r="B25620" s="56" t="n">
        <v>61</v>
      </c>
      <c r="C25620" s="7" t="n">
        <v>7</v>
      </c>
      <c r="D25620" s="7" t="n">
        <v>65533</v>
      </c>
      <c r="E25620" s="7" t="n">
        <v>0</v>
      </c>
    </row>
    <row r="25621" spans="1:8">
      <c r="A25621" t="s">
        <v>4</v>
      </c>
      <c r="B25621" s="4" t="s">
        <v>5</v>
      </c>
      <c r="C25621" s="4" t="s">
        <v>7</v>
      </c>
      <c r="D25621" s="4" t="s">
        <v>13</v>
      </c>
      <c r="E25621" s="4" t="s">
        <v>13</v>
      </c>
      <c r="F25621" s="4" t="s">
        <v>13</v>
      </c>
      <c r="G25621" s="4" t="s">
        <v>7</v>
      </c>
      <c r="H25621" s="4" t="s">
        <v>7</v>
      </c>
    </row>
    <row r="25622" spans="1:8">
      <c r="A25622" t="n">
        <v>218420</v>
      </c>
      <c r="B25622" s="55" t="n">
        <v>60</v>
      </c>
      <c r="C25622" s="7" t="n">
        <v>8</v>
      </c>
      <c r="D25622" s="7" t="n">
        <v>0</v>
      </c>
      <c r="E25622" s="7" t="n">
        <v>0</v>
      </c>
      <c r="F25622" s="7" t="n">
        <v>0</v>
      </c>
      <c r="G25622" s="7" t="n">
        <v>0</v>
      </c>
      <c r="H25622" s="7" t="n">
        <v>1</v>
      </c>
    </row>
    <row r="25623" spans="1:8">
      <c r="A25623" t="s">
        <v>4</v>
      </c>
      <c r="B25623" s="4" t="s">
        <v>5</v>
      </c>
      <c r="C25623" s="4" t="s">
        <v>7</v>
      </c>
      <c r="D25623" s="4" t="s">
        <v>13</v>
      </c>
      <c r="E25623" s="4" t="s">
        <v>13</v>
      </c>
      <c r="F25623" s="4" t="s">
        <v>13</v>
      </c>
      <c r="G25623" s="4" t="s">
        <v>7</v>
      </c>
      <c r="H25623" s="4" t="s">
        <v>7</v>
      </c>
    </row>
    <row r="25624" spans="1:8">
      <c r="A25624" t="n">
        <v>218439</v>
      </c>
      <c r="B25624" s="55" t="n">
        <v>60</v>
      </c>
      <c r="C25624" s="7" t="n">
        <v>8</v>
      </c>
      <c r="D25624" s="7" t="n">
        <v>0</v>
      </c>
      <c r="E25624" s="7" t="n">
        <v>0</v>
      </c>
      <c r="F25624" s="7" t="n">
        <v>0</v>
      </c>
      <c r="G25624" s="7" t="n">
        <v>0</v>
      </c>
      <c r="H25624" s="7" t="n">
        <v>0</v>
      </c>
    </row>
    <row r="25625" spans="1:8">
      <c r="A25625" t="s">
        <v>4</v>
      </c>
      <c r="B25625" s="4" t="s">
        <v>5</v>
      </c>
      <c r="C25625" s="4" t="s">
        <v>7</v>
      </c>
      <c r="D25625" s="4" t="s">
        <v>7</v>
      </c>
      <c r="E25625" s="4" t="s">
        <v>7</v>
      </c>
    </row>
    <row r="25626" spans="1:8">
      <c r="A25626" t="n">
        <v>218458</v>
      </c>
      <c r="B25626" s="56" t="n">
        <v>61</v>
      </c>
      <c r="C25626" s="7" t="n">
        <v>8</v>
      </c>
      <c r="D25626" s="7" t="n">
        <v>65533</v>
      </c>
      <c r="E25626" s="7" t="n">
        <v>0</v>
      </c>
    </row>
    <row r="25627" spans="1:8">
      <c r="A25627" t="s">
        <v>4</v>
      </c>
      <c r="B25627" s="4" t="s">
        <v>5</v>
      </c>
      <c r="C25627" s="4" t="s">
        <v>7</v>
      </c>
      <c r="D25627" s="4" t="s">
        <v>13</v>
      </c>
      <c r="E25627" s="4" t="s">
        <v>13</v>
      </c>
      <c r="F25627" s="4" t="s">
        <v>13</v>
      </c>
      <c r="G25627" s="4" t="s">
        <v>7</v>
      </c>
      <c r="H25627" s="4" t="s">
        <v>7</v>
      </c>
    </row>
    <row r="25628" spans="1:8">
      <c r="A25628" t="n">
        <v>218465</v>
      </c>
      <c r="B25628" s="55" t="n">
        <v>60</v>
      </c>
      <c r="C25628" s="7" t="n">
        <v>9</v>
      </c>
      <c r="D25628" s="7" t="n">
        <v>0</v>
      </c>
      <c r="E25628" s="7" t="n">
        <v>0</v>
      </c>
      <c r="F25628" s="7" t="n">
        <v>0</v>
      </c>
      <c r="G25628" s="7" t="n">
        <v>0</v>
      </c>
      <c r="H25628" s="7" t="n">
        <v>1</v>
      </c>
    </row>
    <row r="25629" spans="1:8">
      <c r="A25629" t="s">
        <v>4</v>
      </c>
      <c r="B25629" s="4" t="s">
        <v>5</v>
      </c>
      <c r="C25629" s="4" t="s">
        <v>7</v>
      </c>
      <c r="D25629" s="4" t="s">
        <v>13</v>
      </c>
      <c r="E25629" s="4" t="s">
        <v>13</v>
      </c>
      <c r="F25629" s="4" t="s">
        <v>13</v>
      </c>
      <c r="G25629" s="4" t="s">
        <v>7</v>
      </c>
      <c r="H25629" s="4" t="s">
        <v>7</v>
      </c>
    </row>
    <row r="25630" spans="1:8">
      <c r="A25630" t="n">
        <v>218484</v>
      </c>
      <c r="B25630" s="55" t="n">
        <v>60</v>
      </c>
      <c r="C25630" s="7" t="n">
        <v>9</v>
      </c>
      <c r="D25630" s="7" t="n">
        <v>0</v>
      </c>
      <c r="E25630" s="7" t="n">
        <v>0</v>
      </c>
      <c r="F25630" s="7" t="n">
        <v>0</v>
      </c>
      <c r="G25630" s="7" t="n">
        <v>0</v>
      </c>
      <c r="H25630" s="7" t="n">
        <v>0</v>
      </c>
    </row>
    <row r="25631" spans="1:8">
      <c r="A25631" t="s">
        <v>4</v>
      </c>
      <c r="B25631" s="4" t="s">
        <v>5</v>
      </c>
      <c r="C25631" s="4" t="s">
        <v>7</v>
      </c>
      <c r="D25631" s="4" t="s">
        <v>7</v>
      </c>
      <c r="E25631" s="4" t="s">
        <v>7</v>
      </c>
    </row>
    <row r="25632" spans="1:8">
      <c r="A25632" t="n">
        <v>218503</v>
      </c>
      <c r="B25632" s="56" t="n">
        <v>61</v>
      </c>
      <c r="C25632" s="7" t="n">
        <v>9</v>
      </c>
      <c r="D25632" s="7" t="n">
        <v>65533</v>
      </c>
      <c r="E25632" s="7" t="n">
        <v>0</v>
      </c>
    </row>
    <row r="25633" spans="1:8">
      <c r="A25633" t="s">
        <v>4</v>
      </c>
      <c r="B25633" s="4" t="s">
        <v>5</v>
      </c>
      <c r="C25633" s="4" t="s">
        <v>7</v>
      </c>
      <c r="D25633" s="4" t="s">
        <v>13</v>
      </c>
      <c r="E25633" s="4" t="s">
        <v>13</v>
      </c>
      <c r="F25633" s="4" t="s">
        <v>13</v>
      </c>
      <c r="G25633" s="4" t="s">
        <v>7</v>
      </c>
      <c r="H25633" s="4" t="s">
        <v>7</v>
      </c>
    </row>
    <row r="25634" spans="1:8">
      <c r="A25634" t="n">
        <v>218510</v>
      </c>
      <c r="B25634" s="55" t="n">
        <v>60</v>
      </c>
      <c r="C25634" s="7" t="n">
        <v>11</v>
      </c>
      <c r="D25634" s="7" t="n">
        <v>0</v>
      </c>
      <c r="E25634" s="7" t="n">
        <v>0</v>
      </c>
      <c r="F25634" s="7" t="n">
        <v>0</v>
      </c>
      <c r="G25634" s="7" t="n">
        <v>0</v>
      </c>
      <c r="H25634" s="7" t="n">
        <v>1</v>
      </c>
    </row>
    <row r="25635" spans="1:8">
      <c r="A25635" t="s">
        <v>4</v>
      </c>
      <c r="B25635" s="4" t="s">
        <v>5</v>
      </c>
      <c r="C25635" s="4" t="s">
        <v>7</v>
      </c>
      <c r="D25635" s="4" t="s">
        <v>13</v>
      </c>
      <c r="E25635" s="4" t="s">
        <v>13</v>
      </c>
      <c r="F25635" s="4" t="s">
        <v>13</v>
      </c>
      <c r="G25635" s="4" t="s">
        <v>7</v>
      </c>
      <c r="H25635" s="4" t="s">
        <v>7</v>
      </c>
    </row>
    <row r="25636" spans="1:8">
      <c r="A25636" t="n">
        <v>218529</v>
      </c>
      <c r="B25636" s="55" t="n">
        <v>60</v>
      </c>
      <c r="C25636" s="7" t="n">
        <v>11</v>
      </c>
      <c r="D25636" s="7" t="n">
        <v>0</v>
      </c>
      <c r="E25636" s="7" t="n">
        <v>0</v>
      </c>
      <c r="F25636" s="7" t="n">
        <v>0</v>
      </c>
      <c r="G25636" s="7" t="n">
        <v>0</v>
      </c>
      <c r="H25636" s="7" t="n">
        <v>0</v>
      </c>
    </row>
    <row r="25637" spans="1:8">
      <c r="A25637" t="s">
        <v>4</v>
      </c>
      <c r="B25637" s="4" t="s">
        <v>5</v>
      </c>
      <c r="C25637" s="4" t="s">
        <v>7</v>
      </c>
      <c r="D25637" s="4" t="s">
        <v>7</v>
      </c>
      <c r="E25637" s="4" t="s">
        <v>7</v>
      </c>
    </row>
    <row r="25638" spans="1:8">
      <c r="A25638" t="n">
        <v>218548</v>
      </c>
      <c r="B25638" s="56" t="n">
        <v>61</v>
      </c>
      <c r="C25638" s="7" t="n">
        <v>11</v>
      </c>
      <c r="D25638" s="7" t="n">
        <v>65533</v>
      </c>
      <c r="E25638" s="7" t="n">
        <v>0</v>
      </c>
    </row>
    <row r="25639" spans="1:8">
      <c r="A25639" t="s">
        <v>4</v>
      </c>
      <c r="B25639" s="4" t="s">
        <v>5</v>
      </c>
      <c r="C25639" s="4" t="s">
        <v>7</v>
      </c>
      <c r="D25639" s="4" t="s">
        <v>13</v>
      </c>
      <c r="E25639" s="4" t="s">
        <v>13</v>
      </c>
      <c r="F25639" s="4" t="s">
        <v>13</v>
      </c>
      <c r="G25639" s="4" t="s">
        <v>7</v>
      </c>
      <c r="H25639" s="4" t="s">
        <v>7</v>
      </c>
    </row>
    <row r="25640" spans="1:8">
      <c r="A25640" t="n">
        <v>218555</v>
      </c>
      <c r="B25640" s="55" t="n">
        <v>60</v>
      </c>
      <c r="C25640" s="7" t="n">
        <v>7032</v>
      </c>
      <c r="D25640" s="7" t="n">
        <v>0</v>
      </c>
      <c r="E25640" s="7" t="n">
        <v>0</v>
      </c>
      <c r="F25640" s="7" t="n">
        <v>0</v>
      </c>
      <c r="G25640" s="7" t="n">
        <v>0</v>
      </c>
      <c r="H25640" s="7" t="n">
        <v>1</v>
      </c>
    </row>
    <row r="25641" spans="1:8">
      <c r="A25641" t="s">
        <v>4</v>
      </c>
      <c r="B25641" s="4" t="s">
        <v>5</v>
      </c>
      <c r="C25641" s="4" t="s">
        <v>7</v>
      </c>
      <c r="D25641" s="4" t="s">
        <v>13</v>
      </c>
      <c r="E25641" s="4" t="s">
        <v>13</v>
      </c>
      <c r="F25641" s="4" t="s">
        <v>13</v>
      </c>
      <c r="G25641" s="4" t="s">
        <v>7</v>
      </c>
      <c r="H25641" s="4" t="s">
        <v>7</v>
      </c>
    </row>
    <row r="25642" spans="1:8">
      <c r="A25642" t="n">
        <v>218574</v>
      </c>
      <c r="B25642" s="55" t="n">
        <v>60</v>
      </c>
      <c r="C25642" s="7" t="n">
        <v>7032</v>
      </c>
      <c r="D25642" s="7" t="n">
        <v>0</v>
      </c>
      <c r="E25642" s="7" t="n">
        <v>0</v>
      </c>
      <c r="F25642" s="7" t="n">
        <v>0</v>
      </c>
      <c r="G25642" s="7" t="n">
        <v>0</v>
      </c>
      <c r="H25642" s="7" t="n">
        <v>0</v>
      </c>
    </row>
    <row r="25643" spans="1:8">
      <c r="A25643" t="s">
        <v>4</v>
      </c>
      <c r="B25643" s="4" t="s">
        <v>5</v>
      </c>
      <c r="C25643" s="4" t="s">
        <v>7</v>
      </c>
      <c r="D25643" s="4" t="s">
        <v>7</v>
      </c>
      <c r="E25643" s="4" t="s">
        <v>7</v>
      </c>
    </row>
    <row r="25644" spans="1:8">
      <c r="A25644" t="n">
        <v>218593</v>
      </c>
      <c r="B25644" s="56" t="n">
        <v>61</v>
      </c>
      <c r="C25644" s="7" t="n">
        <v>7032</v>
      </c>
      <c r="D25644" s="7" t="n">
        <v>65533</v>
      </c>
      <c r="E25644" s="7" t="n">
        <v>0</v>
      </c>
    </row>
    <row r="25645" spans="1:8">
      <c r="A25645" t="s">
        <v>4</v>
      </c>
      <c r="B25645" s="4" t="s">
        <v>5</v>
      </c>
      <c r="C25645" s="4" t="s">
        <v>7</v>
      </c>
      <c r="D25645" s="4" t="s">
        <v>13</v>
      </c>
      <c r="E25645" s="4" t="s">
        <v>13</v>
      </c>
      <c r="F25645" s="4" t="s">
        <v>13</v>
      </c>
      <c r="G25645" s="4" t="s">
        <v>7</v>
      </c>
      <c r="H25645" s="4" t="s">
        <v>7</v>
      </c>
    </row>
    <row r="25646" spans="1:8">
      <c r="A25646" t="n">
        <v>218600</v>
      </c>
      <c r="B25646" s="55" t="n">
        <v>60</v>
      </c>
      <c r="C25646" s="7" t="n">
        <v>13</v>
      </c>
      <c r="D25646" s="7" t="n">
        <v>0</v>
      </c>
      <c r="E25646" s="7" t="n">
        <v>0</v>
      </c>
      <c r="F25646" s="7" t="n">
        <v>0</v>
      </c>
      <c r="G25646" s="7" t="n">
        <v>0</v>
      </c>
      <c r="H25646" s="7" t="n">
        <v>1</v>
      </c>
    </row>
    <row r="25647" spans="1:8">
      <c r="A25647" t="s">
        <v>4</v>
      </c>
      <c r="B25647" s="4" t="s">
        <v>5</v>
      </c>
      <c r="C25647" s="4" t="s">
        <v>7</v>
      </c>
      <c r="D25647" s="4" t="s">
        <v>13</v>
      </c>
      <c r="E25647" s="4" t="s">
        <v>13</v>
      </c>
      <c r="F25647" s="4" t="s">
        <v>13</v>
      </c>
      <c r="G25647" s="4" t="s">
        <v>7</v>
      </c>
      <c r="H25647" s="4" t="s">
        <v>7</v>
      </c>
    </row>
    <row r="25648" spans="1:8">
      <c r="A25648" t="n">
        <v>218619</v>
      </c>
      <c r="B25648" s="55" t="n">
        <v>60</v>
      </c>
      <c r="C25648" s="7" t="n">
        <v>13</v>
      </c>
      <c r="D25648" s="7" t="n">
        <v>0</v>
      </c>
      <c r="E25648" s="7" t="n">
        <v>0</v>
      </c>
      <c r="F25648" s="7" t="n">
        <v>0</v>
      </c>
      <c r="G25648" s="7" t="n">
        <v>0</v>
      </c>
      <c r="H25648" s="7" t="n">
        <v>0</v>
      </c>
    </row>
    <row r="25649" spans="1:8">
      <c r="A25649" t="s">
        <v>4</v>
      </c>
      <c r="B25649" s="4" t="s">
        <v>5</v>
      </c>
      <c r="C25649" s="4" t="s">
        <v>7</v>
      </c>
      <c r="D25649" s="4" t="s">
        <v>7</v>
      </c>
      <c r="E25649" s="4" t="s">
        <v>7</v>
      </c>
    </row>
    <row r="25650" spans="1:8">
      <c r="A25650" t="n">
        <v>218638</v>
      </c>
      <c r="B25650" s="56" t="n">
        <v>61</v>
      </c>
      <c r="C25650" s="7" t="n">
        <v>13</v>
      </c>
      <c r="D25650" s="7" t="n">
        <v>65533</v>
      </c>
      <c r="E25650" s="7" t="n">
        <v>0</v>
      </c>
    </row>
    <row r="25651" spans="1:8">
      <c r="A25651" t="s">
        <v>4</v>
      </c>
      <c r="B25651" s="4" t="s">
        <v>5</v>
      </c>
      <c r="C25651" s="4" t="s">
        <v>7</v>
      </c>
      <c r="D25651" s="4" t="s">
        <v>13</v>
      </c>
      <c r="E25651" s="4" t="s">
        <v>13</v>
      </c>
      <c r="F25651" s="4" t="s">
        <v>13</v>
      </c>
      <c r="G25651" s="4" t="s">
        <v>7</v>
      </c>
      <c r="H25651" s="4" t="s">
        <v>7</v>
      </c>
    </row>
    <row r="25652" spans="1:8">
      <c r="A25652" t="n">
        <v>218645</v>
      </c>
      <c r="B25652" s="55" t="n">
        <v>60</v>
      </c>
      <c r="C25652" s="7" t="n">
        <v>80</v>
      </c>
      <c r="D25652" s="7" t="n">
        <v>0</v>
      </c>
      <c r="E25652" s="7" t="n">
        <v>0</v>
      </c>
      <c r="F25652" s="7" t="n">
        <v>0</v>
      </c>
      <c r="G25652" s="7" t="n">
        <v>0</v>
      </c>
      <c r="H25652" s="7" t="n">
        <v>1</v>
      </c>
    </row>
    <row r="25653" spans="1:8">
      <c r="A25653" t="s">
        <v>4</v>
      </c>
      <c r="B25653" s="4" t="s">
        <v>5</v>
      </c>
      <c r="C25653" s="4" t="s">
        <v>7</v>
      </c>
      <c r="D25653" s="4" t="s">
        <v>13</v>
      </c>
      <c r="E25653" s="4" t="s">
        <v>13</v>
      </c>
      <c r="F25653" s="4" t="s">
        <v>13</v>
      </c>
      <c r="G25653" s="4" t="s">
        <v>7</v>
      </c>
      <c r="H25653" s="4" t="s">
        <v>7</v>
      </c>
    </row>
    <row r="25654" spans="1:8">
      <c r="A25654" t="n">
        <v>218664</v>
      </c>
      <c r="B25654" s="55" t="n">
        <v>60</v>
      </c>
      <c r="C25654" s="7" t="n">
        <v>80</v>
      </c>
      <c r="D25654" s="7" t="n">
        <v>0</v>
      </c>
      <c r="E25654" s="7" t="n">
        <v>0</v>
      </c>
      <c r="F25654" s="7" t="n">
        <v>0</v>
      </c>
      <c r="G25654" s="7" t="n">
        <v>0</v>
      </c>
      <c r="H25654" s="7" t="n">
        <v>0</v>
      </c>
    </row>
    <row r="25655" spans="1:8">
      <c r="A25655" t="s">
        <v>4</v>
      </c>
      <c r="B25655" s="4" t="s">
        <v>5</v>
      </c>
      <c r="C25655" s="4" t="s">
        <v>7</v>
      </c>
      <c r="D25655" s="4" t="s">
        <v>7</v>
      </c>
      <c r="E25655" s="4" t="s">
        <v>7</v>
      </c>
    </row>
    <row r="25656" spans="1:8">
      <c r="A25656" t="n">
        <v>218683</v>
      </c>
      <c r="B25656" s="56" t="n">
        <v>61</v>
      </c>
      <c r="C25656" s="7" t="n">
        <v>80</v>
      </c>
      <c r="D25656" s="7" t="n">
        <v>65533</v>
      </c>
      <c r="E25656" s="7" t="n">
        <v>0</v>
      </c>
    </row>
    <row r="25657" spans="1:8">
      <c r="A25657" t="s">
        <v>4</v>
      </c>
      <c r="B25657" s="4" t="s">
        <v>5</v>
      </c>
      <c r="C25657" s="4" t="s">
        <v>7</v>
      </c>
      <c r="D25657" s="4" t="s">
        <v>13</v>
      </c>
      <c r="E25657" s="4" t="s">
        <v>13</v>
      </c>
      <c r="F25657" s="4" t="s">
        <v>13</v>
      </c>
      <c r="G25657" s="4" t="s">
        <v>7</v>
      </c>
      <c r="H25657" s="4" t="s">
        <v>7</v>
      </c>
    </row>
    <row r="25658" spans="1:8">
      <c r="A25658" t="n">
        <v>218690</v>
      </c>
      <c r="B25658" s="55" t="n">
        <v>60</v>
      </c>
      <c r="C25658" s="7" t="n">
        <v>12</v>
      </c>
      <c r="D25658" s="7" t="n">
        <v>0</v>
      </c>
      <c r="E25658" s="7" t="n">
        <v>0</v>
      </c>
      <c r="F25658" s="7" t="n">
        <v>0</v>
      </c>
      <c r="G25658" s="7" t="n">
        <v>0</v>
      </c>
      <c r="H25658" s="7" t="n">
        <v>1</v>
      </c>
    </row>
    <row r="25659" spans="1:8">
      <c r="A25659" t="s">
        <v>4</v>
      </c>
      <c r="B25659" s="4" t="s">
        <v>5</v>
      </c>
      <c r="C25659" s="4" t="s">
        <v>7</v>
      </c>
      <c r="D25659" s="4" t="s">
        <v>13</v>
      </c>
      <c r="E25659" s="4" t="s">
        <v>13</v>
      </c>
      <c r="F25659" s="4" t="s">
        <v>13</v>
      </c>
      <c r="G25659" s="4" t="s">
        <v>7</v>
      </c>
      <c r="H25659" s="4" t="s">
        <v>7</v>
      </c>
    </row>
    <row r="25660" spans="1:8">
      <c r="A25660" t="n">
        <v>218709</v>
      </c>
      <c r="B25660" s="55" t="n">
        <v>60</v>
      </c>
      <c r="C25660" s="7" t="n">
        <v>12</v>
      </c>
      <c r="D25660" s="7" t="n">
        <v>0</v>
      </c>
      <c r="E25660" s="7" t="n">
        <v>0</v>
      </c>
      <c r="F25660" s="7" t="n">
        <v>0</v>
      </c>
      <c r="G25660" s="7" t="n">
        <v>0</v>
      </c>
      <c r="H25660" s="7" t="n">
        <v>0</v>
      </c>
    </row>
    <row r="25661" spans="1:8">
      <c r="A25661" t="s">
        <v>4</v>
      </c>
      <c r="B25661" s="4" t="s">
        <v>5</v>
      </c>
      <c r="C25661" s="4" t="s">
        <v>7</v>
      </c>
      <c r="D25661" s="4" t="s">
        <v>7</v>
      </c>
      <c r="E25661" s="4" t="s">
        <v>7</v>
      </c>
    </row>
    <row r="25662" spans="1:8">
      <c r="A25662" t="n">
        <v>218728</v>
      </c>
      <c r="B25662" s="56" t="n">
        <v>61</v>
      </c>
      <c r="C25662" s="7" t="n">
        <v>12</v>
      </c>
      <c r="D25662" s="7" t="n">
        <v>65533</v>
      </c>
      <c r="E25662" s="7" t="n">
        <v>0</v>
      </c>
    </row>
    <row r="25663" spans="1:8">
      <c r="A25663" t="s">
        <v>4</v>
      </c>
      <c r="B25663" s="4" t="s">
        <v>5</v>
      </c>
      <c r="C25663" s="4" t="s">
        <v>7</v>
      </c>
      <c r="D25663" s="4" t="s">
        <v>13</v>
      </c>
      <c r="E25663" s="4" t="s">
        <v>13</v>
      </c>
      <c r="F25663" s="4" t="s">
        <v>13</v>
      </c>
      <c r="G25663" s="4" t="s">
        <v>7</v>
      </c>
      <c r="H25663" s="4" t="s">
        <v>7</v>
      </c>
    </row>
    <row r="25664" spans="1:8">
      <c r="A25664" t="n">
        <v>218735</v>
      </c>
      <c r="B25664" s="55" t="n">
        <v>60</v>
      </c>
      <c r="C25664" s="7" t="n">
        <v>18</v>
      </c>
      <c r="D25664" s="7" t="n">
        <v>0</v>
      </c>
      <c r="E25664" s="7" t="n">
        <v>0</v>
      </c>
      <c r="F25664" s="7" t="n">
        <v>0</v>
      </c>
      <c r="G25664" s="7" t="n">
        <v>0</v>
      </c>
      <c r="H25664" s="7" t="n">
        <v>1</v>
      </c>
    </row>
    <row r="25665" spans="1:8">
      <c r="A25665" t="s">
        <v>4</v>
      </c>
      <c r="B25665" s="4" t="s">
        <v>5</v>
      </c>
      <c r="C25665" s="4" t="s">
        <v>7</v>
      </c>
      <c r="D25665" s="4" t="s">
        <v>13</v>
      </c>
      <c r="E25665" s="4" t="s">
        <v>13</v>
      </c>
      <c r="F25665" s="4" t="s">
        <v>13</v>
      </c>
      <c r="G25665" s="4" t="s">
        <v>7</v>
      </c>
      <c r="H25665" s="4" t="s">
        <v>7</v>
      </c>
    </row>
    <row r="25666" spans="1:8">
      <c r="A25666" t="n">
        <v>218754</v>
      </c>
      <c r="B25666" s="55" t="n">
        <v>60</v>
      </c>
      <c r="C25666" s="7" t="n">
        <v>18</v>
      </c>
      <c r="D25666" s="7" t="n">
        <v>0</v>
      </c>
      <c r="E25666" s="7" t="n">
        <v>0</v>
      </c>
      <c r="F25666" s="7" t="n">
        <v>0</v>
      </c>
      <c r="G25666" s="7" t="n">
        <v>0</v>
      </c>
      <c r="H25666" s="7" t="n">
        <v>0</v>
      </c>
    </row>
    <row r="25667" spans="1:8">
      <c r="A25667" t="s">
        <v>4</v>
      </c>
      <c r="B25667" s="4" t="s">
        <v>5</v>
      </c>
      <c r="C25667" s="4" t="s">
        <v>7</v>
      </c>
      <c r="D25667" s="4" t="s">
        <v>7</v>
      </c>
      <c r="E25667" s="4" t="s">
        <v>7</v>
      </c>
    </row>
    <row r="25668" spans="1:8">
      <c r="A25668" t="n">
        <v>218773</v>
      </c>
      <c r="B25668" s="56" t="n">
        <v>61</v>
      </c>
      <c r="C25668" s="7" t="n">
        <v>18</v>
      </c>
      <c r="D25668" s="7" t="n">
        <v>65533</v>
      </c>
      <c r="E25668" s="7" t="n">
        <v>0</v>
      </c>
    </row>
    <row r="25669" spans="1:8">
      <c r="A25669" t="s">
        <v>4</v>
      </c>
      <c r="B25669" s="4" t="s">
        <v>5</v>
      </c>
      <c r="C25669" s="4" t="s">
        <v>8</v>
      </c>
      <c r="D25669" s="4" t="s">
        <v>8</v>
      </c>
      <c r="E25669" s="4" t="s">
        <v>13</v>
      </c>
      <c r="F25669" s="4" t="s">
        <v>13</v>
      </c>
      <c r="G25669" s="4" t="s">
        <v>13</v>
      </c>
      <c r="H25669" s="4" t="s">
        <v>7</v>
      </c>
    </row>
    <row r="25670" spans="1:8">
      <c r="A25670" t="n">
        <v>218780</v>
      </c>
      <c r="B25670" s="31" t="n">
        <v>45</v>
      </c>
      <c r="C25670" s="7" t="n">
        <v>2</v>
      </c>
      <c r="D25670" s="7" t="n">
        <v>3</v>
      </c>
      <c r="E25670" s="7" t="n">
        <v>-0.550000011920929</v>
      </c>
      <c r="F25670" s="7" t="n">
        <v>3.5</v>
      </c>
      <c r="G25670" s="7" t="n">
        <v>41</v>
      </c>
      <c r="H25670" s="7" t="n">
        <v>0</v>
      </c>
    </row>
    <row r="25671" spans="1:8">
      <c r="A25671" t="s">
        <v>4</v>
      </c>
      <c r="B25671" s="4" t="s">
        <v>5</v>
      </c>
      <c r="C25671" s="4" t="s">
        <v>8</v>
      </c>
      <c r="D25671" s="4" t="s">
        <v>8</v>
      </c>
      <c r="E25671" s="4" t="s">
        <v>13</v>
      </c>
      <c r="F25671" s="4" t="s">
        <v>13</v>
      </c>
      <c r="G25671" s="4" t="s">
        <v>13</v>
      </c>
      <c r="H25671" s="4" t="s">
        <v>7</v>
      </c>
      <c r="I25671" s="4" t="s">
        <v>8</v>
      </c>
    </row>
    <row r="25672" spans="1:8">
      <c r="A25672" t="n">
        <v>218797</v>
      </c>
      <c r="B25672" s="31" t="n">
        <v>45</v>
      </c>
      <c r="C25672" s="7" t="n">
        <v>4</v>
      </c>
      <c r="D25672" s="7" t="n">
        <v>3</v>
      </c>
      <c r="E25672" s="7" t="n">
        <v>15.3999996185303</v>
      </c>
      <c r="F25672" s="7" t="n">
        <v>325.600006103516</v>
      </c>
      <c r="G25672" s="7" t="n">
        <v>0</v>
      </c>
      <c r="H25672" s="7" t="n">
        <v>0</v>
      </c>
      <c r="I25672" s="7" t="n">
        <v>0</v>
      </c>
    </row>
    <row r="25673" spans="1:8">
      <c r="A25673" t="s">
        <v>4</v>
      </c>
      <c r="B25673" s="4" t="s">
        <v>5</v>
      </c>
      <c r="C25673" s="4" t="s">
        <v>8</v>
      </c>
      <c r="D25673" s="4" t="s">
        <v>8</v>
      </c>
      <c r="E25673" s="4" t="s">
        <v>13</v>
      </c>
      <c r="F25673" s="4" t="s">
        <v>7</v>
      </c>
    </row>
    <row r="25674" spans="1:8">
      <c r="A25674" t="n">
        <v>218815</v>
      </c>
      <c r="B25674" s="31" t="n">
        <v>45</v>
      </c>
      <c r="C25674" s="7" t="n">
        <v>5</v>
      </c>
      <c r="D25674" s="7" t="n">
        <v>3</v>
      </c>
      <c r="E25674" s="7" t="n">
        <v>3</v>
      </c>
      <c r="F25674" s="7" t="n">
        <v>0</v>
      </c>
    </row>
    <row r="25675" spans="1:8">
      <c r="A25675" t="s">
        <v>4</v>
      </c>
      <c r="B25675" s="4" t="s">
        <v>5</v>
      </c>
      <c r="C25675" s="4" t="s">
        <v>8</v>
      </c>
      <c r="D25675" s="4" t="s">
        <v>8</v>
      </c>
      <c r="E25675" s="4" t="s">
        <v>13</v>
      </c>
      <c r="F25675" s="4" t="s">
        <v>7</v>
      </c>
    </row>
    <row r="25676" spans="1:8">
      <c r="A25676" t="n">
        <v>218824</v>
      </c>
      <c r="B25676" s="31" t="n">
        <v>45</v>
      </c>
      <c r="C25676" s="7" t="n">
        <v>11</v>
      </c>
      <c r="D25676" s="7" t="n">
        <v>3</v>
      </c>
      <c r="E25676" s="7" t="n">
        <v>34</v>
      </c>
      <c r="F25676" s="7" t="n">
        <v>0</v>
      </c>
    </row>
    <row r="25677" spans="1:8">
      <c r="A25677" t="s">
        <v>4</v>
      </c>
      <c r="B25677" s="4" t="s">
        <v>5</v>
      </c>
      <c r="C25677" s="4" t="s">
        <v>8</v>
      </c>
      <c r="D25677" s="4" t="s">
        <v>7</v>
      </c>
      <c r="E25677" s="4" t="s">
        <v>9</v>
      </c>
      <c r="F25677" s="4" t="s">
        <v>9</v>
      </c>
      <c r="G25677" s="4" t="s">
        <v>9</v>
      </c>
      <c r="H25677" s="4" t="s">
        <v>9</v>
      </c>
    </row>
    <row r="25678" spans="1:8">
      <c r="A25678" t="n">
        <v>218833</v>
      </c>
      <c r="B25678" s="39" t="n">
        <v>51</v>
      </c>
      <c r="C25678" s="7" t="n">
        <v>3</v>
      </c>
      <c r="D25678" s="7" t="n">
        <v>0</v>
      </c>
      <c r="E25678" s="7" t="s">
        <v>98</v>
      </c>
      <c r="F25678" s="7" t="s">
        <v>239</v>
      </c>
      <c r="G25678" s="7" t="s">
        <v>94</v>
      </c>
      <c r="H25678" s="7" t="s">
        <v>95</v>
      </c>
    </row>
    <row r="25679" spans="1:8">
      <c r="A25679" t="s">
        <v>4</v>
      </c>
      <c r="B25679" s="4" t="s">
        <v>5</v>
      </c>
      <c r="C25679" s="4" t="s">
        <v>8</v>
      </c>
      <c r="D25679" s="4" t="s">
        <v>7</v>
      </c>
      <c r="E25679" s="4" t="s">
        <v>9</v>
      </c>
      <c r="F25679" s="4" t="s">
        <v>9</v>
      </c>
      <c r="G25679" s="4" t="s">
        <v>9</v>
      </c>
      <c r="H25679" s="4" t="s">
        <v>9</v>
      </c>
    </row>
    <row r="25680" spans="1:8">
      <c r="A25680" t="n">
        <v>218846</v>
      </c>
      <c r="B25680" s="39" t="n">
        <v>51</v>
      </c>
      <c r="C25680" s="7" t="n">
        <v>3</v>
      </c>
      <c r="D25680" s="7" t="n">
        <v>1</v>
      </c>
      <c r="E25680" s="7" t="s">
        <v>98</v>
      </c>
      <c r="F25680" s="7" t="s">
        <v>239</v>
      </c>
      <c r="G25680" s="7" t="s">
        <v>94</v>
      </c>
      <c r="H25680" s="7" t="s">
        <v>95</v>
      </c>
    </row>
    <row r="25681" spans="1:9">
      <c r="A25681" t="s">
        <v>4</v>
      </c>
      <c r="B25681" s="4" t="s">
        <v>5</v>
      </c>
      <c r="C25681" s="4" t="s">
        <v>8</v>
      </c>
      <c r="D25681" s="4" t="s">
        <v>7</v>
      </c>
      <c r="E25681" s="4" t="s">
        <v>9</v>
      </c>
      <c r="F25681" s="4" t="s">
        <v>9</v>
      </c>
      <c r="G25681" s="4" t="s">
        <v>9</v>
      </c>
      <c r="H25681" s="4" t="s">
        <v>9</v>
      </c>
    </row>
    <row r="25682" spans="1:9">
      <c r="A25682" t="n">
        <v>218859</v>
      </c>
      <c r="B25682" s="39" t="n">
        <v>51</v>
      </c>
      <c r="C25682" s="7" t="n">
        <v>3</v>
      </c>
      <c r="D25682" s="7" t="n">
        <v>2</v>
      </c>
      <c r="E25682" s="7" t="s">
        <v>98</v>
      </c>
      <c r="F25682" s="7" t="s">
        <v>239</v>
      </c>
      <c r="G25682" s="7" t="s">
        <v>94</v>
      </c>
      <c r="H25682" s="7" t="s">
        <v>95</v>
      </c>
    </row>
    <row r="25683" spans="1:9">
      <c r="A25683" t="s">
        <v>4</v>
      </c>
      <c r="B25683" s="4" t="s">
        <v>5</v>
      </c>
      <c r="C25683" s="4" t="s">
        <v>8</v>
      </c>
      <c r="D25683" s="4" t="s">
        <v>7</v>
      </c>
      <c r="E25683" s="4" t="s">
        <v>9</v>
      </c>
      <c r="F25683" s="4" t="s">
        <v>9</v>
      </c>
      <c r="G25683" s="4" t="s">
        <v>9</v>
      </c>
      <c r="H25683" s="4" t="s">
        <v>9</v>
      </c>
    </row>
    <row r="25684" spans="1:9">
      <c r="A25684" t="n">
        <v>218872</v>
      </c>
      <c r="B25684" s="39" t="n">
        <v>51</v>
      </c>
      <c r="C25684" s="7" t="n">
        <v>3</v>
      </c>
      <c r="D25684" s="7" t="n">
        <v>3</v>
      </c>
      <c r="E25684" s="7" t="s">
        <v>98</v>
      </c>
      <c r="F25684" s="7" t="s">
        <v>239</v>
      </c>
      <c r="G25684" s="7" t="s">
        <v>94</v>
      </c>
      <c r="H25684" s="7" t="s">
        <v>95</v>
      </c>
    </row>
    <row r="25685" spans="1:9">
      <c r="A25685" t="s">
        <v>4</v>
      </c>
      <c r="B25685" s="4" t="s">
        <v>5</v>
      </c>
      <c r="C25685" s="4" t="s">
        <v>8</v>
      </c>
      <c r="D25685" s="4" t="s">
        <v>7</v>
      </c>
      <c r="E25685" s="4" t="s">
        <v>9</v>
      </c>
      <c r="F25685" s="4" t="s">
        <v>9</v>
      </c>
      <c r="G25685" s="4" t="s">
        <v>9</v>
      </c>
      <c r="H25685" s="4" t="s">
        <v>9</v>
      </c>
    </row>
    <row r="25686" spans="1:9">
      <c r="A25686" t="n">
        <v>218885</v>
      </c>
      <c r="B25686" s="39" t="n">
        <v>51</v>
      </c>
      <c r="C25686" s="7" t="n">
        <v>3</v>
      </c>
      <c r="D25686" s="7" t="n">
        <v>4</v>
      </c>
      <c r="E25686" s="7" t="s">
        <v>98</v>
      </c>
      <c r="F25686" s="7" t="s">
        <v>239</v>
      </c>
      <c r="G25686" s="7" t="s">
        <v>94</v>
      </c>
      <c r="H25686" s="7" t="s">
        <v>95</v>
      </c>
    </row>
    <row r="25687" spans="1:9">
      <c r="A25687" t="s">
        <v>4</v>
      </c>
      <c r="B25687" s="4" t="s">
        <v>5</v>
      </c>
      <c r="C25687" s="4" t="s">
        <v>8</v>
      </c>
      <c r="D25687" s="4" t="s">
        <v>7</v>
      </c>
      <c r="E25687" s="4" t="s">
        <v>9</v>
      </c>
      <c r="F25687" s="4" t="s">
        <v>9</v>
      </c>
      <c r="G25687" s="4" t="s">
        <v>9</v>
      </c>
      <c r="H25687" s="4" t="s">
        <v>9</v>
      </c>
    </row>
    <row r="25688" spans="1:9">
      <c r="A25688" t="n">
        <v>218898</v>
      </c>
      <c r="B25688" s="39" t="n">
        <v>51</v>
      </c>
      <c r="C25688" s="7" t="n">
        <v>3</v>
      </c>
      <c r="D25688" s="7" t="n">
        <v>5</v>
      </c>
      <c r="E25688" s="7" t="s">
        <v>98</v>
      </c>
      <c r="F25688" s="7" t="s">
        <v>239</v>
      </c>
      <c r="G25688" s="7" t="s">
        <v>94</v>
      </c>
      <c r="H25688" s="7" t="s">
        <v>95</v>
      </c>
    </row>
    <row r="25689" spans="1:9">
      <c r="A25689" t="s">
        <v>4</v>
      </c>
      <c r="B25689" s="4" t="s">
        <v>5</v>
      </c>
      <c r="C25689" s="4" t="s">
        <v>8</v>
      </c>
      <c r="D25689" s="4" t="s">
        <v>7</v>
      </c>
      <c r="E25689" s="4" t="s">
        <v>9</v>
      </c>
      <c r="F25689" s="4" t="s">
        <v>9</v>
      </c>
      <c r="G25689" s="4" t="s">
        <v>9</v>
      </c>
      <c r="H25689" s="4" t="s">
        <v>9</v>
      </c>
    </row>
    <row r="25690" spans="1:9">
      <c r="A25690" t="n">
        <v>218911</v>
      </c>
      <c r="B25690" s="39" t="n">
        <v>51</v>
      </c>
      <c r="C25690" s="7" t="n">
        <v>3</v>
      </c>
      <c r="D25690" s="7" t="n">
        <v>6</v>
      </c>
      <c r="E25690" s="7" t="s">
        <v>98</v>
      </c>
      <c r="F25690" s="7" t="s">
        <v>239</v>
      </c>
      <c r="G25690" s="7" t="s">
        <v>94</v>
      </c>
      <c r="H25690" s="7" t="s">
        <v>95</v>
      </c>
    </row>
    <row r="25691" spans="1:9">
      <c r="A25691" t="s">
        <v>4</v>
      </c>
      <c r="B25691" s="4" t="s">
        <v>5</v>
      </c>
      <c r="C25691" s="4" t="s">
        <v>8</v>
      </c>
      <c r="D25691" s="4" t="s">
        <v>7</v>
      </c>
      <c r="E25691" s="4" t="s">
        <v>9</v>
      </c>
      <c r="F25691" s="4" t="s">
        <v>9</v>
      </c>
      <c r="G25691" s="4" t="s">
        <v>9</v>
      </c>
      <c r="H25691" s="4" t="s">
        <v>9</v>
      </c>
    </row>
    <row r="25692" spans="1:9">
      <c r="A25692" t="n">
        <v>218924</v>
      </c>
      <c r="B25692" s="39" t="n">
        <v>51</v>
      </c>
      <c r="C25692" s="7" t="n">
        <v>3</v>
      </c>
      <c r="D25692" s="7" t="n">
        <v>7</v>
      </c>
      <c r="E25692" s="7" t="s">
        <v>98</v>
      </c>
      <c r="F25692" s="7" t="s">
        <v>239</v>
      </c>
      <c r="G25692" s="7" t="s">
        <v>94</v>
      </c>
      <c r="H25692" s="7" t="s">
        <v>95</v>
      </c>
    </row>
    <row r="25693" spans="1:9">
      <c r="A25693" t="s">
        <v>4</v>
      </c>
      <c r="B25693" s="4" t="s">
        <v>5</v>
      </c>
      <c r="C25693" s="4" t="s">
        <v>8</v>
      </c>
      <c r="D25693" s="4" t="s">
        <v>7</v>
      </c>
      <c r="E25693" s="4" t="s">
        <v>9</v>
      </c>
      <c r="F25693" s="4" t="s">
        <v>9</v>
      </c>
      <c r="G25693" s="4" t="s">
        <v>9</v>
      </c>
      <c r="H25693" s="4" t="s">
        <v>9</v>
      </c>
    </row>
    <row r="25694" spans="1:9">
      <c r="A25694" t="n">
        <v>218937</v>
      </c>
      <c r="B25694" s="39" t="n">
        <v>51</v>
      </c>
      <c r="C25694" s="7" t="n">
        <v>3</v>
      </c>
      <c r="D25694" s="7" t="n">
        <v>8</v>
      </c>
      <c r="E25694" s="7" t="s">
        <v>98</v>
      </c>
      <c r="F25694" s="7" t="s">
        <v>239</v>
      </c>
      <c r="G25694" s="7" t="s">
        <v>94</v>
      </c>
      <c r="H25694" s="7" t="s">
        <v>95</v>
      </c>
    </row>
    <row r="25695" spans="1:9">
      <c r="A25695" t="s">
        <v>4</v>
      </c>
      <c r="B25695" s="4" t="s">
        <v>5</v>
      </c>
      <c r="C25695" s="4" t="s">
        <v>8</v>
      </c>
      <c r="D25695" s="4" t="s">
        <v>7</v>
      </c>
      <c r="E25695" s="4" t="s">
        <v>9</v>
      </c>
      <c r="F25695" s="4" t="s">
        <v>9</v>
      </c>
      <c r="G25695" s="4" t="s">
        <v>9</v>
      </c>
      <c r="H25695" s="4" t="s">
        <v>9</v>
      </c>
    </row>
    <row r="25696" spans="1:9">
      <c r="A25696" t="n">
        <v>218950</v>
      </c>
      <c r="B25696" s="39" t="n">
        <v>51</v>
      </c>
      <c r="C25696" s="7" t="n">
        <v>3</v>
      </c>
      <c r="D25696" s="7" t="n">
        <v>9</v>
      </c>
      <c r="E25696" s="7" t="s">
        <v>98</v>
      </c>
      <c r="F25696" s="7" t="s">
        <v>239</v>
      </c>
      <c r="G25696" s="7" t="s">
        <v>94</v>
      </c>
      <c r="H25696" s="7" t="s">
        <v>95</v>
      </c>
    </row>
    <row r="25697" spans="1:8">
      <c r="A25697" t="s">
        <v>4</v>
      </c>
      <c r="B25697" s="4" t="s">
        <v>5</v>
      </c>
      <c r="C25697" s="4" t="s">
        <v>8</v>
      </c>
      <c r="D25697" s="4" t="s">
        <v>7</v>
      </c>
    </row>
    <row r="25698" spans="1:8">
      <c r="A25698" t="n">
        <v>218963</v>
      </c>
      <c r="B25698" s="27" t="n">
        <v>58</v>
      </c>
      <c r="C25698" s="7" t="n">
        <v>255</v>
      </c>
      <c r="D25698" s="7" t="n">
        <v>0</v>
      </c>
    </row>
    <row r="25699" spans="1:8">
      <c r="A25699" t="s">
        <v>4</v>
      </c>
      <c r="B25699" s="4" t="s">
        <v>5</v>
      </c>
      <c r="C25699" s="4" t="s">
        <v>7</v>
      </c>
      <c r="D25699" s="4" t="s">
        <v>8</v>
      </c>
      <c r="E25699" s="4" t="s">
        <v>13</v>
      </c>
      <c r="F25699" s="4" t="s">
        <v>7</v>
      </c>
    </row>
    <row r="25700" spans="1:8">
      <c r="A25700" t="n">
        <v>218967</v>
      </c>
      <c r="B25700" s="63" t="n">
        <v>59</v>
      </c>
      <c r="C25700" s="7" t="n">
        <v>0</v>
      </c>
      <c r="D25700" s="7" t="n">
        <v>8</v>
      </c>
      <c r="E25700" s="7" t="n">
        <v>0.150000005960464</v>
      </c>
      <c r="F25700" s="7" t="n">
        <v>0</v>
      </c>
    </row>
    <row r="25701" spans="1:8">
      <c r="A25701" t="s">
        <v>4</v>
      </c>
      <c r="B25701" s="4" t="s">
        <v>5</v>
      </c>
      <c r="C25701" s="4" t="s">
        <v>7</v>
      </c>
      <c r="D25701" s="4" t="s">
        <v>8</v>
      </c>
      <c r="E25701" s="4" t="s">
        <v>13</v>
      </c>
      <c r="F25701" s="4" t="s">
        <v>7</v>
      </c>
    </row>
    <row r="25702" spans="1:8">
      <c r="A25702" t="n">
        <v>218977</v>
      </c>
      <c r="B25702" s="63" t="n">
        <v>59</v>
      </c>
      <c r="C25702" s="7" t="n">
        <v>1</v>
      </c>
      <c r="D25702" s="7" t="n">
        <v>8</v>
      </c>
      <c r="E25702" s="7" t="n">
        <v>0.150000005960464</v>
      </c>
      <c r="F25702" s="7" t="n">
        <v>0</v>
      </c>
    </row>
    <row r="25703" spans="1:8">
      <c r="A25703" t="s">
        <v>4</v>
      </c>
      <c r="B25703" s="4" t="s">
        <v>5</v>
      </c>
      <c r="C25703" s="4" t="s">
        <v>7</v>
      </c>
      <c r="D25703" s="4" t="s">
        <v>8</v>
      </c>
      <c r="E25703" s="4" t="s">
        <v>13</v>
      </c>
      <c r="F25703" s="4" t="s">
        <v>7</v>
      </c>
    </row>
    <row r="25704" spans="1:8">
      <c r="A25704" t="n">
        <v>218987</v>
      </c>
      <c r="B25704" s="63" t="n">
        <v>59</v>
      </c>
      <c r="C25704" s="7" t="n">
        <v>2</v>
      </c>
      <c r="D25704" s="7" t="n">
        <v>8</v>
      </c>
      <c r="E25704" s="7" t="n">
        <v>0.150000005960464</v>
      </c>
      <c r="F25704" s="7" t="n">
        <v>0</v>
      </c>
    </row>
    <row r="25705" spans="1:8">
      <c r="A25705" t="s">
        <v>4</v>
      </c>
      <c r="B25705" s="4" t="s">
        <v>5</v>
      </c>
      <c r="C25705" s="4" t="s">
        <v>7</v>
      </c>
      <c r="D25705" s="4" t="s">
        <v>8</v>
      </c>
      <c r="E25705" s="4" t="s">
        <v>13</v>
      </c>
      <c r="F25705" s="4" t="s">
        <v>7</v>
      </c>
    </row>
    <row r="25706" spans="1:8">
      <c r="A25706" t="n">
        <v>218997</v>
      </c>
      <c r="B25706" s="63" t="n">
        <v>59</v>
      </c>
      <c r="C25706" s="7" t="n">
        <v>3</v>
      </c>
      <c r="D25706" s="7" t="n">
        <v>8</v>
      </c>
      <c r="E25706" s="7" t="n">
        <v>0.150000005960464</v>
      </c>
      <c r="F25706" s="7" t="n">
        <v>0</v>
      </c>
    </row>
    <row r="25707" spans="1:8">
      <c r="A25707" t="s">
        <v>4</v>
      </c>
      <c r="B25707" s="4" t="s">
        <v>5</v>
      </c>
      <c r="C25707" s="4" t="s">
        <v>7</v>
      </c>
      <c r="D25707" s="4" t="s">
        <v>8</v>
      </c>
      <c r="E25707" s="4" t="s">
        <v>13</v>
      </c>
      <c r="F25707" s="4" t="s">
        <v>7</v>
      </c>
    </row>
    <row r="25708" spans="1:8">
      <c r="A25708" t="n">
        <v>219007</v>
      </c>
      <c r="B25708" s="63" t="n">
        <v>59</v>
      </c>
      <c r="C25708" s="7" t="n">
        <v>4</v>
      </c>
      <c r="D25708" s="7" t="n">
        <v>8</v>
      </c>
      <c r="E25708" s="7" t="n">
        <v>0.150000005960464</v>
      </c>
      <c r="F25708" s="7" t="n">
        <v>0</v>
      </c>
    </row>
    <row r="25709" spans="1:8">
      <c r="A25709" t="s">
        <v>4</v>
      </c>
      <c r="B25709" s="4" t="s">
        <v>5</v>
      </c>
      <c r="C25709" s="4" t="s">
        <v>7</v>
      </c>
      <c r="D25709" s="4" t="s">
        <v>8</v>
      </c>
      <c r="E25709" s="4" t="s">
        <v>13</v>
      </c>
      <c r="F25709" s="4" t="s">
        <v>7</v>
      </c>
    </row>
    <row r="25710" spans="1:8">
      <c r="A25710" t="n">
        <v>219017</v>
      </c>
      <c r="B25710" s="63" t="n">
        <v>59</v>
      </c>
      <c r="C25710" s="7" t="n">
        <v>5</v>
      </c>
      <c r="D25710" s="7" t="n">
        <v>8</v>
      </c>
      <c r="E25710" s="7" t="n">
        <v>0.150000005960464</v>
      </c>
      <c r="F25710" s="7" t="n">
        <v>0</v>
      </c>
    </row>
    <row r="25711" spans="1:8">
      <c r="A25711" t="s">
        <v>4</v>
      </c>
      <c r="B25711" s="4" t="s">
        <v>5</v>
      </c>
      <c r="C25711" s="4" t="s">
        <v>7</v>
      </c>
      <c r="D25711" s="4" t="s">
        <v>8</v>
      </c>
      <c r="E25711" s="4" t="s">
        <v>13</v>
      </c>
      <c r="F25711" s="4" t="s">
        <v>7</v>
      </c>
    </row>
    <row r="25712" spans="1:8">
      <c r="A25712" t="n">
        <v>219027</v>
      </c>
      <c r="B25712" s="63" t="n">
        <v>59</v>
      </c>
      <c r="C25712" s="7" t="n">
        <v>6</v>
      </c>
      <c r="D25712" s="7" t="n">
        <v>8</v>
      </c>
      <c r="E25712" s="7" t="n">
        <v>0.150000005960464</v>
      </c>
      <c r="F25712" s="7" t="n">
        <v>0</v>
      </c>
    </row>
    <row r="25713" spans="1:6">
      <c r="A25713" t="s">
        <v>4</v>
      </c>
      <c r="B25713" s="4" t="s">
        <v>5</v>
      </c>
      <c r="C25713" s="4" t="s">
        <v>7</v>
      </c>
      <c r="D25713" s="4" t="s">
        <v>8</v>
      </c>
      <c r="E25713" s="4" t="s">
        <v>13</v>
      </c>
      <c r="F25713" s="4" t="s">
        <v>7</v>
      </c>
    </row>
    <row r="25714" spans="1:6">
      <c r="A25714" t="n">
        <v>219037</v>
      </c>
      <c r="B25714" s="63" t="n">
        <v>59</v>
      </c>
      <c r="C25714" s="7" t="n">
        <v>7</v>
      </c>
      <c r="D25714" s="7" t="n">
        <v>8</v>
      </c>
      <c r="E25714" s="7" t="n">
        <v>0.150000005960464</v>
      </c>
      <c r="F25714" s="7" t="n">
        <v>0</v>
      </c>
    </row>
    <row r="25715" spans="1:6">
      <c r="A25715" t="s">
        <v>4</v>
      </c>
      <c r="B25715" s="4" t="s">
        <v>5</v>
      </c>
      <c r="C25715" s="4" t="s">
        <v>7</v>
      </c>
      <c r="D25715" s="4" t="s">
        <v>8</v>
      </c>
      <c r="E25715" s="4" t="s">
        <v>13</v>
      </c>
      <c r="F25715" s="4" t="s">
        <v>7</v>
      </c>
    </row>
    <row r="25716" spans="1:6">
      <c r="A25716" t="n">
        <v>219047</v>
      </c>
      <c r="B25716" s="63" t="n">
        <v>59</v>
      </c>
      <c r="C25716" s="7" t="n">
        <v>8</v>
      </c>
      <c r="D25716" s="7" t="n">
        <v>8</v>
      </c>
      <c r="E25716" s="7" t="n">
        <v>0.150000005960464</v>
      </c>
      <c r="F25716" s="7" t="n">
        <v>0</v>
      </c>
    </row>
    <row r="25717" spans="1:6">
      <c r="A25717" t="s">
        <v>4</v>
      </c>
      <c r="B25717" s="4" t="s">
        <v>5</v>
      </c>
      <c r="C25717" s="4" t="s">
        <v>7</v>
      </c>
      <c r="D25717" s="4" t="s">
        <v>8</v>
      </c>
      <c r="E25717" s="4" t="s">
        <v>13</v>
      </c>
      <c r="F25717" s="4" t="s">
        <v>7</v>
      </c>
    </row>
    <row r="25718" spans="1:6">
      <c r="A25718" t="n">
        <v>219057</v>
      </c>
      <c r="B25718" s="63" t="n">
        <v>59</v>
      </c>
      <c r="C25718" s="7" t="n">
        <v>9</v>
      </c>
      <c r="D25718" s="7" t="n">
        <v>8</v>
      </c>
      <c r="E25718" s="7" t="n">
        <v>0.150000005960464</v>
      </c>
      <c r="F25718" s="7" t="n">
        <v>0</v>
      </c>
    </row>
    <row r="25719" spans="1:6">
      <c r="A25719" t="s">
        <v>4</v>
      </c>
      <c r="B25719" s="4" t="s">
        <v>5</v>
      </c>
      <c r="C25719" s="4" t="s">
        <v>7</v>
      </c>
    </row>
    <row r="25720" spans="1:6">
      <c r="A25720" t="n">
        <v>219067</v>
      </c>
      <c r="B25720" s="25" t="n">
        <v>16</v>
      </c>
      <c r="C25720" s="7" t="n">
        <v>2000</v>
      </c>
    </row>
    <row r="25721" spans="1:6">
      <c r="A25721" t="s">
        <v>4</v>
      </c>
      <c r="B25721" s="4" t="s">
        <v>5</v>
      </c>
      <c r="C25721" s="4" t="s">
        <v>7</v>
      </c>
      <c r="D25721" s="4" t="s">
        <v>8</v>
      </c>
      <c r="E25721" s="4" t="s">
        <v>13</v>
      </c>
      <c r="F25721" s="4" t="s">
        <v>7</v>
      </c>
    </row>
    <row r="25722" spans="1:6">
      <c r="A25722" t="n">
        <v>219070</v>
      </c>
      <c r="B25722" s="63" t="n">
        <v>59</v>
      </c>
      <c r="C25722" s="7" t="n">
        <v>0</v>
      </c>
      <c r="D25722" s="7" t="n">
        <v>255</v>
      </c>
      <c r="E25722" s="7" t="n">
        <v>0</v>
      </c>
      <c r="F25722" s="7" t="n">
        <v>0</v>
      </c>
    </row>
    <row r="25723" spans="1:6">
      <c r="A25723" t="s">
        <v>4</v>
      </c>
      <c r="B25723" s="4" t="s">
        <v>5</v>
      </c>
      <c r="C25723" s="4" t="s">
        <v>7</v>
      </c>
      <c r="D25723" s="4" t="s">
        <v>8</v>
      </c>
      <c r="E25723" s="4" t="s">
        <v>13</v>
      </c>
      <c r="F25723" s="4" t="s">
        <v>7</v>
      </c>
    </row>
    <row r="25724" spans="1:6">
      <c r="A25724" t="n">
        <v>219080</v>
      </c>
      <c r="B25724" s="63" t="n">
        <v>59</v>
      </c>
      <c r="C25724" s="7" t="n">
        <v>1</v>
      </c>
      <c r="D25724" s="7" t="n">
        <v>255</v>
      </c>
      <c r="E25724" s="7" t="n">
        <v>0</v>
      </c>
      <c r="F25724" s="7" t="n">
        <v>0</v>
      </c>
    </row>
    <row r="25725" spans="1:6">
      <c r="A25725" t="s">
        <v>4</v>
      </c>
      <c r="B25725" s="4" t="s">
        <v>5</v>
      </c>
      <c r="C25725" s="4" t="s">
        <v>7</v>
      </c>
      <c r="D25725" s="4" t="s">
        <v>8</v>
      </c>
      <c r="E25725" s="4" t="s">
        <v>13</v>
      </c>
      <c r="F25725" s="4" t="s">
        <v>7</v>
      </c>
    </row>
    <row r="25726" spans="1:6">
      <c r="A25726" t="n">
        <v>219090</v>
      </c>
      <c r="B25726" s="63" t="n">
        <v>59</v>
      </c>
      <c r="C25726" s="7" t="n">
        <v>2</v>
      </c>
      <c r="D25726" s="7" t="n">
        <v>255</v>
      </c>
      <c r="E25726" s="7" t="n">
        <v>0</v>
      </c>
      <c r="F25726" s="7" t="n">
        <v>0</v>
      </c>
    </row>
    <row r="25727" spans="1:6">
      <c r="A25727" t="s">
        <v>4</v>
      </c>
      <c r="B25727" s="4" t="s">
        <v>5</v>
      </c>
      <c r="C25727" s="4" t="s">
        <v>7</v>
      </c>
      <c r="D25727" s="4" t="s">
        <v>8</v>
      </c>
      <c r="E25727" s="4" t="s">
        <v>13</v>
      </c>
      <c r="F25727" s="4" t="s">
        <v>7</v>
      </c>
    </row>
    <row r="25728" spans="1:6">
      <c r="A25728" t="n">
        <v>219100</v>
      </c>
      <c r="B25728" s="63" t="n">
        <v>59</v>
      </c>
      <c r="C25728" s="7" t="n">
        <v>3</v>
      </c>
      <c r="D25728" s="7" t="n">
        <v>255</v>
      </c>
      <c r="E25728" s="7" t="n">
        <v>0</v>
      </c>
      <c r="F25728" s="7" t="n">
        <v>0</v>
      </c>
    </row>
    <row r="25729" spans="1:6">
      <c r="A25729" t="s">
        <v>4</v>
      </c>
      <c r="B25729" s="4" t="s">
        <v>5</v>
      </c>
      <c r="C25729" s="4" t="s">
        <v>7</v>
      </c>
      <c r="D25729" s="4" t="s">
        <v>8</v>
      </c>
      <c r="E25729" s="4" t="s">
        <v>13</v>
      </c>
      <c r="F25729" s="4" t="s">
        <v>7</v>
      </c>
    </row>
    <row r="25730" spans="1:6">
      <c r="A25730" t="n">
        <v>219110</v>
      </c>
      <c r="B25730" s="63" t="n">
        <v>59</v>
      </c>
      <c r="C25730" s="7" t="n">
        <v>4</v>
      </c>
      <c r="D25730" s="7" t="n">
        <v>255</v>
      </c>
      <c r="E25730" s="7" t="n">
        <v>0</v>
      </c>
      <c r="F25730" s="7" t="n">
        <v>0</v>
      </c>
    </row>
    <row r="25731" spans="1:6">
      <c r="A25731" t="s">
        <v>4</v>
      </c>
      <c r="B25731" s="4" t="s">
        <v>5</v>
      </c>
      <c r="C25731" s="4" t="s">
        <v>7</v>
      </c>
      <c r="D25731" s="4" t="s">
        <v>8</v>
      </c>
      <c r="E25731" s="4" t="s">
        <v>13</v>
      </c>
      <c r="F25731" s="4" t="s">
        <v>7</v>
      </c>
    </row>
    <row r="25732" spans="1:6">
      <c r="A25732" t="n">
        <v>219120</v>
      </c>
      <c r="B25732" s="63" t="n">
        <v>59</v>
      </c>
      <c r="C25732" s="7" t="n">
        <v>5</v>
      </c>
      <c r="D25732" s="7" t="n">
        <v>255</v>
      </c>
      <c r="E25732" s="7" t="n">
        <v>0</v>
      </c>
      <c r="F25732" s="7" t="n">
        <v>0</v>
      </c>
    </row>
    <row r="25733" spans="1:6">
      <c r="A25733" t="s">
        <v>4</v>
      </c>
      <c r="B25733" s="4" t="s">
        <v>5</v>
      </c>
      <c r="C25733" s="4" t="s">
        <v>7</v>
      </c>
      <c r="D25733" s="4" t="s">
        <v>8</v>
      </c>
      <c r="E25733" s="4" t="s">
        <v>13</v>
      </c>
      <c r="F25733" s="4" t="s">
        <v>7</v>
      </c>
    </row>
    <row r="25734" spans="1:6">
      <c r="A25734" t="n">
        <v>219130</v>
      </c>
      <c r="B25734" s="63" t="n">
        <v>59</v>
      </c>
      <c r="C25734" s="7" t="n">
        <v>6</v>
      </c>
      <c r="D25734" s="7" t="n">
        <v>255</v>
      </c>
      <c r="E25734" s="7" t="n">
        <v>0</v>
      </c>
      <c r="F25734" s="7" t="n">
        <v>0</v>
      </c>
    </row>
    <row r="25735" spans="1:6">
      <c r="A25735" t="s">
        <v>4</v>
      </c>
      <c r="B25735" s="4" t="s">
        <v>5</v>
      </c>
      <c r="C25735" s="4" t="s">
        <v>7</v>
      </c>
      <c r="D25735" s="4" t="s">
        <v>8</v>
      </c>
      <c r="E25735" s="4" t="s">
        <v>13</v>
      </c>
      <c r="F25735" s="4" t="s">
        <v>7</v>
      </c>
    </row>
    <row r="25736" spans="1:6">
      <c r="A25736" t="n">
        <v>219140</v>
      </c>
      <c r="B25736" s="63" t="n">
        <v>59</v>
      </c>
      <c r="C25736" s="7" t="n">
        <v>7</v>
      </c>
      <c r="D25736" s="7" t="n">
        <v>255</v>
      </c>
      <c r="E25736" s="7" t="n">
        <v>0</v>
      </c>
      <c r="F25736" s="7" t="n">
        <v>0</v>
      </c>
    </row>
    <row r="25737" spans="1:6">
      <c r="A25737" t="s">
        <v>4</v>
      </c>
      <c r="B25737" s="4" t="s">
        <v>5</v>
      </c>
      <c r="C25737" s="4" t="s">
        <v>7</v>
      </c>
      <c r="D25737" s="4" t="s">
        <v>8</v>
      </c>
      <c r="E25737" s="4" t="s">
        <v>13</v>
      </c>
      <c r="F25737" s="4" t="s">
        <v>7</v>
      </c>
    </row>
    <row r="25738" spans="1:6">
      <c r="A25738" t="n">
        <v>219150</v>
      </c>
      <c r="B25738" s="63" t="n">
        <v>59</v>
      </c>
      <c r="C25738" s="7" t="n">
        <v>8</v>
      </c>
      <c r="D25738" s="7" t="n">
        <v>255</v>
      </c>
      <c r="E25738" s="7" t="n">
        <v>0</v>
      </c>
      <c r="F25738" s="7" t="n">
        <v>0</v>
      </c>
    </row>
    <row r="25739" spans="1:6">
      <c r="A25739" t="s">
        <v>4</v>
      </c>
      <c r="B25739" s="4" t="s">
        <v>5</v>
      </c>
      <c r="C25739" s="4" t="s">
        <v>7</v>
      </c>
      <c r="D25739" s="4" t="s">
        <v>8</v>
      </c>
      <c r="E25739" s="4" t="s">
        <v>13</v>
      </c>
      <c r="F25739" s="4" t="s">
        <v>7</v>
      </c>
    </row>
    <row r="25740" spans="1:6">
      <c r="A25740" t="n">
        <v>219160</v>
      </c>
      <c r="B25740" s="63" t="n">
        <v>59</v>
      </c>
      <c r="C25740" s="7" t="n">
        <v>9</v>
      </c>
      <c r="D25740" s="7" t="n">
        <v>255</v>
      </c>
      <c r="E25740" s="7" t="n">
        <v>0</v>
      </c>
      <c r="F25740" s="7" t="n">
        <v>0</v>
      </c>
    </row>
    <row r="25741" spans="1:6">
      <c r="A25741" t="s">
        <v>4</v>
      </c>
      <c r="B25741" s="4" t="s">
        <v>5</v>
      </c>
      <c r="C25741" s="4" t="s">
        <v>7</v>
      </c>
    </row>
    <row r="25742" spans="1:6">
      <c r="A25742" t="n">
        <v>219170</v>
      </c>
      <c r="B25742" s="25" t="n">
        <v>16</v>
      </c>
      <c r="C25742" s="7" t="n">
        <v>300</v>
      </c>
    </row>
    <row r="25743" spans="1:6">
      <c r="A25743" t="s">
        <v>4</v>
      </c>
      <c r="B25743" s="4" t="s">
        <v>5</v>
      </c>
      <c r="C25743" s="4" t="s">
        <v>7</v>
      </c>
      <c r="D25743" s="4" t="s">
        <v>13</v>
      </c>
      <c r="E25743" s="4" t="s">
        <v>14</v>
      </c>
      <c r="F25743" s="4" t="s">
        <v>13</v>
      </c>
      <c r="G25743" s="4" t="s">
        <v>13</v>
      </c>
      <c r="H25743" s="4" t="s">
        <v>8</v>
      </c>
    </row>
    <row r="25744" spans="1:6">
      <c r="A25744" t="n">
        <v>219173</v>
      </c>
      <c r="B25744" s="87" t="n">
        <v>100</v>
      </c>
      <c r="C25744" s="7" t="n">
        <v>8</v>
      </c>
      <c r="D25744" s="7" t="n">
        <v>-1.04999995231628</v>
      </c>
      <c r="E25744" s="7" t="n">
        <v>1078774989</v>
      </c>
      <c r="F25744" s="7" t="n">
        <v>41.6500015258789</v>
      </c>
      <c r="G25744" s="7" t="n">
        <v>10</v>
      </c>
      <c r="H25744" s="7" t="n">
        <v>0</v>
      </c>
    </row>
    <row r="25745" spans="1:8">
      <c r="A25745" t="s">
        <v>4</v>
      </c>
      <c r="B25745" s="4" t="s">
        <v>5</v>
      </c>
      <c r="C25745" s="4" t="s">
        <v>7</v>
      </c>
    </row>
    <row r="25746" spans="1:8">
      <c r="A25746" t="n">
        <v>219193</v>
      </c>
      <c r="B25746" s="88" t="n">
        <v>54</v>
      </c>
      <c r="C25746" s="7" t="n">
        <v>8</v>
      </c>
    </row>
    <row r="25747" spans="1:8">
      <c r="A25747" t="s">
        <v>4</v>
      </c>
      <c r="B25747" s="4" t="s">
        <v>5</v>
      </c>
      <c r="C25747" s="4" t="s">
        <v>8</v>
      </c>
      <c r="D25747" s="4" t="s">
        <v>7</v>
      </c>
      <c r="E25747" s="4" t="s">
        <v>9</v>
      </c>
    </row>
    <row r="25748" spans="1:8">
      <c r="A25748" t="n">
        <v>219196</v>
      </c>
      <c r="B25748" s="39" t="n">
        <v>51</v>
      </c>
      <c r="C25748" s="7" t="n">
        <v>4</v>
      </c>
      <c r="D25748" s="7" t="n">
        <v>8</v>
      </c>
      <c r="E25748" s="7" t="s">
        <v>267</v>
      </c>
    </row>
    <row r="25749" spans="1:8">
      <c r="A25749" t="s">
        <v>4</v>
      </c>
      <c r="B25749" s="4" t="s">
        <v>5</v>
      </c>
      <c r="C25749" s="4" t="s">
        <v>7</v>
      </c>
    </row>
    <row r="25750" spans="1:8">
      <c r="A25750" t="n">
        <v>219209</v>
      </c>
      <c r="B25750" s="25" t="n">
        <v>16</v>
      </c>
      <c r="C25750" s="7" t="n">
        <v>0</v>
      </c>
    </row>
    <row r="25751" spans="1:8">
      <c r="A25751" t="s">
        <v>4</v>
      </c>
      <c r="B25751" s="4" t="s">
        <v>5</v>
      </c>
      <c r="C25751" s="4" t="s">
        <v>7</v>
      </c>
      <c r="D25751" s="4" t="s">
        <v>8</v>
      </c>
      <c r="E25751" s="4" t="s">
        <v>8</v>
      </c>
      <c r="F25751" s="4" t="s">
        <v>14</v>
      </c>
      <c r="G25751" s="4" t="s">
        <v>74</v>
      </c>
      <c r="H25751" s="4" t="s">
        <v>8</v>
      </c>
      <c r="I25751" s="4" t="s">
        <v>8</v>
      </c>
    </row>
    <row r="25752" spans="1:8">
      <c r="A25752" t="n">
        <v>219212</v>
      </c>
      <c r="B25752" s="40" t="n">
        <v>26</v>
      </c>
      <c r="C25752" s="7" t="n">
        <v>8</v>
      </c>
      <c r="D25752" s="7" t="n">
        <v>19</v>
      </c>
      <c r="E25752" s="7" t="n">
        <v>17</v>
      </c>
      <c r="F25752" s="7" t="n">
        <v>9374</v>
      </c>
      <c r="G25752" s="7" t="s">
        <v>1303</v>
      </c>
      <c r="H25752" s="7" t="n">
        <v>2</v>
      </c>
      <c r="I25752" s="7" t="n">
        <v>0</v>
      </c>
    </row>
    <row r="25753" spans="1:8">
      <c r="A25753" t="s">
        <v>4</v>
      </c>
      <c r="B25753" s="4" t="s">
        <v>5</v>
      </c>
    </row>
    <row r="25754" spans="1:8">
      <c r="A25754" t="n">
        <v>219263</v>
      </c>
      <c r="B25754" s="41" t="n">
        <v>28</v>
      </c>
    </row>
    <row r="25755" spans="1:8">
      <c r="A25755" t="s">
        <v>4</v>
      </c>
      <c r="B25755" s="4" t="s">
        <v>5</v>
      </c>
      <c r="C25755" s="4" t="s">
        <v>7</v>
      </c>
      <c r="D25755" s="4" t="s">
        <v>8</v>
      </c>
      <c r="E25755" s="4" t="s">
        <v>8</v>
      </c>
      <c r="F25755" s="4" t="s">
        <v>9</v>
      </c>
    </row>
    <row r="25756" spans="1:8">
      <c r="A25756" t="n">
        <v>219264</v>
      </c>
      <c r="B25756" s="22" t="n">
        <v>20</v>
      </c>
      <c r="C25756" s="7" t="n">
        <v>1</v>
      </c>
      <c r="D25756" s="7" t="n">
        <v>3</v>
      </c>
      <c r="E25756" s="7" t="n">
        <v>11</v>
      </c>
      <c r="F25756" s="7" t="s">
        <v>1304</v>
      </c>
    </row>
    <row r="25757" spans="1:8">
      <c r="A25757" t="s">
        <v>4</v>
      </c>
      <c r="B25757" s="4" t="s">
        <v>5</v>
      </c>
      <c r="C25757" s="4" t="s">
        <v>7</v>
      </c>
      <c r="D25757" s="4" t="s">
        <v>8</v>
      </c>
      <c r="E25757" s="4" t="s">
        <v>8</v>
      </c>
      <c r="F25757" s="4" t="s">
        <v>9</v>
      </c>
    </row>
    <row r="25758" spans="1:8">
      <c r="A25758" t="n">
        <v>219288</v>
      </c>
      <c r="B25758" s="22" t="n">
        <v>20</v>
      </c>
      <c r="C25758" s="7" t="n">
        <v>2</v>
      </c>
      <c r="D25758" s="7" t="n">
        <v>3</v>
      </c>
      <c r="E25758" s="7" t="n">
        <v>11</v>
      </c>
      <c r="F25758" s="7" t="s">
        <v>1304</v>
      </c>
    </row>
    <row r="25759" spans="1:8">
      <c r="A25759" t="s">
        <v>4</v>
      </c>
      <c r="B25759" s="4" t="s">
        <v>5</v>
      </c>
      <c r="C25759" s="4" t="s">
        <v>7</v>
      </c>
      <c r="D25759" s="4" t="s">
        <v>8</v>
      </c>
      <c r="E25759" s="4" t="s">
        <v>8</v>
      </c>
      <c r="F25759" s="4" t="s">
        <v>9</v>
      </c>
    </row>
    <row r="25760" spans="1:8">
      <c r="A25760" t="n">
        <v>219312</v>
      </c>
      <c r="B25760" s="22" t="n">
        <v>20</v>
      </c>
      <c r="C25760" s="7" t="n">
        <v>3</v>
      </c>
      <c r="D25760" s="7" t="n">
        <v>3</v>
      </c>
      <c r="E25760" s="7" t="n">
        <v>11</v>
      </c>
      <c r="F25760" s="7" t="s">
        <v>1304</v>
      </c>
    </row>
    <row r="25761" spans="1:9">
      <c r="A25761" t="s">
        <v>4</v>
      </c>
      <c r="B25761" s="4" t="s">
        <v>5</v>
      </c>
      <c r="C25761" s="4" t="s">
        <v>7</v>
      </c>
      <c r="D25761" s="4" t="s">
        <v>8</v>
      </c>
      <c r="E25761" s="4" t="s">
        <v>8</v>
      </c>
      <c r="F25761" s="4" t="s">
        <v>9</v>
      </c>
    </row>
    <row r="25762" spans="1:9">
      <c r="A25762" t="n">
        <v>219336</v>
      </c>
      <c r="B25762" s="22" t="n">
        <v>20</v>
      </c>
      <c r="C25762" s="7" t="n">
        <v>5</v>
      </c>
      <c r="D25762" s="7" t="n">
        <v>3</v>
      </c>
      <c r="E25762" s="7" t="n">
        <v>11</v>
      </c>
      <c r="F25762" s="7" t="s">
        <v>1304</v>
      </c>
    </row>
    <row r="25763" spans="1:9">
      <c r="A25763" t="s">
        <v>4</v>
      </c>
      <c r="B25763" s="4" t="s">
        <v>5</v>
      </c>
      <c r="C25763" s="4" t="s">
        <v>7</v>
      </c>
      <c r="D25763" s="4" t="s">
        <v>8</v>
      </c>
      <c r="E25763" s="4" t="s">
        <v>8</v>
      </c>
      <c r="F25763" s="4" t="s">
        <v>9</v>
      </c>
    </row>
    <row r="25764" spans="1:9">
      <c r="A25764" t="n">
        <v>219360</v>
      </c>
      <c r="B25764" s="22" t="n">
        <v>20</v>
      </c>
      <c r="C25764" s="7" t="n">
        <v>6</v>
      </c>
      <c r="D25764" s="7" t="n">
        <v>3</v>
      </c>
      <c r="E25764" s="7" t="n">
        <v>11</v>
      </c>
      <c r="F25764" s="7" t="s">
        <v>1304</v>
      </c>
    </row>
    <row r="25765" spans="1:9">
      <c r="A25765" t="s">
        <v>4</v>
      </c>
      <c r="B25765" s="4" t="s">
        <v>5</v>
      </c>
      <c r="C25765" s="4" t="s">
        <v>7</v>
      </c>
      <c r="D25765" s="4" t="s">
        <v>8</v>
      </c>
      <c r="E25765" s="4" t="s">
        <v>8</v>
      </c>
      <c r="F25765" s="4" t="s">
        <v>9</v>
      </c>
    </row>
    <row r="25766" spans="1:9">
      <c r="A25766" t="n">
        <v>219384</v>
      </c>
      <c r="B25766" s="22" t="n">
        <v>20</v>
      </c>
      <c r="C25766" s="7" t="n">
        <v>7</v>
      </c>
      <c r="D25766" s="7" t="n">
        <v>3</v>
      </c>
      <c r="E25766" s="7" t="n">
        <v>11</v>
      </c>
      <c r="F25766" s="7" t="s">
        <v>1304</v>
      </c>
    </row>
    <row r="25767" spans="1:9">
      <c r="A25767" t="s">
        <v>4</v>
      </c>
      <c r="B25767" s="4" t="s">
        <v>5</v>
      </c>
      <c r="C25767" s="4" t="s">
        <v>7</v>
      </c>
      <c r="D25767" s="4" t="s">
        <v>8</v>
      </c>
      <c r="E25767" s="4" t="s">
        <v>8</v>
      </c>
      <c r="F25767" s="4" t="s">
        <v>9</v>
      </c>
    </row>
    <row r="25768" spans="1:9">
      <c r="A25768" t="n">
        <v>219408</v>
      </c>
      <c r="B25768" s="22" t="n">
        <v>20</v>
      </c>
      <c r="C25768" s="7" t="n">
        <v>9</v>
      </c>
      <c r="D25768" s="7" t="n">
        <v>3</v>
      </c>
      <c r="E25768" s="7" t="n">
        <v>11</v>
      </c>
      <c r="F25768" s="7" t="s">
        <v>1304</v>
      </c>
    </row>
    <row r="25769" spans="1:9">
      <c r="A25769" t="s">
        <v>4</v>
      </c>
      <c r="B25769" s="4" t="s">
        <v>5</v>
      </c>
      <c r="C25769" s="4" t="s">
        <v>7</v>
      </c>
      <c r="D25769" s="4" t="s">
        <v>8</v>
      </c>
      <c r="E25769" s="4" t="s">
        <v>8</v>
      </c>
      <c r="F25769" s="4" t="s">
        <v>9</v>
      </c>
    </row>
    <row r="25770" spans="1:9">
      <c r="A25770" t="n">
        <v>219432</v>
      </c>
      <c r="B25770" s="22" t="n">
        <v>20</v>
      </c>
      <c r="C25770" s="7" t="n">
        <v>11</v>
      </c>
      <c r="D25770" s="7" t="n">
        <v>3</v>
      </c>
      <c r="E25770" s="7" t="n">
        <v>11</v>
      </c>
      <c r="F25770" s="7" t="s">
        <v>1304</v>
      </c>
    </row>
    <row r="25771" spans="1:9">
      <c r="A25771" t="s">
        <v>4</v>
      </c>
      <c r="B25771" s="4" t="s">
        <v>5</v>
      </c>
      <c r="C25771" s="4" t="s">
        <v>7</v>
      </c>
      <c r="D25771" s="4" t="s">
        <v>8</v>
      </c>
      <c r="E25771" s="4" t="s">
        <v>8</v>
      </c>
      <c r="F25771" s="4" t="s">
        <v>9</v>
      </c>
    </row>
    <row r="25772" spans="1:9">
      <c r="A25772" t="n">
        <v>219456</v>
      </c>
      <c r="B25772" s="22" t="n">
        <v>20</v>
      </c>
      <c r="C25772" s="7" t="n">
        <v>7032</v>
      </c>
      <c r="D25772" s="7" t="n">
        <v>3</v>
      </c>
      <c r="E25772" s="7" t="n">
        <v>11</v>
      </c>
      <c r="F25772" s="7" t="s">
        <v>1304</v>
      </c>
    </row>
    <row r="25773" spans="1:9">
      <c r="A25773" t="s">
        <v>4</v>
      </c>
      <c r="B25773" s="4" t="s">
        <v>5</v>
      </c>
      <c r="C25773" s="4" t="s">
        <v>7</v>
      </c>
      <c r="D25773" s="4" t="s">
        <v>8</v>
      </c>
      <c r="E25773" s="4" t="s">
        <v>8</v>
      </c>
      <c r="F25773" s="4" t="s">
        <v>9</v>
      </c>
    </row>
    <row r="25774" spans="1:9">
      <c r="A25774" t="n">
        <v>219480</v>
      </c>
      <c r="B25774" s="22" t="n">
        <v>20</v>
      </c>
      <c r="C25774" s="7" t="n">
        <v>12</v>
      </c>
      <c r="D25774" s="7" t="n">
        <v>3</v>
      </c>
      <c r="E25774" s="7" t="n">
        <v>11</v>
      </c>
      <c r="F25774" s="7" t="s">
        <v>1304</v>
      </c>
    </row>
    <row r="25775" spans="1:9">
      <c r="A25775" t="s">
        <v>4</v>
      </c>
      <c r="B25775" s="4" t="s">
        <v>5</v>
      </c>
      <c r="C25775" s="4" t="s">
        <v>7</v>
      </c>
      <c r="D25775" s="4" t="s">
        <v>8</v>
      </c>
      <c r="E25775" s="4" t="s">
        <v>8</v>
      </c>
      <c r="F25775" s="4" t="s">
        <v>9</v>
      </c>
    </row>
    <row r="25776" spans="1:9">
      <c r="A25776" t="n">
        <v>219504</v>
      </c>
      <c r="B25776" s="22" t="n">
        <v>20</v>
      </c>
      <c r="C25776" s="7" t="n">
        <v>13</v>
      </c>
      <c r="D25776" s="7" t="n">
        <v>3</v>
      </c>
      <c r="E25776" s="7" t="n">
        <v>11</v>
      </c>
      <c r="F25776" s="7" t="s">
        <v>1304</v>
      </c>
    </row>
    <row r="25777" spans="1:6">
      <c r="A25777" t="s">
        <v>4</v>
      </c>
      <c r="B25777" s="4" t="s">
        <v>5</v>
      </c>
      <c r="C25777" s="4" t="s">
        <v>7</v>
      </c>
      <c r="D25777" s="4" t="s">
        <v>8</v>
      </c>
      <c r="E25777" s="4" t="s">
        <v>8</v>
      </c>
      <c r="F25777" s="4" t="s">
        <v>9</v>
      </c>
    </row>
    <row r="25778" spans="1:6">
      <c r="A25778" t="n">
        <v>219528</v>
      </c>
      <c r="B25778" s="22" t="n">
        <v>20</v>
      </c>
      <c r="C25778" s="7" t="n">
        <v>80</v>
      </c>
      <c r="D25778" s="7" t="n">
        <v>3</v>
      </c>
      <c r="E25778" s="7" t="n">
        <v>11</v>
      </c>
      <c r="F25778" s="7" t="s">
        <v>1304</v>
      </c>
    </row>
    <row r="25779" spans="1:6">
      <c r="A25779" t="s">
        <v>4</v>
      </c>
      <c r="B25779" s="4" t="s">
        <v>5</v>
      </c>
      <c r="C25779" s="4" t="s">
        <v>7</v>
      </c>
      <c r="D25779" s="4" t="s">
        <v>8</v>
      </c>
      <c r="E25779" s="4" t="s">
        <v>8</v>
      </c>
      <c r="F25779" s="4" t="s">
        <v>9</v>
      </c>
    </row>
    <row r="25780" spans="1:6">
      <c r="A25780" t="n">
        <v>219552</v>
      </c>
      <c r="B25780" s="22" t="n">
        <v>20</v>
      </c>
      <c r="C25780" s="7" t="n">
        <v>18</v>
      </c>
      <c r="D25780" s="7" t="n">
        <v>3</v>
      </c>
      <c r="E25780" s="7" t="n">
        <v>11</v>
      </c>
      <c r="F25780" s="7" t="s">
        <v>1304</v>
      </c>
    </row>
    <row r="25781" spans="1:6">
      <c r="A25781" t="s">
        <v>4</v>
      </c>
      <c r="B25781" s="4" t="s">
        <v>5</v>
      </c>
      <c r="C25781" s="4" t="s">
        <v>8</v>
      </c>
      <c r="D25781" s="4" t="s">
        <v>7</v>
      </c>
      <c r="E25781" s="4" t="s">
        <v>9</v>
      </c>
      <c r="F25781" s="4" t="s">
        <v>9</v>
      </c>
      <c r="G25781" s="4" t="s">
        <v>9</v>
      </c>
      <c r="H25781" s="4" t="s">
        <v>9</v>
      </c>
    </row>
    <row r="25782" spans="1:6">
      <c r="A25782" t="n">
        <v>219576</v>
      </c>
      <c r="B25782" s="39" t="n">
        <v>51</v>
      </c>
      <c r="C25782" s="7" t="n">
        <v>3</v>
      </c>
      <c r="D25782" s="7" t="n">
        <v>0</v>
      </c>
      <c r="E25782" s="7" t="s">
        <v>95</v>
      </c>
      <c r="F25782" s="7" t="s">
        <v>99</v>
      </c>
      <c r="G25782" s="7" t="s">
        <v>94</v>
      </c>
      <c r="H25782" s="7" t="s">
        <v>95</v>
      </c>
    </row>
    <row r="25783" spans="1:6">
      <c r="A25783" t="s">
        <v>4</v>
      </c>
      <c r="B25783" s="4" t="s">
        <v>5</v>
      </c>
      <c r="C25783" s="4" t="s">
        <v>8</v>
      </c>
      <c r="D25783" s="4" t="s">
        <v>7</v>
      </c>
      <c r="E25783" s="4" t="s">
        <v>9</v>
      </c>
      <c r="F25783" s="4" t="s">
        <v>9</v>
      </c>
      <c r="G25783" s="4" t="s">
        <v>9</v>
      </c>
      <c r="H25783" s="4" t="s">
        <v>9</v>
      </c>
    </row>
    <row r="25784" spans="1:6">
      <c r="A25784" t="n">
        <v>219589</v>
      </c>
      <c r="B25784" s="39" t="n">
        <v>51</v>
      </c>
      <c r="C25784" s="7" t="n">
        <v>3</v>
      </c>
      <c r="D25784" s="7" t="n">
        <v>1</v>
      </c>
      <c r="E25784" s="7" t="s">
        <v>95</v>
      </c>
      <c r="F25784" s="7" t="s">
        <v>99</v>
      </c>
      <c r="G25784" s="7" t="s">
        <v>94</v>
      </c>
      <c r="H25784" s="7" t="s">
        <v>95</v>
      </c>
    </row>
    <row r="25785" spans="1:6">
      <c r="A25785" t="s">
        <v>4</v>
      </c>
      <c r="B25785" s="4" t="s">
        <v>5</v>
      </c>
      <c r="C25785" s="4" t="s">
        <v>8</v>
      </c>
      <c r="D25785" s="4" t="s">
        <v>7</v>
      </c>
      <c r="E25785" s="4" t="s">
        <v>9</v>
      </c>
      <c r="F25785" s="4" t="s">
        <v>9</v>
      </c>
      <c r="G25785" s="4" t="s">
        <v>9</v>
      </c>
      <c r="H25785" s="4" t="s">
        <v>9</v>
      </c>
    </row>
    <row r="25786" spans="1:6">
      <c r="A25786" t="n">
        <v>219602</v>
      </c>
      <c r="B25786" s="39" t="n">
        <v>51</v>
      </c>
      <c r="C25786" s="7" t="n">
        <v>3</v>
      </c>
      <c r="D25786" s="7" t="n">
        <v>2</v>
      </c>
      <c r="E25786" s="7" t="s">
        <v>95</v>
      </c>
      <c r="F25786" s="7" t="s">
        <v>99</v>
      </c>
      <c r="G25786" s="7" t="s">
        <v>94</v>
      </c>
      <c r="H25786" s="7" t="s">
        <v>95</v>
      </c>
    </row>
    <row r="25787" spans="1:6">
      <c r="A25787" t="s">
        <v>4</v>
      </c>
      <c r="B25787" s="4" t="s">
        <v>5</v>
      </c>
      <c r="C25787" s="4" t="s">
        <v>8</v>
      </c>
      <c r="D25787" s="4" t="s">
        <v>7</v>
      </c>
      <c r="E25787" s="4" t="s">
        <v>9</v>
      </c>
      <c r="F25787" s="4" t="s">
        <v>9</v>
      </c>
      <c r="G25787" s="4" t="s">
        <v>9</v>
      </c>
      <c r="H25787" s="4" t="s">
        <v>9</v>
      </c>
    </row>
    <row r="25788" spans="1:6">
      <c r="A25788" t="n">
        <v>219615</v>
      </c>
      <c r="B25788" s="39" t="n">
        <v>51</v>
      </c>
      <c r="C25788" s="7" t="n">
        <v>3</v>
      </c>
      <c r="D25788" s="7" t="n">
        <v>3</v>
      </c>
      <c r="E25788" s="7" t="s">
        <v>95</v>
      </c>
      <c r="F25788" s="7" t="s">
        <v>99</v>
      </c>
      <c r="G25788" s="7" t="s">
        <v>94</v>
      </c>
      <c r="H25788" s="7" t="s">
        <v>95</v>
      </c>
    </row>
    <row r="25789" spans="1:6">
      <c r="A25789" t="s">
        <v>4</v>
      </c>
      <c r="B25789" s="4" t="s">
        <v>5</v>
      </c>
      <c r="C25789" s="4" t="s">
        <v>8</v>
      </c>
      <c r="D25789" s="4" t="s">
        <v>7</v>
      </c>
      <c r="E25789" s="4" t="s">
        <v>9</v>
      </c>
      <c r="F25789" s="4" t="s">
        <v>9</v>
      </c>
      <c r="G25789" s="4" t="s">
        <v>9</v>
      </c>
      <c r="H25789" s="4" t="s">
        <v>9</v>
      </c>
    </row>
    <row r="25790" spans="1:6">
      <c r="A25790" t="n">
        <v>219628</v>
      </c>
      <c r="B25790" s="39" t="n">
        <v>51</v>
      </c>
      <c r="C25790" s="7" t="n">
        <v>3</v>
      </c>
      <c r="D25790" s="7" t="n">
        <v>4</v>
      </c>
      <c r="E25790" s="7" t="s">
        <v>95</v>
      </c>
      <c r="F25790" s="7" t="s">
        <v>99</v>
      </c>
      <c r="G25790" s="7" t="s">
        <v>94</v>
      </c>
      <c r="H25790" s="7" t="s">
        <v>95</v>
      </c>
    </row>
    <row r="25791" spans="1:6">
      <c r="A25791" t="s">
        <v>4</v>
      </c>
      <c r="B25791" s="4" t="s">
        <v>5</v>
      </c>
      <c r="C25791" s="4" t="s">
        <v>8</v>
      </c>
      <c r="D25791" s="4" t="s">
        <v>7</v>
      </c>
      <c r="E25791" s="4" t="s">
        <v>9</v>
      </c>
      <c r="F25791" s="4" t="s">
        <v>9</v>
      </c>
      <c r="G25791" s="4" t="s">
        <v>9</v>
      </c>
      <c r="H25791" s="4" t="s">
        <v>9</v>
      </c>
    </row>
    <row r="25792" spans="1:6">
      <c r="A25792" t="n">
        <v>219641</v>
      </c>
      <c r="B25792" s="39" t="n">
        <v>51</v>
      </c>
      <c r="C25792" s="7" t="n">
        <v>3</v>
      </c>
      <c r="D25792" s="7" t="n">
        <v>5</v>
      </c>
      <c r="E25792" s="7" t="s">
        <v>95</v>
      </c>
      <c r="F25792" s="7" t="s">
        <v>99</v>
      </c>
      <c r="G25792" s="7" t="s">
        <v>94</v>
      </c>
      <c r="H25792" s="7" t="s">
        <v>95</v>
      </c>
    </row>
    <row r="25793" spans="1:8">
      <c r="A25793" t="s">
        <v>4</v>
      </c>
      <c r="B25793" s="4" t="s">
        <v>5</v>
      </c>
      <c r="C25793" s="4" t="s">
        <v>8</v>
      </c>
      <c r="D25793" s="4" t="s">
        <v>7</v>
      </c>
      <c r="E25793" s="4" t="s">
        <v>9</v>
      </c>
      <c r="F25793" s="4" t="s">
        <v>9</v>
      </c>
      <c r="G25793" s="4" t="s">
        <v>9</v>
      </c>
      <c r="H25793" s="4" t="s">
        <v>9</v>
      </c>
    </row>
    <row r="25794" spans="1:8">
      <c r="A25794" t="n">
        <v>219654</v>
      </c>
      <c r="B25794" s="39" t="n">
        <v>51</v>
      </c>
      <c r="C25794" s="7" t="n">
        <v>3</v>
      </c>
      <c r="D25794" s="7" t="n">
        <v>6</v>
      </c>
      <c r="E25794" s="7" t="s">
        <v>95</v>
      </c>
      <c r="F25794" s="7" t="s">
        <v>99</v>
      </c>
      <c r="G25794" s="7" t="s">
        <v>94</v>
      </c>
      <c r="H25794" s="7" t="s">
        <v>95</v>
      </c>
    </row>
    <row r="25795" spans="1:8">
      <c r="A25795" t="s">
        <v>4</v>
      </c>
      <c r="B25795" s="4" t="s">
        <v>5</v>
      </c>
      <c r="C25795" s="4" t="s">
        <v>8</v>
      </c>
      <c r="D25795" s="4" t="s">
        <v>7</v>
      </c>
      <c r="E25795" s="4" t="s">
        <v>9</v>
      </c>
      <c r="F25795" s="4" t="s">
        <v>9</v>
      </c>
      <c r="G25795" s="4" t="s">
        <v>9</v>
      </c>
      <c r="H25795" s="4" t="s">
        <v>9</v>
      </c>
    </row>
    <row r="25796" spans="1:8">
      <c r="A25796" t="n">
        <v>219667</v>
      </c>
      <c r="B25796" s="39" t="n">
        <v>51</v>
      </c>
      <c r="C25796" s="7" t="n">
        <v>3</v>
      </c>
      <c r="D25796" s="7" t="n">
        <v>7</v>
      </c>
      <c r="E25796" s="7" t="s">
        <v>95</v>
      </c>
      <c r="F25796" s="7" t="s">
        <v>99</v>
      </c>
      <c r="G25796" s="7" t="s">
        <v>94</v>
      </c>
      <c r="H25796" s="7" t="s">
        <v>95</v>
      </c>
    </row>
    <row r="25797" spans="1:8">
      <c r="A25797" t="s">
        <v>4</v>
      </c>
      <c r="B25797" s="4" t="s">
        <v>5</v>
      </c>
      <c r="C25797" s="4" t="s">
        <v>8</v>
      </c>
      <c r="D25797" s="4" t="s">
        <v>7</v>
      </c>
      <c r="E25797" s="4" t="s">
        <v>9</v>
      </c>
      <c r="F25797" s="4" t="s">
        <v>9</v>
      </c>
      <c r="G25797" s="4" t="s">
        <v>9</v>
      </c>
      <c r="H25797" s="4" t="s">
        <v>9</v>
      </c>
    </row>
    <row r="25798" spans="1:8">
      <c r="A25798" t="n">
        <v>219680</v>
      </c>
      <c r="B25798" s="39" t="n">
        <v>51</v>
      </c>
      <c r="C25798" s="7" t="n">
        <v>3</v>
      </c>
      <c r="D25798" s="7" t="n">
        <v>9</v>
      </c>
      <c r="E25798" s="7" t="s">
        <v>95</v>
      </c>
      <c r="F25798" s="7" t="s">
        <v>99</v>
      </c>
      <c r="G25798" s="7" t="s">
        <v>94</v>
      </c>
      <c r="H25798" s="7" t="s">
        <v>95</v>
      </c>
    </row>
    <row r="25799" spans="1:8">
      <c r="A25799" t="s">
        <v>4</v>
      </c>
      <c r="B25799" s="4" t="s">
        <v>5</v>
      </c>
      <c r="C25799" s="4" t="s">
        <v>8</v>
      </c>
      <c r="D25799" s="4" t="s">
        <v>7</v>
      </c>
      <c r="E25799" s="4" t="s">
        <v>9</v>
      </c>
      <c r="F25799" s="4" t="s">
        <v>9</v>
      </c>
      <c r="G25799" s="4" t="s">
        <v>9</v>
      </c>
      <c r="H25799" s="4" t="s">
        <v>9</v>
      </c>
    </row>
    <row r="25800" spans="1:8">
      <c r="A25800" t="n">
        <v>219693</v>
      </c>
      <c r="B25800" s="39" t="n">
        <v>51</v>
      </c>
      <c r="C25800" s="7" t="n">
        <v>3</v>
      </c>
      <c r="D25800" s="7" t="n">
        <v>11</v>
      </c>
      <c r="E25800" s="7" t="s">
        <v>95</v>
      </c>
      <c r="F25800" s="7" t="s">
        <v>99</v>
      </c>
      <c r="G25800" s="7" t="s">
        <v>94</v>
      </c>
      <c r="H25800" s="7" t="s">
        <v>95</v>
      </c>
    </row>
    <row r="25801" spans="1:8">
      <c r="A25801" t="s">
        <v>4</v>
      </c>
      <c r="B25801" s="4" t="s">
        <v>5</v>
      </c>
      <c r="C25801" s="4" t="s">
        <v>8</v>
      </c>
      <c r="D25801" s="4" t="s">
        <v>7</v>
      </c>
      <c r="E25801" s="4" t="s">
        <v>9</v>
      </c>
      <c r="F25801" s="4" t="s">
        <v>9</v>
      </c>
      <c r="G25801" s="4" t="s">
        <v>9</v>
      </c>
      <c r="H25801" s="4" t="s">
        <v>9</v>
      </c>
    </row>
    <row r="25802" spans="1:8">
      <c r="A25802" t="n">
        <v>219706</v>
      </c>
      <c r="B25802" s="39" t="n">
        <v>51</v>
      </c>
      <c r="C25802" s="7" t="n">
        <v>3</v>
      </c>
      <c r="D25802" s="7" t="n">
        <v>7032</v>
      </c>
      <c r="E25802" s="7" t="s">
        <v>95</v>
      </c>
      <c r="F25802" s="7" t="s">
        <v>99</v>
      </c>
      <c r="G25802" s="7" t="s">
        <v>94</v>
      </c>
      <c r="H25802" s="7" t="s">
        <v>95</v>
      </c>
    </row>
    <row r="25803" spans="1:8">
      <c r="A25803" t="s">
        <v>4</v>
      </c>
      <c r="B25803" s="4" t="s">
        <v>5</v>
      </c>
      <c r="C25803" s="4" t="s">
        <v>7</v>
      </c>
    </row>
    <row r="25804" spans="1:8">
      <c r="A25804" t="n">
        <v>219719</v>
      </c>
      <c r="B25804" s="25" t="n">
        <v>16</v>
      </c>
      <c r="C25804" s="7" t="n">
        <v>300</v>
      </c>
    </row>
    <row r="25805" spans="1:8">
      <c r="A25805" t="s">
        <v>4</v>
      </c>
      <c r="B25805" s="4" t="s">
        <v>5</v>
      </c>
      <c r="C25805" s="4" t="s">
        <v>7</v>
      </c>
      <c r="D25805" s="4" t="s">
        <v>13</v>
      </c>
      <c r="E25805" s="4" t="s">
        <v>13</v>
      </c>
      <c r="F25805" s="4" t="s">
        <v>8</v>
      </c>
    </row>
    <row r="25806" spans="1:8">
      <c r="A25806" t="n">
        <v>219722</v>
      </c>
      <c r="B25806" s="93" t="n">
        <v>52</v>
      </c>
      <c r="C25806" s="7" t="n">
        <v>0</v>
      </c>
      <c r="D25806" s="7" t="n">
        <v>155</v>
      </c>
      <c r="E25806" s="7" t="n">
        <v>10</v>
      </c>
      <c r="F25806" s="7" t="n">
        <v>0</v>
      </c>
    </row>
    <row r="25807" spans="1:8">
      <c r="A25807" t="s">
        <v>4</v>
      </c>
      <c r="B25807" s="4" t="s">
        <v>5</v>
      </c>
      <c r="C25807" s="4" t="s">
        <v>7</v>
      </c>
    </row>
    <row r="25808" spans="1:8">
      <c r="A25808" t="n">
        <v>219734</v>
      </c>
      <c r="B25808" s="25" t="n">
        <v>16</v>
      </c>
      <c r="C25808" s="7" t="n">
        <v>150</v>
      </c>
    </row>
    <row r="25809" spans="1:8">
      <c r="A25809" t="s">
        <v>4</v>
      </c>
      <c r="B25809" s="4" t="s">
        <v>5</v>
      </c>
      <c r="C25809" s="4" t="s">
        <v>7</v>
      </c>
      <c r="D25809" s="4" t="s">
        <v>13</v>
      </c>
      <c r="E25809" s="4" t="s">
        <v>13</v>
      </c>
      <c r="F25809" s="4" t="s">
        <v>8</v>
      </c>
    </row>
    <row r="25810" spans="1:8">
      <c r="A25810" t="n">
        <v>219737</v>
      </c>
      <c r="B25810" s="93" t="n">
        <v>52</v>
      </c>
      <c r="C25810" s="7" t="n">
        <v>4</v>
      </c>
      <c r="D25810" s="7" t="n">
        <v>133</v>
      </c>
      <c r="E25810" s="7" t="n">
        <v>10</v>
      </c>
      <c r="F25810" s="7" t="n">
        <v>0</v>
      </c>
    </row>
    <row r="25811" spans="1:8">
      <c r="A25811" t="s">
        <v>4</v>
      </c>
      <c r="B25811" s="4" t="s">
        <v>5</v>
      </c>
      <c r="C25811" s="4" t="s">
        <v>7</v>
      </c>
    </row>
    <row r="25812" spans="1:8">
      <c r="A25812" t="n">
        <v>219749</v>
      </c>
      <c r="B25812" s="88" t="n">
        <v>54</v>
      </c>
      <c r="C25812" s="7" t="n">
        <v>0</v>
      </c>
    </row>
    <row r="25813" spans="1:8">
      <c r="A25813" t="s">
        <v>4</v>
      </c>
      <c r="B25813" s="4" t="s">
        <v>5</v>
      </c>
      <c r="C25813" s="4" t="s">
        <v>7</v>
      </c>
    </row>
    <row r="25814" spans="1:8">
      <c r="A25814" t="n">
        <v>219752</v>
      </c>
      <c r="B25814" s="88" t="n">
        <v>54</v>
      </c>
      <c r="C25814" s="7" t="n">
        <v>4</v>
      </c>
    </row>
    <row r="25815" spans="1:8">
      <c r="A25815" t="s">
        <v>4</v>
      </c>
      <c r="B25815" s="4" t="s">
        <v>5</v>
      </c>
      <c r="C25815" s="4" t="s">
        <v>7</v>
      </c>
      <c r="D25815" s="4" t="s">
        <v>8</v>
      </c>
    </row>
    <row r="25816" spans="1:8">
      <c r="A25816" t="n">
        <v>219755</v>
      </c>
      <c r="B25816" s="89" t="n">
        <v>67</v>
      </c>
      <c r="C25816" s="7" t="n">
        <v>1</v>
      </c>
      <c r="D25816" s="7" t="n">
        <v>3</v>
      </c>
    </row>
    <row r="25817" spans="1:8">
      <c r="A25817" t="s">
        <v>4</v>
      </c>
      <c r="B25817" s="4" t="s">
        <v>5</v>
      </c>
      <c r="C25817" s="4" t="s">
        <v>7</v>
      </c>
      <c r="D25817" s="4" t="s">
        <v>8</v>
      </c>
    </row>
    <row r="25818" spans="1:8">
      <c r="A25818" t="n">
        <v>219759</v>
      </c>
      <c r="B25818" s="89" t="n">
        <v>67</v>
      </c>
      <c r="C25818" s="7" t="n">
        <v>2</v>
      </c>
      <c r="D25818" s="7" t="n">
        <v>3</v>
      </c>
    </row>
    <row r="25819" spans="1:8">
      <c r="A25819" t="s">
        <v>4</v>
      </c>
      <c r="B25819" s="4" t="s">
        <v>5</v>
      </c>
      <c r="C25819" s="4" t="s">
        <v>7</v>
      </c>
      <c r="D25819" s="4" t="s">
        <v>8</v>
      </c>
    </row>
    <row r="25820" spans="1:8">
      <c r="A25820" t="n">
        <v>219763</v>
      </c>
      <c r="B25820" s="89" t="n">
        <v>67</v>
      </c>
      <c r="C25820" s="7" t="n">
        <v>3</v>
      </c>
      <c r="D25820" s="7" t="n">
        <v>3</v>
      </c>
    </row>
    <row r="25821" spans="1:8">
      <c r="A25821" t="s">
        <v>4</v>
      </c>
      <c r="B25821" s="4" t="s">
        <v>5</v>
      </c>
      <c r="C25821" s="4" t="s">
        <v>7</v>
      </c>
      <c r="D25821" s="4" t="s">
        <v>8</v>
      </c>
    </row>
    <row r="25822" spans="1:8">
      <c r="A25822" t="n">
        <v>219767</v>
      </c>
      <c r="B25822" s="89" t="n">
        <v>67</v>
      </c>
      <c r="C25822" s="7" t="n">
        <v>5</v>
      </c>
      <c r="D25822" s="7" t="n">
        <v>3</v>
      </c>
    </row>
    <row r="25823" spans="1:8">
      <c r="A25823" t="s">
        <v>4</v>
      </c>
      <c r="B25823" s="4" t="s">
        <v>5</v>
      </c>
      <c r="C25823" s="4" t="s">
        <v>7</v>
      </c>
      <c r="D25823" s="4" t="s">
        <v>8</v>
      </c>
    </row>
    <row r="25824" spans="1:8">
      <c r="A25824" t="n">
        <v>219771</v>
      </c>
      <c r="B25824" s="89" t="n">
        <v>67</v>
      </c>
      <c r="C25824" s="7" t="n">
        <v>6</v>
      </c>
      <c r="D25824" s="7" t="n">
        <v>3</v>
      </c>
    </row>
    <row r="25825" spans="1:6">
      <c r="A25825" t="s">
        <v>4</v>
      </c>
      <c r="B25825" s="4" t="s">
        <v>5</v>
      </c>
      <c r="C25825" s="4" t="s">
        <v>7</v>
      </c>
      <c r="D25825" s="4" t="s">
        <v>8</v>
      </c>
    </row>
    <row r="25826" spans="1:6">
      <c r="A25826" t="n">
        <v>219775</v>
      </c>
      <c r="B25826" s="89" t="n">
        <v>67</v>
      </c>
      <c r="C25826" s="7" t="n">
        <v>7</v>
      </c>
      <c r="D25826" s="7" t="n">
        <v>3</v>
      </c>
    </row>
    <row r="25827" spans="1:6">
      <c r="A25827" t="s">
        <v>4</v>
      </c>
      <c r="B25827" s="4" t="s">
        <v>5</v>
      </c>
      <c r="C25827" s="4" t="s">
        <v>7</v>
      </c>
      <c r="D25827" s="4" t="s">
        <v>8</v>
      </c>
    </row>
    <row r="25828" spans="1:6">
      <c r="A25828" t="n">
        <v>219779</v>
      </c>
      <c r="B25828" s="89" t="n">
        <v>67</v>
      </c>
      <c r="C25828" s="7" t="n">
        <v>9</v>
      </c>
      <c r="D25828" s="7" t="n">
        <v>3</v>
      </c>
    </row>
    <row r="25829" spans="1:6">
      <c r="A25829" t="s">
        <v>4</v>
      </c>
      <c r="B25829" s="4" t="s">
        <v>5</v>
      </c>
      <c r="C25829" s="4" t="s">
        <v>7</v>
      </c>
      <c r="D25829" s="4" t="s">
        <v>8</v>
      </c>
    </row>
    <row r="25830" spans="1:6">
      <c r="A25830" t="n">
        <v>219783</v>
      </c>
      <c r="B25830" s="89" t="n">
        <v>67</v>
      </c>
      <c r="C25830" s="7" t="n">
        <v>11</v>
      </c>
      <c r="D25830" s="7" t="n">
        <v>3</v>
      </c>
    </row>
    <row r="25831" spans="1:6">
      <c r="A25831" t="s">
        <v>4</v>
      </c>
      <c r="B25831" s="4" t="s">
        <v>5</v>
      </c>
      <c r="C25831" s="4" t="s">
        <v>7</v>
      </c>
      <c r="D25831" s="4" t="s">
        <v>8</v>
      </c>
    </row>
    <row r="25832" spans="1:6">
      <c r="A25832" t="n">
        <v>219787</v>
      </c>
      <c r="B25832" s="89" t="n">
        <v>67</v>
      </c>
      <c r="C25832" s="7" t="n">
        <v>7032</v>
      </c>
      <c r="D25832" s="7" t="n">
        <v>3</v>
      </c>
    </row>
    <row r="25833" spans="1:6">
      <c r="A25833" t="s">
        <v>4</v>
      </c>
      <c r="B25833" s="4" t="s">
        <v>5</v>
      </c>
      <c r="C25833" s="4" t="s">
        <v>7</v>
      </c>
      <c r="D25833" s="4" t="s">
        <v>8</v>
      </c>
    </row>
    <row r="25834" spans="1:6">
      <c r="A25834" t="n">
        <v>219791</v>
      </c>
      <c r="B25834" s="89" t="n">
        <v>67</v>
      </c>
      <c r="C25834" s="7" t="n">
        <v>12</v>
      </c>
      <c r="D25834" s="7" t="n">
        <v>3</v>
      </c>
    </row>
    <row r="25835" spans="1:6">
      <c r="A25835" t="s">
        <v>4</v>
      </c>
      <c r="B25835" s="4" t="s">
        <v>5</v>
      </c>
      <c r="C25835" s="4" t="s">
        <v>7</v>
      </c>
      <c r="D25835" s="4" t="s">
        <v>8</v>
      </c>
    </row>
    <row r="25836" spans="1:6">
      <c r="A25836" t="n">
        <v>219795</v>
      </c>
      <c r="B25836" s="89" t="n">
        <v>67</v>
      </c>
      <c r="C25836" s="7" t="n">
        <v>13</v>
      </c>
      <c r="D25836" s="7" t="n">
        <v>3</v>
      </c>
    </row>
    <row r="25837" spans="1:6">
      <c r="A25837" t="s">
        <v>4</v>
      </c>
      <c r="B25837" s="4" t="s">
        <v>5</v>
      </c>
      <c r="C25837" s="4" t="s">
        <v>7</v>
      </c>
      <c r="D25837" s="4" t="s">
        <v>8</v>
      </c>
    </row>
    <row r="25838" spans="1:6">
      <c r="A25838" t="n">
        <v>219799</v>
      </c>
      <c r="B25838" s="89" t="n">
        <v>67</v>
      </c>
      <c r="C25838" s="7" t="n">
        <v>80</v>
      </c>
      <c r="D25838" s="7" t="n">
        <v>3</v>
      </c>
    </row>
    <row r="25839" spans="1:6">
      <c r="A25839" t="s">
        <v>4</v>
      </c>
      <c r="B25839" s="4" t="s">
        <v>5</v>
      </c>
      <c r="C25839" s="4" t="s">
        <v>7</v>
      </c>
      <c r="D25839" s="4" t="s">
        <v>8</v>
      </c>
    </row>
    <row r="25840" spans="1:6">
      <c r="A25840" t="n">
        <v>219803</v>
      </c>
      <c r="B25840" s="89" t="n">
        <v>67</v>
      </c>
      <c r="C25840" s="7" t="n">
        <v>18</v>
      </c>
      <c r="D25840" s="7" t="n">
        <v>3</v>
      </c>
    </row>
    <row r="25841" spans="1:4">
      <c r="A25841" t="s">
        <v>4</v>
      </c>
      <c r="B25841" s="4" t="s">
        <v>5</v>
      </c>
      <c r="C25841" s="4" t="s">
        <v>8</v>
      </c>
      <c r="D25841" s="4" t="s">
        <v>7</v>
      </c>
      <c r="E25841" s="4" t="s">
        <v>9</v>
      </c>
    </row>
    <row r="25842" spans="1:4">
      <c r="A25842" t="n">
        <v>219807</v>
      </c>
      <c r="B25842" s="39" t="n">
        <v>51</v>
      </c>
      <c r="C25842" s="7" t="n">
        <v>4</v>
      </c>
      <c r="D25842" s="7" t="n">
        <v>2</v>
      </c>
      <c r="E25842" s="7" t="s">
        <v>502</v>
      </c>
    </row>
    <row r="25843" spans="1:4">
      <c r="A25843" t="s">
        <v>4</v>
      </c>
      <c r="B25843" s="4" t="s">
        <v>5</v>
      </c>
      <c r="C25843" s="4" t="s">
        <v>7</v>
      </c>
    </row>
    <row r="25844" spans="1:4">
      <c r="A25844" t="n">
        <v>219820</v>
      </c>
      <c r="B25844" s="25" t="n">
        <v>16</v>
      </c>
      <c r="C25844" s="7" t="n">
        <v>0</v>
      </c>
    </row>
    <row r="25845" spans="1:4">
      <c r="A25845" t="s">
        <v>4</v>
      </c>
      <c r="B25845" s="4" t="s">
        <v>5</v>
      </c>
      <c r="C25845" s="4" t="s">
        <v>7</v>
      </c>
      <c r="D25845" s="4" t="s">
        <v>8</v>
      </c>
      <c r="E25845" s="4" t="s">
        <v>8</v>
      </c>
      <c r="F25845" s="4" t="s">
        <v>14</v>
      </c>
      <c r="G25845" s="4" t="s">
        <v>74</v>
      </c>
      <c r="H25845" s="4" t="s">
        <v>8</v>
      </c>
      <c r="I25845" s="4" t="s">
        <v>8</v>
      </c>
    </row>
    <row r="25846" spans="1:4">
      <c r="A25846" t="n">
        <v>219823</v>
      </c>
      <c r="B25846" s="40" t="n">
        <v>26</v>
      </c>
      <c r="C25846" s="7" t="n">
        <v>2</v>
      </c>
      <c r="D25846" s="7" t="n">
        <v>19</v>
      </c>
      <c r="E25846" s="7" t="n">
        <v>17</v>
      </c>
      <c r="F25846" s="7" t="n">
        <v>6429</v>
      </c>
      <c r="G25846" s="7" t="s">
        <v>1305</v>
      </c>
      <c r="H25846" s="7" t="n">
        <v>2</v>
      </c>
      <c r="I25846" s="7" t="n">
        <v>0</v>
      </c>
    </row>
    <row r="25847" spans="1:4">
      <c r="A25847" t="s">
        <v>4</v>
      </c>
      <c r="B25847" s="4" t="s">
        <v>5</v>
      </c>
    </row>
    <row r="25848" spans="1:4">
      <c r="A25848" t="n">
        <v>219851</v>
      </c>
      <c r="B25848" s="41" t="n">
        <v>28</v>
      </c>
    </row>
    <row r="25849" spans="1:4">
      <c r="A25849" t="s">
        <v>4</v>
      </c>
      <c r="B25849" s="4" t="s">
        <v>5</v>
      </c>
      <c r="C25849" s="4" t="s">
        <v>7</v>
      </c>
      <c r="D25849" s="4" t="s">
        <v>8</v>
      </c>
      <c r="E25849" s="4" t="s">
        <v>9</v>
      </c>
      <c r="F25849" s="4" t="s">
        <v>13</v>
      </c>
      <c r="G25849" s="4" t="s">
        <v>13</v>
      </c>
      <c r="H25849" s="4" t="s">
        <v>13</v>
      </c>
    </row>
    <row r="25850" spans="1:4">
      <c r="A25850" t="n">
        <v>219852</v>
      </c>
      <c r="B25850" s="52" t="n">
        <v>48</v>
      </c>
      <c r="C25850" s="7" t="n">
        <v>9</v>
      </c>
      <c r="D25850" s="7" t="n">
        <v>0</v>
      </c>
      <c r="E25850" s="7" t="s">
        <v>1239</v>
      </c>
      <c r="F25850" s="7" t="n">
        <v>-1</v>
      </c>
      <c r="G25850" s="7" t="n">
        <v>1</v>
      </c>
      <c r="H25850" s="7" t="n">
        <v>0</v>
      </c>
    </row>
    <row r="25851" spans="1:4">
      <c r="A25851" t="s">
        <v>4</v>
      </c>
      <c r="B25851" s="4" t="s">
        <v>5</v>
      </c>
      <c r="C25851" s="4" t="s">
        <v>8</v>
      </c>
      <c r="D25851" s="4" t="s">
        <v>7</v>
      </c>
      <c r="E25851" s="4" t="s">
        <v>9</v>
      </c>
    </row>
    <row r="25852" spans="1:4">
      <c r="A25852" t="n">
        <v>219883</v>
      </c>
      <c r="B25852" s="39" t="n">
        <v>51</v>
      </c>
      <c r="C25852" s="7" t="n">
        <v>4</v>
      </c>
      <c r="D25852" s="7" t="n">
        <v>9</v>
      </c>
      <c r="E25852" s="7" t="s">
        <v>502</v>
      </c>
    </row>
    <row r="25853" spans="1:4">
      <c r="A25853" t="s">
        <v>4</v>
      </c>
      <c r="B25853" s="4" t="s">
        <v>5</v>
      </c>
      <c r="C25853" s="4" t="s">
        <v>7</v>
      </c>
    </row>
    <row r="25854" spans="1:4">
      <c r="A25854" t="n">
        <v>219896</v>
      </c>
      <c r="B25854" s="25" t="n">
        <v>16</v>
      </c>
      <c r="C25854" s="7" t="n">
        <v>0</v>
      </c>
    </row>
    <row r="25855" spans="1:4">
      <c r="A25855" t="s">
        <v>4</v>
      </c>
      <c r="B25855" s="4" t="s">
        <v>5</v>
      </c>
      <c r="C25855" s="4" t="s">
        <v>7</v>
      </c>
      <c r="D25855" s="4" t="s">
        <v>8</v>
      </c>
      <c r="E25855" s="4" t="s">
        <v>8</v>
      </c>
      <c r="F25855" s="4" t="s">
        <v>14</v>
      </c>
      <c r="G25855" s="4" t="s">
        <v>74</v>
      </c>
      <c r="H25855" s="4" t="s">
        <v>8</v>
      </c>
      <c r="I25855" s="4" t="s">
        <v>8</v>
      </c>
    </row>
    <row r="25856" spans="1:4">
      <c r="A25856" t="n">
        <v>219899</v>
      </c>
      <c r="B25856" s="40" t="n">
        <v>26</v>
      </c>
      <c r="C25856" s="7" t="n">
        <v>9</v>
      </c>
      <c r="D25856" s="7" t="n">
        <v>19</v>
      </c>
      <c r="E25856" s="7" t="n">
        <v>17</v>
      </c>
      <c r="F25856" s="7" t="n">
        <v>5374</v>
      </c>
      <c r="G25856" s="7" t="s">
        <v>1306</v>
      </c>
      <c r="H25856" s="7" t="n">
        <v>2</v>
      </c>
      <c r="I25856" s="7" t="n">
        <v>0</v>
      </c>
    </row>
    <row r="25857" spans="1:9">
      <c r="A25857" t="s">
        <v>4</v>
      </c>
      <c r="B25857" s="4" t="s">
        <v>5</v>
      </c>
    </row>
    <row r="25858" spans="1:9">
      <c r="A25858" t="n">
        <v>219968</v>
      </c>
      <c r="B25858" s="41" t="n">
        <v>28</v>
      </c>
    </row>
    <row r="25859" spans="1:9">
      <c r="A25859" t="s">
        <v>4</v>
      </c>
      <c r="B25859" s="4" t="s">
        <v>5</v>
      </c>
      <c r="C25859" s="4" t="s">
        <v>8</v>
      </c>
      <c r="D25859" s="4" t="s">
        <v>7</v>
      </c>
      <c r="E25859" s="4" t="s">
        <v>9</v>
      </c>
    </row>
    <row r="25860" spans="1:9">
      <c r="A25860" t="n">
        <v>219969</v>
      </c>
      <c r="B25860" s="39" t="n">
        <v>51</v>
      </c>
      <c r="C25860" s="7" t="n">
        <v>4</v>
      </c>
      <c r="D25860" s="7" t="n">
        <v>7</v>
      </c>
      <c r="E25860" s="7" t="s">
        <v>88</v>
      </c>
    </row>
    <row r="25861" spans="1:9">
      <c r="A25861" t="s">
        <v>4</v>
      </c>
      <c r="B25861" s="4" t="s">
        <v>5</v>
      </c>
      <c r="C25861" s="4" t="s">
        <v>7</v>
      </c>
    </row>
    <row r="25862" spans="1:9">
      <c r="A25862" t="n">
        <v>219982</v>
      </c>
      <c r="B25862" s="25" t="n">
        <v>16</v>
      </c>
      <c r="C25862" s="7" t="n">
        <v>0</v>
      </c>
    </row>
    <row r="25863" spans="1:9">
      <c r="A25863" t="s">
        <v>4</v>
      </c>
      <c r="B25863" s="4" t="s">
        <v>5</v>
      </c>
      <c r="C25863" s="4" t="s">
        <v>7</v>
      </c>
      <c r="D25863" s="4" t="s">
        <v>8</v>
      </c>
      <c r="E25863" s="4" t="s">
        <v>8</v>
      </c>
      <c r="F25863" s="4" t="s">
        <v>14</v>
      </c>
      <c r="G25863" s="4" t="s">
        <v>74</v>
      </c>
      <c r="H25863" s="4" t="s">
        <v>8</v>
      </c>
      <c r="I25863" s="4" t="s">
        <v>8</v>
      </c>
    </row>
    <row r="25864" spans="1:9">
      <c r="A25864" t="n">
        <v>219985</v>
      </c>
      <c r="B25864" s="40" t="n">
        <v>26</v>
      </c>
      <c r="C25864" s="7" t="n">
        <v>7</v>
      </c>
      <c r="D25864" s="7" t="n">
        <v>19</v>
      </c>
      <c r="E25864" s="7" t="n">
        <v>17</v>
      </c>
      <c r="F25864" s="7" t="n">
        <v>4415</v>
      </c>
      <c r="G25864" s="7" t="s">
        <v>1307</v>
      </c>
      <c r="H25864" s="7" t="n">
        <v>2</v>
      </c>
      <c r="I25864" s="7" t="n">
        <v>0</v>
      </c>
    </row>
    <row r="25865" spans="1:9">
      <c r="A25865" t="s">
        <v>4</v>
      </c>
      <c r="B25865" s="4" t="s">
        <v>5</v>
      </c>
    </row>
    <row r="25866" spans="1:9">
      <c r="A25866" t="n">
        <v>220126</v>
      </c>
      <c r="B25866" s="41" t="n">
        <v>28</v>
      </c>
    </row>
    <row r="25867" spans="1:9">
      <c r="A25867" t="s">
        <v>4</v>
      </c>
      <c r="B25867" s="4" t="s">
        <v>5</v>
      </c>
      <c r="C25867" s="4" t="s">
        <v>8</v>
      </c>
      <c r="D25867" s="4" t="s">
        <v>7</v>
      </c>
      <c r="E25867" s="4" t="s">
        <v>9</v>
      </c>
    </row>
    <row r="25868" spans="1:9">
      <c r="A25868" t="n">
        <v>220127</v>
      </c>
      <c r="B25868" s="39" t="n">
        <v>51</v>
      </c>
      <c r="C25868" s="7" t="n">
        <v>4</v>
      </c>
      <c r="D25868" s="7" t="n">
        <v>3</v>
      </c>
      <c r="E25868" s="7" t="s">
        <v>82</v>
      </c>
    </row>
    <row r="25869" spans="1:9">
      <c r="A25869" t="s">
        <v>4</v>
      </c>
      <c r="B25869" s="4" t="s">
        <v>5</v>
      </c>
      <c r="C25869" s="4" t="s">
        <v>7</v>
      </c>
    </row>
    <row r="25870" spans="1:9">
      <c r="A25870" t="n">
        <v>220141</v>
      </c>
      <c r="B25870" s="25" t="n">
        <v>16</v>
      </c>
      <c r="C25870" s="7" t="n">
        <v>0</v>
      </c>
    </row>
    <row r="25871" spans="1:9">
      <c r="A25871" t="s">
        <v>4</v>
      </c>
      <c r="B25871" s="4" t="s">
        <v>5</v>
      </c>
      <c r="C25871" s="4" t="s">
        <v>7</v>
      </c>
      <c r="D25871" s="4" t="s">
        <v>8</v>
      </c>
      <c r="E25871" s="4" t="s">
        <v>8</v>
      </c>
      <c r="F25871" s="4" t="s">
        <v>14</v>
      </c>
      <c r="G25871" s="4" t="s">
        <v>74</v>
      </c>
      <c r="H25871" s="4" t="s">
        <v>8</v>
      </c>
      <c r="I25871" s="4" t="s">
        <v>8</v>
      </c>
    </row>
    <row r="25872" spans="1:9">
      <c r="A25872" t="n">
        <v>220144</v>
      </c>
      <c r="B25872" s="40" t="n">
        <v>26</v>
      </c>
      <c r="C25872" s="7" t="n">
        <v>3</v>
      </c>
      <c r="D25872" s="7" t="n">
        <v>19</v>
      </c>
      <c r="E25872" s="7" t="n">
        <v>17</v>
      </c>
      <c r="F25872" s="7" t="n">
        <v>2402</v>
      </c>
      <c r="G25872" s="7" t="s">
        <v>1308</v>
      </c>
      <c r="H25872" s="7" t="n">
        <v>2</v>
      </c>
      <c r="I25872" s="7" t="n">
        <v>0</v>
      </c>
    </row>
    <row r="25873" spans="1:9">
      <c r="A25873" t="s">
        <v>4</v>
      </c>
      <c r="B25873" s="4" t="s">
        <v>5</v>
      </c>
    </row>
    <row r="25874" spans="1:9">
      <c r="A25874" t="n">
        <v>220295</v>
      </c>
      <c r="B25874" s="41" t="n">
        <v>28</v>
      </c>
    </row>
    <row r="25875" spans="1:9">
      <c r="A25875" t="s">
        <v>4</v>
      </c>
      <c r="B25875" s="4" t="s">
        <v>5</v>
      </c>
      <c r="C25875" s="4" t="s">
        <v>8</v>
      </c>
      <c r="D25875" s="4" t="s">
        <v>7</v>
      </c>
      <c r="E25875" s="4" t="s">
        <v>9</v>
      </c>
    </row>
    <row r="25876" spans="1:9">
      <c r="A25876" t="n">
        <v>220296</v>
      </c>
      <c r="B25876" s="39" t="n">
        <v>51</v>
      </c>
      <c r="C25876" s="7" t="n">
        <v>4</v>
      </c>
      <c r="D25876" s="7" t="n">
        <v>5</v>
      </c>
      <c r="E25876" s="7" t="s">
        <v>90</v>
      </c>
    </row>
    <row r="25877" spans="1:9">
      <c r="A25877" t="s">
        <v>4</v>
      </c>
      <c r="B25877" s="4" t="s">
        <v>5</v>
      </c>
      <c r="C25877" s="4" t="s">
        <v>7</v>
      </c>
    </row>
    <row r="25878" spans="1:9">
      <c r="A25878" t="n">
        <v>220310</v>
      </c>
      <c r="B25878" s="25" t="n">
        <v>16</v>
      </c>
      <c r="C25878" s="7" t="n">
        <v>0</v>
      </c>
    </row>
    <row r="25879" spans="1:9">
      <c r="A25879" t="s">
        <v>4</v>
      </c>
      <c r="B25879" s="4" t="s">
        <v>5</v>
      </c>
      <c r="C25879" s="4" t="s">
        <v>7</v>
      </c>
      <c r="D25879" s="4" t="s">
        <v>8</v>
      </c>
      <c r="E25879" s="4" t="s">
        <v>8</v>
      </c>
      <c r="F25879" s="4" t="s">
        <v>14</v>
      </c>
      <c r="G25879" s="4" t="s">
        <v>74</v>
      </c>
      <c r="H25879" s="4" t="s">
        <v>8</v>
      </c>
      <c r="I25879" s="4" t="s">
        <v>8</v>
      </c>
    </row>
    <row r="25880" spans="1:9">
      <c r="A25880" t="n">
        <v>220313</v>
      </c>
      <c r="B25880" s="40" t="n">
        <v>26</v>
      </c>
      <c r="C25880" s="7" t="n">
        <v>5</v>
      </c>
      <c r="D25880" s="7" t="n">
        <v>19</v>
      </c>
      <c r="E25880" s="7" t="n">
        <v>17</v>
      </c>
      <c r="F25880" s="7" t="n">
        <v>3422</v>
      </c>
      <c r="G25880" s="7" t="s">
        <v>1309</v>
      </c>
      <c r="H25880" s="7" t="n">
        <v>2</v>
      </c>
      <c r="I25880" s="7" t="n">
        <v>0</v>
      </c>
    </row>
    <row r="25881" spans="1:9">
      <c r="A25881" t="s">
        <v>4</v>
      </c>
      <c r="B25881" s="4" t="s">
        <v>5</v>
      </c>
    </row>
    <row r="25882" spans="1:9">
      <c r="A25882" t="n">
        <v>220402</v>
      </c>
      <c r="B25882" s="41" t="n">
        <v>28</v>
      </c>
    </row>
    <row r="25883" spans="1:9">
      <c r="A25883" t="s">
        <v>4</v>
      </c>
      <c r="B25883" s="4" t="s">
        <v>5</v>
      </c>
      <c r="C25883" s="4" t="s">
        <v>7</v>
      </c>
      <c r="D25883" s="4" t="s">
        <v>8</v>
      </c>
    </row>
    <row r="25884" spans="1:9">
      <c r="A25884" t="n">
        <v>220403</v>
      </c>
      <c r="B25884" s="42" t="n">
        <v>89</v>
      </c>
      <c r="C25884" s="7" t="n">
        <v>65533</v>
      </c>
      <c r="D25884" s="7" t="n">
        <v>1</v>
      </c>
    </row>
    <row r="25885" spans="1:9">
      <c r="A25885" t="s">
        <v>4</v>
      </c>
      <c r="B25885" s="4" t="s">
        <v>5</v>
      </c>
      <c r="C25885" s="4" t="s">
        <v>8</v>
      </c>
      <c r="D25885" s="4" t="s">
        <v>7</v>
      </c>
      <c r="E25885" s="4" t="s">
        <v>13</v>
      </c>
    </row>
    <row r="25886" spans="1:9">
      <c r="A25886" t="n">
        <v>220407</v>
      </c>
      <c r="B25886" s="27" t="n">
        <v>58</v>
      </c>
      <c r="C25886" s="7" t="n">
        <v>101</v>
      </c>
      <c r="D25886" s="7" t="n">
        <v>300</v>
      </c>
      <c r="E25886" s="7" t="n">
        <v>1</v>
      </c>
    </row>
    <row r="25887" spans="1:9">
      <c r="A25887" t="s">
        <v>4</v>
      </c>
      <c r="B25887" s="4" t="s">
        <v>5</v>
      </c>
      <c r="C25887" s="4" t="s">
        <v>8</v>
      </c>
      <c r="D25887" s="4" t="s">
        <v>7</v>
      </c>
    </row>
    <row r="25888" spans="1:9">
      <c r="A25888" t="n">
        <v>220415</v>
      </c>
      <c r="B25888" s="27" t="n">
        <v>58</v>
      </c>
      <c r="C25888" s="7" t="n">
        <v>254</v>
      </c>
      <c r="D25888" s="7" t="n">
        <v>0</v>
      </c>
    </row>
    <row r="25889" spans="1:9">
      <c r="A25889" t="s">
        <v>4</v>
      </c>
      <c r="B25889" s="4" t="s">
        <v>5</v>
      </c>
      <c r="C25889" s="4" t="s">
        <v>8</v>
      </c>
      <c r="D25889" s="4" t="s">
        <v>7</v>
      </c>
      <c r="E25889" s="4" t="s">
        <v>9</v>
      </c>
      <c r="F25889" s="4" t="s">
        <v>9</v>
      </c>
      <c r="G25889" s="4" t="s">
        <v>9</v>
      </c>
      <c r="H25889" s="4" t="s">
        <v>9</v>
      </c>
    </row>
    <row r="25890" spans="1:9">
      <c r="A25890" t="n">
        <v>220419</v>
      </c>
      <c r="B25890" s="39" t="n">
        <v>51</v>
      </c>
      <c r="C25890" s="7" t="n">
        <v>3</v>
      </c>
      <c r="D25890" s="7" t="n">
        <v>2</v>
      </c>
      <c r="E25890" s="7" t="s">
        <v>92</v>
      </c>
      <c r="F25890" s="7" t="s">
        <v>93</v>
      </c>
      <c r="G25890" s="7" t="s">
        <v>94</v>
      </c>
      <c r="H25890" s="7" t="s">
        <v>95</v>
      </c>
    </row>
    <row r="25891" spans="1:9">
      <c r="A25891" t="s">
        <v>4</v>
      </c>
      <c r="B25891" s="4" t="s">
        <v>5</v>
      </c>
      <c r="C25891" s="4" t="s">
        <v>8</v>
      </c>
      <c r="D25891" s="4" t="s">
        <v>7</v>
      </c>
      <c r="E25891" s="4" t="s">
        <v>9</v>
      </c>
      <c r="F25891" s="4" t="s">
        <v>9</v>
      </c>
      <c r="G25891" s="4" t="s">
        <v>9</v>
      </c>
      <c r="H25891" s="4" t="s">
        <v>9</v>
      </c>
    </row>
    <row r="25892" spans="1:9">
      <c r="A25892" t="n">
        <v>220448</v>
      </c>
      <c r="B25892" s="39" t="n">
        <v>51</v>
      </c>
      <c r="C25892" s="7" t="n">
        <v>3</v>
      </c>
      <c r="D25892" s="7" t="n">
        <v>3</v>
      </c>
      <c r="E25892" s="7" t="s">
        <v>92</v>
      </c>
      <c r="F25892" s="7" t="s">
        <v>93</v>
      </c>
      <c r="G25892" s="7" t="s">
        <v>94</v>
      </c>
      <c r="H25892" s="7" t="s">
        <v>95</v>
      </c>
    </row>
    <row r="25893" spans="1:9">
      <c r="A25893" t="s">
        <v>4</v>
      </c>
      <c r="B25893" s="4" t="s">
        <v>5</v>
      </c>
      <c r="C25893" s="4" t="s">
        <v>8</v>
      </c>
      <c r="D25893" s="4" t="s">
        <v>7</v>
      </c>
      <c r="E25893" s="4" t="s">
        <v>9</v>
      </c>
      <c r="F25893" s="4" t="s">
        <v>9</v>
      </c>
      <c r="G25893" s="4" t="s">
        <v>9</v>
      </c>
      <c r="H25893" s="4" t="s">
        <v>9</v>
      </c>
    </row>
    <row r="25894" spans="1:9">
      <c r="A25894" t="n">
        <v>220477</v>
      </c>
      <c r="B25894" s="39" t="n">
        <v>51</v>
      </c>
      <c r="C25894" s="7" t="n">
        <v>3</v>
      </c>
      <c r="D25894" s="7" t="n">
        <v>5</v>
      </c>
      <c r="E25894" s="7" t="s">
        <v>92</v>
      </c>
      <c r="F25894" s="7" t="s">
        <v>93</v>
      </c>
      <c r="G25894" s="7" t="s">
        <v>94</v>
      </c>
      <c r="H25894" s="7" t="s">
        <v>95</v>
      </c>
    </row>
    <row r="25895" spans="1:9">
      <c r="A25895" t="s">
        <v>4</v>
      </c>
      <c r="B25895" s="4" t="s">
        <v>5</v>
      </c>
      <c r="C25895" s="4" t="s">
        <v>8</v>
      </c>
      <c r="D25895" s="4" t="s">
        <v>7</v>
      </c>
      <c r="E25895" s="4" t="s">
        <v>9</v>
      </c>
      <c r="F25895" s="4" t="s">
        <v>9</v>
      </c>
      <c r="G25895" s="4" t="s">
        <v>9</v>
      </c>
      <c r="H25895" s="4" t="s">
        <v>9</v>
      </c>
    </row>
    <row r="25896" spans="1:9">
      <c r="A25896" t="n">
        <v>220506</v>
      </c>
      <c r="B25896" s="39" t="n">
        <v>51</v>
      </c>
      <c r="C25896" s="7" t="n">
        <v>3</v>
      </c>
      <c r="D25896" s="7" t="n">
        <v>7</v>
      </c>
      <c r="E25896" s="7" t="s">
        <v>92</v>
      </c>
      <c r="F25896" s="7" t="s">
        <v>93</v>
      </c>
      <c r="G25896" s="7" t="s">
        <v>94</v>
      </c>
      <c r="H25896" s="7" t="s">
        <v>95</v>
      </c>
    </row>
    <row r="25897" spans="1:9">
      <c r="A25897" t="s">
        <v>4</v>
      </c>
      <c r="B25897" s="4" t="s">
        <v>5</v>
      </c>
      <c r="C25897" s="4" t="s">
        <v>8</v>
      </c>
      <c r="D25897" s="4" t="s">
        <v>7</v>
      </c>
      <c r="E25897" s="4" t="s">
        <v>9</v>
      </c>
      <c r="F25897" s="4" t="s">
        <v>9</v>
      </c>
      <c r="G25897" s="4" t="s">
        <v>9</v>
      </c>
      <c r="H25897" s="4" t="s">
        <v>9</v>
      </c>
    </row>
    <row r="25898" spans="1:9">
      <c r="A25898" t="n">
        <v>220535</v>
      </c>
      <c r="B25898" s="39" t="n">
        <v>51</v>
      </c>
      <c r="C25898" s="7" t="n">
        <v>3</v>
      </c>
      <c r="D25898" s="7" t="n">
        <v>9</v>
      </c>
      <c r="E25898" s="7" t="s">
        <v>92</v>
      </c>
      <c r="F25898" s="7" t="s">
        <v>93</v>
      </c>
      <c r="G25898" s="7" t="s">
        <v>94</v>
      </c>
      <c r="H25898" s="7" t="s">
        <v>95</v>
      </c>
    </row>
    <row r="25899" spans="1:9">
      <c r="A25899" t="s">
        <v>4</v>
      </c>
      <c r="B25899" s="4" t="s">
        <v>5</v>
      </c>
      <c r="C25899" s="4" t="s">
        <v>8</v>
      </c>
      <c r="D25899" s="4" t="s">
        <v>7</v>
      </c>
      <c r="E25899" s="4" t="s">
        <v>9</v>
      </c>
      <c r="F25899" s="4" t="s">
        <v>9</v>
      </c>
      <c r="G25899" s="4" t="s">
        <v>9</v>
      </c>
      <c r="H25899" s="4" t="s">
        <v>9</v>
      </c>
    </row>
    <row r="25900" spans="1:9">
      <c r="A25900" t="n">
        <v>220564</v>
      </c>
      <c r="B25900" s="39" t="n">
        <v>51</v>
      </c>
      <c r="C25900" s="7" t="n">
        <v>3</v>
      </c>
      <c r="D25900" s="7" t="n">
        <v>0</v>
      </c>
      <c r="E25900" s="7" t="s">
        <v>97</v>
      </c>
      <c r="F25900" s="7" t="s">
        <v>99</v>
      </c>
      <c r="G25900" s="7" t="s">
        <v>94</v>
      </c>
      <c r="H25900" s="7" t="s">
        <v>95</v>
      </c>
    </row>
    <row r="25901" spans="1:9">
      <c r="A25901" t="s">
        <v>4</v>
      </c>
      <c r="B25901" s="4" t="s">
        <v>5</v>
      </c>
      <c r="C25901" s="4" t="s">
        <v>8</v>
      </c>
      <c r="D25901" s="4" t="s">
        <v>7</v>
      </c>
      <c r="E25901" s="4" t="s">
        <v>9</v>
      </c>
      <c r="F25901" s="4" t="s">
        <v>9</v>
      </c>
      <c r="G25901" s="4" t="s">
        <v>9</v>
      </c>
      <c r="H25901" s="4" t="s">
        <v>9</v>
      </c>
    </row>
    <row r="25902" spans="1:9">
      <c r="A25902" t="n">
        <v>220577</v>
      </c>
      <c r="B25902" s="39" t="n">
        <v>51</v>
      </c>
      <c r="C25902" s="7" t="n">
        <v>3</v>
      </c>
      <c r="D25902" s="7" t="n">
        <v>4</v>
      </c>
      <c r="E25902" s="7" t="s">
        <v>745</v>
      </c>
      <c r="F25902" s="7" t="s">
        <v>99</v>
      </c>
      <c r="G25902" s="7" t="s">
        <v>94</v>
      </c>
      <c r="H25902" s="7" t="s">
        <v>95</v>
      </c>
    </row>
    <row r="25903" spans="1:9">
      <c r="A25903" t="s">
        <v>4</v>
      </c>
      <c r="B25903" s="4" t="s">
        <v>5</v>
      </c>
      <c r="C25903" s="4" t="s">
        <v>8</v>
      </c>
      <c r="D25903" s="4" t="s">
        <v>8</v>
      </c>
      <c r="E25903" s="4" t="s">
        <v>13</v>
      </c>
      <c r="F25903" s="4" t="s">
        <v>13</v>
      </c>
      <c r="G25903" s="4" t="s">
        <v>13</v>
      </c>
      <c r="H25903" s="4" t="s">
        <v>7</v>
      </c>
    </row>
    <row r="25904" spans="1:9">
      <c r="A25904" t="n">
        <v>220590</v>
      </c>
      <c r="B25904" s="31" t="n">
        <v>45</v>
      </c>
      <c r="C25904" s="7" t="n">
        <v>2</v>
      </c>
      <c r="D25904" s="7" t="n">
        <v>3</v>
      </c>
      <c r="E25904" s="7" t="n">
        <v>-0.850000023841858</v>
      </c>
      <c r="F25904" s="7" t="n">
        <v>3.45000004768372</v>
      </c>
      <c r="G25904" s="7" t="n">
        <v>41.75</v>
      </c>
      <c r="H25904" s="7" t="n">
        <v>0</v>
      </c>
    </row>
    <row r="25905" spans="1:8">
      <c r="A25905" t="s">
        <v>4</v>
      </c>
      <c r="B25905" s="4" t="s">
        <v>5</v>
      </c>
      <c r="C25905" s="4" t="s">
        <v>8</v>
      </c>
      <c r="D25905" s="4" t="s">
        <v>8</v>
      </c>
      <c r="E25905" s="4" t="s">
        <v>13</v>
      </c>
      <c r="F25905" s="4" t="s">
        <v>13</v>
      </c>
      <c r="G25905" s="4" t="s">
        <v>13</v>
      </c>
      <c r="H25905" s="4" t="s">
        <v>7</v>
      </c>
      <c r="I25905" s="4" t="s">
        <v>8</v>
      </c>
    </row>
    <row r="25906" spans="1:8">
      <c r="A25906" t="n">
        <v>220607</v>
      </c>
      <c r="B25906" s="31" t="n">
        <v>45</v>
      </c>
      <c r="C25906" s="7" t="n">
        <v>4</v>
      </c>
      <c r="D25906" s="7" t="n">
        <v>3</v>
      </c>
      <c r="E25906" s="7" t="n">
        <v>9.14999961853027</v>
      </c>
      <c r="F25906" s="7" t="n">
        <v>120.050003051758</v>
      </c>
      <c r="G25906" s="7" t="n">
        <v>0</v>
      </c>
      <c r="H25906" s="7" t="n">
        <v>0</v>
      </c>
      <c r="I25906" s="7" t="n">
        <v>0</v>
      </c>
    </row>
    <row r="25907" spans="1:8">
      <c r="A25907" t="s">
        <v>4</v>
      </c>
      <c r="B25907" s="4" t="s">
        <v>5</v>
      </c>
      <c r="C25907" s="4" t="s">
        <v>8</v>
      </c>
      <c r="D25907" s="4" t="s">
        <v>8</v>
      </c>
      <c r="E25907" s="4" t="s">
        <v>13</v>
      </c>
      <c r="F25907" s="4" t="s">
        <v>7</v>
      </c>
    </row>
    <row r="25908" spans="1:8">
      <c r="A25908" t="n">
        <v>220625</v>
      </c>
      <c r="B25908" s="31" t="n">
        <v>45</v>
      </c>
      <c r="C25908" s="7" t="n">
        <v>5</v>
      </c>
      <c r="D25908" s="7" t="n">
        <v>3</v>
      </c>
      <c r="E25908" s="7" t="n">
        <v>1.39999997615814</v>
      </c>
      <c r="F25908" s="7" t="n">
        <v>0</v>
      </c>
    </row>
    <row r="25909" spans="1:8">
      <c r="A25909" t="s">
        <v>4</v>
      </c>
      <c r="B25909" s="4" t="s">
        <v>5</v>
      </c>
      <c r="C25909" s="4" t="s">
        <v>8</v>
      </c>
      <c r="D25909" s="4" t="s">
        <v>8</v>
      </c>
      <c r="E25909" s="4" t="s">
        <v>13</v>
      </c>
      <c r="F25909" s="4" t="s">
        <v>7</v>
      </c>
    </row>
    <row r="25910" spans="1:8">
      <c r="A25910" t="n">
        <v>220634</v>
      </c>
      <c r="B25910" s="31" t="n">
        <v>45</v>
      </c>
      <c r="C25910" s="7" t="n">
        <v>11</v>
      </c>
      <c r="D25910" s="7" t="n">
        <v>3</v>
      </c>
      <c r="E25910" s="7" t="n">
        <v>34</v>
      </c>
      <c r="F25910" s="7" t="n">
        <v>0</v>
      </c>
    </row>
    <row r="25911" spans="1:8">
      <c r="A25911" t="s">
        <v>4</v>
      </c>
      <c r="B25911" s="4" t="s">
        <v>5</v>
      </c>
      <c r="C25911" s="4" t="s">
        <v>8</v>
      </c>
      <c r="D25911" s="4" t="s">
        <v>7</v>
      </c>
    </row>
    <row r="25912" spans="1:8">
      <c r="A25912" t="n">
        <v>220643</v>
      </c>
      <c r="B25912" s="27" t="n">
        <v>58</v>
      </c>
      <c r="C25912" s="7" t="n">
        <v>255</v>
      </c>
      <c r="D25912" s="7" t="n">
        <v>0</v>
      </c>
    </row>
    <row r="25913" spans="1:8">
      <c r="A25913" t="s">
        <v>4</v>
      </c>
      <c r="B25913" s="4" t="s">
        <v>5</v>
      </c>
      <c r="C25913" s="4" t="s">
        <v>8</v>
      </c>
      <c r="D25913" s="4" t="s">
        <v>7</v>
      </c>
      <c r="E25913" s="4" t="s">
        <v>9</v>
      </c>
    </row>
    <row r="25914" spans="1:8">
      <c r="A25914" t="n">
        <v>220647</v>
      </c>
      <c r="B25914" s="39" t="n">
        <v>51</v>
      </c>
      <c r="C25914" s="7" t="n">
        <v>4</v>
      </c>
      <c r="D25914" s="7" t="n">
        <v>0</v>
      </c>
      <c r="E25914" s="7" t="s">
        <v>539</v>
      </c>
    </row>
    <row r="25915" spans="1:8">
      <c r="A25915" t="s">
        <v>4</v>
      </c>
      <c r="B25915" s="4" t="s">
        <v>5</v>
      </c>
      <c r="C25915" s="4" t="s">
        <v>7</v>
      </c>
    </row>
    <row r="25916" spans="1:8">
      <c r="A25916" t="n">
        <v>220660</v>
      </c>
      <c r="B25916" s="25" t="n">
        <v>16</v>
      </c>
      <c r="C25916" s="7" t="n">
        <v>0</v>
      </c>
    </row>
    <row r="25917" spans="1:8">
      <c r="A25917" t="s">
        <v>4</v>
      </c>
      <c r="B25917" s="4" t="s">
        <v>5</v>
      </c>
      <c r="C25917" s="4" t="s">
        <v>7</v>
      </c>
      <c r="D25917" s="4" t="s">
        <v>8</v>
      </c>
      <c r="E25917" s="4" t="s">
        <v>14</v>
      </c>
      <c r="F25917" s="4" t="s">
        <v>74</v>
      </c>
      <c r="G25917" s="4" t="s">
        <v>8</v>
      </c>
      <c r="H25917" s="4" t="s">
        <v>8</v>
      </c>
    </row>
    <row r="25918" spans="1:8">
      <c r="A25918" t="n">
        <v>220663</v>
      </c>
      <c r="B25918" s="40" t="n">
        <v>26</v>
      </c>
      <c r="C25918" s="7" t="n">
        <v>0</v>
      </c>
      <c r="D25918" s="7" t="n">
        <v>17</v>
      </c>
      <c r="E25918" s="7" t="n">
        <v>52978</v>
      </c>
      <c r="F25918" s="7" t="s">
        <v>1310</v>
      </c>
      <c r="G25918" s="7" t="n">
        <v>2</v>
      </c>
      <c r="H25918" s="7" t="n">
        <v>0</v>
      </c>
    </row>
    <row r="25919" spans="1:8">
      <c r="A25919" t="s">
        <v>4</v>
      </c>
      <c r="B25919" s="4" t="s">
        <v>5</v>
      </c>
    </row>
    <row r="25920" spans="1:8">
      <c r="A25920" t="n">
        <v>220697</v>
      </c>
      <c r="B25920" s="41" t="n">
        <v>28</v>
      </c>
    </row>
    <row r="25921" spans="1:9">
      <c r="A25921" t="s">
        <v>4</v>
      </c>
      <c r="B25921" s="4" t="s">
        <v>5</v>
      </c>
      <c r="C25921" s="4" t="s">
        <v>8</v>
      </c>
      <c r="D25921" s="4" t="s">
        <v>7</v>
      </c>
      <c r="E25921" s="4" t="s">
        <v>9</v>
      </c>
    </row>
    <row r="25922" spans="1:9">
      <c r="A25922" t="n">
        <v>220698</v>
      </c>
      <c r="B25922" s="39" t="n">
        <v>51</v>
      </c>
      <c r="C25922" s="7" t="n">
        <v>4</v>
      </c>
      <c r="D25922" s="7" t="n">
        <v>4</v>
      </c>
      <c r="E25922" s="7" t="s">
        <v>1128</v>
      </c>
    </row>
    <row r="25923" spans="1:9">
      <c r="A25923" t="s">
        <v>4</v>
      </c>
      <c r="B25923" s="4" t="s">
        <v>5</v>
      </c>
      <c r="C25923" s="4" t="s">
        <v>7</v>
      </c>
    </row>
    <row r="25924" spans="1:9">
      <c r="A25924" t="n">
        <v>220712</v>
      </c>
      <c r="B25924" s="25" t="n">
        <v>16</v>
      </c>
      <c r="C25924" s="7" t="n">
        <v>0</v>
      </c>
    </row>
    <row r="25925" spans="1:9">
      <c r="A25925" t="s">
        <v>4</v>
      </c>
      <c r="B25925" s="4" t="s">
        <v>5</v>
      </c>
      <c r="C25925" s="4" t="s">
        <v>7</v>
      </c>
      <c r="D25925" s="4" t="s">
        <v>8</v>
      </c>
      <c r="E25925" s="4" t="s">
        <v>14</v>
      </c>
      <c r="F25925" s="4" t="s">
        <v>74</v>
      </c>
      <c r="G25925" s="4" t="s">
        <v>8</v>
      </c>
      <c r="H25925" s="4" t="s">
        <v>8</v>
      </c>
    </row>
    <row r="25926" spans="1:9">
      <c r="A25926" t="n">
        <v>220715</v>
      </c>
      <c r="B25926" s="40" t="n">
        <v>26</v>
      </c>
      <c r="C25926" s="7" t="n">
        <v>4</v>
      </c>
      <c r="D25926" s="7" t="n">
        <v>17</v>
      </c>
      <c r="E25926" s="7" t="n">
        <v>7416</v>
      </c>
      <c r="F25926" s="7" t="s">
        <v>1311</v>
      </c>
      <c r="G25926" s="7" t="n">
        <v>2</v>
      </c>
      <c r="H25926" s="7" t="n">
        <v>0</v>
      </c>
    </row>
    <row r="25927" spans="1:9">
      <c r="A25927" t="s">
        <v>4</v>
      </c>
      <c r="B25927" s="4" t="s">
        <v>5</v>
      </c>
    </row>
    <row r="25928" spans="1:9">
      <c r="A25928" t="n">
        <v>220764</v>
      </c>
      <c r="B25928" s="41" t="n">
        <v>28</v>
      </c>
    </row>
    <row r="25929" spans="1:9">
      <c r="A25929" t="s">
        <v>4</v>
      </c>
      <c r="B25929" s="4" t="s">
        <v>5</v>
      </c>
      <c r="C25929" s="4" t="s">
        <v>8</v>
      </c>
      <c r="D25929" s="4" t="s">
        <v>7</v>
      </c>
      <c r="E25929" s="4" t="s">
        <v>7</v>
      </c>
      <c r="F25929" s="4" t="s">
        <v>8</v>
      </c>
    </row>
    <row r="25930" spans="1:9">
      <c r="A25930" t="n">
        <v>220765</v>
      </c>
      <c r="B25930" s="37" t="n">
        <v>25</v>
      </c>
      <c r="C25930" s="7" t="n">
        <v>1</v>
      </c>
      <c r="D25930" s="7" t="n">
        <v>60</v>
      </c>
      <c r="E25930" s="7" t="n">
        <v>640</v>
      </c>
      <c r="F25930" s="7" t="n">
        <v>2</v>
      </c>
    </row>
    <row r="25931" spans="1:9">
      <c r="A25931" t="s">
        <v>4</v>
      </c>
      <c r="B25931" s="4" t="s">
        <v>5</v>
      </c>
      <c r="C25931" s="4" t="s">
        <v>8</v>
      </c>
      <c r="D25931" s="4" t="s">
        <v>7</v>
      </c>
      <c r="E25931" s="4" t="s">
        <v>9</v>
      </c>
    </row>
    <row r="25932" spans="1:9">
      <c r="A25932" t="n">
        <v>220772</v>
      </c>
      <c r="B25932" s="39" t="n">
        <v>51</v>
      </c>
      <c r="C25932" s="7" t="n">
        <v>4</v>
      </c>
      <c r="D25932" s="7" t="n">
        <v>6</v>
      </c>
      <c r="E25932" s="7" t="s">
        <v>82</v>
      </c>
    </row>
    <row r="25933" spans="1:9">
      <c r="A25933" t="s">
        <v>4</v>
      </c>
      <c r="B25933" s="4" t="s">
        <v>5</v>
      </c>
      <c r="C25933" s="4" t="s">
        <v>7</v>
      </c>
    </row>
    <row r="25934" spans="1:9">
      <c r="A25934" t="n">
        <v>220786</v>
      </c>
      <c r="B25934" s="25" t="n">
        <v>16</v>
      </c>
      <c r="C25934" s="7" t="n">
        <v>0</v>
      </c>
    </row>
    <row r="25935" spans="1:9">
      <c r="A25935" t="s">
        <v>4</v>
      </c>
      <c r="B25935" s="4" t="s">
        <v>5</v>
      </c>
      <c r="C25935" s="4" t="s">
        <v>7</v>
      </c>
      <c r="D25935" s="4" t="s">
        <v>8</v>
      </c>
      <c r="E25935" s="4" t="s">
        <v>8</v>
      </c>
      <c r="F25935" s="4" t="s">
        <v>14</v>
      </c>
      <c r="G25935" s="4" t="s">
        <v>74</v>
      </c>
      <c r="H25935" s="4" t="s">
        <v>8</v>
      </c>
      <c r="I25935" s="4" t="s">
        <v>8</v>
      </c>
    </row>
    <row r="25936" spans="1:9">
      <c r="A25936" t="n">
        <v>220789</v>
      </c>
      <c r="B25936" s="40" t="n">
        <v>26</v>
      </c>
      <c r="C25936" s="7" t="n">
        <v>6</v>
      </c>
      <c r="D25936" s="7" t="n">
        <v>19</v>
      </c>
      <c r="E25936" s="7" t="n">
        <v>17</v>
      </c>
      <c r="F25936" s="7" t="n">
        <v>8449</v>
      </c>
      <c r="G25936" s="7" t="s">
        <v>1312</v>
      </c>
      <c r="H25936" s="7" t="n">
        <v>2</v>
      </c>
      <c r="I25936" s="7" t="n">
        <v>0</v>
      </c>
    </row>
    <row r="25937" spans="1:9">
      <c r="A25937" t="s">
        <v>4</v>
      </c>
      <c r="B25937" s="4" t="s">
        <v>5</v>
      </c>
    </row>
    <row r="25938" spans="1:9">
      <c r="A25938" t="n">
        <v>220839</v>
      </c>
      <c r="B25938" s="41" t="n">
        <v>28</v>
      </c>
    </row>
    <row r="25939" spans="1:9">
      <c r="A25939" t="s">
        <v>4</v>
      </c>
      <c r="B25939" s="4" t="s">
        <v>5</v>
      </c>
      <c r="C25939" s="4" t="s">
        <v>8</v>
      </c>
      <c r="D25939" s="4" t="s">
        <v>7</v>
      </c>
      <c r="E25939" s="4" t="s">
        <v>7</v>
      </c>
      <c r="F25939" s="4" t="s">
        <v>8</v>
      </c>
    </row>
    <row r="25940" spans="1:9">
      <c r="A25940" t="n">
        <v>220840</v>
      </c>
      <c r="B25940" s="37" t="n">
        <v>25</v>
      </c>
      <c r="C25940" s="7" t="n">
        <v>1</v>
      </c>
      <c r="D25940" s="7" t="n">
        <v>65535</v>
      </c>
      <c r="E25940" s="7" t="n">
        <v>65535</v>
      </c>
      <c r="F25940" s="7" t="n">
        <v>0</v>
      </c>
    </row>
    <row r="25941" spans="1:9">
      <c r="A25941" t="s">
        <v>4</v>
      </c>
      <c r="B25941" s="4" t="s">
        <v>5</v>
      </c>
      <c r="C25941" s="4" t="s">
        <v>8</v>
      </c>
      <c r="D25941" s="4" t="s">
        <v>7</v>
      </c>
      <c r="E25941" s="4" t="s">
        <v>7</v>
      </c>
      <c r="F25941" s="4" t="s">
        <v>8</v>
      </c>
    </row>
    <row r="25942" spans="1:9">
      <c r="A25942" t="n">
        <v>220847</v>
      </c>
      <c r="B25942" s="37" t="n">
        <v>25</v>
      </c>
      <c r="C25942" s="7" t="n">
        <v>1</v>
      </c>
      <c r="D25942" s="7" t="n">
        <v>260</v>
      </c>
      <c r="E25942" s="7" t="n">
        <v>640</v>
      </c>
      <c r="F25942" s="7" t="n">
        <v>2</v>
      </c>
    </row>
    <row r="25943" spans="1:9">
      <c r="A25943" t="s">
        <v>4</v>
      </c>
      <c r="B25943" s="4" t="s">
        <v>5</v>
      </c>
      <c r="C25943" s="4" t="s">
        <v>8</v>
      </c>
      <c r="D25943" s="4" t="s">
        <v>7</v>
      </c>
      <c r="E25943" s="4" t="s">
        <v>9</v>
      </c>
    </row>
    <row r="25944" spans="1:9">
      <c r="A25944" t="n">
        <v>220854</v>
      </c>
      <c r="B25944" s="39" t="n">
        <v>51</v>
      </c>
      <c r="C25944" s="7" t="n">
        <v>4</v>
      </c>
      <c r="D25944" s="7" t="n">
        <v>1</v>
      </c>
      <c r="E25944" s="7" t="s">
        <v>539</v>
      </c>
    </row>
    <row r="25945" spans="1:9">
      <c r="A25945" t="s">
        <v>4</v>
      </c>
      <c r="B25945" s="4" t="s">
        <v>5</v>
      </c>
      <c r="C25945" s="4" t="s">
        <v>7</v>
      </c>
    </row>
    <row r="25946" spans="1:9">
      <c r="A25946" t="n">
        <v>220867</v>
      </c>
      <c r="B25946" s="25" t="n">
        <v>16</v>
      </c>
      <c r="C25946" s="7" t="n">
        <v>0</v>
      </c>
    </row>
    <row r="25947" spans="1:9">
      <c r="A25947" t="s">
        <v>4</v>
      </c>
      <c r="B25947" s="4" t="s">
        <v>5</v>
      </c>
      <c r="C25947" s="4" t="s">
        <v>7</v>
      </c>
      <c r="D25947" s="4" t="s">
        <v>8</v>
      </c>
      <c r="E25947" s="4" t="s">
        <v>8</v>
      </c>
      <c r="F25947" s="4" t="s">
        <v>14</v>
      </c>
      <c r="G25947" s="4" t="s">
        <v>74</v>
      </c>
      <c r="H25947" s="4" t="s">
        <v>8</v>
      </c>
      <c r="I25947" s="4" t="s">
        <v>8</v>
      </c>
    </row>
    <row r="25948" spans="1:9">
      <c r="A25948" t="n">
        <v>220870</v>
      </c>
      <c r="B25948" s="40" t="n">
        <v>26</v>
      </c>
      <c r="C25948" s="7" t="n">
        <v>1</v>
      </c>
      <c r="D25948" s="7" t="n">
        <v>19</v>
      </c>
      <c r="E25948" s="7" t="n">
        <v>17</v>
      </c>
      <c r="F25948" s="7" t="n">
        <v>1422</v>
      </c>
      <c r="G25948" s="7" t="s">
        <v>1313</v>
      </c>
      <c r="H25948" s="7" t="n">
        <v>2</v>
      </c>
      <c r="I25948" s="7" t="n">
        <v>0</v>
      </c>
    </row>
    <row r="25949" spans="1:9">
      <c r="A25949" t="s">
        <v>4</v>
      </c>
      <c r="B25949" s="4" t="s">
        <v>5</v>
      </c>
    </row>
    <row r="25950" spans="1:9">
      <c r="A25950" t="n">
        <v>220917</v>
      </c>
      <c r="B25950" s="41" t="n">
        <v>28</v>
      </c>
    </row>
    <row r="25951" spans="1:9">
      <c r="A25951" t="s">
        <v>4</v>
      </c>
      <c r="B25951" s="4" t="s">
        <v>5</v>
      </c>
      <c r="C25951" s="4" t="s">
        <v>8</v>
      </c>
      <c r="D25951" s="4" t="s">
        <v>7</v>
      </c>
      <c r="E25951" s="4" t="s">
        <v>7</v>
      </c>
      <c r="F25951" s="4" t="s">
        <v>8</v>
      </c>
    </row>
    <row r="25952" spans="1:9">
      <c r="A25952" t="n">
        <v>220918</v>
      </c>
      <c r="B25952" s="37" t="n">
        <v>25</v>
      </c>
      <c r="C25952" s="7" t="n">
        <v>1</v>
      </c>
      <c r="D25952" s="7" t="n">
        <v>65535</v>
      </c>
      <c r="E25952" s="7" t="n">
        <v>65535</v>
      </c>
      <c r="F25952" s="7" t="n">
        <v>0</v>
      </c>
    </row>
    <row r="25953" spans="1:9">
      <c r="A25953" t="s">
        <v>4</v>
      </c>
      <c r="B25953" s="4" t="s">
        <v>5</v>
      </c>
      <c r="C25953" s="4" t="s">
        <v>7</v>
      </c>
      <c r="D25953" s="4" t="s">
        <v>8</v>
      </c>
    </row>
    <row r="25954" spans="1:9">
      <c r="A25954" t="n">
        <v>220925</v>
      </c>
      <c r="B25954" s="42" t="n">
        <v>89</v>
      </c>
      <c r="C25954" s="7" t="n">
        <v>65533</v>
      </c>
      <c r="D25954" s="7" t="n">
        <v>1</v>
      </c>
    </row>
    <row r="25955" spans="1:9">
      <c r="A25955" t="s">
        <v>4</v>
      </c>
      <c r="B25955" s="4" t="s">
        <v>5</v>
      </c>
      <c r="C25955" s="4" t="s">
        <v>8</v>
      </c>
      <c r="D25955" s="4" t="s">
        <v>7</v>
      </c>
      <c r="E25955" s="4" t="s">
        <v>13</v>
      </c>
    </row>
    <row r="25956" spans="1:9">
      <c r="A25956" t="n">
        <v>220929</v>
      </c>
      <c r="B25956" s="27" t="n">
        <v>58</v>
      </c>
      <c r="C25956" s="7" t="n">
        <v>101</v>
      </c>
      <c r="D25956" s="7" t="n">
        <v>300</v>
      </c>
      <c r="E25956" s="7" t="n">
        <v>1</v>
      </c>
    </row>
    <row r="25957" spans="1:9">
      <c r="A25957" t="s">
        <v>4</v>
      </c>
      <c r="B25957" s="4" t="s">
        <v>5</v>
      </c>
      <c r="C25957" s="4" t="s">
        <v>8</v>
      </c>
      <c r="D25957" s="4" t="s">
        <v>7</v>
      </c>
    </row>
    <row r="25958" spans="1:9">
      <c r="A25958" t="n">
        <v>220937</v>
      </c>
      <c r="B25958" s="27" t="n">
        <v>58</v>
      </c>
      <c r="C25958" s="7" t="n">
        <v>254</v>
      </c>
      <c r="D25958" s="7" t="n">
        <v>0</v>
      </c>
    </row>
    <row r="25959" spans="1:9">
      <c r="A25959" t="s">
        <v>4</v>
      </c>
      <c r="B25959" s="4" t="s">
        <v>5</v>
      </c>
      <c r="C25959" s="4" t="s">
        <v>7</v>
      </c>
      <c r="D25959" s="4" t="s">
        <v>13</v>
      </c>
      <c r="E25959" s="4" t="s">
        <v>13</v>
      </c>
      <c r="F25959" s="4" t="s">
        <v>13</v>
      </c>
      <c r="G25959" s="4" t="s">
        <v>13</v>
      </c>
    </row>
    <row r="25960" spans="1:9">
      <c r="A25960" t="n">
        <v>220941</v>
      </c>
      <c r="B25960" s="46" t="n">
        <v>46</v>
      </c>
      <c r="C25960" s="7" t="n">
        <v>11</v>
      </c>
      <c r="D25960" s="7" t="n">
        <v>0.75</v>
      </c>
      <c r="E25960" s="7" t="n">
        <v>2.10999989509583</v>
      </c>
      <c r="F25960" s="7" t="n">
        <v>46.0499992370605</v>
      </c>
      <c r="G25960" s="7" t="n">
        <v>0</v>
      </c>
    </row>
    <row r="25961" spans="1:9">
      <c r="A25961" t="s">
        <v>4</v>
      </c>
      <c r="B25961" s="4" t="s">
        <v>5</v>
      </c>
      <c r="C25961" s="4" t="s">
        <v>7</v>
      </c>
      <c r="D25961" s="4" t="s">
        <v>13</v>
      </c>
      <c r="E25961" s="4" t="s">
        <v>13</v>
      </c>
      <c r="F25961" s="4" t="s">
        <v>13</v>
      </c>
      <c r="G25961" s="4" t="s">
        <v>13</v>
      </c>
    </row>
    <row r="25962" spans="1:9">
      <c r="A25962" t="n">
        <v>220960</v>
      </c>
      <c r="B25962" s="46" t="n">
        <v>46</v>
      </c>
      <c r="C25962" s="7" t="n">
        <v>12</v>
      </c>
      <c r="D25962" s="7" t="n">
        <v>1.35000002384186</v>
      </c>
      <c r="E25962" s="7" t="n">
        <v>2.10999989509583</v>
      </c>
      <c r="F25962" s="7" t="n">
        <v>45.3499984741211</v>
      </c>
      <c r="G25962" s="7" t="n">
        <v>0</v>
      </c>
    </row>
    <row r="25963" spans="1:9">
      <c r="A25963" t="s">
        <v>4</v>
      </c>
      <c r="B25963" s="4" t="s">
        <v>5</v>
      </c>
      <c r="C25963" s="4" t="s">
        <v>7</v>
      </c>
      <c r="D25963" s="4" t="s">
        <v>13</v>
      </c>
      <c r="E25963" s="4" t="s">
        <v>13</v>
      </c>
      <c r="F25963" s="4" t="s">
        <v>13</v>
      </c>
      <c r="G25963" s="4" t="s">
        <v>13</v>
      </c>
    </row>
    <row r="25964" spans="1:9">
      <c r="A25964" t="n">
        <v>220979</v>
      </c>
      <c r="B25964" s="46" t="n">
        <v>46</v>
      </c>
      <c r="C25964" s="7" t="n">
        <v>13</v>
      </c>
      <c r="D25964" s="7" t="n">
        <v>-0.349999994039536</v>
      </c>
      <c r="E25964" s="7" t="n">
        <v>2.10999989509583</v>
      </c>
      <c r="F25964" s="7" t="n">
        <v>45.7999992370605</v>
      </c>
      <c r="G25964" s="7" t="n">
        <v>0</v>
      </c>
    </row>
    <row r="25965" spans="1:9">
      <c r="A25965" t="s">
        <v>4</v>
      </c>
      <c r="B25965" s="4" t="s">
        <v>5</v>
      </c>
      <c r="C25965" s="4" t="s">
        <v>7</v>
      </c>
      <c r="D25965" s="4" t="s">
        <v>13</v>
      </c>
      <c r="E25965" s="4" t="s">
        <v>14</v>
      </c>
      <c r="F25965" s="4" t="s">
        <v>13</v>
      </c>
      <c r="G25965" s="4" t="s">
        <v>13</v>
      </c>
      <c r="H25965" s="4" t="s">
        <v>8</v>
      </c>
    </row>
    <row r="25966" spans="1:9">
      <c r="A25966" t="n">
        <v>220998</v>
      </c>
      <c r="B25966" s="87" t="n">
        <v>100</v>
      </c>
      <c r="C25966" s="7" t="n">
        <v>11</v>
      </c>
      <c r="D25966" s="7" t="n">
        <v>-0.949999988079071</v>
      </c>
      <c r="E25966" s="7" t="n">
        <v>1078774989</v>
      </c>
      <c r="F25966" s="7" t="n">
        <v>41.75</v>
      </c>
      <c r="G25966" s="7" t="n">
        <v>0</v>
      </c>
      <c r="H25966" s="7" t="n">
        <v>0</v>
      </c>
    </row>
    <row r="25967" spans="1:9">
      <c r="A25967" t="s">
        <v>4</v>
      </c>
      <c r="B25967" s="4" t="s">
        <v>5</v>
      </c>
      <c r="C25967" s="4" t="s">
        <v>7</v>
      </c>
      <c r="D25967" s="4" t="s">
        <v>13</v>
      </c>
      <c r="E25967" s="4" t="s">
        <v>14</v>
      </c>
      <c r="F25967" s="4" t="s">
        <v>13</v>
      </c>
      <c r="G25967" s="4" t="s">
        <v>13</v>
      </c>
      <c r="H25967" s="4" t="s">
        <v>8</v>
      </c>
    </row>
    <row r="25968" spans="1:9">
      <c r="A25968" t="n">
        <v>221018</v>
      </c>
      <c r="B25968" s="87" t="n">
        <v>100</v>
      </c>
      <c r="C25968" s="7" t="n">
        <v>12</v>
      </c>
      <c r="D25968" s="7" t="n">
        <v>-0.949999988079071</v>
      </c>
      <c r="E25968" s="7" t="n">
        <v>1078774989</v>
      </c>
      <c r="F25968" s="7" t="n">
        <v>41.75</v>
      </c>
      <c r="G25968" s="7" t="n">
        <v>0</v>
      </c>
      <c r="H25968" s="7" t="n">
        <v>0</v>
      </c>
    </row>
    <row r="25969" spans="1:8">
      <c r="A25969" t="s">
        <v>4</v>
      </c>
      <c r="B25969" s="4" t="s">
        <v>5</v>
      </c>
      <c r="C25969" s="4" t="s">
        <v>7</v>
      </c>
      <c r="D25969" s="4" t="s">
        <v>13</v>
      </c>
      <c r="E25969" s="4" t="s">
        <v>14</v>
      </c>
      <c r="F25969" s="4" t="s">
        <v>13</v>
      </c>
      <c r="G25969" s="4" t="s">
        <v>13</v>
      </c>
      <c r="H25969" s="4" t="s">
        <v>8</v>
      </c>
    </row>
    <row r="25970" spans="1:8">
      <c r="A25970" t="n">
        <v>221038</v>
      </c>
      <c r="B25970" s="87" t="n">
        <v>100</v>
      </c>
      <c r="C25970" s="7" t="n">
        <v>13</v>
      </c>
      <c r="D25970" s="7" t="n">
        <v>-0.949999988079071</v>
      </c>
      <c r="E25970" s="7" t="n">
        <v>1078774989</v>
      </c>
      <c r="F25970" s="7" t="n">
        <v>41.75</v>
      </c>
      <c r="G25970" s="7" t="n">
        <v>0</v>
      </c>
      <c r="H25970" s="7" t="n">
        <v>0</v>
      </c>
    </row>
    <row r="25971" spans="1:8">
      <c r="A25971" t="s">
        <v>4</v>
      </c>
      <c r="B25971" s="4" t="s">
        <v>5</v>
      </c>
      <c r="C25971" s="4" t="s">
        <v>8</v>
      </c>
      <c r="D25971" s="4" t="s">
        <v>7</v>
      </c>
      <c r="E25971" s="4" t="s">
        <v>9</v>
      </c>
      <c r="F25971" s="4" t="s">
        <v>9</v>
      </c>
      <c r="G25971" s="4" t="s">
        <v>9</v>
      </c>
      <c r="H25971" s="4" t="s">
        <v>9</v>
      </c>
    </row>
    <row r="25972" spans="1:8">
      <c r="A25972" t="n">
        <v>221058</v>
      </c>
      <c r="B25972" s="39" t="n">
        <v>51</v>
      </c>
      <c r="C25972" s="7" t="n">
        <v>3</v>
      </c>
      <c r="D25972" s="7" t="n">
        <v>11</v>
      </c>
      <c r="E25972" s="7" t="s">
        <v>745</v>
      </c>
      <c r="F25972" s="7" t="s">
        <v>95</v>
      </c>
      <c r="G25972" s="7" t="s">
        <v>94</v>
      </c>
      <c r="H25972" s="7" t="s">
        <v>95</v>
      </c>
    </row>
    <row r="25973" spans="1:8">
      <c r="A25973" t="s">
        <v>4</v>
      </c>
      <c r="B25973" s="4" t="s">
        <v>5</v>
      </c>
      <c r="C25973" s="4" t="s">
        <v>8</v>
      </c>
      <c r="D25973" s="4" t="s">
        <v>7</v>
      </c>
      <c r="E25973" s="4" t="s">
        <v>9</v>
      </c>
      <c r="F25973" s="4" t="s">
        <v>9</v>
      </c>
      <c r="G25973" s="4" t="s">
        <v>9</v>
      </c>
      <c r="H25973" s="4" t="s">
        <v>9</v>
      </c>
    </row>
    <row r="25974" spans="1:8">
      <c r="A25974" t="n">
        <v>221071</v>
      </c>
      <c r="B25974" s="39" t="n">
        <v>51</v>
      </c>
      <c r="C25974" s="7" t="n">
        <v>3</v>
      </c>
      <c r="D25974" s="7" t="n">
        <v>12</v>
      </c>
      <c r="E25974" s="7" t="s">
        <v>97</v>
      </c>
      <c r="F25974" s="7" t="s">
        <v>97</v>
      </c>
      <c r="G25974" s="7" t="s">
        <v>94</v>
      </c>
      <c r="H25974" s="7" t="s">
        <v>95</v>
      </c>
    </row>
    <row r="25975" spans="1:8">
      <c r="A25975" t="s">
        <v>4</v>
      </c>
      <c r="B25975" s="4" t="s">
        <v>5</v>
      </c>
      <c r="C25975" s="4" t="s">
        <v>8</v>
      </c>
      <c r="D25975" s="4" t="s">
        <v>7</v>
      </c>
      <c r="E25975" s="4" t="s">
        <v>9</v>
      </c>
      <c r="F25975" s="4" t="s">
        <v>9</v>
      </c>
      <c r="G25975" s="4" t="s">
        <v>9</v>
      </c>
      <c r="H25975" s="4" t="s">
        <v>9</v>
      </c>
    </row>
    <row r="25976" spans="1:8">
      <c r="A25976" t="n">
        <v>221084</v>
      </c>
      <c r="B25976" s="39" t="n">
        <v>51</v>
      </c>
      <c r="C25976" s="7" t="n">
        <v>3</v>
      </c>
      <c r="D25976" s="7" t="n">
        <v>13</v>
      </c>
      <c r="E25976" s="7" t="s">
        <v>745</v>
      </c>
      <c r="F25976" s="7" t="s">
        <v>95</v>
      </c>
      <c r="G25976" s="7" t="s">
        <v>94</v>
      </c>
      <c r="H25976" s="7" t="s">
        <v>95</v>
      </c>
    </row>
    <row r="25977" spans="1:8">
      <c r="A25977" t="s">
        <v>4</v>
      </c>
      <c r="B25977" s="4" t="s">
        <v>5</v>
      </c>
      <c r="C25977" s="4" t="s">
        <v>8</v>
      </c>
      <c r="D25977" s="4" t="s">
        <v>8</v>
      </c>
      <c r="E25977" s="4" t="s">
        <v>13</v>
      </c>
      <c r="F25977" s="4" t="s">
        <v>13</v>
      </c>
      <c r="G25977" s="4" t="s">
        <v>13</v>
      </c>
      <c r="H25977" s="4" t="s">
        <v>7</v>
      </c>
    </row>
    <row r="25978" spans="1:8">
      <c r="A25978" t="n">
        <v>221097</v>
      </c>
      <c r="B25978" s="31" t="n">
        <v>45</v>
      </c>
      <c r="C25978" s="7" t="n">
        <v>2</v>
      </c>
      <c r="D25978" s="7" t="n">
        <v>3</v>
      </c>
      <c r="E25978" s="7" t="n">
        <v>0.349999994039536</v>
      </c>
      <c r="F25978" s="7" t="n">
        <v>3.45000004768372</v>
      </c>
      <c r="G25978" s="7" t="n">
        <v>45.5499992370605</v>
      </c>
      <c r="H25978" s="7" t="n">
        <v>0</v>
      </c>
    </row>
    <row r="25979" spans="1:8">
      <c r="A25979" t="s">
        <v>4</v>
      </c>
      <c r="B25979" s="4" t="s">
        <v>5</v>
      </c>
      <c r="C25979" s="4" t="s">
        <v>8</v>
      </c>
      <c r="D25979" s="4" t="s">
        <v>8</v>
      </c>
      <c r="E25979" s="4" t="s">
        <v>13</v>
      </c>
      <c r="F25979" s="4" t="s">
        <v>13</v>
      </c>
      <c r="G25979" s="4" t="s">
        <v>13</v>
      </c>
      <c r="H25979" s="4" t="s">
        <v>7</v>
      </c>
      <c r="I25979" s="4" t="s">
        <v>8</v>
      </c>
    </row>
    <row r="25980" spans="1:8">
      <c r="A25980" t="n">
        <v>221114</v>
      </c>
      <c r="B25980" s="31" t="n">
        <v>45</v>
      </c>
      <c r="C25980" s="7" t="n">
        <v>4</v>
      </c>
      <c r="D25980" s="7" t="n">
        <v>3</v>
      </c>
      <c r="E25980" s="7" t="n">
        <v>7.55000019073486</v>
      </c>
      <c r="F25980" s="7" t="n">
        <v>221.550003051758</v>
      </c>
      <c r="G25980" s="7" t="n">
        <v>0</v>
      </c>
      <c r="H25980" s="7" t="n">
        <v>0</v>
      </c>
      <c r="I25980" s="7" t="n">
        <v>0</v>
      </c>
    </row>
    <row r="25981" spans="1:8">
      <c r="A25981" t="s">
        <v>4</v>
      </c>
      <c r="B25981" s="4" t="s">
        <v>5</v>
      </c>
      <c r="C25981" s="4" t="s">
        <v>8</v>
      </c>
      <c r="D25981" s="4" t="s">
        <v>8</v>
      </c>
      <c r="E25981" s="4" t="s">
        <v>13</v>
      </c>
      <c r="F25981" s="4" t="s">
        <v>7</v>
      </c>
    </row>
    <row r="25982" spans="1:8">
      <c r="A25982" t="n">
        <v>221132</v>
      </c>
      <c r="B25982" s="31" t="n">
        <v>45</v>
      </c>
      <c r="C25982" s="7" t="n">
        <v>5</v>
      </c>
      <c r="D25982" s="7" t="n">
        <v>3</v>
      </c>
      <c r="E25982" s="7" t="n">
        <v>2</v>
      </c>
      <c r="F25982" s="7" t="n">
        <v>0</v>
      </c>
    </row>
    <row r="25983" spans="1:8">
      <c r="A25983" t="s">
        <v>4</v>
      </c>
      <c r="B25983" s="4" t="s">
        <v>5</v>
      </c>
      <c r="C25983" s="4" t="s">
        <v>8</v>
      </c>
      <c r="D25983" s="4" t="s">
        <v>8</v>
      </c>
      <c r="E25983" s="4" t="s">
        <v>13</v>
      </c>
      <c r="F25983" s="4" t="s">
        <v>7</v>
      </c>
    </row>
    <row r="25984" spans="1:8">
      <c r="A25984" t="n">
        <v>221141</v>
      </c>
      <c r="B25984" s="31" t="n">
        <v>45</v>
      </c>
      <c r="C25984" s="7" t="n">
        <v>11</v>
      </c>
      <c r="D25984" s="7" t="n">
        <v>3</v>
      </c>
      <c r="E25984" s="7" t="n">
        <v>34</v>
      </c>
      <c r="F25984" s="7" t="n">
        <v>0</v>
      </c>
    </row>
    <row r="25985" spans="1:9">
      <c r="A25985" t="s">
        <v>4</v>
      </c>
      <c r="B25985" s="4" t="s">
        <v>5</v>
      </c>
      <c r="C25985" s="4" t="s">
        <v>7</v>
      </c>
      <c r="D25985" s="4" t="s">
        <v>8</v>
      </c>
      <c r="E25985" s="4" t="s">
        <v>9</v>
      </c>
      <c r="F25985" s="4" t="s">
        <v>13</v>
      </c>
      <c r="G25985" s="4" t="s">
        <v>13</v>
      </c>
      <c r="H25985" s="4" t="s">
        <v>13</v>
      </c>
    </row>
    <row r="25986" spans="1:9">
      <c r="A25986" t="n">
        <v>221150</v>
      </c>
      <c r="B25986" s="52" t="n">
        <v>48</v>
      </c>
      <c r="C25986" s="7" t="n">
        <v>11</v>
      </c>
      <c r="D25986" s="7" t="n">
        <v>0</v>
      </c>
      <c r="E25986" s="7" t="s">
        <v>237</v>
      </c>
      <c r="F25986" s="7" t="n">
        <v>-1</v>
      </c>
      <c r="G25986" s="7" t="n">
        <v>1</v>
      </c>
      <c r="H25986" s="7" t="n">
        <v>0</v>
      </c>
    </row>
    <row r="25987" spans="1:9">
      <c r="A25987" t="s">
        <v>4</v>
      </c>
      <c r="B25987" s="4" t="s">
        <v>5</v>
      </c>
      <c r="C25987" s="4" t="s">
        <v>8</v>
      </c>
      <c r="D25987" s="4" t="s">
        <v>7</v>
      </c>
    </row>
    <row r="25988" spans="1:9">
      <c r="A25988" t="n">
        <v>221180</v>
      </c>
      <c r="B25988" s="27" t="n">
        <v>58</v>
      </c>
      <c r="C25988" s="7" t="n">
        <v>255</v>
      </c>
      <c r="D25988" s="7" t="n">
        <v>0</v>
      </c>
    </row>
    <row r="25989" spans="1:9">
      <c r="A25989" t="s">
        <v>4</v>
      </c>
      <c r="B25989" s="4" t="s">
        <v>5</v>
      </c>
      <c r="C25989" s="4" t="s">
        <v>8</v>
      </c>
      <c r="D25989" s="4" t="s">
        <v>7</v>
      </c>
      <c r="E25989" s="4" t="s">
        <v>9</v>
      </c>
    </row>
    <row r="25990" spans="1:9">
      <c r="A25990" t="n">
        <v>221184</v>
      </c>
      <c r="B25990" s="39" t="n">
        <v>51</v>
      </c>
      <c r="C25990" s="7" t="n">
        <v>4</v>
      </c>
      <c r="D25990" s="7" t="n">
        <v>11</v>
      </c>
      <c r="E25990" s="7" t="s">
        <v>529</v>
      </c>
    </row>
    <row r="25991" spans="1:9">
      <c r="A25991" t="s">
        <v>4</v>
      </c>
      <c r="B25991" s="4" t="s">
        <v>5</v>
      </c>
      <c r="C25991" s="4" t="s">
        <v>7</v>
      </c>
    </row>
    <row r="25992" spans="1:9">
      <c r="A25992" t="n">
        <v>221197</v>
      </c>
      <c r="B25992" s="25" t="n">
        <v>16</v>
      </c>
      <c r="C25992" s="7" t="n">
        <v>0</v>
      </c>
    </row>
    <row r="25993" spans="1:9">
      <c r="A25993" t="s">
        <v>4</v>
      </c>
      <c r="B25993" s="4" t="s">
        <v>5</v>
      </c>
      <c r="C25993" s="4" t="s">
        <v>7</v>
      </c>
      <c r="D25993" s="4" t="s">
        <v>8</v>
      </c>
      <c r="E25993" s="4" t="s">
        <v>14</v>
      </c>
      <c r="F25993" s="4" t="s">
        <v>74</v>
      </c>
      <c r="G25993" s="4" t="s">
        <v>8</v>
      </c>
      <c r="H25993" s="4" t="s">
        <v>8</v>
      </c>
    </row>
    <row r="25994" spans="1:9">
      <c r="A25994" t="n">
        <v>221200</v>
      </c>
      <c r="B25994" s="40" t="n">
        <v>26</v>
      </c>
      <c r="C25994" s="7" t="n">
        <v>11</v>
      </c>
      <c r="D25994" s="7" t="n">
        <v>17</v>
      </c>
      <c r="E25994" s="7" t="n">
        <v>10388</v>
      </c>
      <c r="F25994" s="7" t="s">
        <v>1314</v>
      </c>
      <c r="G25994" s="7" t="n">
        <v>2</v>
      </c>
      <c r="H25994" s="7" t="n">
        <v>0</v>
      </c>
    </row>
    <row r="25995" spans="1:9">
      <c r="A25995" t="s">
        <v>4</v>
      </c>
      <c r="B25995" s="4" t="s">
        <v>5</v>
      </c>
    </row>
    <row r="25996" spans="1:9">
      <c r="A25996" t="n">
        <v>221265</v>
      </c>
      <c r="B25996" s="41" t="n">
        <v>28</v>
      </c>
    </row>
    <row r="25997" spans="1:9">
      <c r="A25997" t="s">
        <v>4</v>
      </c>
      <c r="B25997" s="4" t="s">
        <v>5</v>
      </c>
      <c r="C25997" s="4" t="s">
        <v>8</v>
      </c>
      <c r="D25997" s="4" t="s">
        <v>7</v>
      </c>
      <c r="E25997" s="4" t="s">
        <v>9</v>
      </c>
    </row>
    <row r="25998" spans="1:9">
      <c r="A25998" t="n">
        <v>221266</v>
      </c>
      <c r="B25998" s="39" t="n">
        <v>51</v>
      </c>
      <c r="C25998" s="7" t="n">
        <v>4</v>
      </c>
      <c r="D25998" s="7" t="n">
        <v>12</v>
      </c>
      <c r="E25998" s="7" t="s">
        <v>835</v>
      </c>
    </row>
    <row r="25999" spans="1:9">
      <c r="A25999" t="s">
        <v>4</v>
      </c>
      <c r="B25999" s="4" t="s">
        <v>5</v>
      </c>
      <c r="C25999" s="4" t="s">
        <v>7</v>
      </c>
    </row>
    <row r="26000" spans="1:9">
      <c r="A26000" t="n">
        <v>221280</v>
      </c>
      <c r="B26000" s="25" t="n">
        <v>16</v>
      </c>
      <c r="C26000" s="7" t="n">
        <v>0</v>
      </c>
    </row>
    <row r="26001" spans="1:8">
      <c r="A26001" t="s">
        <v>4</v>
      </c>
      <c r="B26001" s="4" t="s">
        <v>5</v>
      </c>
      <c r="C26001" s="4" t="s">
        <v>7</v>
      </c>
      <c r="D26001" s="4" t="s">
        <v>8</v>
      </c>
      <c r="E26001" s="4" t="s">
        <v>14</v>
      </c>
      <c r="F26001" s="4" t="s">
        <v>74</v>
      </c>
      <c r="G26001" s="4" t="s">
        <v>8</v>
      </c>
      <c r="H26001" s="4" t="s">
        <v>8</v>
      </c>
    </row>
    <row r="26002" spans="1:8">
      <c r="A26002" t="n">
        <v>221283</v>
      </c>
      <c r="B26002" s="40" t="n">
        <v>26</v>
      </c>
      <c r="C26002" s="7" t="n">
        <v>12</v>
      </c>
      <c r="D26002" s="7" t="n">
        <v>17</v>
      </c>
      <c r="E26002" s="7" t="n">
        <v>12366</v>
      </c>
      <c r="F26002" s="7" t="s">
        <v>1315</v>
      </c>
      <c r="G26002" s="7" t="n">
        <v>2</v>
      </c>
      <c r="H26002" s="7" t="n">
        <v>0</v>
      </c>
    </row>
    <row r="26003" spans="1:8">
      <c r="A26003" t="s">
        <v>4</v>
      </c>
      <c r="B26003" s="4" t="s">
        <v>5</v>
      </c>
    </row>
    <row r="26004" spans="1:8">
      <c r="A26004" t="n">
        <v>221336</v>
      </c>
      <c r="B26004" s="41" t="n">
        <v>28</v>
      </c>
    </row>
    <row r="26005" spans="1:8">
      <c r="A26005" t="s">
        <v>4</v>
      </c>
      <c r="B26005" s="4" t="s">
        <v>5</v>
      </c>
      <c r="C26005" s="4" t="s">
        <v>8</v>
      </c>
      <c r="D26005" s="4" t="s">
        <v>7</v>
      </c>
      <c r="E26005" s="4" t="s">
        <v>9</v>
      </c>
    </row>
    <row r="26006" spans="1:8">
      <c r="A26006" t="n">
        <v>221337</v>
      </c>
      <c r="B26006" s="39" t="n">
        <v>51</v>
      </c>
      <c r="C26006" s="7" t="n">
        <v>4</v>
      </c>
      <c r="D26006" s="7" t="n">
        <v>13</v>
      </c>
      <c r="E26006" s="7" t="s">
        <v>90</v>
      </c>
    </row>
    <row r="26007" spans="1:8">
      <c r="A26007" t="s">
        <v>4</v>
      </c>
      <c r="B26007" s="4" t="s">
        <v>5</v>
      </c>
      <c r="C26007" s="4" t="s">
        <v>7</v>
      </c>
    </row>
    <row r="26008" spans="1:8">
      <c r="A26008" t="n">
        <v>221351</v>
      </c>
      <c r="B26008" s="25" t="n">
        <v>16</v>
      </c>
      <c r="C26008" s="7" t="n">
        <v>0</v>
      </c>
    </row>
    <row r="26009" spans="1:8">
      <c r="A26009" t="s">
        <v>4</v>
      </c>
      <c r="B26009" s="4" t="s">
        <v>5</v>
      </c>
      <c r="C26009" s="4" t="s">
        <v>7</v>
      </c>
      <c r="D26009" s="4" t="s">
        <v>8</v>
      </c>
      <c r="E26009" s="4" t="s">
        <v>14</v>
      </c>
      <c r="F26009" s="4" t="s">
        <v>74</v>
      </c>
      <c r="G26009" s="4" t="s">
        <v>8</v>
      </c>
      <c r="H26009" s="4" t="s">
        <v>8</v>
      </c>
    </row>
    <row r="26010" spans="1:8">
      <c r="A26010" t="n">
        <v>221354</v>
      </c>
      <c r="B26010" s="40" t="n">
        <v>26</v>
      </c>
      <c r="C26010" s="7" t="n">
        <v>13</v>
      </c>
      <c r="D26010" s="7" t="n">
        <v>17</v>
      </c>
      <c r="E26010" s="7" t="n">
        <v>11366</v>
      </c>
      <c r="F26010" s="7" t="s">
        <v>1316</v>
      </c>
      <c r="G26010" s="7" t="n">
        <v>2</v>
      </c>
      <c r="H26010" s="7" t="n">
        <v>0</v>
      </c>
    </row>
    <row r="26011" spans="1:8">
      <c r="A26011" t="s">
        <v>4</v>
      </c>
      <c r="B26011" s="4" t="s">
        <v>5</v>
      </c>
    </row>
    <row r="26012" spans="1:8">
      <c r="A26012" t="n">
        <v>221373</v>
      </c>
      <c r="B26012" s="41" t="n">
        <v>28</v>
      </c>
    </row>
    <row r="26013" spans="1:8">
      <c r="A26013" t="s">
        <v>4</v>
      </c>
      <c r="B26013" s="4" t="s">
        <v>5</v>
      </c>
      <c r="C26013" s="4" t="s">
        <v>7</v>
      </c>
      <c r="D26013" s="4" t="s">
        <v>8</v>
      </c>
    </row>
    <row r="26014" spans="1:8">
      <c r="A26014" t="n">
        <v>221374</v>
      </c>
      <c r="B26014" s="42" t="n">
        <v>89</v>
      </c>
      <c r="C26014" s="7" t="n">
        <v>65533</v>
      </c>
      <c r="D26014" s="7" t="n">
        <v>1</v>
      </c>
    </row>
    <row r="26015" spans="1:8">
      <c r="A26015" t="s">
        <v>4</v>
      </c>
      <c r="B26015" s="4" t="s">
        <v>5</v>
      </c>
      <c r="C26015" s="4" t="s">
        <v>8</v>
      </c>
      <c r="D26015" s="4" t="s">
        <v>7</v>
      </c>
      <c r="E26015" s="4" t="s">
        <v>13</v>
      </c>
    </row>
    <row r="26016" spans="1:8">
      <c r="A26016" t="n">
        <v>221378</v>
      </c>
      <c r="B26016" s="27" t="n">
        <v>58</v>
      </c>
      <c r="C26016" s="7" t="n">
        <v>101</v>
      </c>
      <c r="D26016" s="7" t="n">
        <v>300</v>
      </c>
      <c r="E26016" s="7" t="n">
        <v>1</v>
      </c>
    </row>
    <row r="26017" spans="1:8">
      <c r="A26017" t="s">
        <v>4</v>
      </c>
      <c r="B26017" s="4" t="s">
        <v>5</v>
      </c>
      <c r="C26017" s="4" t="s">
        <v>8</v>
      </c>
      <c r="D26017" s="4" t="s">
        <v>7</v>
      </c>
    </row>
    <row r="26018" spans="1:8">
      <c r="A26018" t="n">
        <v>221386</v>
      </c>
      <c r="B26018" s="27" t="n">
        <v>58</v>
      </c>
      <c r="C26018" s="7" t="n">
        <v>254</v>
      </c>
      <c r="D26018" s="7" t="n">
        <v>0</v>
      </c>
    </row>
    <row r="26019" spans="1:8">
      <c r="A26019" t="s">
        <v>4</v>
      </c>
      <c r="B26019" s="4" t="s">
        <v>5</v>
      </c>
      <c r="C26019" s="4" t="s">
        <v>8</v>
      </c>
      <c r="D26019" s="4" t="s">
        <v>7</v>
      </c>
      <c r="E26019" s="4" t="s">
        <v>9</v>
      </c>
      <c r="F26019" s="4" t="s">
        <v>9</v>
      </c>
      <c r="G26019" s="4" t="s">
        <v>9</v>
      </c>
      <c r="H26019" s="4" t="s">
        <v>9</v>
      </c>
    </row>
    <row r="26020" spans="1:8">
      <c r="A26020" t="n">
        <v>221390</v>
      </c>
      <c r="B26020" s="39" t="n">
        <v>51</v>
      </c>
      <c r="C26020" s="7" t="n">
        <v>3</v>
      </c>
      <c r="D26020" s="7" t="n">
        <v>0</v>
      </c>
      <c r="E26020" s="7" t="s">
        <v>92</v>
      </c>
      <c r="F26020" s="7" t="s">
        <v>93</v>
      </c>
      <c r="G26020" s="7" t="s">
        <v>94</v>
      </c>
      <c r="H26020" s="7" t="s">
        <v>95</v>
      </c>
    </row>
    <row r="26021" spans="1:8">
      <c r="A26021" t="s">
        <v>4</v>
      </c>
      <c r="B26021" s="4" t="s">
        <v>5</v>
      </c>
      <c r="C26021" s="4" t="s">
        <v>8</v>
      </c>
      <c r="D26021" s="4" t="s">
        <v>7</v>
      </c>
      <c r="E26021" s="4" t="s">
        <v>9</v>
      </c>
      <c r="F26021" s="4" t="s">
        <v>9</v>
      </c>
      <c r="G26021" s="4" t="s">
        <v>9</v>
      </c>
      <c r="H26021" s="4" t="s">
        <v>9</v>
      </c>
    </row>
    <row r="26022" spans="1:8">
      <c r="A26022" t="n">
        <v>221419</v>
      </c>
      <c r="B26022" s="39" t="n">
        <v>51</v>
      </c>
      <c r="C26022" s="7" t="n">
        <v>3</v>
      </c>
      <c r="D26022" s="7" t="n">
        <v>1</v>
      </c>
      <c r="E26022" s="7" t="s">
        <v>92</v>
      </c>
      <c r="F26022" s="7" t="s">
        <v>93</v>
      </c>
      <c r="G26022" s="7" t="s">
        <v>94</v>
      </c>
      <c r="H26022" s="7" t="s">
        <v>95</v>
      </c>
    </row>
    <row r="26023" spans="1:8">
      <c r="A26023" t="s">
        <v>4</v>
      </c>
      <c r="B26023" s="4" t="s">
        <v>5</v>
      </c>
      <c r="C26023" s="4" t="s">
        <v>8</v>
      </c>
      <c r="D26023" s="4" t="s">
        <v>7</v>
      </c>
      <c r="E26023" s="4" t="s">
        <v>9</v>
      </c>
      <c r="F26023" s="4" t="s">
        <v>9</v>
      </c>
      <c r="G26023" s="4" t="s">
        <v>9</v>
      </c>
      <c r="H26023" s="4" t="s">
        <v>9</v>
      </c>
    </row>
    <row r="26024" spans="1:8">
      <c r="A26024" t="n">
        <v>221448</v>
      </c>
      <c r="B26024" s="39" t="n">
        <v>51</v>
      </c>
      <c r="C26024" s="7" t="n">
        <v>3</v>
      </c>
      <c r="D26024" s="7" t="n">
        <v>4</v>
      </c>
      <c r="E26024" s="7" t="s">
        <v>92</v>
      </c>
      <c r="F26024" s="7" t="s">
        <v>93</v>
      </c>
      <c r="G26024" s="7" t="s">
        <v>94</v>
      </c>
      <c r="H26024" s="7" t="s">
        <v>95</v>
      </c>
    </row>
    <row r="26025" spans="1:8">
      <c r="A26025" t="s">
        <v>4</v>
      </c>
      <c r="B26025" s="4" t="s">
        <v>5</v>
      </c>
      <c r="C26025" s="4" t="s">
        <v>8</v>
      </c>
      <c r="D26025" s="4" t="s">
        <v>7</v>
      </c>
      <c r="E26025" s="4" t="s">
        <v>9</v>
      </c>
      <c r="F26025" s="4" t="s">
        <v>9</v>
      </c>
      <c r="G26025" s="4" t="s">
        <v>9</v>
      </c>
      <c r="H26025" s="4" t="s">
        <v>9</v>
      </c>
    </row>
    <row r="26026" spans="1:8">
      <c r="A26026" t="n">
        <v>221477</v>
      </c>
      <c r="B26026" s="39" t="n">
        <v>51</v>
      </c>
      <c r="C26026" s="7" t="n">
        <v>3</v>
      </c>
      <c r="D26026" s="7" t="n">
        <v>6</v>
      </c>
      <c r="E26026" s="7" t="s">
        <v>92</v>
      </c>
      <c r="F26026" s="7" t="s">
        <v>93</v>
      </c>
      <c r="G26026" s="7" t="s">
        <v>94</v>
      </c>
      <c r="H26026" s="7" t="s">
        <v>95</v>
      </c>
    </row>
    <row r="26027" spans="1:8">
      <c r="A26027" t="s">
        <v>4</v>
      </c>
      <c r="B26027" s="4" t="s">
        <v>5</v>
      </c>
      <c r="C26027" s="4" t="s">
        <v>8</v>
      </c>
      <c r="D26027" s="4" t="s">
        <v>7</v>
      </c>
      <c r="E26027" s="4" t="s">
        <v>9</v>
      </c>
      <c r="F26027" s="4" t="s">
        <v>9</v>
      </c>
      <c r="G26027" s="4" t="s">
        <v>9</v>
      </c>
      <c r="H26027" s="4" t="s">
        <v>9</v>
      </c>
    </row>
    <row r="26028" spans="1:8">
      <c r="A26028" t="n">
        <v>221506</v>
      </c>
      <c r="B26028" s="39" t="n">
        <v>51</v>
      </c>
      <c r="C26028" s="7" t="n">
        <v>3</v>
      </c>
      <c r="D26028" s="7" t="n">
        <v>11</v>
      </c>
      <c r="E26028" s="7" t="s">
        <v>92</v>
      </c>
      <c r="F26028" s="7" t="s">
        <v>93</v>
      </c>
      <c r="G26028" s="7" t="s">
        <v>94</v>
      </c>
      <c r="H26028" s="7" t="s">
        <v>95</v>
      </c>
    </row>
    <row r="26029" spans="1:8">
      <c r="A26029" t="s">
        <v>4</v>
      </c>
      <c r="B26029" s="4" t="s">
        <v>5</v>
      </c>
      <c r="C26029" s="4" t="s">
        <v>8</v>
      </c>
      <c r="D26029" s="4" t="s">
        <v>7</v>
      </c>
      <c r="E26029" s="4" t="s">
        <v>9</v>
      </c>
      <c r="F26029" s="4" t="s">
        <v>9</v>
      </c>
      <c r="G26029" s="4" t="s">
        <v>9</v>
      </c>
      <c r="H26029" s="4" t="s">
        <v>9</v>
      </c>
    </row>
    <row r="26030" spans="1:8">
      <c r="A26030" t="n">
        <v>221535</v>
      </c>
      <c r="B26030" s="39" t="n">
        <v>51</v>
      </c>
      <c r="C26030" s="7" t="n">
        <v>3</v>
      </c>
      <c r="D26030" s="7" t="n">
        <v>13</v>
      </c>
      <c r="E26030" s="7" t="s">
        <v>92</v>
      </c>
      <c r="F26030" s="7" t="s">
        <v>93</v>
      </c>
      <c r="G26030" s="7" t="s">
        <v>94</v>
      </c>
      <c r="H26030" s="7" t="s">
        <v>95</v>
      </c>
    </row>
    <row r="26031" spans="1:8">
      <c r="A26031" t="s">
        <v>4</v>
      </c>
      <c r="B26031" s="4" t="s">
        <v>5</v>
      </c>
      <c r="C26031" s="4" t="s">
        <v>8</v>
      </c>
      <c r="D26031" s="4" t="s">
        <v>7</v>
      </c>
      <c r="E26031" s="4" t="s">
        <v>9</v>
      </c>
      <c r="F26031" s="4" t="s">
        <v>9</v>
      </c>
      <c r="G26031" s="4" t="s">
        <v>9</v>
      </c>
      <c r="H26031" s="4" t="s">
        <v>9</v>
      </c>
    </row>
    <row r="26032" spans="1:8">
      <c r="A26032" t="n">
        <v>221564</v>
      </c>
      <c r="B26032" s="39" t="n">
        <v>51</v>
      </c>
      <c r="C26032" s="7" t="n">
        <v>3</v>
      </c>
      <c r="D26032" s="7" t="n">
        <v>12</v>
      </c>
      <c r="E26032" s="7" t="s">
        <v>92</v>
      </c>
      <c r="F26032" s="7" t="s">
        <v>93</v>
      </c>
      <c r="G26032" s="7" t="s">
        <v>94</v>
      </c>
      <c r="H26032" s="7" t="s">
        <v>95</v>
      </c>
    </row>
    <row r="26033" spans="1:8">
      <c r="A26033" t="s">
        <v>4</v>
      </c>
      <c r="B26033" s="4" t="s">
        <v>5</v>
      </c>
      <c r="C26033" s="4" t="s">
        <v>7</v>
      </c>
      <c r="D26033" s="4" t="s">
        <v>13</v>
      </c>
      <c r="E26033" s="4" t="s">
        <v>13</v>
      </c>
      <c r="F26033" s="4" t="s">
        <v>13</v>
      </c>
      <c r="G26033" s="4" t="s">
        <v>13</v>
      </c>
    </row>
    <row r="26034" spans="1:8">
      <c r="A26034" t="n">
        <v>221593</v>
      </c>
      <c r="B26034" s="46" t="n">
        <v>46</v>
      </c>
      <c r="C26034" s="7" t="n">
        <v>13</v>
      </c>
      <c r="D26034" s="7" t="n">
        <v>-0.5</v>
      </c>
      <c r="E26034" s="7" t="n">
        <v>2.10999989509583</v>
      </c>
      <c r="F26034" s="7" t="n">
        <v>45.7999992370605</v>
      </c>
      <c r="G26034" s="7" t="n">
        <v>0</v>
      </c>
    </row>
    <row r="26035" spans="1:8">
      <c r="A26035" t="s">
        <v>4</v>
      </c>
      <c r="B26035" s="4" t="s">
        <v>5</v>
      </c>
      <c r="C26035" s="4" t="s">
        <v>7</v>
      </c>
      <c r="D26035" s="4" t="s">
        <v>13</v>
      </c>
      <c r="E26035" s="4" t="s">
        <v>13</v>
      </c>
      <c r="F26035" s="4" t="s">
        <v>13</v>
      </c>
      <c r="G26035" s="4" t="s">
        <v>13</v>
      </c>
    </row>
    <row r="26036" spans="1:8">
      <c r="A26036" t="n">
        <v>221612</v>
      </c>
      <c r="B26036" s="46" t="n">
        <v>46</v>
      </c>
      <c r="C26036" s="7" t="n">
        <v>18</v>
      </c>
      <c r="D26036" s="7" t="n">
        <v>-1.20000004768372</v>
      </c>
      <c r="E26036" s="7" t="n">
        <v>2.10999989509583</v>
      </c>
      <c r="F26036" s="7" t="n">
        <v>44.7000007629395</v>
      </c>
      <c r="G26036" s="7" t="n">
        <v>0</v>
      </c>
    </row>
    <row r="26037" spans="1:8">
      <c r="A26037" t="s">
        <v>4</v>
      </c>
      <c r="B26037" s="4" t="s">
        <v>5</v>
      </c>
      <c r="C26037" s="4" t="s">
        <v>7</v>
      </c>
      <c r="D26037" s="4" t="s">
        <v>13</v>
      </c>
      <c r="E26037" s="4" t="s">
        <v>14</v>
      </c>
      <c r="F26037" s="4" t="s">
        <v>13</v>
      </c>
      <c r="G26037" s="4" t="s">
        <v>13</v>
      </c>
      <c r="H26037" s="4" t="s">
        <v>8</v>
      </c>
    </row>
    <row r="26038" spans="1:8">
      <c r="A26038" t="n">
        <v>221631</v>
      </c>
      <c r="B26038" s="87" t="n">
        <v>100</v>
      </c>
      <c r="C26038" s="7" t="n">
        <v>13</v>
      </c>
      <c r="D26038" s="7" t="n">
        <v>-0.949999988079071</v>
      </c>
      <c r="E26038" s="7" t="n">
        <v>1078774989</v>
      </c>
      <c r="F26038" s="7" t="n">
        <v>41.75</v>
      </c>
      <c r="G26038" s="7" t="n">
        <v>0</v>
      </c>
      <c r="H26038" s="7" t="n">
        <v>0</v>
      </c>
    </row>
    <row r="26039" spans="1:8">
      <c r="A26039" t="s">
        <v>4</v>
      </c>
      <c r="B26039" s="4" t="s">
        <v>5</v>
      </c>
      <c r="C26039" s="4" t="s">
        <v>7</v>
      </c>
      <c r="D26039" s="4" t="s">
        <v>13</v>
      </c>
      <c r="E26039" s="4" t="s">
        <v>14</v>
      </c>
      <c r="F26039" s="4" t="s">
        <v>13</v>
      </c>
      <c r="G26039" s="4" t="s">
        <v>13</v>
      </c>
      <c r="H26039" s="4" t="s">
        <v>8</v>
      </c>
    </row>
    <row r="26040" spans="1:8">
      <c r="A26040" t="n">
        <v>221651</v>
      </c>
      <c r="B26040" s="87" t="n">
        <v>100</v>
      </c>
      <c r="C26040" s="7" t="n">
        <v>18</v>
      </c>
      <c r="D26040" s="7" t="n">
        <v>-0.949999988079071</v>
      </c>
      <c r="E26040" s="7" t="n">
        <v>1078774989</v>
      </c>
      <c r="F26040" s="7" t="n">
        <v>41.75</v>
      </c>
      <c r="G26040" s="7" t="n">
        <v>0</v>
      </c>
      <c r="H26040" s="7" t="n">
        <v>0</v>
      </c>
    </row>
    <row r="26041" spans="1:8">
      <c r="A26041" t="s">
        <v>4</v>
      </c>
      <c r="B26041" s="4" t="s">
        <v>5</v>
      </c>
      <c r="C26041" s="4" t="s">
        <v>8</v>
      </c>
      <c r="D26041" s="4" t="s">
        <v>8</v>
      </c>
      <c r="E26041" s="4" t="s">
        <v>13</v>
      </c>
      <c r="F26041" s="4" t="s">
        <v>13</v>
      </c>
      <c r="G26041" s="4" t="s">
        <v>13</v>
      </c>
      <c r="H26041" s="4" t="s">
        <v>7</v>
      </c>
    </row>
    <row r="26042" spans="1:8">
      <c r="A26042" t="n">
        <v>221671</v>
      </c>
      <c r="B26042" s="31" t="n">
        <v>45</v>
      </c>
      <c r="C26042" s="7" t="n">
        <v>2</v>
      </c>
      <c r="D26042" s="7" t="n">
        <v>3</v>
      </c>
      <c r="E26042" s="7" t="n">
        <v>-0.699999988079071</v>
      </c>
      <c r="F26042" s="7" t="n">
        <v>3.29999995231628</v>
      </c>
      <c r="G26042" s="7" t="n">
        <v>45.439998626709</v>
      </c>
      <c r="H26042" s="7" t="n">
        <v>0</v>
      </c>
    </row>
    <row r="26043" spans="1:8">
      <c r="A26043" t="s">
        <v>4</v>
      </c>
      <c r="B26043" s="4" t="s">
        <v>5</v>
      </c>
      <c r="C26043" s="4" t="s">
        <v>8</v>
      </c>
      <c r="D26043" s="4" t="s">
        <v>8</v>
      </c>
      <c r="E26043" s="4" t="s">
        <v>13</v>
      </c>
      <c r="F26043" s="4" t="s">
        <v>13</v>
      </c>
      <c r="G26043" s="4" t="s">
        <v>13</v>
      </c>
      <c r="H26043" s="4" t="s">
        <v>7</v>
      </c>
      <c r="I26043" s="4" t="s">
        <v>8</v>
      </c>
    </row>
    <row r="26044" spans="1:8">
      <c r="A26044" t="n">
        <v>221688</v>
      </c>
      <c r="B26044" s="31" t="n">
        <v>45</v>
      </c>
      <c r="C26044" s="7" t="n">
        <v>4</v>
      </c>
      <c r="D26044" s="7" t="n">
        <v>3</v>
      </c>
      <c r="E26044" s="7" t="n">
        <v>14.3299999237061</v>
      </c>
      <c r="F26044" s="7" t="n">
        <v>356.089996337891</v>
      </c>
      <c r="G26044" s="7" t="n">
        <v>0</v>
      </c>
      <c r="H26044" s="7" t="n">
        <v>0</v>
      </c>
      <c r="I26044" s="7" t="n">
        <v>0</v>
      </c>
    </row>
    <row r="26045" spans="1:8">
      <c r="A26045" t="s">
        <v>4</v>
      </c>
      <c r="B26045" s="4" t="s">
        <v>5</v>
      </c>
      <c r="C26045" s="4" t="s">
        <v>8</v>
      </c>
      <c r="D26045" s="4" t="s">
        <v>8</v>
      </c>
      <c r="E26045" s="4" t="s">
        <v>13</v>
      </c>
      <c r="F26045" s="4" t="s">
        <v>7</v>
      </c>
    </row>
    <row r="26046" spans="1:8">
      <c r="A26046" t="n">
        <v>221706</v>
      </c>
      <c r="B26046" s="31" t="n">
        <v>45</v>
      </c>
      <c r="C26046" s="7" t="n">
        <v>5</v>
      </c>
      <c r="D26046" s="7" t="n">
        <v>3</v>
      </c>
      <c r="E26046" s="7" t="n">
        <v>1.89999997615814</v>
      </c>
      <c r="F26046" s="7" t="n">
        <v>0</v>
      </c>
    </row>
    <row r="26047" spans="1:8">
      <c r="A26047" t="s">
        <v>4</v>
      </c>
      <c r="B26047" s="4" t="s">
        <v>5</v>
      </c>
      <c r="C26047" s="4" t="s">
        <v>8</v>
      </c>
      <c r="D26047" s="4" t="s">
        <v>8</v>
      </c>
      <c r="E26047" s="4" t="s">
        <v>13</v>
      </c>
      <c r="F26047" s="4" t="s">
        <v>7</v>
      </c>
    </row>
    <row r="26048" spans="1:8">
      <c r="A26048" t="n">
        <v>221715</v>
      </c>
      <c r="B26048" s="31" t="n">
        <v>45</v>
      </c>
      <c r="C26048" s="7" t="n">
        <v>11</v>
      </c>
      <c r="D26048" s="7" t="n">
        <v>3</v>
      </c>
      <c r="E26048" s="7" t="n">
        <v>34</v>
      </c>
      <c r="F26048" s="7" t="n">
        <v>0</v>
      </c>
    </row>
    <row r="26049" spans="1:9">
      <c r="A26049" t="s">
        <v>4</v>
      </c>
      <c r="B26049" s="4" t="s">
        <v>5</v>
      </c>
      <c r="C26049" s="4" t="s">
        <v>8</v>
      </c>
      <c r="D26049" s="4" t="s">
        <v>7</v>
      </c>
    </row>
    <row r="26050" spans="1:9">
      <c r="A26050" t="n">
        <v>221724</v>
      </c>
      <c r="B26050" s="27" t="n">
        <v>58</v>
      </c>
      <c r="C26050" s="7" t="n">
        <v>255</v>
      </c>
      <c r="D26050" s="7" t="n">
        <v>0</v>
      </c>
    </row>
    <row r="26051" spans="1:9">
      <c r="A26051" t="s">
        <v>4</v>
      </c>
      <c r="B26051" s="4" t="s">
        <v>5</v>
      </c>
      <c r="C26051" s="4" t="s">
        <v>7</v>
      </c>
      <c r="D26051" s="4" t="s">
        <v>7</v>
      </c>
      <c r="E26051" s="4" t="s">
        <v>7</v>
      </c>
    </row>
    <row r="26052" spans="1:9">
      <c r="A26052" t="n">
        <v>221728</v>
      </c>
      <c r="B26052" s="56" t="n">
        <v>61</v>
      </c>
      <c r="C26052" s="7" t="n">
        <v>13</v>
      </c>
      <c r="D26052" s="7" t="n">
        <v>18</v>
      </c>
      <c r="E26052" s="7" t="n">
        <v>1000</v>
      </c>
    </row>
    <row r="26053" spans="1:9">
      <c r="A26053" t="s">
        <v>4</v>
      </c>
      <c r="B26053" s="4" t="s">
        <v>5</v>
      </c>
      <c r="C26053" s="4" t="s">
        <v>7</v>
      </c>
      <c r="D26053" s="4" t="s">
        <v>8</v>
      </c>
      <c r="E26053" s="4" t="s">
        <v>9</v>
      </c>
      <c r="F26053" s="4" t="s">
        <v>13</v>
      </c>
      <c r="G26053" s="4" t="s">
        <v>13</v>
      </c>
      <c r="H26053" s="4" t="s">
        <v>13</v>
      </c>
    </row>
    <row r="26054" spans="1:9">
      <c r="A26054" t="n">
        <v>221735</v>
      </c>
      <c r="B26054" s="52" t="n">
        <v>48</v>
      </c>
      <c r="C26054" s="7" t="n">
        <v>13</v>
      </c>
      <c r="D26054" s="7" t="n">
        <v>0</v>
      </c>
      <c r="E26054" s="7" t="s">
        <v>1240</v>
      </c>
      <c r="F26054" s="7" t="n">
        <v>-1</v>
      </c>
      <c r="G26054" s="7" t="n">
        <v>1</v>
      </c>
      <c r="H26054" s="7" t="n">
        <v>0</v>
      </c>
    </row>
    <row r="26055" spans="1:9">
      <c r="A26055" t="s">
        <v>4</v>
      </c>
      <c r="B26055" s="4" t="s">
        <v>5</v>
      </c>
      <c r="C26055" s="4" t="s">
        <v>7</v>
      </c>
      <c r="D26055" s="4" t="s">
        <v>7</v>
      </c>
      <c r="E26055" s="4" t="s">
        <v>13</v>
      </c>
      <c r="F26055" s="4" t="s">
        <v>8</v>
      </c>
    </row>
    <row r="26056" spans="1:9">
      <c r="A26056" t="n">
        <v>221765</v>
      </c>
      <c r="B26056" s="90" t="n">
        <v>53</v>
      </c>
      <c r="C26056" s="7" t="n">
        <v>13</v>
      </c>
      <c r="D26056" s="7" t="n">
        <v>18</v>
      </c>
      <c r="E26056" s="7" t="n">
        <v>10</v>
      </c>
      <c r="F26056" s="7" t="n">
        <v>1</v>
      </c>
    </row>
    <row r="26057" spans="1:9">
      <c r="A26057" t="s">
        <v>4</v>
      </c>
      <c r="B26057" s="4" t="s">
        <v>5</v>
      </c>
      <c r="C26057" s="4" t="s">
        <v>7</v>
      </c>
    </row>
    <row r="26058" spans="1:9">
      <c r="A26058" t="n">
        <v>221775</v>
      </c>
      <c r="B26058" s="88" t="n">
        <v>54</v>
      </c>
      <c r="C26058" s="7" t="n">
        <v>13</v>
      </c>
    </row>
    <row r="26059" spans="1:9">
      <c r="A26059" t="s">
        <v>4</v>
      </c>
      <c r="B26059" s="4" t="s">
        <v>5</v>
      </c>
      <c r="C26059" s="4" t="s">
        <v>7</v>
      </c>
    </row>
    <row r="26060" spans="1:9">
      <c r="A26060" t="n">
        <v>221778</v>
      </c>
      <c r="B26060" s="25" t="n">
        <v>16</v>
      </c>
      <c r="C26060" s="7" t="n">
        <v>500</v>
      </c>
    </row>
    <row r="26061" spans="1:9">
      <c r="A26061" t="s">
        <v>4</v>
      </c>
      <c r="B26061" s="4" t="s">
        <v>5</v>
      </c>
      <c r="C26061" s="4" t="s">
        <v>8</v>
      </c>
      <c r="D26061" s="4" t="s">
        <v>7</v>
      </c>
      <c r="E26061" s="4" t="s">
        <v>9</v>
      </c>
    </row>
    <row r="26062" spans="1:9">
      <c r="A26062" t="n">
        <v>221781</v>
      </c>
      <c r="B26062" s="39" t="n">
        <v>51</v>
      </c>
      <c r="C26062" s="7" t="n">
        <v>4</v>
      </c>
      <c r="D26062" s="7" t="n">
        <v>13</v>
      </c>
      <c r="E26062" s="7" t="s">
        <v>85</v>
      </c>
    </row>
    <row r="26063" spans="1:9">
      <c r="A26063" t="s">
        <v>4</v>
      </c>
      <c r="B26063" s="4" t="s">
        <v>5</v>
      </c>
      <c r="C26063" s="4" t="s">
        <v>7</v>
      </c>
    </row>
    <row r="26064" spans="1:9">
      <c r="A26064" t="n">
        <v>221795</v>
      </c>
      <c r="B26064" s="25" t="n">
        <v>16</v>
      </c>
      <c r="C26064" s="7" t="n">
        <v>0</v>
      </c>
    </row>
    <row r="26065" spans="1:8">
      <c r="A26065" t="s">
        <v>4</v>
      </c>
      <c r="B26065" s="4" t="s">
        <v>5</v>
      </c>
      <c r="C26065" s="4" t="s">
        <v>7</v>
      </c>
      <c r="D26065" s="4" t="s">
        <v>8</v>
      </c>
      <c r="E26065" s="4" t="s">
        <v>8</v>
      </c>
      <c r="F26065" s="4" t="s">
        <v>14</v>
      </c>
      <c r="G26065" s="4" t="s">
        <v>74</v>
      </c>
      <c r="H26065" s="4" t="s">
        <v>8</v>
      </c>
      <c r="I26065" s="4" t="s">
        <v>8</v>
      </c>
    </row>
    <row r="26066" spans="1:8">
      <c r="A26066" t="n">
        <v>221798</v>
      </c>
      <c r="B26066" s="40" t="n">
        <v>26</v>
      </c>
      <c r="C26066" s="7" t="n">
        <v>13</v>
      </c>
      <c r="D26066" s="7" t="n">
        <v>19</v>
      </c>
      <c r="E26066" s="7" t="n">
        <v>17</v>
      </c>
      <c r="F26066" s="7" t="n">
        <v>11367</v>
      </c>
      <c r="G26066" s="7" t="s">
        <v>1317</v>
      </c>
      <c r="H26066" s="7" t="n">
        <v>2</v>
      </c>
      <c r="I26066" s="7" t="n">
        <v>0</v>
      </c>
    </row>
    <row r="26067" spans="1:8">
      <c r="A26067" t="s">
        <v>4</v>
      </c>
      <c r="B26067" s="4" t="s">
        <v>5</v>
      </c>
    </row>
    <row r="26068" spans="1:8">
      <c r="A26068" t="n">
        <v>221871</v>
      </c>
      <c r="B26068" s="41" t="n">
        <v>28</v>
      </c>
    </row>
    <row r="26069" spans="1:8">
      <c r="A26069" t="s">
        <v>4</v>
      </c>
      <c r="B26069" s="4" t="s">
        <v>5</v>
      </c>
      <c r="C26069" s="4" t="s">
        <v>7</v>
      </c>
      <c r="D26069" s="4" t="s">
        <v>8</v>
      </c>
      <c r="E26069" s="4" t="s">
        <v>13</v>
      </c>
      <c r="F26069" s="4" t="s">
        <v>7</v>
      </c>
    </row>
    <row r="26070" spans="1:8">
      <c r="A26070" t="n">
        <v>221872</v>
      </c>
      <c r="B26070" s="63" t="n">
        <v>59</v>
      </c>
      <c r="C26070" s="7" t="n">
        <v>18</v>
      </c>
      <c r="D26070" s="7" t="n">
        <v>13</v>
      </c>
      <c r="E26070" s="7" t="n">
        <v>0.150000005960464</v>
      </c>
      <c r="F26070" s="7" t="n">
        <v>0</v>
      </c>
    </row>
    <row r="26071" spans="1:8">
      <c r="A26071" t="s">
        <v>4</v>
      </c>
      <c r="B26071" s="4" t="s">
        <v>5</v>
      </c>
      <c r="C26071" s="4" t="s">
        <v>7</v>
      </c>
    </row>
    <row r="26072" spans="1:8">
      <c r="A26072" t="n">
        <v>221882</v>
      </c>
      <c r="B26072" s="25" t="n">
        <v>16</v>
      </c>
      <c r="C26072" s="7" t="n">
        <v>1000</v>
      </c>
    </row>
    <row r="26073" spans="1:8">
      <c r="A26073" t="s">
        <v>4</v>
      </c>
      <c r="B26073" s="4" t="s">
        <v>5</v>
      </c>
      <c r="C26073" s="4" t="s">
        <v>8</v>
      </c>
      <c r="D26073" s="4" t="s">
        <v>8</v>
      </c>
      <c r="E26073" s="4" t="s">
        <v>13</v>
      </c>
      <c r="F26073" s="4" t="s">
        <v>13</v>
      </c>
      <c r="G26073" s="4" t="s">
        <v>13</v>
      </c>
      <c r="H26073" s="4" t="s">
        <v>7</v>
      </c>
    </row>
    <row r="26074" spans="1:8">
      <c r="A26074" t="n">
        <v>221885</v>
      </c>
      <c r="B26074" s="31" t="n">
        <v>45</v>
      </c>
      <c r="C26074" s="7" t="n">
        <v>2</v>
      </c>
      <c r="D26074" s="7" t="n">
        <v>3</v>
      </c>
      <c r="E26074" s="7" t="n">
        <v>-1.19000005722046</v>
      </c>
      <c r="F26074" s="7" t="n">
        <v>3.29999995231628</v>
      </c>
      <c r="G26074" s="7" t="n">
        <v>44.689998626709</v>
      </c>
      <c r="H26074" s="7" t="n">
        <v>3000</v>
      </c>
    </row>
    <row r="26075" spans="1:8">
      <c r="A26075" t="s">
        <v>4</v>
      </c>
      <c r="B26075" s="4" t="s">
        <v>5</v>
      </c>
      <c r="C26075" s="4" t="s">
        <v>8</v>
      </c>
      <c r="D26075" s="4" t="s">
        <v>8</v>
      </c>
      <c r="E26075" s="4" t="s">
        <v>13</v>
      </c>
      <c r="F26075" s="4" t="s">
        <v>13</v>
      </c>
      <c r="G26075" s="4" t="s">
        <v>13</v>
      </c>
      <c r="H26075" s="4" t="s">
        <v>7</v>
      </c>
      <c r="I26075" s="4" t="s">
        <v>8</v>
      </c>
    </row>
    <row r="26076" spans="1:8">
      <c r="A26076" t="n">
        <v>221902</v>
      </c>
      <c r="B26076" s="31" t="n">
        <v>45</v>
      </c>
      <c r="C26076" s="7" t="n">
        <v>4</v>
      </c>
      <c r="D26076" s="7" t="n">
        <v>3</v>
      </c>
      <c r="E26076" s="7" t="n">
        <v>5.92999982833862</v>
      </c>
      <c r="F26076" s="7" t="n">
        <v>9.17000007629395</v>
      </c>
      <c r="G26076" s="7" t="n">
        <v>0</v>
      </c>
      <c r="H26076" s="7" t="n">
        <v>3000</v>
      </c>
      <c r="I26076" s="7" t="n">
        <v>1</v>
      </c>
    </row>
    <row r="26077" spans="1:8">
      <c r="A26077" t="s">
        <v>4</v>
      </c>
      <c r="B26077" s="4" t="s">
        <v>5</v>
      </c>
      <c r="C26077" s="4" t="s">
        <v>8</v>
      </c>
      <c r="D26077" s="4" t="s">
        <v>8</v>
      </c>
      <c r="E26077" s="4" t="s">
        <v>13</v>
      </c>
      <c r="F26077" s="4" t="s">
        <v>7</v>
      </c>
    </row>
    <row r="26078" spans="1:8">
      <c r="A26078" t="n">
        <v>221920</v>
      </c>
      <c r="B26078" s="31" t="n">
        <v>45</v>
      </c>
      <c r="C26078" s="7" t="n">
        <v>5</v>
      </c>
      <c r="D26078" s="7" t="n">
        <v>3</v>
      </c>
      <c r="E26078" s="7" t="n">
        <v>1.60000002384186</v>
      </c>
      <c r="F26078" s="7" t="n">
        <v>3000</v>
      </c>
    </row>
    <row r="26079" spans="1:8">
      <c r="A26079" t="s">
        <v>4</v>
      </c>
      <c r="B26079" s="4" t="s">
        <v>5</v>
      </c>
      <c r="C26079" s="4" t="s">
        <v>8</v>
      </c>
      <c r="D26079" s="4" t="s">
        <v>7</v>
      </c>
      <c r="E26079" s="4" t="s">
        <v>9</v>
      </c>
      <c r="F26079" s="4" t="s">
        <v>9</v>
      </c>
      <c r="G26079" s="4" t="s">
        <v>9</v>
      </c>
      <c r="H26079" s="4" t="s">
        <v>9</v>
      </c>
    </row>
    <row r="26080" spans="1:8">
      <c r="A26080" t="n">
        <v>221929</v>
      </c>
      <c r="B26080" s="39" t="n">
        <v>51</v>
      </c>
      <c r="C26080" s="7" t="n">
        <v>3</v>
      </c>
      <c r="D26080" s="7" t="n">
        <v>18</v>
      </c>
      <c r="E26080" s="7" t="s">
        <v>98</v>
      </c>
      <c r="F26080" s="7" t="s">
        <v>95</v>
      </c>
      <c r="G26080" s="7" t="s">
        <v>94</v>
      </c>
      <c r="H26080" s="7" t="s">
        <v>95</v>
      </c>
    </row>
    <row r="26081" spans="1:9">
      <c r="A26081" t="s">
        <v>4</v>
      </c>
      <c r="B26081" s="4" t="s">
        <v>5</v>
      </c>
      <c r="C26081" s="4" t="s">
        <v>7</v>
      </c>
      <c r="D26081" s="4" t="s">
        <v>7</v>
      </c>
      <c r="E26081" s="4" t="s">
        <v>7</v>
      </c>
    </row>
    <row r="26082" spans="1:9">
      <c r="A26082" t="n">
        <v>221942</v>
      </c>
      <c r="B26082" s="56" t="n">
        <v>61</v>
      </c>
      <c r="C26082" s="7" t="n">
        <v>18</v>
      </c>
      <c r="D26082" s="7" t="n">
        <v>13</v>
      </c>
      <c r="E26082" s="7" t="n">
        <v>1000</v>
      </c>
    </row>
    <row r="26083" spans="1:9">
      <c r="A26083" t="s">
        <v>4</v>
      </c>
      <c r="B26083" s="4" t="s">
        <v>5</v>
      </c>
      <c r="C26083" s="4" t="s">
        <v>7</v>
      </c>
      <c r="D26083" s="4" t="s">
        <v>7</v>
      </c>
      <c r="E26083" s="4" t="s">
        <v>13</v>
      </c>
      <c r="F26083" s="4" t="s">
        <v>8</v>
      </c>
    </row>
    <row r="26084" spans="1:9">
      <c r="A26084" t="n">
        <v>221949</v>
      </c>
      <c r="B26084" s="90" t="n">
        <v>53</v>
      </c>
      <c r="C26084" s="7" t="n">
        <v>18</v>
      </c>
      <c r="D26084" s="7" t="n">
        <v>13</v>
      </c>
      <c r="E26084" s="7" t="n">
        <v>10</v>
      </c>
      <c r="F26084" s="7" t="n">
        <v>0</v>
      </c>
    </row>
    <row r="26085" spans="1:9">
      <c r="A26085" t="s">
        <v>4</v>
      </c>
      <c r="B26085" s="4" t="s">
        <v>5</v>
      </c>
      <c r="C26085" s="4" t="s">
        <v>7</v>
      </c>
    </row>
    <row r="26086" spans="1:9">
      <c r="A26086" t="n">
        <v>221959</v>
      </c>
      <c r="B26086" s="25" t="n">
        <v>16</v>
      </c>
      <c r="C26086" s="7" t="n">
        <v>300</v>
      </c>
    </row>
    <row r="26087" spans="1:9">
      <c r="A26087" t="s">
        <v>4</v>
      </c>
      <c r="B26087" s="4" t="s">
        <v>5</v>
      </c>
      <c r="C26087" s="4" t="s">
        <v>7</v>
      </c>
      <c r="D26087" s="4" t="s">
        <v>8</v>
      </c>
      <c r="E26087" s="4" t="s">
        <v>8</v>
      </c>
      <c r="F26087" s="4" t="s">
        <v>9</v>
      </c>
    </row>
    <row r="26088" spans="1:9">
      <c r="A26088" t="n">
        <v>221962</v>
      </c>
      <c r="B26088" s="22" t="n">
        <v>20</v>
      </c>
      <c r="C26088" s="7" t="n">
        <v>0</v>
      </c>
      <c r="D26088" s="7" t="n">
        <v>3</v>
      </c>
      <c r="E26088" s="7" t="n">
        <v>11</v>
      </c>
      <c r="F26088" s="7" t="s">
        <v>1318</v>
      </c>
    </row>
    <row r="26089" spans="1:9">
      <c r="A26089" t="s">
        <v>4</v>
      </c>
      <c r="B26089" s="4" t="s">
        <v>5</v>
      </c>
      <c r="C26089" s="4" t="s">
        <v>7</v>
      </c>
      <c r="D26089" s="4" t="s">
        <v>8</v>
      </c>
      <c r="E26089" s="4" t="s">
        <v>8</v>
      </c>
      <c r="F26089" s="4" t="s">
        <v>9</v>
      </c>
    </row>
    <row r="26090" spans="1:9">
      <c r="A26090" t="n">
        <v>221991</v>
      </c>
      <c r="B26090" s="22" t="n">
        <v>20</v>
      </c>
      <c r="C26090" s="7" t="n">
        <v>1</v>
      </c>
      <c r="D26090" s="7" t="n">
        <v>3</v>
      </c>
      <c r="E26090" s="7" t="n">
        <v>11</v>
      </c>
      <c r="F26090" s="7" t="s">
        <v>1318</v>
      </c>
    </row>
    <row r="26091" spans="1:9">
      <c r="A26091" t="s">
        <v>4</v>
      </c>
      <c r="B26091" s="4" t="s">
        <v>5</v>
      </c>
      <c r="C26091" s="4" t="s">
        <v>7</v>
      </c>
      <c r="D26091" s="4" t="s">
        <v>8</v>
      </c>
      <c r="E26091" s="4" t="s">
        <v>8</v>
      </c>
      <c r="F26091" s="4" t="s">
        <v>9</v>
      </c>
    </row>
    <row r="26092" spans="1:9">
      <c r="A26092" t="n">
        <v>222020</v>
      </c>
      <c r="B26092" s="22" t="n">
        <v>20</v>
      </c>
      <c r="C26092" s="7" t="n">
        <v>2</v>
      </c>
      <c r="D26092" s="7" t="n">
        <v>3</v>
      </c>
      <c r="E26092" s="7" t="n">
        <v>11</v>
      </c>
      <c r="F26092" s="7" t="s">
        <v>1318</v>
      </c>
    </row>
    <row r="26093" spans="1:9">
      <c r="A26093" t="s">
        <v>4</v>
      </c>
      <c r="B26093" s="4" t="s">
        <v>5</v>
      </c>
      <c r="C26093" s="4" t="s">
        <v>7</v>
      </c>
      <c r="D26093" s="4" t="s">
        <v>8</v>
      </c>
      <c r="E26093" s="4" t="s">
        <v>8</v>
      </c>
      <c r="F26093" s="4" t="s">
        <v>9</v>
      </c>
    </row>
    <row r="26094" spans="1:9">
      <c r="A26094" t="n">
        <v>222049</v>
      </c>
      <c r="B26094" s="22" t="n">
        <v>20</v>
      </c>
      <c r="C26094" s="7" t="n">
        <v>3</v>
      </c>
      <c r="D26094" s="7" t="n">
        <v>3</v>
      </c>
      <c r="E26094" s="7" t="n">
        <v>11</v>
      </c>
      <c r="F26094" s="7" t="s">
        <v>1318</v>
      </c>
    </row>
    <row r="26095" spans="1:9">
      <c r="A26095" t="s">
        <v>4</v>
      </c>
      <c r="B26095" s="4" t="s">
        <v>5</v>
      </c>
      <c r="C26095" s="4" t="s">
        <v>7</v>
      </c>
      <c r="D26095" s="4" t="s">
        <v>8</v>
      </c>
      <c r="E26095" s="4" t="s">
        <v>8</v>
      </c>
      <c r="F26095" s="4" t="s">
        <v>9</v>
      </c>
    </row>
    <row r="26096" spans="1:9">
      <c r="A26096" t="n">
        <v>222078</v>
      </c>
      <c r="B26096" s="22" t="n">
        <v>20</v>
      </c>
      <c r="C26096" s="7" t="n">
        <v>4</v>
      </c>
      <c r="D26096" s="7" t="n">
        <v>3</v>
      </c>
      <c r="E26096" s="7" t="n">
        <v>11</v>
      </c>
      <c r="F26096" s="7" t="s">
        <v>1318</v>
      </c>
    </row>
    <row r="26097" spans="1:6">
      <c r="A26097" t="s">
        <v>4</v>
      </c>
      <c r="B26097" s="4" t="s">
        <v>5</v>
      </c>
      <c r="C26097" s="4" t="s">
        <v>7</v>
      </c>
      <c r="D26097" s="4" t="s">
        <v>8</v>
      </c>
      <c r="E26097" s="4" t="s">
        <v>8</v>
      </c>
      <c r="F26097" s="4" t="s">
        <v>9</v>
      </c>
    </row>
    <row r="26098" spans="1:6">
      <c r="A26098" t="n">
        <v>222107</v>
      </c>
      <c r="B26098" s="22" t="n">
        <v>20</v>
      </c>
      <c r="C26098" s="7" t="n">
        <v>5</v>
      </c>
      <c r="D26098" s="7" t="n">
        <v>3</v>
      </c>
      <c r="E26098" s="7" t="n">
        <v>11</v>
      </c>
      <c r="F26098" s="7" t="s">
        <v>1318</v>
      </c>
    </row>
    <row r="26099" spans="1:6">
      <c r="A26099" t="s">
        <v>4</v>
      </c>
      <c r="B26099" s="4" t="s">
        <v>5</v>
      </c>
      <c r="C26099" s="4" t="s">
        <v>7</v>
      </c>
      <c r="D26099" s="4" t="s">
        <v>8</v>
      </c>
      <c r="E26099" s="4" t="s">
        <v>8</v>
      </c>
      <c r="F26099" s="4" t="s">
        <v>9</v>
      </c>
    </row>
    <row r="26100" spans="1:6">
      <c r="A26100" t="n">
        <v>222136</v>
      </c>
      <c r="B26100" s="22" t="n">
        <v>20</v>
      </c>
      <c r="C26100" s="7" t="n">
        <v>6</v>
      </c>
      <c r="D26100" s="7" t="n">
        <v>3</v>
      </c>
      <c r="E26100" s="7" t="n">
        <v>11</v>
      </c>
      <c r="F26100" s="7" t="s">
        <v>1318</v>
      </c>
    </row>
    <row r="26101" spans="1:6">
      <c r="A26101" t="s">
        <v>4</v>
      </c>
      <c r="B26101" s="4" t="s">
        <v>5</v>
      </c>
      <c r="C26101" s="4" t="s">
        <v>7</v>
      </c>
      <c r="D26101" s="4" t="s">
        <v>8</v>
      </c>
      <c r="E26101" s="4" t="s">
        <v>8</v>
      </c>
      <c r="F26101" s="4" t="s">
        <v>9</v>
      </c>
    </row>
    <row r="26102" spans="1:6">
      <c r="A26102" t="n">
        <v>222165</v>
      </c>
      <c r="B26102" s="22" t="n">
        <v>20</v>
      </c>
      <c r="C26102" s="7" t="n">
        <v>7</v>
      </c>
      <c r="D26102" s="7" t="n">
        <v>3</v>
      </c>
      <c r="E26102" s="7" t="n">
        <v>11</v>
      </c>
      <c r="F26102" s="7" t="s">
        <v>1318</v>
      </c>
    </row>
    <row r="26103" spans="1:6">
      <c r="A26103" t="s">
        <v>4</v>
      </c>
      <c r="B26103" s="4" t="s">
        <v>5</v>
      </c>
      <c r="C26103" s="4" t="s">
        <v>7</v>
      </c>
      <c r="D26103" s="4" t="s">
        <v>8</v>
      </c>
      <c r="E26103" s="4" t="s">
        <v>8</v>
      </c>
      <c r="F26103" s="4" t="s">
        <v>9</v>
      </c>
    </row>
    <row r="26104" spans="1:6">
      <c r="A26104" t="n">
        <v>222194</v>
      </c>
      <c r="B26104" s="22" t="n">
        <v>20</v>
      </c>
      <c r="C26104" s="7" t="n">
        <v>8</v>
      </c>
      <c r="D26104" s="7" t="n">
        <v>3</v>
      </c>
      <c r="E26104" s="7" t="n">
        <v>11</v>
      </c>
      <c r="F26104" s="7" t="s">
        <v>1318</v>
      </c>
    </row>
    <row r="26105" spans="1:6">
      <c r="A26105" t="s">
        <v>4</v>
      </c>
      <c r="B26105" s="4" t="s">
        <v>5</v>
      </c>
      <c r="C26105" s="4" t="s">
        <v>7</v>
      </c>
      <c r="D26105" s="4" t="s">
        <v>8</v>
      </c>
      <c r="E26105" s="4" t="s">
        <v>8</v>
      </c>
      <c r="F26105" s="4" t="s">
        <v>9</v>
      </c>
    </row>
    <row r="26106" spans="1:6">
      <c r="A26106" t="n">
        <v>222223</v>
      </c>
      <c r="B26106" s="22" t="n">
        <v>20</v>
      </c>
      <c r="C26106" s="7" t="n">
        <v>9</v>
      </c>
      <c r="D26106" s="7" t="n">
        <v>3</v>
      </c>
      <c r="E26106" s="7" t="n">
        <v>11</v>
      </c>
      <c r="F26106" s="7" t="s">
        <v>1318</v>
      </c>
    </row>
    <row r="26107" spans="1:6">
      <c r="A26107" t="s">
        <v>4</v>
      </c>
      <c r="B26107" s="4" t="s">
        <v>5</v>
      </c>
      <c r="C26107" s="4" t="s">
        <v>7</v>
      </c>
      <c r="D26107" s="4" t="s">
        <v>8</v>
      </c>
      <c r="E26107" s="4" t="s">
        <v>8</v>
      </c>
      <c r="F26107" s="4" t="s">
        <v>9</v>
      </c>
    </row>
    <row r="26108" spans="1:6">
      <c r="A26108" t="n">
        <v>222252</v>
      </c>
      <c r="B26108" s="22" t="n">
        <v>20</v>
      </c>
      <c r="C26108" s="7" t="n">
        <v>11</v>
      </c>
      <c r="D26108" s="7" t="n">
        <v>3</v>
      </c>
      <c r="E26108" s="7" t="n">
        <v>11</v>
      </c>
      <c r="F26108" s="7" t="s">
        <v>1318</v>
      </c>
    </row>
    <row r="26109" spans="1:6">
      <c r="A26109" t="s">
        <v>4</v>
      </c>
      <c r="B26109" s="4" t="s">
        <v>5</v>
      </c>
      <c r="C26109" s="4" t="s">
        <v>7</v>
      </c>
      <c r="D26109" s="4" t="s">
        <v>8</v>
      </c>
      <c r="E26109" s="4" t="s">
        <v>8</v>
      </c>
      <c r="F26109" s="4" t="s">
        <v>9</v>
      </c>
    </row>
    <row r="26110" spans="1:6">
      <c r="A26110" t="n">
        <v>222281</v>
      </c>
      <c r="B26110" s="22" t="n">
        <v>20</v>
      </c>
      <c r="C26110" s="7" t="n">
        <v>7032</v>
      </c>
      <c r="D26110" s="7" t="n">
        <v>3</v>
      </c>
      <c r="E26110" s="7" t="n">
        <v>11</v>
      </c>
      <c r="F26110" s="7" t="s">
        <v>1318</v>
      </c>
    </row>
    <row r="26111" spans="1:6">
      <c r="A26111" t="s">
        <v>4</v>
      </c>
      <c r="B26111" s="4" t="s">
        <v>5</v>
      </c>
      <c r="C26111" s="4" t="s">
        <v>7</v>
      </c>
      <c r="D26111" s="4" t="s">
        <v>8</v>
      </c>
      <c r="E26111" s="4" t="s">
        <v>8</v>
      </c>
      <c r="F26111" s="4" t="s">
        <v>9</v>
      </c>
    </row>
    <row r="26112" spans="1:6">
      <c r="A26112" t="n">
        <v>222310</v>
      </c>
      <c r="B26112" s="22" t="n">
        <v>20</v>
      </c>
      <c r="C26112" s="7" t="n">
        <v>12</v>
      </c>
      <c r="D26112" s="7" t="n">
        <v>3</v>
      </c>
      <c r="E26112" s="7" t="n">
        <v>11</v>
      </c>
      <c r="F26112" s="7" t="s">
        <v>1318</v>
      </c>
    </row>
    <row r="26113" spans="1:6">
      <c r="A26113" t="s">
        <v>4</v>
      </c>
      <c r="B26113" s="4" t="s">
        <v>5</v>
      </c>
      <c r="C26113" s="4" t="s">
        <v>7</v>
      </c>
      <c r="D26113" s="4" t="s">
        <v>8</v>
      </c>
      <c r="E26113" s="4" t="s">
        <v>8</v>
      </c>
      <c r="F26113" s="4" t="s">
        <v>9</v>
      </c>
    </row>
    <row r="26114" spans="1:6">
      <c r="A26114" t="n">
        <v>222339</v>
      </c>
      <c r="B26114" s="22" t="n">
        <v>20</v>
      </c>
      <c r="C26114" s="7" t="n">
        <v>80</v>
      </c>
      <c r="D26114" s="7" t="n">
        <v>3</v>
      </c>
      <c r="E26114" s="7" t="n">
        <v>11</v>
      </c>
      <c r="F26114" s="7" t="s">
        <v>1318</v>
      </c>
    </row>
    <row r="26115" spans="1:6">
      <c r="A26115" t="s">
        <v>4</v>
      </c>
      <c r="B26115" s="4" t="s">
        <v>5</v>
      </c>
      <c r="C26115" s="4" t="s">
        <v>7</v>
      </c>
    </row>
    <row r="26116" spans="1:6">
      <c r="A26116" t="n">
        <v>222368</v>
      </c>
      <c r="B26116" s="88" t="n">
        <v>54</v>
      </c>
      <c r="C26116" s="7" t="n">
        <v>18</v>
      </c>
    </row>
    <row r="26117" spans="1:6">
      <c r="A26117" t="s">
        <v>4</v>
      </c>
      <c r="B26117" s="4" t="s">
        <v>5</v>
      </c>
      <c r="C26117" s="4" t="s">
        <v>8</v>
      </c>
      <c r="D26117" s="4" t="s">
        <v>7</v>
      </c>
    </row>
    <row r="26118" spans="1:6">
      <c r="A26118" t="n">
        <v>222371</v>
      </c>
      <c r="B26118" s="31" t="n">
        <v>45</v>
      </c>
      <c r="C26118" s="7" t="n">
        <v>7</v>
      </c>
      <c r="D26118" s="7" t="n">
        <v>255</v>
      </c>
    </row>
    <row r="26119" spans="1:6">
      <c r="A26119" t="s">
        <v>4</v>
      </c>
      <c r="B26119" s="4" t="s">
        <v>5</v>
      </c>
      <c r="C26119" s="4" t="s">
        <v>8</v>
      </c>
      <c r="D26119" s="4" t="s">
        <v>7</v>
      </c>
      <c r="E26119" s="4" t="s">
        <v>9</v>
      </c>
    </row>
    <row r="26120" spans="1:6">
      <c r="A26120" t="n">
        <v>222375</v>
      </c>
      <c r="B26120" s="39" t="n">
        <v>51</v>
      </c>
      <c r="C26120" s="7" t="n">
        <v>4</v>
      </c>
      <c r="D26120" s="7" t="n">
        <v>18</v>
      </c>
      <c r="E26120" s="7" t="s">
        <v>502</v>
      </c>
    </row>
    <row r="26121" spans="1:6">
      <c r="A26121" t="s">
        <v>4</v>
      </c>
      <c r="B26121" s="4" t="s">
        <v>5</v>
      </c>
      <c r="C26121" s="4" t="s">
        <v>7</v>
      </c>
    </row>
    <row r="26122" spans="1:6">
      <c r="A26122" t="n">
        <v>222388</v>
      </c>
      <c r="B26122" s="25" t="n">
        <v>16</v>
      </c>
      <c r="C26122" s="7" t="n">
        <v>0</v>
      </c>
    </row>
    <row r="26123" spans="1:6">
      <c r="A26123" t="s">
        <v>4</v>
      </c>
      <c r="B26123" s="4" t="s">
        <v>5</v>
      </c>
      <c r="C26123" s="4" t="s">
        <v>7</v>
      </c>
      <c r="D26123" s="4" t="s">
        <v>8</v>
      </c>
      <c r="E26123" s="4" t="s">
        <v>14</v>
      </c>
      <c r="F26123" s="4" t="s">
        <v>74</v>
      </c>
      <c r="G26123" s="4" t="s">
        <v>8</v>
      </c>
      <c r="H26123" s="4" t="s">
        <v>8</v>
      </c>
    </row>
    <row r="26124" spans="1:6">
      <c r="A26124" t="n">
        <v>222391</v>
      </c>
      <c r="B26124" s="40" t="n">
        <v>26</v>
      </c>
      <c r="C26124" s="7" t="n">
        <v>18</v>
      </c>
      <c r="D26124" s="7" t="n">
        <v>17</v>
      </c>
      <c r="E26124" s="7" t="n">
        <v>17473</v>
      </c>
      <c r="F26124" s="7" t="s">
        <v>1319</v>
      </c>
      <c r="G26124" s="7" t="n">
        <v>2</v>
      </c>
      <c r="H26124" s="7" t="n">
        <v>0</v>
      </c>
    </row>
    <row r="26125" spans="1:6">
      <c r="A26125" t="s">
        <v>4</v>
      </c>
      <c r="B26125" s="4" t="s">
        <v>5</v>
      </c>
    </row>
    <row r="26126" spans="1:6">
      <c r="A26126" t="n">
        <v>222419</v>
      </c>
      <c r="B26126" s="41" t="n">
        <v>28</v>
      </c>
    </row>
    <row r="26127" spans="1:6">
      <c r="A26127" t="s">
        <v>4</v>
      </c>
      <c r="B26127" s="4" t="s">
        <v>5</v>
      </c>
      <c r="C26127" s="4" t="s">
        <v>8</v>
      </c>
      <c r="D26127" s="4" t="s">
        <v>7</v>
      </c>
      <c r="E26127" s="4" t="s">
        <v>9</v>
      </c>
      <c r="F26127" s="4" t="s">
        <v>9</v>
      </c>
      <c r="G26127" s="4" t="s">
        <v>9</v>
      </c>
      <c r="H26127" s="4" t="s">
        <v>9</v>
      </c>
    </row>
    <row r="26128" spans="1:6">
      <c r="A26128" t="n">
        <v>222420</v>
      </c>
      <c r="B26128" s="39" t="n">
        <v>51</v>
      </c>
      <c r="C26128" s="7" t="n">
        <v>3</v>
      </c>
      <c r="D26128" s="7" t="n">
        <v>18</v>
      </c>
      <c r="E26128" s="7" t="s">
        <v>740</v>
      </c>
      <c r="F26128" s="7" t="s">
        <v>239</v>
      </c>
      <c r="G26128" s="7" t="s">
        <v>94</v>
      </c>
      <c r="H26128" s="7" t="s">
        <v>95</v>
      </c>
    </row>
    <row r="26129" spans="1:8">
      <c r="A26129" t="s">
        <v>4</v>
      </c>
      <c r="B26129" s="4" t="s">
        <v>5</v>
      </c>
      <c r="C26129" s="4" t="s">
        <v>7</v>
      </c>
      <c r="D26129" s="4" t="s">
        <v>8</v>
      </c>
      <c r="E26129" s="4" t="s">
        <v>9</v>
      </c>
      <c r="F26129" s="4" t="s">
        <v>13</v>
      </c>
      <c r="G26129" s="4" t="s">
        <v>13</v>
      </c>
      <c r="H26129" s="4" t="s">
        <v>13</v>
      </c>
    </row>
    <row r="26130" spans="1:8">
      <c r="A26130" t="n">
        <v>222433</v>
      </c>
      <c r="B26130" s="52" t="n">
        <v>48</v>
      </c>
      <c r="C26130" s="7" t="n">
        <v>18</v>
      </c>
      <c r="D26130" s="7" t="n">
        <v>0</v>
      </c>
      <c r="E26130" s="7" t="s">
        <v>834</v>
      </c>
      <c r="F26130" s="7" t="n">
        <v>-1</v>
      </c>
      <c r="G26130" s="7" t="n">
        <v>1</v>
      </c>
      <c r="H26130" s="7" t="n">
        <v>0</v>
      </c>
    </row>
    <row r="26131" spans="1:8">
      <c r="A26131" t="s">
        <v>4</v>
      </c>
      <c r="B26131" s="4" t="s">
        <v>5</v>
      </c>
      <c r="C26131" s="4" t="s">
        <v>7</v>
      </c>
    </row>
    <row r="26132" spans="1:8">
      <c r="A26132" t="n">
        <v>222461</v>
      </c>
      <c r="B26132" s="25" t="n">
        <v>16</v>
      </c>
      <c r="C26132" s="7" t="n">
        <v>800</v>
      </c>
    </row>
    <row r="26133" spans="1:8">
      <c r="A26133" t="s">
        <v>4</v>
      </c>
      <c r="B26133" s="4" t="s">
        <v>5</v>
      </c>
      <c r="C26133" s="4" t="s">
        <v>8</v>
      </c>
      <c r="D26133" s="4" t="s">
        <v>7</v>
      </c>
      <c r="E26133" s="4" t="s">
        <v>9</v>
      </c>
    </row>
    <row r="26134" spans="1:8">
      <c r="A26134" t="n">
        <v>222464</v>
      </c>
      <c r="B26134" s="39" t="n">
        <v>51</v>
      </c>
      <c r="C26134" s="7" t="n">
        <v>4</v>
      </c>
      <c r="D26134" s="7" t="n">
        <v>18</v>
      </c>
      <c r="E26134" s="7" t="s">
        <v>285</v>
      </c>
    </row>
    <row r="26135" spans="1:8">
      <c r="A26135" t="s">
        <v>4</v>
      </c>
      <c r="B26135" s="4" t="s">
        <v>5</v>
      </c>
      <c r="C26135" s="4" t="s">
        <v>7</v>
      </c>
    </row>
    <row r="26136" spans="1:8">
      <c r="A26136" t="n">
        <v>222478</v>
      </c>
      <c r="B26136" s="25" t="n">
        <v>16</v>
      </c>
      <c r="C26136" s="7" t="n">
        <v>0</v>
      </c>
    </row>
    <row r="26137" spans="1:8">
      <c r="A26137" t="s">
        <v>4</v>
      </c>
      <c r="B26137" s="4" t="s">
        <v>5</v>
      </c>
      <c r="C26137" s="4" t="s">
        <v>7</v>
      </c>
      <c r="D26137" s="4" t="s">
        <v>8</v>
      </c>
      <c r="E26137" s="4" t="s">
        <v>14</v>
      </c>
      <c r="F26137" s="4" t="s">
        <v>74</v>
      </c>
      <c r="G26137" s="4" t="s">
        <v>8</v>
      </c>
      <c r="H26137" s="4" t="s">
        <v>8</v>
      </c>
      <c r="I26137" s="4" t="s">
        <v>8</v>
      </c>
      <c r="J26137" s="4" t="s">
        <v>14</v>
      </c>
      <c r="K26137" s="4" t="s">
        <v>74</v>
      </c>
      <c r="L26137" s="4" t="s">
        <v>8</v>
      </c>
      <c r="M26137" s="4" t="s">
        <v>8</v>
      </c>
    </row>
    <row r="26138" spans="1:8">
      <c r="A26138" t="n">
        <v>222481</v>
      </c>
      <c r="B26138" s="40" t="n">
        <v>26</v>
      </c>
      <c r="C26138" s="7" t="n">
        <v>18</v>
      </c>
      <c r="D26138" s="7" t="n">
        <v>17</v>
      </c>
      <c r="E26138" s="7" t="n">
        <v>17474</v>
      </c>
      <c r="F26138" s="7" t="s">
        <v>1320</v>
      </c>
      <c r="G26138" s="7" t="n">
        <v>2</v>
      </c>
      <c r="H26138" s="7" t="n">
        <v>3</v>
      </c>
      <c r="I26138" s="7" t="n">
        <v>17</v>
      </c>
      <c r="J26138" s="7" t="n">
        <v>17475</v>
      </c>
      <c r="K26138" s="7" t="s">
        <v>1321</v>
      </c>
      <c r="L26138" s="7" t="n">
        <v>2</v>
      </c>
      <c r="M26138" s="7" t="n">
        <v>0</v>
      </c>
    </row>
    <row r="26139" spans="1:8">
      <c r="A26139" t="s">
        <v>4</v>
      </c>
      <c r="B26139" s="4" t="s">
        <v>5</v>
      </c>
    </row>
    <row r="26140" spans="1:8">
      <c r="A26140" t="n">
        <v>222579</v>
      </c>
      <c r="B26140" s="41" t="n">
        <v>28</v>
      </c>
    </row>
    <row r="26141" spans="1:8">
      <c r="A26141" t="s">
        <v>4</v>
      </c>
      <c r="B26141" s="4" t="s">
        <v>5</v>
      </c>
      <c r="C26141" s="4" t="s">
        <v>8</v>
      </c>
      <c r="D26141" s="4" t="s">
        <v>7</v>
      </c>
      <c r="E26141" s="4" t="s">
        <v>7</v>
      </c>
      <c r="F26141" s="4" t="s">
        <v>8</v>
      </c>
    </row>
    <row r="26142" spans="1:8">
      <c r="A26142" t="n">
        <v>222580</v>
      </c>
      <c r="B26142" s="37" t="n">
        <v>25</v>
      </c>
      <c r="C26142" s="7" t="n">
        <v>1</v>
      </c>
      <c r="D26142" s="7" t="n">
        <v>60</v>
      </c>
      <c r="E26142" s="7" t="n">
        <v>640</v>
      </c>
      <c r="F26142" s="7" t="n">
        <v>2</v>
      </c>
    </row>
    <row r="26143" spans="1:8">
      <c r="A26143" t="s">
        <v>4</v>
      </c>
      <c r="B26143" s="4" t="s">
        <v>5</v>
      </c>
      <c r="C26143" s="4" t="s">
        <v>8</v>
      </c>
      <c r="D26143" s="4" t="s">
        <v>7</v>
      </c>
      <c r="E26143" s="4" t="s">
        <v>9</v>
      </c>
    </row>
    <row r="26144" spans="1:8">
      <c r="A26144" t="n">
        <v>222587</v>
      </c>
      <c r="B26144" s="39" t="n">
        <v>51</v>
      </c>
      <c r="C26144" s="7" t="n">
        <v>4</v>
      </c>
      <c r="D26144" s="7" t="n">
        <v>13</v>
      </c>
      <c r="E26144" s="7" t="s">
        <v>502</v>
      </c>
    </row>
    <row r="26145" spans="1:13">
      <c r="A26145" t="s">
        <v>4</v>
      </c>
      <c r="B26145" s="4" t="s">
        <v>5</v>
      </c>
      <c r="C26145" s="4" t="s">
        <v>7</v>
      </c>
    </row>
    <row r="26146" spans="1:13">
      <c r="A26146" t="n">
        <v>222600</v>
      </c>
      <c r="B26146" s="25" t="n">
        <v>16</v>
      </c>
      <c r="C26146" s="7" t="n">
        <v>0</v>
      </c>
    </row>
    <row r="26147" spans="1:13">
      <c r="A26147" t="s">
        <v>4</v>
      </c>
      <c r="B26147" s="4" t="s">
        <v>5</v>
      </c>
      <c r="C26147" s="4" t="s">
        <v>7</v>
      </c>
      <c r="D26147" s="4" t="s">
        <v>8</v>
      </c>
      <c r="E26147" s="4" t="s">
        <v>8</v>
      </c>
      <c r="F26147" s="4" t="s">
        <v>14</v>
      </c>
      <c r="G26147" s="4" t="s">
        <v>74</v>
      </c>
      <c r="H26147" s="4" t="s">
        <v>8</v>
      </c>
      <c r="I26147" s="4" t="s">
        <v>8</v>
      </c>
    </row>
    <row r="26148" spans="1:13">
      <c r="A26148" t="n">
        <v>222603</v>
      </c>
      <c r="B26148" s="40" t="n">
        <v>26</v>
      </c>
      <c r="C26148" s="7" t="n">
        <v>13</v>
      </c>
      <c r="D26148" s="7" t="n">
        <v>19</v>
      </c>
      <c r="E26148" s="7" t="n">
        <v>17</v>
      </c>
      <c r="F26148" s="7" t="n">
        <v>11368</v>
      </c>
      <c r="G26148" s="7" t="s">
        <v>1322</v>
      </c>
      <c r="H26148" s="7" t="n">
        <v>2</v>
      </c>
      <c r="I26148" s="7" t="n">
        <v>0</v>
      </c>
    </row>
    <row r="26149" spans="1:13">
      <c r="A26149" t="s">
        <v>4</v>
      </c>
      <c r="B26149" s="4" t="s">
        <v>5</v>
      </c>
    </row>
    <row r="26150" spans="1:13">
      <c r="A26150" t="n">
        <v>222644</v>
      </c>
      <c r="B26150" s="41" t="n">
        <v>28</v>
      </c>
    </row>
    <row r="26151" spans="1:13">
      <c r="A26151" t="s">
        <v>4</v>
      </c>
      <c r="B26151" s="4" t="s">
        <v>5</v>
      </c>
      <c r="C26151" s="4" t="s">
        <v>8</v>
      </c>
      <c r="D26151" s="4" t="s">
        <v>7</v>
      </c>
      <c r="E26151" s="4" t="s">
        <v>7</v>
      </c>
      <c r="F26151" s="4" t="s">
        <v>8</v>
      </c>
    </row>
    <row r="26152" spans="1:13">
      <c r="A26152" t="n">
        <v>222645</v>
      </c>
      <c r="B26152" s="37" t="n">
        <v>25</v>
      </c>
      <c r="C26152" s="7" t="n">
        <v>1</v>
      </c>
      <c r="D26152" s="7" t="n">
        <v>65535</v>
      </c>
      <c r="E26152" s="7" t="n">
        <v>65535</v>
      </c>
      <c r="F26152" s="7" t="n">
        <v>0</v>
      </c>
    </row>
    <row r="26153" spans="1:13">
      <c r="A26153" t="s">
        <v>4</v>
      </c>
      <c r="B26153" s="4" t="s">
        <v>5</v>
      </c>
      <c r="C26153" s="4" t="s">
        <v>7</v>
      </c>
      <c r="D26153" s="4" t="s">
        <v>8</v>
      </c>
    </row>
    <row r="26154" spans="1:13">
      <c r="A26154" t="n">
        <v>222652</v>
      </c>
      <c r="B26154" s="42" t="n">
        <v>89</v>
      </c>
      <c r="C26154" s="7" t="n">
        <v>65533</v>
      </c>
      <c r="D26154" s="7" t="n">
        <v>1</v>
      </c>
    </row>
    <row r="26155" spans="1:13">
      <c r="A26155" t="s">
        <v>4</v>
      </c>
      <c r="B26155" s="4" t="s">
        <v>5</v>
      </c>
      <c r="C26155" s="4" t="s">
        <v>8</v>
      </c>
      <c r="D26155" s="4" t="s">
        <v>7</v>
      </c>
      <c r="E26155" s="4" t="s">
        <v>13</v>
      </c>
    </row>
    <row r="26156" spans="1:13">
      <c r="A26156" t="n">
        <v>222656</v>
      </c>
      <c r="B26156" s="27" t="n">
        <v>58</v>
      </c>
      <c r="C26156" s="7" t="n">
        <v>101</v>
      </c>
      <c r="D26156" s="7" t="n">
        <v>300</v>
      </c>
      <c r="E26156" s="7" t="n">
        <v>1</v>
      </c>
    </row>
    <row r="26157" spans="1:13">
      <c r="A26157" t="s">
        <v>4</v>
      </c>
      <c r="B26157" s="4" t="s">
        <v>5</v>
      </c>
      <c r="C26157" s="4" t="s">
        <v>8</v>
      </c>
      <c r="D26157" s="4" t="s">
        <v>7</v>
      </c>
    </row>
    <row r="26158" spans="1:13">
      <c r="A26158" t="n">
        <v>222664</v>
      </c>
      <c r="B26158" s="27" t="n">
        <v>58</v>
      </c>
      <c r="C26158" s="7" t="n">
        <v>254</v>
      </c>
      <c r="D26158" s="7" t="n">
        <v>0</v>
      </c>
    </row>
    <row r="26159" spans="1:13">
      <c r="A26159" t="s">
        <v>4</v>
      </c>
      <c r="B26159" s="4" t="s">
        <v>5</v>
      </c>
      <c r="C26159" s="4" t="s">
        <v>8</v>
      </c>
      <c r="D26159" s="4" t="s">
        <v>7</v>
      </c>
      <c r="E26159" s="4" t="s">
        <v>9</v>
      </c>
      <c r="F26159" s="4" t="s">
        <v>9</v>
      </c>
      <c r="G26159" s="4" t="s">
        <v>9</v>
      </c>
      <c r="H26159" s="4" t="s">
        <v>9</v>
      </c>
    </row>
    <row r="26160" spans="1:13">
      <c r="A26160" t="n">
        <v>222668</v>
      </c>
      <c r="B26160" s="39" t="n">
        <v>51</v>
      </c>
      <c r="C26160" s="7" t="n">
        <v>3</v>
      </c>
      <c r="D26160" s="7" t="n">
        <v>13</v>
      </c>
      <c r="E26160" s="7" t="s">
        <v>739</v>
      </c>
      <c r="F26160" s="7" t="s">
        <v>455</v>
      </c>
      <c r="G26160" s="7" t="s">
        <v>94</v>
      </c>
      <c r="H26160" s="7" t="s">
        <v>95</v>
      </c>
    </row>
    <row r="26161" spans="1:9">
      <c r="A26161" t="s">
        <v>4</v>
      </c>
      <c r="B26161" s="4" t="s">
        <v>5</v>
      </c>
      <c r="C26161" s="4" t="s">
        <v>8</v>
      </c>
      <c r="D26161" s="4" t="s">
        <v>7</v>
      </c>
      <c r="E26161" s="4" t="s">
        <v>9</v>
      </c>
      <c r="F26161" s="4" t="s">
        <v>9</v>
      </c>
      <c r="G26161" s="4" t="s">
        <v>9</v>
      </c>
      <c r="H26161" s="4" t="s">
        <v>9</v>
      </c>
    </row>
    <row r="26162" spans="1:9">
      <c r="A26162" t="n">
        <v>222697</v>
      </c>
      <c r="B26162" s="39" t="n">
        <v>51</v>
      </c>
      <c r="C26162" s="7" t="n">
        <v>3</v>
      </c>
      <c r="D26162" s="7" t="n">
        <v>18</v>
      </c>
      <c r="E26162" s="7" t="s">
        <v>92</v>
      </c>
      <c r="F26162" s="7" t="s">
        <v>93</v>
      </c>
      <c r="G26162" s="7" t="s">
        <v>94</v>
      </c>
      <c r="H26162" s="7" t="s">
        <v>95</v>
      </c>
    </row>
    <row r="26163" spans="1:9">
      <c r="A26163" t="s">
        <v>4</v>
      </c>
      <c r="B26163" s="4" t="s">
        <v>5</v>
      </c>
      <c r="C26163" s="4" t="s">
        <v>7</v>
      </c>
      <c r="D26163" s="4" t="s">
        <v>8</v>
      </c>
    </row>
    <row r="26164" spans="1:9">
      <c r="A26164" t="n">
        <v>222726</v>
      </c>
      <c r="B26164" s="89" t="n">
        <v>67</v>
      </c>
      <c r="C26164" s="7" t="n">
        <v>0</v>
      </c>
      <c r="D26164" s="7" t="n">
        <v>3</v>
      </c>
    </row>
    <row r="26165" spans="1:9">
      <c r="A26165" t="s">
        <v>4</v>
      </c>
      <c r="B26165" s="4" t="s">
        <v>5</v>
      </c>
      <c r="C26165" s="4" t="s">
        <v>7</v>
      </c>
      <c r="D26165" s="4" t="s">
        <v>8</v>
      </c>
    </row>
    <row r="26166" spans="1:9">
      <c r="A26166" t="n">
        <v>222730</v>
      </c>
      <c r="B26166" s="89" t="n">
        <v>67</v>
      </c>
      <c r="C26166" s="7" t="n">
        <v>1</v>
      </c>
      <c r="D26166" s="7" t="n">
        <v>3</v>
      </c>
    </row>
    <row r="26167" spans="1:9">
      <c r="A26167" t="s">
        <v>4</v>
      </c>
      <c r="B26167" s="4" t="s">
        <v>5</v>
      </c>
      <c r="C26167" s="4" t="s">
        <v>7</v>
      </c>
      <c r="D26167" s="4" t="s">
        <v>8</v>
      </c>
    </row>
    <row r="26168" spans="1:9">
      <c r="A26168" t="n">
        <v>222734</v>
      </c>
      <c r="B26168" s="89" t="n">
        <v>67</v>
      </c>
      <c r="C26168" s="7" t="n">
        <v>2</v>
      </c>
      <c r="D26168" s="7" t="n">
        <v>3</v>
      </c>
    </row>
    <row r="26169" spans="1:9">
      <c r="A26169" t="s">
        <v>4</v>
      </c>
      <c r="B26169" s="4" t="s">
        <v>5</v>
      </c>
      <c r="C26169" s="4" t="s">
        <v>7</v>
      </c>
      <c r="D26169" s="4" t="s">
        <v>8</v>
      </c>
    </row>
    <row r="26170" spans="1:9">
      <c r="A26170" t="n">
        <v>222738</v>
      </c>
      <c r="B26170" s="89" t="n">
        <v>67</v>
      </c>
      <c r="C26170" s="7" t="n">
        <v>3</v>
      </c>
      <c r="D26170" s="7" t="n">
        <v>3</v>
      </c>
    </row>
    <row r="26171" spans="1:9">
      <c r="A26171" t="s">
        <v>4</v>
      </c>
      <c r="B26171" s="4" t="s">
        <v>5</v>
      </c>
      <c r="C26171" s="4" t="s">
        <v>7</v>
      </c>
      <c r="D26171" s="4" t="s">
        <v>8</v>
      </c>
    </row>
    <row r="26172" spans="1:9">
      <c r="A26172" t="n">
        <v>222742</v>
      </c>
      <c r="B26172" s="89" t="n">
        <v>67</v>
      </c>
      <c r="C26172" s="7" t="n">
        <v>4</v>
      </c>
      <c r="D26172" s="7" t="n">
        <v>3</v>
      </c>
    </row>
    <row r="26173" spans="1:9">
      <c r="A26173" t="s">
        <v>4</v>
      </c>
      <c r="B26173" s="4" t="s">
        <v>5</v>
      </c>
      <c r="C26173" s="4" t="s">
        <v>7</v>
      </c>
      <c r="D26173" s="4" t="s">
        <v>8</v>
      </c>
    </row>
    <row r="26174" spans="1:9">
      <c r="A26174" t="n">
        <v>222746</v>
      </c>
      <c r="B26174" s="89" t="n">
        <v>67</v>
      </c>
      <c r="C26174" s="7" t="n">
        <v>5</v>
      </c>
      <c r="D26174" s="7" t="n">
        <v>3</v>
      </c>
    </row>
    <row r="26175" spans="1:9">
      <c r="A26175" t="s">
        <v>4</v>
      </c>
      <c r="B26175" s="4" t="s">
        <v>5</v>
      </c>
      <c r="C26175" s="4" t="s">
        <v>7</v>
      </c>
      <c r="D26175" s="4" t="s">
        <v>8</v>
      </c>
    </row>
    <row r="26176" spans="1:9">
      <c r="A26176" t="n">
        <v>222750</v>
      </c>
      <c r="B26176" s="89" t="n">
        <v>67</v>
      </c>
      <c r="C26176" s="7" t="n">
        <v>6</v>
      </c>
      <c r="D26176" s="7" t="n">
        <v>3</v>
      </c>
    </row>
    <row r="26177" spans="1:8">
      <c r="A26177" t="s">
        <v>4</v>
      </c>
      <c r="B26177" s="4" t="s">
        <v>5</v>
      </c>
      <c r="C26177" s="4" t="s">
        <v>7</v>
      </c>
      <c r="D26177" s="4" t="s">
        <v>8</v>
      </c>
    </row>
    <row r="26178" spans="1:8">
      <c r="A26178" t="n">
        <v>222754</v>
      </c>
      <c r="B26178" s="89" t="n">
        <v>67</v>
      </c>
      <c r="C26178" s="7" t="n">
        <v>7</v>
      </c>
      <c r="D26178" s="7" t="n">
        <v>3</v>
      </c>
    </row>
    <row r="26179" spans="1:8">
      <c r="A26179" t="s">
        <v>4</v>
      </c>
      <c r="B26179" s="4" t="s">
        <v>5</v>
      </c>
      <c r="C26179" s="4" t="s">
        <v>7</v>
      </c>
      <c r="D26179" s="4" t="s">
        <v>8</v>
      </c>
    </row>
    <row r="26180" spans="1:8">
      <c r="A26180" t="n">
        <v>222758</v>
      </c>
      <c r="B26180" s="89" t="n">
        <v>67</v>
      </c>
      <c r="C26180" s="7" t="n">
        <v>8</v>
      </c>
      <c r="D26180" s="7" t="n">
        <v>3</v>
      </c>
    </row>
    <row r="26181" spans="1:8">
      <c r="A26181" t="s">
        <v>4</v>
      </c>
      <c r="B26181" s="4" t="s">
        <v>5</v>
      </c>
      <c r="C26181" s="4" t="s">
        <v>7</v>
      </c>
      <c r="D26181" s="4" t="s">
        <v>8</v>
      </c>
    </row>
    <row r="26182" spans="1:8">
      <c r="A26182" t="n">
        <v>222762</v>
      </c>
      <c r="B26182" s="89" t="n">
        <v>67</v>
      </c>
      <c r="C26182" s="7" t="n">
        <v>9</v>
      </c>
      <c r="D26182" s="7" t="n">
        <v>3</v>
      </c>
    </row>
    <row r="26183" spans="1:8">
      <c r="A26183" t="s">
        <v>4</v>
      </c>
      <c r="B26183" s="4" t="s">
        <v>5</v>
      </c>
      <c r="C26183" s="4" t="s">
        <v>7</v>
      </c>
      <c r="D26183" s="4" t="s">
        <v>8</v>
      </c>
    </row>
    <row r="26184" spans="1:8">
      <c r="A26184" t="n">
        <v>222766</v>
      </c>
      <c r="B26184" s="89" t="n">
        <v>67</v>
      </c>
      <c r="C26184" s="7" t="n">
        <v>11</v>
      </c>
      <c r="D26184" s="7" t="n">
        <v>3</v>
      </c>
    </row>
    <row r="26185" spans="1:8">
      <c r="A26185" t="s">
        <v>4</v>
      </c>
      <c r="B26185" s="4" t="s">
        <v>5</v>
      </c>
      <c r="C26185" s="4" t="s">
        <v>7</v>
      </c>
      <c r="D26185" s="4" t="s">
        <v>8</v>
      </c>
    </row>
    <row r="26186" spans="1:8">
      <c r="A26186" t="n">
        <v>222770</v>
      </c>
      <c r="B26186" s="89" t="n">
        <v>67</v>
      </c>
      <c r="C26186" s="7" t="n">
        <v>7032</v>
      </c>
      <c r="D26186" s="7" t="n">
        <v>3</v>
      </c>
    </row>
    <row r="26187" spans="1:8">
      <c r="A26187" t="s">
        <v>4</v>
      </c>
      <c r="B26187" s="4" t="s">
        <v>5</v>
      </c>
      <c r="C26187" s="4" t="s">
        <v>7</v>
      </c>
      <c r="D26187" s="4" t="s">
        <v>8</v>
      </c>
    </row>
    <row r="26188" spans="1:8">
      <c r="A26188" t="n">
        <v>222774</v>
      </c>
      <c r="B26188" s="89" t="n">
        <v>67</v>
      </c>
      <c r="C26188" s="7" t="n">
        <v>12</v>
      </c>
      <c r="D26188" s="7" t="n">
        <v>3</v>
      </c>
    </row>
    <row r="26189" spans="1:8">
      <c r="A26189" t="s">
        <v>4</v>
      </c>
      <c r="B26189" s="4" t="s">
        <v>5</v>
      </c>
      <c r="C26189" s="4" t="s">
        <v>7</v>
      </c>
      <c r="D26189" s="4" t="s">
        <v>8</v>
      </c>
    </row>
    <row r="26190" spans="1:8">
      <c r="A26190" t="n">
        <v>222778</v>
      </c>
      <c r="B26190" s="89" t="n">
        <v>67</v>
      </c>
      <c r="C26190" s="7" t="n">
        <v>80</v>
      </c>
      <c r="D26190" s="7" t="n">
        <v>3</v>
      </c>
    </row>
    <row r="26191" spans="1:8">
      <c r="A26191" t="s">
        <v>4</v>
      </c>
      <c r="B26191" s="4" t="s">
        <v>5</v>
      </c>
      <c r="C26191" s="4" t="s">
        <v>8</v>
      </c>
      <c r="D26191" s="4" t="s">
        <v>8</v>
      </c>
      <c r="E26191" s="4" t="s">
        <v>13</v>
      </c>
      <c r="F26191" s="4" t="s">
        <v>13</v>
      </c>
      <c r="G26191" s="4" t="s">
        <v>13</v>
      </c>
      <c r="H26191" s="4" t="s">
        <v>7</v>
      </c>
    </row>
    <row r="26192" spans="1:8">
      <c r="A26192" t="n">
        <v>222782</v>
      </c>
      <c r="B26192" s="31" t="n">
        <v>45</v>
      </c>
      <c r="C26192" s="7" t="n">
        <v>2</v>
      </c>
      <c r="D26192" s="7" t="n">
        <v>3</v>
      </c>
      <c r="E26192" s="7" t="n">
        <v>-0.550000011920929</v>
      </c>
      <c r="F26192" s="7" t="n">
        <v>3.29999995231628</v>
      </c>
      <c r="G26192" s="7" t="n">
        <v>45.8499984741211</v>
      </c>
      <c r="H26192" s="7" t="n">
        <v>0</v>
      </c>
    </row>
    <row r="26193" spans="1:8">
      <c r="A26193" t="s">
        <v>4</v>
      </c>
      <c r="B26193" s="4" t="s">
        <v>5</v>
      </c>
      <c r="C26193" s="4" t="s">
        <v>8</v>
      </c>
      <c r="D26193" s="4" t="s">
        <v>8</v>
      </c>
      <c r="E26193" s="4" t="s">
        <v>13</v>
      </c>
      <c r="F26193" s="4" t="s">
        <v>13</v>
      </c>
      <c r="G26193" s="4" t="s">
        <v>13</v>
      </c>
      <c r="H26193" s="4" t="s">
        <v>7</v>
      </c>
      <c r="I26193" s="4" t="s">
        <v>8</v>
      </c>
    </row>
    <row r="26194" spans="1:8">
      <c r="A26194" t="n">
        <v>222799</v>
      </c>
      <c r="B26194" s="31" t="n">
        <v>45</v>
      </c>
      <c r="C26194" s="7" t="n">
        <v>4</v>
      </c>
      <c r="D26194" s="7" t="n">
        <v>3</v>
      </c>
      <c r="E26194" s="7" t="n">
        <v>12.8000001907349</v>
      </c>
      <c r="F26194" s="7" t="n">
        <v>330.700012207031</v>
      </c>
      <c r="G26194" s="7" t="n">
        <v>0</v>
      </c>
      <c r="H26194" s="7" t="n">
        <v>0</v>
      </c>
      <c r="I26194" s="7" t="n">
        <v>0</v>
      </c>
    </row>
    <row r="26195" spans="1:8">
      <c r="A26195" t="s">
        <v>4</v>
      </c>
      <c r="B26195" s="4" t="s">
        <v>5</v>
      </c>
      <c r="C26195" s="4" t="s">
        <v>8</v>
      </c>
      <c r="D26195" s="4" t="s">
        <v>8</v>
      </c>
      <c r="E26195" s="4" t="s">
        <v>13</v>
      </c>
      <c r="F26195" s="4" t="s">
        <v>7</v>
      </c>
    </row>
    <row r="26196" spans="1:8">
      <c r="A26196" t="n">
        <v>222817</v>
      </c>
      <c r="B26196" s="31" t="n">
        <v>45</v>
      </c>
      <c r="C26196" s="7" t="n">
        <v>5</v>
      </c>
      <c r="D26196" s="7" t="n">
        <v>3</v>
      </c>
      <c r="E26196" s="7" t="n">
        <v>1.5</v>
      </c>
      <c r="F26196" s="7" t="n">
        <v>0</v>
      </c>
    </row>
    <row r="26197" spans="1:8">
      <c r="A26197" t="s">
        <v>4</v>
      </c>
      <c r="B26197" s="4" t="s">
        <v>5</v>
      </c>
      <c r="C26197" s="4" t="s">
        <v>8</v>
      </c>
      <c r="D26197" s="4" t="s">
        <v>8</v>
      </c>
      <c r="E26197" s="4" t="s">
        <v>13</v>
      </c>
      <c r="F26197" s="4" t="s">
        <v>7</v>
      </c>
    </row>
    <row r="26198" spans="1:8">
      <c r="A26198" t="n">
        <v>222826</v>
      </c>
      <c r="B26198" s="31" t="n">
        <v>45</v>
      </c>
      <c r="C26198" s="7" t="n">
        <v>11</v>
      </c>
      <c r="D26198" s="7" t="n">
        <v>3</v>
      </c>
      <c r="E26198" s="7" t="n">
        <v>34</v>
      </c>
      <c r="F26198" s="7" t="n">
        <v>0</v>
      </c>
    </row>
    <row r="26199" spans="1:8">
      <c r="A26199" t="s">
        <v>4</v>
      </c>
      <c r="B26199" s="4" t="s">
        <v>5</v>
      </c>
      <c r="C26199" s="4" t="s">
        <v>8</v>
      </c>
      <c r="D26199" s="4" t="s">
        <v>7</v>
      </c>
    </row>
    <row r="26200" spans="1:8">
      <c r="A26200" t="n">
        <v>222835</v>
      </c>
      <c r="B26200" s="27" t="n">
        <v>58</v>
      </c>
      <c r="C26200" s="7" t="n">
        <v>255</v>
      </c>
      <c r="D26200" s="7" t="n">
        <v>0</v>
      </c>
    </row>
    <row r="26201" spans="1:8">
      <c r="A26201" t="s">
        <v>4</v>
      </c>
      <c r="B26201" s="4" t="s">
        <v>5</v>
      </c>
      <c r="C26201" s="4" t="s">
        <v>7</v>
      </c>
      <c r="D26201" s="4" t="s">
        <v>8</v>
      </c>
      <c r="E26201" s="4" t="s">
        <v>8</v>
      </c>
      <c r="F26201" s="4" t="s">
        <v>9</v>
      </c>
    </row>
    <row r="26202" spans="1:8">
      <c r="A26202" t="n">
        <v>222839</v>
      </c>
      <c r="B26202" s="22" t="n">
        <v>20</v>
      </c>
      <c r="C26202" s="7" t="n">
        <v>0</v>
      </c>
      <c r="D26202" s="7" t="n">
        <v>3</v>
      </c>
      <c r="E26202" s="7" t="n">
        <v>11</v>
      </c>
      <c r="F26202" s="7" t="s">
        <v>1323</v>
      </c>
    </row>
    <row r="26203" spans="1:8">
      <c r="A26203" t="s">
        <v>4</v>
      </c>
      <c r="B26203" s="4" t="s">
        <v>5</v>
      </c>
      <c r="C26203" s="4" t="s">
        <v>7</v>
      </c>
      <c r="D26203" s="4" t="s">
        <v>8</v>
      </c>
      <c r="E26203" s="4" t="s">
        <v>8</v>
      </c>
      <c r="F26203" s="4" t="s">
        <v>9</v>
      </c>
    </row>
    <row r="26204" spans="1:8">
      <c r="A26204" t="n">
        <v>222870</v>
      </c>
      <c r="B26204" s="22" t="n">
        <v>20</v>
      </c>
      <c r="C26204" s="7" t="n">
        <v>1</v>
      </c>
      <c r="D26204" s="7" t="n">
        <v>3</v>
      </c>
      <c r="E26204" s="7" t="n">
        <v>11</v>
      </c>
      <c r="F26204" s="7" t="s">
        <v>1323</v>
      </c>
    </row>
    <row r="26205" spans="1:8">
      <c r="A26205" t="s">
        <v>4</v>
      </c>
      <c r="B26205" s="4" t="s">
        <v>5</v>
      </c>
      <c r="C26205" s="4" t="s">
        <v>7</v>
      </c>
      <c r="D26205" s="4" t="s">
        <v>8</v>
      </c>
      <c r="E26205" s="4" t="s">
        <v>8</v>
      </c>
      <c r="F26205" s="4" t="s">
        <v>9</v>
      </c>
    </row>
    <row r="26206" spans="1:8">
      <c r="A26206" t="n">
        <v>222901</v>
      </c>
      <c r="B26206" s="22" t="n">
        <v>20</v>
      </c>
      <c r="C26206" s="7" t="n">
        <v>2</v>
      </c>
      <c r="D26206" s="7" t="n">
        <v>3</v>
      </c>
      <c r="E26206" s="7" t="n">
        <v>11</v>
      </c>
      <c r="F26206" s="7" t="s">
        <v>1323</v>
      </c>
    </row>
    <row r="26207" spans="1:8">
      <c r="A26207" t="s">
        <v>4</v>
      </c>
      <c r="B26207" s="4" t="s">
        <v>5</v>
      </c>
      <c r="C26207" s="4" t="s">
        <v>7</v>
      </c>
      <c r="D26207" s="4" t="s">
        <v>8</v>
      </c>
      <c r="E26207" s="4" t="s">
        <v>8</v>
      </c>
      <c r="F26207" s="4" t="s">
        <v>9</v>
      </c>
    </row>
    <row r="26208" spans="1:8">
      <c r="A26208" t="n">
        <v>222932</v>
      </c>
      <c r="B26208" s="22" t="n">
        <v>20</v>
      </c>
      <c r="C26208" s="7" t="n">
        <v>3</v>
      </c>
      <c r="D26208" s="7" t="n">
        <v>3</v>
      </c>
      <c r="E26208" s="7" t="n">
        <v>11</v>
      </c>
      <c r="F26208" s="7" t="s">
        <v>1323</v>
      </c>
    </row>
    <row r="26209" spans="1:9">
      <c r="A26209" t="s">
        <v>4</v>
      </c>
      <c r="B26209" s="4" t="s">
        <v>5</v>
      </c>
      <c r="C26209" s="4" t="s">
        <v>7</v>
      </c>
      <c r="D26209" s="4" t="s">
        <v>8</v>
      </c>
      <c r="E26209" s="4" t="s">
        <v>8</v>
      </c>
      <c r="F26209" s="4" t="s">
        <v>9</v>
      </c>
    </row>
    <row r="26210" spans="1:9">
      <c r="A26210" t="n">
        <v>222963</v>
      </c>
      <c r="B26210" s="22" t="n">
        <v>20</v>
      </c>
      <c r="C26210" s="7" t="n">
        <v>4</v>
      </c>
      <c r="D26210" s="7" t="n">
        <v>3</v>
      </c>
      <c r="E26210" s="7" t="n">
        <v>11</v>
      </c>
      <c r="F26210" s="7" t="s">
        <v>1323</v>
      </c>
    </row>
    <row r="26211" spans="1:9">
      <c r="A26211" t="s">
        <v>4</v>
      </c>
      <c r="B26211" s="4" t="s">
        <v>5</v>
      </c>
      <c r="C26211" s="4" t="s">
        <v>7</v>
      </c>
      <c r="D26211" s="4" t="s">
        <v>8</v>
      </c>
      <c r="E26211" s="4" t="s">
        <v>8</v>
      </c>
      <c r="F26211" s="4" t="s">
        <v>9</v>
      </c>
    </row>
    <row r="26212" spans="1:9">
      <c r="A26212" t="n">
        <v>222994</v>
      </c>
      <c r="B26212" s="22" t="n">
        <v>20</v>
      </c>
      <c r="C26212" s="7" t="n">
        <v>5</v>
      </c>
      <c r="D26212" s="7" t="n">
        <v>3</v>
      </c>
      <c r="E26212" s="7" t="n">
        <v>11</v>
      </c>
      <c r="F26212" s="7" t="s">
        <v>1323</v>
      </c>
    </row>
    <row r="26213" spans="1:9">
      <c r="A26213" t="s">
        <v>4</v>
      </c>
      <c r="B26213" s="4" t="s">
        <v>5</v>
      </c>
      <c r="C26213" s="4" t="s">
        <v>7</v>
      </c>
      <c r="D26213" s="4" t="s">
        <v>8</v>
      </c>
      <c r="E26213" s="4" t="s">
        <v>8</v>
      </c>
      <c r="F26213" s="4" t="s">
        <v>9</v>
      </c>
    </row>
    <row r="26214" spans="1:9">
      <c r="A26214" t="n">
        <v>223025</v>
      </c>
      <c r="B26214" s="22" t="n">
        <v>20</v>
      </c>
      <c r="C26214" s="7" t="n">
        <v>6</v>
      </c>
      <c r="D26214" s="7" t="n">
        <v>3</v>
      </c>
      <c r="E26214" s="7" t="n">
        <v>11</v>
      </c>
      <c r="F26214" s="7" t="s">
        <v>1323</v>
      </c>
    </row>
    <row r="26215" spans="1:9">
      <c r="A26215" t="s">
        <v>4</v>
      </c>
      <c r="B26215" s="4" t="s">
        <v>5</v>
      </c>
      <c r="C26215" s="4" t="s">
        <v>7</v>
      </c>
      <c r="D26215" s="4" t="s">
        <v>8</v>
      </c>
      <c r="E26215" s="4" t="s">
        <v>8</v>
      </c>
      <c r="F26215" s="4" t="s">
        <v>9</v>
      </c>
    </row>
    <row r="26216" spans="1:9">
      <c r="A26216" t="n">
        <v>223056</v>
      </c>
      <c r="B26216" s="22" t="n">
        <v>20</v>
      </c>
      <c r="C26216" s="7" t="n">
        <v>7</v>
      </c>
      <c r="D26216" s="7" t="n">
        <v>3</v>
      </c>
      <c r="E26216" s="7" t="n">
        <v>11</v>
      </c>
      <c r="F26216" s="7" t="s">
        <v>1323</v>
      </c>
    </row>
    <row r="26217" spans="1:9">
      <c r="A26217" t="s">
        <v>4</v>
      </c>
      <c r="B26217" s="4" t="s">
        <v>5</v>
      </c>
      <c r="C26217" s="4" t="s">
        <v>7</v>
      </c>
      <c r="D26217" s="4" t="s">
        <v>8</v>
      </c>
      <c r="E26217" s="4" t="s">
        <v>8</v>
      </c>
      <c r="F26217" s="4" t="s">
        <v>9</v>
      </c>
    </row>
    <row r="26218" spans="1:9">
      <c r="A26218" t="n">
        <v>223087</v>
      </c>
      <c r="B26218" s="22" t="n">
        <v>20</v>
      </c>
      <c r="C26218" s="7" t="n">
        <v>8</v>
      </c>
      <c r="D26218" s="7" t="n">
        <v>3</v>
      </c>
      <c r="E26218" s="7" t="n">
        <v>11</v>
      </c>
      <c r="F26218" s="7" t="s">
        <v>1323</v>
      </c>
    </row>
    <row r="26219" spans="1:9">
      <c r="A26219" t="s">
        <v>4</v>
      </c>
      <c r="B26219" s="4" t="s">
        <v>5</v>
      </c>
      <c r="C26219" s="4" t="s">
        <v>7</v>
      </c>
      <c r="D26219" s="4" t="s">
        <v>8</v>
      </c>
      <c r="E26219" s="4" t="s">
        <v>8</v>
      </c>
      <c r="F26219" s="4" t="s">
        <v>9</v>
      </c>
    </row>
    <row r="26220" spans="1:9">
      <c r="A26220" t="n">
        <v>223118</v>
      </c>
      <c r="B26220" s="22" t="n">
        <v>20</v>
      </c>
      <c r="C26220" s="7" t="n">
        <v>9</v>
      </c>
      <c r="D26220" s="7" t="n">
        <v>3</v>
      </c>
      <c r="E26220" s="7" t="n">
        <v>11</v>
      </c>
      <c r="F26220" s="7" t="s">
        <v>1323</v>
      </c>
    </row>
    <row r="26221" spans="1:9">
      <c r="A26221" t="s">
        <v>4</v>
      </c>
      <c r="B26221" s="4" t="s">
        <v>5</v>
      </c>
      <c r="C26221" s="4" t="s">
        <v>7</v>
      </c>
      <c r="D26221" s="4" t="s">
        <v>8</v>
      </c>
      <c r="E26221" s="4" t="s">
        <v>8</v>
      </c>
      <c r="F26221" s="4" t="s">
        <v>9</v>
      </c>
    </row>
    <row r="26222" spans="1:9">
      <c r="A26222" t="n">
        <v>223149</v>
      </c>
      <c r="B26222" s="22" t="n">
        <v>20</v>
      </c>
      <c r="C26222" s="7" t="n">
        <v>11</v>
      </c>
      <c r="D26222" s="7" t="n">
        <v>3</v>
      </c>
      <c r="E26222" s="7" t="n">
        <v>11</v>
      </c>
      <c r="F26222" s="7" t="s">
        <v>1323</v>
      </c>
    </row>
    <row r="26223" spans="1:9">
      <c r="A26223" t="s">
        <v>4</v>
      </c>
      <c r="B26223" s="4" t="s">
        <v>5</v>
      </c>
      <c r="C26223" s="4" t="s">
        <v>7</v>
      </c>
      <c r="D26223" s="4" t="s">
        <v>8</v>
      </c>
      <c r="E26223" s="4" t="s">
        <v>8</v>
      </c>
      <c r="F26223" s="4" t="s">
        <v>9</v>
      </c>
    </row>
    <row r="26224" spans="1:9">
      <c r="A26224" t="n">
        <v>223180</v>
      </c>
      <c r="B26224" s="22" t="n">
        <v>20</v>
      </c>
      <c r="C26224" s="7" t="n">
        <v>7032</v>
      </c>
      <c r="D26224" s="7" t="n">
        <v>3</v>
      </c>
      <c r="E26224" s="7" t="n">
        <v>11</v>
      </c>
      <c r="F26224" s="7" t="s">
        <v>1323</v>
      </c>
    </row>
    <row r="26225" spans="1:6">
      <c r="A26225" t="s">
        <v>4</v>
      </c>
      <c r="B26225" s="4" t="s">
        <v>5</v>
      </c>
      <c r="C26225" s="4" t="s">
        <v>7</v>
      </c>
      <c r="D26225" s="4" t="s">
        <v>8</v>
      </c>
      <c r="E26225" s="4" t="s">
        <v>8</v>
      </c>
      <c r="F26225" s="4" t="s">
        <v>9</v>
      </c>
    </row>
    <row r="26226" spans="1:6">
      <c r="A26226" t="n">
        <v>223211</v>
      </c>
      <c r="B26226" s="22" t="n">
        <v>20</v>
      </c>
      <c r="C26226" s="7" t="n">
        <v>12</v>
      </c>
      <c r="D26226" s="7" t="n">
        <v>3</v>
      </c>
      <c r="E26226" s="7" t="n">
        <v>11</v>
      </c>
      <c r="F26226" s="7" t="s">
        <v>1323</v>
      </c>
    </row>
    <row r="26227" spans="1:6">
      <c r="A26227" t="s">
        <v>4</v>
      </c>
      <c r="B26227" s="4" t="s">
        <v>5</v>
      </c>
      <c r="C26227" s="4" t="s">
        <v>7</v>
      </c>
      <c r="D26227" s="4" t="s">
        <v>8</v>
      </c>
      <c r="E26227" s="4" t="s">
        <v>8</v>
      </c>
      <c r="F26227" s="4" t="s">
        <v>9</v>
      </c>
    </row>
    <row r="26228" spans="1:6">
      <c r="A26228" t="n">
        <v>223242</v>
      </c>
      <c r="B26228" s="22" t="n">
        <v>20</v>
      </c>
      <c r="C26228" s="7" t="n">
        <v>80</v>
      </c>
      <c r="D26228" s="7" t="n">
        <v>3</v>
      </c>
      <c r="E26228" s="7" t="n">
        <v>11</v>
      </c>
      <c r="F26228" s="7" t="s">
        <v>1323</v>
      </c>
    </row>
    <row r="26229" spans="1:6">
      <c r="A26229" t="s">
        <v>4</v>
      </c>
      <c r="B26229" s="4" t="s">
        <v>5</v>
      </c>
      <c r="C26229" s="4" t="s">
        <v>7</v>
      </c>
      <c r="D26229" s="4" t="s">
        <v>8</v>
      </c>
      <c r="E26229" s="4" t="s">
        <v>8</v>
      </c>
      <c r="F26229" s="4" t="s">
        <v>9</v>
      </c>
    </row>
    <row r="26230" spans="1:6">
      <c r="A26230" t="n">
        <v>223273</v>
      </c>
      <c r="B26230" s="22" t="n">
        <v>20</v>
      </c>
      <c r="C26230" s="7" t="n">
        <v>18</v>
      </c>
      <c r="D26230" s="7" t="n">
        <v>3</v>
      </c>
      <c r="E26230" s="7" t="n">
        <v>11</v>
      </c>
      <c r="F26230" s="7" t="s">
        <v>1323</v>
      </c>
    </row>
    <row r="26231" spans="1:6">
      <c r="A26231" t="s">
        <v>4</v>
      </c>
      <c r="B26231" s="4" t="s">
        <v>5</v>
      </c>
      <c r="C26231" s="4" t="s">
        <v>7</v>
      </c>
      <c r="D26231" s="4" t="s">
        <v>7</v>
      </c>
      <c r="E26231" s="4" t="s">
        <v>7</v>
      </c>
      <c r="F26231" s="4" t="s">
        <v>14</v>
      </c>
      <c r="G26231" s="4" t="s">
        <v>14</v>
      </c>
      <c r="H26231" s="4" t="s">
        <v>14</v>
      </c>
    </row>
    <row r="26232" spans="1:6">
      <c r="A26232" t="n">
        <v>223304</v>
      </c>
      <c r="B26232" s="56" t="n">
        <v>61</v>
      </c>
      <c r="C26232" s="7" t="n">
        <v>13</v>
      </c>
      <c r="D26232" s="7" t="n">
        <v>65535</v>
      </c>
      <c r="E26232" s="7" t="n">
        <v>1</v>
      </c>
      <c r="F26232" s="7" t="n">
        <v>-1062731776</v>
      </c>
      <c r="G26232" s="7" t="n">
        <v>1082340147</v>
      </c>
      <c r="H26232" s="7" t="n">
        <v>1112224563</v>
      </c>
    </row>
    <row r="26233" spans="1:6">
      <c r="A26233" t="s">
        <v>4</v>
      </c>
      <c r="B26233" s="4" t="s">
        <v>5</v>
      </c>
      <c r="C26233" s="4" t="s">
        <v>7</v>
      </c>
      <c r="D26233" s="4" t="s">
        <v>13</v>
      </c>
      <c r="E26233" s="4" t="s">
        <v>14</v>
      </c>
      <c r="F26233" s="4" t="s">
        <v>13</v>
      </c>
      <c r="G26233" s="4" t="s">
        <v>13</v>
      </c>
      <c r="H26233" s="4" t="s">
        <v>8</v>
      </c>
    </row>
    <row r="26234" spans="1:6">
      <c r="A26234" t="n">
        <v>223323</v>
      </c>
      <c r="B26234" s="87" t="n">
        <v>100</v>
      </c>
      <c r="C26234" s="7" t="n">
        <v>13</v>
      </c>
      <c r="D26234" s="7" t="n">
        <v>-5.25</v>
      </c>
      <c r="E26234" s="7" t="n">
        <v>1082340147</v>
      </c>
      <c r="F26234" s="7" t="n">
        <v>50.7999992370605</v>
      </c>
      <c r="G26234" s="7" t="n">
        <v>10</v>
      </c>
      <c r="H26234" s="7" t="n">
        <v>0</v>
      </c>
    </row>
    <row r="26235" spans="1:6">
      <c r="A26235" t="s">
        <v>4</v>
      </c>
      <c r="B26235" s="4" t="s">
        <v>5</v>
      </c>
      <c r="C26235" s="4" t="s">
        <v>7</v>
      </c>
    </row>
    <row r="26236" spans="1:6">
      <c r="A26236" t="n">
        <v>223343</v>
      </c>
      <c r="B26236" s="88" t="n">
        <v>54</v>
      </c>
      <c r="C26236" s="7" t="n">
        <v>13</v>
      </c>
    </row>
    <row r="26237" spans="1:6">
      <c r="A26237" t="s">
        <v>4</v>
      </c>
      <c r="B26237" s="4" t="s">
        <v>5</v>
      </c>
      <c r="C26237" s="4" t="s">
        <v>8</v>
      </c>
      <c r="D26237" s="4" t="s">
        <v>7</v>
      </c>
      <c r="E26237" s="4" t="s">
        <v>9</v>
      </c>
      <c r="F26237" s="4" t="s">
        <v>9</v>
      </c>
      <c r="G26237" s="4" t="s">
        <v>9</v>
      </c>
      <c r="H26237" s="4" t="s">
        <v>9</v>
      </c>
    </row>
    <row r="26238" spans="1:6">
      <c r="A26238" t="n">
        <v>223346</v>
      </c>
      <c r="B26238" s="39" t="n">
        <v>51</v>
      </c>
      <c r="C26238" s="7" t="n">
        <v>3</v>
      </c>
      <c r="D26238" s="7" t="n">
        <v>13</v>
      </c>
      <c r="E26238" s="7" t="s">
        <v>740</v>
      </c>
      <c r="F26238" s="7" t="s">
        <v>239</v>
      </c>
      <c r="G26238" s="7" t="s">
        <v>94</v>
      </c>
      <c r="H26238" s="7" t="s">
        <v>95</v>
      </c>
    </row>
    <row r="26239" spans="1:6">
      <c r="A26239" t="s">
        <v>4</v>
      </c>
      <c r="B26239" s="4" t="s">
        <v>5</v>
      </c>
      <c r="C26239" s="4" t="s">
        <v>7</v>
      </c>
      <c r="D26239" s="4" t="s">
        <v>8</v>
      </c>
      <c r="E26239" s="4" t="s">
        <v>9</v>
      </c>
      <c r="F26239" s="4" t="s">
        <v>13</v>
      </c>
      <c r="G26239" s="4" t="s">
        <v>13</v>
      </c>
      <c r="H26239" s="4" t="s">
        <v>13</v>
      </c>
    </row>
    <row r="26240" spans="1:6">
      <c r="A26240" t="n">
        <v>223359</v>
      </c>
      <c r="B26240" s="52" t="n">
        <v>48</v>
      </c>
      <c r="C26240" s="7" t="n">
        <v>13</v>
      </c>
      <c r="D26240" s="7" t="n">
        <v>0</v>
      </c>
      <c r="E26240" s="7" t="s">
        <v>834</v>
      </c>
      <c r="F26240" s="7" t="n">
        <v>-1</v>
      </c>
      <c r="G26240" s="7" t="n">
        <v>1</v>
      </c>
      <c r="H26240" s="7" t="n">
        <v>0</v>
      </c>
    </row>
    <row r="26241" spans="1:8">
      <c r="A26241" t="s">
        <v>4</v>
      </c>
      <c r="B26241" s="4" t="s">
        <v>5</v>
      </c>
      <c r="C26241" s="4" t="s">
        <v>7</v>
      </c>
    </row>
    <row r="26242" spans="1:8">
      <c r="A26242" t="n">
        <v>223387</v>
      </c>
      <c r="B26242" s="25" t="n">
        <v>16</v>
      </c>
      <c r="C26242" s="7" t="n">
        <v>800</v>
      </c>
    </row>
    <row r="26243" spans="1:8">
      <c r="A26243" t="s">
        <v>4</v>
      </c>
      <c r="B26243" s="4" t="s">
        <v>5</v>
      </c>
      <c r="C26243" s="4" t="s">
        <v>8</v>
      </c>
      <c r="D26243" s="4" t="s">
        <v>7</v>
      </c>
      <c r="E26243" s="4" t="s">
        <v>9</v>
      </c>
    </row>
    <row r="26244" spans="1:8">
      <c r="A26244" t="n">
        <v>223390</v>
      </c>
      <c r="B26244" s="39" t="n">
        <v>51</v>
      </c>
      <c r="C26244" s="7" t="n">
        <v>4</v>
      </c>
      <c r="D26244" s="7" t="n">
        <v>13</v>
      </c>
      <c r="E26244" s="7" t="s">
        <v>285</v>
      </c>
    </row>
    <row r="26245" spans="1:8">
      <c r="A26245" t="s">
        <v>4</v>
      </c>
      <c r="B26245" s="4" t="s">
        <v>5</v>
      </c>
      <c r="C26245" s="4" t="s">
        <v>7</v>
      </c>
    </row>
    <row r="26246" spans="1:8">
      <c r="A26246" t="n">
        <v>223404</v>
      </c>
      <c r="B26246" s="25" t="n">
        <v>16</v>
      </c>
      <c r="C26246" s="7" t="n">
        <v>0</v>
      </c>
    </row>
    <row r="26247" spans="1:8">
      <c r="A26247" t="s">
        <v>4</v>
      </c>
      <c r="B26247" s="4" t="s">
        <v>5</v>
      </c>
      <c r="C26247" s="4" t="s">
        <v>7</v>
      </c>
      <c r="D26247" s="4" t="s">
        <v>8</v>
      </c>
      <c r="E26247" s="4" t="s">
        <v>14</v>
      </c>
      <c r="F26247" s="4" t="s">
        <v>74</v>
      </c>
      <c r="G26247" s="4" t="s">
        <v>8</v>
      </c>
      <c r="H26247" s="4" t="s">
        <v>8</v>
      </c>
      <c r="I26247" s="4" t="s">
        <v>8</v>
      </c>
      <c r="J26247" s="4" t="s">
        <v>14</v>
      </c>
      <c r="K26247" s="4" t="s">
        <v>74</v>
      </c>
      <c r="L26247" s="4" t="s">
        <v>8</v>
      </c>
      <c r="M26247" s="4" t="s">
        <v>8</v>
      </c>
    </row>
    <row r="26248" spans="1:8">
      <c r="A26248" t="n">
        <v>223407</v>
      </c>
      <c r="B26248" s="40" t="n">
        <v>26</v>
      </c>
      <c r="C26248" s="7" t="n">
        <v>13</v>
      </c>
      <c r="D26248" s="7" t="n">
        <v>17</v>
      </c>
      <c r="E26248" s="7" t="n">
        <v>11369</v>
      </c>
      <c r="F26248" s="7" t="s">
        <v>1324</v>
      </c>
      <c r="G26248" s="7" t="n">
        <v>2</v>
      </c>
      <c r="H26248" s="7" t="n">
        <v>3</v>
      </c>
      <c r="I26248" s="7" t="n">
        <v>17</v>
      </c>
      <c r="J26248" s="7" t="n">
        <v>11370</v>
      </c>
      <c r="K26248" s="7" t="s">
        <v>1325</v>
      </c>
      <c r="L26248" s="7" t="n">
        <v>2</v>
      </c>
      <c r="M26248" s="7" t="n">
        <v>0</v>
      </c>
    </row>
    <row r="26249" spans="1:8">
      <c r="A26249" t="s">
        <v>4</v>
      </c>
      <c r="B26249" s="4" t="s">
        <v>5</v>
      </c>
    </row>
    <row r="26250" spans="1:8">
      <c r="A26250" t="n">
        <v>223563</v>
      </c>
      <c r="B26250" s="41" t="n">
        <v>28</v>
      </c>
    </row>
    <row r="26251" spans="1:8">
      <c r="A26251" t="s">
        <v>4</v>
      </c>
      <c r="B26251" s="4" t="s">
        <v>5</v>
      </c>
      <c r="C26251" s="4" t="s">
        <v>8</v>
      </c>
      <c r="D26251" s="4" t="s">
        <v>13</v>
      </c>
      <c r="E26251" s="4" t="s">
        <v>7</v>
      </c>
      <c r="F26251" s="4" t="s">
        <v>8</v>
      </c>
    </row>
    <row r="26252" spans="1:8">
      <c r="A26252" t="n">
        <v>223564</v>
      </c>
      <c r="B26252" s="14" t="n">
        <v>49</v>
      </c>
      <c r="C26252" s="7" t="n">
        <v>3</v>
      </c>
      <c r="D26252" s="7" t="n">
        <v>1</v>
      </c>
      <c r="E26252" s="7" t="n">
        <v>1000</v>
      </c>
      <c r="F26252" s="7" t="n">
        <v>0</v>
      </c>
    </row>
    <row r="26253" spans="1:8">
      <c r="A26253" t="s">
        <v>4</v>
      </c>
      <c r="B26253" s="4" t="s">
        <v>5</v>
      </c>
      <c r="C26253" s="4" t="s">
        <v>8</v>
      </c>
      <c r="D26253" s="4" t="s">
        <v>8</v>
      </c>
      <c r="E26253" s="4" t="s">
        <v>13</v>
      </c>
      <c r="F26253" s="4" t="s">
        <v>7</v>
      </c>
    </row>
    <row r="26254" spans="1:8">
      <c r="A26254" t="n">
        <v>223573</v>
      </c>
      <c r="B26254" s="31" t="n">
        <v>45</v>
      </c>
      <c r="C26254" s="7" t="n">
        <v>5</v>
      </c>
      <c r="D26254" s="7" t="n">
        <v>3</v>
      </c>
      <c r="E26254" s="7" t="n">
        <v>1.70000004768372</v>
      </c>
      <c r="F26254" s="7" t="n">
        <v>3000</v>
      </c>
    </row>
    <row r="26255" spans="1:8">
      <c r="A26255" t="s">
        <v>4</v>
      </c>
      <c r="B26255" s="4" t="s">
        <v>5</v>
      </c>
      <c r="C26255" s="4" t="s">
        <v>8</v>
      </c>
      <c r="D26255" s="4" t="s">
        <v>7</v>
      </c>
      <c r="E26255" s="4" t="s">
        <v>13</v>
      </c>
    </row>
    <row r="26256" spans="1:8">
      <c r="A26256" t="n">
        <v>223582</v>
      </c>
      <c r="B26256" s="27" t="n">
        <v>58</v>
      </c>
      <c r="C26256" s="7" t="n">
        <v>0</v>
      </c>
      <c r="D26256" s="7" t="n">
        <v>3000</v>
      </c>
      <c r="E26256" s="7" t="n">
        <v>1</v>
      </c>
    </row>
    <row r="26257" spans="1:13">
      <c r="A26257" t="s">
        <v>4</v>
      </c>
      <c r="B26257" s="4" t="s">
        <v>5</v>
      </c>
      <c r="C26257" s="4" t="s">
        <v>8</v>
      </c>
      <c r="D26257" s="4" t="s">
        <v>7</v>
      </c>
    </row>
    <row r="26258" spans="1:13">
      <c r="A26258" t="n">
        <v>223590</v>
      </c>
      <c r="B26258" s="27" t="n">
        <v>58</v>
      </c>
      <c r="C26258" s="7" t="n">
        <v>255</v>
      </c>
      <c r="D26258" s="7" t="n">
        <v>0</v>
      </c>
    </row>
    <row r="26259" spans="1:13">
      <c r="A26259" t="s">
        <v>4</v>
      </c>
      <c r="B26259" s="4" t="s">
        <v>5</v>
      </c>
      <c r="C26259" s="4" t="s">
        <v>7</v>
      </c>
      <c r="D26259" s="4" t="s">
        <v>8</v>
      </c>
    </row>
    <row r="26260" spans="1:13">
      <c r="A26260" t="n">
        <v>223594</v>
      </c>
      <c r="B26260" s="89" t="n">
        <v>67</v>
      </c>
      <c r="C26260" s="7" t="n">
        <v>0</v>
      </c>
      <c r="D26260" s="7" t="n">
        <v>3</v>
      </c>
    </row>
    <row r="26261" spans="1:13">
      <c r="A26261" t="s">
        <v>4</v>
      </c>
      <c r="B26261" s="4" t="s">
        <v>5</v>
      </c>
      <c r="C26261" s="4" t="s">
        <v>7</v>
      </c>
      <c r="D26261" s="4" t="s">
        <v>8</v>
      </c>
    </row>
    <row r="26262" spans="1:13">
      <c r="A26262" t="n">
        <v>223598</v>
      </c>
      <c r="B26262" s="89" t="n">
        <v>67</v>
      </c>
      <c r="C26262" s="7" t="n">
        <v>1</v>
      </c>
      <c r="D26262" s="7" t="n">
        <v>3</v>
      </c>
    </row>
    <row r="26263" spans="1:13">
      <c r="A26263" t="s">
        <v>4</v>
      </c>
      <c r="B26263" s="4" t="s">
        <v>5</v>
      </c>
      <c r="C26263" s="4" t="s">
        <v>7</v>
      </c>
      <c r="D26263" s="4" t="s">
        <v>8</v>
      </c>
    </row>
    <row r="26264" spans="1:13">
      <c r="A26264" t="n">
        <v>223602</v>
      </c>
      <c r="B26264" s="89" t="n">
        <v>67</v>
      </c>
      <c r="C26264" s="7" t="n">
        <v>2</v>
      </c>
      <c r="D26264" s="7" t="n">
        <v>3</v>
      </c>
    </row>
    <row r="26265" spans="1:13">
      <c r="A26265" t="s">
        <v>4</v>
      </c>
      <c r="B26265" s="4" t="s">
        <v>5</v>
      </c>
      <c r="C26265" s="4" t="s">
        <v>7</v>
      </c>
      <c r="D26265" s="4" t="s">
        <v>8</v>
      </c>
    </row>
    <row r="26266" spans="1:13">
      <c r="A26266" t="n">
        <v>223606</v>
      </c>
      <c r="B26266" s="89" t="n">
        <v>67</v>
      </c>
      <c r="C26266" s="7" t="n">
        <v>3</v>
      </c>
      <c r="D26266" s="7" t="n">
        <v>3</v>
      </c>
    </row>
    <row r="26267" spans="1:13">
      <c r="A26267" t="s">
        <v>4</v>
      </c>
      <c r="B26267" s="4" t="s">
        <v>5</v>
      </c>
      <c r="C26267" s="4" t="s">
        <v>7</v>
      </c>
      <c r="D26267" s="4" t="s">
        <v>8</v>
      </c>
    </row>
    <row r="26268" spans="1:13">
      <c r="A26268" t="n">
        <v>223610</v>
      </c>
      <c r="B26268" s="89" t="n">
        <v>67</v>
      </c>
      <c r="C26268" s="7" t="n">
        <v>4</v>
      </c>
      <c r="D26268" s="7" t="n">
        <v>3</v>
      </c>
    </row>
    <row r="26269" spans="1:13">
      <c r="A26269" t="s">
        <v>4</v>
      </c>
      <c r="B26269" s="4" t="s">
        <v>5</v>
      </c>
      <c r="C26269" s="4" t="s">
        <v>7</v>
      </c>
      <c r="D26269" s="4" t="s">
        <v>8</v>
      </c>
    </row>
    <row r="26270" spans="1:13">
      <c r="A26270" t="n">
        <v>223614</v>
      </c>
      <c r="B26270" s="89" t="n">
        <v>67</v>
      </c>
      <c r="C26270" s="7" t="n">
        <v>5</v>
      </c>
      <c r="D26270" s="7" t="n">
        <v>3</v>
      </c>
    </row>
    <row r="26271" spans="1:13">
      <c r="A26271" t="s">
        <v>4</v>
      </c>
      <c r="B26271" s="4" t="s">
        <v>5</v>
      </c>
      <c r="C26271" s="4" t="s">
        <v>7</v>
      </c>
      <c r="D26271" s="4" t="s">
        <v>8</v>
      </c>
    </row>
    <row r="26272" spans="1:13">
      <c r="A26272" t="n">
        <v>223618</v>
      </c>
      <c r="B26272" s="89" t="n">
        <v>67</v>
      </c>
      <c r="C26272" s="7" t="n">
        <v>6</v>
      </c>
      <c r="D26272" s="7" t="n">
        <v>3</v>
      </c>
    </row>
    <row r="26273" spans="1:4">
      <c r="A26273" t="s">
        <v>4</v>
      </c>
      <c r="B26273" s="4" t="s">
        <v>5</v>
      </c>
      <c r="C26273" s="4" t="s">
        <v>7</v>
      </c>
      <c r="D26273" s="4" t="s">
        <v>8</v>
      </c>
    </row>
    <row r="26274" spans="1:4">
      <c r="A26274" t="n">
        <v>223622</v>
      </c>
      <c r="B26274" s="89" t="n">
        <v>67</v>
      </c>
      <c r="C26274" s="7" t="n">
        <v>7</v>
      </c>
      <c r="D26274" s="7" t="n">
        <v>3</v>
      </c>
    </row>
    <row r="26275" spans="1:4">
      <c r="A26275" t="s">
        <v>4</v>
      </c>
      <c r="B26275" s="4" t="s">
        <v>5</v>
      </c>
      <c r="C26275" s="4" t="s">
        <v>7</v>
      </c>
      <c r="D26275" s="4" t="s">
        <v>8</v>
      </c>
    </row>
    <row r="26276" spans="1:4">
      <c r="A26276" t="n">
        <v>223626</v>
      </c>
      <c r="B26276" s="89" t="n">
        <v>67</v>
      </c>
      <c r="C26276" s="7" t="n">
        <v>8</v>
      </c>
      <c r="D26276" s="7" t="n">
        <v>3</v>
      </c>
    </row>
    <row r="26277" spans="1:4">
      <c r="A26277" t="s">
        <v>4</v>
      </c>
      <c r="B26277" s="4" t="s">
        <v>5</v>
      </c>
      <c r="C26277" s="4" t="s">
        <v>7</v>
      </c>
      <c r="D26277" s="4" t="s">
        <v>8</v>
      </c>
    </row>
    <row r="26278" spans="1:4">
      <c r="A26278" t="n">
        <v>223630</v>
      </c>
      <c r="B26278" s="89" t="n">
        <v>67</v>
      </c>
      <c r="C26278" s="7" t="n">
        <v>9</v>
      </c>
      <c r="D26278" s="7" t="n">
        <v>3</v>
      </c>
    </row>
    <row r="26279" spans="1:4">
      <c r="A26279" t="s">
        <v>4</v>
      </c>
      <c r="B26279" s="4" t="s">
        <v>5</v>
      </c>
      <c r="C26279" s="4" t="s">
        <v>7</v>
      </c>
      <c r="D26279" s="4" t="s">
        <v>8</v>
      </c>
    </row>
    <row r="26280" spans="1:4">
      <c r="A26280" t="n">
        <v>223634</v>
      </c>
      <c r="B26280" s="89" t="n">
        <v>67</v>
      </c>
      <c r="C26280" s="7" t="n">
        <v>11</v>
      </c>
      <c r="D26280" s="7" t="n">
        <v>3</v>
      </c>
    </row>
    <row r="26281" spans="1:4">
      <c r="A26281" t="s">
        <v>4</v>
      </c>
      <c r="B26281" s="4" t="s">
        <v>5</v>
      </c>
      <c r="C26281" s="4" t="s">
        <v>7</v>
      </c>
      <c r="D26281" s="4" t="s">
        <v>8</v>
      </c>
    </row>
    <row r="26282" spans="1:4">
      <c r="A26282" t="n">
        <v>223638</v>
      </c>
      <c r="B26282" s="89" t="n">
        <v>67</v>
      </c>
      <c r="C26282" s="7" t="n">
        <v>7032</v>
      </c>
      <c r="D26282" s="7" t="n">
        <v>3</v>
      </c>
    </row>
    <row r="26283" spans="1:4">
      <c r="A26283" t="s">
        <v>4</v>
      </c>
      <c r="B26283" s="4" t="s">
        <v>5</v>
      </c>
      <c r="C26283" s="4" t="s">
        <v>7</v>
      </c>
      <c r="D26283" s="4" t="s">
        <v>8</v>
      </c>
    </row>
    <row r="26284" spans="1:4">
      <c r="A26284" t="n">
        <v>223642</v>
      </c>
      <c r="B26284" s="89" t="n">
        <v>67</v>
      </c>
      <c r="C26284" s="7" t="n">
        <v>12</v>
      </c>
      <c r="D26284" s="7" t="n">
        <v>3</v>
      </c>
    </row>
    <row r="26285" spans="1:4">
      <c r="A26285" t="s">
        <v>4</v>
      </c>
      <c r="B26285" s="4" t="s">
        <v>5</v>
      </c>
      <c r="C26285" s="4" t="s">
        <v>7</v>
      </c>
      <c r="D26285" s="4" t="s">
        <v>8</v>
      </c>
    </row>
    <row r="26286" spans="1:4">
      <c r="A26286" t="n">
        <v>223646</v>
      </c>
      <c r="B26286" s="89" t="n">
        <v>67</v>
      </c>
      <c r="C26286" s="7" t="n">
        <v>80</v>
      </c>
      <c r="D26286" s="7" t="n">
        <v>3</v>
      </c>
    </row>
    <row r="26287" spans="1:4">
      <c r="A26287" t="s">
        <v>4</v>
      </c>
      <c r="B26287" s="4" t="s">
        <v>5</v>
      </c>
      <c r="C26287" s="4" t="s">
        <v>7</v>
      </c>
      <c r="D26287" s="4" t="s">
        <v>8</v>
      </c>
    </row>
    <row r="26288" spans="1:4">
      <c r="A26288" t="n">
        <v>223650</v>
      </c>
      <c r="B26288" s="89" t="n">
        <v>67</v>
      </c>
      <c r="C26288" s="7" t="n">
        <v>18</v>
      </c>
      <c r="D26288" s="7" t="n">
        <v>3</v>
      </c>
    </row>
    <row r="26289" spans="1:4">
      <c r="A26289" t="s">
        <v>4</v>
      </c>
      <c r="B26289" s="4" t="s">
        <v>5</v>
      </c>
      <c r="C26289" s="4" t="s">
        <v>8</v>
      </c>
    </row>
    <row r="26290" spans="1:4">
      <c r="A26290" t="n">
        <v>223654</v>
      </c>
      <c r="B26290" s="82" t="n">
        <v>78</v>
      </c>
      <c r="C26290" s="7" t="n">
        <v>255</v>
      </c>
    </row>
    <row r="26291" spans="1:4">
      <c r="A26291" t="s">
        <v>4</v>
      </c>
      <c r="B26291" s="4" t="s">
        <v>5</v>
      </c>
      <c r="C26291" s="4" t="s">
        <v>7</v>
      </c>
    </row>
    <row r="26292" spans="1:4">
      <c r="A26292" t="n">
        <v>223656</v>
      </c>
      <c r="B26292" s="6" t="n">
        <v>12</v>
      </c>
      <c r="C26292" s="7" t="n">
        <v>6767</v>
      </c>
    </row>
    <row r="26293" spans="1:4">
      <c r="A26293" t="s">
        <v>4</v>
      </c>
      <c r="B26293" s="4" t="s">
        <v>5</v>
      </c>
      <c r="C26293" s="4" t="s">
        <v>7</v>
      </c>
      <c r="D26293" s="4" t="s">
        <v>8</v>
      </c>
      <c r="E26293" s="4" t="s">
        <v>8</v>
      </c>
      <c r="F26293" s="4" t="s">
        <v>9</v>
      </c>
    </row>
    <row r="26294" spans="1:4">
      <c r="A26294" t="n">
        <v>223659</v>
      </c>
      <c r="B26294" s="59" t="n">
        <v>47</v>
      </c>
      <c r="C26294" s="7" t="n">
        <v>13</v>
      </c>
      <c r="D26294" s="7" t="n">
        <v>0</v>
      </c>
      <c r="E26294" s="7" t="n">
        <v>1</v>
      </c>
      <c r="F26294" s="7" t="s">
        <v>546</v>
      </c>
    </row>
    <row r="26295" spans="1:4">
      <c r="A26295" t="s">
        <v>4</v>
      </c>
      <c r="B26295" s="4" t="s">
        <v>5</v>
      </c>
      <c r="C26295" s="4" t="s">
        <v>8</v>
      </c>
      <c r="D26295" s="4" t="s">
        <v>14</v>
      </c>
      <c r="E26295" s="4" t="s">
        <v>14</v>
      </c>
      <c r="F26295" s="4" t="s">
        <v>14</v>
      </c>
      <c r="G26295" s="4" t="s">
        <v>14</v>
      </c>
    </row>
    <row r="26296" spans="1:4">
      <c r="A26296" t="n">
        <v>223680</v>
      </c>
      <c r="B26296" s="99" t="n">
        <v>122</v>
      </c>
      <c r="C26296" s="7" t="n">
        <v>2</v>
      </c>
      <c r="D26296" s="7" t="n">
        <v>0</v>
      </c>
      <c r="E26296" s="7" t="n">
        <v>0</v>
      </c>
      <c r="F26296" s="7" t="n">
        <v>0</v>
      </c>
      <c r="G26296" s="7" t="n">
        <v>0</v>
      </c>
    </row>
    <row r="26297" spans="1:4">
      <c r="A26297" t="s">
        <v>4</v>
      </c>
      <c r="B26297" s="4" t="s">
        <v>5</v>
      </c>
      <c r="C26297" s="4" t="s">
        <v>8</v>
      </c>
      <c r="D26297" s="4" t="s">
        <v>14</v>
      </c>
    </row>
    <row r="26298" spans="1:4">
      <c r="A26298" t="n">
        <v>223698</v>
      </c>
      <c r="B26298" s="38" t="n">
        <v>175</v>
      </c>
      <c r="C26298" s="7" t="n">
        <v>4</v>
      </c>
      <c r="D26298" s="7" t="n">
        <v>0</v>
      </c>
    </row>
    <row r="26299" spans="1:4">
      <c r="A26299" t="s">
        <v>4</v>
      </c>
      <c r="B26299" s="4" t="s">
        <v>5</v>
      </c>
      <c r="C26299" s="4" t="s">
        <v>8</v>
      </c>
      <c r="D26299" s="4" t="s">
        <v>14</v>
      </c>
    </row>
    <row r="26300" spans="1:4">
      <c r="A26300" t="n">
        <v>223704</v>
      </c>
      <c r="B26300" s="38" t="n">
        <v>175</v>
      </c>
      <c r="C26300" s="7" t="n">
        <v>4</v>
      </c>
      <c r="D26300" s="7" t="n">
        <v>1</v>
      </c>
    </row>
    <row r="26301" spans="1:4">
      <c r="A26301" t="s">
        <v>4</v>
      </c>
      <c r="B26301" s="4" t="s">
        <v>5</v>
      </c>
      <c r="C26301" s="4" t="s">
        <v>8</v>
      </c>
      <c r="D26301" s="4" t="s">
        <v>14</v>
      </c>
    </row>
    <row r="26302" spans="1:4">
      <c r="A26302" t="n">
        <v>223710</v>
      </c>
      <c r="B26302" s="38" t="n">
        <v>175</v>
      </c>
      <c r="C26302" s="7" t="n">
        <v>4</v>
      </c>
      <c r="D26302" s="7" t="n">
        <v>2</v>
      </c>
    </row>
    <row r="26303" spans="1:4">
      <c r="A26303" t="s">
        <v>4</v>
      </c>
      <c r="B26303" s="4" t="s">
        <v>5</v>
      </c>
      <c r="C26303" s="4" t="s">
        <v>8</v>
      </c>
      <c r="D26303" s="4" t="s">
        <v>14</v>
      </c>
    </row>
    <row r="26304" spans="1:4">
      <c r="A26304" t="n">
        <v>223716</v>
      </c>
      <c r="B26304" s="38" t="n">
        <v>175</v>
      </c>
      <c r="C26304" s="7" t="n">
        <v>4</v>
      </c>
      <c r="D26304" s="7" t="n">
        <v>3</v>
      </c>
    </row>
    <row r="26305" spans="1:7">
      <c r="A26305" t="s">
        <v>4</v>
      </c>
      <c r="B26305" s="4" t="s">
        <v>5</v>
      </c>
      <c r="C26305" s="4" t="s">
        <v>8</v>
      </c>
      <c r="D26305" s="4" t="s">
        <v>14</v>
      </c>
    </row>
    <row r="26306" spans="1:7">
      <c r="A26306" t="n">
        <v>223722</v>
      </c>
      <c r="B26306" s="38" t="n">
        <v>175</v>
      </c>
      <c r="C26306" s="7" t="n">
        <v>4</v>
      </c>
      <c r="D26306" s="7" t="n">
        <v>4</v>
      </c>
    </row>
    <row r="26307" spans="1:7">
      <c r="A26307" t="s">
        <v>4</v>
      </c>
      <c r="B26307" s="4" t="s">
        <v>5</v>
      </c>
      <c r="C26307" s="4" t="s">
        <v>8</v>
      </c>
      <c r="D26307" s="4" t="s">
        <v>7</v>
      </c>
      <c r="E26307" s="4" t="s">
        <v>8</v>
      </c>
    </row>
    <row r="26308" spans="1:7">
      <c r="A26308" t="n">
        <v>223728</v>
      </c>
      <c r="B26308" s="51" t="n">
        <v>36</v>
      </c>
      <c r="C26308" s="7" t="n">
        <v>9</v>
      </c>
      <c r="D26308" s="7" t="n">
        <v>9</v>
      </c>
      <c r="E26308" s="7" t="n">
        <v>0</v>
      </c>
    </row>
    <row r="26309" spans="1:7">
      <c r="A26309" t="s">
        <v>4</v>
      </c>
      <c r="B26309" s="4" t="s">
        <v>5</v>
      </c>
      <c r="C26309" s="4" t="s">
        <v>8</v>
      </c>
      <c r="D26309" s="4" t="s">
        <v>7</v>
      </c>
      <c r="E26309" s="4" t="s">
        <v>8</v>
      </c>
    </row>
    <row r="26310" spans="1:7">
      <c r="A26310" t="n">
        <v>223733</v>
      </c>
      <c r="B26310" s="51" t="n">
        <v>36</v>
      </c>
      <c r="C26310" s="7" t="n">
        <v>9</v>
      </c>
      <c r="D26310" s="7" t="n">
        <v>11</v>
      </c>
      <c r="E26310" s="7" t="n">
        <v>0</v>
      </c>
    </row>
    <row r="26311" spans="1:7">
      <c r="A26311" t="s">
        <v>4</v>
      </c>
      <c r="B26311" s="4" t="s">
        <v>5</v>
      </c>
      <c r="C26311" s="4" t="s">
        <v>8</v>
      </c>
      <c r="D26311" s="4" t="s">
        <v>7</v>
      </c>
      <c r="E26311" s="4" t="s">
        <v>8</v>
      </c>
    </row>
    <row r="26312" spans="1:7">
      <c r="A26312" t="n">
        <v>223738</v>
      </c>
      <c r="B26312" s="51" t="n">
        <v>36</v>
      </c>
      <c r="C26312" s="7" t="n">
        <v>9</v>
      </c>
      <c r="D26312" s="7" t="n">
        <v>5</v>
      </c>
      <c r="E26312" s="7" t="n">
        <v>0</v>
      </c>
    </row>
    <row r="26313" spans="1:7">
      <c r="A26313" t="s">
        <v>4</v>
      </c>
      <c r="B26313" s="4" t="s">
        <v>5</v>
      </c>
      <c r="C26313" s="4" t="s">
        <v>8</v>
      </c>
      <c r="D26313" s="4" t="s">
        <v>7</v>
      </c>
      <c r="E26313" s="4" t="s">
        <v>8</v>
      </c>
    </row>
    <row r="26314" spans="1:7">
      <c r="A26314" t="n">
        <v>223743</v>
      </c>
      <c r="B26314" s="51" t="n">
        <v>36</v>
      </c>
      <c r="C26314" s="7" t="n">
        <v>9</v>
      </c>
      <c r="D26314" s="7" t="n">
        <v>18</v>
      </c>
      <c r="E26314" s="7" t="n">
        <v>0</v>
      </c>
    </row>
    <row r="26315" spans="1:7">
      <c r="A26315" t="s">
        <v>4</v>
      </c>
      <c r="B26315" s="4" t="s">
        <v>5</v>
      </c>
      <c r="C26315" s="4" t="s">
        <v>8</v>
      </c>
      <c r="D26315" s="4" t="s">
        <v>7</v>
      </c>
      <c r="E26315" s="4" t="s">
        <v>8</v>
      </c>
    </row>
    <row r="26316" spans="1:7">
      <c r="A26316" t="n">
        <v>223748</v>
      </c>
      <c r="B26316" s="51" t="n">
        <v>36</v>
      </c>
      <c r="C26316" s="7" t="n">
        <v>9</v>
      </c>
      <c r="D26316" s="7" t="n">
        <v>13</v>
      </c>
      <c r="E26316" s="7" t="n">
        <v>0</v>
      </c>
    </row>
    <row r="26317" spans="1:7">
      <c r="A26317" t="s">
        <v>4</v>
      </c>
      <c r="B26317" s="4" t="s">
        <v>5</v>
      </c>
      <c r="C26317" s="4" t="s">
        <v>7</v>
      </c>
      <c r="D26317" s="4" t="s">
        <v>13</v>
      </c>
      <c r="E26317" s="4" t="s">
        <v>13</v>
      </c>
      <c r="F26317" s="4" t="s">
        <v>13</v>
      </c>
      <c r="G26317" s="4" t="s">
        <v>13</v>
      </c>
    </row>
    <row r="26318" spans="1:7">
      <c r="A26318" t="n">
        <v>223753</v>
      </c>
      <c r="B26318" s="46" t="n">
        <v>46</v>
      </c>
      <c r="C26318" s="7" t="n">
        <v>61456</v>
      </c>
      <c r="D26318" s="7" t="n">
        <v>0</v>
      </c>
      <c r="E26318" s="7" t="n">
        <v>2</v>
      </c>
      <c r="F26318" s="7" t="n">
        <v>38</v>
      </c>
      <c r="G26318" s="7" t="n">
        <v>0</v>
      </c>
    </row>
    <row r="26319" spans="1:7">
      <c r="A26319" t="s">
        <v>4</v>
      </c>
      <c r="B26319" s="4" t="s">
        <v>5</v>
      </c>
      <c r="C26319" s="4" t="s">
        <v>8</v>
      </c>
      <c r="D26319" s="4" t="s">
        <v>7</v>
      </c>
    </row>
    <row r="26320" spans="1:7">
      <c r="A26320" t="n">
        <v>223772</v>
      </c>
      <c r="B26320" s="10" t="n">
        <v>162</v>
      </c>
      <c r="C26320" s="7" t="n">
        <v>1</v>
      </c>
      <c r="D26320" s="7" t="n">
        <v>0</v>
      </c>
    </row>
    <row r="26321" spans="1:7">
      <c r="A26321" t="s">
        <v>4</v>
      </c>
      <c r="B26321" s="4" t="s">
        <v>5</v>
      </c>
    </row>
    <row r="26322" spans="1:7">
      <c r="A26322" t="n">
        <v>223776</v>
      </c>
      <c r="B26322" s="5" t="n">
        <v>1</v>
      </c>
    </row>
    <row r="26323" spans="1:7" s="3" customFormat="1" customHeight="0">
      <c r="A26323" s="3" t="s">
        <v>2</v>
      </c>
      <c r="B26323" s="3" t="s">
        <v>1326</v>
      </c>
    </row>
    <row r="26324" spans="1:7">
      <c r="A26324" t="s">
        <v>4</v>
      </c>
      <c r="B26324" s="4" t="s">
        <v>5</v>
      </c>
      <c r="C26324" s="4" t="s">
        <v>7</v>
      </c>
      <c r="D26324" s="4" t="s">
        <v>7</v>
      </c>
    </row>
    <row r="26325" spans="1:7">
      <c r="A26325" t="n">
        <v>223780</v>
      </c>
      <c r="B26325" s="94" t="n">
        <v>17</v>
      </c>
      <c r="C26325" s="7" t="n">
        <v>0</v>
      </c>
      <c r="D26325" s="7" t="n">
        <v>500</v>
      </c>
    </row>
    <row r="26326" spans="1:7">
      <c r="A26326" t="s">
        <v>4</v>
      </c>
      <c r="B26326" s="4" t="s">
        <v>5</v>
      </c>
      <c r="C26326" s="4" t="s">
        <v>7</v>
      </c>
      <c r="D26326" s="4" t="s">
        <v>13</v>
      </c>
      <c r="E26326" s="4" t="s">
        <v>14</v>
      </c>
      <c r="F26326" s="4" t="s">
        <v>13</v>
      </c>
      <c r="G26326" s="4" t="s">
        <v>13</v>
      </c>
      <c r="H26326" s="4" t="s">
        <v>8</v>
      </c>
    </row>
    <row r="26327" spans="1:7">
      <c r="A26327" t="n">
        <v>223785</v>
      </c>
      <c r="B26327" s="87" t="n">
        <v>100</v>
      </c>
      <c r="C26327" s="7" t="n">
        <v>65534</v>
      </c>
      <c r="D26327" s="7" t="n">
        <v>-0.949999988079071</v>
      </c>
      <c r="E26327" s="7" t="n">
        <v>1078774989</v>
      </c>
      <c r="F26327" s="7" t="n">
        <v>41.75</v>
      </c>
      <c r="G26327" s="7" t="n">
        <v>10</v>
      </c>
      <c r="H26327" s="7" t="n">
        <v>0</v>
      </c>
    </row>
    <row r="26328" spans="1:7">
      <c r="A26328" t="s">
        <v>4</v>
      </c>
      <c r="B26328" s="4" t="s">
        <v>5</v>
      </c>
      <c r="C26328" s="4" t="s">
        <v>7</v>
      </c>
    </row>
    <row r="26329" spans="1:7">
      <c r="A26329" t="n">
        <v>223805</v>
      </c>
      <c r="B26329" s="88" t="n">
        <v>54</v>
      </c>
      <c r="C26329" s="7" t="n">
        <v>65534</v>
      </c>
    </row>
    <row r="26330" spans="1:7">
      <c r="A26330" t="s">
        <v>4</v>
      </c>
      <c r="B26330" s="4" t="s">
        <v>5</v>
      </c>
    </row>
    <row r="26331" spans="1:7">
      <c r="A26331" t="n">
        <v>223808</v>
      </c>
      <c r="B26331" s="5" t="n">
        <v>1</v>
      </c>
    </row>
    <row r="26332" spans="1:7" s="3" customFormat="1" customHeight="0">
      <c r="A26332" s="3" t="s">
        <v>2</v>
      </c>
      <c r="B26332" s="3" t="s">
        <v>1327</v>
      </c>
    </row>
    <row r="26333" spans="1:7">
      <c r="A26333" t="s">
        <v>4</v>
      </c>
      <c r="B26333" s="4" t="s">
        <v>5</v>
      </c>
      <c r="C26333" s="4" t="s">
        <v>7</v>
      </c>
      <c r="D26333" s="4" t="s">
        <v>7</v>
      </c>
    </row>
    <row r="26334" spans="1:7">
      <c r="A26334" t="n">
        <v>223812</v>
      </c>
      <c r="B26334" s="94" t="n">
        <v>17</v>
      </c>
      <c r="C26334" s="7" t="n">
        <v>0</v>
      </c>
      <c r="D26334" s="7" t="n">
        <v>500</v>
      </c>
    </row>
    <row r="26335" spans="1:7">
      <c r="A26335" t="s">
        <v>4</v>
      </c>
      <c r="B26335" s="4" t="s">
        <v>5</v>
      </c>
      <c r="C26335" s="4" t="s">
        <v>7</v>
      </c>
      <c r="D26335" s="4" t="s">
        <v>7</v>
      </c>
      <c r="E26335" s="4" t="s">
        <v>7</v>
      </c>
    </row>
    <row r="26336" spans="1:7">
      <c r="A26336" t="n">
        <v>223817</v>
      </c>
      <c r="B26336" s="56" t="n">
        <v>61</v>
      </c>
      <c r="C26336" s="7" t="n">
        <v>65534</v>
      </c>
      <c r="D26336" s="7" t="n">
        <v>18</v>
      </c>
      <c r="E26336" s="7" t="n">
        <v>1000</v>
      </c>
    </row>
    <row r="26337" spans="1:8">
      <c r="A26337" t="s">
        <v>4</v>
      </c>
      <c r="B26337" s="4" t="s">
        <v>5</v>
      </c>
      <c r="C26337" s="4" t="s">
        <v>7</v>
      </c>
    </row>
    <row r="26338" spans="1:8">
      <c r="A26338" t="n">
        <v>223824</v>
      </c>
      <c r="B26338" s="25" t="n">
        <v>16</v>
      </c>
      <c r="C26338" s="7" t="n">
        <v>300</v>
      </c>
    </row>
    <row r="26339" spans="1:8">
      <c r="A26339" t="s">
        <v>4</v>
      </c>
      <c r="B26339" s="4" t="s">
        <v>5</v>
      </c>
      <c r="C26339" s="4" t="s">
        <v>7</v>
      </c>
      <c r="D26339" s="4" t="s">
        <v>7</v>
      </c>
      <c r="E26339" s="4" t="s">
        <v>13</v>
      </c>
      <c r="F26339" s="4" t="s">
        <v>8</v>
      </c>
    </row>
    <row r="26340" spans="1:8">
      <c r="A26340" t="n">
        <v>223827</v>
      </c>
      <c r="B26340" s="90" t="n">
        <v>53</v>
      </c>
      <c r="C26340" s="7" t="n">
        <v>65534</v>
      </c>
      <c r="D26340" s="7" t="n">
        <v>18</v>
      </c>
      <c r="E26340" s="7" t="n">
        <v>10</v>
      </c>
      <c r="F26340" s="7" t="n">
        <v>0</v>
      </c>
    </row>
    <row r="26341" spans="1:8">
      <c r="A26341" t="s">
        <v>4</v>
      </c>
      <c r="B26341" s="4" t="s">
        <v>5</v>
      </c>
      <c r="C26341" s="4" t="s">
        <v>7</v>
      </c>
    </row>
    <row r="26342" spans="1:8">
      <c r="A26342" t="n">
        <v>223837</v>
      </c>
      <c r="B26342" s="88" t="n">
        <v>54</v>
      </c>
      <c r="C26342" s="7" t="n">
        <v>65534</v>
      </c>
    </row>
    <row r="26343" spans="1:8">
      <c r="A26343" t="s">
        <v>4</v>
      </c>
      <c r="B26343" s="4" t="s">
        <v>5</v>
      </c>
    </row>
    <row r="26344" spans="1:8">
      <c r="A26344" t="n">
        <v>223840</v>
      </c>
      <c r="B26344" s="5" t="n">
        <v>1</v>
      </c>
    </row>
    <row r="26345" spans="1:8" s="3" customFormat="1" customHeight="0">
      <c r="A26345" s="3" t="s">
        <v>2</v>
      </c>
      <c r="B26345" s="3" t="s">
        <v>1328</v>
      </c>
    </row>
    <row r="26346" spans="1:8">
      <c r="A26346" t="s">
        <v>4</v>
      </c>
      <c r="B26346" s="4" t="s">
        <v>5</v>
      </c>
      <c r="C26346" s="4" t="s">
        <v>7</v>
      </c>
      <c r="D26346" s="4" t="s">
        <v>7</v>
      </c>
    </row>
    <row r="26347" spans="1:8">
      <c r="A26347" t="n">
        <v>223844</v>
      </c>
      <c r="B26347" s="94" t="n">
        <v>17</v>
      </c>
      <c r="C26347" s="7" t="n">
        <v>0</v>
      </c>
      <c r="D26347" s="7" t="n">
        <v>500</v>
      </c>
    </row>
    <row r="26348" spans="1:8">
      <c r="A26348" t="s">
        <v>4</v>
      </c>
      <c r="B26348" s="4" t="s">
        <v>5</v>
      </c>
      <c r="C26348" s="4" t="s">
        <v>7</v>
      </c>
      <c r="D26348" s="4" t="s">
        <v>7</v>
      </c>
      <c r="E26348" s="4" t="s">
        <v>7</v>
      </c>
      <c r="F26348" s="4" t="s">
        <v>14</v>
      </c>
      <c r="G26348" s="4" t="s">
        <v>14</v>
      </c>
      <c r="H26348" s="4" t="s">
        <v>14</v>
      </c>
    </row>
    <row r="26349" spans="1:8">
      <c r="A26349" t="n">
        <v>223849</v>
      </c>
      <c r="B26349" s="56" t="n">
        <v>61</v>
      </c>
      <c r="C26349" s="7" t="n">
        <v>65534</v>
      </c>
      <c r="D26349" s="7" t="n">
        <v>65535</v>
      </c>
      <c r="E26349" s="7" t="n">
        <v>1</v>
      </c>
      <c r="F26349" s="7" t="n">
        <v>-1062731776</v>
      </c>
      <c r="G26349" s="7" t="n">
        <v>1082340147</v>
      </c>
      <c r="H26349" s="7" t="n">
        <v>1112224563</v>
      </c>
    </row>
    <row r="26350" spans="1:8">
      <c r="A26350" t="s">
        <v>4</v>
      </c>
      <c r="B26350" s="4" t="s">
        <v>5</v>
      </c>
      <c r="C26350" s="4" t="s">
        <v>7</v>
      </c>
    </row>
    <row r="26351" spans="1:8">
      <c r="A26351" t="n">
        <v>223868</v>
      </c>
      <c r="B26351" s="25" t="n">
        <v>16</v>
      </c>
      <c r="C26351" s="7" t="n">
        <v>300</v>
      </c>
    </row>
    <row r="26352" spans="1:8">
      <c r="A26352" t="s">
        <v>4</v>
      </c>
      <c r="B26352" s="4" t="s">
        <v>5</v>
      </c>
      <c r="C26352" s="4" t="s">
        <v>7</v>
      </c>
      <c r="D26352" s="4" t="s">
        <v>13</v>
      </c>
      <c r="E26352" s="4" t="s">
        <v>14</v>
      </c>
      <c r="F26352" s="4" t="s">
        <v>13</v>
      </c>
      <c r="G26352" s="4" t="s">
        <v>13</v>
      </c>
      <c r="H26352" s="4" t="s">
        <v>8</v>
      </c>
    </row>
    <row r="26353" spans="1:8">
      <c r="A26353" t="n">
        <v>223871</v>
      </c>
      <c r="B26353" s="87" t="n">
        <v>100</v>
      </c>
      <c r="C26353" s="7" t="n">
        <v>65534</v>
      </c>
      <c r="D26353" s="7" t="n">
        <v>-5.25</v>
      </c>
      <c r="E26353" s="7" t="n">
        <v>1082340147</v>
      </c>
      <c r="F26353" s="7" t="n">
        <v>50.7999992370605</v>
      </c>
      <c r="G26353" s="7" t="n">
        <v>10</v>
      </c>
      <c r="H26353" s="7" t="n">
        <v>0</v>
      </c>
    </row>
    <row r="26354" spans="1:8">
      <c r="A26354" t="s">
        <v>4</v>
      </c>
      <c r="B26354" s="4" t="s">
        <v>5</v>
      </c>
      <c r="C26354" s="4" t="s">
        <v>7</v>
      </c>
    </row>
    <row r="26355" spans="1:8">
      <c r="A26355" t="n">
        <v>223891</v>
      </c>
      <c r="B26355" s="88" t="n">
        <v>54</v>
      </c>
      <c r="C26355" s="7" t="n">
        <v>65534</v>
      </c>
    </row>
    <row r="26356" spans="1:8">
      <c r="A26356" t="s">
        <v>4</v>
      </c>
      <c r="B26356" s="4" t="s">
        <v>5</v>
      </c>
    </row>
    <row r="26357" spans="1:8">
      <c r="A26357" t="n">
        <v>223894</v>
      </c>
      <c r="B26357" s="5" t="n">
        <v>1</v>
      </c>
    </row>
    <row r="26358" spans="1:8" s="3" customFormat="1" customHeight="0">
      <c r="A26358" s="3" t="s">
        <v>2</v>
      </c>
      <c r="B26358" s="3" t="s">
        <v>1329</v>
      </c>
    </row>
    <row r="26359" spans="1:8">
      <c r="A26359" t="s">
        <v>4</v>
      </c>
      <c r="B26359" s="4" t="s">
        <v>5</v>
      </c>
      <c r="C26359" s="4" t="s">
        <v>8</v>
      </c>
      <c r="D26359" s="4" t="s">
        <v>8</v>
      </c>
      <c r="E26359" s="4" t="s">
        <v>8</v>
      </c>
      <c r="F26359" s="4" t="s">
        <v>8</v>
      </c>
    </row>
    <row r="26360" spans="1:8">
      <c r="A26360" t="n">
        <v>223896</v>
      </c>
      <c r="B26360" s="11" t="n">
        <v>14</v>
      </c>
      <c r="C26360" s="7" t="n">
        <v>2</v>
      </c>
      <c r="D26360" s="7" t="n">
        <v>0</v>
      </c>
      <c r="E26360" s="7" t="n">
        <v>0</v>
      </c>
      <c r="F26360" s="7" t="n">
        <v>0</v>
      </c>
    </row>
    <row r="26361" spans="1:8">
      <c r="A26361" t="s">
        <v>4</v>
      </c>
      <c r="B26361" s="4" t="s">
        <v>5</v>
      </c>
      <c r="C26361" s="4" t="s">
        <v>8</v>
      </c>
      <c r="D26361" s="20" t="s">
        <v>30</v>
      </c>
      <c r="E26361" s="4" t="s">
        <v>5</v>
      </c>
      <c r="F26361" s="4" t="s">
        <v>8</v>
      </c>
      <c r="G26361" s="4" t="s">
        <v>7</v>
      </c>
      <c r="H26361" s="20" t="s">
        <v>32</v>
      </c>
      <c r="I26361" s="4" t="s">
        <v>8</v>
      </c>
      <c r="J26361" s="4" t="s">
        <v>14</v>
      </c>
      <c r="K26361" s="4" t="s">
        <v>8</v>
      </c>
      <c r="L26361" s="4" t="s">
        <v>8</v>
      </c>
      <c r="M26361" s="20" t="s">
        <v>30</v>
      </c>
      <c r="N26361" s="4" t="s">
        <v>5</v>
      </c>
      <c r="O26361" s="4" t="s">
        <v>8</v>
      </c>
      <c r="P26361" s="4" t="s">
        <v>7</v>
      </c>
      <c r="Q26361" s="20" t="s">
        <v>32</v>
      </c>
      <c r="R26361" s="4" t="s">
        <v>8</v>
      </c>
      <c r="S26361" s="4" t="s">
        <v>14</v>
      </c>
      <c r="T26361" s="4" t="s">
        <v>8</v>
      </c>
      <c r="U26361" s="4" t="s">
        <v>8</v>
      </c>
      <c r="V26361" s="4" t="s">
        <v>8</v>
      </c>
      <c r="W26361" s="4" t="s">
        <v>12</v>
      </c>
    </row>
    <row r="26362" spans="1:8">
      <c r="A26362" t="n">
        <v>223901</v>
      </c>
      <c r="B26362" s="12" t="n">
        <v>5</v>
      </c>
      <c r="C26362" s="7" t="n">
        <v>28</v>
      </c>
      <c r="D26362" s="20" t="s">
        <v>3</v>
      </c>
      <c r="E26362" s="10" t="n">
        <v>162</v>
      </c>
      <c r="F26362" s="7" t="n">
        <v>3</v>
      </c>
      <c r="G26362" s="7" t="n">
        <v>16396</v>
      </c>
      <c r="H26362" s="20" t="s">
        <v>3</v>
      </c>
      <c r="I26362" s="7" t="n">
        <v>0</v>
      </c>
      <c r="J26362" s="7" t="n">
        <v>1</v>
      </c>
      <c r="K26362" s="7" t="n">
        <v>2</v>
      </c>
      <c r="L26362" s="7" t="n">
        <v>28</v>
      </c>
      <c r="M26362" s="20" t="s">
        <v>3</v>
      </c>
      <c r="N26362" s="10" t="n">
        <v>162</v>
      </c>
      <c r="O26362" s="7" t="n">
        <v>3</v>
      </c>
      <c r="P26362" s="7" t="n">
        <v>16396</v>
      </c>
      <c r="Q26362" s="20" t="s">
        <v>3</v>
      </c>
      <c r="R26362" s="7" t="n">
        <v>0</v>
      </c>
      <c r="S26362" s="7" t="n">
        <v>2</v>
      </c>
      <c r="T26362" s="7" t="n">
        <v>2</v>
      </c>
      <c r="U26362" s="7" t="n">
        <v>11</v>
      </c>
      <c r="V26362" s="7" t="n">
        <v>1</v>
      </c>
      <c r="W26362" s="13" t="n">
        <f t="normal" ca="1">A26366</f>
        <v>0</v>
      </c>
    </row>
    <row r="26363" spans="1:8">
      <c r="A26363" t="s">
        <v>4</v>
      </c>
      <c r="B26363" s="4" t="s">
        <v>5</v>
      </c>
      <c r="C26363" s="4" t="s">
        <v>8</v>
      </c>
      <c r="D26363" s="4" t="s">
        <v>7</v>
      </c>
      <c r="E26363" s="4" t="s">
        <v>13</v>
      </c>
    </row>
    <row r="26364" spans="1:8">
      <c r="A26364" t="n">
        <v>223930</v>
      </c>
      <c r="B26364" s="27" t="n">
        <v>58</v>
      </c>
      <c r="C26364" s="7" t="n">
        <v>0</v>
      </c>
      <c r="D26364" s="7" t="n">
        <v>0</v>
      </c>
      <c r="E26364" s="7" t="n">
        <v>1</v>
      </c>
    </row>
    <row r="26365" spans="1:8">
      <c r="A26365" t="s">
        <v>4</v>
      </c>
      <c r="B26365" s="4" t="s">
        <v>5</v>
      </c>
      <c r="C26365" s="4" t="s">
        <v>8</v>
      </c>
      <c r="D26365" s="20" t="s">
        <v>30</v>
      </c>
      <c r="E26365" s="4" t="s">
        <v>5</v>
      </c>
      <c r="F26365" s="4" t="s">
        <v>8</v>
      </c>
      <c r="G26365" s="4" t="s">
        <v>7</v>
      </c>
      <c r="H26365" s="20" t="s">
        <v>32</v>
      </c>
      <c r="I26365" s="4" t="s">
        <v>8</v>
      </c>
      <c r="J26365" s="4" t="s">
        <v>14</v>
      </c>
      <c r="K26365" s="4" t="s">
        <v>8</v>
      </c>
      <c r="L26365" s="4" t="s">
        <v>8</v>
      </c>
      <c r="M26365" s="20" t="s">
        <v>30</v>
      </c>
      <c r="N26365" s="4" t="s">
        <v>5</v>
      </c>
      <c r="O26365" s="4" t="s">
        <v>8</v>
      </c>
      <c r="P26365" s="4" t="s">
        <v>7</v>
      </c>
      <c r="Q26365" s="20" t="s">
        <v>32</v>
      </c>
      <c r="R26365" s="4" t="s">
        <v>8</v>
      </c>
      <c r="S26365" s="4" t="s">
        <v>14</v>
      </c>
      <c r="T26365" s="4" t="s">
        <v>8</v>
      </c>
      <c r="U26365" s="4" t="s">
        <v>8</v>
      </c>
      <c r="V26365" s="4" t="s">
        <v>8</v>
      </c>
      <c r="W26365" s="4" t="s">
        <v>12</v>
      </c>
    </row>
    <row r="26366" spans="1:8">
      <c r="A26366" t="n">
        <v>223938</v>
      </c>
      <c r="B26366" s="12" t="n">
        <v>5</v>
      </c>
      <c r="C26366" s="7" t="n">
        <v>28</v>
      </c>
      <c r="D26366" s="20" t="s">
        <v>3</v>
      </c>
      <c r="E26366" s="10" t="n">
        <v>162</v>
      </c>
      <c r="F26366" s="7" t="n">
        <v>3</v>
      </c>
      <c r="G26366" s="7" t="n">
        <v>16396</v>
      </c>
      <c r="H26366" s="20" t="s">
        <v>3</v>
      </c>
      <c r="I26366" s="7" t="n">
        <v>0</v>
      </c>
      <c r="J26366" s="7" t="n">
        <v>1</v>
      </c>
      <c r="K26366" s="7" t="n">
        <v>3</v>
      </c>
      <c r="L26366" s="7" t="n">
        <v>28</v>
      </c>
      <c r="M26366" s="20" t="s">
        <v>3</v>
      </c>
      <c r="N26366" s="10" t="n">
        <v>162</v>
      </c>
      <c r="O26366" s="7" t="n">
        <v>3</v>
      </c>
      <c r="P26366" s="7" t="n">
        <v>16396</v>
      </c>
      <c r="Q26366" s="20" t="s">
        <v>3</v>
      </c>
      <c r="R26366" s="7" t="n">
        <v>0</v>
      </c>
      <c r="S26366" s="7" t="n">
        <v>2</v>
      </c>
      <c r="T26366" s="7" t="n">
        <v>3</v>
      </c>
      <c r="U26366" s="7" t="n">
        <v>9</v>
      </c>
      <c r="V26366" s="7" t="n">
        <v>1</v>
      </c>
      <c r="W26366" s="13" t="n">
        <f t="normal" ca="1">A26376</f>
        <v>0</v>
      </c>
    </row>
    <row r="26367" spans="1:8">
      <c r="A26367" t="s">
        <v>4</v>
      </c>
      <c r="B26367" s="4" t="s">
        <v>5</v>
      </c>
      <c r="C26367" s="4" t="s">
        <v>8</v>
      </c>
      <c r="D26367" s="20" t="s">
        <v>30</v>
      </c>
      <c r="E26367" s="4" t="s">
        <v>5</v>
      </c>
      <c r="F26367" s="4" t="s">
        <v>7</v>
      </c>
      <c r="G26367" s="4" t="s">
        <v>8</v>
      </c>
      <c r="H26367" s="4" t="s">
        <v>8</v>
      </c>
      <c r="I26367" s="4" t="s">
        <v>9</v>
      </c>
      <c r="J26367" s="20" t="s">
        <v>32</v>
      </c>
      <c r="K26367" s="4" t="s">
        <v>8</v>
      </c>
      <c r="L26367" s="4" t="s">
        <v>8</v>
      </c>
      <c r="M26367" s="20" t="s">
        <v>30</v>
      </c>
      <c r="N26367" s="4" t="s">
        <v>5</v>
      </c>
      <c r="O26367" s="4" t="s">
        <v>8</v>
      </c>
      <c r="P26367" s="20" t="s">
        <v>32</v>
      </c>
      <c r="Q26367" s="4" t="s">
        <v>8</v>
      </c>
      <c r="R26367" s="4" t="s">
        <v>14</v>
      </c>
      <c r="S26367" s="4" t="s">
        <v>8</v>
      </c>
      <c r="T26367" s="4" t="s">
        <v>8</v>
      </c>
      <c r="U26367" s="4" t="s">
        <v>8</v>
      </c>
      <c r="V26367" s="20" t="s">
        <v>30</v>
      </c>
      <c r="W26367" s="4" t="s">
        <v>5</v>
      </c>
      <c r="X26367" s="4" t="s">
        <v>8</v>
      </c>
      <c r="Y26367" s="20" t="s">
        <v>32</v>
      </c>
      <c r="Z26367" s="4" t="s">
        <v>8</v>
      </c>
      <c r="AA26367" s="4" t="s">
        <v>14</v>
      </c>
      <c r="AB26367" s="4" t="s">
        <v>8</v>
      </c>
      <c r="AC26367" s="4" t="s">
        <v>8</v>
      </c>
      <c r="AD26367" s="4" t="s">
        <v>8</v>
      </c>
      <c r="AE26367" s="4" t="s">
        <v>12</v>
      </c>
    </row>
    <row r="26368" spans="1:8">
      <c r="A26368" t="n">
        <v>223967</v>
      </c>
      <c r="B26368" s="12" t="n">
        <v>5</v>
      </c>
      <c r="C26368" s="7" t="n">
        <v>28</v>
      </c>
      <c r="D26368" s="20" t="s">
        <v>3</v>
      </c>
      <c r="E26368" s="59" t="n">
        <v>47</v>
      </c>
      <c r="F26368" s="7" t="n">
        <v>61456</v>
      </c>
      <c r="G26368" s="7" t="n">
        <v>2</v>
      </c>
      <c r="H26368" s="7" t="n">
        <v>0</v>
      </c>
      <c r="I26368" s="7" t="s">
        <v>354</v>
      </c>
      <c r="J26368" s="20" t="s">
        <v>3</v>
      </c>
      <c r="K26368" s="7" t="n">
        <v>8</v>
      </c>
      <c r="L26368" s="7" t="n">
        <v>28</v>
      </c>
      <c r="M26368" s="20" t="s">
        <v>3</v>
      </c>
      <c r="N26368" s="53" t="n">
        <v>74</v>
      </c>
      <c r="O26368" s="7" t="n">
        <v>65</v>
      </c>
      <c r="P26368" s="20" t="s">
        <v>3</v>
      </c>
      <c r="Q26368" s="7" t="n">
        <v>0</v>
      </c>
      <c r="R26368" s="7" t="n">
        <v>1</v>
      </c>
      <c r="S26368" s="7" t="n">
        <v>3</v>
      </c>
      <c r="T26368" s="7" t="n">
        <v>9</v>
      </c>
      <c r="U26368" s="7" t="n">
        <v>28</v>
      </c>
      <c r="V26368" s="20" t="s">
        <v>3</v>
      </c>
      <c r="W26368" s="53" t="n">
        <v>74</v>
      </c>
      <c r="X26368" s="7" t="n">
        <v>65</v>
      </c>
      <c r="Y26368" s="20" t="s">
        <v>3</v>
      </c>
      <c r="Z26368" s="7" t="n">
        <v>0</v>
      </c>
      <c r="AA26368" s="7" t="n">
        <v>2</v>
      </c>
      <c r="AB26368" s="7" t="n">
        <v>3</v>
      </c>
      <c r="AC26368" s="7" t="n">
        <v>9</v>
      </c>
      <c r="AD26368" s="7" t="n">
        <v>1</v>
      </c>
      <c r="AE26368" s="13" t="n">
        <f t="normal" ca="1">A26372</f>
        <v>0</v>
      </c>
    </row>
    <row r="26369" spans="1:31">
      <c r="A26369" t="s">
        <v>4</v>
      </c>
      <c r="B26369" s="4" t="s">
        <v>5</v>
      </c>
      <c r="C26369" s="4" t="s">
        <v>7</v>
      </c>
      <c r="D26369" s="4" t="s">
        <v>8</v>
      </c>
      <c r="E26369" s="4" t="s">
        <v>8</v>
      </c>
      <c r="F26369" s="4" t="s">
        <v>9</v>
      </c>
    </row>
    <row r="26370" spans="1:31">
      <c r="A26370" t="n">
        <v>224015</v>
      </c>
      <c r="B26370" s="59" t="n">
        <v>47</v>
      </c>
      <c r="C26370" s="7" t="n">
        <v>61456</v>
      </c>
      <c r="D26370" s="7" t="n">
        <v>0</v>
      </c>
      <c r="E26370" s="7" t="n">
        <v>0</v>
      </c>
      <c r="F26370" s="7" t="s">
        <v>355</v>
      </c>
    </row>
    <row r="26371" spans="1:31">
      <c r="A26371" t="s">
        <v>4</v>
      </c>
      <c r="B26371" s="4" t="s">
        <v>5</v>
      </c>
      <c r="C26371" s="4" t="s">
        <v>8</v>
      </c>
      <c r="D26371" s="4" t="s">
        <v>7</v>
      </c>
      <c r="E26371" s="4" t="s">
        <v>13</v>
      </c>
    </row>
    <row r="26372" spans="1:31">
      <c r="A26372" t="n">
        <v>224028</v>
      </c>
      <c r="B26372" s="27" t="n">
        <v>58</v>
      </c>
      <c r="C26372" s="7" t="n">
        <v>0</v>
      </c>
      <c r="D26372" s="7" t="n">
        <v>300</v>
      </c>
      <c r="E26372" s="7" t="n">
        <v>1</v>
      </c>
    </row>
    <row r="26373" spans="1:31">
      <c r="A26373" t="s">
        <v>4</v>
      </c>
      <c r="B26373" s="4" t="s">
        <v>5</v>
      </c>
      <c r="C26373" s="4" t="s">
        <v>8</v>
      </c>
      <c r="D26373" s="4" t="s">
        <v>7</v>
      </c>
    </row>
    <row r="26374" spans="1:31">
      <c r="A26374" t="n">
        <v>224036</v>
      </c>
      <c r="B26374" s="27" t="n">
        <v>58</v>
      </c>
      <c r="C26374" s="7" t="n">
        <v>255</v>
      </c>
      <c r="D26374" s="7" t="n">
        <v>0</v>
      </c>
    </row>
    <row r="26375" spans="1:31">
      <c r="A26375" t="s">
        <v>4</v>
      </c>
      <c r="B26375" s="4" t="s">
        <v>5</v>
      </c>
      <c r="C26375" s="4" t="s">
        <v>8</v>
      </c>
      <c r="D26375" s="4" t="s">
        <v>8</v>
      </c>
      <c r="E26375" s="4" t="s">
        <v>8</v>
      </c>
      <c r="F26375" s="4" t="s">
        <v>8</v>
      </c>
    </row>
    <row r="26376" spans="1:31">
      <c r="A26376" t="n">
        <v>224040</v>
      </c>
      <c r="B26376" s="11" t="n">
        <v>14</v>
      </c>
      <c r="C26376" s="7" t="n">
        <v>0</v>
      </c>
      <c r="D26376" s="7" t="n">
        <v>0</v>
      </c>
      <c r="E26376" s="7" t="n">
        <v>0</v>
      </c>
      <c r="F26376" s="7" t="n">
        <v>64</v>
      </c>
    </row>
    <row r="26377" spans="1:31">
      <c r="A26377" t="s">
        <v>4</v>
      </c>
      <c r="B26377" s="4" t="s">
        <v>5</v>
      </c>
      <c r="C26377" s="4" t="s">
        <v>8</v>
      </c>
      <c r="D26377" s="4" t="s">
        <v>7</v>
      </c>
    </row>
    <row r="26378" spans="1:31">
      <c r="A26378" t="n">
        <v>224045</v>
      </c>
      <c r="B26378" s="23" t="n">
        <v>22</v>
      </c>
      <c r="C26378" s="7" t="n">
        <v>0</v>
      </c>
      <c r="D26378" s="7" t="n">
        <v>16396</v>
      </c>
    </row>
    <row r="26379" spans="1:31">
      <c r="A26379" t="s">
        <v>4</v>
      </c>
      <c r="B26379" s="4" t="s">
        <v>5</v>
      </c>
      <c r="C26379" s="4" t="s">
        <v>8</v>
      </c>
      <c r="D26379" s="4" t="s">
        <v>7</v>
      </c>
    </row>
    <row r="26380" spans="1:31">
      <c r="A26380" t="n">
        <v>224049</v>
      </c>
      <c r="B26380" s="27" t="n">
        <v>58</v>
      </c>
      <c r="C26380" s="7" t="n">
        <v>5</v>
      </c>
      <c r="D26380" s="7" t="n">
        <v>300</v>
      </c>
    </row>
    <row r="26381" spans="1:31">
      <c r="A26381" t="s">
        <v>4</v>
      </c>
      <c r="B26381" s="4" t="s">
        <v>5</v>
      </c>
      <c r="C26381" s="4" t="s">
        <v>13</v>
      </c>
      <c r="D26381" s="4" t="s">
        <v>7</v>
      </c>
    </row>
    <row r="26382" spans="1:31">
      <c r="A26382" t="n">
        <v>224053</v>
      </c>
      <c r="B26382" s="60" t="n">
        <v>103</v>
      </c>
      <c r="C26382" s="7" t="n">
        <v>0</v>
      </c>
      <c r="D26382" s="7" t="n">
        <v>300</v>
      </c>
    </row>
    <row r="26383" spans="1:31">
      <c r="A26383" t="s">
        <v>4</v>
      </c>
      <c r="B26383" s="4" t="s">
        <v>5</v>
      </c>
      <c r="C26383" s="4" t="s">
        <v>8</v>
      </c>
    </row>
    <row r="26384" spans="1:31">
      <c r="A26384" t="n">
        <v>224060</v>
      </c>
      <c r="B26384" s="61" t="n">
        <v>64</v>
      </c>
      <c r="C26384" s="7" t="n">
        <v>7</v>
      </c>
    </row>
    <row r="26385" spans="1:6">
      <c r="A26385" t="s">
        <v>4</v>
      </c>
      <c r="B26385" s="4" t="s">
        <v>5</v>
      </c>
      <c r="C26385" s="4" t="s">
        <v>8</v>
      </c>
      <c r="D26385" s="4" t="s">
        <v>7</v>
      </c>
    </row>
    <row r="26386" spans="1:6">
      <c r="A26386" t="n">
        <v>224062</v>
      </c>
      <c r="B26386" s="64" t="n">
        <v>72</v>
      </c>
      <c r="C26386" s="7" t="n">
        <v>5</v>
      </c>
      <c r="D26386" s="7" t="n">
        <v>0</v>
      </c>
    </row>
    <row r="26387" spans="1:6">
      <c r="A26387" t="s">
        <v>4</v>
      </c>
      <c r="B26387" s="4" t="s">
        <v>5</v>
      </c>
      <c r="C26387" s="4" t="s">
        <v>8</v>
      </c>
      <c r="D26387" s="20" t="s">
        <v>30</v>
      </c>
      <c r="E26387" s="4" t="s">
        <v>5</v>
      </c>
      <c r="F26387" s="4" t="s">
        <v>8</v>
      </c>
      <c r="G26387" s="4" t="s">
        <v>7</v>
      </c>
      <c r="H26387" s="20" t="s">
        <v>32</v>
      </c>
      <c r="I26387" s="4" t="s">
        <v>8</v>
      </c>
      <c r="J26387" s="4" t="s">
        <v>14</v>
      </c>
      <c r="K26387" s="4" t="s">
        <v>8</v>
      </c>
      <c r="L26387" s="4" t="s">
        <v>8</v>
      </c>
      <c r="M26387" s="4" t="s">
        <v>12</v>
      </c>
    </row>
    <row r="26388" spans="1:6">
      <c r="A26388" t="n">
        <v>224066</v>
      </c>
      <c r="B26388" s="12" t="n">
        <v>5</v>
      </c>
      <c r="C26388" s="7" t="n">
        <v>28</v>
      </c>
      <c r="D26388" s="20" t="s">
        <v>3</v>
      </c>
      <c r="E26388" s="10" t="n">
        <v>162</v>
      </c>
      <c r="F26388" s="7" t="n">
        <v>4</v>
      </c>
      <c r="G26388" s="7" t="n">
        <v>16396</v>
      </c>
      <c r="H26388" s="20" t="s">
        <v>3</v>
      </c>
      <c r="I26388" s="7" t="n">
        <v>0</v>
      </c>
      <c r="J26388" s="7" t="n">
        <v>1</v>
      </c>
      <c r="K26388" s="7" t="n">
        <v>2</v>
      </c>
      <c r="L26388" s="7" t="n">
        <v>1</v>
      </c>
      <c r="M26388" s="13" t="n">
        <f t="normal" ca="1">A26394</f>
        <v>0</v>
      </c>
    </row>
    <row r="26389" spans="1:6">
      <c r="A26389" t="s">
        <v>4</v>
      </c>
      <c r="B26389" s="4" t="s">
        <v>5</v>
      </c>
      <c r="C26389" s="4" t="s">
        <v>8</v>
      </c>
      <c r="D26389" s="4" t="s">
        <v>9</v>
      </c>
    </row>
    <row r="26390" spans="1:6">
      <c r="A26390" t="n">
        <v>224083</v>
      </c>
      <c r="B26390" s="9" t="n">
        <v>2</v>
      </c>
      <c r="C26390" s="7" t="n">
        <v>10</v>
      </c>
      <c r="D26390" s="7" t="s">
        <v>356</v>
      </c>
    </row>
    <row r="26391" spans="1:6">
      <c r="A26391" t="s">
        <v>4</v>
      </c>
      <c r="B26391" s="4" t="s">
        <v>5</v>
      </c>
      <c r="C26391" s="4" t="s">
        <v>7</v>
      </c>
    </row>
    <row r="26392" spans="1:6">
      <c r="A26392" t="n">
        <v>224100</v>
      </c>
      <c r="B26392" s="25" t="n">
        <v>16</v>
      </c>
      <c r="C26392" s="7" t="n">
        <v>0</v>
      </c>
    </row>
    <row r="26393" spans="1:6">
      <c r="A26393" t="s">
        <v>4</v>
      </c>
      <c r="B26393" s="4" t="s">
        <v>5</v>
      </c>
      <c r="C26393" s="4" t="s">
        <v>8</v>
      </c>
      <c r="D26393" s="4" t="s">
        <v>7</v>
      </c>
      <c r="E26393" s="4" t="s">
        <v>7</v>
      </c>
      <c r="F26393" s="4" t="s">
        <v>7</v>
      </c>
      <c r="G26393" s="4" t="s">
        <v>7</v>
      </c>
      <c r="H26393" s="4" t="s">
        <v>7</v>
      </c>
      <c r="I26393" s="4" t="s">
        <v>7</v>
      </c>
      <c r="J26393" s="4" t="s">
        <v>7</v>
      </c>
      <c r="K26393" s="4" t="s">
        <v>7</v>
      </c>
      <c r="L26393" s="4" t="s">
        <v>7</v>
      </c>
      <c r="M26393" s="4" t="s">
        <v>7</v>
      </c>
      <c r="N26393" s="4" t="s">
        <v>14</v>
      </c>
      <c r="O26393" s="4" t="s">
        <v>14</v>
      </c>
      <c r="P26393" s="4" t="s">
        <v>14</v>
      </c>
      <c r="Q26393" s="4" t="s">
        <v>14</v>
      </c>
      <c r="R26393" s="4" t="s">
        <v>8</v>
      </c>
      <c r="S26393" s="4" t="s">
        <v>9</v>
      </c>
    </row>
    <row r="26394" spans="1:6">
      <c r="A26394" t="n">
        <v>224103</v>
      </c>
      <c r="B26394" s="79" t="n">
        <v>75</v>
      </c>
      <c r="C26394" s="7" t="n">
        <v>0</v>
      </c>
      <c r="D26394" s="7" t="n">
        <v>0</v>
      </c>
      <c r="E26394" s="7" t="n">
        <v>0</v>
      </c>
      <c r="F26394" s="7" t="n">
        <v>1024</v>
      </c>
      <c r="G26394" s="7" t="n">
        <v>720</v>
      </c>
      <c r="H26394" s="7" t="n">
        <v>0</v>
      </c>
      <c r="I26394" s="7" t="n">
        <v>0</v>
      </c>
      <c r="J26394" s="7" t="n">
        <v>0</v>
      </c>
      <c r="K26394" s="7" t="n">
        <v>0</v>
      </c>
      <c r="L26394" s="7" t="n">
        <v>1024</v>
      </c>
      <c r="M26394" s="7" t="n">
        <v>720</v>
      </c>
      <c r="N26394" s="7" t="n">
        <v>1065353216</v>
      </c>
      <c r="O26394" s="7" t="n">
        <v>1065353216</v>
      </c>
      <c r="P26394" s="7" t="n">
        <v>1065353216</v>
      </c>
      <c r="Q26394" s="7" t="n">
        <v>0</v>
      </c>
      <c r="R26394" s="7" t="n">
        <v>0</v>
      </c>
      <c r="S26394" s="7" t="s">
        <v>1330</v>
      </c>
    </row>
    <row r="26395" spans="1:6">
      <c r="A26395" t="s">
        <v>4</v>
      </c>
      <c r="B26395" s="4" t="s">
        <v>5</v>
      </c>
      <c r="C26395" s="4" t="s">
        <v>8</v>
      </c>
      <c r="D26395" s="4" t="s">
        <v>8</v>
      </c>
      <c r="E26395" s="4" t="s">
        <v>8</v>
      </c>
      <c r="F26395" s="4" t="s">
        <v>13</v>
      </c>
      <c r="G26395" s="4" t="s">
        <v>13</v>
      </c>
      <c r="H26395" s="4" t="s">
        <v>13</v>
      </c>
      <c r="I26395" s="4" t="s">
        <v>13</v>
      </c>
      <c r="J26395" s="4" t="s">
        <v>13</v>
      </c>
    </row>
    <row r="26396" spans="1:6">
      <c r="A26396" t="n">
        <v>224151</v>
      </c>
      <c r="B26396" s="80" t="n">
        <v>76</v>
      </c>
      <c r="C26396" s="7" t="n">
        <v>0</v>
      </c>
      <c r="D26396" s="7" t="n">
        <v>9</v>
      </c>
      <c r="E26396" s="7" t="n">
        <v>2</v>
      </c>
      <c r="F26396" s="7" t="n">
        <v>0</v>
      </c>
      <c r="G26396" s="7" t="n">
        <v>0</v>
      </c>
      <c r="H26396" s="7" t="n">
        <v>0</v>
      </c>
      <c r="I26396" s="7" t="n">
        <v>0</v>
      </c>
      <c r="J26396" s="7" t="n">
        <v>0</v>
      </c>
    </row>
    <row r="26397" spans="1:6">
      <c r="A26397" t="s">
        <v>4</v>
      </c>
      <c r="B26397" s="4" t="s">
        <v>5</v>
      </c>
      <c r="C26397" s="4" t="s">
        <v>7</v>
      </c>
      <c r="D26397" s="4" t="s">
        <v>9</v>
      </c>
      <c r="E26397" s="4" t="s">
        <v>9</v>
      </c>
      <c r="F26397" s="4" t="s">
        <v>9</v>
      </c>
      <c r="G26397" s="4" t="s">
        <v>8</v>
      </c>
      <c r="H26397" s="4" t="s">
        <v>14</v>
      </c>
      <c r="I26397" s="4" t="s">
        <v>13</v>
      </c>
      <c r="J26397" s="4" t="s">
        <v>13</v>
      </c>
      <c r="K26397" s="4" t="s">
        <v>13</v>
      </c>
      <c r="L26397" s="4" t="s">
        <v>13</v>
      </c>
      <c r="M26397" s="4" t="s">
        <v>13</v>
      </c>
      <c r="N26397" s="4" t="s">
        <v>13</v>
      </c>
      <c r="O26397" s="4" t="s">
        <v>13</v>
      </c>
      <c r="P26397" s="4" t="s">
        <v>9</v>
      </c>
      <c r="Q26397" s="4" t="s">
        <v>9</v>
      </c>
      <c r="R26397" s="4" t="s">
        <v>14</v>
      </c>
      <c r="S26397" s="4" t="s">
        <v>8</v>
      </c>
      <c r="T26397" s="4" t="s">
        <v>14</v>
      </c>
      <c r="U26397" s="4" t="s">
        <v>14</v>
      </c>
      <c r="V26397" s="4" t="s">
        <v>7</v>
      </c>
    </row>
    <row r="26398" spans="1:6">
      <c r="A26398" t="n">
        <v>224175</v>
      </c>
      <c r="B26398" s="66" t="n">
        <v>19</v>
      </c>
      <c r="C26398" s="7" t="n">
        <v>1</v>
      </c>
      <c r="D26398" s="7" t="s">
        <v>427</v>
      </c>
      <c r="E26398" s="7" t="s">
        <v>414</v>
      </c>
      <c r="F26398" s="7" t="s">
        <v>15</v>
      </c>
      <c r="G26398" s="7" t="n">
        <v>0</v>
      </c>
      <c r="H26398" s="7" t="n">
        <v>1</v>
      </c>
      <c r="I26398" s="7" t="n">
        <v>0</v>
      </c>
      <c r="J26398" s="7" t="n">
        <v>0</v>
      </c>
      <c r="K26398" s="7" t="n">
        <v>0</v>
      </c>
      <c r="L26398" s="7" t="n">
        <v>0</v>
      </c>
      <c r="M26398" s="7" t="n">
        <v>1</v>
      </c>
      <c r="N26398" s="7" t="n">
        <v>1.60000002384186</v>
      </c>
      <c r="O26398" s="7" t="n">
        <v>0.0900000035762787</v>
      </c>
      <c r="P26398" s="7" t="s">
        <v>15</v>
      </c>
      <c r="Q26398" s="7" t="s">
        <v>15</v>
      </c>
      <c r="R26398" s="7" t="n">
        <v>-1</v>
      </c>
      <c r="S26398" s="7" t="n">
        <v>0</v>
      </c>
      <c r="T26398" s="7" t="n">
        <v>0</v>
      </c>
      <c r="U26398" s="7" t="n">
        <v>0</v>
      </c>
      <c r="V26398" s="7" t="n">
        <v>0</v>
      </c>
    </row>
    <row r="26399" spans="1:6">
      <c r="A26399" t="s">
        <v>4</v>
      </c>
      <c r="B26399" s="4" t="s">
        <v>5</v>
      </c>
      <c r="C26399" s="4" t="s">
        <v>7</v>
      </c>
      <c r="D26399" s="4" t="s">
        <v>9</v>
      </c>
      <c r="E26399" s="4" t="s">
        <v>9</v>
      </c>
      <c r="F26399" s="4" t="s">
        <v>9</v>
      </c>
      <c r="G26399" s="4" t="s">
        <v>8</v>
      </c>
      <c r="H26399" s="4" t="s">
        <v>14</v>
      </c>
      <c r="I26399" s="4" t="s">
        <v>13</v>
      </c>
      <c r="J26399" s="4" t="s">
        <v>13</v>
      </c>
      <c r="K26399" s="4" t="s">
        <v>13</v>
      </c>
      <c r="L26399" s="4" t="s">
        <v>13</v>
      </c>
      <c r="M26399" s="4" t="s">
        <v>13</v>
      </c>
      <c r="N26399" s="4" t="s">
        <v>13</v>
      </c>
      <c r="O26399" s="4" t="s">
        <v>13</v>
      </c>
      <c r="P26399" s="4" t="s">
        <v>9</v>
      </c>
      <c r="Q26399" s="4" t="s">
        <v>9</v>
      </c>
      <c r="R26399" s="4" t="s">
        <v>14</v>
      </c>
      <c r="S26399" s="4" t="s">
        <v>8</v>
      </c>
      <c r="T26399" s="4" t="s">
        <v>14</v>
      </c>
      <c r="U26399" s="4" t="s">
        <v>14</v>
      </c>
      <c r="V26399" s="4" t="s">
        <v>7</v>
      </c>
    </row>
    <row r="26400" spans="1:6">
      <c r="A26400" t="n">
        <v>224248</v>
      </c>
      <c r="B26400" s="66" t="n">
        <v>19</v>
      </c>
      <c r="C26400" s="7" t="n">
        <v>2</v>
      </c>
      <c r="D26400" s="7" t="s">
        <v>428</v>
      </c>
      <c r="E26400" s="7" t="s">
        <v>419</v>
      </c>
      <c r="F26400" s="7" t="s">
        <v>15</v>
      </c>
      <c r="G26400" s="7" t="n">
        <v>0</v>
      </c>
      <c r="H26400" s="7" t="n">
        <v>1</v>
      </c>
      <c r="I26400" s="7" t="n">
        <v>0</v>
      </c>
      <c r="J26400" s="7" t="n">
        <v>0</v>
      </c>
      <c r="K26400" s="7" t="n">
        <v>0</v>
      </c>
      <c r="L26400" s="7" t="n">
        <v>0</v>
      </c>
      <c r="M26400" s="7" t="n">
        <v>1</v>
      </c>
      <c r="N26400" s="7" t="n">
        <v>1.60000002384186</v>
      </c>
      <c r="O26400" s="7" t="n">
        <v>0.0900000035762787</v>
      </c>
      <c r="P26400" s="7" t="s">
        <v>15</v>
      </c>
      <c r="Q26400" s="7" t="s">
        <v>15</v>
      </c>
      <c r="R26400" s="7" t="n">
        <v>-1</v>
      </c>
      <c r="S26400" s="7" t="n">
        <v>0</v>
      </c>
      <c r="T26400" s="7" t="n">
        <v>0</v>
      </c>
      <c r="U26400" s="7" t="n">
        <v>0</v>
      </c>
      <c r="V26400" s="7" t="n">
        <v>0</v>
      </c>
    </row>
    <row r="26401" spans="1:22">
      <c r="A26401" t="s">
        <v>4</v>
      </c>
      <c r="B26401" s="4" t="s">
        <v>5</v>
      </c>
      <c r="C26401" s="4" t="s">
        <v>7</v>
      </c>
      <c r="D26401" s="4" t="s">
        <v>9</v>
      </c>
      <c r="E26401" s="4" t="s">
        <v>9</v>
      </c>
      <c r="F26401" s="4" t="s">
        <v>9</v>
      </c>
      <c r="G26401" s="4" t="s">
        <v>8</v>
      </c>
      <c r="H26401" s="4" t="s">
        <v>14</v>
      </c>
      <c r="I26401" s="4" t="s">
        <v>13</v>
      </c>
      <c r="J26401" s="4" t="s">
        <v>13</v>
      </c>
      <c r="K26401" s="4" t="s">
        <v>13</v>
      </c>
      <c r="L26401" s="4" t="s">
        <v>13</v>
      </c>
      <c r="M26401" s="4" t="s">
        <v>13</v>
      </c>
      <c r="N26401" s="4" t="s">
        <v>13</v>
      </c>
      <c r="O26401" s="4" t="s">
        <v>13</v>
      </c>
      <c r="P26401" s="4" t="s">
        <v>9</v>
      </c>
      <c r="Q26401" s="4" t="s">
        <v>9</v>
      </c>
      <c r="R26401" s="4" t="s">
        <v>14</v>
      </c>
      <c r="S26401" s="4" t="s">
        <v>8</v>
      </c>
      <c r="T26401" s="4" t="s">
        <v>14</v>
      </c>
      <c r="U26401" s="4" t="s">
        <v>14</v>
      </c>
      <c r="V26401" s="4" t="s">
        <v>7</v>
      </c>
    </row>
    <row r="26402" spans="1:22">
      <c r="A26402" t="n">
        <v>224322</v>
      </c>
      <c r="B26402" s="66" t="n">
        <v>19</v>
      </c>
      <c r="C26402" s="7" t="n">
        <v>3</v>
      </c>
      <c r="D26402" s="7" t="s">
        <v>429</v>
      </c>
      <c r="E26402" s="7" t="s">
        <v>415</v>
      </c>
      <c r="F26402" s="7" t="s">
        <v>15</v>
      </c>
      <c r="G26402" s="7" t="n">
        <v>0</v>
      </c>
      <c r="H26402" s="7" t="n">
        <v>1</v>
      </c>
      <c r="I26402" s="7" t="n">
        <v>0</v>
      </c>
      <c r="J26402" s="7" t="n">
        <v>0</v>
      </c>
      <c r="K26402" s="7" t="n">
        <v>0</v>
      </c>
      <c r="L26402" s="7" t="n">
        <v>0</v>
      </c>
      <c r="M26402" s="7" t="n">
        <v>1</v>
      </c>
      <c r="N26402" s="7" t="n">
        <v>1.60000002384186</v>
      </c>
      <c r="O26402" s="7" t="n">
        <v>0.0900000035762787</v>
      </c>
      <c r="P26402" s="7" t="s">
        <v>15</v>
      </c>
      <c r="Q26402" s="7" t="s">
        <v>15</v>
      </c>
      <c r="R26402" s="7" t="n">
        <v>-1</v>
      </c>
      <c r="S26402" s="7" t="n">
        <v>0</v>
      </c>
      <c r="T26402" s="7" t="n">
        <v>0</v>
      </c>
      <c r="U26402" s="7" t="n">
        <v>0</v>
      </c>
      <c r="V26402" s="7" t="n">
        <v>0</v>
      </c>
    </row>
    <row r="26403" spans="1:22">
      <c r="A26403" t="s">
        <v>4</v>
      </c>
      <c r="B26403" s="4" t="s">
        <v>5</v>
      </c>
      <c r="C26403" s="4" t="s">
        <v>7</v>
      </c>
      <c r="D26403" s="4" t="s">
        <v>9</v>
      </c>
      <c r="E26403" s="4" t="s">
        <v>9</v>
      </c>
      <c r="F26403" s="4" t="s">
        <v>9</v>
      </c>
      <c r="G26403" s="4" t="s">
        <v>8</v>
      </c>
      <c r="H26403" s="4" t="s">
        <v>14</v>
      </c>
      <c r="I26403" s="4" t="s">
        <v>13</v>
      </c>
      <c r="J26403" s="4" t="s">
        <v>13</v>
      </c>
      <c r="K26403" s="4" t="s">
        <v>13</v>
      </c>
      <c r="L26403" s="4" t="s">
        <v>13</v>
      </c>
      <c r="M26403" s="4" t="s">
        <v>13</v>
      </c>
      <c r="N26403" s="4" t="s">
        <v>13</v>
      </c>
      <c r="O26403" s="4" t="s">
        <v>13</v>
      </c>
      <c r="P26403" s="4" t="s">
        <v>9</v>
      </c>
      <c r="Q26403" s="4" t="s">
        <v>9</v>
      </c>
      <c r="R26403" s="4" t="s">
        <v>14</v>
      </c>
      <c r="S26403" s="4" t="s">
        <v>8</v>
      </c>
      <c r="T26403" s="4" t="s">
        <v>14</v>
      </c>
      <c r="U26403" s="4" t="s">
        <v>14</v>
      </c>
      <c r="V26403" s="4" t="s">
        <v>7</v>
      </c>
    </row>
    <row r="26404" spans="1:22">
      <c r="A26404" t="n">
        <v>224395</v>
      </c>
      <c r="B26404" s="66" t="n">
        <v>19</v>
      </c>
      <c r="C26404" s="7" t="n">
        <v>4</v>
      </c>
      <c r="D26404" s="7" t="s">
        <v>430</v>
      </c>
      <c r="E26404" s="7" t="s">
        <v>420</v>
      </c>
      <c r="F26404" s="7" t="s">
        <v>15</v>
      </c>
      <c r="G26404" s="7" t="n">
        <v>0</v>
      </c>
      <c r="H26404" s="7" t="n">
        <v>1</v>
      </c>
      <c r="I26404" s="7" t="n">
        <v>0</v>
      </c>
      <c r="J26404" s="7" t="n">
        <v>0</v>
      </c>
      <c r="K26404" s="7" t="n">
        <v>0</v>
      </c>
      <c r="L26404" s="7" t="n">
        <v>0</v>
      </c>
      <c r="M26404" s="7" t="n">
        <v>1</v>
      </c>
      <c r="N26404" s="7" t="n">
        <v>1.60000002384186</v>
      </c>
      <c r="O26404" s="7" t="n">
        <v>0.0900000035762787</v>
      </c>
      <c r="P26404" s="7" t="s">
        <v>15</v>
      </c>
      <c r="Q26404" s="7" t="s">
        <v>15</v>
      </c>
      <c r="R26404" s="7" t="n">
        <v>-1</v>
      </c>
      <c r="S26404" s="7" t="n">
        <v>0</v>
      </c>
      <c r="T26404" s="7" t="n">
        <v>0</v>
      </c>
      <c r="U26404" s="7" t="n">
        <v>0</v>
      </c>
      <c r="V26404" s="7" t="n">
        <v>0</v>
      </c>
    </row>
    <row r="26405" spans="1:22">
      <c r="A26405" t="s">
        <v>4</v>
      </c>
      <c r="B26405" s="4" t="s">
        <v>5</v>
      </c>
      <c r="C26405" s="4" t="s">
        <v>7</v>
      </c>
      <c r="D26405" s="4" t="s">
        <v>9</v>
      </c>
      <c r="E26405" s="4" t="s">
        <v>9</v>
      </c>
      <c r="F26405" s="4" t="s">
        <v>9</v>
      </c>
      <c r="G26405" s="4" t="s">
        <v>8</v>
      </c>
      <c r="H26405" s="4" t="s">
        <v>14</v>
      </c>
      <c r="I26405" s="4" t="s">
        <v>13</v>
      </c>
      <c r="J26405" s="4" t="s">
        <v>13</v>
      </c>
      <c r="K26405" s="4" t="s">
        <v>13</v>
      </c>
      <c r="L26405" s="4" t="s">
        <v>13</v>
      </c>
      <c r="M26405" s="4" t="s">
        <v>13</v>
      </c>
      <c r="N26405" s="4" t="s">
        <v>13</v>
      </c>
      <c r="O26405" s="4" t="s">
        <v>13</v>
      </c>
      <c r="P26405" s="4" t="s">
        <v>9</v>
      </c>
      <c r="Q26405" s="4" t="s">
        <v>9</v>
      </c>
      <c r="R26405" s="4" t="s">
        <v>14</v>
      </c>
      <c r="S26405" s="4" t="s">
        <v>8</v>
      </c>
      <c r="T26405" s="4" t="s">
        <v>14</v>
      </c>
      <c r="U26405" s="4" t="s">
        <v>14</v>
      </c>
      <c r="V26405" s="4" t="s">
        <v>7</v>
      </c>
    </row>
    <row r="26406" spans="1:22">
      <c r="A26406" t="n">
        <v>224470</v>
      </c>
      <c r="B26406" s="66" t="n">
        <v>19</v>
      </c>
      <c r="C26406" s="7" t="n">
        <v>5</v>
      </c>
      <c r="D26406" s="7" t="s">
        <v>431</v>
      </c>
      <c r="E26406" s="7" t="s">
        <v>416</v>
      </c>
      <c r="F26406" s="7" t="s">
        <v>15</v>
      </c>
      <c r="G26406" s="7" t="n">
        <v>0</v>
      </c>
      <c r="H26406" s="7" t="n">
        <v>1</v>
      </c>
      <c r="I26406" s="7" t="n">
        <v>0</v>
      </c>
      <c r="J26406" s="7" t="n">
        <v>0</v>
      </c>
      <c r="K26406" s="7" t="n">
        <v>0</v>
      </c>
      <c r="L26406" s="7" t="n">
        <v>0</v>
      </c>
      <c r="M26406" s="7" t="n">
        <v>1</v>
      </c>
      <c r="N26406" s="7" t="n">
        <v>1.60000002384186</v>
      </c>
      <c r="O26406" s="7" t="n">
        <v>0.0900000035762787</v>
      </c>
      <c r="P26406" s="7" t="s">
        <v>15</v>
      </c>
      <c r="Q26406" s="7" t="s">
        <v>15</v>
      </c>
      <c r="R26406" s="7" t="n">
        <v>-1</v>
      </c>
      <c r="S26406" s="7" t="n">
        <v>0</v>
      </c>
      <c r="T26406" s="7" t="n">
        <v>0</v>
      </c>
      <c r="U26406" s="7" t="n">
        <v>0</v>
      </c>
      <c r="V26406" s="7" t="n">
        <v>0</v>
      </c>
    </row>
    <row r="26407" spans="1:22">
      <c r="A26407" t="s">
        <v>4</v>
      </c>
      <c r="B26407" s="4" t="s">
        <v>5</v>
      </c>
      <c r="C26407" s="4" t="s">
        <v>7</v>
      </c>
      <c r="D26407" s="4" t="s">
        <v>9</v>
      </c>
      <c r="E26407" s="4" t="s">
        <v>9</v>
      </c>
      <c r="F26407" s="4" t="s">
        <v>9</v>
      </c>
      <c r="G26407" s="4" t="s">
        <v>8</v>
      </c>
      <c r="H26407" s="4" t="s">
        <v>14</v>
      </c>
      <c r="I26407" s="4" t="s">
        <v>13</v>
      </c>
      <c r="J26407" s="4" t="s">
        <v>13</v>
      </c>
      <c r="K26407" s="4" t="s">
        <v>13</v>
      </c>
      <c r="L26407" s="4" t="s">
        <v>13</v>
      </c>
      <c r="M26407" s="4" t="s">
        <v>13</v>
      </c>
      <c r="N26407" s="4" t="s">
        <v>13</v>
      </c>
      <c r="O26407" s="4" t="s">
        <v>13</v>
      </c>
      <c r="P26407" s="4" t="s">
        <v>9</v>
      </c>
      <c r="Q26407" s="4" t="s">
        <v>9</v>
      </c>
      <c r="R26407" s="4" t="s">
        <v>14</v>
      </c>
      <c r="S26407" s="4" t="s">
        <v>8</v>
      </c>
      <c r="T26407" s="4" t="s">
        <v>14</v>
      </c>
      <c r="U26407" s="4" t="s">
        <v>14</v>
      </c>
      <c r="V26407" s="4" t="s">
        <v>7</v>
      </c>
    </row>
    <row r="26408" spans="1:22">
      <c r="A26408" t="n">
        <v>224542</v>
      </c>
      <c r="B26408" s="66" t="n">
        <v>19</v>
      </c>
      <c r="C26408" s="7" t="n">
        <v>6</v>
      </c>
      <c r="D26408" s="7" t="s">
        <v>432</v>
      </c>
      <c r="E26408" s="7" t="s">
        <v>421</v>
      </c>
      <c r="F26408" s="7" t="s">
        <v>15</v>
      </c>
      <c r="G26408" s="7" t="n">
        <v>0</v>
      </c>
      <c r="H26408" s="7" t="n">
        <v>1</v>
      </c>
      <c r="I26408" s="7" t="n">
        <v>0</v>
      </c>
      <c r="J26408" s="7" t="n">
        <v>0</v>
      </c>
      <c r="K26408" s="7" t="n">
        <v>0</v>
      </c>
      <c r="L26408" s="7" t="n">
        <v>0</v>
      </c>
      <c r="M26408" s="7" t="n">
        <v>1</v>
      </c>
      <c r="N26408" s="7" t="n">
        <v>1.60000002384186</v>
      </c>
      <c r="O26408" s="7" t="n">
        <v>0.0900000035762787</v>
      </c>
      <c r="P26408" s="7" t="s">
        <v>15</v>
      </c>
      <c r="Q26408" s="7" t="s">
        <v>15</v>
      </c>
      <c r="R26408" s="7" t="n">
        <v>-1</v>
      </c>
      <c r="S26408" s="7" t="n">
        <v>0</v>
      </c>
      <c r="T26408" s="7" t="n">
        <v>0</v>
      </c>
      <c r="U26408" s="7" t="n">
        <v>0</v>
      </c>
      <c r="V26408" s="7" t="n">
        <v>0</v>
      </c>
    </row>
    <row r="26409" spans="1:22">
      <c r="A26409" t="s">
        <v>4</v>
      </c>
      <c r="B26409" s="4" t="s">
        <v>5</v>
      </c>
      <c r="C26409" s="4" t="s">
        <v>7</v>
      </c>
      <c r="D26409" s="4" t="s">
        <v>9</v>
      </c>
      <c r="E26409" s="4" t="s">
        <v>9</v>
      </c>
      <c r="F26409" s="4" t="s">
        <v>9</v>
      </c>
      <c r="G26409" s="4" t="s">
        <v>8</v>
      </c>
      <c r="H26409" s="4" t="s">
        <v>14</v>
      </c>
      <c r="I26409" s="4" t="s">
        <v>13</v>
      </c>
      <c r="J26409" s="4" t="s">
        <v>13</v>
      </c>
      <c r="K26409" s="4" t="s">
        <v>13</v>
      </c>
      <c r="L26409" s="4" t="s">
        <v>13</v>
      </c>
      <c r="M26409" s="4" t="s">
        <v>13</v>
      </c>
      <c r="N26409" s="4" t="s">
        <v>13</v>
      </c>
      <c r="O26409" s="4" t="s">
        <v>13</v>
      </c>
      <c r="P26409" s="4" t="s">
        <v>9</v>
      </c>
      <c r="Q26409" s="4" t="s">
        <v>9</v>
      </c>
      <c r="R26409" s="4" t="s">
        <v>14</v>
      </c>
      <c r="S26409" s="4" t="s">
        <v>8</v>
      </c>
      <c r="T26409" s="4" t="s">
        <v>14</v>
      </c>
      <c r="U26409" s="4" t="s">
        <v>14</v>
      </c>
      <c r="V26409" s="4" t="s">
        <v>7</v>
      </c>
    </row>
    <row r="26410" spans="1:22">
      <c r="A26410" t="n">
        <v>224615</v>
      </c>
      <c r="B26410" s="66" t="n">
        <v>19</v>
      </c>
      <c r="C26410" s="7" t="n">
        <v>7</v>
      </c>
      <c r="D26410" s="7" t="s">
        <v>433</v>
      </c>
      <c r="E26410" s="7" t="s">
        <v>417</v>
      </c>
      <c r="F26410" s="7" t="s">
        <v>15</v>
      </c>
      <c r="G26410" s="7" t="n">
        <v>0</v>
      </c>
      <c r="H26410" s="7" t="n">
        <v>1</v>
      </c>
      <c r="I26410" s="7" t="n">
        <v>0</v>
      </c>
      <c r="J26410" s="7" t="n">
        <v>0</v>
      </c>
      <c r="K26410" s="7" t="n">
        <v>0</v>
      </c>
      <c r="L26410" s="7" t="n">
        <v>0</v>
      </c>
      <c r="M26410" s="7" t="n">
        <v>1</v>
      </c>
      <c r="N26410" s="7" t="n">
        <v>1.60000002384186</v>
      </c>
      <c r="O26410" s="7" t="n">
        <v>0.0900000035762787</v>
      </c>
      <c r="P26410" s="7" t="s">
        <v>15</v>
      </c>
      <c r="Q26410" s="7" t="s">
        <v>15</v>
      </c>
      <c r="R26410" s="7" t="n">
        <v>-1</v>
      </c>
      <c r="S26410" s="7" t="n">
        <v>0</v>
      </c>
      <c r="T26410" s="7" t="n">
        <v>0</v>
      </c>
      <c r="U26410" s="7" t="n">
        <v>0</v>
      </c>
      <c r="V26410" s="7" t="n">
        <v>0</v>
      </c>
    </row>
    <row r="26411" spans="1:22">
      <c r="A26411" t="s">
        <v>4</v>
      </c>
      <c r="B26411" s="4" t="s">
        <v>5</v>
      </c>
      <c r="C26411" s="4" t="s">
        <v>7</v>
      </c>
      <c r="D26411" s="4" t="s">
        <v>9</v>
      </c>
      <c r="E26411" s="4" t="s">
        <v>9</v>
      </c>
      <c r="F26411" s="4" t="s">
        <v>9</v>
      </c>
      <c r="G26411" s="4" t="s">
        <v>8</v>
      </c>
      <c r="H26411" s="4" t="s">
        <v>14</v>
      </c>
      <c r="I26411" s="4" t="s">
        <v>13</v>
      </c>
      <c r="J26411" s="4" t="s">
        <v>13</v>
      </c>
      <c r="K26411" s="4" t="s">
        <v>13</v>
      </c>
      <c r="L26411" s="4" t="s">
        <v>13</v>
      </c>
      <c r="M26411" s="4" t="s">
        <v>13</v>
      </c>
      <c r="N26411" s="4" t="s">
        <v>13</v>
      </c>
      <c r="O26411" s="4" t="s">
        <v>13</v>
      </c>
      <c r="P26411" s="4" t="s">
        <v>9</v>
      </c>
      <c r="Q26411" s="4" t="s">
        <v>9</v>
      </c>
      <c r="R26411" s="4" t="s">
        <v>14</v>
      </c>
      <c r="S26411" s="4" t="s">
        <v>8</v>
      </c>
      <c r="T26411" s="4" t="s">
        <v>14</v>
      </c>
      <c r="U26411" s="4" t="s">
        <v>14</v>
      </c>
      <c r="V26411" s="4" t="s">
        <v>7</v>
      </c>
    </row>
    <row r="26412" spans="1:22">
      <c r="A26412" t="n">
        <v>224686</v>
      </c>
      <c r="B26412" s="66" t="n">
        <v>19</v>
      </c>
      <c r="C26412" s="7" t="n">
        <v>8</v>
      </c>
      <c r="D26412" s="7" t="s">
        <v>434</v>
      </c>
      <c r="E26412" s="7" t="s">
        <v>422</v>
      </c>
      <c r="F26412" s="7" t="s">
        <v>15</v>
      </c>
      <c r="G26412" s="7" t="n">
        <v>0</v>
      </c>
      <c r="H26412" s="7" t="n">
        <v>1</v>
      </c>
      <c r="I26412" s="7" t="n">
        <v>0</v>
      </c>
      <c r="J26412" s="7" t="n">
        <v>0</v>
      </c>
      <c r="K26412" s="7" t="n">
        <v>0</v>
      </c>
      <c r="L26412" s="7" t="n">
        <v>0</v>
      </c>
      <c r="M26412" s="7" t="n">
        <v>1</v>
      </c>
      <c r="N26412" s="7" t="n">
        <v>1.60000002384186</v>
      </c>
      <c r="O26412" s="7" t="n">
        <v>0.0900000035762787</v>
      </c>
      <c r="P26412" s="7" t="s">
        <v>15</v>
      </c>
      <c r="Q26412" s="7" t="s">
        <v>15</v>
      </c>
      <c r="R26412" s="7" t="n">
        <v>-1</v>
      </c>
      <c r="S26412" s="7" t="n">
        <v>0</v>
      </c>
      <c r="T26412" s="7" t="n">
        <v>0</v>
      </c>
      <c r="U26412" s="7" t="n">
        <v>0</v>
      </c>
      <c r="V26412" s="7" t="n">
        <v>0</v>
      </c>
    </row>
    <row r="26413" spans="1:22">
      <c r="A26413" t="s">
        <v>4</v>
      </c>
      <c r="B26413" s="4" t="s">
        <v>5</v>
      </c>
      <c r="C26413" s="4" t="s">
        <v>7</v>
      </c>
      <c r="D26413" s="4" t="s">
        <v>9</v>
      </c>
      <c r="E26413" s="4" t="s">
        <v>9</v>
      </c>
      <c r="F26413" s="4" t="s">
        <v>9</v>
      </c>
      <c r="G26413" s="4" t="s">
        <v>8</v>
      </c>
      <c r="H26413" s="4" t="s">
        <v>14</v>
      </c>
      <c r="I26413" s="4" t="s">
        <v>13</v>
      </c>
      <c r="J26413" s="4" t="s">
        <v>13</v>
      </c>
      <c r="K26413" s="4" t="s">
        <v>13</v>
      </c>
      <c r="L26413" s="4" t="s">
        <v>13</v>
      </c>
      <c r="M26413" s="4" t="s">
        <v>13</v>
      </c>
      <c r="N26413" s="4" t="s">
        <v>13</v>
      </c>
      <c r="O26413" s="4" t="s">
        <v>13</v>
      </c>
      <c r="P26413" s="4" t="s">
        <v>9</v>
      </c>
      <c r="Q26413" s="4" t="s">
        <v>9</v>
      </c>
      <c r="R26413" s="4" t="s">
        <v>14</v>
      </c>
      <c r="S26413" s="4" t="s">
        <v>8</v>
      </c>
      <c r="T26413" s="4" t="s">
        <v>14</v>
      </c>
      <c r="U26413" s="4" t="s">
        <v>14</v>
      </c>
      <c r="V26413" s="4" t="s">
        <v>7</v>
      </c>
    </row>
    <row r="26414" spans="1:22">
      <c r="A26414" t="n">
        <v>224759</v>
      </c>
      <c r="B26414" s="66" t="n">
        <v>19</v>
      </c>
      <c r="C26414" s="7" t="n">
        <v>9</v>
      </c>
      <c r="D26414" s="7" t="s">
        <v>435</v>
      </c>
      <c r="E26414" s="7" t="s">
        <v>418</v>
      </c>
      <c r="F26414" s="7" t="s">
        <v>15</v>
      </c>
      <c r="G26414" s="7" t="n">
        <v>0</v>
      </c>
      <c r="H26414" s="7" t="n">
        <v>1</v>
      </c>
      <c r="I26414" s="7" t="n">
        <v>0</v>
      </c>
      <c r="J26414" s="7" t="n">
        <v>0</v>
      </c>
      <c r="K26414" s="7" t="n">
        <v>0</v>
      </c>
      <c r="L26414" s="7" t="n">
        <v>0</v>
      </c>
      <c r="M26414" s="7" t="n">
        <v>1</v>
      </c>
      <c r="N26414" s="7" t="n">
        <v>1.60000002384186</v>
      </c>
      <c r="O26414" s="7" t="n">
        <v>0.0900000035762787</v>
      </c>
      <c r="P26414" s="7" t="s">
        <v>15</v>
      </c>
      <c r="Q26414" s="7" t="s">
        <v>15</v>
      </c>
      <c r="R26414" s="7" t="n">
        <v>-1</v>
      </c>
      <c r="S26414" s="7" t="n">
        <v>0</v>
      </c>
      <c r="T26414" s="7" t="n">
        <v>0</v>
      </c>
      <c r="U26414" s="7" t="n">
        <v>0</v>
      </c>
      <c r="V26414" s="7" t="n">
        <v>0</v>
      </c>
    </row>
    <row r="26415" spans="1:22">
      <c r="A26415" t="s">
        <v>4</v>
      </c>
      <c r="B26415" s="4" t="s">
        <v>5</v>
      </c>
      <c r="C26415" s="4" t="s">
        <v>7</v>
      </c>
      <c r="D26415" s="4" t="s">
        <v>9</v>
      </c>
      <c r="E26415" s="4" t="s">
        <v>9</v>
      </c>
      <c r="F26415" s="4" t="s">
        <v>9</v>
      </c>
      <c r="G26415" s="4" t="s">
        <v>8</v>
      </c>
      <c r="H26415" s="4" t="s">
        <v>14</v>
      </c>
      <c r="I26415" s="4" t="s">
        <v>13</v>
      </c>
      <c r="J26415" s="4" t="s">
        <v>13</v>
      </c>
      <c r="K26415" s="4" t="s">
        <v>13</v>
      </c>
      <c r="L26415" s="4" t="s">
        <v>13</v>
      </c>
      <c r="M26415" s="4" t="s">
        <v>13</v>
      </c>
      <c r="N26415" s="4" t="s">
        <v>13</v>
      </c>
      <c r="O26415" s="4" t="s">
        <v>13</v>
      </c>
      <c r="P26415" s="4" t="s">
        <v>9</v>
      </c>
      <c r="Q26415" s="4" t="s">
        <v>9</v>
      </c>
      <c r="R26415" s="4" t="s">
        <v>14</v>
      </c>
      <c r="S26415" s="4" t="s">
        <v>8</v>
      </c>
      <c r="T26415" s="4" t="s">
        <v>14</v>
      </c>
      <c r="U26415" s="4" t="s">
        <v>14</v>
      </c>
      <c r="V26415" s="4" t="s">
        <v>7</v>
      </c>
    </row>
    <row r="26416" spans="1:22">
      <c r="A26416" t="n">
        <v>224834</v>
      </c>
      <c r="B26416" s="66" t="n">
        <v>19</v>
      </c>
      <c r="C26416" s="7" t="n">
        <v>7032</v>
      </c>
      <c r="D26416" s="7" t="s">
        <v>439</v>
      </c>
      <c r="E26416" s="7" t="s">
        <v>440</v>
      </c>
      <c r="F26416" s="7" t="s">
        <v>15</v>
      </c>
      <c r="G26416" s="7" t="n">
        <v>0</v>
      </c>
      <c r="H26416" s="7" t="n">
        <v>1</v>
      </c>
      <c r="I26416" s="7" t="n">
        <v>0</v>
      </c>
      <c r="J26416" s="7" t="n">
        <v>0</v>
      </c>
      <c r="K26416" s="7" t="n">
        <v>0</v>
      </c>
      <c r="L26416" s="7" t="n">
        <v>0</v>
      </c>
      <c r="M26416" s="7" t="n">
        <v>1</v>
      </c>
      <c r="N26416" s="7" t="n">
        <v>1.60000002384186</v>
      </c>
      <c r="O26416" s="7" t="n">
        <v>0.0900000035762787</v>
      </c>
      <c r="P26416" s="7" t="s">
        <v>15</v>
      </c>
      <c r="Q26416" s="7" t="s">
        <v>15</v>
      </c>
      <c r="R26416" s="7" t="n">
        <v>-1</v>
      </c>
      <c r="S26416" s="7" t="n">
        <v>0</v>
      </c>
      <c r="T26416" s="7" t="n">
        <v>0</v>
      </c>
      <c r="U26416" s="7" t="n">
        <v>0</v>
      </c>
      <c r="V26416" s="7" t="n">
        <v>0</v>
      </c>
    </row>
    <row r="26417" spans="1:22">
      <c r="A26417" t="s">
        <v>4</v>
      </c>
      <c r="B26417" s="4" t="s">
        <v>5</v>
      </c>
      <c r="C26417" s="4" t="s">
        <v>7</v>
      </c>
      <c r="D26417" s="4" t="s">
        <v>9</v>
      </c>
      <c r="E26417" s="4" t="s">
        <v>9</v>
      </c>
      <c r="F26417" s="4" t="s">
        <v>9</v>
      </c>
      <c r="G26417" s="4" t="s">
        <v>8</v>
      </c>
      <c r="H26417" s="4" t="s">
        <v>14</v>
      </c>
      <c r="I26417" s="4" t="s">
        <v>13</v>
      </c>
      <c r="J26417" s="4" t="s">
        <v>13</v>
      </c>
      <c r="K26417" s="4" t="s">
        <v>13</v>
      </c>
      <c r="L26417" s="4" t="s">
        <v>13</v>
      </c>
      <c r="M26417" s="4" t="s">
        <v>13</v>
      </c>
      <c r="N26417" s="4" t="s">
        <v>13</v>
      </c>
      <c r="O26417" s="4" t="s">
        <v>13</v>
      </c>
      <c r="P26417" s="4" t="s">
        <v>9</v>
      </c>
      <c r="Q26417" s="4" t="s">
        <v>9</v>
      </c>
      <c r="R26417" s="4" t="s">
        <v>14</v>
      </c>
      <c r="S26417" s="4" t="s">
        <v>8</v>
      </c>
      <c r="T26417" s="4" t="s">
        <v>14</v>
      </c>
      <c r="U26417" s="4" t="s">
        <v>14</v>
      </c>
      <c r="V26417" s="4" t="s">
        <v>7</v>
      </c>
    </row>
    <row r="26418" spans="1:22">
      <c r="A26418" t="n">
        <v>224904</v>
      </c>
      <c r="B26418" s="66" t="n">
        <v>19</v>
      </c>
      <c r="C26418" s="7" t="n">
        <v>11</v>
      </c>
      <c r="D26418" s="7" t="s">
        <v>436</v>
      </c>
      <c r="E26418" s="7" t="s">
        <v>423</v>
      </c>
      <c r="F26418" s="7" t="s">
        <v>15</v>
      </c>
      <c r="G26418" s="7" t="n">
        <v>0</v>
      </c>
      <c r="H26418" s="7" t="n">
        <v>1</v>
      </c>
      <c r="I26418" s="7" t="n">
        <v>0</v>
      </c>
      <c r="J26418" s="7" t="n">
        <v>0</v>
      </c>
      <c r="K26418" s="7" t="n">
        <v>0</v>
      </c>
      <c r="L26418" s="7" t="n">
        <v>0</v>
      </c>
      <c r="M26418" s="7" t="n">
        <v>1</v>
      </c>
      <c r="N26418" s="7" t="n">
        <v>1.60000002384186</v>
      </c>
      <c r="O26418" s="7" t="n">
        <v>0.0900000035762787</v>
      </c>
      <c r="P26418" s="7" t="s">
        <v>15</v>
      </c>
      <c r="Q26418" s="7" t="s">
        <v>15</v>
      </c>
      <c r="R26418" s="7" t="n">
        <v>-1</v>
      </c>
      <c r="S26418" s="7" t="n">
        <v>0</v>
      </c>
      <c r="T26418" s="7" t="n">
        <v>0</v>
      </c>
      <c r="U26418" s="7" t="n">
        <v>0</v>
      </c>
      <c r="V26418" s="7" t="n">
        <v>0</v>
      </c>
    </row>
    <row r="26419" spans="1:22">
      <c r="A26419" t="s">
        <v>4</v>
      </c>
      <c r="B26419" s="4" t="s">
        <v>5</v>
      </c>
      <c r="C26419" s="4" t="s">
        <v>7</v>
      </c>
    </row>
    <row r="26420" spans="1:22">
      <c r="A26420" t="n">
        <v>224983</v>
      </c>
      <c r="B26420" s="6" t="n">
        <v>12</v>
      </c>
      <c r="C26420" s="7" t="n">
        <v>6699</v>
      </c>
    </row>
    <row r="26421" spans="1:22">
      <c r="A26421" t="s">
        <v>4</v>
      </c>
      <c r="B26421" s="4" t="s">
        <v>5</v>
      </c>
      <c r="C26421" s="4" t="s">
        <v>7</v>
      </c>
      <c r="D26421" s="4" t="s">
        <v>9</v>
      </c>
      <c r="E26421" s="4" t="s">
        <v>9</v>
      </c>
      <c r="F26421" s="4" t="s">
        <v>9</v>
      </c>
      <c r="G26421" s="4" t="s">
        <v>8</v>
      </c>
      <c r="H26421" s="4" t="s">
        <v>14</v>
      </c>
      <c r="I26421" s="4" t="s">
        <v>13</v>
      </c>
      <c r="J26421" s="4" t="s">
        <v>13</v>
      </c>
      <c r="K26421" s="4" t="s">
        <v>13</v>
      </c>
      <c r="L26421" s="4" t="s">
        <v>13</v>
      </c>
      <c r="M26421" s="4" t="s">
        <v>13</v>
      </c>
      <c r="N26421" s="4" t="s">
        <v>13</v>
      </c>
      <c r="O26421" s="4" t="s">
        <v>13</v>
      </c>
      <c r="P26421" s="4" t="s">
        <v>9</v>
      </c>
      <c r="Q26421" s="4" t="s">
        <v>9</v>
      </c>
      <c r="R26421" s="4" t="s">
        <v>14</v>
      </c>
      <c r="S26421" s="4" t="s">
        <v>8</v>
      </c>
      <c r="T26421" s="4" t="s">
        <v>14</v>
      </c>
      <c r="U26421" s="4" t="s">
        <v>14</v>
      </c>
      <c r="V26421" s="4" t="s">
        <v>7</v>
      </c>
    </row>
    <row r="26422" spans="1:22">
      <c r="A26422" t="n">
        <v>224986</v>
      </c>
      <c r="B26422" s="66" t="n">
        <v>19</v>
      </c>
      <c r="C26422" s="7" t="n">
        <v>13</v>
      </c>
      <c r="D26422" s="7" t="s">
        <v>449</v>
      </c>
      <c r="E26422" s="7" t="s">
        <v>241</v>
      </c>
      <c r="F26422" s="7" t="s">
        <v>15</v>
      </c>
      <c r="G26422" s="7" t="n">
        <v>0</v>
      </c>
      <c r="H26422" s="7" t="n">
        <v>1</v>
      </c>
      <c r="I26422" s="7" t="n">
        <v>0</v>
      </c>
      <c r="J26422" s="7" t="n">
        <v>0</v>
      </c>
      <c r="K26422" s="7" t="n">
        <v>0</v>
      </c>
      <c r="L26422" s="7" t="n">
        <v>0</v>
      </c>
      <c r="M26422" s="7" t="n">
        <v>1</v>
      </c>
      <c r="N26422" s="7" t="n">
        <v>1.60000002384186</v>
      </c>
      <c r="O26422" s="7" t="n">
        <v>0.0900000035762787</v>
      </c>
      <c r="P26422" s="7" t="s">
        <v>15</v>
      </c>
      <c r="Q26422" s="7" t="s">
        <v>15</v>
      </c>
      <c r="R26422" s="7" t="n">
        <v>-1</v>
      </c>
      <c r="S26422" s="7" t="n">
        <v>0</v>
      </c>
      <c r="T26422" s="7" t="n">
        <v>0</v>
      </c>
      <c r="U26422" s="7" t="n">
        <v>0</v>
      </c>
      <c r="V26422" s="7" t="n">
        <v>0</v>
      </c>
    </row>
    <row r="26423" spans="1:22">
      <c r="A26423" t="s">
        <v>4</v>
      </c>
      <c r="B26423" s="4" t="s">
        <v>5</v>
      </c>
      <c r="C26423" s="4" t="s">
        <v>7</v>
      </c>
      <c r="D26423" s="4" t="s">
        <v>9</v>
      </c>
      <c r="E26423" s="4" t="s">
        <v>9</v>
      </c>
      <c r="F26423" s="4" t="s">
        <v>9</v>
      </c>
      <c r="G26423" s="4" t="s">
        <v>8</v>
      </c>
      <c r="H26423" s="4" t="s">
        <v>14</v>
      </c>
      <c r="I26423" s="4" t="s">
        <v>13</v>
      </c>
      <c r="J26423" s="4" t="s">
        <v>13</v>
      </c>
      <c r="K26423" s="4" t="s">
        <v>13</v>
      </c>
      <c r="L26423" s="4" t="s">
        <v>13</v>
      </c>
      <c r="M26423" s="4" t="s">
        <v>13</v>
      </c>
      <c r="N26423" s="4" t="s">
        <v>13</v>
      </c>
      <c r="O26423" s="4" t="s">
        <v>13</v>
      </c>
      <c r="P26423" s="4" t="s">
        <v>9</v>
      </c>
      <c r="Q26423" s="4" t="s">
        <v>9</v>
      </c>
      <c r="R26423" s="4" t="s">
        <v>14</v>
      </c>
      <c r="S26423" s="4" t="s">
        <v>8</v>
      </c>
      <c r="T26423" s="4" t="s">
        <v>14</v>
      </c>
      <c r="U26423" s="4" t="s">
        <v>14</v>
      </c>
      <c r="V26423" s="4" t="s">
        <v>7</v>
      </c>
    </row>
    <row r="26424" spans="1:22">
      <c r="A26424" t="n">
        <v>225069</v>
      </c>
      <c r="B26424" s="66" t="n">
        <v>19</v>
      </c>
      <c r="C26424" s="7" t="n">
        <v>80</v>
      </c>
      <c r="D26424" s="7" t="s">
        <v>450</v>
      </c>
      <c r="E26424" s="7" t="s">
        <v>451</v>
      </c>
      <c r="F26424" s="7" t="s">
        <v>15</v>
      </c>
      <c r="G26424" s="7" t="n">
        <v>0</v>
      </c>
      <c r="H26424" s="7" t="n">
        <v>1</v>
      </c>
      <c r="I26424" s="7" t="n">
        <v>0</v>
      </c>
      <c r="J26424" s="7" t="n">
        <v>0</v>
      </c>
      <c r="K26424" s="7" t="n">
        <v>0</v>
      </c>
      <c r="L26424" s="7" t="n">
        <v>0</v>
      </c>
      <c r="M26424" s="7" t="n">
        <v>1</v>
      </c>
      <c r="N26424" s="7" t="n">
        <v>1.60000002384186</v>
      </c>
      <c r="O26424" s="7" t="n">
        <v>0.0900000035762787</v>
      </c>
      <c r="P26424" s="7" t="s">
        <v>15</v>
      </c>
      <c r="Q26424" s="7" t="s">
        <v>15</v>
      </c>
      <c r="R26424" s="7" t="n">
        <v>-1</v>
      </c>
      <c r="S26424" s="7" t="n">
        <v>0</v>
      </c>
      <c r="T26424" s="7" t="n">
        <v>0</v>
      </c>
      <c r="U26424" s="7" t="n">
        <v>0</v>
      </c>
      <c r="V26424" s="7" t="n">
        <v>0</v>
      </c>
    </row>
    <row r="26425" spans="1:22">
      <c r="A26425" t="s">
        <v>4</v>
      </c>
      <c r="B26425" s="4" t="s">
        <v>5</v>
      </c>
      <c r="C26425" s="4" t="s">
        <v>7</v>
      </c>
      <c r="D26425" s="4" t="s">
        <v>9</v>
      </c>
      <c r="E26425" s="4" t="s">
        <v>9</v>
      </c>
      <c r="F26425" s="4" t="s">
        <v>9</v>
      </c>
      <c r="G26425" s="4" t="s">
        <v>8</v>
      </c>
      <c r="H26425" s="4" t="s">
        <v>14</v>
      </c>
      <c r="I26425" s="4" t="s">
        <v>13</v>
      </c>
      <c r="J26425" s="4" t="s">
        <v>13</v>
      </c>
      <c r="K26425" s="4" t="s">
        <v>13</v>
      </c>
      <c r="L26425" s="4" t="s">
        <v>13</v>
      </c>
      <c r="M26425" s="4" t="s">
        <v>13</v>
      </c>
      <c r="N26425" s="4" t="s">
        <v>13</v>
      </c>
      <c r="O26425" s="4" t="s">
        <v>13</v>
      </c>
      <c r="P26425" s="4" t="s">
        <v>9</v>
      </c>
      <c r="Q26425" s="4" t="s">
        <v>9</v>
      </c>
      <c r="R26425" s="4" t="s">
        <v>14</v>
      </c>
      <c r="S26425" s="4" t="s">
        <v>8</v>
      </c>
      <c r="T26425" s="4" t="s">
        <v>14</v>
      </c>
      <c r="U26425" s="4" t="s">
        <v>14</v>
      </c>
      <c r="V26425" s="4" t="s">
        <v>7</v>
      </c>
    </row>
    <row r="26426" spans="1:22">
      <c r="A26426" t="n">
        <v>225139</v>
      </c>
      <c r="B26426" s="66" t="n">
        <v>19</v>
      </c>
      <c r="C26426" s="7" t="n">
        <v>12</v>
      </c>
      <c r="D26426" s="7" t="s">
        <v>675</v>
      </c>
      <c r="E26426" s="7" t="s">
        <v>676</v>
      </c>
      <c r="F26426" s="7" t="s">
        <v>15</v>
      </c>
      <c r="G26426" s="7" t="n">
        <v>0</v>
      </c>
      <c r="H26426" s="7" t="n">
        <v>1</v>
      </c>
      <c r="I26426" s="7" t="n">
        <v>0</v>
      </c>
      <c r="J26426" s="7" t="n">
        <v>0</v>
      </c>
      <c r="K26426" s="7" t="n">
        <v>0</v>
      </c>
      <c r="L26426" s="7" t="n">
        <v>0</v>
      </c>
      <c r="M26426" s="7" t="n">
        <v>1</v>
      </c>
      <c r="N26426" s="7" t="n">
        <v>1.60000002384186</v>
      </c>
      <c r="O26426" s="7" t="n">
        <v>0.0900000035762787</v>
      </c>
      <c r="P26426" s="7" t="s">
        <v>15</v>
      </c>
      <c r="Q26426" s="7" t="s">
        <v>15</v>
      </c>
      <c r="R26426" s="7" t="n">
        <v>-1</v>
      </c>
      <c r="S26426" s="7" t="n">
        <v>0</v>
      </c>
      <c r="T26426" s="7" t="n">
        <v>0</v>
      </c>
      <c r="U26426" s="7" t="n">
        <v>0</v>
      </c>
      <c r="V26426" s="7" t="n">
        <v>0</v>
      </c>
    </row>
    <row r="26427" spans="1:22">
      <c r="A26427" t="s">
        <v>4</v>
      </c>
      <c r="B26427" s="4" t="s">
        <v>5</v>
      </c>
      <c r="C26427" s="4" t="s">
        <v>7</v>
      </c>
      <c r="D26427" s="4" t="s">
        <v>9</v>
      </c>
      <c r="E26427" s="4" t="s">
        <v>9</v>
      </c>
      <c r="F26427" s="4" t="s">
        <v>9</v>
      </c>
      <c r="G26427" s="4" t="s">
        <v>8</v>
      </c>
      <c r="H26427" s="4" t="s">
        <v>14</v>
      </c>
      <c r="I26427" s="4" t="s">
        <v>13</v>
      </c>
      <c r="J26427" s="4" t="s">
        <v>13</v>
      </c>
      <c r="K26427" s="4" t="s">
        <v>13</v>
      </c>
      <c r="L26427" s="4" t="s">
        <v>13</v>
      </c>
      <c r="M26427" s="4" t="s">
        <v>13</v>
      </c>
      <c r="N26427" s="4" t="s">
        <v>13</v>
      </c>
      <c r="O26427" s="4" t="s">
        <v>13</v>
      </c>
      <c r="P26427" s="4" t="s">
        <v>9</v>
      </c>
      <c r="Q26427" s="4" t="s">
        <v>9</v>
      </c>
      <c r="R26427" s="4" t="s">
        <v>14</v>
      </c>
      <c r="S26427" s="4" t="s">
        <v>8</v>
      </c>
      <c r="T26427" s="4" t="s">
        <v>14</v>
      </c>
      <c r="U26427" s="4" t="s">
        <v>14</v>
      </c>
      <c r="V26427" s="4" t="s">
        <v>7</v>
      </c>
    </row>
    <row r="26428" spans="1:22">
      <c r="A26428" t="n">
        <v>225211</v>
      </c>
      <c r="B26428" s="66" t="n">
        <v>19</v>
      </c>
      <c r="C26428" s="7" t="n">
        <v>107</v>
      </c>
      <c r="D26428" s="7" t="s">
        <v>827</v>
      </c>
      <c r="E26428" s="7" t="s">
        <v>251</v>
      </c>
      <c r="F26428" s="7" t="s">
        <v>15</v>
      </c>
      <c r="G26428" s="7" t="n">
        <v>0</v>
      </c>
      <c r="H26428" s="7" t="n">
        <v>1</v>
      </c>
      <c r="I26428" s="7" t="n">
        <v>0</v>
      </c>
      <c r="J26428" s="7" t="n">
        <v>0</v>
      </c>
      <c r="K26428" s="7" t="n">
        <v>0</v>
      </c>
      <c r="L26428" s="7" t="n">
        <v>0</v>
      </c>
      <c r="M26428" s="7" t="n">
        <v>1</v>
      </c>
      <c r="N26428" s="7" t="n">
        <v>1.60000002384186</v>
      </c>
      <c r="O26428" s="7" t="n">
        <v>0.0900000035762787</v>
      </c>
      <c r="P26428" s="7" t="s">
        <v>15</v>
      </c>
      <c r="Q26428" s="7" t="s">
        <v>15</v>
      </c>
      <c r="R26428" s="7" t="n">
        <v>-1</v>
      </c>
      <c r="S26428" s="7" t="n">
        <v>0</v>
      </c>
      <c r="T26428" s="7" t="n">
        <v>0</v>
      </c>
      <c r="U26428" s="7" t="n">
        <v>0</v>
      </c>
      <c r="V26428" s="7" t="n">
        <v>0</v>
      </c>
    </row>
    <row r="26429" spans="1:22">
      <c r="A26429" t="s">
        <v>4</v>
      </c>
      <c r="B26429" s="4" t="s">
        <v>5</v>
      </c>
      <c r="C26429" s="4" t="s">
        <v>7</v>
      </c>
      <c r="D26429" s="4" t="s">
        <v>9</v>
      </c>
      <c r="E26429" s="4" t="s">
        <v>9</v>
      </c>
      <c r="F26429" s="4" t="s">
        <v>9</v>
      </c>
      <c r="G26429" s="4" t="s">
        <v>8</v>
      </c>
      <c r="H26429" s="4" t="s">
        <v>14</v>
      </c>
      <c r="I26429" s="4" t="s">
        <v>13</v>
      </c>
      <c r="J26429" s="4" t="s">
        <v>13</v>
      </c>
      <c r="K26429" s="4" t="s">
        <v>13</v>
      </c>
      <c r="L26429" s="4" t="s">
        <v>13</v>
      </c>
      <c r="M26429" s="4" t="s">
        <v>13</v>
      </c>
      <c r="N26429" s="4" t="s">
        <v>13</v>
      </c>
      <c r="O26429" s="4" t="s">
        <v>13</v>
      </c>
      <c r="P26429" s="4" t="s">
        <v>9</v>
      </c>
      <c r="Q26429" s="4" t="s">
        <v>9</v>
      </c>
      <c r="R26429" s="4" t="s">
        <v>14</v>
      </c>
      <c r="S26429" s="4" t="s">
        <v>8</v>
      </c>
      <c r="T26429" s="4" t="s">
        <v>14</v>
      </c>
      <c r="U26429" s="4" t="s">
        <v>14</v>
      </c>
      <c r="V26429" s="4" t="s">
        <v>7</v>
      </c>
    </row>
    <row r="26430" spans="1:22">
      <c r="A26430" t="n">
        <v>225294</v>
      </c>
      <c r="B26430" s="66" t="n">
        <v>19</v>
      </c>
      <c r="C26430" s="7" t="n">
        <v>108</v>
      </c>
      <c r="D26430" s="7" t="s">
        <v>577</v>
      </c>
      <c r="E26430" s="7" t="s">
        <v>261</v>
      </c>
      <c r="F26430" s="7" t="s">
        <v>15</v>
      </c>
      <c r="G26430" s="7" t="n">
        <v>0</v>
      </c>
      <c r="H26430" s="7" t="n">
        <v>1</v>
      </c>
      <c r="I26430" s="7" t="n">
        <v>0</v>
      </c>
      <c r="J26430" s="7" t="n">
        <v>0</v>
      </c>
      <c r="K26430" s="7" t="n">
        <v>0</v>
      </c>
      <c r="L26430" s="7" t="n">
        <v>0</v>
      </c>
      <c r="M26430" s="7" t="n">
        <v>1</v>
      </c>
      <c r="N26430" s="7" t="n">
        <v>1.60000002384186</v>
      </c>
      <c r="O26430" s="7" t="n">
        <v>0.0900000035762787</v>
      </c>
      <c r="P26430" s="7" t="s">
        <v>15</v>
      </c>
      <c r="Q26430" s="7" t="s">
        <v>15</v>
      </c>
      <c r="R26430" s="7" t="n">
        <v>-1</v>
      </c>
      <c r="S26430" s="7" t="n">
        <v>0</v>
      </c>
      <c r="T26430" s="7" t="n">
        <v>0</v>
      </c>
      <c r="U26430" s="7" t="n">
        <v>0</v>
      </c>
      <c r="V26430" s="7" t="n">
        <v>0</v>
      </c>
    </row>
    <row r="26431" spans="1:22">
      <c r="A26431" t="s">
        <v>4</v>
      </c>
      <c r="B26431" s="4" t="s">
        <v>5</v>
      </c>
      <c r="C26431" s="4" t="s">
        <v>7</v>
      </c>
      <c r="D26431" s="4" t="s">
        <v>9</v>
      </c>
      <c r="E26431" s="4" t="s">
        <v>9</v>
      </c>
      <c r="F26431" s="4" t="s">
        <v>9</v>
      </c>
      <c r="G26431" s="4" t="s">
        <v>8</v>
      </c>
      <c r="H26431" s="4" t="s">
        <v>14</v>
      </c>
      <c r="I26431" s="4" t="s">
        <v>13</v>
      </c>
      <c r="J26431" s="4" t="s">
        <v>13</v>
      </c>
      <c r="K26431" s="4" t="s">
        <v>13</v>
      </c>
      <c r="L26431" s="4" t="s">
        <v>13</v>
      </c>
      <c r="M26431" s="4" t="s">
        <v>13</v>
      </c>
      <c r="N26431" s="4" t="s">
        <v>13</v>
      </c>
      <c r="O26431" s="4" t="s">
        <v>13</v>
      </c>
      <c r="P26431" s="4" t="s">
        <v>9</v>
      </c>
      <c r="Q26431" s="4" t="s">
        <v>9</v>
      </c>
      <c r="R26431" s="4" t="s">
        <v>14</v>
      </c>
      <c r="S26431" s="4" t="s">
        <v>8</v>
      </c>
      <c r="T26431" s="4" t="s">
        <v>14</v>
      </c>
      <c r="U26431" s="4" t="s">
        <v>14</v>
      </c>
      <c r="V26431" s="4" t="s">
        <v>7</v>
      </c>
    </row>
    <row r="26432" spans="1:22">
      <c r="A26432" t="n">
        <v>225371</v>
      </c>
      <c r="B26432" s="66" t="n">
        <v>19</v>
      </c>
      <c r="C26432" s="7" t="n">
        <v>90</v>
      </c>
      <c r="D26432" s="7" t="s">
        <v>785</v>
      </c>
      <c r="E26432" s="7" t="s">
        <v>255</v>
      </c>
      <c r="F26432" s="7" t="s">
        <v>15</v>
      </c>
      <c r="G26432" s="7" t="n">
        <v>0</v>
      </c>
      <c r="H26432" s="7" t="n">
        <v>1</v>
      </c>
      <c r="I26432" s="7" t="n">
        <v>0</v>
      </c>
      <c r="J26432" s="7" t="n">
        <v>0</v>
      </c>
      <c r="K26432" s="7" t="n">
        <v>0</v>
      </c>
      <c r="L26432" s="7" t="n">
        <v>0</v>
      </c>
      <c r="M26432" s="7" t="n">
        <v>1</v>
      </c>
      <c r="N26432" s="7" t="n">
        <v>1.60000002384186</v>
      </c>
      <c r="O26432" s="7" t="n">
        <v>0.0900000035762787</v>
      </c>
      <c r="P26432" s="7" t="s">
        <v>15</v>
      </c>
      <c r="Q26432" s="7" t="s">
        <v>15</v>
      </c>
      <c r="R26432" s="7" t="n">
        <v>-1</v>
      </c>
      <c r="S26432" s="7" t="n">
        <v>0</v>
      </c>
      <c r="T26432" s="7" t="n">
        <v>0</v>
      </c>
      <c r="U26432" s="7" t="n">
        <v>0</v>
      </c>
      <c r="V26432" s="7" t="n">
        <v>0</v>
      </c>
    </row>
    <row r="26433" spans="1:22">
      <c r="A26433" t="s">
        <v>4</v>
      </c>
      <c r="B26433" s="4" t="s">
        <v>5</v>
      </c>
      <c r="C26433" s="4" t="s">
        <v>7</v>
      </c>
      <c r="D26433" s="4" t="s">
        <v>9</v>
      </c>
      <c r="E26433" s="4" t="s">
        <v>9</v>
      </c>
      <c r="F26433" s="4" t="s">
        <v>9</v>
      </c>
      <c r="G26433" s="4" t="s">
        <v>8</v>
      </c>
      <c r="H26433" s="4" t="s">
        <v>14</v>
      </c>
      <c r="I26433" s="4" t="s">
        <v>13</v>
      </c>
      <c r="J26433" s="4" t="s">
        <v>13</v>
      </c>
      <c r="K26433" s="4" t="s">
        <v>13</v>
      </c>
      <c r="L26433" s="4" t="s">
        <v>13</v>
      </c>
      <c r="M26433" s="4" t="s">
        <v>13</v>
      </c>
      <c r="N26433" s="4" t="s">
        <v>13</v>
      </c>
      <c r="O26433" s="4" t="s">
        <v>13</v>
      </c>
      <c r="P26433" s="4" t="s">
        <v>9</v>
      </c>
      <c r="Q26433" s="4" t="s">
        <v>9</v>
      </c>
      <c r="R26433" s="4" t="s">
        <v>14</v>
      </c>
      <c r="S26433" s="4" t="s">
        <v>8</v>
      </c>
      <c r="T26433" s="4" t="s">
        <v>14</v>
      </c>
      <c r="U26433" s="4" t="s">
        <v>14</v>
      </c>
      <c r="V26433" s="4" t="s">
        <v>7</v>
      </c>
    </row>
    <row r="26434" spans="1:22">
      <c r="A26434" t="n">
        <v>225455</v>
      </c>
      <c r="B26434" s="66" t="n">
        <v>19</v>
      </c>
      <c r="C26434" s="7" t="n">
        <v>94</v>
      </c>
      <c r="D26434" s="7" t="s">
        <v>968</v>
      </c>
      <c r="E26434" s="7" t="s">
        <v>257</v>
      </c>
      <c r="F26434" s="7" t="s">
        <v>15</v>
      </c>
      <c r="G26434" s="7" t="n">
        <v>0</v>
      </c>
      <c r="H26434" s="7" t="n">
        <v>1</v>
      </c>
      <c r="I26434" s="7" t="n">
        <v>0</v>
      </c>
      <c r="J26434" s="7" t="n">
        <v>0</v>
      </c>
      <c r="K26434" s="7" t="n">
        <v>0</v>
      </c>
      <c r="L26434" s="7" t="n">
        <v>0</v>
      </c>
      <c r="M26434" s="7" t="n">
        <v>1</v>
      </c>
      <c r="N26434" s="7" t="n">
        <v>1.60000002384186</v>
      </c>
      <c r="O26434" s="7" t="n">
        <v>0.0900000035762787</v>
      </c>
      <c r="P26434" s="7" t="s">
        <v>15</v>
      </c>
      <c r="Q26434" s="7" t="s">
        <v>15</v>
      </c>
      <c r="R26434" s="7" t="n">
        <v>-1</v>
      </c>
      <c r="S26434" s="7" t="n">
        <v>0</v>
      </c>
      <c r="T26434" s="7" t="n">
        <v>0</v>
      </c>
      <c r="U26434" s="7" t="n">
        <v>0</v>
      </c>
      <c r="V26434" s="7" t="n">
        <v>0</v>
      </c>
    </row>
    <row r="26435" spans="1:22">
      <c r="A26435" t="s">
        <v>4</v>
      </c>
      <c r="B26435" s="4" t="s">
        <v>5</v>
      </c>
      <c r="C26435" s="4" t="s">
        <v>7</v>
      </c>
      <c r="D26435" s="4" t="s">
        <v>9</v>
      </c>
      <c r="E26435" s="4" t="s">
        <v>9</v>
      </c>
      <c r="F26435" s="4" t="s">
        <v>9</v>
      </c>
      <c r="G26435" s="4" t="s">
        <v>8</v>
      </c>
      <c r="H26435" s="4" t="s">
        <v>14</v>
      </c>
      <c r="I26435" s="4" t="s">
        <v>13</v>
      </c>
      <c r="J26435" s="4" t="s">
        <v>13</v>
      </c>
      <c r="K26435" s="4" t="s">
        <v>13</v>
      </c>
      <c r="L26435" s="4" t="s">
        <v>13</v>
      </c>
      <c r="M26435" s="4" t="s">
        <v>13</v>
      </c>
      <c r="N26435" s="4" t="s">
        <v>13</v>
      </c>
      <c r="O26435" s="4" t="s">
        <v>13</v>
      </c>
      <c r="P26435" s="4" t="s">
        <v>9</v>
      </c>
      <c r="Q26435" s="4" t="s">
        <v>9</v>
      </c>
      <c r="R26435" s="4" t="s">
        <v>14</v>
      </c>
      <c r="S26435" s="4" t="s">
        <v>8</v>
      </c>
      <c r="T26435" s="4" t="s">
        <v>14</v>
      </c>
      <c r="U26435" s="4" t="s">
        <v>14</v>
      </c>
      <c r="V26435" s="4" t="s">
        <v>7</v>
      </c>
    </row>
    <row r="26436" spans="1:22">
      <c r="A26436" t="n">
        <v>225543</v>
      </c>
      <c r="B26436" s="66" t="n">
        <v>19</v>
      </c>
      <c r="C26436" s="7" t="n">
        <v>106</v>
      </c>
      <c r="D26436" s="7" t="s">
        <v>574</v>
      </c>
      <c r="E26436" s="7" t="s">
        <v>576</v>
      </c>
      <c r="F26436" s="7" t="s">
        <v>15</v>
      </c>
      <c r="G26436" s="7" t="n">
        <v>0</v>
      </c>
      <c r="H26436" s="7" t="n">
        <v>1</v>
      </c>
      <c r="I26436" s="7" t="n">
        <v>0</v>
      </c>
      <c r="J26436" s="7" t="n">
        <v>0</v>
      </c>
      <c r="K26436" s="7" t="n">
        <v>0</v>
      </c>
      <c r="L26436" s="7" t="n">
        <v>0</v>
      </c>
      <c r="M26436" s="7" t="n">
        <v>1</v>
      </c>
      <c r="N26436" s="7" t="n">
        <v>1.60000002384186</v>
      </c>
      <c r="O26436" s="7" t="n">
        <v>0.0900000035762787</v>
      </c>
      <c r="P26436" s="7" t="s">
        <v>15</v>
      </c>
      <c r="Q26436" s="7" t="s">
        <v>15</v>
      </c>
      <c r="R26436" s="7" t="n">
        <v>-1</v>
      </c>
      <c r="S26436" s="7" t="n">
        <v>0</v>
      </c>
      <c r="T26436" s="7" t="n">
        <v>0</v>
      </c>
      <c r="U26436" s="7" t="n">
        <v>0</v>
      </c>
      <c r="V26436" s="7" t="n">
        <v>0</v>
      </c>
    </row>
    <row r="26437" spans="1:22">
      <c r="A26437" t="s">
        <v>4</v>
      </c>
      <c r="B26437" s="4" t="s">
        <v>5</v>
      </c>
      <c r="C26437" s="4" t="s">
        <v>7</v>
      </c>
      <c r="D26437" s="4" t="s">
        <v>8</v>
      </c>
      <c r="E26437" s="4" t="s">
        <v>8</v>
      </c>
      <c r="F26437" s="4" t="s">
        <v>9</v>
      </c>
    </row>
    <row r="26438" spans="1:22">
      <c r="A26438" t="n">
        <v>225622</v>
      </c>
      <c r="B26438" s="22" t="n">
        <v>20</v>
      </c>
      <c r="C26438" s="7" t="n">
        <v>0</v>
      </c>
      <c r="D26438" s="7" t="n">
        <v>3</v>
      </c>
      <c r="E26438" s="7" t="n">
        <v>10</v>
      </c>
      <c r="F26438" s="7" t="s">
        <v>96</v>
      </c>
    </row>
    <row r="26439" spans="1:22">
      <c r="A26439" t="s">
        <v>4</v>
      </c>
      <c r="B26439" s="4" t="s">
        <v>5</v>
      </c>
      <c r="C26439" s="4" t="s">
        <v>7</v>
      </c>
    </row>
    <row r="26440" spans="1:22">
      <c r="A26440" t="n">
        <v>225640</v>
      </c>
      <c r="B26440" s="25" t="n">
        <v>16</v>
      </c>
      <c r="C26440" s="7" t="n">
        <v>0</v>
      </c>
    </row>
    <row r="26441" spans="1:22">
      <c r="A26441" t="s">
        <v>4</v>
      </c>
      <c r="B26441" s="4" t="s">
        <v>5</v>
      </c>
      <c r="C26441" s="4" t="s">
        <v>7</v>
      </c>
      <c r="D26441" s="4" t="s">
        <v>8</v>
      </c>
      <c r="E26441" s="4" t="s">
        <v>8</v>
      </c>
      <c r="F26441" s="4" t="s">
        <v>9</v>
      </c>
    </row>
    <row r="26442" spans="1:22">
      <c r="A26442" t="n">
        <v>225643</v>
      </c>
      <c r="B26442" s="22" t="n">
        <v>20</v>
      </c>
      <c r="C26442" s="7" t="n">
        <v>1</v>
      </c>
      <c r="D26442" s="7" t="n">
        <v>3</v>
      </c>
      <c r="E26442" s="7" t="n">
        <v>10</v>
      </c>
      <c r="F26442" s="7" t="s">
        <v>96</v>
      </c>
    </row>
    <row r="26443" spans="1:22">
      <c r="A26443" t="s">
        <v>4</v>
      </c>
      <c r="B26443" s="4" t="s">
        <v>5</v>
      </c>
      <c r="C26443" s="4" t="s">
        <v>7</v>
      </c>
    </row>
    <row r="26444" spans="1:22">
      <c r="A26444" t="n">
        <v>225661</v>
      </c>
      <c r="B26444" s="25" t="n">
        <v>16</v>
      </c>
      <c r="C26444" s="7" t="n">
        <v>0</v>
      </c>
    </row>
    <row r="26445" spans="1:22">
      <c r="A26445" t="s">
        <v>4</v>
      </c>
      <c r="B26445" s="4" t="s">
        <v>5</v>
      </c>
      <c r="C26445" s="4" t="s">
        <v>7</v>
      </c>
      <c r="D26445" s="4" t="s">
        <v>8</v>
      </c>
      <c r="E26445" s="4" t="s">
        <v>8</v>
      </c>
      <c r="F26445" s="4" t="s">
        <v>9</v>
      </c>
    </row>
    <row r="26446" spans="1:22">
      <c r="A26446" t="n">
        <v>225664</v>
      </c>
      <c r="B26446" s="22" t="n">
        <v>20</v>
      </c>
      <c r="C26446" s="7" t="n">
        <v>2</v>
      </c>
      <c r="D26446" s="7" t="n">
        <v>3</v>
      </c>
      <c r="E26446" s="7" t="n">
        <v>10</v>
      </c>
      <c r="F26446" s="7" t="s">
        <v>96</v>
      </c>
    </row>
    <row r="26447" spans="1:22">
      <c r="A26447" t="s">
        <v>4</v>
      </c>
      <c r="B26447" s="4" t="s">
        <v>5</v>
      </c>
      <c r="C26447" s="4" t="s">
        <v>7</v>
      </c>
    </row>
    <row r="26448" spans="1:22">
      <c r="A26448" t="n">
        <v>225682</v>
      </c>
      <c r="B26448" s="25" t="n">
        <v>16</v>
      </c>
      <c r="C26448" s="7" t="n">
        <v>0</v>
      </c>
    </row>
    <row r="26449" spans="1:22">
      <c r="A26449" t="s">
        <v>4</v>
      </c>
      <c r="B26449" s="4" t="s">
        <v>5</v>
      </c>
      <c r="C26449" s="4" t="s">
        <v>7</v>
      </c>
      <c r="D26449" s="4" t="s">
        <v>8</v>
      </c>
      <c r="E26449" s="4" t="s">
        <v>8</v>
      </c>
      <c r="F26449" s="4" t="s">
        <v>9</v>
      </c>
    </row>
    <row r="26450" spans="1:22">
      <c r="A26450" t="n">
        <v>225685</v>
      </c>
      <c r="B26450" s="22" t="n">
        <v>20</v>
      </c>
      <c r="C26450" s="7" t="n">
        <v>3</v>
      </c>
      <c r="D26450" s="7" t="n">
        <v>3</v>
      </c>
      <c r="E26450" s="7" t="n">
        <v>10</v>
      </c>
      <c r="F26450" s="7" t="s">
        <v>96</v>
      </c>
    </row>
    <row r="26451" spans="1:22">
      <c r="A26451" t="s">
        <v>4</v>
      </c>
      <c r="B26451" s="4" t="s">
        <v>5</v>
      </c>
      <c r="C26451" s="4" t="s">
        <v>7</v>
      </c>
    </row>
    <row r="26452" spans="1:22">
      <c r="A26452" t="n">
        <v>225703</v>
      </c>
      <c r="B26452" s="25" t="n">
        <v>16</v>
      </c>
      <c r="C26452" s="7" t="n">
        <v>0</v>
      </c>
    </row>
    <row r="26453" spans="1:22">
      <c r="A26453" t="s">
        <v>4</v>
      </c>
      <c r="B26453" s="4" t="s">
        <v>5</v>
      </c>
      <c r="C26453" s="4" t="s">
        <v>7</v>
      </c>
      <c r="D26453" s="4" t="s">
        <v>8</v>
      </c>
      <c r="E26453" s="4" t="s">
        <v>8</v>
      </c>
      <c r="F26453" s="4" t="s">
        <v>9</v>
      </c>
    </row>
    <row r="26454" spans="1:22">
      <c r="A26454" t="n">
        <v>225706</v>
      </c>
      <c r="B26454" s="22" t="n">
        <v>20</v>
      </c>
      <c r="C26454" s="7" t="n">
        <v>4</v>
      </c>
      <c r="D26454" s="7" t="n">
        <v>3</v>
      </c>
      <c r="E26454" s="7" t="n">
        <v>10</v>
      </c>
      <c r="F26454" s="7" t="s">
        <v>96</v>
      </c>
    </row>
    <row r="26455" spans="1:22">
      <c r="A26455" t="s">
        <v>4</v>
      </c>
      <c r="B26455" s="4" t="s">
        <v>5</v>
      </c>
      <c r="C26455" s="4" t="s">
        <v>7</v>
      </c>
    </row>
    <row r="26456" spans="1:22">
      <c r="A26456" t="n">
        <v>225724</v>
      </c>
      <c r="B26456" s="25" t="n">
        <v>16</v>
      </c>
      <c r="C26456" s="7" t="n">
        <v>0</v>
      </c>
    </row>
    <row r="26457" spans="1:22">
      <c r="A26457" t="s">
        <v>4</v>
      </c>
      <c r="B26457" s="4" t="s">
        <v>5</v>
      </c>
      <c r="C26457" s="4" t="s">
        <v>7</v>
      </c>
      <c r="D26457" s="4" t="s">
        <v>8</v>
      </c>
      <c r="E26457" s="4" t="s">
        <v>8</v>
      </c>
      <c r="F26457" s="4" t="s">
        <v>9</v>
      </c>
    </row>
    <row r="26458" spans="1:22">
      <c r="A26458" t="n">
        <v>225727</v>
      </c>
      <c r="B26458" s="22" t="n">
        <v>20</v>
      </c>
      <c r="C26458" s="7" t="n">
        <v>5</v>
      </c>
      <c r="D26458" s="7" t="n">
        <v>3</v>
      </c>
      <c r="E26458" s="7" t="n">
        <v>10</v>
      </c>
      <c r="F26458" s="7" t="s">
        <v>96</v>
      </c>
    </row>
    <row r="26459" spans="1:22">
      <c r="A26459" t="s">
        <v>4</v>
      </c>
      <c r="B26459" s="4" t="s">
        <v>5</v>
      </c>
      <c r="C26459" s="4" t="s">
        <v>7</v>
      </c>
    </row>
    <row r="26460" spans="1:22">
      <c r="A26460" t="n">
        <v>225745</v>
      </c>
      <c r="B26460" s="25" t="n">
        <v>16</v>
      </c>
      <c r="C26460" s="7" t="n">
        <v>0</v>
      </c>
    </row>
    <row r="26461" spans="1:22">
      <c r="A26461" t="s">
        <v>4</v>
      </c>
      <c r="B26461" s="4" t="s">
        <v>5</v>
      </c>
      <c r="C26461" s="4" t="s">
        <v>7</v>
      </c>
      <c r="D26461" s="4" t="s">
        <v>8</v>
      </c>
      <c r="E26461" s="4" t="s">
        <v>8</v>
      </c>
      <c r="F26461" s="4" t="s">
        <v>9</v>
      </c>
    </row>
    <row r="26462" spans="1:22">
      <c r="A26462" t="n">
        <v>225748</v>
      </c>
      <c r="B26462" s="22" t="n">
        <v>20</v>
      </c>
      <c r="C26462" s="7" t="n">
        <v>6</v>
      </c>
      <c r="D26462" s="7" t="n">
        <v>3</v>
      </c>
      <c r="E26462" s="7" t="n">
        <v>10</v>
      </c>
      <c r="F26462" s="7" t="s">
        <v>96</v>
      </c>
    </row>
    <row r="26463" spans="1:22">
      <c r="A26463" t="s">
        <v>4</v>
      </c>
      <c r="B26463" s="4" t="s">
        <v>5</v>
      </c>
      <c r="C26463" s="4" t="s">
        <v>7</v>
      </c>
    </row>
    <row r="26464" spans="1:22">
      <c r="A26464" t="n">
        <v>225766</v>
      </c>
      <c r="B26464" s="25" t="n">
        <v>16</v>
      </c>
      <c r="C26464" s="7" t="n">
        <v>0</v>
      </c>
    </row>
    <row r="26465" spans="1:6">
      <c r="A26465" t="s">
        <v>4</v>
      </c>
      <c r="B26465" s="4" t="s">
        <v>5</v>
      </c>
      <c r="C26465" s="4" t="s">
        <v>7</v>
      </c>
      <c r="D26465" s="4" t="s">
        <v>8</v>
      </c>
      <c r="E26465" s="4" t="s">
        <v>8</v>
      </c>
      <c r="F26465" s="4" t="s">
        <v>9</v>
      </c>
    </row>
    <row r="26466" spans="1:6">
      <c r="A26466" t="n">
        <v>225769</v>
      </c>
      <c r="B26466" s="22" t="n">
        <v>20</v>
      </c>
      <c r="C26466" s="7" t="n">
        <v>7</v>
      </c>
      <c r="D26466" s="7" t="n">
        <v>3</v>
      </c>
      <c r="E26466" s="7" t="n">
        <v>10</v>
      </c>
      <c r="F26466" s="7" t="s">
        <v>96</v>
      </c>
    </row>
    <row r="26467" spans="1:6">
      <c r="A26467" t="s">
        <v>4</v>
      </c>
      <c r="B26467" s="4" t="s">
        <v>5</v>
      </c>
      <c r="C26467" s="4" t="s">
        <v>7</v>
      </c>
    </row>
    <row r="26468" spans="1:6">
      <c r="A26468" t="n">
        <v>225787</v>
      </c>
      <c r="B26468" s="25" t="n">
        <v>16</v>
      </c>
      <c r="C26468" s="7" t="n">
        <v>0</v>
      </c>
    </row>
    <row r="26469" spans="1:6">
      <c r="A26469" t="s">
        <v>4</v>
      </c>
      <c r="B26469" s="4" t="s">
        <v>5</v>
      </c>
      <c r="C26469" s="4" t="s">
        <v>7</v>
      </c>
      <c r="D26469" s="4" t="s">
        <v>8</v>
      </c>
      <c r="E26469" s="4" t="s">
        <v>8</v>
      </c>
      <c r="F26469" s="4" t="s">
        <v>9</v>
      </c>
    </row>
    <row r="26470" spans="1:6">
      <c r="A26470" t="n">
        <v>225790</v>
      </c>
      <c r="B26470" s="22" t="n">
        <v>20</v>
      </c>
      <c r="C26470" s="7" t="n">
        <v>8</v>
      </c>
      <c r="D26470" s="7" t="n">
        <v>3</v>
      </c>
      <c r="E26470" s="7" t="n">
        <v>10</v>
      </c>
      <c r="F26470" s="7" t="s">
        <v>96</v>
      </c>
    </row>
    <row r="26471" spans="1:6">
      <c r="A26471" t="s">
        <v>4</v>
      </c>
      <c r="B26471" s="4" t="s">
        <v>5</v>
      </c>
      <c r="C26471" s="4" t="s">
        <v>7</v>
      </c>
    </row>
    <row r="26472" spans="1:6">
      <c r="A26472" t="n">
        <v>225808</v>
      </c>
      <c r="B26472" s="25" t="n">
        <v>16</v>
      </c>
      <c r="C26472" s="7" t="n">
        <v>0</v>
      </c>
    </row>
    <row r="26473" spans="1:6">
      <c r="A26473" t="s">
        <v>4</v>
      </c>
      <c r="B26473" s="4" t="s">
        <v>5</v>
      </c>
      <c r="C26473" s="4" t="s">
        <v>7</v>
      </c>
      <c r="D26473" s="4" t="s">
        <v>8</v>
      </c>
      <c r="E26473" s="4" t="s">
        <v>8</v>
      </c>
      <c r="F26473" s="4" t="s">
        <v>9</v>
      </c>
    </row>
    <row r="26474" spans="1:6">
      <c r="A26474" t="n">
        <v>225811</v>
      </c>
      <c r="B26474" s="22" t="n">
        <v>20</v>
      </c>
      <c r="C26474" s="7" t="n">
        <v>9</v>
      </c>
      <c r="D26474" s="7" t="n">
        <v>3</v>
      </c>
      <c r="E26474" s="7" t="n">
        <v>10</v>
      </c>
      <c r="F26474" s="7" t="s">
        <v>96</v>
      </c>
    </row>
    <row r="26475" spans="1:6">
      <c r="A26475" t="s">
        <v>4</v>
      </c>
      <c r="B26475" s="4" t="s">
        <v>5</v>
      </c>
      <c r="C26475" s="4" t="s">
        <v>7</v>
      </c>
    </row>
    <row r="26476" spans="1:6">
      <c r="A26476" t="n">
        <v>225829</v>
      </c>
      <c r="B26476" s="25" t="n">
        <v>16</v>
      </c>
      <c r="C26476" s="7" t="n">
        <v>0</v>
      </c>
    </row>
    <row r="26477" spans="1:6">
      <c r="A26477" t="s">
        <v>4</v>
      </c>
      <c r="B26477" s="4" t="s">
        <v>5</v>
      </c>
      <c r="C26477" s="4" t="s">
        <v>7</v>
      </c>
      <c r="D26477" s="4" t="s">
        <v>8</v>
      </c>
      <c r="E26477" s="4" t="s">
        <v>8</v>
      </c>
      <c r="F26477" s="4" t="s">
        <v>9</v>
      </c>
    </row>
    <row r="26478" spans="1:6">
      <c r="A26478" t="n">
        <v>225832</v>
      </c>
      <c r="B26478" s="22" t="n">
        <v>20</v>
      </c>
      <c r="C26478" s="7" t="n">
        <v>7032</v>
      </c>
      <c r="D26478" s="7" t="n">
        <v>3</v>
      </c>
      <c r="E26478" s="7" t="n">
        <v>10</v>
      </c>
      <c r="F26478" s="7" t="s">
        <v>96</v>
      </c>
    </row>
    <row r="26479" spans="1:6">
      <c r="A26479" t="s">
        <v>4</v>
      </c>
      <c r="B26479" s="4" t="s">
        <v>5</v>
      </c>
      <c r="C26479" s="4" t="s">
        <v>7</v>
      </c>
    </row>
    <row r="26480" spans="1:6">
      <c r="A26480" t="n">
        <v>225850</v>
      </c>
      <c r="B26480" s="25" t="n">
        <v>16</v>
      </c>
      <c r="C26480" s="7" t="n">
        <v>0</v>
      </c>
    </row>
    <row r="26481" spans="1:6">
      <c r="A26481" t="s">
        <v>4</v>
      </c>
      <c r="B26481" s="4" t="s">
        <v>5</v>
      </c>
      <c r="C26481" s="4" t="s">
        <v>7</v>
      </c>
      <c r="D26481" s="4" t="s">
        <v>8</v>
      </c>
      <c r="E26481" s="4" t="s">
        <v>8</v>
      </c>
      <c r="F26481" s="4" t="s">
        <v>9</v>
      </c>
    </row>
    <row r="26482" spans="1:6">
      <c r="A26482" t="n">
        <v>225853</v>
      </c>
      <c r="B26482" s="22" t="n">
        <v>20</v>
      </c>
      <c r="C26482" s="7" t="n">
        <v>11</v>
      </c>
      <c r="D26482" s="7" t="n">
        <v>3</v>
      </c>
      <c r="E26482" s="7" t="n">
        <v>10</v>
      </c>
      <c r="F26482" s="7" t="s">
        <v>96</v>
      </c>
    </row>
    <row r="26483" spans="1:6">
      <c r="A26483" t="s">
        <v>4</v>
      </c>
      <c r="B26483" s="4" t="s">
        <v>5</v>
      </c>
      <c r="C26483" s="4" t="s">
        <v>7</v>
      </c>
    </row>
    <row r="26484" spans="1:6">
      <c r="A26484" t="n">
        <v>225871</v>
      </c>
      <c r="B26484" s="25" t="n">
        <v>16</v>
      </c>
      <c r="C26484" s="7" t="n">
        <v>0</v>
      </c>
    </row>
    <row r="26485" spans="1:6">
      <c r="A26485" t="s">
        <v>4</v>
      </c>
      <c r="B26485" s="4" t="s">
        <v>5</v>
      </c>
      <c r="C26485" s="4" t="s">
        <v>7</v>
      </c>
      <c r="D26485" s="4" t="s">
        <v>8</v>
      </c>
      <c r="E26485" s="4" t="s">
        <v>8</v>
      </c>
      <c r="F26485" s="4" t="s">
        <v>9</v>
      </c>
    </row>
    <row r="26486" spans="1:6">
      <c r="A26486" t="n">
        <v>225874</v>
      </c>
      <c r="B26486" s="22" t="n">
        <v>20</v>
      </c>
      <c r="C26486" s="7" t="n">
        <v>13</v>
      </c>
      <c r="D26486" s="7" t="n">
        <v>3</v>
      </c>
      <c r="E26486" s="7" t="n">
        <v>10</v>
      </c>
      <c r="F26486" s="7" t="s">
        <v>96</v>
      </c>
    </row>
    <row r="26487" spans="1:6">
      <c r="A26487" t="s">
        <v>4</v>
      </c>
      <c r="B26487" s="4" t="s">
        <v>5</v>
      </c>
      <c r="C26487" s="4" t="s">
        <v>7</v>
      </c>
    </row>
    <row r="26488" spans="1:6">
      <c r="A26488" t="n">
        <v>225892</v>
      </c>
      <c r="B26488" s="25" t="n">
        <v>16</v>
      </c>
      <c r="C26488" s="7" t="n">
        <v>0</v>
      </c>
    </row>
    <row r="26489" spans="1:6">
      <c r="A26489" t="s">
        <v>4</v>
      </c>
      <c r="B26489" s="4" t="s">
        <v>5</v>
      </c>
      <c r="C26489" s="4" t="s">
        <v>7</v>
      </c>
      <c r="D26489" s="4" t="s">
        <v>8</v>
      </c>
      <c r="E26489" s="4" t="s">
        <v>8</v>
      </c>
      <c r="F26489" s="4" t="s">
        <v>9</v>
      </c>
    </row>
    <row r="26490" spans="1:6">
      <c r="A26490" t="n">
        <v>225895</v>
      </c>
      <c r="B26490" s="22" t="n">
        <v>20</v>
      </c>
      <c r="C26490" s="7" t="n">
        <v>80</v>
      </c>
      <c r="D26490" s="7" t="n">
        <v>3</v>
      </c>
      <c r="E26490" s="7" t="n">
        <v>10</v>
      </c>
      <c r="F26490" s="7" t="s">
        <v>96</v>
      </c>
    </row>
    <row r="26491" spans="1:6">
      <c r="A26491" t="s">
        <v>4</v>
      </c>
      <c r="B26491" s="4" t="s">
        <v>5</v>
      </c>
      <c r="C26491" s="4" t="s">
        <v>7</v>
      </c>
    </row>
    <row r="26492" spans="1:6">
      <c r="A26492" t="n">
        <v>225913</v>
      </c>
      <c r="B26492" s="25" t="n">
        <v>16</v>
      </c>
      <c r="C26492" s="7" t="n">
        <v>0</v>
      </c>
    </row>
    <row r="26493" spans="1:6">
      <c r="A26493" t="s">
        <v>4</v>
      </c>
      <c r="B26493" s="4" t="s">
        <v>5</v>
      </c>
      <c r="C26493" s="4" t="s">
        <v>7</v>
      </c>
      <c r="D26493" s="4" t="s">
        <v>8</v>
      </c>
      <c r="E26493" s="4" t="s">
        <v>8</v>
      </c>
      <c r="F26493" s="4" t="s">
        <v>9</v>
      </c>
    </row>
    <row r="26494" spans="1:6">
      <c r="A26494" t="n">
        <v>225916</v>
      </c>
      <c r="B26494" s="22" t="n">
        <v>20</v>
      </c>
      <c r="C26494" s="7" t="n">
        <v>12</v>
      </c>
      <c r="D26494" s="7" t="n">
        <v>3</v>
      </c>
      <c r="E26494" s="7" t="n">
        <v>10</v>
      </c>
      <c r="F26494" s="7" t="s">
        <v>96</v>
      </c>
    </row>
    <row r="26495" spans="1:6">
      <c r="A26495" t="s">
        <v>4</v>
      </c>
      <c r="B26495" s="4" t="s">
        <v>5</v>
      </c>
      <c r="C26495" s="4" t="s">
        <v>7</v>
      </c>
    </row>
    <row r="26496" spans="1:6">
      <c r="A26496" t="n">
        <v>225934</v>
      </c>
      <c r="B26496" s="25" t="n">
        <v>16</v>
      </c>
      <c r="C26496" s="7" t="n">
        <v>0</v>
      </c>
    </row>
    <row r="26497" spans="1:6">
      <c r="A26497" t="s">
        <v>4</v>
      </c>
      <c r="B26497" s="4" t="s">
        <v>5</v>
      </c>
      <c r="C26497" s="4" t="s">
        <v>7</v>
      </c>
      <c r="D26497" s="4" t="s">
        <v>8</v>
      </c>
      <c r="E26497" s="4" t="s">
        <v>8</v>
      </c>
      <c r="F26497" s="4" t="s">
        <v>9</v>
      </c>
    </row>
    <row r="26498" spans="1:6">
      <c r="A26498" t="n">
        <v>225937</v>
      </c>
      <c r="B26498" s="22" t="n">
        <v>20</v>
      </c>
      <c r="C26498" s="7" t="n">
        <v>107</v>
      </c>
      <c r="D26498" s="7" t="n">
        <v>3</v>
      </c>
      <c r="E26498" s="7" t="n">
        <v>10</v>
      </c>
      <c r="F26498" s="7" t="s">
        <v>96</v>
      </c>
    </row>
    <row r="26499" spans="1:6">
      <c r="A26499" t="s">
        <v>4</v>
      </c>
      <c r="B26499" s="4" t="s">
        <v>5</v>
      </c>
      <c r="C26499" s="4" t="s">
        <v>7</v>
      </c>
    </row>
    <row r="26500" spans="1:6">
      <c r="A26500" t="n">
        <v>225955</v>
      </c>
      <c r="B26500" s="25" t="n">
        <v>16</v>
      </c>
      <c r="C26500" s="7" t="n">
        <v>0</v>
      </c>
    </row>
    <row r="26501" spans="1:6">
      <c r="A26501" t="s">
        <v>4</v>
      </c>
      <c r="B26501" s="4" t="s">
        <v>5</v>
      </c>
      <c r="C26501" s="4" t="s">
        <v>7</v>
      </c>
      <c r="D26501" s="4" t="s">
        <v>8</v>
      </c>
      <c r="E26501" s="4" t="s">
        <v>8</v>
      </c>
      <c r="F26501" s="4" t="s">
        <v>9</v>
      </c>
    </row>
    <row r="26502" spans="1:6">
      <c r="A26502" t="n">
        <v>225958</v>
      </c>
      <c r="B26502" s="22" t="n">
        <v>20</v>
      </c>
      <c r="C26502" s="7" t="n">
        <v>108</v>
      </c>
      <c r="D26502" s="7" t="n">
        <v>3</v>
      </c>
      <c r="E26502" s="7" t="n">
        <v>10</v>
      </c>
      <c r="F26502" s="7" t="s">
        <v>96</v>
      </c>
    </row>
    <row r="26503" spans="1:6">
      <c r="A26503" t="s">
        <v>4</v>
      </c>
      <c r="B26503" s="4" t="s">
        <v>5</v>
      </c>
      <c r="C26503" s="4" t="s">
        <v>7</v>
      </c>
    </row>
    <row r="26504" spans="1:6">
      <c r="A26504" t="n">
        <v>225976</v>
      </c>
      <c r="B26504" s="25" t="n">
        <v>16</v>
      </c>
      <c r="C26504" s="7" t="n">
        <v>0</v>
      </c>
    </row>
    <row r="26505" spans="1:6">
      <c r="A26505" t="s">
        <v>4</v>
      </c>
      <c r="B26505" s="4" t="s">
        <v>5</v>
      </c>
      <c r="C26505" s="4" t="s">
        <v>7</v>
      </c>
      <c r="D26505" s="4" t="s">
        <v>8</v>
      </c>
      <c r="E26505" s="4" t="s">
        <v>8</v>
      </c>
      <c r="F26505" s="4" t="s">
        <v>9</v>
      </c>
    </row>
    <row r="26506" spans="1:6">
      <c r="A26506" t="n">
        <v>225979</v>
      </c>
      <c r="B26506" s="22" t="n">
        <v>20</v>
      </c>
      <c r="C26506" s="7" t="n">
        <v>90</v>
      </c>
      <c r="D26506" s="7" t="n">
        <v>3</v>
      </c>
      <c r="E26506" s="7" t="n">
        <v>10</v>
      </c>
      <c r="F26506" s="7" t="s">
        <v>96</v>
      </c>
    </row>
    <row r="26507" spans="1:6">
      <c r="A26507" t="s">
        <v>4</v>
      </c>
      <c r="B26507" s="4" t="s">
        <v>5</v>
      </c>
      <c r="C26507" s="4" t="s">
        <v>7</v>
      </c>
    </row>
    <row r="26508" spans="1:6">
      <c r="A26508" t="n">
        <v>225997</v>
      </c>
      <c r="B26508" s="25" t="n">
        <v>16</v>
      </c>
      <c r="C26508" s="7" t="n">
        <v>0</v>
      </c>
    </row>
    <row r="26509" spans="1:6">
      <c r="A26509" t="s">
        <v>4</v>
      </c>
      <c r="B26509" s="4" t="s">
        <v>5</v>
      </c>
      <c r="C26509" s="4" t="s">
        <v>7</v>
      </c>
      <c r="D26509" s="4" t="s">
        <v>8</v>
      </c>
      <c r="E26509" s="4" t="s">
        <v>8</v>
      </c>
      <c r="F26509" s="4" t="s">
        <v>9</v>
      </c>
    </row>
    <row r="26510" spans="1:6">
      <c r="A26510" t="n">
        <v>226000</v>
      </c>
      <c r="B26510" s="22" t="n">
        <v>20</v>
      </c>
      <c r="C26510" s="7" t="n">
        <v>94</v>
      </c>
      <c r="D26510" s="7" t="n">
        <v>3</v>
      </c>
      <c r="E26510" s="7" t="n">
        <v>10</v>
      </c>
      <c r="F26510" s="7" t="s">
        <v>96</v>
      </c>
    </row>
    <row r="26511" spans="1:6">
      <c r="A26511" t="s">
        <v>4</v>
      </c>
      <c r="B26511" s="4" t="s">
        <v>5</v>
      </c>
      <c r="C26511" s="4" t="s">
        <v>7</v>
      </c>
    </row>
    <row r="26512" spans="1:6">
      <c r="A26512" t="n">
        <v>226018</v>
      </c>
      <c r="B26512" s="25" t="n">
        <v>16</v>
      </c>
      <c r="C26512" s="7" t="n">
        <v>0</v>
      </c>
    </row>
    <row r="26513" spans="1:6">
      <c r="A26513" t="s">
        <v>4</v>
      </c>
      <c r="B26513" s="4" t="s">
        <v>5</v>
      </c>
      <c r="C26513" s="4" t="s">
        <v>7</v>
      </c>
      <c r="D26513" s="4" t="s">
        <v>8</v>
      </c>
      <c r="E26513" s="4" t="s">
        <v>8</v>
      </c>
      <c r="F26513" s="4" t="s">
        <v>9</v>
      </c>
    </row>
    <row r="26514" spans="1:6">
      <c r="A26514" t="n">
        <v>226021</v>
      </c>
      <c r="B26514" s="22" t="n">
        <v>20</v>
      </c>
      <c r="C26514" s="7" t="n">
        <v>106</v>
      </c>
      <c r="D26514" s="7" t="n">
        <v>3</v>
      </c>
      <c r="E26514" s="7" t="n">
        <v>10</v>
      </c>
      <c r="F26514" s="7" t="s">
        <v>96</v>
      </c>
    </row>
    <row r="26515" spans="1:6">
      <c r="A26515" t="s">
        <v>4</v>
      </c>
      <c r="B26515" s="4" t="s">
        <v>5</v>
      </c>
      <c r="C26515" s="4" t="s">
        <v>7</v>
      </c>
    </row>
    <row r="26516" spans="1:6">
      <c r="A26516" t="n">
        <v>226039</v>
      </c>
      <c r="B26516" s="25" t="n">
        <v>16</v>
      </c>
      <c r="C26516" s="7" t="n">
        <v>0</v>
      </c>
    </row>
    <row r="26517" spans="1:6">
      <c r="A26517" t="s">
        <v>4</v>
      </c>
      <c r="B26517" s="4" t="s">
        <v>5</v>
      </c>
      <c r="C26517" s="4" t="s">
        <v>8</v>
      </c>
      <c r="D26517" s="4" t="s">
        <v>9</v>
      </c>
    </row>
    <row r="26518" spans="1:6">
      <c r="A26518" t="n">
        <v>226042</v>
      </c>
      <c r="B26518" s="9" t="n">
        <v>2</v>
      </c>
      <c r="C26518" s="7" t="n">
        <v>10</v>
      </c>
      <c r="D26518" s="7" t="s">
        <v>191</v>
      </c>
    </row>
    <row r="26519" spans="1:6">
      <c r="A26519" t="s">
        <v>4</v>
      </c>
      <c r="B26519" s="4" t="s">
        <v>5</v>
      </c>
      <c r="C26519" s="4" t="s">
        <v>8</v>
      </c>
      <c r="D26519" s="4" t="s">
        <v>9</v>
      </c>
    </row>
    <row r="26520" spans="1:6">
      <c r="A26520" t="n">
        <v>226068</v>
      </c>
      <c r="B26520" s="100" t="n">
        <v>38</v>
      </c>
      <c r="C26520" s="7" t="n">
        <v>0</v>
      </c>
      <c r="D26520" s="7" t="s">
        <v>1331</v>
      </c>
    </row>
    <row r="26521" spans="1:6">
      <c r="A26521" t="s">
        <v>4</v>
      </c>
      <c r="B26521" s="4" t="s">
        <v>5</v>
      </c>
      <c r="C26521" s="4" t="s">
        <v>8</v>
      </c>
      <c r="D26521" s="4" t="s">
        <v>7</v>
      </c>
      <c r="E26521" s="4" t="s">
        <v>9</v>
      </c>
      <c r="F26521" s="4" t="s">
        <v>9</v>
      </c>
      <c r="G26521" s="4" t="s">
        <v>14</v>
      </c>
      <c r="H26521" s="4" t="s">
        <v>14</v>
      </c>
      <c r="I26521" s="4" t="s">
        <v>14</v>
      </c>
      <c r="J26521" s="4" t="s">
        <v>14</v>
      </c>
      <c r="K26521" s="4" t="s">
        <v>14</v>
      </c>
      <c r="L26521" s="4" t="s">
        <v>14</v>
      </c>
      <c r="M26521" s="4" t="s">
        <v>14</v>
      </c>
      <c r="N26521" s="4" t="s">
        <v>14</v>
      </c>
      <c r="O26521" s="4" t="s">
        <v>14</v>
      </c>
    </row>
    <row r="26522" spans="1:6">
      <c r="A26522" t="n">
        <v>226079</v>
      </c>
      <c r="B26522" s="101" t="n">
        <v>37</v>
      </c>
      <c r="C26522" s="7" t="n">
        <v>0</v>
      </c>
      <c r="D26522" s="7" t="n">
        <v>12</v>
      </c>
      <c r="E26522" s="7" t="s">
        <v>1331</v>
      </c>
      <c r="F26522" s="7" t="s">
        <v>1332</v>
      </c>
      <c r="G26522" s="7" t="n">
        <v>0</v>
      </c>
      <c r="H26522" s="7" t="n">
        <v>0</v>
      </c>
      <c r="I26522" s="7" t="n">
        <v>0</v>
      </c>
      <c r="J26522" s="7" t="n">
        <v>0</v>
      </c>
      <c r="K26522" s="7" t="n">
        <v>0</v>
      </c>
      <c r="L26522" s="7" t="n">
        <v>0</v>
      </c>
      <c r="M26522" s="7" t="n">
        <v>1065353216</v>
      </c>
      <c r="N26522" s="7" t="n">
        <v>1065353216</v>
      </c>
      <c r="O26522" s="7" t="n">
        <v>1065353216</v>
      </c>
    </row>
    <row r="26523" spans="1:6">
      <c r="A26523" t="s">
        <v>4</v>
      </c>
      <c r="B26523" s="4" t="s">
        <v>5</v>
      </c>
      <c r="C26523" s="4" t="s">
        <v>8</v>
      </c>
      <c r="D26523" s="4" t="s">
        <v>7</v>
      </c>
      <c r="E26523" s="4" t="s">
        <v>9</v>
      </c>
      <c r="F26523" s="4" t="s">
        <v>9</v>
      </c>
      <c r="G26523" s="4" t="s">
        <v>8</v>
      </c>
    </row>
    <row r="26524" spans="1:6">
      <c r="A26524" t="n">
        <v>226139</v>
      </c>
      <c r="B26524" s="102" t="n">
        <v>32</v>
      </c>
      <c r="C26524" s="7" t="n">
        <v>0</v>
      </c>
      <c r="D26524" s="7" t="n">
        <v>12</v>
      </c>
      <c r="E26524" s="7" t="s">
        <v>15</v>
      </c>
      <c r="F26524" s="7" t="s">
        <v>1332</v>
      </c>
      <c r="G26524" s="7" t="n">
        <v>1</v>
      </c>
    </row>
    <row r="26525" spans="1:6">
      <c r="A26525" t="s">
        <v>4</v>
      </c>
      <c r="B26525" s="4" t="s">
        <v>5</v>
      </c>
      <c r="C26525" s="4" t="s">
        <v>7</v>
      </c>
      <c r="D26525" s="4" t="s">
        <v>8</v>
      </c>
      <c r="E26525" s="4" t="s">
        <v>8</v>
      </c>
      <c r="F26525" s="4" t="s">
        <v>9</v>
      </c>
    </row>
    <row r="26526" spans="1:6">
      <c r="A26526" t="n">
        <v>226156</v>
      </c>
      <c r="B26526" s="59" t="n">
        <v>47</v>
      </c>
      <c r="C26526" s="7" t="n">
        <v>80</v>
      </c>
      <c r="D26526" s="7" t="n">
        <v>0</v>
      </c>
      <c r="E26526" s="7" t="n">
        <v>0</v>
      </c>
      <c r="F26526" s="7" t="s">
        <v>249</v>
      </c>
    </row>
    <row r="26527" spans="1:6">
      <c r="A26527" t="s">
        <v>4</v>
      </c>
      <c r="B26527" s="4" t="s">
        <v>5</v>
      </c>
      <c r="C26527" s="4" t="s">
        <v>7</v>
      </c>
      <c r="D26527" s="4" t="s">
        <v>8</v>
      </c>
      <c r="E26527" s="4" t="s">
        <v>8</v>
      </c>
      <c r="F26527" s="4" t="s">
        <v>9</v>
      </c>
    </row>
    <row r="26528" spans="1:6">
      <c r="A26528" t="n">
        <v>226177</v>
      </c>
      <c r="B26528" s="59" t="n">
        <v>47</v>
      </c>
      <c r="C26528" s="7" t="n">
        <v>107</v>
      </c>
      <c r="D26528" s="7" t="n">
        <v>0</v>
      </c>
      <c r="E26528" s="7" t="n">
        <v>0</v>
      </c>
      <c r="F26528" s="7" t="s">
        <v>249</v>
      </c>
    </row>
    <row r="26529" spans="1:15">
      <c r="A26529" t="s">
        <v>4</v>
      </c>
      <c r="B26529" s="4" t="s">
        <v>5</v>
      </c>
      <c r="C26529" s="4" t="s">
        <v>7</v>
      </c>
      <c r="D26529" s="4" t="s">
        <v>8</v>
      </c>
      <c r="E26529" s="4" t="s">
        <v>8</v>
      </c>
      <c r="F26529" s="4" t="s">
        <v>9</v>
      </c>
    </row>
    <row r="26530" spans="1:15">
      <c r="A26530" t="n">
        <v>226198</v>
      </c>
      <c r="B26530" s="59" t="n">
        <v>47</v>
      </c>
      <c r="C26530" s="7" t="n">
        <v>108</v>
      </c>
      <c r="D26530" s="7" t="n">
        <v>0</v>
      </c>
      <c r="E26530" s="7" t="n">
        <v>0</v>
      </c>
      <c r="F26530" s="7" t="s">
        <v>249</v>
      </c>
    </row>
    <row r="26531" spans="1:15">
      <c r="A26531" t="s">
        <v>4</v>
      </c>
      <c r="B26531" s="4" t="s">
        <v>5</v>
      </c>
      <c r="C26531" s="4" t="s">
        <v>7</v>
      </c>
      <c r="D26531" s="4" t="s">
        <v>8</v>
      </c>
      <c r="E26531" s="4" t="s">
        <v>8</v>
      </c>
      <c r="F26531" s="4" t="s">
        <v>9</v>
      </c>
    </row>
    <row r="26532" spans="1:15">
      <c r="A26532" t="n">
        <v>226219</v>
      </c>
      <c r="B26532" s="59" t="n">
        <v>47</v>
      </c>
      <c r="C26532" s="7" t="n">
        <v>90</v>
      </c>
      <c r="D26532" s="7" t="n">
        <v>0</v>
      </c>
      <c r="E26532" s="7" t="n">
        <v>0</v>
      </c>
      <c r="F26532" s="7" t="s">
        <v>249</v>
      </c>
    </row>
    <row r="26533" spans="1:15">
      <c r="A26533" t="s">
        <v>4</v>
      </c>
      <c r="B26533" s="4" t="s">
        <v>5</v>
      </c>
      <c r="C26533" s="4" t="s">
        <v>7</v>
      </c>
      <c r="D26533" s="4" t="s">
        <v>8</v>
      </c>
      <c r="E26533" s="4" t="s">
        <v>8</v>
      </c>
      <c r="F26533" s="4" t="s">
        <v>9</v>
      </c>
    </row>
    <row r="26534" spans="1:15">
      <c r="A26534" t="n">
        <v>226240</v>
      </c>
      <c r="B26534" s="59" t="n">
        <v>47</v>
      </c>
      <c r="C26534" s="7" t="n">
        <v>94</v>
      </c>
      <c r="D26534" s="7" t="n">
        <v>0</v>
      </c>
      <c r="E26534" s="7" t="n">
        <v>0</v>
      </c>
      <c r="F26534" s="7" t="s">
        <v>249</v>
      </c>
    </row>
    <row r="26535" spans="1:15">
      <c r="A26535" t="s">
        <v>4</v>
      </c>
      <c r="B26535" s="4" t="s">
        <v>5</v>
      </c>
      <c r="C26535" s="4" t="s">
        <v>7</v>
      </c>
      <c r="D26535" s="4" t="s">
        <v>8</v>
      </c>
      <c r="E26535" s="4" t="s">
        <v>8</v>
      </c>
      <c r="F26535" s="4" t="s">
        <v>9</v>
      </c>
    </row>
    <row r="26536" spans="1:15">
      <c r="A26536" t="n">
        <v>226261</v>
      </c>
      <c r="B26536" s="59" t="n">
        <v>47</v>
      </c>
      <c r="C26536" s="7" t="n">
        <v>106</v>
      </c>
      <c r="D26536" s="7" t="n">
        <v>0</v>
      </c>
      <c r="E26536" s="7" t="n">
        <v>0</v>
      </c>
      <c r="F26536" s="7" t="s">
        <v>249</v>
      </c>
    </row>
    <row r="26537" spans="1:15">
      <c r="A26537" t="s">
        <v>4</v>
      </c>
      <c r="B26537" s="4" t="s">
        <v>5</v>
      </c>
      <c r="C26537" s="4" t="s">
        <v>8</v>
      </c>
      <c r="D26537" s="4" t="s">
        <v>7</v>
      </c>
      <c r="E26537" s="4" t="s">
        <v>8</v>
      </c>
      <c r="F26537" s="4" t="s">
        <v>9</v>
      </c>
      <c r="G26537" s="4" t="s">
        <v>9</v>
      </c>
      <c r="H26537" s="4" t="s">
        <v>9</v>
      </c>
      <c r="I26537" s="4" t="s">
        <v>9</v>
      </c>
      <c r="J26537" s="4" t="s">
        <v>9</v>
      </c>
      <c r="K26537" s="4" t="s">
        <v>9</v>
      </c>
      <c r="L26537" s="4" t="s">
        <v>9</v>
      </c>
      <c r="M26537" s="4" t="s">
        <v>9</v>
      </c>
      <c r="N26537" s="4" t="s">
        <v>9</v>
      </c>
      <c r="O26537" s="4" t="s">
        <v>9</v>
      </c>
      <c r="P26537" s="4" t="s">
        <v>9</v>
      </c>
      <c r="Q26537" s="4" t="s">
        <v>9</v>
      </c>
      <c r="R26537" s="4" t="s">
        <v>9</v>
      </c>
      <c r="S26537" s="4" t="s">
        <v>9</v>
      </c>
      <c r="T26537" s="4" t="s">
        <v>9</v>
      </c>
      <c r="U26537" s="4" t="s">
        <v>9</v>
      </c>
    </row>
    <row r="26538" spans="1:15">
      <c r="A26538" t="n">
        <v>226282</v>
      </c>
      <c r="B26538" s="51" t="n">
        <v>36</v>
      </c>
      <c r="C26538" s="7" t="n">
        <v>8</v>
      </c>
      <c r="D26538" s="7" t="n">
        <v>11</v>
      </c>
      <c r="E26538" s="7" t="n">
        <v>0</v>
      </c>
      <c r="F26538" s="7" t="s">
        <v>237</v>
      </c>
      <c r="G26538" s="7" t="s">
        <v>15</v>
      </c>
      <c r="H26538" s="7" t="s">
        <v>15</v>
      </c>
      <c r="I26538" s="7" t="s">
        <v>15</v>
      </c>
      <c r="J26538" s="7" t="s">
        <v>15</v>
      </c>
      <c r="K26538" s="7" t="s">
        <v>15</v>
      </c>
      <c r="L26538" s="7" t="s">
        <v>15</v>
      </c>
      <c r="M26538" s="7" t="s">
        <v>15</v>
      </c>
      <c r="N26538" s="7" t="s">
        <v>15</v>
      </c>
      <c r="O26538" s="7" t="s">
        <v>15</v>
      </c>
      <c r="P26538" s="7" t="s">
        <v>15</v>
      </c>
      <c r="Q26538" s="7" t="s">
        <v>15</v>
      </c>
      <c r="R26538" s="7" t="s">
        <v>15</v>
      </c>
      <c r="S26538" s="7" t="s">
        <v>15</v>
      </c>
      <c r="T26538" s="7" t="s">
        <v>15</v>
      </c>
      <c r="U26538" s="7" t="s">
        <v>15</v>
      </c>
    </row>
    <row r="26539" spans="1:15">
      <c r="A26539" t="s">
        <v>4</v>
      </c>
      <c r="B26539" s="4" t="s">
        <v>5</v>
      </c>
      <c r="C26539" s="4" t="s">
        <v>8</v>
      </c>
      <c r="D26539" s="4" t="s">
        <v>7</v>
      </c>
      <c r="E26539" s="4" t="s">
        <v>8</v>
      </c>
      <c r="F26539" s="4" t="s">
        <v>9</v>
      </c>
      <c r="G26539" s="4" t="s">
        <v>9</v>
      </c>
      <c r="H26539" s="4" t="s">
        <v>9</v>
      </c>
      <c r="I26539" s="4" t="s">
        <v>9</v>
      </c>
      <c r="J26539" s="4" t="s">
        <v>9</v>
      </c>
      <c r="K26539" s="4" t="s">
        <v>9</v>
      </c>
      <c r="L26539" s="4" t="s">
        <v>9</v>
      </c>
      <c r="M26539" s="4" t="s">
        <v>9</v>
      </c>
      <c r="N26539" s="4" t="s">
        <v>9</v>
      </c>
      <c r="O26539" s="4" t="s">
        <v>9</v>
      </c>
      <c r="P26539" s="4" t="s">
        <v>9</v>
      </c>
      <c r="Q26539" s="4" t="s">
        <v>9</v>
      </c>
      <c r="R26539" s="4" t="s">
        <v>9</v>
      </c>
      <c r="S26539" s="4" t="s">
        <v>9</v>
      </c>
      <c r="T26539" s="4" t="s">
        <v>9</v>
      </c>
      <c r="U26539" s="4" t="s">
        <v>9</v>
      </c>
    </row>
    <row r="26540" spans="1:15">
      <c r="A26540" t="n">
        <v>226316</v>
      </c>
      <c r="B26540" s="51" t="n">
        <v>36</v>
      </c>
      <c r="C26540" s="7" t="n">
        <v>8</v>
      </c>
      <c r="D26540" s="7" t="n">
        <v>8</v>
      </c>
      <c r="E26540" s="7" t="n">
        <v>0</v>
      </c>
      <c r="F26540" s="7" t="s">
        <v>258</v>
      </c>
      <c r="G26540" s="7" t="s">
        <v>15</v>
      </c>
      <c r="H26540" s="7" t="s">
        <v>15</v>
      </c>
      <c r="I26540" s="7" t="s">
        <v>15</v>
      </c>
      <c r="J26540" s="7" t="s">
        <v>15</v>
      </c>
      <c r="K26540" s="7" t="s">
        <v>15</v>
      </c>
      <c r="L26540" s="7" t="s">
        <v>15</v>
      </c>
      <c r="M26540" s="7" t="s">
        <v>15</v>
      </c>
      <c r="N26540" s="7" t="s">
        <v>15</v>
      </c>
      <c r="O26540" s="7" t="s">
        <v>15</v>
      </c>
      <c r="P26540" s="7" t="s">
        <v>15</v>
      </c>
      <c r="Q26540" s="7" t="s">
        <v>15</v>
      </c>
      <c r="R26540" s="7" t="s">
        <v>15</v>
      </c>
      <c r="S26540" s="7" t="s">
        <v>15</v>
      </c>
      <c r="T26540" s="7" t="s">
        <v>15</v>
      </c>
      <c r="U26540" s="7" t="s">
        <v>15</v>
      </c>
    </row>
    <row r="26541" spans="1:15">
      <c r="A26541" t="s">
        <v>4</v>
      </c>
      <c r="B26541" s="4" t="s">
        <v>5</v>
      </c>
      <c r="C26541" s="4" t="s">
        <v>8</v>
      </c>
      <c r="D26541" s="4" t="s">
        <v>7</v>
      </c>
      <c r="E26541" s="4" t="s">
        <v>8</v>
      </c>
      <c r="F26541" s="4" t="s">
        <v>9</v>
      </c>
      <c r="G26541" s="4" t="s">
        <v>9</v>
      </c>
      <c r="H26541" s="4" t="s">
        <v>9</v>
      </c>
      <c r="I26541" s="4" t="s">
        <v>9</v>
      </c>
      <c r="J26541" s="4" t="s">
        <v>9</v>
      </c>
      <c r="K26541" s="4" t="s">
        <v>9</v>
      </c>
      <c r="L26541" s="4" t="s">
        <v>9</v>
      </c>
      <c r="M26541" s="4" t="s">
        <v>9</v>
      </c>
      <c r="N26541" s="4" t="s">
        <v>9</v>
      </c>
      <c r="O26541" s="4" t="s">
        <v>9</v>
      </c>
      <c r="P26541" s="4" t="s">
        <v>9</v>
      </c>
      <c r="Q26541" s="4" t="s">
        <v>9</v>
      </c>
      <c r="R26541" s="4" t="s">
        <v>9</v>
      </c>
      <c r="S26541" s="4" t="s">
        <v>9</v>
      </c>
      <c r="T26541" s="4" t="s">
        <v>9</v>
      </c>
      <c r="U26541" s="4" t="s">
        <v>9</v>
      </c>
    </row>
    <row r="26542" spans="1:15">
      <c r="A26542" t="n">
        <v>226349</v>
      </c>
      <c r="B26542" s="51" t="n">
        <v>36</v>
      </c>
      <c r="C26542" s="7" t="n">
        <v>8</v>
      </c>
      <c r="D26542" s="7" t="n">
        <v>12</v>
      </c>
      <c r="E26542" s="7" t="n">
        <v>0</v>
      </c>
      <c r="F26542" s="7" t="s">
        <v>245</v>
      </c>
      <c r="G26542" s="7" t="s">
        <v>15</v>
      </c>
      <c r="H26542" s="7" t="s">
        <v>15</v>
      </c>
      <c r="I26542" s="7" t="s">
        <v>15</v>
      </c>
      <c r="J26542" s="7" t="s">
        <v>15</v>
      </c>
      <c r="K26542" s="7" t="s">
        <v>15</v>
      </c>
      <c r="L26542" s="7" t="s">
        <v>15</v>
      </c>
      <c r="M26542" s="7" t="s">
        <v>15</v>
      </c>
      <c r="N26542" s="7" t="s">
        <v>15</v>
      </c>
      <c r="O26542" s="7" t="s">
        <v>15</v>
      </c>
      <c r="P26542" s="7" t="s">
        <v>15</v>
      </c>
      <c r="Q26542" s="7" t="s">
        <v>15</v>
      </c>
      <c r="R26542" s="7" t="s">
        <v>15</v>
      </c>
      <c r="S26542" s="7" t="s">
        <v>15</v>
      </c>
      <c r="T26542" s="7" t="s">
        <v>15</v>
      </c>
      <c r="U26542" s="7" t="s">
        <v>15</v>
      </c>
    </row>
    <row r="26543" spans="1:15">
      <c r="A26543" t="s">
        <v>4</v>
      </c>
      <c r="B26543" s="4" t="s">
        <v>5</v>
      </c>
      <c r="C26543" s="4" t="s">
        <v>8</v>
      </c>
      <c r="D26543" s="4" t="s">
        <v>7</v>
      </c>
      <c r="E26543" s="4" t="s">
        <v>8</v>
      </c>
      <c r="F26543" s="4" t="s">
        <v>9</v>
      </c>
      <c r="G26543" s="4" t="s">
        <v>9</v>
      </c>
      <c r="H26543" s="4" t="s">
        <v>9</v>
      </c>
      <c r="I26543" s="4" t="s">
        <v>9</v>
      </c>
      <c r="J26543" s="4" t="s">
        <v>9</v>
      </c>
      <c r="K26543" s="4" t="s">
        <v>9</v>
      </c>
      <c r="L26543" s="4" t="s">
        <v>9</v>
      </c>
      <c r="M26543" s="4" t="s">
        <v>9</v>
      </c>
      <c r="N26543" s="4" t="s">
        <v>9</v>
      </c>
      <c r="O26543" s="4" t="s">
        <v>9</v>
      </c>
      <c r="P26543" s="4" t="s">
        <v>9</v>
      </c>
      <c r="Q26543" s="4" t="s">
        <v>9</v>
      </c>
      <c r="R26543" s="4" t="s">
        <v>9</v>
      </c>
      <c r="S26543" s="4" t="s">
        <v>9</v>
      </c>
      <c r="T26543" s="4" t="s">
        <v>9</v>
      </c>
      <c r="U26543" s="4" t="s">
        <v>9</v>
      </c>
    </row>
    <row r="26544" spans="1:15">
      <c r="A26544" t="n">
        <v>226379</v>
      </c>
      <c r="B26544" s="51" t="n">
        <v>36</v>
      </c>
      <c r="C26544" s="7" t="n">
        <v>8</v>
      </c>
      <c r="D26544" s="7" t="n">
        <v>107</v>
      </c>
      <c r="E26544" s="7" t="n">
        <v>0</v>
      </c>
      <c r="F26544" s="7" t="s">
        <v>248</v>
      </c>
      <c r="G26544" s="7" t="s">
        <v>15</v>
      </c>
      <c r="H26544" s="7" t="s">
        <v>15</v>
      </c>
      <c r="I26544" s="7" t="s">
        <v>15</v>
      </c>
      <c r="J26544" s="7" t="s">
        <v>15</v>
      </c>
      <c r="K26544" s="7" t="s">
        <v>15</v>
      </c>
      <c r="L26544" s="7" t="s">
        <v>15</v>
      </c>
      <c r="M26544" s="7" t="s">
        <v>15</v>
      </c>
      <c r="N26544" s="7" t="s">
        <v>15</v>
      </c>
      <c r="O26544" s="7" t="s">
        <v>15</v>
      </c>
      <c r="P26544" s="7" t="s">
        <v>15</v>
      </c>
      <c r="Q26544" s="7" t="s">
        <v>15</v>
      </c>
      <c r="R26544" s="7" t="s">
        <v>15</v>
      </c>
      <c r="S26544" s="7" t="s">
        <v>15</v>
      </c>
      <c r="T26544" s="7" t="s">
        <v>15</v>
      </c>
      <c r="U26544" s="7" t="s">
        <v>15</v>
      </c>
    </row>
    <row r="26545" spans="1:21">
      <c r="A26545" t="s">
        <v>4</v>
      </c>
      <c r="B26545" s="4" t="s">
        <v>5</v>
      </c>
      <c r="C26545" s="4" t="s">
        <v>8</v>
      </c>
      <c r="D26545" s="4" t="s">
        <v>7</v>
      </c>
      <c r="E26545" s="4" t="s">
        <v>8</v>
      </c>
      <c r="F26545" s="4" t="s">
        <v>9</v>
      </c>
      <c r="G26545" s="4" t="s">
        <v>9</v>
      </c>
      <c r="H26545" s="4" t="s">
        <v>9</v>
      </c>
      <c r="I26545" s="4" t="s">
        <v>9</v>
      </c>
      <c r="J26545" s="4" t="s">
        <v>9</v>
      </c>
      <c r="K26545" s="4" t="s">
        <v>9</v>
      </c>
      <c r="L26545" s="4" t="s">
        <v>9</v>
      </c>
      <c r="M26545" s="4" t="s">
        <v>9</v>
      </c>
      <c r="N26545" s="4" t="s">
        <v>9</v>
      </c>
      <c r="O26545" s="4" t="s">
        <v>9</v>
      </c>
      <c r="P26545" s="4" t="s">
        <v>9</v>
      </c>
      <c r="Q26545" s="4" t="s">
        <v>9</v>
      </c>
      <c r="R26545" s="4" t="s">
        <v>9</v>
      </c>
      <c r="S26545" s="4" t="s">
        <v>9</v>
      </c>
      <c r="T26545" s="4" t="s">
        <v>9</v>
      </c>
      <c r="U26545" s="4" t="s">
        <v>9</v>
      </c>
    </row>
    <row r="26546" spans="1:21">
      <c r="A26546" t="n">
        <v>226412</v>
      </c>
      <c r="B26546" s="51" t="n">
        <v>36</v>
      </c>
      <c r="C26546" s="7" t="n">
        <v>8</v>
      </c>
      <c r="D26546" s="7" t="n">
        <v>108</v>
      </c>
      <c r="E26546" s="7" t="n">
        <v>0</v>
      </c>
      <c r="F26546" s="7" t="s">
        <v>248</v>
      </c>
      <c r="G26546" s="7" t="s">
        <v>15</v>
      </c>
      <c r="H26546" s="7" t="s">
        <v>15</v>
      </c>
      <c r="I26546" s="7" t="s">
        <v>15</v>
      </c>
      <c r="J26546" s="7" t="s">
        <v>15</v>
      </c>
      <c r="K26546" s="7" t="s">
        <v>15</v>
      </c>
      <c r="L26546" s="7" t="s">
        <v>15</v>
      </c>
      <c r="M26546" s="7" t="s">
        <v>15</v>
      </c>
      <c r="N26546" s="7" t="s">
        <v>15</v>
      </c>
      <c r="O26546" s="7" t="s">
        <v>15</v>
      </c>
      <c r="P26546" s="7" t="s">
        <v>15</v>
      </c>
      <c r="Q26546" s="7" t="s">
        <v>15</v>
      </c>
      <c r="R26546" s="7" t="s">
        <v>15</v>
      </c>
      <c r="S26546" s="7" t="s">
        <v>15</v>
      </c>
      <c r="T26546" s="7" t="s">
        <v>15</v>
      </c>
      <c r="U26546" s="7" t="s">
        <v>15</v>
      </c>
    </row>
    <row r="26547" spans="1:21">
      <c r="A26547" t="s">
        <v>4</v>
      </c>
      <c r="B26547" s="4" t="s">
        <v>5</v>
      </c>
      <c r="C26547" s="4" t="s">
        <v>8</v>
      </c>
      <c r="D26547" s="4" t="s">
        <v>7</v>
      </c>
      <c r="E26547" s="4" t="s">
        <v>8</v>
      </c>
      <c r="F26547" s="4" t="s">
        <v>9</v>
      </c>
      <c r="G26547" s="4" t="s">
        <v>9</v>
      </c>
      <c r="H26547" s="4" t="s">
        <v>9</v>
      </c>
      <c r="I26547" s="4" t="s">
        <v>9</v>
      </c>
      <c r="J26547" s="4" t="s">
        <v>9</v>
      </c>
      <c r="K26547" s="4" t="s">
        <v>9</v>
      </c>
      <c r="L26547" s="4" t="s">
        <v>9</v>
      </c>
      <c r="M26547" s="4" t="s">
        <v>9</v>
      </c>
      <c r="N26547" s="4" t="s">
        <v>9</v>
      </c>
      <c r="O26547" s="4" t="s">
        <v>9</v>
      </c>
      <c r="P26547" s="4" t="s">
        <v>9</v>
      </c>
      <c r="Q26547" s="4" t="s">
        <v>9</v>
      </c>
      <c r="R26547" s="4" t="s">
        <v>9</v>
      </c>
      <c r="S26547" s="4" t="s">
        <v>9</v>
      </c>
      <c r="T26547" s="4" t="s">
        <v>9</v>
      </c>
      <c r="U26547" s="4" t="s">
        <v>9</v>
      </c>
    </row>
    <row r="26548" spans="1:21">
      <c r="A26548" t="n">
        <v>226445</v>
      </c>
      <c r="B26548" s="51" t="n">
        <v>36</v>
      </c>
      <c r="C26548" s="7" t="n">
        <v>8</v>
      </c>
      <c r="D26548" s="7" t="n">
        <v>90</v>
      </c>
      <c r="E26548" s="7" t="n">
        <v>0</v>
      </c>
      <c r="F26548" s="7" t="s">
        <v>248</v>
      </c>
      <c r="G26548" s="7" t="s">
        <v>15</v>
      </c>
      <c r="H26548" s="7" t="s">
        <v>15</v>
      </c>
      <c r="I26548" s="7" t="s">
        <v>15</v>
      </c>
      <c r="J26548" s="7" t="s">
        <v>15</v>
      </c>
      <c r="K26548" s="7" t="s">
        <v>15</v>
      </c>
      <c r="L26548" s="7" t="s">
        <v>15</v>
      </c>
      <c r="M26548" s="7" t="s">
        <v>15</v>
      </c>
      <c r="N26548" s="7" t="s">
        <v>15</v>
      </c>
      <c r="O26548" s="7" t="s">
        <v>15</v>
      </c>
      <c r="P26548" s="7" t="s">
        <v>15</v>
      </c>
      <c r="Q26548" s="7" t="s">
        <v>15</v>
      </c>
      <c r="R26548" s="7" t="s">
        <v>15</v>
      </c>
      <c r="S26548" s="7" t="s">
        <v>15</v>
      </c>
      <c r="T26548" s="7" t="s">
        <v>15</v>
      </c>
      <c r="U26548" s="7" t="s">
        <v>15</v>
      </c>
    </row>
    <row r="26549" spans="1:21">
      <c r="A26549" t="s">
        <v>4</v>
      </c>
      <c r="B26549" s="4" t="s">
        <v>5</v>
      </c>
      <c r="C26549" s="4" t="s">
        <v>8</v>
      </c>
      <c r="D26549" s="4" t="s">
        <v>7</v>
      </c>
      <c r="E26549" s="4" t="s">
        <v>8</v>
      </c>
      <c r="F26549" s="4" t="s">
        <v>9</v>
      </c>
      <c r="G26549" s="4" t="s">
        <v>9</v>
      </c>
      <c r="H26549" s="4" t="s">
        <v>9</v>
      </c>
      <c r="I26549" s="4" t="s">
        <v>9</v>
      </c>
      <c r="J26549" s="4" t="s">
        <v>9</v>
      </c>
      <c r="K26549" s="4" t="s">
        <v>9</v>
      </c>
      <c r="L26549" s="4" t="s">
        <v>9</v>
      </c>
      <c r="M26549" s="4" t="s">
        <v>9</v>
      </c>
      <c r="N26549" s="4" t="s">
        <v>9</v>
      </c>
      <c r="O26549" s="4" t="s">
        <v>9</v>
      </c>
      <c r="P26549" s="4" t="s">
        <v>9</v>
      </c>
      <c r="Q26549" s="4" t="s">
        <v>9</v>
      </c>
      <c r="R26549" s="4" t="s">
        <v>9</v>
      </c>
      <c r="S26549" s="4" t="s">
        <v>9</v>
      </c>
      <c r="T26549" s="4" t="s">
        <v>9</v>
      </c>
      <c r="U26549" s="4" t="s">
        <v>9</v>
      </c>
    </row>
    <row r="26550" spans="1:21">
      <c r="A26550" t="n">
        <v>226478</v>
      </c>
      <c r="B26550" s="51" t="n">
        <v>36</v>
      </c>
      <c r="C26550" s="7" t="n">
        <v>8</v>
      </c>
      <c r="D26550" s="7" t="n">
        <v>94</v>
      </c>
      <c r="E26550" s="7" t="n">
        <v>0</v>
      </c>
      <c r="F26550" s="7" t="s">
        <v>248</v>
      </c>
      <c r="G26550" s="7" t="s">
        <v>15</v>
      </c>
      <c r="H26550" s="7" t="s">
        <v>15</v>
      </c>
      <c r="I26550" s="7" t="s">
        <v>15</v>
      </c>
      <c r="J26550" s="7" t="s">
        <v>15</v>
      </c>
      <c r="K26550" s="7" t="s">
        <v>15</v>
      </c>
      <c r="L26550" s="7" t="s">
        <v>15</v>
      </c>
      <c r="M26550" s="7" t="s">
        <v>15</v>
      </c>
      <c r="N26550" s="7" t="s">
        <v>15</v>
      </c>
      <c r="O26550" s="7" t="s">
        <v>15</v>
      </c>
      <c r="P26550" s="7" t="s">
        <v>15</v>
      </c>
      <c r="Q26550" s="7" t="s">
        <v>15</v>
      </c>
      <c r="R26550" s="7" t="s">
        <v>15</v>
      </c>
      <c r="S26550" s="7" t="s">
        <v>15</v>
      </c>
      <c r="T26550" s="7" t="s">
        <v>15</v>
      </c>
      <c r="U26550" s="7" t="s">
        <v>15</v>
      </c>
    </row>
    <row r="26551" spans="1:21">
      <c r="A26551" t="s">
        <v>4</v>
      </c>
      <c r="B26551" s="4" t="s">
        <v>5</v>
      </c>
      <c r="C26551" s="4" t="s">
        <v>8</v>
      </c>
      <c r="D26551" s="4" t="s">
        <v>7</v>
      </c>
      <c r="E26551" s="4" t="s">
        <v>8</v>
      </c>
      <c r="F26551" s="4" t="s">
        <v>9</v>
      </c>
      <c r="G26551" s="4" t="s">
        <v>9</v>
      </c>
      <c r="H26551" s="4" t="s">
        <v>9</v>
      </c>
      <c r="I26551" s="4" t="s">
        <v>9</v>
      </c>
      <c r="J26551" s="4" t="s">
        <v>9</v>
      </c>
      <c r="K26551" s="4" t="s">
        <v>9</v>
      </c>
      <c r="L26551" s="4" t="s">
        <v>9</v>
      </c>
      <c r="M26551" s="4" t="s">
        <v>9</v>
      </c>
      <c r="N26551" s="4" t="s">
        <v>9</v>
      </c>
      <c r="O26551" s="4" t="s">
        <v>9</v>
      </c>
      <c r="P26551" s="4" t="s">
        <v>9</v>
      </c>
      <c r="Q26551" s="4" t="s">
        <v>9</v>
      </c>
      <c r="R26551" s="4" t="s">
        <v>9</v>
      </c>
      <c r="S26551" s="4" t="s">
        <v>9</v>
      </c>
      <c r="T26551" s="4" t="s">
        <v>9</v>
      </c>
      <c r="U26551" s="4" t="s">
        <v>9</v>
      </c>
    </row>
    <row r="26552" spans="1:21">
      <c r="A26552" t="n">
        <v>226511</v>
      </c>
      <c r="B26552" s="51" t="n">
        <v>36</v>
      </c>
      <c r="C26552" s="7" t="n">
        <v>8</v>
      </c>
      <c r="D26552" s="7" t="n">
        <v>106</v>
      </c>
      <c r="E26552" s="7" t="n">
        <v>0</v>
      </c>
      <c r="F26552" s="7" t="s">
        <v>248</v>
      </c>
      <c r="G26552" s="7" t="s">
        <v>15</v>
      </c>
      <c r="H26552" s="7" t="s">
        <v>15</v>
      </c>
      <c r="I26552" s="7" t="s">
        <v>15</v>
      </c>
      <c r="J26552" s="7" t="s">
        <v>15</v>
      </c>
      <c r="K26552" s="7" t="s">
        <v>15</v>
      </c>
      <c r="L26552" s="7" t="s">
        <v>15</v>
      </c>
      <c r="M26552" s="7" t="s">
        <v>15</v>
      </c>
      <c r="N26552" s="7" t="s">
        <v>15</v>
      </c>
      <c r="O26552" s="7" t="s">
        <v>15</v>
      </c>
      <c r="P26552" s="7" t="s">
        <v>15</v>
      </c>
      <c r="Q26552" s="7" t="s">
        <v>15</v>
      </c>
      <c r="R26552" s="7" t="s">
        <v>15</v>
      </c>
      <c r="S26552" s="7" t="s">
        <v>15</v>
      </c>
      <c r="T26552" s="7" t="s">
        <v>15</v>
      </c>
      <c r="U26552" s="7" t="s">
        <v>15</v>
      </c>
    </row>
    <row r="26553" spans="1:21">
      <c r="A26553" t="s">
        <v>4</v>
      </c>
      <c r="B26553" s="4" t="s">
        <v>5</v>
      </c>
      <c r="C26553" s="4" t="s">
        <v>7</v>
      </c>
      <c r="D26553" s="4" t="s">
        <v>13</v>
      </c>
      <c r="E26553" s="4" t="s">
        <v>13</v>
      </c>
      <c r="F26553" s="4" t="s">
        <v>13</v>
      </c>
      <c r="G26553" s="4" t="s">
        <v>13</v>
      </c>
    </row>
    <row r="26554" spans="1:21">
      <c r="A26554" t="n">
        <v>226544</v>
      </c>
      <c r="B26554" s="46" t="n">
        <v>46</v>
      </c>
      <c r="C26554" s="7" t="n">
        <v>0</v>
      </c>
      <c r="D26554" s="7" t="n">
        <v>-0.699999988079071</v>
      </c>
      <c r="E26554" s="7" t="n">
        <v>2</v>
      </c>
      <c r="F26554" s="7" t="n">
        <v>42.2000007629395</v>
      </c>
      <c r="G26554" s="7" t="n">
        <v>0</v>
      </c>
    </row>
    <row r="26555" spans="1:21">
      <c r="A26555" t="s">
        <v>4</v>
      </c>
      <c r="B26555" s="4" t="s">
        <v>5</v>
      </c>
      <c r="C26555" s="4" t="s">
        <v>7</v>
      </c>
      <c r="D26555" s="4" t="s">
        <v>13</v>
      </c>
      <c r="E26555" s="4" t="s">
        <v>13</v>
      </c>
      <c r="F26555" s="4" t="s">
        <v>13</v>
      </c>
      <c r="G26555" s="4" t="s">
        <v>13</v>
      </c>
    </row>
    <row r="26556" spans="1:21">
      <c r="A26556" t="n">
        <v>226563</v>
      </c>
      <c r="B26556" s="46" t="n">
        <v>46</v>
      </c>
      <c r="C26556" s="7" t="n">
        <v>1</v>
      </c>
      <c r="D26556" s="7" t="n">
        <v>0.400000005960464</v>
      </c>
      <c r="E26556" s="7" t="n">
        <v>2</v>
      </c>
      <c r="F26556" s="7" t="n">
        <v>42.3499984741211</v>
      </c>
      <c r="G26556" s="7" t="n">
        <v>0</v>
      </c>
    </row>
    <row r="26557" spans="1:21">
      <c r="A26557" t="s">
        <v>4</v>
      </c>
      <c r="B26557" s="4" t="s">
        <v>5</v>
      </c>
      <c r="C26557" s="4" t="s">
        <v>7</v>
      </c>
      <c r="D26557" s="4" t="s">
        <v>13</v>
      </c>
      <c r="E26557" s="4" t="s">
        <v>13</v>
      </c>
      <c r="F26557" s="4" t="s">
        <v>13</v>
      </c>
      <c r="G26557" s="4" t="s">
        <v>13</v>
      </c>
    </row>
    <row r="26558" spans="1:21">
      <c r="A26558" t="n">
        <v>226582</v>
      </c>
      <c r="B26558" s="46" t="n">
        <v>46</v>
      </c>
      <c r="C26558" s="7" t="n">
        <v>2</v>
      </c>
      <c r="D26558" s="7" t="n">
        <v>1.45000004768372</v>
      </c>
      <c r="E26558" s="7" t="n">
        <v>2</v>
      </c>
      <c r="F26558" s="7" t="n">
        <v>41.4000015258789</v>
      </c>
      <c r="G26558" s="7" t="n">
        <v>0</v>
      </c>
    </row>
    <row r="26559" spans="1:21">
      <c r="A26559" t="s">
        <v>4</v>
      </c>
      <c r="B26559" s="4" t="s">
        <v>5</v>
      </c>
      <c r="C26559" s="4" t="s">
        <v>7</v>
      </c>
      <c r="D26559" s="4" t="s">
        <v>13</v>
      </c>
      <c r="E26559" s="4" t="s">
        <v>13</v>
      </c>
      <c r="F26559" s="4" t="s">
        <v>13</v>
      </c>
      <c r="G26559" s="4" t="s">
        <v>13</v>
      </c>
    </row>
    <row r="26560" spans="1:21">
      <c r="A26560" t="n">
        <v>226601</v>
      </c>
      <c r="B26560" s="46" t="n">
        <v>46</v>
      </c>
      <c r="C26560" s="7" t="n">
        <v>3</v>
      </c>
      <c r="D26560" s="7" t="n">
        <v>0.100000001490116</v>
      </c>
      <c r="E26560" s="7" t="n">
        <v>2</v>
      </c>
      <c r="F26560" s="7" t="n">
        <v>41.25</v>
      </c>
      <c r="G26560" s="7" t="n">
        <v>0</v>
      </c>
    </row>
    <row r="26561" spans="1:21">
      <c r="A26561" t="s">
        <v>4</v>
      </c>
      <c r="B26561" s="4" t="s">
        <v>5</v>
      </c>
      <c r="C26561" s="4" t="s">
        <v>7</v>
      </c>
      <c r="D26561" s="4" t="s">
        <v>13</v>
      </c>
      <c r="E26561" s="4" t="s">
        <v>13</v>
      </c>
      <c r="F26561" s="4" t="s">
        <v>13</v>
      </c>
      <c r="G26561" s="4" t="s">
        <v>13</v>
      </c>
    </row>
    <row r="26562" spans="1:21">
      <c r="A26562" t="n">
        <v>226620</v>
      </c>
      <c r="B26562" s="46" t="n">
        <v>46</v>
      </c>
      <c r="C26562" s="7" t="n">
        <v>4</v>
      </c>
      <c r="D26562" s="7" t="n">
        <v>-1.10000002384186</v>
      </c>
      <c r="E26562" s="7" t="n">
        <v>2</v>
      </c>
      <c r="F26562" s="7" t="n">
        <v>41.0999984741211</v>
      </c>
      <c r="G26562" s="7" t="n">
        <v>0</v>
      </c>
    </row>
    <row r="26563" spans="1:21">
      <c r="A26563" t="s">
        <v>4</v>
      </c>
      <c r="B26563" s="4" t="s">
        <v>5</v>
      </c>
      <c r="C26563" s="4" t="s">
        <v>7</v>
      </c>
      <c r="D26563" s="4" t="s">
        <v>13</v>
      </c>
      <c r="E26563" s="4" t="s">
        <v>13</v>
      </c>
      <c r="F26563" s="4" t="s">
        <v>13</v>
      </c>
      <c r="G26563" s="4" t="s">
        <v>13</v>
      </c>
    </row>
    <row r="26564" spans="1:21">
      <c r="A26564" t="n">
        <v>226639</v>
      </c>
      <c r="B26564" s="46" t="n">
        <v>46</v>
      </c>
      <c r="C26564" s="7" t="n">
        <v>5</v>
      </c>
      <c r="D26564" s="7" t="n">
        <v>-0.649999976158142</v>
      </c>
      <c r="E26564" s="7" t="n">
        <v>2</v>
      </c>
      <c r="F26564" s="7" t="n">
        <v>40.2999992370605</v>
      </c>
      <c r="G26564" s="7" t="n">
        <v>0</v>
      </c>
    </row>
    <row r="26565" spans="1:21">
      <c r="A26565" t="s">
        <v>4</v>
      </c>
      <c r="B26565" s="4" t="s">
        <v>5</v>
      </c>
      <c r="C26565" s="4" t="s">
        <v>7</v>
      </c>
      <c r="D26565" s="4" t="s">
        <v>13</v>
      </c>
      <c r="E26565" s="4" t="s">
        <v>13</v>
      </c>
      <c r="F26565" s="4" t="s">
        <v>13</v>
      </c>
      <c r="G26565" s="4" t="s">
        <v>13</v>
      </c>
    </row>
    <row r="26566" spans="1:21">
      <c r="A26566" t="n">
        <v>226658</v>
      </c>
      <c r="B26566" s="46" t="n">
        <v>46</v>
      </c>
      <c r="C26566" s="7" t="n">
        <v>6</v>
      </c>
      <c r="D26566" s="7" t="n">
        <v>0.800000011920929</v>
      </c>
      <c r="E26566" s="7" t="n">
        <v>2</v>
      </c>
      <c r="F26566" s="7" t="n">
        <v>40.7000007629395</v>
      </c>
      <c r="G26566" s="7" t="n">
        <v>0</v>
      </c>
    </row>
    <row r="26567" spans="1:21">
      <c r="A26567" t="s">
        <v>4</v>
      </c>
      <c r="B26567" s="4" t="s">
        <v>5</v>
      </c>
      <c r="C26567" s="4" t="s">
        <v>7</v>
      </c>
      <c r="D26567" s="4" t="s">
        <v>13</v>
      </c>
      <c r="E26567" s="4" t="s">
        <v>13</v>
      </c>
      <c r="F26567" s="4" t="s">
        <v>13</v>
      </c>
      <c r="G26567" s="4" t="s">
        <v>13</v>
      </c>
    </row>
    <row r="26568" spans="1:21">
      <c r="A26568" t="n">
        <v>226677</v>
      </c>
      <c r="B26568" s="46" t="n">
        <v>46</v>
      </c>
      <c r="C26568" s="7" t="n">
        <v>7</v>
      </c>
      <c r="D26568" s="7" t="n">
        <v>1.5</v>
      </c>
      <c r="E26568" s="7" t="n">
        <v>2</v>
      </c>
      <c r="F26568" s="7" t="n">
        <v>40.1500015258789</v>
      </c>
      <c r="G26568" s="7" t="n">
        <v>0</v>
      </c>
    </row>
    <row r="26569" spans="1:21">
      <c r="A26569" t="s">
        <v>4</v>
      </c>
      <c r="B26569" s="4" t="s">
        <v>5</v>
      </c>
      <c r="C26569" s="4" t="s">
        <v>7</v>
      </c>
      <c r="D26569" s="4" t="s">
        <v>13</v>
      </c>
      <c r="E26569" s="4" t="s">
        <v>13</v>
      </c>
      <c r="F26569" s="4" t="s">
        <v>13</v>
      </c>
      <c r="G26569" s="4" t="s">
        <v>13</v>
      </c>
    </row>
    <row r="26570" spans="1:21">
      <c r="A26570" t="n">
        <v>226696</v>
      </c>
      <c r="B26570" s="46" t="n">
        <v>46</v>
      </c>
      <c r="C26570" s="7" t="n">
        <v>8</v>
      </c>
      <c r="D26570" s="7" t="n">
        <v>0.449999988079071</v>
      </c>
      <c r="E26570" s="7" t="n">
        <v>2</v>
      </c>
      <c r="F26570" s="7" t="n">
        <v>39.4000015258789</v>
      </c>
      <c r="G26570" s="7" t="n">
        <v>0</v>
      </c>
    </row>
    <row r="26571" spans="1:21">
      <c r="A26571" t="s">
        <v>4</v>
      </c>
      <c r="B26571" s="4" t="s">
        <v>5</v>
      </c>
      <c r="C26571" s="4" t="s">
        <v>7</v>
      </c>
      <c r="D26571" s="4" t="s">
        <v>13</v>
      </c>
      <c r="E26571" s="4" t="s">
        <v>13</v>
      </c>
      <c r="F26571" s="4" t="s">
        <v>13</v>
      </c>
      <c r="G26571" s="4" t="s">
        <v>13</v>
      </c>
    </row>
    <row r="26572" spans="1:21">
      <c r="A26572" t="n">
        <v>226715</v>
      </c>
      <c r="B26572" s="46" t="n">
        <v>46</v>
      </c>
      <c r="C26572" s="7" t="n">
        <v>9</v>
      </c>
      <c r="D26572" s="7" t="n">
        <v>-1.45000004768372</v>
      </c>
      <c r="E26572" s="7" t="n">
        <v>2</v>
      </c>
      <c r="F26572" s="7" t="n">
        <v>40.4000015258789</v>
      </c>
      <c r="G26572" s="7" t="n">
        <v>0</v>
      </c>
    </row>
    <row r="26573" spans="1:21">
      <c r="A26573" t="s">
        <v>4</v>
      </c>
      <c r="B26573" s="4" t="s">
        <v>5</v>
      </c>
      <c r="C26573" s="4" t="s">
        <v>7</v>
      </c>
      <c r="D26573" s="4" t="s">
        <v>13</v>
      </c>
      <c r="E26573" s="4" t="s">
        <v>13</v>
      </c>
      <c r="F26573" s="4" t="s">
        <v>13</v>
      </c>
      <c r="G26573" s="4" t="s">
        <v>13</v>
      </c>
    </row>
    <row r="26574" spans="1:21">
      <c r="A26574" t="n">
        <v>226734</v>
      </c>
      <c r="B26574" s="46" t="n">
        <v>46</v>
      </c>
      <c r="C26574" s="7" t="n">
        <v>7032</v>
      </c>
      <c r="D26574" s="7" t="n">
        <v>-0.349999994039536</v>
      </c>
      <c r="E26574" s="7" t="n">
        <v>2</v>
      </c>
      <c r="F26574" s="7" t="n">
        <v>40.2999992370605</v>
      </c>
      <c r="G26574" s="7" t="n">
        <v>0</v>
      </c>
    </row>
    <row r="26575" spans="1:21">
      <c r="A26575" t="s">
        <v>4</v>
      </c>
      <c r="B26575" s="4" t="s">
        <v>5</v>
      </c>
      <c r="C26575" s="4" t="s">
        <v>7</v>
      </c>
      <c r="D26575" s="4" t="s">
        <v>13</v>
      </c>
      <c r="E26575" s="4" t="s">
        <v>13</v>
      </c>
      <c r="F26575" s="4" t="s">
        <v>13</v>
      </c>
      <c r="G26575" s="4" t="s">
        <v>13</v>
      </c>
    </row>
    <row r="26576" spans="1:21">
      <c r="A26576" t="n">
        <v>226753</v>
      </c>
      <c r="B26576" s="46" t="n">
        <v>46</v>
      </c>
      <c r="C26576" s="7" t="n">
        <v>11</v>
      </c>
      <c r="D26576" s="7" t="n">
        <v>-0.800000011920929</v>
      </c>
      <c r="E26576" s="7" t="n">
        <v>2.10999989509583</v>
      </c>
      <c r="F26576" s="7" t="n">
        <v>44.75</v>
      </c>
      <c r="G26576" s="7" t="n">
        <v>0</v>
      </c>
    </row>
    <row r="26577" spans="1:7">
      <c r="A26577" t="s">
        <v>4</v>
      </c>
      <c r="B26577" s="4" t="s">
        <v>5</v>
      </c>
      <c r="C26577" s="4" t="s">
        <v>7</v>
      </c>
      <c r="D26577" s="4" t="s">
        <v>13</v>
      </c>
      <c r="E26577" s="4" t="s">
        <v>13</v>
      </c>
      <c r="F26577" s="4" t="s">
        <v>13</v>
      </c>
      <c r="G26577" s="4" t="s">
        <v>13</v>
      </c>
    </row>
    <row r="26578" spans="1:7">
      <c r="A26578" t="n">
        <v>226772</v>
      </c>
      <c r="B26578" s="46" t="n">
        <v>46</v>
      </c>
      <c r="C26578" s="7" t="n">
        <v>13</v>
      </c>
      <c r="D26578" s="7" t="n">
        <v>0</v>
      </c>
      <c r="E26578" s="7" t="n">
        <v>2.10999989509583</v>
      </c>
      <c r="F26578" s="7" t="n">
        <v>45</v>
      </c>
      <c r="G26578" s="7" t="n">
        <v>0</v>
      </c>
    </row>
    <row r="26579" spans="1:7">
      <c r="A26579" t="s">
        <v>4</v>
      </c>
      <c r="B26579" s="4" t="s">
        <v>5</v>
      </c>
      <c r="C26579" s="4" t="s">
        <v>7</v>
      </c>
      <c r="D26579" s="4" t="s">
        <v>13</v>
      </c>
      <c r="E26579" s="4" t="s">
        <v>13</v>
      </c>
      <c r="F26579" s="4" t="s">
        <v>13</v>
      </c>
      <c r="G26579" s="4" t="s">
        <v>13</v>
      </c>
    </row>
    <row r="26580" spans="1:7">
      <c r="A26580" t="n">
        <v>226791</v>
      </c>
      <c r="B26580" s="46" t="n">
        <v>46</v>
      </c>
      <c r="C26580" s="7" t="n">
        <v>80</v>
      </c>
      <c r="D26580" s="7" t="n">
        <v>0.899999976158142</v>
      </c>
      <c r="E26580" s="7" t="n">
        <v>2.10999989509583</v>
      </c>
      <c r="F26580" s="7" t="n">
        <v>44.3499984741211</v>
      </c>
      <c r="G26580" s="7" t="n">
        <v>0</v>
      </c>
    </row>
    <row r="26581" spans="1:7">
      <c r="A26581" t="s">
        <v>4</v>
      </c>
      <c r="B26581" s="4" t="s">
        <v>5</v>
      </c>
      <c r="C26581" s="4" t="s">
        <v>7</v>
      </c>
      <c r="D26581" s="4" t="s">
        <v>13</v>
      </c>
      <c r="E26581" s="4" t="s">
        <v>13</v>
      </c>
      <c r="F26581" s="4" t="s">
        <v>13</v>
      </c>
      <c r="G26581" s="4" t="s">
        <v>13</v>
      </c>
    </row>
    <row r="26582" spans="1:7">
      <c r="A26582" t="n">
        <v>226810</v>
      </c>
      <c r="B26582" s="46" t="n">
        <v>46</v>
      </c>
      <c r="C26582" s="7" t="n">
        <v>12</v>
      </c>
      <c r="D26582" s="7" t="n">
        <v>0</v>
      </c>
      <c r="E26582" s="7" t="n">
        <v>0</v>
      </c>
      <c r="F26582" s="7" t="n">
        <v>50.9199981689453</v>
      </c>
      <c r="G26582" s="7" t="n">
        <v>0</v>
      </c>
    </row>
    <row r="26583" spans="1:7">
      <c r="A26583" t="s">
        <v>4</v>
      </c>
      <c r="B26583" s="4" t="s">
        <v>5</v>
      </c>
      <c r="C26583" s="4" t="s">
        <v>7</v>
      </c>
      <c r="D26583" s="4" t="s">
        <v>13</v>
      </c>
      <c r="E26583" s="4" t="s">
        <v>13</v>
      </c>
      <c r="F26583" s="4" t="s">
        <v>13</v>
      </c>
      <c r="G26583" s="4" t="s">
        <v>13</v>
      </c>
    </row>
    <row r="26584" spans="1:7">
      <c r="A26584" t="n">
        <v>226829</v>
      </c>
      <c r="B26584" s="46" t="n">
        <v>46</v>
      </c>
      <c r="C26584" s="7" t="n">
        <v>107</v>
      </c>
      <c r="D26584" s="7" t="n">
        <v>-6.69999980926514</v>
      </c>
      <c r="E26584" s="7" t="n">
        <v>0</v>
      </c>
      <c r="F26584" s="7" t="n">
        <v>48.7000007629395</v>
      </c>
      <c r="G26584" s="7" t="n">
        <v>315</v>
      </c>
    </row>
    <row r="26585" spans="1:7">
      <c r="A26585" t="s">
        <v>4</v>
      </c>
      <c r="B26585" s="4" t="s">
        <v>5</v>
      </c>
      <c r="C26585" s="4" t="s">
        <v>7</v>
      </c>
      <c r="D26585" s="4" t="s">
        <v>13</v>
      </c>
      <c r="E26585" s="4" t="s">
        <v>13</v>
      </c>
      <c r="F26585" s="4" t="s">
        <v>13</v>
      </c>
      <c r="G26585" s="4" t="s">
        <v>13</v>
      </c>
    </row>
    <row r="26586" spans="1:7">
      <c r="A26586" t="n">
        <v>226848</v>
      </c>
      <c r="B26586" s="46" t="n">
        <v>46</v>
      </c>
      <c r="C26586" s="7" t="n">
        <v>108</v>
      </c>
      <c r="D26586" s="7" t="n">
        <v>6.69999980926514</v>
      </c>
      <c r="E26586" s="7" t="n">
        <v>0</v>
      </c>
      <c r="F26586" s="7" t="n">
        <v>48.7000007629395</v>
      </c>
      <c r="G26586" s="7" t="n">
        <v>45</v>
      </c>
    </row>
    <row r="26587" spans="1:7">
      <c r="A26587" t="s">
        <v>4</v>
      </c>
      <c r="B26587" s="4" t="s">
        <v>5</v>
      </c>
      <c r="C26587" s="4" t="s">
        <v>7</v>
      </c>
      <c r="D26587" s="4" t="s">
        <v>13</v>
      </c>
      <c r="E26587" s="4" t="s">
        <v>13</v>
      </c>
      <c r="F26587" s="4" t="s">
        <v>13</v>
      </c>
      <c r="G26587" s="4" t="s">
        <v>13</v>
      </c>
    </row>
    <row r="26588" spans="1:7">
      <c r="A26588" t="n">
        <v>226867</v>
      </c>
      <c r="B26588" s="46" t="n">
        <v>46</v>
      </c>
      <c r="C26588" s="7" t="n">
        <v>90</v>
      </c>
      <c r="D26588" s="7" t="n">
        <v>-8.05000019073486</v>
      </c>
      <c r="E26588" s="7" t="n">
        <v>0</v>
      </c>
      <c r="F26588" s="7" t="n">
        <v>46</v>
      </c>
      <c r="G26588" s="7" t="n">
        <v>270</v>
      </c>
    </row>
    <row r="26589" spans="1:7">
      <c r="A26589" t="s">
        <v>4</v>
      </c>
      <c r="B26589" s="4" t="s">
        <v>5</v>
      </c>
      <c r="C26589" s="4" t="s">
        <v>7</v>
      </c>
      <c r="D26589" s="4" t="s">
        <v>13</v>
      </c>
      <c r="E26589" s="4" t="s">
        <v>13</v>
      </c>
      <c r="F26589" s="4" t="s">
        <v>13</v>
      </c>
      <c r="G26589" s="4" t="s">
        <v>13</v>
      </c>
    </row>
    <row r="26590" spans="1:7">
      <c r="A26590" t="n">
        <v>226886</v>
      </c>
      <c r="B26590" s="46" t="n">
        <v>46</v>
      </c>
      <c r="C26590" s="7" t="n">
        <v>94</v>
      </c>
      <c r="D26590" s="7" t="n">
        <v>3.70000004768372</v>
      </c>
      <c r="E26590" s="7" t="n">
        <v>0</v>
      </c>
      <c r="F26590" s="7" t="n">
        <v>50.0999984741211</v>
      </c>
      <c r="G26590" s="7" t="n">
        <v>0</v>
      </c>
    </row>
    <row r="26591" spans="1:7">
      <c r="A26591" t="s">
        <v>4</v>
      </c>
      <c r="B26591" s="4" t="s">
        <v>5</v>
      </c>
      <c r="C26591" s="4" t="s">
        <v>7</v>
      </c>
      <c r="D26591" s="4" t="s">
        <v>13</v>
      </c>
      <c r="E26591" s="4" t="s">
        <v>13</v>
      </c>
      <c r="F26591" s="4" t="s">
        <v>13</v>
      </c>
      <c r="G26591" s="4" t="s">
        <v>13</v>
      </c>
    </row>
    <row r="26592" spans="1:7">
      <c r="A26592" t="n">
        <v>226905</v>
      </c>
      <c r="B26592" s="46" t="n">
        <v>46</v>
      </c>
      <c r="C26592" s="7" t="n">
        <v>106</v>
      </c>
      <c r="D26592" s="7" t="n">
        <v>-3.70000004768372</v>
      </c>
      <c r="E26592" s="7" t="n">
        <v>0</v>
      </c>
      <c r="F26592" s="7" t="n">
        <v>50.0999984741211</v>
      </c>
      <c r="G26592" s="7" t="n">
        <v>0</v>
      </c>
    </row>
    <row r="26593" spans="1:7">
      <c r="A26593" t="s">
        <v>4</v>
      </c>
      <c r="B26593" s="4" t="s">
        <v>5</v>
      </c>
      <c r="C26593" s="4" t="s">
        <v>8</v>
      </c>
      <c r="D26593" s="4" t="s">
        <v>8</v>
      </c>
      <c r="E26593" s="4" t="s">
        <v>13</v>
      </c>
      <c r="F26593" s="4" t="s">
        <v>13</v>
      </c>
      <c r="G26593" s="4" t="s">
        <v>13</v>
      </c>
      <c r="H26593" s="4" t="s">
        <v>7</v>
      </c>
    </row>
    <row r="26594" spans="1:7">
      <c r="A26594" t="n">
        <v>226924</v>
      </c>
      <c r="B26594" s="31" t="n">
        <v>45</v>
      </c>
      <c r="C26594" s="7" t="n">
        <v>2</v>
      </c>
      <c r="D26594" s="7" t="n">
        <v>3</v>
      </c>
      <c r="E26594" s="7" t="n">
        <v>0.899999976158142</v>
      </c>
      <c r="F26594" s="7" t="n">
        <v>1.04999995231628</v>
      </c>
      <c r="G26594" s="7" t="n">
        <v>48.1500015258789</v>
      </c>
      <c r="H26594" s="7" t="n">
        <v>0</v>
      </c>
    </row>
    <row r="26595" spans="1:7">
      <c r="A26595" t="s">
        <v>4</v>
      </c>
      <c r="B26595" s="4" t="s">
        <v>5</v>
      </c>
      <c r="C26595" s="4" t="s">
        <v>8</v>
      </c>
      <c r="D26595" s="4" t="s">
        <v>8</v>
      </c>
      <c r="E26595" s="4" t="s">
        <v>13</v>
      </c>
      <c r="F26595" s="4" t="s">
        <v>13</v>
      </c>
      <c r="G26595" s="4" t="s">
        <v>13</v>
      </c>
      <c r="H26595" s="4" t="s">
        <v>7</v>
      </c>
      <c r="I26595" s="4" t="s">
        <v>8</v>
      </c>
    </row>
    <row r="26596" spans="1:7">
      <c r="A26596" t="n">
        <v>226941</v>
      </c>
      <c r="B26596" s="31" t="n">
        <v>45</v>
      </c>
      <c r="C26596" s="7" t="n">
        <v>4</v>
      </c>
      <c r="D26596" s="7" t="n">
        <v>3</v>
      </c>
      <c r="E26596" s="7" t="n">
        <v>6.44999980926514</v>
      </c>
      <c r="F26596" s="7" t="n">
        <v>82.1500015258789</v>
      </c>
      <c r="G26596" s="7" t="n">
        <v>0</v>
      </c>
      <c r="H26596" s="7" t="n">
        <v>0</v>
      </c>
      <c r="I26596" s="7" t="n">
        <v>0</v>
      </c>
    </row>
    <row r="26597" spans="1:7">
      <c r="A26597" t="s">
        <v>4</v>
      </c>
      <c r="B26597" s="4" t="s">
        <v>5</v>
      </c>
      <c r="C26597" s="4" t="s">
        <v>8</v>
      </c>
      <c r="D26597" s="4" t="s">
        <v>8</v>
      </c>
      <c r="E26597" s="4" t="s">
        <v>13</v>
      </c>
      <c r="F26597" s="4" t="s">
        <v>7</v>
      </c>
    </row>
    <row r="26598" spans="1:7">
      <c r="A26598" t="n">
        <v>226959</v>
      </c>
      <c r="B26598" s="31" t="n">
        <v>45</v>
      </c>
      <c r="C26598" s="7" t="n">
        <v>5</v>
      </c>
      <c r="D26598" s="7" t="n">
        <v>3</v>
      </c>
      <c r="E26598" s="7" t="n">
        <v>9.5</v>
      </c>
      <c r="F26598" s="7" t="n">
        <v>0</v>
      </c>
    </row>
    <row r="26599" spans="1:7">
      <c r="A26599" t="s">
        <v>4</v>
      </c>
      <c r="B26599" s="4" t="s">
        <v>5</v>
      </c>
      <c r="C26599" s="4" t="s">
        <v>8</v>
      </c>
      <c r="D26599" s="4" t="s">
        <v>8</v>
      </c>
      <c r="E26599" s="4" t="s">
        <v>13</v>
      </c>
      <c r="F26599" s="4" t="s">
        <v>7</v>
      </c>
    </row>
    <row r="26600" spans="1:7">
      <c r="A26600" t="n">
        <v>226968</v>
      </c>
      <c r="B26600" s="31" t="n">
        <v>45</v>
      </c>
      <c r="C26600" s="7" t="n">
        <v>11</v>
      </c>
      <c r="D26600" s="7" t="n">
        <v>3</v>
      </c>
      <c r="E26600" s="7" t="n">
        <v>34</v>
      </c>
      <c r="F26600" s="7" t="n">
        <v>0</v>
      </c>
    </row>
    <row r="26601" spans="1:7">
      <c r="A26601" t="s">
        <v>4</v>
      </c>
      <c r="B26601" s="4" t="s">
        <v>5</v>
      </c>
      <c r="C26601" s="4" t="s">
        <v>8</v>
      </c>
      <c r="D26601" s="4" t="s">
        <v>8</v>
      </c>
      <c r="E26601" s="4" t="s">
        <v>13</v>
      </c>
      <c r="F26601" s="4" t="s">
        <v>13</v>
      </c>
      <c r="G26601" s="4" t="s">
        <v>13</v>
      </c>
      <c r="H26601" s="4" t="s">
        <v>7</v>
      </c>
      <c r="I26601" s="4" t="s">
        <v>8</v>
      </c>
    </row>
    <row r="26602" spans="1:7">
      <c r="A26602" t="n">
        <v>226977</v>
      </c>
      <c r="B26602" s="31" t="n">
        <v>45</v>
      </c>
      <c r="C26602" s="7" t="n">
        <v>4</v>
      </c>
      <c r="D26602" s="7" t="n">
        <v>3</v>
      </c>
      <c r="E26602" s="7" t="n">
        <v>8.19999980926514</v>
      </c>
      <c r="F26602" s="7" t="n">
        <v>74.75</v>
      </c>
      <c r="G26602" s="7" t="n">
        <v>0</v>
      </c>
      <c r="H26602" s="7" t="n">
        <v>30000</v>
      </c>
      <c r="I26602" s="7" t="n">
        <v>0</v>
      </c>
    </row>
    <row r="26603" spans="1:7">
      <c r="A26603" t="s">
        <v>4</v>
      </c>
      <c r="B26603" s="4" t="s">
        <v>5</v>
      </c>
      <c r="C26603" s="4" t="s">
        <v>7</v>
      </c>
      <c r="D26603" s="4" t="s">
        <v>8</v>
      </c>
      <c r="E26603" s="4" t="s">
        <v>9</v>
      </c>
      <c r="F26603" s="4" t="s">
        <v>13</v>
      </c>
      <c r="G26603" s="4" t="s">
        <v>13</v>
      </c>
      <c r="H26603" s="4" t="s">
        <v>13</v>
      </c>
    </row>
    <row r="26604" spans="1:7">
      <c r="A26604" t="n">
        <v>226995</v>
      </c>
      <c r="B26604" s="52" t="n">
        <v>48</v>
      </c>
      <c r="C26604" s="7" t="n">
        <v>13</v>
      </c>
      <c r="D26604" s="7" t="n">
        <v>0</v>
      </c>
      <c r="E26604" s="7" t="s">
        <v>190</v>
      </c>
      <c r="F26604" s="7" t="n">
        <v>-1</v>
      </c>
      <c r="G26604" s="7" t="n">
        <v>1</v>
      </c>
      <c r="H26604" s="7" t="n">
        <v>0</v>
      </c>
    </row>
    <row r="26605" spans="1:7">
      <c r="A26605" t="s">
        <v>4</v>
      </c>
      <c r="B26605" s="4" t="s">
        <v>5</v>
      </c>
      <c r="C26605" s="4" t="s">
        <v>7</v>
      </c>
      <c r="D26605" s="4" t="s">
        <v>8</v>
      </c>
      <c r="E26605" s="4" t="s">
        <v>9</v>
      </c>
      <c r="F26605" s="4" t="s">
        <v>13</v>
      </c>
      <c r="G26605" s="4" t="s">
        <v>13</v>
      </c>
      <c r="H26605" s="4" t="s">
        <v>13</v>
      </c>
    </row>
    <row r="26606" spans="1:7">
      <c r="A26606" t="n">
        <v>227022</v>
      </c>
      <c r="B26606" s="52" t="n">
        <v>48</v>
      </c>
      <c r="C26606" s="7" t="n">
        <v>12</v>
      </c>
      <c r="D26606" s="7" t="n">
        <v>0</v>
      </c>
      <c r="E26606" s="7" t="s">
        <v>245</v>
      </c>
      <c r="F26606" s="7" t="n">
        <v>-1</v>
      </c>
      <c r="G26606" s="7" t="n">
        <v>1</v>
      </c>
      <c r="H26606" s="7" t="n">
        <v>0</v>
      </c>
    </row>
    <row r="26607" spans="1:7">
      <c r="A26607" t="s">
        <v>4</v>
      </c>
      <c r="B26607" s="4" t="s">
        <v>5</v>
      </c>
      <c r="C26607" s="4" t="s">
        <v>7</v>
      </c>
      <c r="D26607" s="4" t="s">
        <v>8</v>
      </c>
      <c r="E26607" s="4" t="s">
        <v>9</v>
      </c>
      <c r="F26607" s="4" t="s">
        <v>13</v>
      </c>
      <c r="G26607" s="4" t="s">
        <v>13</v>
      </c>
      <c r="H26607" s="4" t="s">
        <v>13</v>
      </c>
    </row>
    <row r="26608" spans="1:7">
      <c r="A26608" t="n">
        <v>227048</v>
      </c>
      <c r="B26608" s="52" t="n">
        <v>48</v>
      </c>
      <c r="C26608" s="7" t="n">
        <v>107</v>
      </c>
      <c r="D26608" s="7" t="n">
        <v>0</v>
      </c>
      <c r="E26608" s="7" t="s">
        <v>248</v>
      </c>
      <c r="F26608" s="7" t="n">
        <v>-1</v>
      </c>
      <c r="G26608" s="7" t="n">
        <v>1</v>
      </c>
      <c r="H26608" s="7" t="n">
        <v>0</v>
      </c>
    </row>
    <row r="26609" spans="1:9">
      <c r="A26609" t="s">
        <v>4</v>
      </c>
      <c r="B26609" s="4" t="s">
        <v>5</v>
      </c>
      <c r="C26609" s="4" t="s">
        <v>7</v>
      </c>
      <c r="D26609" s="4" t="s">
        <v>8</v>
      </c>
      <c r="E26609" s="4" t="s">
        <v>9</v>
      </c>
      <c r="F26609" s="4" t="s">
        <v>13</v>
      </c>
      <c r="G26609" s="4" t="s">
        <v>13</v>
      </c>
      <c r="H26609" s="4" t="s">
        <v>13</v>
      </c>
    </row>
    <row r="26610" spans="1:9">
      <c r="A26610" t="n">
        <v>227077</v>
      </c>
      <c r="B26610" s="52" t="n">
        <v>48</v>
      </c>
      <c r="C26610" s="7" t="n">
        <v>108</v>
      </c>
      <c r="D26610" s="7" t="n">
        <v>0</v>
      </c>
      <c r="E26610" s="7" t="s">
        <v>248</v>
      </c>
      <c r="F26610" s="7" t="n">
        <v>-1</v>
      </c>
      <c r="G26610" s="7" t="n">
        <v>1</v>
      </c>
      <c r="H26610" s="7" t="n">
        <v>0</v>
      </c>
    </row>
    <row r="26611" spans="1:9">
      <c r="A26611" t="s">
        <v>4</v>
      </c>
      <c r="B26611" s="4" t="s">
        <v>5</v>
      </c>
      <c r="C26611" s="4" t="s">
        <v>7</v>
      </c>
      <c r="D26611" s="4" t="s">
        <v>8</v>
      </c>
      <c r="E26611" s="4" t="s">
        <v>9</v>
      </c>
      <c r="F26611" s="4" t="s">
        <v>13</v>
      </c>
      <c r="G26611" s="4" t="s">
        <v>13</v>
      </c>
      <c r="H26611" s="4" t="s">
        <v>13</v>
      </c>
    </row>
    <row r="26612" spans="1:9">
      <c r="A26612" t="n">
        <v>227106</v>
      </c>
      <c r="B26612" s="52" t="n">
        <v>48</v>
      </c>
      <c r="C26612" s="7" t="n">
        <v>90</v>
      </c>
      <c r="D26612" s="7" t="n">
        <v>0</v>
      </c>
      <c r="E26612" s="7" t="s">
        <v>248</v>
      </c>
      <c r="F26612" s="7" t="n">
        <v>-1</v>
      </c>
      <c r="G26612" s="7" t="n">
        <v>1</v>
      </c>
      <c r="H26612" s="7" t="n">
        <v>0</v>
      </c>
    </row>
    <row r="26613" spans="1:9">
      <c r="A26613" t="s">
        <v>4</v>
      </c>
      <c r="B26613" s="4" t="s">
        <v>5</v>
      </c>
      <c r="C26613" s="4" t="s">
        <v>7</v>
      </c>
      <c r="D26613" s="4" t="s">
        <v>8</v>
      </c>
      <c r="E26613" s="4" t="s">
        <v>9</v>
      </c>
      <c r="F26613" s="4" t="s">
        <v>13</v>
      </c>
      <c r="G26613" s="4" t="s">
        <v>13</v>
      </c>
      <c r="H26613" s="4" t="s">
        <v>13</v>
      </c>
    </row>
    <row r="26614" spans="1:9">
      <c r="A26614" t="n">
        <v>227135</v>
      </c>
      <c r="B26614" s="52" t="n">
        <v>48</v>
      </c>
      <c r="C26614" s="7" t="n">
        <v>94</v>
      </c>
      <c r="D26614" s="7" t="n">
        <v>0</v>
      </c>
      <c r="E26614" s="7" t="s">
        <v>248</v>
      </c>
      <c r="F26614" s="7" t="n">
        <v>-1</v>
      </c>
      <c r="G26614" s="7" t="n">
        <v>1</v>
      </c>
      <c r="H26614" s="7" t="n">
        <v>0</v>
      </c>
    </row>
    <row r="26615" spans="1:9">
      <c r="A26615" t="s">
        <v>4</v>
      </c>
      <c r="B26615" s="4" t="s">
        <v>5</v>
      </c>
      <c r="C26615" s="4" t="s">
        <v>7</v>
      </c>
      <c r="D26615" s="4" t="s">
        <v>8</v>
      </c>
      <c r="E26615" s="4" t="s">
        <v>9</v>
      </c>
      <c r="F26615" s="4" t="s">
        <v>13</v>
      </c>
      <c r="G26615" s="4" t="s">
        <v>13</v>
      </c>
      <c r="H26615" s="4" t="s">
        <v>13</v>
      </c>
    </row>
    <row r="26616" spans="1:9">
      <c r="A26616" t="n">
        <v>227164</v>
      </c>
      <c r="B26616" s="52" t="n">
        <v>48</v>
      </c>
      <c r="C26616" s="7" t="n">
        <v>106</v>
      </c>
      <c r="D26616" s="7" t="n">
        <v>0</v>
      </c>
      <c r="E26616" s="7" t="s">
        <v>248</v>
      </c>
      <c r="F26616" s="7" t="n">
        <v>-1</v>
      </c>
      <c r="G26616" s="7" t="n">
        <v>1</v>
      </c>
      <c r="H26616" s="7" t="n">
        <v>0</v>
      </c>
    </row>
    <row r="26617" spans="1:9">
      <c r="A26617" t="s">
        <v>4</v>
      </c>
      <c r="B26617" s="4" t="s">
        <v>5</v>
      </c>
      <c r="C26617" s="4" t="s">
        <v>8</v>
      </c>
      <c r="D26617" s="4" t="s">
        <v>7</v>
      </c>
      <c r="E26617" s="4" t="s">
        <v>14</v>
      </c>
      <c r="F26617" s="4" t="s">
        <v>7</v>
      </c>
    </row>
    <row r="26618" spans="1:9">
      <c r="A26618" t="n">
        <v>227193</v>
      </c>
      <c r="B26618" s="16" t="n">
        <v>50</v>
      </c>
      <c r="C26618" s="7" t="n">
        <v>3</v>
      </c>
      <c r="D26618" s="7" t="n">
        <v>8150</v>
      </c>
      <c r="E26618" s="7" t="n">
        <v>1056964608</v>
      </c>
      <c r="F26618" s="7" t="n">
        <v>1000</v>
      </c>
    </row>
    <row r="26619" spans="1:9">
      <c r="A26619" t="s">
        <v>4</v>
      </c>
      <c r="B26619" s="4" t="s">
        <v>5</v>
      </c>
      <c r="C26619" s="4" t="s">
        <v>8</v>
      </c>
      <c r="D26619" s="4" t="s">
        <v>7</v>
      </c>
      <c r="E26619" s="4" t="s">
        <v>13</v>
      </c>
    </row>
    <row r="26620" spans="1:9">
      <c r="A26620" t="n">
        <v>227203</v>
      </c>
      <c r="B26620" s="27" t="n">
        <v>58</v>
      </c>
      <c r="C26620" s="7" t="n">
        <v>100</v>
      </c>
      <c r="D26620" s="7" t="n">
        <v>1000</v>
      </c>
      <c r="E26620" s="7" t="n">
        <v>1</v>
      </c>
    </row>
    <row r="26621" spans="1:9">
      <c r="A26621" t="s">
        <v>4</v>
      </c>
      <c r="B26621" s="4" t="s">
        <v>5</v>
      </c>
      <c r="C26621" s="4" t="s">
        <v>8</v>
      </c>
      <c r="D26621" s="4" t="s">
        <v>7</v>
      </c>
    </row>
    <row r="26622" spans="1:9">
      <c r="A26622" t="n">
        <v>227211</v>
      </c>
      <c r="B26622" s="27" t="n">
        <v>58</v>
      </c>
      <c r="C26622" s="7" t="n">
        <v>255</v>
      </c>
      <c r="D26622" s="7" t="n">
        <v>0</v>
      </c>
    </row>
    <row r="26623" spans="1:9">
      <c r="A26623" t="s">
        <v>4</v>
      </c>
      <c r="B26623" s="4" t="s">
        <v>5</v>
      </c>
      <c r="C26623" s="4" t="s">
        <v>9</v>
      </c>
      <c r="D26623" s="4" t="s">
        <v>7</v>
      </c>
    </row>
    <row r="26624" spans="1:9">
      <c r="A26624" t="n">
        <v>227215</v>
      </c>
      <c r="B26624" s="57" t="n">
        <v>29</v>
      </c>
      <c r="C26624" s="7" t="s">
        <v>261</v>
      </c>
      <c r="D26624" s="7" t="n">
        <v>65533</v>
      </c>
    </row>
    <row r="26625" spans="1:8">
      <c r="A26625" t="s">
        <v>4</v>
      </c>
      <c r="B26625" s="4" t="s">
        <v>5</v>
      </c>
      <c r="C26625" s="4" t="s">
        <v>8</v>
      </c>
      <c r="D26625" s="4" t="s">
        <v>7</v>
      </c>
      <c r="E26625" s="4" t="s">
        <v>9</v>
      </c>
    </row>
    <row r="26626" spans="1:8">
      <c r="A26626" t="n">
        <v>227232</v>
      </c>
      <c r="B26626" s="39" t="n">
        <v>51</v>
      </c>
      <c r="C26626" s="7" t="n">
        <v>4</v>
      </c>
      <c r="D26626" s="7" t="n">
        <v>108</v>
      </c>
      <c r="E26626" s="7" t="s">
        <v>502</v>
      </c>
    </row>
    <row r="26627" spans="1:8">
      <c r="A26627" t="s">
        <v>4</v>
      </c>
      <c r="B26627" s="4" t="s">
        <v>5</v>
      </c>
      <c r="C26627" s="4" t="s">
        <v>7</v>
      </c>
    </row>
    <row r="26628" spans="1:8">
      <c r="A26628" t="n">
        <v>227245</v>
      </c>
      <c r="B26628" s="25" t="n">
        <v>16</v>
      </c>
      <c r="C26628" s="7" t="n">
        <v>0</v>
      </c>
    </row>
    <row r="26629" spans="1:8">
      <c r="A26629" t="s">
        <v>4</v>
      </c>
      <c r="B26629" s="4" t="s">
        <v>5</v>
      </c>
      <c r="C26629" s="4" t="s">
        <v>7</v>
      </c>
      <c r="D26629" s="4" t="s">
        <v>74</v>
      </c>
      <c r="E26629" s="4" t="s">
        <v>8</v>
      </c>
      <c r="F26629" s="4" t="s">
        <v>8</v>
      </c>
    </row>
    <row r="26630" spans="1:8">
      <c r="A26630" t="n">
        <v>227248</v>
      </c>
      <c r="B26630" s="40" t="n">
        <v>26</v>
      </c>
      <c r="C26630" s="7" t="n">
        <v>108</v>
      </c>
      <c r="D26630" s="7" t="s">
        <v>1333</v>
      </c>
      <c r="E26630" s="7" t="n">
        <v>2</v>
      </c>
      <c r="F26630" s="7" t="n">
        <v>0</v>
      </c>
    </row>
    <row r="26631" spans="1:8">
      <c r="A26631" t="s">
        <v>4</v>
      </c>
      <c r="B26631" s="4" t="s">
        <v>5</v>
      </c>
    </row>
    <row r="26632" spans="1:8">
      <c r="A26632" t="n">
        <v>227363</v>
      </c>
      <c r="B26632" s="41" t="n">
        <v>28</v>
      </c>
    </row>
    <row r="26633" spans="1:8">
      <c r="A26633" t="s">
        <v>4</v>
      </c>
      <c r="B26633" s="4" t="s">
        <v>5</v>
      </c>
      <c r="C26633" s="4" t="s">
        <v>9</v>
      </c>
      <c r="D26633" s="4" t="s">
        <v>7</v>
      </c>
    </row>
    <row r="26634" spans="1:8">
      <c r="A26634" t="n">
        <v>227364</v>
      </c>
      <c r="B26634" s="57" t="n">
        <v>29</v>
      </c>
      <c r="C26634" s="7" t="s">
        <v>251</v>
      </c>
      <c r="D26634" s="7" t="n">
        <v>65533</v>
      </c>
    </row>
    <row r="26635" spans="1:8">
      <c r="A26635" t="s">
        <v>4</v>
      </c>
      <c r="B26635" s="4" t="s">
        <v>5</v>
      </c>
      <c r="C26635" s="4" t="s">
        <v>8</v>
      </c>
      <c r="D26635" s="4" t="s">
        <v>7</v>
      </c>
      <c r="E26635" s="4" t="s">
        <v>9</v>
      </c>
    </row>
    <row r="26636" spans="1:8">
      <c r="A26636" t="n">
        <v>227387</v>
      </c>
      <c r="B26636" s="39" t="n">
        <v>51</v>
      </c>
      <c r="C26636" s="7" t="n">
        <v>4</v>
      </c>
      <c r="D26636" s="7" t="n">
        <v>107</v>
      </c>
      <c r="E26636" s="7" t="s">
        <v>285</v>
      </c>
    </row>
    <row r="26637" spans="1:8">
      <c r="A26637" t="s">
        <v>4</v>
      </c>
      <c r="B26637" s="4" t="s">
        <v>5</v>
      </c>
      <c r="C26637" s="4" t="s">
        <v>7</v>
      </c>
    </row>
    <row r="26638" spans="1:8">
      <c r="A26638" t="n">
        <v>227401</v>
      </c>
      <c r="B26638" s="25" t="n">
        <v>16</v>
      </c>
      <c r="C26638" s="7" t="n">
        <v>0</v>
      </c>
    </row>
    <row r="26639" spans="1:8">
      <c r="A26639" t="s">
        <v>4</v>
      </c>
      <c r="B26639" s="4" t="s">
        <v>5</v>
      </c>
      <c r="C26639" s="4" t="s">
        <v>7</v>
      </c>
      <c r="D26639" s="4" t="s">
        <v>74</v>
      </c>
      <c r="E26639" s="4" t="s">
        <v>8</v>
      </c>
      <c r="F26639" s="4" t="s">
        <v>8</v>
      </c>
      <c r="G26639" s="4" t="s">
        <v>74</v>
      </c>
      <c r="H26639" s="4" t="s">
        <v>8</v>
      </c>
      <c r="I26639" s="4" t="s">
        <v>8</v>
      </c>
    </row>
    <row r="26640" spans="1:8">
      <c r="A26640" t="n">
        <v>227404</v>
      </c>
      <c r="B26640" s="40" t="n">
        <v>26</v>
      </c>
      <c r="C26640" s="7" t="n">
        <v>107</v>
      </c>
      <c r="D26640" s="7" t="s">
        <v>1334</v>
      </c>
      <c r="E26640" s="7" t="n">
        <v>2</v>
      </c>
      <c r="F26640" s="7" t="n">
        <v>3</v>
      </c>
      <c r="G26640" s="7" t="s">
        <v>1335</v>
      </c>
      <c r="H26640" s="7" t="n">
        <v>2</v>
      </c>
      <c r="I26640" s="7" t="n">
        <v>0</v>
      </c>
    </row>
    <row r="26641" spans="1:9">
      <c r="A26641" t="s">
        <v>4</v>
      </c>
      <c r="B26641" s="4" t="s">
        <v>5</v>
      </c>
    </row>
    <row r="26642" spans="1:9">
      <c r="A26642" t="n">
        <v>227590</v>
      </c>
      <c r="B26642" s="41" t="n">
        <v>28</v>
      </c>
    </row>
    <row r="26643" spans="1:9">
      <c r="A26643" t="s">
        <v>4</v>
      </c>
      <c r="B26643" s="4" t="s">
        <v>5</v>
      </c>
      <c r="C26643" s="4" t="s">
        <v>9</v>
      </c>
      <c r="D26643" s="4" t="s">
        <v>7</v>
      </c>
    </row>
    <row r="26644" spans="1:9">
      <c r="A26644" t="n">
        <v>227591</v>
      </c>
      <c r="B26644" s="57" t="n">
        <v>29</v>
      </c>
      <c r="C26644" s="7" t="s">
        <v>255</v>
      </c>
      <c r="D26644" s="7" t="n">
        <v>65533</v>
      </c>
    </row>
    <row r="26645" spans="1:9">
      <c r="A26645" t="s">
        <v>4</v>
      </c>
      <c r="B26645" s="4" t="s">
        <v>5</v>
      </c>
      <c r="C26645" s="4" t="s">
        <v>8</v>
      </c>
      <c r="D26645" s="4" t="s">
        <v>7</v>
      </c>
      <c r="E26645" s="4" t="s">
        <v>9</v>
      </c>
    </row>
    <row r="26646" spans="1:9">
      <c r="A26646" t="n">
        <v>227615</v>
      </c>
      <c r="B26646" s="39" t="n">
        <v>51</v>
      </c>
      <c r="C26646" s="7" t="n">
        <v>4</v>
      </c>
      <c r="D26646" s="7" t="n">
        <v>90</v>
      </c>
      <c r="E26646" s="7" t="s">
        <v>502</v>
      </c>
    </row>
    <row r="26647" spans="1:9">
      <c r="A26647" t="s">
        <v>4</v>
      </c>
      <c r="B26647" s="4" t="s">
        <v>5</v>
      </c>
      <c r="C26647" s="4" t="s">
        <v>7</v>
      </c>
    </row>
    <row r="26648" spans="1:9">
      <c r="A26648" t="n">
        <v>227628</v>
      </c>
      <c r="B26648" s="25" t="n">
        <v>16</v>
      </c>
      <c r="C26648" s="7" t="n">
        <v>0</v>
      </c>
    </row>
    <row r="26649" spans="1:9">
      <c r="A26649" t="s">
        <v>4</v>
      </c>
      <c r="B26649" s="4" t="s">
        <v>5</v>
      </c>
      <c r="C26649" s="4" t="s">
        <v>7</v>
      </c>
      <c r="D26649" s="4" t="s">
        <v>74</v>
      </c>
      <c r="E26649" s="4" t="s">
        <v>8</v>
      </c>
      <c r="F26649" s="4" t="s">
        <v>8</v>
      </c>
    </row>
    <row r="26650" spans="1:9">
      <c r="A26650" t="n">
        <v>227631</v>
      </c>
      <c r="B26650" s="40" t="n">
        <v>26</v>
      </c>
      <c r="C26650" s="7" t="n">
        <v>90</v>
      </c>
      <c r="D26650" s="7" t="s">
        <v>1336</v>
      </c>
      <c r="E26650" s="7" t="n">
        <v>2</v>
      </c>
      <c r="F26650" s="7" t="n">
        <v>0</v>
      </c>
    </row>
    <row r="26651" spans="1:9">
      <c r="A26651" t="s">
        <v>4</v>
      </c>
      <c r="B26651" s="4" t="s">
        <v>5</v>
      </c>
    </row>
    <row r="26652" spans="1:9">
      <c r="A26652" t="n">
        <v>227727</v>
      </c>
      <c r="B26652" s="41" t="n">
        <v>28</v>
      </c>
    </row>
    <row r="26653" spans="1:9">
      <c r="A26653" t="s">
        <v>4</v>
      </c>
      <c r="B26653" s="4" t="s">
        <v>5</v>
      </c>
      <c r="C26653" s="4" t="s">
        <v>9</v>
      </c>
      <c r="D26653" s="4" t="s">
        <v>7</v>
      </c>
    </row>
    <row r="26654" spans="1:9">
      <c r="A26654" t="n">
        <v>227728</v>
      </c>
      <c r="B26654" s="57" t="n">
        <v>29</v>
      </c>
      <c r="C26654" s="7" t="s">
        <v>247</v>
      </c>
      <c r="D26654" s="7" t="n">
        <v>65533</v>
      </c>
    </row>
    <row r="26655" spans="1:9">
      <c r="A26655" t="s">
        <v>4</v>
      </c>
      <c r="B26655" s="4" t="s">
        <v>5</v>
      </c>
      <c r="C26655" s="4" t="s">
        <v>8</v>
      </c>
      <c r="D26655" s="4" t="s">
        <v>7</v>
      </c>
      <c r="E26655" s="4" t="s">
        <v>9</v>
      </c>
    </row>
    <row r="26656" spans="1:9">
      <c r="A26656" t="n">
        <v>227745</v>
      </c>
      <c r="B26656" s="39" t="n">
        <v>51</v>
      </c>
      <c r="C26656" s="7" t="n">
        <v>4</v>
      </c>
      <c r="D26656" s="7" t="n">
        <v>106</v>
      </c>
      <c r="E26656" s="7" t="s">
        <v>90</v>
      </c>
    </row>
    <row r="26657" spans="1:6">
      <c r="A26657" t="s">
        <v>4</v>
      </c>
      <c r="B26657" s="4" t="s">
        <v>5</v>
      </c>
      <c r="C26657" s="4" t="s">
        <v>7</v>
      </c>
    </row>
    <row r="26658" spans="1:6">
      <c r="A26658" t="n">
        <v>227759</v>
      </c>
      <c r="B26658" s="25" t="n">
        <v>16</v>
      </c>
      <c r="C26658" s="7" t="n">
        <v>0</v>
      </c>
    </row>
    <row r="26659" spans="1:6">
      <c r="A26659" t="s">
        <v>4</v>
      </c>
      <c r="B26659" s="4" t="s">
        <v>5</v>
      </c>
      <c r="C26659" s="4" t="s">
        <v>7</v>
      </c>
      <c r="D26659" s="4" t="s">
        <v>74</v>
      </c>
      <c r="E26659" s="4" t="s">
        <v>8</v>
      </c>
      <c r="F26659" s="4" t="s">
        <v>8</v>
      </c>
    </row>
    <row r="26660" spans="1:6">
      <c r="A26660" t="n">
        <v>227762</v>
      </c>
      <c r="B26660" s="40" t="n">
        <v>26</v>
      </c>
      <c r="C26660" s="7" t="n">
        <v>106</v>
      </c>
      <c r="D26660" s="7" t="s">
        <v>1337</v>
      </c>
      <c r="E26660" s="7" t="n">
        <v>2</v>
      </c>
      <c r="F26660" s="7" t="n">
        <v>0</v>
      </c>
    </row>
    <row r="26661" spans="1:6">
      <c r="A26661" t="s">
        <v>4</v>
      </c>
      <c r="B26661" s="4" t="s">
        <v>5</v>
      </c>
    </row>
    <row r="26662" spans="1:6">
      <c r="A26662" t="n">
        <v>227811</v>
      </c>
      <c r="B26662" s="41" t="n">
        <v>28</v>
      </c>
    </row>
    <row r="26663" spans="1:6">
      <c r="A26663" t="s">
        <v>4</v>
      </c>
      <c r="B26663" s="4" t="s">
        <v>5</v>
      </c>
      <c r="C26663" s="4" t="s">
        <v>9</v>
      </c>
      <c r="D26663" s="4" t="s">
        <v>7</v>
      </c>
    </row>
    <row r="26664" spans="1:6">
      <c r="A26664" t="n">
        <v>227812</v>
      </c>
      <c r="B26664" s="57" t="n">
        <v>29</v>
      </c>
      <c r="C26664" s="7" t="s">
        <v>257</v>
      </c>
      <c r="D26664" s="7" t="n">
        <v>65533</v>
      </c>
    </row>
    <row r="26665" spans="1:6">
      <c r="A26665" t="s">
        <v>4</v>
      </c>
      <c r="B26665" s="4" t="s">
        <v>5</v>
      </c>
      <c r="C26665" s="4" t="s">
        <v>8</v>
      </c>
      <c r="D26665" s="4" t="s">
        <v>7</v>
      </c>
      <c r="E26665" s="4" t="s">
        <v>9</v>
      </c>
    </row>
    <row r="26666" spans="1:6">
      <c r="A26666" t="n">
        <v>227840</v>
      </c>
      <c r="B26666" s="39" t="n">
        <v>51</v>
      </c>
      <c r="C26666" s="7" t="n">
        <v>4</v>
      </c>
      <c r="D26666" s="7" t="n">
        <v>94</v>
      </c>
      <c r="E26666" s="7" t="s">
        <v>502</v>
      </c>
    </row>
    <row r="26667" spans="1:6">
      <c r="A26667" t="s">
        <v>4</v>
      </c>
      <c r="B26667" s="4" t="s">
        <v>5</v>
      </c>
      <c r="C26667" s="4" t="s">
        <v>7</v>
      </c>
    </row>
    <row r="26668" spans="1:6">
      <c r="A26668" t="n">
        <v>227853</v>
      </c>
      <c r="B26668" s="25" t="n">
        <v>16</v>
      </c>
      <c r="C26668" s="7" t="n">
        <v>0</v>
      </c>
    </row>
    <row r="26669" spans="1:6">
      <c r="A26669" t="s">
        <v>4</v>
      </c>
      <c r="B26669" s="4" t="s">
        <v>5</v>
      </c>
      <c r="C26669" s="4" t="s">
        <v>7</v>
      </c>
      <c r="D26669" s="4" t="s">
        <v>74</v>
      </c>
      <c r="E26669" s="4" t="s">
        <v>8</v>
      </c>
      <c r="F26669" s="4" t="s">
        <v>8</v>
      </c>
    </row>
    <row r="26670" spans="1:6">
      <c r="A26670" t="n">
        <v>227856</v>
      </c>
      <c r="B26670" s="40" t="n">
        <v>26</v>
      </c>
      <c r="C26670" s="7" t="n">
        <v>94</v>
      </c>
      <c r="D26670" s="7" t="s">
        <v>1338</v>
      </c>
      <c r="E26670" s="7" t="n">
        <v>2</v>
      </c>
      <c r="F26670" s="7" t="n">
        <v>0</v>
      </c>
    </row>
    <row r="26671" spans="1:6">
      <c r="A26671" t="s">
        <v>4</v>
      </c>
      <c r="B26671" s="4" t="s">
        <v>5</v>
      </c>
    </row>
    <row r="26672" spans="1:6">
      <c r="A26672" t="n">
        <v>227959</v>
      </c>
      <c r="B26672" s="41" t="n">
        <v>28</v>
      </c>
    </row>
    <row r="26673" spans="1:6">
      <c r="A26673" t="s">
        <v>4</v>
      </c>
      <c r="B26673" s="4" t="s">
        <v>5</v>
      </c>
      <c r="C26673" s="4" t="s">
        <v>8</v>
      </c>
      <c r="D26673" s="4" t="s">
        <v>7</v>
      </c>
      <c r="E26673" s="4" t="s">
        <v>7</v>
      </c>
      <c r="F26673" s="4" t="s">
        <v>8</v>
      </c>
    </row>
    <row r="26674" spans="1:6">
      <c r="A26674" t="n">
        <v>227960</v>
      </c>
      <c r="B26674" s="37" t="n">
        <v>25</v>
      </c>
      <c r="C26674" s="7" t="n">
        <v>1</v>
      </c>
      <c r="D26674" s="7" t="n">
        <v>60</v>
      </c>
      <c r="E26674" s="7" t="n">
        <v>280</v>
      </c>
      <c r="F26674" s="7" t="n">
        <v>2</v>
      </c>
    </row>
    <row r="26675" spans="1:6">
      <c r="A26675" t="s">
        <v>4</v>
      </c>
      <c r="B26675" s="4" t="s">
        <v>5</v>
      </c>
      <c r="C26675" s="4" t="s">
        <v>9</v>
      </c>
      <c r="D26675" s="4" t="s">
        <v>7</v>
      </c>
    </row>
    <row r="26676" spans="1:6">
      <c r="A26676" t="n">
        <v>227967</v>
      </c>
      <c r="B26676" s="57" t="n">
        <v>29</v>
      </c>
      <c r="C26676" s="7" t="s">
        <v>241</v>
      </c>
      <c r="D26676" s="7" t="n">
        <v>65533</v>
      </c>
    </row>
    <row r="26677" spans="1:6">
      <c r="A26677" t="s">
        <v>4</v>
      </c>
      <c r="B26677" s="4" t="s">
        <v>5</v>
      </c>
      <c r="C26677" s="4" t="s">
        <v>8</v>
      </c>
      <c r="D26677" s="4" t="s">
        <v>7</v>
      </c>
      <c r="E26677" s="4" t="s">
        <v>9</v>
      </c>
    </row>
    <row r="26678" spans="1:6">
      <c r="A26678" t="n">
        <v>227990</v>
      </c>
      <c r="B26678" s="39" t="n">
        <v>51</v>
      </c>
      <c r="C26678" s="7" t="n">
        <v>4</v>
      </c>
      <c r="D26678" s="7" t="n">
        <v>13</v>
      </c>
      <c r="E26678" s="7" t="s">
        <v>85</v>
      </c>
    </row>
    <row r="26679" spans="1:6">
      <c r="A26679" t="s">
        <v>4</v>
      </c>
      <c r="B26679" s="4" t="s">
        <v>5</v>
      </c>
      <c r="C26679" s="4" t="s">
        <v>7</v>
      </c>
    </row>
    <row r="26680" spans="1:6">
      <c r="A26680" t="n">
        <v>228004</v>
      </c>
      <c r="B26680" s="25" t="n">
        <v>16</v>
      </c>
      <c r="C26680" s="7" t="n">
        <v>0</v>
      </c>
    </row>
    <row r="26681" spans="1:6">
      <c r="A26681" t="s">
        <v>4</v>
      </c>
      <c r="B26681" s="4" t="s">
        <v>5</v>
      </c>
      <c r="C26681" s="4" t="s">
        <v>7</v>
      </c>
      <c r="D26681" s="4" t="s">
        <v>74</v>
      </c>
      <c r="E26681" s="4" t="s">
        <v>8</v>
      </c>
      <c r="F26681" s="4" t="s">
        <v>8</v>
      </c>
    </row>
    <row r="26682" spans="1:6">
      <c r="A26682" t="n">
        <v>228007</v>
      </c>
      <c r="B26682" s="40" t="n">
        <v>26</v>
      </c>
      <c r="C26682" s="7" t="n">
        <v>13</v>
      </c>
      <c r="D26682" s="7" t="s">
        <v>1339</v>
      </c>
      <c r="E26682" s="7" t="n">
        <v>2</v>
      </c>
      <c r="F26682" s="7" t="n">
        <v>0</v>
      </c>
    </row>
    <row r="26683" spans="1:6">
      <c r="A26683" t="s">
        <v>4</v>
      </c>
      <c r="B26683" s="4" t="s">
        <v>5</v>
      </c>
    </row>
    <row r="26684" spans="1:6">
      <c r="A26684" t="n">
        <v>228064</v>
      </c>
      <c r="B26684" s="41" t="n">
        <v>28</v>
      </c>
    </row>
    <row r="26685" spans="1:6">
      <c r="A26685" t="s">
        <v>4</v>
      </c>
      <c r="B26685" s="4" t="s">
        <v>5</v>
      </c>
      <c r="C26685" s="4" t="s">
        <v>8</v>
      </c>
      <c r="D26685" s="4" t="s">
        <v>7</v>
      </c>
      <c r="E26685" s="4" t="s">
        <v>7</v>
      </c>
      <c r="F26685" s="4" t="s">
        <v>8</v>
      </c>
    </row>
    <row r="26686" spans="1:6">
      <c r="A26686" t="n">
        <v>228065</v>
      </c>
      <c r="B26686" s="37" t="n">
        <v>25</v>
      </c>
      <c r="C26686" s="7" t="n">
        <v>1</v>
      </c>
      <c r="D26686" s="7" t="n">
        <v>65535</v>
      </c>
      <c r="E26686" s="7" t="n">
        <v>65535</v>
      </c>
      <c r="F26686" s="7" t="n">
        <v>0</v>
      </c>
    </row>
    <row r="26687" spans="1:6">
      <c r="A26687" t="s">
        <v>4</v>
      </c>
      <c r="B26687" s="4" t="s">
        <v>5</v>
      </c>
      <c r="C26687" s="4" t="s">
        <v>7</v>
      </c>
      <c r="D26687" s="4" t="s">
        <v>8</v>
      </c>
    </row>
    <row r="26688" spans="1:6">
      <c r="A26688" t="n">
        <v>228072</v>
      </c>
      <c r="B26688" s="42" t="n">
        <v>89</v>
      </c>
      <c r="C26688" s="7" t="n">
        <v>65533</v>
      </c>
      <c r="D26688" s="7" t="n">
        <v>1</v>
      </c>
    </row>
    <row r="26689" spans="1:6">
      <c r="A26689" t="s">
        <v>4</v>
      </c>
      <c r="B26689" s="4" t="s">
        <v>5</v>
      </c>
      <c r="C26689" s="4" t="s">
        <v>9</v>
      </c>
      <c r="D26689" s="4" t="s">
        <v>7</v>
      </c>
    </row>
    <row r="26690" spans="1:6">
      <c r="A26690" t="n">
        <v>228076</v>
      </c>
      <c r="B26690" s="57" t="n">
        <v>29</v>
      </c>
      <c r="C26690" s="7" t="s">
        <v>15</v>
      </c>
      <c r="D26690" s="7" t="n">
        <v>65533</v>
      </c>
    </row>
    <row r="26691" spans="1:6">
      <c r="A26691" t="s">
        <v>4</v>
      </c>
      <c r="B26691" s="4" t="s">
        <v>5</v>
      </c>
      <c r="C26691" s="4" t="s">
        <v>8</v>
      </c>
      <c r="D26691" s="4" t="s">
        <v>7</v>
      </c>
      <c r="E26691" s="4" t="s">
        <v>13</v>
      </c>
    </row>
    <row r="26692" spans="1:6">
      <c r="A26692" t="n">
        <v>228080</v>
      </c>
      <c r="B26692" s="27" t="n">
        <v>58</v>
      </c>
      <c r="C26692" s="7" t="n">
        <v>101</v>
      </c>
      <c r="D26692" s="7" t="n">
        <v>300</v>
      </c>
      <c r="E26692" s="7" t="n">
        <v>1</v>
      </c>
    </row>
    <row r="26693" spans="1:6">
      <c r="A26693" t="s">
        <v>4</v>
      </c>
      <c r="B26693" s="4" t="s">
        <v>5</v>
      </c>
      <c r="C26693" s="4" t="s">
        <v>8</v>
      </c>
      <c r="D26693" s="4" t="s">
        <v>7</v>
      </c>
    </row>
    <row r="26694" spans="1:6">
      <c r="A26694" t="n">
        <v>228088</v>
      </c>
      <c r="B26694" s="27" t="n">
        <v>58</v>
      </c>
      <c r="C26694" s="7" t="n">
        <v>254</v>
      </c>
      <c r="D26694" s="7" t="n">
        <v>0</v>
      </c>
    </row>
    <row r="26695" spans="1:6">
      <c r="A26695" t="s">
        <v>4</v>
      </c>
      <c r="B26695" s="4" t="s">
        <v>5</v>
      </c>
      <c r="C26695" s="4" t="s">
        <v>8</v>
      </c>
      <c r="D26695" s="4" t="s">
        <v>7</v>
      </c>
      <c r="E26695" s="4" t="s">
        <v>9</v>
      </c>
      <c r="F26695" s="4" t="s">
        <v>9</v>
      </c>
      <c r="G26695" s="4" t="s">
        <v>9</v>
      </c>
      <c r="H26695" s="4" t="s">
        <v>9</v>
      </c>
    </row>
    <row r="26696" spans="1:6">
      <c r="A26696" t="n">
        <v>228092</v>
      </c>
      <c r="B26696" s="39" t="n">
        <v>51</v>
      </c>
      <c r="C26696" s="7" t="n">
        <v>3</v>
      </c>
      <c r="D26696" s="7" t="n">
        <v>13</v>
      </c>
      <c r="E26696" s="7" t="s">
        <v>92</v>
      </c>
      <c r="F26696" s="7" t="s">
        <v>93</v>
      </c>
      <c r="G26696" s="7" t="s">
        <v>94</v>
      </c>
      <c r="H26696" s="7" t="s">
        <v>95</v>
      </c>
    </row>
    <row r="26697" spans="1:6">
      <c r="A26697" t="s">
        <v>4</v>
      </c>
      <c r="B26697" s="4" t="s">
        <v>5</v>
      </c>
      <c r="C26697" s="4" t="s">
        <v>8</v>
      </c>
      <c r="D26697" s="4" t="s">
        <v>8</v>
      </c>
      <c r="E26697" s="4" t="s">
        <v>13</v>
      </c>
      <c r="F26697" s="4" t="s">
        <v>13</v>
      </c>
      <c r="G26697" s="4" t="s">
        <v>13</v>
      </c>
      <c r="H26697" s="4" t="s">
        <v>7</v>
      </c>
    </row>
    <row r="26698" spans="1:6">
      <c r="A26698" t="n">
        <v>228121</v>
      </c>
      <c r="B26698" s="31" t="n">
        <v>45</v>
      </c>
      <c r="C26698" s="7" t="n">
        <v>2</v>
      </c>
      <c r="D26698" s="7" t="n">
        <v>3</v>
      </c>
      <c r="E26698" s="7" t="n">
        <v>-0.0799999982118607</v>
      </c>
      <c r="F26698" s="7" t="n">
        <v>3.20000004768372</v>
      </c>
      <c r="G26698" s="7" t="n">
        <v>41.1699981689453</v>
      </c>
      <c r="H26698" s="7" t="n">
        <v>0</v>
      </c>
    </row>
    <row r="26699" spans="1:6">
      <c r="A26699" t="s">
        <v>4</v>
      </c>
      <c r="B26699" s="4" t="s">
        <v>5</v>
      </c>
      <c r="C26699" s="4" t="s">
        <v>8</v>
      </c>
      <c r="D26699" s="4" t="s">
        <v>8</v>
      </c>
      <c r="E26699" s="4" t="s">
        <v>13</v>
      </c>
      <c r="F26699" s="4" t="s">
        <v>13</v>
      </c>
      <c r="G26699" s="4" t="s">
        <v>13</v>
      </c>
      <c r="H26699" s="4" t="s">
        <v>7</v>
      </c>
      <c r="I26699" s="4" t="s">
        <v>8</v>
      </c>
    </row>
    <row r="26700" spans="1:6">
      <c r="A26700" t="n">
        <v>228138</v>
      </c>
      <c r="B26700" s="31" t="n">
        <v>45</v>
      </c>
      <c r="C26700" s="7" t="n">
        <v>4</v>
      </c>
      <c r="D26700" s="7" t="n">
        <v>3</v>
      </c>
      <c r="E26700" s="7" t="n">
        <v>7.09999990463257</v>
      </c>
      <c r="F26700" s="7" t="n">
        <v>338.100006103516</v>
      </c>
      <c r="G26700" s="7" t="n">
        <v>0</v>
      </c>
      <c r="H26700" s="7" t="n">
        <v>0</v>
      </c>
      <c r="I26700" s="7" t="n">
        <v>0</v>
      </c>
    </row>
    <row r="26701" spans="1:6">
      <c r="A26701" t="s">
        <v>4</v>
      </c>
      <c r="B26701" s="4" t="s">
        <v>5</v>
      </c>
      <c r="C26701" s="4" t="s">
        <v>8</v>
      </c>
      <c r="D26701" s="4" t="s">
        <v>8</v>
      </c>
      <c r="E26701" s="4" t="s">
        <v>13</v>
      </c>
      <c r="F26701" s="4" t="s">
        <v>7</v>
      </c>
    </row>
    <row r="26702" spans="1:6">
      <c r="A26702" t="n">
        <v>228156</v>
      </c>
      <c r="B26702" s="31" t="n">
        <v>45</v>
      </c>
      <c r="C26702" s="7" t="n">
        <v>5</v>
      </c>
      <c r="D26702" s="7" t="n">
        <v>3</v>
      </c>
      <c r="E26702" s="7" t="n">
        <v>4.09999990463257</v>
      </c>
      <c r="F26702" s="7" t="n">
        <v>0</v>
      </c>
    </row>
    <row r="26703" spans="1:6">
      <c r="A26703" t="s">
        <v>4</v>
      </c>
      <c r="B26703" s="4" t="s">
        <v>5</v>
      </c>
      <c r="C26703" s="4" t="s">
        <v>8</v>
      </c>
      <c r="D26703" s="4" t="s">
        <v>8</v>
      </c>
      <c r="E26703" s="4" t="s">
        <v>13</v>
      </c>
      <c r="F26703" s="4" t="s">
        <v>7</v>
      </c>
    </row>
    <row r="26704" spans="1:6">
      <c r="A26704" t="n">
        <v>228165</v>
      </c>
      <c r="B26704" s="31" t="n">
        <v>45</v>
      </c>
      <c r="C26704" s="7" t="n">
        <v>11</v>
      </c>
      <c r="D26704" s="7" t="n">
        <v>3</v>
      </c>
      <c r="E26704" s="7" t="n">
        <v>34</v>
      </c>
      <c r="F26704" s="7" t="n">
        <v>0</v>
      </c>
    </row>
    <row r="26705" spans="1:9">
      <c r="A26705" t="s">
        <v>4</v>
      </c>
      <c r="B26705" s="4" t="s">
        <v>5</v>
      </c>
      <c r="C26705" s="4" t="s">
        <v>8</v>
      </c>
      <c r="D26705" s="4" t="s">
        <v>7</v>
      </c>
    </row>
    <row r="26706" spans="1:9">
      <c r="A26706" t="n">
        <v>228174</v>
      </c>
      <c r="B26706" s="27" t="n">
        <v>58</v>
      </c>
      <c r="C26706" s="7" t="n">
        <v>255</v>
      </c>
      <c r="D26706" s="7" t="n">
        <v>0</v>
      </c>
    </row>
    <row r="26707" spans="1:9">
      <c r="A26707" t="s">
        <v>4</v>
      </c>
      <c r="B26707" s="4" t="s">
        <v>5</v>
      </c>
      <c r="C26707" s="4" t="s">
        <v>8</v>
      </c>
      <c r="D26707" s="4" t="s">
        <v>7</v>
      </c>
      <c r="E26707" s="4" t="s">
        <v>9</v>
      </c>
    </row>
    <row r="26708" spans="1:9">
      <c r="A26708" t="n">
        <v>228178</v>
      </c>
      <c r="B26708" s="39" t="n">
        <v>51</v>
      </c>
      <c r="C26708" s="7" t="n">
        <v>4</v>
      </c>
      <c r="D26708" s="7" t="n">
        <v>1</v>
      </c>
      <c r="E26708" s="7" t="s">
        <v>529</v>
      </c>
    </row>
    <row r="26709" spans="1:9">
      <c r="A26709" t="s">
        <v>4</v>
      </c>
      <c r="B26709" s="4" t="s">
        <v>5</v>
      </c>
      <c r="C26709" s="4" t="s">
        <v>7</v>
      </c>
    </row>
    <row r="26710" spans="1:9">
      <c r="A26710" t="n">
        <v>228191</v>
      </c>
      <c r="B26710" s="25" t="n">
        <v>16</v>
      </c>
      <c r="C26710" s="7" t="n">
        <v>0</v>
      </c>
    </row>
    <row r="26711" spans="1:9">
      <c r="A26711" t="s">
        <v>4</v>
      </c>
      <c r="B26711" s="4" t="s">
        <v>5</v>
      </c>
      <c r="C26711" s="4" t="s">
        <v>7</v>
      </c>
      <c r="D26711" s="4" t="s">
        <v>74</v>
      </c>
      <c r="E26711" s="4" t="s">
        <v>8</v>
      </c>
      <c r="F26711" s="4" t="s">
        <v>8</v>
      </c>
    </row>
    <row r="26712" spans="1:9">
      <c r="A26712" t="n">
        <v>228194</v>
      </c>
      <c r="B26712" s="40" t="n">
        <v>26</v>
      </c>
      <c r="C26712" s="7" t="n">
        <v>1</v>
      </c>
      <c r="D26712" s="7" t="s">
        <v>1340</v>
      </c>
      <c r="E26712" s="7" t="n">
        <v>2</v>
      </c>
      <c r="F26712" s="7" t="n">
        <v>0</v>
      </c>
    </row>
    <row r="26713" spans="1:9">
      <c r="A26713" t="s">
        <v>4</v>
      </c>
      <c r="B26713" s="4" t="s">
        <v>5</v>
      </c>
    </row>
    <row r="26714" spans="1:9">
      <c r="A26714" t="n">
        <v>228287</v>
      </c>
      <c r="B26714" s="41" t="n">
        <v>28</v>
      </c>
    </row>
    <row r="26715" spans="1:9">
      <c r="A26715" t="s">
        <v>4</v>
      </c>
      <c r="B26715" s="4" t="s">
        <v>5</v>
      </c>
      <c r="C26715" s="4" t="s">
        <v>8</v>
      </c>
      <c r="D26715" s="4" t="s">
        <v>7</v>
      </c>
      <c r="E26715" s="4" t="s">
        <v>9</v>
      </c>
    </row>
    <row r="26716" spans="1:9">
      <c r="A26716" t="n">
        <v>228288</v>
      </c>
      <c r="B26716" s="39" t="n">
        <v>51</v>
      </c>
      <c r="C26716" s="7" t="n">
        <v>4</v>
      </c>
      <c r="D26716" s="7" t="n">
        <v>3</v>
      </c>
      <c r="E26716" s="7" t="s">
        <v>631</v>
      </c>
    </row>
    <row r="26717" spans="1:9">
      <c r="A26717" t="s">
        <v>4</v>
      </c>
      <c r="B26717" s="4" t="s">
        <v>5</v>
      </c>
      <c r="C26717" s="4" t="s">
        <v>7</v>
      </c>
    </row>
    <row r="26718" spans="1:9">
      <c r="A26718" t="n">
        <v>228302</v>
      </c>
      <c r="B26718" s="25" t="n">
        <v>16</v>
      </c>
      <c r="C26718" s="7" t="n">
        <v>0</v>
      </c>
    </row>
    <row r="26719" spans="1:9">
      <c r="A26719" t="s">
        <v>4</v>
      </c>
      <c r="B26719" s="4" t="s">
        <v>5</v>
      </c>
      <c r="C26719" s="4" t="s">
        <v>7</v>
      </c>
      <c r="D26719" s="4" t="s">
        <v>74</v>
      </c>
      <c r="E26719" s="4" t="s">
        <v>8</v>
      </c>
      <c r="F26719" s="4" t="s">
        <v>8</v>
      </c>
    </row>
    <row r="26720" spans="1:9">
      <c r="A26720" t="n">
        <v>228305</v>
      </c>
      <c r="B26720" s="40" t="n">
        <v>26</v>
      </c>
      <c r="C26720" s="7" t="n">
        <v>3</v>
      </c>
      <c r="D26720" s="7" t="s">
        <v>1341</v>
      </c>
      <c r="E26720" s="7" t="n">
        <v>2</v>
      </c>
      <c r="F26720" s="7" t="n">
        <v>0</v>
      </c>
    </row>
    <row r="26721" spans="1:6">
      <c r="A26721" t="s">
        <v>4</v>
      </c>
      <c r="B26721" s="4" t="s">
        <v>5</v>
      </c>
    </row>
    <row r="26722" spans="1:6">
      <c r="A26722" t="n">
        <v>228365</v>
      </c>
      <c r="B26722" s="41" t="n">
        <v>28</v>
      </c>
    </row>
    <row r="26723" spans="1:6">
      <c r="A26723" t="s">
        <v>4</v>
      </c>
      <c r="B26723" s="4" t="s">
        <v>5</v>
      </c>
      <c r="C26723" s="4" t="s">
        <v>7</v>
      </c>
      <c r="D26723" s="4" t="s">
        <v>8</v>
      </c>
    </row>
    <row r="26724" spans="1:6">
      <c r="A26724" t="n">
        <v>228366</v>
      </c>
      <c r="B26724" s="42" t="n">
        <v>89</v>
      </c>
      <c r="C26724" s="7" t="n">
        <v>65533</v>
      </c>
      <c r="D26724" s="7" t="n">
        <v>1</v>
      </c>
    </row>
    <row r="26725" spans="1:6">
      <c r="A26725" t="s">
        <v>4</v>
      </c>
      <c r="B26725" s="4" t="s">
        <v>5</v>
      </c>
      <c r="C26725" s="4" t="s">
        <v>8</v>
      </c>
      <c r="D26725" s="4" t="s">
        <v>7</v>
      </c>
      <c r="E26725" s="4" t="s">
        <v>13</v>
      </c>
    </row>
    <row r="26726" spans="1:6">
      <c r="A26726" t="n">
        <v>228370</v>
      </c>
      <c r="B26726" s="27" t="n">
        <v>58</v>
      </c>
      <c r="C26726" s="7" t="n">
        <v>101</v>
      </c>
      <c r="D26726" s="7" t="n">
        <v>300</v>
      </c>
      <c r="E26726" s="7" t="n">
        <v>1</v>
      </c>
    </row>
    <row r="26727" spans="1:6">
      <c r="A26727" t="s">
        <v>4</v>
      </c>
      <c r="B26727" s="4" t="s">
        <v>5</v>
      </c>
      <c r="C26727" s="4" t="s">
        <v>8</v>
      </c>
      <c r="D26727" s="4" t="s">
        <v>7</v>
      </c>
    </row>
    <row r="26728" spans="1:6">
      <c r="A26728" t="n">
        <v>228378</v>
      </c>
      <c r="B26728" s="27" t="n">
        <v>58</v>
      </c>
      <c r="C26728" s="7" t="n">
        <v>254</v>
      </c>
      <c r="D26728" s="7" t="n">
        <v>0</v>
      </c>
    </row>
    <row r="26729" spans="1:6">
      <c r="A26729" t="s">
        <v>4</v>
      </c>
      <c r="B26729" s="4" t="s">
        <v>5</v>
      </c>
      <c r="C26729" s="4" t="s">
        <v>8</v>
      </c>
      <c r="D26729" s="4" t="s">
        <v>7</v>
      </c>
      <c r="E26729" s="4" t="s">
        <v>9</v>
      </c>
      <c r="F26729" s="4" t="s">
        <v>9</v>
      </c>
      <c r="G26729" s="4" t="s">
        <v>9</v>
      </c>
      <c r="H26729" s="4" t="s">
        <v>9</v>
      </c>
    </row>
    <row r="26730" spans="1:6">
      <c r="A26730" t="n">
        <v>228382</v>
      </c>
      <c r="B26730" s="39" t="n">
        <v>51</v>
      </c>
      <c r="C26730" s="7" t="n">
        <v>3</v>
      </c>
      <c r="D26730" s="7" t="n">
        <v>1</v>
      </c>
      <c r="E26730" s="7" t="s">
        <v>92</v>
      </c>
      <c r="F26730" s="7" t="s">
        <v>93</v>
      </c>
      <c r="G26730" s="7" t="s">
        <v>94</v>
      </c>
      <c r="H26730" s="7" t="s">
        <v>95</v>
      </c>
    </row>
    <row r="26731" spans="1:6">
      <c r="A26731" t="s">
        <v>4</v>
      </c>
      <c r="B26731" s="4" t="s">
        <v>5</v>
      </c>
      <c r="C26731" s="4" t="s">
        <v>8</v>
      </c>
      <c r="D26731" s="4" t="s">
        <v>7</v>
      </c>
      <c r="E26731" s="4" t="s">
        <v>9</v>
      </c>
      <c r="F26731" s="4" t="s">
        <v>9</v>
      </c>
      <c r="G26731" s="4" t="s">
        <v>9</v>
      </c>
      <c r="H26731" s="4" t="s">
        <v>9</v>
      </c>
    </row>
    <row r="26732" spans="1:6">
      <c r="A26732" t="n">
        <v>228411</v>
      </c>
      <c r="B26732" s="39" t="n">
        <v>51</v>
      </c>
      <c r="C26732" s="7" t="n">
        <v>3</v>
      </c>
      <c r="D26732" s="7" t="n">
        <v>3</v>
      </c>
      <c r="E26732" s="7" t="s">
        <v>92</v>
      </c>
      <c r="F26732" s="7" t="s">
        <v>93</v>
      </c>
      <c r="G26732" s="7" t="s">
        <v>94</v>
      </c>
      <c r="H26732" s="7" t="s">
        <v>95</v>
      </c>
    </row>
    <row r="26733" spans="1:6">
      <c r="A26733" t="s">
        <v>4</v>
      </c>
      <c r="B26733" s="4" t="s">
        <v>5</v>
      </c>
      <c r="C26733" s="4" t="s">
        <v>8</v>
      </c>
      <c r="D26733" s="4" t="s">
        <v>8</v>
      </c>
      <c r="E26733" s="4" t="s">
        <v>13</v>
      </c>
      <c r="F26733" s="4" t="s">
        <v>13</v>
      </c>
      <c r="G26733" s="4" t="s">
        <v>13</v>
      </c>
      <c r="H26733" s="4" t="s">
        <v>7</v>
      </c>
    </row>
    <row r="26734" spans="1:6">
      <c r="A26734" t="n">
        <v>228440</v>
      </c>
      <c r="B26734" s="31" t="n">
        <v>45</v>
      </c>
      <c r="C26734" s="7" t="n">
        <v>2</v>
      </c>
      <c r="D26734" s="7" t="n">
        <v>3</v>
      </c>
      <c r="E26734" s="7" t="n">
        <v>-0.800000011920929</v>
      </c>
      <c r="F26734" s="7" t="n">
        <v>3.40000009536743</v>
      </c>
      <c r="G26734" s="7" t="n">
        <v>44.7000007629395</v>
      </c>
      <c r="H26734" s="7" t="n">
        <v>0</v>
      </c>
    </row>
    <row r="26735" spans="1:6">
      <c r="A26735" t="s">
        <v>4</v>
      </c>
      <c r="B26735" s="4" t="s">
        <v>5</v>
      </c>
      <c r="C26735" s="4" t="s">
        <v>8</v>
      </c>
      <c r="D26735" s="4" t="s">
        <v>8</v>
      </c>
      <c r="E26735" s="4" t="s">
        <v>13</v>
      </c>
      <c r="F26735" s="4" t="s">
        <v>13</v>
      </c>
      <c r="G26735" s="4" t="s">
        <v>13</v>
      </c>
      <c r="H26735" s="4" t="s">
        <v>7</v>
      </c>
      <c r="I26735" s="4" t="s">
        <v>8</v>
      </c>
    </row>
    <row r="26736" spans="1:6">
      <c r="A26736" t="n">
        <v>228457</v>
      </c>
      <c r="B26736" s="31" t="n">
        <v>45</v>
      </c>
      <c r="C26736" s="7" t="n">
        <v>4</v>
      </c>
      <c r="D26736" s="7" t="n">
        <v>3</v>
      </c>
      <c r="E26736" s="7" t="n">
        <v>354</v>
      </c>
      <c r="F26736" s="7" t="n">
        <v>147.75</v>
      </c>
      <c r="G26736" s="7" t="n">
        <v>0</v>
      </c>
      <c r="H26736" s="7" t="n">
        <v>0</v>
      </c>
      <c r="I26736" s="7" t="n">
        <v>0</v>
      </c>
    </row>
    <row r="26737" spans="1:9">
      <c r="A26737" t="s">
        <v>4</v>
      </c>
      <c r="B26737" s="4" t="s">
        <v>5</v>
      </c>
      <c r="C26737" s="4" t="s">
        <v>8</v>
      </c>
      <c r="D26737" s="4" t="s">
        <v>8</v>
      </c>
      <c r="E26737" s="4" t="s">
        <v>13</v>
      </c>
      <c r="F26737" s="4" t="s">
        <v>7</v>
      </c>
    </row>
    <row r="26738" spans="1:9">
      <c r="A26738" t="n">
        <v>228475</v>
      </c>
      <c r="B26738" s="31" t="n">
        <v>45</v>
      </c>
      <c r="C26738" s="7" t="n">
        <v>5</v>
      </c>
      <c r="D26738" s="7" t="n">
        <v>3</v>
      </c>
      <c r="E26738" s="7" t="n">
        <v>2.5</v>
      </c>
      <c r="F26738" s="7" t="n">
        <v>0</v>
      </c>
    </row>
    <row r="26739" spans="1:9">
      <c r="A26739" t="s">
        <v>4</v>
      </c>
      <c r="B26739" s="4" t="s">
        <v>5</v>
      </c>
      <c r="C26739" s="4" t="s">
        <v>8</v>
      </c>
      <c r="D26739" s="4" t="s">
        <v>8</v>
      </c>
      <c r="E26739" s="4" t="s">
        <v>13</v>
      </c>
      <c r="F26739" s="4" t="s">
        <v>7</v>
      </c>
    </row>
    <row r="26740" spans="1:9">
      <c r="A26740" t="n">
        <v>228484</v>
      </c>
      <c r="B26740" s="31" t="n">
        <v>45</v>
      </c>
      <c r="C26740" s="7" t="n">
        <v>11</v>
      </c>
      <c r="D26740" s="7" t="n">
        <v>3</v>
      </c>
      <c r="E26740" s="7" t="n">
        <v>34</v>
      </c>
      <c r="F26740" s="7" t="n">
        <v>0</v>
      </c>
    </row>
    <row r="26741" spans="1:9">
      <c r="A26741" t="s">
        <v>4</v>
      </c>
      <c r="B26741" s="4" t="s">
        <v>5</v>
      </c>
      <c r="C26741" s="4" t="s">
        <v>8</v>
      </c>
      <c r="D26741" s="4" t="s">
        <v>7</v>
      </c>
      <c r="E26741" s="4" t="s">
        <v>9</v>
      </c>
      <c r="F26741" s="4" t="s">
        <v>9</v>
      </c>
      <c r="G26741" s="4" t="s">
        <v>9</v>
      </c>
      <c r="H26741" s="4" t="s">
        <v>9</v>
      </c>
    </row>
    <row r="26742" spans="1:9">
      <c r="A26742" t="n">
        <v>228493</v>
      </c>
      <c r="B26742" s="39" t="n">
        <v>51</v>
      </c>
      <c r="C26742" s="7" t="n">
        <v>3</v>
      </c>
      <c r="D26742" s="7" t="n">
        <v>11</v>
      </c>
      <c r="E26742" s="7" t="s">
        <v>745</v>
      </c>
      <c r="F26742" s="7" t="s">
        <v>239</v>
      </c>
      <c r="G26742" s="7" t="s">
        <v>94</v>
      </c>
      <c r="H26742" s="7" t="s">
        <v>95</v>
      </c>
    </row>
    <row r="26743" spans="1:9">
      <c r="A26743" t="s">
        <v>4</v>
      </c>
      <c r="B26743" s="4" t="s">
        <v>5</v>
      </c>
      <c r="C26743" s="4" t="s">
        <v>7</v>
      </c>
      <c r="D26743" s="4" t="s">
        <v>7</v>
      </c>
      <c r="E26743" s="4" t="s">
        <v>7</v>
      </c>
    </row>
    <row r="26744" spans="1:9">
      <c r="A26744" t="n">
        <v>228506</v>
      </c>
      <c r="B26744" s="56" t="n">
        <v>61</v>
      </c>
      <c r="C26744" s="7" t="n">
        <v>11</v>
      </c>
      <c r="D26744" s="7" t="n">
        <v>0</v>
      </c>
      <c r="E26744" s="7" t="n">
        <v>1000</v>
      </c>
    </row>
    <row r="26745" spans="1:9">
      <c r="A26745" t="s">
        <v>4</v>
      </c>
      <c r="B26745" s="4" t="s">
        <v>5</v>
      </c>
      <c r="C26745" s="4" t="s">
        <v>7</v>
      </c>
      <c r="D26745" s="4" t="s">
        <v>13</v>
      </c>
      <c r="E26745" s="4" t="s">
        <v>13</v>
      </c>
      <c r="F26745" s="4" t="s">
        <v>8</v>
      </c>
    </row>
    <row r="26746" spans="1:9">
      <c r="A26746" t="n">
        <v>228513</v>
      </c>
      <c r="B26746" s="93" t="n">
        <v>52</v>
      </c>
      <c r="C26746" s="7" t="n">
        <v>11</v>
      </c>
      <c r="D26746" s="7" t="n">
        <v>110</v>
      </c>
      <c r="E26746" s="7" t="n">
        <v>10</v>
      </c>
      <c r="F26746" s="7" t="n">
        <v>0</v>
      </c>
    </row>
    <row r="26747" spans="1:9">
      <c r="A26747" t="s">
        <v>4</v>
      </c>
      <c r="B26747" s="4" t="s">
        <v>5</v>
      </c>
      <c r="C26747" s="4" t="s">
        <v>7</v>
      </c>
    </row>
    <row r="26748" spans="1:9">
      <c r="A26748" t="n">
        <v>228525</v>
      </c>
      <c r="B26748" s="88" t="n">
        <v>54</v>
      </c>
      <c r="C26748" s="7" t="n">
        <v>11</v>
      </c>
    </row>
    <row r="26749" spans="1:9">
      <c r="A26749" t="s">
        <v>4</v>
      </c>
      <c r="B26749" s="4" t="s">
        <v>5</v>
      </c>
      <c r="C26749" s="4" t="s">
        <v>7</v>
      </c>
      <c r="D26749" s="4" t="s">
        <v>8</v>
      </c>
      <c r="E26749" s="4" t="s">
        <v>9</v>
      </c>
      <c r="F26749" s="4" t="s">
        <v>13</v>
      </c>
      <c r="G26749" s="4" t="s">
        <v>13</v>
      </c>
      <c r="H26749" s="4" t="s">
        <v>13</v>
      </c>
    </row>
    <row r="26750" spans="1:9">
      <c r="A26750" t="n">
        <v>228528</v>
      </c>
      <c r="B26750" s="52" t="n">
        <v>48</v>
      </c>
      <c r="C26750" s="7" t="n">
        <v>11</v>
      </c>
      <c r="D26750" s="7" t="n">
        <v>0</v>
      </c>
      <c r="E26750" s="7" t="s">
        <v>237</v>
      </c>
      <c r="F26750" s="7" t="n">
        <v>-1</v>
      </c>
      <c r="G26750" s="7" t="n">
        <v>1</v>
      </c>
      <c r="H26750" s="7" t="n">
        <v>0</v>
      </c>
    </row>
    <row r="26751" spans="1:9">
      <c r="A26751" t="s">
        <v>4</v>
      </c>
      <c r="B26751" s="4" t="s">
        <v>5</v>
      </c>
      <c r="C26751" s="4" t="s">
        <v>8</v>
      </c>
      <c r="D26751" s="4" t="s">
        <v>7</v>
      </c>
      <c r="E26751" s="4" t="s">
        <v>9</v>
      </c>
    </row>
    <row r="26752" spans="1:9">
      <c r="A26752" t="n">
        <v>228558</v>
      </c>
      <c r="B26752" s="39" t="n">
        <v>51</v>
      </c>
      <c r="C26752" s="7" t="n">
        <v>4</v>
      </c>
      <c r="D26752" s="7" t="n">
        <v>11</v>
      </c>
      <c r="E26752" s="7" t="s">
        <v>288</v>
      </c>
    </row>
    <row r="26753" spans="1:8">
      <c r="A26753" t="s">
        <v>4</v>
      </c>
      <c r="B26753" s="4" t="s">
        <v>5</v>
      </c>
      <c r="C26753" s="4" t="s">
        <v>7</v>
      </c>
    </row>
    <row r="26754" spans="1:8">
      <c r="A26754" t="n">
        <v>228571</v>
      </c>
      <c r="B26754" s="25" t="n">
        <v>16</v>
      </c>
      <c r="C26754" s="7" t="n">
        <v>0</v>
      </c>
    </row>
    <row r="26755" spans="1:8">
      <c r="A26755" t="s">
        <v>4</v>
      </c>
      <c r="B26755" s="4" t="s">
        <v>5</v>
      </c>
      <c r="C26755" s="4" t="s">
        <v>7</v>
      </c>
      <c r="D26755" s="4" t="s">
        <v>74</v>
      </c>
      <c r="E26755" s="4" t="s">
        <v>8</v>
      </c>
      <c r="F26755" s="4" t="s">
        <v>8</v>
      </c>
      <c r="G26755" s="4" t="s">
        <v>74</v>
      </c>
      <c r="H26755" s="4" t="s">
        <v>8</v>
      </c>
      <c r="I26755" s="4" t="s">
        <v>8</v>
      </c>
    </row>
    <row r="26756" spans="1:8">
      <c r="A26756" t="n">
        <v>228574</v>
      </c>
      <c r="B26756" s="40" t="n">
        <v>26</v>
      </c>
      <c r="C26756" s="7" t="n">
        <v>11</v>
      </c>
      <c r="D26756" s="7" t="s">
        <v>1342</v>
      </c>
      <c r="E26756" s="7" t="n">
        <v>2</v>
      </c>
      <c r="F26756" s="7" t="n">
        <v>3</v>
      </c>
      <c r="G26756" s="7" t="s">
        <v>1343</v>
      </c>
      <c r="H26756" s="7" t="n">
        <v>2</v>
      </c>
      <c r="I26756" s="7" t="n">
        <v>0</v>
      </c>
    </row>
    <row r="26757" spans="1:8">
      <c r="A26757" t="s">
        <v>4</v>
      </c>
      <c r="B26757" s="4" t="s">
        <v>5</v>
      </c>
    </row>
    <row r="26758" spans="1:8">
      <c r="A26758" t="n">
        <v>228797</v>
      </c>
      <c r="B26758" s="41" t="n">
        <v>28</v>
      </c>
    </row>
    <row r="26759" spans="1:8">
      <c r="A26759" t="s">
        <v>4</v>
      </c>
      <c r="B26759" s="4" t="s">
        <v>5</v>
      </c>
      <c r="C26759" s="4" t="s">
        <v>8</v>
      </c>
      <c r="D26759" s="4" t="s">
        <v>7</v>
      </c>
      <c r="E26759" s="4" t="s">
        <v>7</v>
      </c>
      <c r="F26759" s="4" t="s">
        <v>8</v>
      </c>
    </row>
    <row r="26760" spans="1:8">
      <c r="A26760" t="n">
        <v>228798</v>
      </c>
      <c r="B26760" s="37" t="n">
        <v>25</v>
      </c>
      <c r="C26760" s="7" t="n">
        <v>1</v>
      </c>
      <c r="D26760" s="7" t="n">
        <v>60</v>
      </c>
      <c r="E26760" s="7" t="n">
        <v>640</v>
      </c>
      <c r="F26760" s="7" t="n">
        <v>2</v>
      </c>
    </row>
    <row r="26761" spans="1:8">
      <c r="A26761" t="s">
        <v>4</v>
      </c>
      <c r="B26761" s="4" t="s">
        <v>5</v>
      </c>
      <c r="C26761" s="4" t="s">
        <v>8</v>
      </c>
      <c r="D26761" s="4" t="s">
        <v>7</v>
      </c>
      <c r="E26761" s="4" t="s">
        <v>9</v>
      </c>
    </row>
    <row r="26762" spans="1:8">
      <c r="A26762" t="n">
        <v>228805</v>
      </c>
      <c r="B26762" s="39" t="n">
        <v>51</v>
      </c>
      <c r="C26762" s="7" t="n">
        <v>4</v>
      </c>
      <c r="D26762" s="7" t="n">
        <v>0</v>
      </c>
      <c r="E26762" s="7" t="s">
        <v>666</v>
      </c>
    </row>
    <row r="26763" spans="1:8">
      <c r="A26763" t="s">
        <v>4</v>
      </c>
      <c r="B26763" s="4" t="s">
        <v>5</v>
      </c>
      <c r="C26763" s="4" t="s">
        <v>7</v>
      </c>
    </row>
    <row r="26764" spans="1:8">
      <c r="A26764" t="n">
        <v>228818</v>
      </c>
      <c r="B26764" s="25" t="n">
        <v>16</v>
      </c>
      <c r="C26764" s="7" t="n">
        <v>0</v>
      </c>
    </row>
    <row r="26765" spans="1:8">
      <c r="A26765" t="s">
        <v>4</v>
      </c>
      <c r="B26765" s="4" t="s">
        <v>5</v>
      </c>
      <c r="C26765" s="4" t="s">
        <v>7</v>
      </c>
      <c r="D26765" s="4" t="s">
        <v>74</v>
      </c>
      <c r="E26765" s="4" t="s">
        <v>8</v>
      </c>
      <c r="F26765" s="4" t="s">
        <v>8</v>
      </c>
    </row>
    <row r="26766" spans="1:8">
      <c r="A26766" t="n">
        <v>228821</v>
      </c>
      <c r="B26766" s="40" t="n">
        <v>26</v>
      </c>
      <c r="C26766" s="7" t="n">
        <v>0</v>
      </c>
      <c r="D26766" s="7" t="s">
        <v>1344</v>
      </c>
      <c r="E26766" s="7" t="n">
        <v>2</v>
      </c>
      <c r="F26766" s="7" t="n">
        <v>0</v>
      </c>
    </row>
    <row r="26767" spans="1:8">
      <c r="A26767" t="s">
        <v>4</v>
      </c>
      <c r="B26767" s="4" t="s">
        <v>5</v>
      </c>
    </row>
    <row r="26768" spans="1:8">
      <c r="A26768" t="n">
        <v>228848</v>
      </c>
      <c r="B26768" s="41" t="n">
        <v>28</v>
      </c>
    </row>
    <row r="26769" spans="1:9">
      <c r="A26769" t="s">
        <v>4</v>
      </c>
      <c r="B26769" s="4" t="s">
        <v>5</v>
      </c>
      <c r="C26769" s="4" t="s">
        <v>8</v>
      </c>
      <c r="D26769" s="4" t="s">
        <v>7</v>
      </c>
      <c r="E26769" s="4" t="s">
        <v>7</v>
      </c>
      <c r="F26769" s="4" t="s">
        <v>8</v>
      </c>
    </row>
    <row r="26770" spans="1:9">
      <c r="A26770" t="n">
        <v>228849</v>
      </c>
      <c r="B26770" s="37" t="n">
        <v>25</v>
      </c>
      <c r="C26770" s="7" t="n">
        <v>1</v>
      </c>
      <c r="D26770" s="7" t="n">
        <v>65535</v>
      </c>
      <c r="E26770" s="7" t="n">
        <v>65535</v>
      </c>
      <c r="F26770" s="7" t="n">
        <v>0</v>
      </c>
    </row>
    <row r="26771" spans="1:9">
      <c r="A26771" t="s">
        <v>4</v>
      </c>
      <c r="B26771" s="4" t="s">
        <v>5</v>
      </c>
      <c r="C26771" s="4" t="s">
        <v>7</v>
      </c>
      <c r="D26771" s="4" t="s">
        <v>8</v>
      </c>
    </row>
    <row r="26772" spans="1:9">
      <c r="A26772" t="n">
        <v>228856</v>
      </c>
      <c r="B26772" s="42" t="n">
        <v>89</v>
      </c>
      <c r="C26772" s="7" t="n">
        <v>65533</v>
      </c>
      <c r="D26772" s="7" t="n">
        <v>1</v>
      </c>
    </row>
    <row r="26773" spans="1:9">
      <c r="A26773" t="s">
        <v>4</v>
      </c>
      <c r="B26773" s="4" t="s">
        <v>5</v>
      </c>
      <c r="C26773" s="4" t="s">
        <v>8</v>
      </c>
      <c r="D26773" s="4" t="s">
        <v>7</v>
      </c>
      <c r="E26773" s="4" t="s">
        <v>13</v>
      </c>
    </row>
    <row r="26774" spans="1:9">
      <c r="A26774" t="n">
        <v>228860</v>
      </c>
      <c r="B26774" s="27" t="n">
        <v>58</v>
      </c>
      <c r="C26774" s="7" t="n">
        <v>101</v>
      </c>
      <c r="D26774" s="7" t="n">
        <v>300</v>
      </c>
      <c r="E26774" s="7" t="n">
        <v>1</v>
      </c>
    </row>
    <row r="26775" spans="1:9">
      <c r="A26775" t="s">
        <v>4</v>
      </c>
      <c r="B26775" s="4" t="s">
        <v>5</v>
      </c>
      <c r="C26775" s="4" t="s">
        <v>8</v>
      </c>
      <c r="D26775" s="4" t="s">
        <v>7</v>
      </c>
    </row>
    <row r="26776" spans="1:9">
      <c r="A26776" t="n">
        <v>228868</v>
      </c>
      <c r="B26776" s="27" t="n">
        <v>58</v>
      </c>
      <c r="C26776" s="7" t="n">
        <v>254</v>
      </c>
      <c r="D26776" s="7" t="n">
        <v>0</v>
      </c>
    </row>
    <row r="26777" spans="1:9">
      <c r="A26777" t="s">
        <v>4</v>
      </c>
      <c r="B26777" s="4" t="s">
        <v>5</v>
      </c>
      <c r="C26777" s="4" t="s">
        <v>8</v>
      </c>
      <c r="D26777" s="4" t="s">
        <v>7</v>
      </c>
      <c r="E26777" s="4" t="s">
        <v>9</v>
      </c>
      <c r="F26777" s="4" t="s">
        <v>9</v>
      </c>
      <c r="G26777" s="4" t="s">
        <v>9</v>
      </c>
      <c r="H26777" s="4" t="s">
        <v>9</v>
      </c>
    </row>
    <row r="26778" spans="1:9">
      <c r="A26778" t="n">
        <v>228872</v>
      </c>
      <c r="B26778" s="39" t="n">
        <v>51</v>
      </c>
      <c r="C26778" s="7" t="n">
        <v>3</v>
      </c>
      <c r="D26778" s="7" t="n">
        <v>11</v>
      </c>
      <c r="E26778" s="7" t="s">
        <v>92</v>
      </c>
      <c r="F26778" s="7" t="s">
        <v>93</v>
      </c>
      <c r="G26778" s="7" t="s">
        <v>94</v>
      </c>
      <c r="H26778" s="7" t="s">
        <v>95</v>
      </c>
    </row>
    <row r="26779" spans="1:9">
      <c r="A26779" t="s">
        <v>4</v>
      </c>
      <c r="B26779" s="4" t="s">
        <v>5</v>
      </c>
      <c r="C26779" s="4" t="s">
        <v>8</v>
      </c>
      <c r="D26779" s="4" t="s">
        <v>7</v>
      </c>
      <c r="E26779" s="4" t="s">
        <v>9</v>
      </c>
      <c r="F26779" s="4" t="s">
        <v>9</v>
      </c>
      <c r="G26779" s="4" t="s">
        <v>9</v>
      </c>
      <c r="H26779" s="4" t="s">
        <v>9</v>
      </c>
    </row>
    <row r="26780" spans="1:9">
      <c r="A26780" t="n">
        <v>228901</v>
      </c>
      <c r="B26780" s="39" t="n">
        <v>51</v>
      </c>
      <c r="C26780" s="7" t="n">
        <v>3</v>
      </c>
      <c r="D26780" s="7" t="n">
        <v>0</v>
      </c>
      <c r="E26780" s="7" t="s">
        <v>92</v>
      </c>
      <c r="F26780" s="7" t="s">
        <v>93</v>
      </c>
      <c r="G26780" s="7" t="s">
        <v>94</v>
      </c>
      <c r="H26780" s="7" t="s">
        <v>95</v>
      </c>
    </row>
    <row r="26781" spans="1:9">
      <c r="A26781" t="s">
        <v>4</v>
      </c>
      <c r="B26781" s="4" t="s">
        <v>5</v>
      </c>
      <c r="C26781" s="4" t="s">
        <v>7</v>
      </c>
      <c r="D26781" s="4" t="s">
        <v>13</v>
      </c>
      <c r="E26781" s="4" t="s">
        <v>13</v>
      </c>
      <c r="F26781" s="4" t="s">
        <v>8</v>
      </c>
    </row>
    <row r="26782" spans="1:9">
      <c r="A26782" t="n">
        <v>228930</v>
      </c>
      <c r="B26782" s="93" t="n">
        <v>52</v>
      </c>
      <c r="C26782" s="7" t="n">
        <v>11</v>
      </c>
      <c r="D26782" s="7" t="n">
        <v>0</v>
      </c>
      <c r="E26782" s="7" t="n">
        <v>0</v>
      </c>
      <c r="F26782" s="7" t="n">
        <v>0</v>
      </c>
    </row>
    <row r="26783" spans="1:9">
      <c r="A26783" t="s">
        <v>4</v>
      </c>
      <c r="B26783" s="4" t="s">
        <v>5</v>
      </c>
      <c r="C26783" s="4" t="s">
        <v>7</v>
      </c>
      <c r="D26783" s="4" t="s">
        <v>13</v>
      </c>
      <c r="E26783" s="4" t="s">
        <v>13</v>
      </c>
      <c r="F26783" s="4" t="s">
        <v>13</v>
      </c>
      <c r="G26783" s="4" t="s">
        <v>7</v>
      </c>
      <c r="H26783" s="4" t="s">
        <v>7</v>
      </c>
    </row>
    <row r="26784" spans="1:9">
      <c r="A26784" t="n">
        <v>228942</v>
      </c>
      <c r="B26784" s="55" t="n">
        <v>60</v>
      </c>
      <c r="C26784" s="7" t="n">
        <v>11</v>
      </c>
      <c r="D26784" s="7" t="n">
        <v>0</v>
      </c>
      <c r="E26784" s="7" t="n">
        <v>0</v>
      </c>
      <c r="F26784" s="7" t="n">
        <v>0</v>
      </c>
      <c r="G26784" s="7" t="n">
        <v>0</v>
      </c>
      <c r="H26784" s="7" t="n">
        <v>1</v>
      </c>
    </row>
    <row r="26785" spans="1:8">
      <c r="A26785" t="s">
        <v>4</v>
      </c>
      <c r="B26785" s="4" t="s">
        <v>5</v>
      </c>
      <c r="C26785" s="4" t="s">
        <v>7</v>
      </c>
      <c r="D26785" s="4" t="s">
        <v>13</v>
      </c>
      <c r="E26785" s="4" t="s">
        <v>13</v>
      </c>
      <c r="F26785" s="4" t="s">
        <v>13</v>
      </c>
      <c r="G26785" s="4" t="s">
        <v>7</v>
      </c>
      <c r="H26785" s="4" t="s">
        <v>7</v>
      </c>
    </row>
    <row r="26786" spans="1:8">
      <c r="A26786" t="n">
        <v>228961</v>
      </c>
      <c r="B26786" s="55" t="n">
        <v>60</v>
      </c>
      <c r="C26786" s="7" t="n">
        <v>11</v>
      </c>
      <c r="D26786" s="7" t="n">
        <v>0</v>
      </c>
      <c r="E26786" s="7" t="n">
        <v>0</v>
      </c>
      <c r="F26786" s="7" t="n">
        <v>0</v>
      </c>
      <c r="G26786" s="7" t="n">
        <v>0</v>
      </c>
      <c r="H26786" s="7" t="n">
        <v>0</v>
      </c>
    </row>
    <row r="26787" spans="1:8">
      <c r="A26787" t="s">
        <v>4</v>
      </c>
      <c r="B26787" s="4" t="s">
        <v>5</v>
      </c>
      <c r="C26787" s="4" t="s">
        <v>7</v>
      </c>
      <c r="D26787" s="4" t="s">
        <v>7</v>
      </c>
      <c r="E26787" s="4" t="s">
        <v>7</v>
      </c>
    </row>
    <row r="26788" spans="1:8">
      <c r="A26788" t="n">
        <v>228980</v>
      </c>
      <c r="B26788" s="56" t="n">
        <v>61</v>
      </c>
      <c r="C26788" s="7" t="n">
        <v>11</v>
      </c>
      <c r="D26788" s="7" t="n">
        <v>65533</v>
      </c>
      <c r="E26788" s="7" t="n">
        <v>0</v>
      </c>
    </row>
    <row r="26789" spans="1:8">
      <c r="A26789" t="s">
        <v>4</v>
      </c>
      <c r="B26789" s="4" t="s">
        <v>5</v>
      </c>
      <c r="C26789" s="4" t="s">
        <v>8</v>
      </c>
      <c r="D26789" s="4" t="s">
        <v>8</v>
      </c>
      <c r="E26789" s="4" t="s">
        <v>13</v>
      </c>
      <c r="F26789" s="4" t="s">
        <v>13</v>
      </c>
      <c r="G26789" s="4" t="s">
        <v>13</v>
      </c>
      <c r="H26789" s="4" t="s">
        <v>7</v>
      </c>
    </row>
    <row r="26790" spans="1:8">
      <c r="A26790" t="n">
        <v>228987</v>
      </c>
      <c r="B26790" s="31" t="n">
        <v>45</v>
      </c>
      <c r="C26790" s="7" t="n">
        <v>2</v>
      </c>
      <c r="D26790" s="7" t="n">
        <v>3</v>
      </c>
      <c r="E26790" s="7" t="n">
        <v>1.14999997615814</v>
      </c>
      <c r="F26790" s="7" t="n">
        <v>3.40000009536743</v>
      </c>
      <c r="G26790" s="7" t="n">
        <v>40.6500015258789</v>
      </c>
      <c r="H26790" s="7" t="n">
        <v>0</v>
      </c>
    </row>
    <row r="26791" spans="1:8">
      <c r="A26791" t="s">
        <v>4</v>
      </c>
      <c r="B26791" s="4" t="s">
        <v>5</v>
      </c>
      <c r="C26791" s="4" t="s">
        <v>8</v>
      </c>
      <c r="D26791" s="4" t="s">
        <v>8</v>
      </c>
      <c r="E26791" s="4" t="s">
        <v>13</v>
      </c>
      <c r="F26791" s="4" t="s">
        <v>13</v>
      </c>
      <c r="G26791" s="4" t="s">
        <v>13</v>
      </c>
      <c r="H26791" s="4" t="s">
        <v>7</v>
      </c>
      <c r="I26791" s="4" t="s">
        <v>8</v>
      </c>
    </row>
    <row r="26792" spans="1:8">
      <c r="A26792" t="n">
        <v>229004</v>
      </c>
      <c r="B26792" s="31" t="n">
        <v>45</v>
      </c>
      <c r="C26792" s="7" t="n">
        <v>4</v>
      </c>
      <c r="D26792" s="7" t="n">
        <v>3</v>
      </c>
      <c r="E26792" s="7" t="n">
        <v>2.84999990463257</v>
      </c>
      <c r="F26792" s="7" t="n">
        <v>339</v>
      </c>
      <c r="G26792" s="7" t="n">
        <v>0</v>
      </c>
      <c r="H26792" s="7" t="n">
        <v>0</v>
      </c>
      <c r="I26792" s="7" t="n">
        <v>0</v>
      </c>
    </row>
    <row r="26793" spans="1:8">
      <c r="A26793" t="s">
        <v>4</v>
      </c>
      <c r="B26793" s="4" t="s">
        <v>5</v>
      </c>
      <c r="C26793" s="4" t="s">
        <v>8</v>
      </c>
      <c r="D26793" s="4" t="s">
        <v>8</v>
      </c>
      <c r="E26793" s="4" t="s">
        <v>13</v>
      </c>
      <c r="F26793" s="4" t="s">
        <v>7</v>
      </c>
    </row>
    <row r="26794" spans="1:8">
      <c r="A26794" t="n">
        <v>229022</v>
      </c>
      <c r="B26794" s="31" t="n">
        <v>45</v>
      </c>
      <c r="C26794" s="7" t="n">
        <v>5</v>
      </c>
      <c r="D26794" s="7" t="n">
        <v>3</v>
      </c>
      <c r="E26794" s="7" t="n">
        <v>2.5</v>
      </c>
      <c r="F26794" s="7" t="n">
        <v>0</v>
      </c>
    </row>
    <row r="26795" spans="1:8">
      <c r="A26795" t="s">
        <v>4</v>
      </c>
      <c r="B26795" s="4" t="s">
        <v>5</v>
      </c>
      <c r="C26795" s="4" t="s">
        <v>8</v>
      </c>
      <c r="D26795" s="4" t="s">
        <v>8</v>
      </c>
      <c r="E26795" s="4" t="s">
        <v>13</v>
      </c>
      <c r="F26795" s="4" t="s">
        <v>7</v>
      </c>
    </row>
    <row r="26796" spans="1:8">
      <c r="A26796" t="n">
        <v>229031</v>
      </c>
      <c r="B26796" s="31" t="n">
        <v>45</v>
      </c>
      <c r="C26796" s="7" t="n">
        <v>11</v>
      </c>
      <c r="D26796" s="7" t="n">
        <v>3</v>
      </c>
      <c r="E26796" s="7" t="n">
        <v>31.7000007629395</v>
      </c>
      <c r="F26796" s="7" t="n">
        <v>0</v>
      </c>
    </row>
    <row r="26797" spans="1:8">
      <c r="A26797" t="s">
        <v>4</v>
      </c>
      <c r="B26797" s="4" t="s">
        <v>5</v>
      </c>
      <c r="C26797" s="4" t="s">
        <v>8</v>
      </c>
      <c r="D26797" s="4" t="s">
        <v>7</v>
      </c>
    </row>
    <row r="26798" spans="1:8">
      <c r="A26798" t="n">
        <v>229040</v>
      </c>
      <c r="B26798" s="27" t="n">
        <v>58</v>
      </c>
      <c r="C26798" s="7" t="n">
        <v>255</v>
      </c>
      <c r="D26798" s="7" t="n">
        <v>0</v>
      </c>
    </row>
    <row r="26799" spans="1:8">
      <c r="A26799" t="s">
        <v>4</v>
      </c>
      <c r="B26799" s="4" t="s">
        <v>5</v>
      </c>
      <c r="C26799" s="4" t="s">
        <v>8</v>
      </c>
      <c r="D26799" s="4" t="s">
        <v>7</v>
      </c>
      <c r="E26799" s="4" t="s">
        <v>9</v>
      </c>
    </row>
    <row r="26800" spans="1:8">
      <c r="A26800" t="n">
        <v>229044</v>
      </c>
      <c r="B26800" s="39" t="n">
        <v>51</v>
      </c>
      <c r="C26800" s="7" t="n">
        <v>4</v>
      </c>
      <c r="D26800" s="7" t="n">
        <v>2</v>
      </c>
      <c r="E26800" s="7" t="s">
        <v>890</v>
      </c>
    </row>
    <row r="26801" spans="1:9">
      <c r="A26801" t="s">
        <v>4</v>
      </c>
      <c r="B26801" s="4" t="s">
        <v>5</v>
      </c>
      <c r="C26801" s="4" t="s">
        <v>7</v>
      </c>
    </row>
    <row r="26802" spans="1:9">
      <c r="A26802" t="n">
        <v>229057</v>
      </c>
      <c r="B26802" s="25" t="n">
        <v>16</v>
      </c>
      <c r="C26802" s="7" t="n">
        <v>0</v>
      </c>
    </row>
    <row r="26803" spans="1:9">
      <c r="A26803" t="s">
        <v>4</v>
      </c>
      <c r="B26803" s="4" t="s">
        <v>5</v>
      </c>
      <c r="C26803" s="4" t="s">
        <v>7</v>
      </c>
      <c r="D26803" s="4" t="s">
        <v>74</v>
      </c>
      <c r="E26803" s="4" t="s">
        <v>8</v>
      </c>
      <c r="F26803" s="4" t="s">
        <v>8</v>
      </c>
    </row>
    <row r="26804" spans="1:9">
      <c r="A26804" t="n">
        <v>229060</v>
      </c>
      <c r="B26804" s="40" t="n">
        <v>26</v>
      </c>
      <c r="C26804" s="7" t="n">
        <v>2</v>
      </c>
      <c r="D26804" s="7" t="s">
        <v>1345</v>
      </c>
      <c r="E26804" s="7" t="n">
        <v>2</v>
      </c>
      <c r="F26804" s="7" t="n">
        <v>0</v>
      </c>
    </row>
    <row r="26805" spans="1:9">
      <c r="A26805" t="s">
        <v>4</v>
      </c>
      <c r="B26805" s="4" t="s">
        <v>5</v>
      </c>
    </row>
    <row r="26806" spans="1:9">
      <c r="A26806" t="n">
        <v>229114</v>
      </c>
      <c r="B26806" s="41" t="n">
        <v>28</v>
      </c>
    </row>
    <row r="26807" spans="1:9">
      <c r="A26807" t="s">
        <v>4</v>
      </c>
      <c r="B26807" s="4" t="s">
        <v>5</v>
      </c>
      <c r="C26807" s="4" t="s">
        <v>8</v>
      </c>
      <c r="D26807" s="4" t="s">
        <v>7</v>
      </c>
      <c r="E26807" s="4" t="s">
        <v>9</v>
      </c>
    </row>
    <row r="26808" spans="1:9">
      <c r="A26808" t="n">
        <v>229115</v>
      </c>
      <c r="B26808" s="39" t="n">
        <v>51</v>
      </c>
      <c r="C26808" s="7" t="n">
        <v>4</v>
      </c>
      <c r="D26808" s="7" t="n">
        <v>6</v>
      </c>
      <c r="E26808" s="7" t="s">
        <v>605</v>
      </c>
    </row>
    <row r="26809" spans="1:9">
      <c r="A26809" t="s">
        <v>4</v>
      </c>
      <c r="B26809" s="4" t="s">
        <v>5</v>
      </c>
      <c r="C26809" s="4" t="s">
        <v>7</v>
      </c>
    </row>
    <row r="26810" spans="1:9">
      <c r="A26810" t="n">
        <v>229129</v>
      </c>
      <c r="B26810" s="25" t="n">
        <v>16</v>
      </c>
      <c r="C26810" s="7" t="n">
        <v>0</v>
      </c>
    </row>
    <row r="26811" spans="1:9">
      <c r="A26811" t="s">
        <v>4</v>
      </c>
      <c r="B26811" s="4" t="s">
        <v>5</v>
      </c>
      <c r="C26811" s="4" t="s">
        <v>7</v>
      </c>
      <c r="D26811" s="4" t="s">
        <v>74</v>
      </c>
      <c r="E26811" s="4" t="s">
        <v>8</v>
      </c>
      <c r="F26811" s="4" t="s">
        <v>8</v>
      </c>
    </row>
    <row r="26812" spans="1:9">
      <c r="A26812" t="n">
        <v>229132</v>
      </c>
      <c r="B26812" s="40" t="n">
        <v>26</v>
      </c>
      <c r="C26812" s="7" t="n">
        <v>6</v>
      </c>
      <c r="D26812" s="7" t="s">
        <v>1346</v>
      </c>
      <c r="E26812" s="7" t="n">
        <v>2</v>
      </c>
      <c r="F26812" s="7" t="n">
        <v>0</v>
      </c>
    </row>
    <row r="26813" spans="1:9">
      <c r="A26813" t="s">
        <v>4</v>
      </c>
      <c r="B26813" s="4" t="s">
        <v>5</v>
      </c>
    </row>
    <row r="26814" spans="1:9">
      <c r="A26814" t="n">
        <v>229189</v>
      </c>
      <c r="B26814" s="41" t="n">
        <v>28</v>
      </c>
    </row>
    <row r="26815" spans="1:9">
      <c r="A26815" t="s">
        <v>4</v>
      </c>
      <c r="B26815" s="4" t="s">
        <v>5</v>
      </c>
      <c r="C26815" s="4" t="s">
        <v>7</v>
      </c>
      <c r="D26815" s="4" t="s">
        <v>8</v>
      </c>
      <c r="E26815" s="4" t="s">
        <v>9</v>
      </c>
      <c r="F26815" s="4" t="s">
        <v>13</v>
      </c>
      <c r="G26815" s="4" t="s">
        <v>13</v>
      </c>
      <c r="H26815" s="4" t="s">
        <v>13</v>
      </c>
    </row>
    <row r="26816" spans="1:9">
      <c r="A26816" t="n">
        <v>229190</v>
      </c>
      <c r="B26816" s="52" t="n">
        <v>48</v>
      </c>
      <c r="C26816" s="7" t="n">
        <v>8</v>
      </c>
      <c r="D26816" s="7" t="n">
        <v>0</v>
      </c>
      <c r="E26816" s="7" t="s">
        <v>258</v>
      </c>
      <c r="F26816" s="7" t="n">
        <v>-1</v>
      </c>
      <c r="G26816" s="7" t="n">
        <v>1</v>
      </c>
      <c r="H26816" s="7" t="n">
        <v>0</v>
      </c>
    </row>
    <row r="26817" spans="1:8">
      <c r="A26817" t="s">
        <v>4</v>
      </c>
      <c r="B26817" s="4" t="s">
        <v>5</v>
      </c>
      <c r="C26817" s="4" t="s">
        <v>8</v>
      </c>
      <c r="D26817" s="4" t="s">
        <v>7</v>
      </c>
      <c r="E26817" s="4" t="s">
        <v>9</v>
      </c>
    </row>
    <row r="26818" spans="1:8">
      <c r="A26818" t="n">
        <v>229219</v>
      </c>
      <c r="B26818" s="39" t="n">
        <v>51</v>
      </c>
      <c r="C26818" s="7" t="n">
        <v>4</v>
      </c>
      <c r="D26818" s="7" t="n">
        <v>8</v>
      </c>
      <c r="E26818" s="7" t="s">
        <v>85</v>
      </c>
    </row>
    <row r="26819" spans="1:8">
      <c r="A26819" t="s">
        <v>4</v>
      </c>
      <c r="B26819" s="4" t="s">
        <v>5</v>
      </c>
      <c r="C26819" s="4" t="s">
        <v>7</v>
      </c>
    </row>
    <row r="26820" spans="1:8">
      <c r="A26820" t="n">
        <v>229233</v>
      </c>
      <c r="B26820" s="25" t="n">
        <v>16</v>
      </c>
      <c r="C26820" s="7" t="n">
        <v>0</v>
      </c>
    </row>
    <row r="26821" spans="1:8">
      <c r="A26821" t="s">
        <v>4</v>
      </c>
      <c r="B26821" s="4" t="s">
        <v>5</v>
      </c>
      <c r="C26821" s="4" t="s">
        <v>7</v>
      </c>
      <c r="D26821" s="4" t="s">
        <v>74</v>
      </c>
      <c r="E26821" s="4" t="s">
        <v>8</v>
      </c>
      <c r="F26821" s="4" t="s">
        <v>8</v>
      </c>
    </row>
    <row r="26822" spans="1:8">
      <c r="A26822" t="n">
        <v>229236</v>
      </c>
      <c r="B26822" s="40" t="n">
        <v>26</v>
      </c>
      <c r="C26822" s="7" t="n">
        <v>8</v>
      </c>
      <c r="D26822" s="7" t="s">
        <v>1347</v>
      </c>
      <c r="E26822" s="7" t="n">
        <v>2</v>
      </c>
      <c r="F26822" s="7" t="n">
        <v>0</v>
      </c>
    </row>
    <row r="26823" spans="1:8">
      <c r="A26823" t="s">
        <v>4</v>
      </c>
      <c r="B26823" s="4" t="s">
        <v>5</v>
      </c>
    </row>
    <row r="26824" spans="1:8">
      <c r="A26824" t="n">
        <v>229311</v>
      </c>
      <c r="B26824" s="41" t="n">
        <v>28</v>
      </c>
    </row>
    <row r="26825" spans="1:8">
      <c r="A26825" t="s">
        <v>4</v>
      </c>
      <c r="B26825" s="4" t="s">
        <v>5</v>
      </c>
      <c r="C26825" s="4" t="s">
        <v>8</v>
      </c>
      <c r="D26825" s="4" t="s">
        <v>7</v>
      </c>
      <c r="E26825" s="4" t="s">
        <v>9</v>
      </c>
    </row>
    <row r="26826" spans="1:8">
      <c r="A26826" t="n">
        <v>229312</v>
      </c>
      <c r="B26826" s="39" t="n">
        <v>51</v>
      </c>
      <c r="C26826" s="7" t="n">
        <v>4</v>
      </c>
      <c r="D26826" s="7" t="n">
        <v>7</v>
      </c>
      <c r="E26826" s="7" t="s">
        <v>502</v>
      </c>
    </row>
    <row r="26827" spans="1:8">
      <c r="A26827" t="s">
        <v>4</v>
      </c>
      <c r="B26827" s="4" t="s">
        <v>5</v>
      </c>
      <c r="C26827" s="4" t="s">
        <v>7</v>
      </c>
    </row>
    <row r="26828" spans="1:8">
      <c r="A26828" t="n">
        <v>229325</v>
      </c>
      <c r="B26828" s="25" t="n">
        <v>16</v>
      </c>
      <c r="C26828" s="7" t="n">
        <v>0</v>
      </c>
    </row>
    <row r="26829" spans="1:8">
      <c r="A26829" t="s">
        <v>4</v>
      </c>
      <c r="B26829" s="4" t="s">
        <v>5</v>
      </c>
      <c r="C26829" s="4" t="s">
        <v>7</v>
      </c>
      <c r="D26829" s="4" t="s">
        <v>74</v>
      </c>
      <c r="E26829" s="4" t="s">
        <v>8</v>
      </c>
      <c r="F26829" s="4" t="s">
        <v>8</v>
      </c>
    </row>
    <row r="26830" spans="1:8">
      <c r="A26830" t="n">
        <v>229328</v>
      </c>
      <c r="B26830" s="40" t="n">
        <v>26</v>
      </c>
      <c r="C26830" s="7" t="n">
        <v>7</v>
      </c>
      <c r="D26830" s="7" t="s">
        <v>1348</v>
      </c>
      <c r="E26830" s="7" t="n">
        <v>2</v>
      </c>
      <c r="F26830" s="7" t="n">
        <v>0</v>
      </c>
    </row>
    <row r="26831" spans="1:8">
      <c r="A26831" t="s">
        <v>4</v>
      </c>
      <c r="B26831" s="4" t="s">
        <v>5</v>
      </c>
    </row>
    <row r="26832" spans="1:8">
      <c r="A26832" t="n">
        <v>229355</v>
      </c>
      <c r="B26832" s="41" t="n">
        <v>28</v>
      </c>
    </row>
    <row r="26833" spans="1:6">
      <c r="A26833" t="s">
        <v>4</v>
      </c>
      <c r="B26833" s="4" t="s">
        <v>5</v>
      </c>
      <c r="C26833" s="4" t="s">
        <v>7</v>
      </c>
      <c r="D26833" s="4" t="s">
        <v>8</v>
      </c>
    </row>
    <row r="26834" spans="1:6">
      <c r="A26834" t="n">
        <v>229356</v>
      </c>
      <c r="B26834" s="42" t="n">
        <v>89</v>
      </c>
      <c r="C26834" s="7" t="n">
        <v>65533</v>
      </c>
      <c r="D26834" s="7" t="n">
        <v>1</v>
      </c>
    </row>
    <row r="26835" spans="1:6">
      <c r="A26835" t="s">
        <v>4</v>
      </c>
      <c r="B26835" s="4" t="s">
        <v>5</v>
      </c>
      <c r="C26835" s="4" t="s">
        <v>8</v>
      </c>
      <c r="D26835" s="4" t="s">
        <v>7</v>
      </c>
      <c r="E26835" s="4" t="s">
        <v>13</v>
      </c>
    </row>
    <row r="26836" spans="1:6">
      <c r="A26836" t="n">
        <v>229360</v>
      </c>
      <c r="B26836" s="27" t="n">
        <v>58</v>
      </c>
      <c r="C26836" s="7" t="n">
        <v>101</v>
      </c>
      <c r="D26836" s="7" t="n">
        <v>300</v>
      </c>
      <c r="E26836" s="7" t="n">
        <v>1</v>
      </c>
    </row>
    <row r="26837" spans="1:6">
      <c r="A26837" t="s">
        <v>4</v>
      </c>
      <c r="B26837" s="4" t="s">
        <v>5</v>
      </c>
      <c r="C26837" s="4" t="s">
        <v>8</v>
      </c>
      <c r="D26837" s="4" t="s">
        <v>7</v>
      </c>
    </row>
    <row r="26838" spans="1:6">
      <c r="A26838" t="n">
        <v>229368</v>
      </c>
      <c r="B26838" s="27" t="n">
        <v>58</v>
      </c>
      <c r="C26838" s="7" t="n">
        <v>254</v>
      </c>
      <c r="D26838" s="7" t="n">
        <v>0</v>
      </c>
    </row>
    <row r="26839" spans="1:6">
      <c r="A26839" t="s">
        <v>4</v>
      </c>
      <c r="B26839" s="4" t="s">
        <v>5</v>
      </c>
      <c r="C26839" s="4" t="s">
        <v>8</v>
      </c>
      <c r="D26839" s="4" t="s">
        <v>7</v>
      </c>
      <c r="E26839" s="4" t="s">
        <v>9</v>
      </c>
      <c r="F26839" s="4" t="s">
        <v>9</v>
      </c>
      <c r="G26839" s="4" t="s">
        <v>9</v>
      </c>
      <c r="H26839" s="4" t="s">
        <v>9</v>
      </c>
    </row>
    <row r="26840" spans="1:6">
      <c r="A26840" t="n">
        <v>229372</v>
      </c>
      <c r="B26840" s="39" t="n">
        <v>51</v>
      </c>
      <c r="C26840" s="7" t="n">
        <v>3</v>
      </c>
      <c r="D26840" s="7" t="n">
        <v>2</v>
      </c>
      <c r="E26840" s="7" t="s">
        <v>92</v>
      </c>
      <c r="F26840" s="7" t="s">
        <v>93</v>
      </c>
      <c r="G26840" s="7" t="s">
        <v>94</v>
      </c>
      <c r="H26840" s="7" t="s">
        <v>95</v>
      </c>
    </row>
    <row r="26841" spans="1:6">
      <c r="A26841" t="s">
        <v>4</v>
      </c>
      <c r="B26841" s="4" t="s">
        <v>5</v>
      </c>
      <c r="C26841" s="4" t="s">
        <v>8</v>
      </c>
      <c r="D26841" s="4" t="s">
        <v>7</v>
      </c>
      <c r="E26841" s="4" t="s">
        <v>9</v>
      </c>
      <c r="F26841" s="4" t="s">
        <v>9</v>
      </c>
      <c r="G26841" s="4" t="s">
        <v>9</v>
      </c>
      <c r="H26841" s="4" t="s">
        <v>9</v>
      </c>
    </row>
    <row r="26842" spans="1:6">
      <c r="A26842" t="n">
        <v>229401</v>
      </c>
      <c r="B26842" s="39" t="n">
        <v>51</v>
      </c>
      <c r="C26842" s="7" t="n">
        <v>3</v>
      </c>
      <c r="D26842" s="7" t="n">
        <v>6</v>
      </c>
      <c r="E26842" s="7" t="s">
        <v>92</v>
      </c>
      <c r="F26842" s="7" t="s">
        <v>93</v>
      </c>
      <c r="G26842" s="7" t="s">
        <v>94</v>
      </c>
      <c r="H26842" s="7" t="s">
        <v>95</v>
      </c>
    </row>
    <row r="26843" spans="1:6">
      <c r="A26843" t="s">
        <v>4</v>
      </c>
      <c r="B26843" s="4" t="s">
        <v>5</v>
      </c>
      <c r="C26843" s="4" t="s">
        <v>8</v>
      </c>
      <c r="D26843" s="4" t="s">
        <v>7</v>
      </c>
      <c r="E26843" s="4" t="s">
        <v>9</v>
      </c>
      <c r="F26843" s="4" t="s">
        <v>9</v>
      </c>
      <c r="G26843" s="4" t="s">
        <v>9</v>
      </c>
      <c r="H26843" s="4" t="s">
        <v>9</v>
      </c>
    </row>
    <row r="26844" spans="1:6">
      <c r="A26844" t="n">
        <v>229430</v>
      </c>
      <c r="B26844" s="39" t="n">
        <v>51</v>
      </c>
      <c r="C26844" s="7" t="n">
        <v>3</v>
      </c>
      <c r="D26844" s="7" t="n">
        <v>8</v>
      </c>
      <c r="E26844" s="7" t="s">
        <v>92</v>
      </c>
      <c r="F26844" s="7" t="s">
        <v>93</v>
      </c>
      <c r="G26844" s="7" t="s">
        <v>94</v>
      </c>
      <c r="H26844" s="7" t="s">
        <v>95</v>
      </c>
    </row>
    <row r="26845" spans="1:6">
      <c r="A26845" t="s">
        <v>4</v>
      </c>
      <c r="B26845" s="4" t="s">
        <v>5</v>
      </c>
      <c r="C26845" s="4" t="s">
        <v>8</v>
      </c>
      <c r="D26845" s="4" t="s">
        <v>7</v>
      </c>
      <c r="E26845" s="4" t="s">
        <v>9</v>
      </c>
      <c r="F26845" s="4" t="s">
        <v>9</v>
      </c>
      <c r="G26845" s="4" t="s">
        <v>9</v>
      </c>
      <c r="H26845" s="4" t="s">
        <v>9</v>
      </c>
    </row>
    <row r="26846" spans="1:6">
      <c r="A26846" t="n">
        <v>229459</v>
      </c>
      <c r="B26846" s="39" t="n">
        <v>51</v>
      </c>
      <c r="C26846" s="7" t="n">
        <v>3</v>
      </c>
      <c r="D26846" s="7" t="n">
        <v>7</v>
      </c>
      <c r="E26846" s="7" t="s">
        <v>92</v>
      </c>
      <c r="F26846" s="7" t="s">
        <v>93</v>
      </c>
      <c r="G26846" s="7" t="s">
        <v>94</v>
      </c>
      <c r="H26846" s="7" t="s">
        <v>95</v>
      </c>
    </row>
    <row r="26847" spans="1:6">
      <c r="A26847" t="s">
        <v>4</v>
      </c>
      <c r="B26847" s="4" t="s">
        <v>5</v>
      </c>
      <c r="C26847" s="4" t="s">
        <v>8</v>
      </c>
      <c r="D26847" s="4" t="s">
        <v>7</v>
      </c>
      <c r="E26847" s="4" t="s">
        <v>9</v>
      </c>
      <c r="F26847" s="4" t="s">
        <v>9</v>
      </c>
      <c r="G26847" s="4" t="s">
        <v>9</v>
      </c>
      <c r="H26847" s="4" t="s">
        <v>9</v>
      </c>
    </row>
    <row r="26848" spans="1:6">
      <c r="A26848" t="n">
        <v>229488</v>
      </c>
      <c r="B26848" s="39" t="n">
        <v>51</v>
      </c>
      <c r="C26848" s="7" t="n">
        <v>3</v>
      </c>
      <c r="D26848" s="7" t="n">
        <v>12</v>
      </c>
      <c r="E26848" s="7" t="s">
        <v>98</v>
      </c>
      <c r="F26848" s="7" t="s">
        <v>239</v>
      </c>
      <c r="G26848" s="7" t="s">
        <v>94</v>
      </c>
      <c r="H26848" s="7" t="s">
        <v>95</v>
      </c>
    </row>
    <row r="26849" spans="1:8">
      <c r="A26849" t="s">
        <v>4</v>
      </c>
      <c r="B26849" s="4" t="s">
        <v>5</v>
      </c>
      <c r="C26849" s="4" t="s">
        <v>8</v>
      </c>
      <c r="D26849" s="4" t="s">
        <v>8</v>
      </c>
      <c r="E26849" s="4" t="s">
        <v>13</v>
      </c>
      <c r="F26849" s="4" t="s">
        <v>13</v>
      </c>
      <c r="G26849" s="4" t="s">
        <v>13</v>
      </c>
      <c r="H26849" s="4" t="s">
        <v>7</v>
      </c>
    </row>
    <row r="26850" spans="1:8">
      <c r="A26850" t="n">
        <v>229501</v>
      </c>
      <c r="B26850" s="31" t="n">
        <v>45</v>
      </c>
      <c r="C26850" s="7" t="n">
        <v>2</v>
      </c>
      <c r="D26850" s="7" t="n">
        <v>3</v>
      </c>
      <c r="E26850" s="7" t="n">
        <v>0</v>
      </c>
      <c r="F26850" s="7" t="n">
        <v>1.14999997615814</v>
      </c>
      <c r="G26850" s="7" t="n">
        <v>51.2000007629395</v>
      </c>
      <c r="H26850" s="7" t="n">
        <v>0</v>
      </c>
    </row>
    <row r="26851" spans="1:8">
      <c r="A26851" t="s">
        <v>4</v>
      </c>
      <c r="B26851" s="4" t="s">
        <v>5</v>
      </c>
      <c r="C26851" s="4" t="s">
        <v>8</v>
      </c>
      <c r="D26851" s="4" t="s">
        <v>8</v>
      </c>
      <c r="E26851" s="4" t="s">
        <v>13</v>
      </c>
      <c r="F26851" s="4" t="s">
        <v>13</v>
      </c>
      <c r="G26851" s="4" t="s">
        <v>13</v>
      </c>
      <c r="H26851" s="4" t="s">
        <v>7</v>
      </c>
      <c r="I26851" s="4" t="s">
        <v>8</v>
      </c>
    </row>
    <row r="26852" spans="1:8">
      <c r="A26852" t="n">
        <v>229518</v>
      </c>
      <c r="B26852" s="31" t="n">
        <v>45</v>
      </c>
      <c r="C26852" s="7" t="n">
        <v>4</v>
      </c>
      <c r="D26852" s="7" t="n">
        <v>3</v>
      </c>
      <c r="E26852" s="7" t="n">
        <v>18.8500003814697</v>
      </c>
      <c r="F26852" s="7" t="n">
        <v>32.4500007629395</v>
      </c>
      <c r="G26852" s="7" t="n">
        <v>0</v>
      </c>
      <c r="H26852" s="7" t="n">
        <v>0</v>
      </c>
      <c r="I26852" s="7" t="n">
        <v>0</v>
      </c>
    </row>
    <row r="26853" spans="1:8">
      <c r="A26853" t="s">
        <v>4</v>
      </c>
      <c r="B26853" s="4" t="s">
        <v>5</v>
      </c>
      <c r="C26853" s="4" t="s">
        <v>8</v>
      </c>
      <c r="D26853" s="4" t="s">
        <v>8</v>
      </c>
      <c r="E26853" s="4" t="s">
        <v>13</v>
      </c>
      <c r="F26853" s="4" t="s">
        <v>7</v>
      </c>
    </row>
    <row r="26854" spans="1:8">
      <c r="A26854" t="n">
        <v>229536</v>
      </c>
      <c r="B26854" s="31" t="n">
        <v>45</v>
      </c>
      <c r="C26854" s="7" t="n">
        <v>5</v>
      </c>
      <c r="D26854" s="7" t="n">
        <v>3</v>
      </c>
      <c r="E26854" s="7" t="n">
        <v>2</v>
      </c>
      <c r="F26854" s="7" t="n">
        <v>0</v>
      </c>
    </row>
    <row r="26855" spans="1:8">
      <c r="A26855" t="s">
        <v>4</v>
      </c>
      <c r="B26855" s="4" t="s">
        <v>5</v>
      </c>
      <c r="C26855" s="4" t="s">
        <v>8</v>
      </c>
      <c r="D26855" s="4" t="s">
        <v>8</v>
      </c>
      <c r="E26855" s="4" t="s">
        <v>13</v>
      </c>
      <c r="F26855" s="4" t="s">
        <v>7</v>
      </c>
    </row>
    <row r="26856" spans="1:8">
      <c r="A26856" t="n">
        <v>229545</v>
      </c>
      <c r="B26856" s="31" t="n">
        <v>45</v>
      </c>
      <c r="C26856" s="7" t="n">
        <v>11</v>
      </c>
      <c r="D26856" s="7" t="n">
        <v>3</v>
      </c>
      <c r="E26856" s="7" t="n">
        <v>31.7000007629395</v>
      </c>
      <c r="F26856" s="7" t="n">
        <v>0</v>
      </c>
    </row>
    <row r="26857" spans="1:8">
      <c r="A26857" t="s">
        <v>4</v>
      </c>
      <c r="B26857" s="4" t="s">
        <v>5</v>
      </c>
      <c r="C26857" s="4" t="s">
        <v>8</v>
      </c>
      <c r="D26857" s="4" t="s">
        <v>7</v>
      </c>
    </row>
    <row r="26858" spans="1:8">
      <c r="A26858" t="n">
        <v>229554</v>
      </c>
      <c r="B26858" s="27" t="n">
        <v>58</v>
      </c>
      <c r="C26858" s="7" t="n">
        <v>255</v>
      </c>
      <c r="D26858" s="7" t="n">
        <v>0</v>
      </c>
    </row>
    <row r="26859" spans="1:8">
      <c r="A26859" t="s">
        <v>4</v>
      </c>
      <c r="B26859" s="4" t="s">
        <v>5</v>
      </c>
      <c r="C26859" s="4" t="s">
        <v>7</v>
      </c>
    </row>
    <row r="26860" spans="1:8">
      <c r="A26860" t="n">
        <v>229558</v>
      </c>
      <c r="B26860" s="25" t="n">
        <v>16</v>
      </c>
      <c r="C26860" s="7" t="n">
        <v>300</v>
      </c>
    </row>
    <row r="26861" spans="1:8">
      <c r="A26861" t="s">
        <v>4</v>
      </c>
      <c r="B26861" s="4" t="s">
        <v>5</v>
      </c>
      <c r="C26861" s="4" t="s">
        <v>9</v>
      </c>
      <c r="D26861" s="4" t="s">
        <v>7</v>
      </c>
    </row>
    <row r="26862" spans="1:8">
      <c r="A26862" t="n">
        <v>229561</v>
      </c>
      <c r="B26862" s="57" t="n">
        <v>29</v>
      </c>
      <c r="C26862" s="7" t="s">
        <v>244</v>
      </c>
      <c r="D26862" s="7" t="n">
        <v>65533</v>
      </c>
    </row>
    <row r="26863" spans="1:8">
      <c r="A26863" t="s">
        <v>4</v>
      </c>
      <c r="B26863" s="4" t="s">
        <v>5</v>
      </c>
      <c r="C26863" s="4" t="s">
        <v>8</v>
      </c>
      <c r="D26863" s="4" t="s">
        <v>7</v>
      </c>
      <c r="E26863" s="4" t="s">
        <v>9</v>
      </c>
    </row>
    <row r="26864" spans="1:8">
      <c r="A26864" t="n">
        <v>229582</v>
      </c>
      <c r="B26864" s="39" t="n">
        <v>51</v>
      </c>
      <c r="C26864" s="7" t="n">
        <v>4</v>
      </c>
      <c r="D26864" s="7" t="n">
        <v>12</v>
      </c>
      <c r="E26864" s="7" t="s">
        <v>642</v>
      </c>
    </row>
    <row r="26865" spans="1:9">
      <c r="A26865" t="s">
        <v>4</v>
      </c>
      <c r="B26865" s="4" t="s">
        <v>5</v>
      </c>
      <c r="C26865" s="4" t="s">
        <v>7</v>
      </c>
    </row>
    <row r="26866" spans="1:9">
      <c r="A26866" t="n">
        <v>229595</v>
      </c>
      <c r="B26866" s="25" t="n">
        <v>16</v>
      </c>
      <c r="C26866" s="7" t="n">
        <v>0</v>
      </c>
    </row>
    <row r="26867" spans="1:9">
      <c r="A26867" t="s">
        <v>4</v>
      </c>
      <c r="B26867" s="4" t="s">
        <v>5</v>
      </c>
      <c r="C26867" s="4" t="s">
        <v>7</v>
      </c>
      <c r="D26867" s="4" t="s">
        <v>74</v>
      </c>
      <c r="E26867" s="4" t="s">
        <v>8</v>
      </c>
      <c r="F26867" s="4" t="s">
        <v>8</v>
      </c>
      <c r="G26867" s="4" t="s">
        <v>74</v>
      </c>
      <c r="H26867" s="4" t="s">
        <v>8</v>
      </c>
      <c r="I26867" s="4" t="s">
        <v>8</v>
      </c>
    </row>
    <row r="26868" spans="1:9">
      <c r="A26868" t="n">
        <v>229598</v>
      </c>
      <c r="B26868" s="40" t="n">
        <v>26</v>
      </c>
      <c r="C26868" s="7" t="n">
        <v>12</v>
      </c>
      <c r="D26868" s="7" t="s">
        <v>1349</v>
      </c>
      <c r="E26868" s="7" t="n">
        <v>2</v>
      </c>
      <c r="F26868" s="7" t="n">
        <v>3</v>
      </c>
      <c r="G26868" s="7" t="s">
        <v>1350</v>
      </c>
      <c r="H26868" s="7" t="n">
        <v>2</v>
      </c>
      <c r="I26868" s="7" t="n">
        <v>0</v>
      </c>
    </row>
    <row r="26869" spans="1:9">
      <c r="A26869" t="s">
        <v>4</v>
      </c>
      <c r="B26869" s="4" t="s">
        <v>5</v>
      </c>
    </row>
    <row r="26870" spans="1:9">
      <c r="A26870" t="n">
        <v>229769</v>
      </c>
      <c r="B26870" s="41" t="n">
        <v>28</v>
      </c>
    </row>
    <row r="26871" spans="1:9">
      <c r="A26871" t="s">
        <v>4</v>
      </c>
      <c r="B26871" s="4" t="s">
        <v>5</v>
      </c>
      <c r="C26871" s="4" t="s">
        <v>7</v>
      </c>
      <c r="D26871" s="4" t="s">
        <v>8</v>
      </c>
    </row>
    <row r="26872" spans="1:9">
      <c r="A26872" t="n">
        <v>229770</v>
      </c>
      <c r="B26872" s="42" t="n">
        <v>89</v>
      </c>
      <c r="C26872" s="7" t="n">
        <v>65533</v>
      </c>
      <c r="D26872" s="7" t="n">
        <v>1</v>
      </c>
    </row>
    <row r="26873" spans="1:9">
      <c r="A26873" t="s">
        <v>4</v>
      </c>
      <c r="B26873" s="4" t="s">
        <v>5</v>
      </c>
      <c r="C26873" s="4" t="s">
        <v>9</v>
      </c>
      <c r="D26873" s="4" t="s">
        <v>7</v>
      </c>
    </row>
    <row r="26874" spans="1:9">
      <c r="A26874" t="n">
        <v>229774</v>
      </c>
      <c r="B26874" s="57" t="n">
        <v>29</v>
      </c>
      <c r="C26874" s="7" t="s">
        <v>15</v>
      </c>
      <c r="D26874" s="7" t="n">
        <v>65533</v>
      </c>
    </row>
    <row r="26875" spans="1:9">
      <c r="A26875" t="s">
        <v>4</v>
      </c>
      <c r="B26875" s="4" t="s">
        <v>5</v>
      </c>
      <c r="C26875" s="4" t="s">
        <v>8</v>
      </c>
      <c r="D26875" s="4" t="s">
        <v>7</v>
      </c>
      <c r="E26875" s="4" t="s">
        <v>13</v>
      </c>
    </row>
    <row r="26876" spans="1:9">
      <c r="A26876" t="n">
        <v>229778</v>
      </c>
      <c r="B26876" s="27" t="n">
        <v>58</v>
      </c>
      <c r="C26876" s="7" t="n">
        <v>101</v>
      </c>
      <c r="D26876" s="7" t="n">
        <v>300</v>
      </c>
      <c r="E26876" s="7" t="n">
        <v>1</v>
      </c>
    </row>
    <row r="26877" spans="1:9">
      <c r="A26877" t="s">
        <v>4</v>
      </c>
      <c r="B26877" s="4" t="s">
        <v>5</v>
      </c>
      <c r="C26877" s="4" t="s">
        <v>8</v>
      </c>
      <c r="D26877" s="4" t="s">
        <v>7</v>
      </c>
    </row>
    <row r="26878" spans="1:9">
      <c r="A26878" t="n">
        <v>229786</v>
      </c>
      <c r="B26878" s="27" t="n">
        <v>58</v>
      </c>
      <c r="C26878" s="7" t="n">
        <v>254</v>
      </c>
      <c r="D26878" s="7" t="n">
        <v>0</v>
      </c>
    </row>
    <row r="26879" spans="1:9">
      <c r="A26879" t="s">
        <v>4</v>
      </c>
      <c r="B26879" s="4" t="s">
        <v>5</v>
      </c>
      <c r="C26879" s="4" t="s">
        <v>8</v>
      </c>
      <c r="D26879" s="4" t="s">
        <v>8</v>
      </c>
      <c r="E26879" s="4" t="s">
        <v>13</v>
      </c>
      <c r="F26879" s="4" t="s">
        <v>13</v>
      </c>
      <c r="G26879" s="4" t="s">
        <v>13</v>
      </c>
      <c r="H26879" s="4" t="s">
        <v>7</v>
      </c>
    </row>
    <row r="26880" spans="1:9">
      <c r="A26880" t="n">
        <v>229790</v>
      </c>
      <c r="B26880" s="31" t="n">
        <v>45</v>
      </c>
      <c r="C26880" s="7" t="n">
        <v>2</v>
      </c>
      <c r="D26880" s="7" t="n">
        <v>3</v>
      </c>
      <c r="E26880" s="7" t="n">
        <v>-0.200000002980232</v>
      </c>
      <c r="F26880" s="7" t="n">
        <v>3.15000009536743</v>
      </c>
      <c r="G26880" s="7" t="n">
        <v>43.9500007629395</v>
      </c>
      <c r="H26880" s="7" t="n">
        <v>0</v>
      </c>
    </row>
    <row r="26881" spans="1:9">
      <c r="A26881" t="s">
        <v>4</v>
      </c>
      <c r="B26881" s="4" t="s">
        <v>5</v>
      </c>
      <c r="C26881" s="4" t="s">
        <v>8</v>
      </c>
      <c r="D26881" s="4" t="s">
        <v>8</v>
      </c>
      <c r="E26881" s="4" t="s">
        <v>13</v>
      </c>
      <c r="F26881" s="4" t="s">
        <v>13</v>
      </c>
      <c r="G26881" s="4" t="s">
        <v>13</v>
      </c>
      <c r="H26881" s="4" t="s">
        <v>7</v>
      </c>
      <c r="I26881" s="4" t="s">
        <v>8</v>
      </c>
    </row>
    <row r="26882" spans="1:9">
      <c r="A26882" t="n">
        <v>229807</v>
      </c>
      <c r="B26882" s="31" t="n">
        <v>45</v>
      </c>
      <c r="C26882" s="7" t="n">
        <v>4</v>
      </c>
      <c r="D26882" s="7" t="n">
        <v>3</v>
      </c>
      <c r="E26882" s="7" t="n">
        <v>5.90000009536743</v>
      </c>
      <c r="F26882" s="7" t="n">
        <v>325.25</v>
      </c>
      <c r="G26882" s="7" t="n">
        <v>0</v>
      </c>
      <c r="H26882" s="7" t="n">
        <v>0</v>
      </c>
      <c r="I26882" s="7" t="n">
        <v>0</v>
      </c>
    </row>
    <row r="26883" spans="1:9">
      <c r="A26883" t="s">
        <v>4</v>
      </c>
      <c r="B26883" s="4" t="s">
        <v>5</v>
      </c>
      <c r="C26883" s="4" t="s">
        <v>8</v>
      </c>
      <c r="D26883" s="4" t="s">
        <v>8</v>
      </c>
      <c r="E26883" s="4" t="s">
        <v>13</v>
      </c>
      <c r="F26883" s="4" t="s">
        <v>7</v>
      </c>
    </row>
    <row r="26884" spans="1:9">
      <c r="A26884" t="n">
        <v>229825</v>
      </c>
      <c r="B26884" s="31" t="n">
        <v>45</v>
      </c>
      <c r="C26884" s="7" t="n">
        <v>5</v>
      </c>
      <c r="D26884" s="7" t="n">
        <v>3</v>
      </c>
      <c r="E26884" s="7" t="n">
        <v>3.5</v>
      </c>
      <c r="F26884" s="7" t="n">
        <v>0</v>
      </c>
    </row>
    <row r="26885" spans="1:9">
      <c r="A26885" t="s">
        <v>4</v>
      </c>
      <c r="B26885" s="4" t="s">
        <v>5</v>
      </c>
      <c r="C26885" s="4" t="s">
        <v>8</v>
      </c>
      <c r="D26885" s="4" t="s">
        <v>8</v>
      </c>
      <c r="E26885" s="4" t="s">
        <v>13</v>
      </c>
      <c r="F26885" s="4" t="s">
        <v>7</v>
      </c>
    </row>
    <row r="26886" spans="1:9">
      <c r="A26886" t="n">
        <v>229834</v>
      </c>
      <c r="B26886" s="31" t="n">
        <v>45</v>
      </c>
      <c r="C26886" s="7" t="n">
        <v>11</v>
      </c>
      <c r="D26886" s="7" t="n">
        <v>3</v>
      </c>
      <c r="E26886" s="7" t="n">
        <v>31.7000007629395</v>
      </c>
      <c r="F26886" s="7" t="n">
        <v>0</v>
      </c>
    </row>
    <row r="26887" spans="1:9">
      <c r="A26887" t="s">
        <v>4</v>
      </c>
      <c r="B26887" s="4" t="s">
        <v>5</v>
      </c>
      <c r="C26887" s="4" t="s">
        <v>8</v>
      </c>
      <c r="D26887" s="4" t="s">
        <v>7</v>
      </c>
    </row>
    <row r="26888" spans="1:9">
      <c r="A26888" t="n">
        <v>229843</v>
      </c>
      <c r="B26888" s="27" t="n">
        <v>58</v>
      </c>
      <c r="C26888" s="7" t="n">
        <v>255</v>
      </c>
      <c r="D26888" s="7" t="n">
        <v>0</v>
      </c>
    </row>
    <row r="26889" spans="1:9">
      <c r="A26889" t="s">
        <v>4</v>
      </c>
      <c r="B26889" s="4" t="s">
        <v>5</v>
      </c>
      <c r="C26889" s="4" t="s">
        <v>8</v>
      </c>
      <c r="D26889" s="4" t="s">
        <v>7</v>
      </c>
      <c r="E26889" s="4" t="s">
        <v>9</v>
      </c>
      <c r="F26889" s="4" t="s">
        <v>9</v>
      </c>
      <c r="G26889" s="4" t="s">
        <v>9</v>
      </c>
      <c r="H26889" s="4" t="s">
        <v>9</v>
      </c>
    </row>
    <row r="26890" spans="1:9">
      <c r="A26890" t="n">
        <v>229847</v>
      </c>
      <c r="B26890" s="39" t="n">
        <v>51</v>
      </c>
      <c r="C26890" s="7" t="n">
        <v>3</v>
      </c>
      <c r="D26890" s="7" t="n">
        <v>0</v>
      </c>
      <c r="E26890" s="7" t="s">
        <v>727</v>
      </c>
      <c r="F26890" s="7" t="s">
        <v>745</v>
      </c>
      <c r="G26890" s="7" t="s">
        <v>94</v>
      </c>
      <c r="H26890" s="7" t="s">
        <v>95</v>
      </c>
    </row>
    <row r="26891" spans="1:9">
      <c r="A26891" t="s">
        <v>4</v>
      </c>
      <c r="B26891" s="4" t="s">
        <v>5</v>
      </c>
      <c r="C26891" s="4" t="s">
        <v>8</v>
      </c>
      <c r="D26891" s="4" t="s">
        <v>7</v>
      </c>
      <c r="E26891" s="4" t="s">
        <v>9</v>
      </c>
      <c r="F26891" s="4" t="s">
        <v>9</v>
      </c>
      <c r="G26891" s="4" t="s">
        <v>9</v>
      </c>
      <c r="H26891" s="4" t="s">
        <v>9</v>
      </c>
    </row>
    <row r="26892" spans="1:9">
      <c r="A26892" t="n">
        <v>229860</v>
      </c>
      <c r="B26892" s="39" t="n">
        <v>51</v>
      </c>
      <c r="C26892" s="7" t="n">
        <v>3</v>
      </c>
      <c r="D26892" s="7" t="n">
        <v>1</v>
      </c>
      <c r="E26892" s="7" t="s">
        <v>727</v>
      </c>
      <c r="F26892" s="7" t="s">
        <v>745</v>
      </c>
      <c r="G26892" s="7" t="s">
        <v>94</v>
      </c>
      <c r="H26892" s="7" t="s">
        <v>95</v>
      </c>
    </row>
    <row r="26893" spans="1:9">
      <c r="A26893" t="s">
        <v>4</v>
      </c>
      <c r="B26893" s="4" t="s">
        <v>5</v>
      </c>
      <c r="C26893" s="4" t="s">
        <v>8</v>
      </c>
      <c r="D26893" s="4" t="s">
        <v>7</v>
      </c>
      <c r="E26893" s="4" t="s">
        <v>9</v>
      </c>
      <c r="F26893" s="4" t="s">
        <v>9</v>
      </c>
      <c r="G26893" s="4" t="s">
        <v>9</v>
      </c>
      <c r="H26893" s="4" t="s">
        <v>9</v>
      </c>
    </row>
    <row r="26894" spans="1:9">
      <c r="A26894" t="n">
        <v>229873</v>
      </c>
      <c r="B26894" s="39" t="n">
        <v>51</v>
      </c>
      <c r="C26894" s="7" t="n">
        <v>3</v>
      </c>
      <c r="D26894" s="7" t="n">
        <v>2</v>
      </c>
      <c r="E26894" s="7" t="s">
        <v>727</v>
      </c>
      <c r="F26894" s="7" t="s">
        <v>745</v>
      </c>
      <c r="G26894" s="7" t="s">
        <v>94</v>
      </c>
      <c r="H26894" s="7" t="s">
        <v>95</v>
      </c>
    </row>
    <row r="26895" spans="1:9">
      <c r="A26895" t="s">
        <v>4</v>
      </c>
      <c r="B26895" s="4" t="s">
        <v>5</v>
      </c>
      <c r="C26895" s="4" t="s">
        <v>8</v>
      </c>
      <c r="D26895" s="4" t="s">
        <v>7</v>
      </c>
      <c r="E26895" s="4" t="s">
        <v>9</v>
      </c>
      <c r="F26895" s="4" t="s">
        <v>9</v>
      </c>
      <c r="G26895" s="4" t="s">
        <v>9</v>
      </c>
      <c r="H26895" s="4" t="s">
        <v>9</v>
      </c>
    </row>
    <row r="26896" spans="1:9">
      <c r="A26896" t="n">
        <v>229886</v>
      </c>
      <c r="B26896" s="39" t="n">
        <v>51</v>
      </c>
      <c r="C26896" s="7" t="n">
        <v>3</v>
      </c>
      <c r="D26896" s="7" t="n">
        <v>9</v>
      </c>
      <c r="E26896" s="7" t="s">
        <v>727</v>
      </c>
      <c r="F26896" s="7" t="s">
        <v>740</v>
      </c>
      <c r="G26896" s="7" t="s">
        <v>94</v>
      </c>
      <c r="H26896" s="7" t="s">
        <v>95</v>
      </c>
    </row>
    <row r="26897" spans="1:9">
      <c r="A26897" t="s">
        <v>4</v>
      </c>
      <c r="B26897" s="4" t="s">
        <v>5</v>
      </c>
      <c r="C26897" s="4" t="s">
        <v>8</v>
      </c>
      <c r="D26897" s="4" t="s">
        <v>7</v>
      </c>
      <c r="E26897" s="4" t="s">
        <v>9</v>
      </c>
      <c r="F26897" s="4" t="s">
        <v>9</v>
      </c>
      <c r="G26897" s="4" t="s">
        <v>9</v>
      </c>
      <c r="H26897" s="4" t="s">
        <v>9</v>
      </c>
    </row>
    <row r="26898" spans="1:9">
      <c r="A26898" t="n">
        <v>229899</v>
      </c>
      <c r="B26898" s="39" t="n">
        <v>51</v>
      </c>
      <c r="C26898" s="7" t="n">
        <v>3</v>
      </c>
      <c r="D26898" s="7" t="n">
        <v>3</v>
      </c>
      <c r="E26898" s="7" t="s">
        <v>727</v>
      </c>
      <c r="F26898" s="7" t="s">
        <v>95</v>
      </c>
      <c r="G26898" s="7" t="s">
        <v>94</v>
      </c>
      <c r="H26898" s="7" t="s">
        <v>95</v>
      </c>
    </row>
    <row r="26899" spans="1:9">
      <c r="A26899" t="s">
        <v>4</v>
      </c>
      <c r="B26899" s="4" t="s">
        <v>5</v>
      </c>
      <c r="C26899" s="4" t="s">
        <v>8</v>
      </c>
      <c r="D26899" s="4" t="s">
        <v>7</v>
      </c>
      <c r="E26899" s="4" t="s">
        <v>9</v>
      </c>
      <c r="F26899" s="4" t="s">
        <v>9</v>
      </c>
      <c r="G26899" s="4" t="s">
        <v>9</v>
      </c>
      <c r="H26899" s="4" t="s">
        <v>9</v>
      </c>
    </row>
    <row r="26900" spans="1:9">
      <c r="A26900" t="n">
        <v>229912</v>
      </c>
      <c r="B26900" s="39" t="n">
        <v>51</v>
      </c>
      <c r="C26900" s="7" t="n">
        <v>3</v>
      </c>
      <c r="D26900" s="7" t="n">
        <v>5</v>
      </c>
      <c r="E26900" s="7" t="s">
        <v>727</v>
      </c>
      <c r="F26900" s="7" t="s">
        <v>745</v>
      </c>
      <c r="G26900" s="7" t="s">
        <v>94</v>
      </c>
      <c r="H26900" s="7" t="s">
        <v>95</v>
      </c>
    </row>
    <row r="26901" spans="1:9">
      <c r="A26901" t="s">
        <v>4</v>
      </c>
      <c r="B26901" s="4" t="s">
        <v>5</v>
      </c>
      <c r="C26901" s="4" t="s">
        <v>8</v>
      </c>
      <c r="D26901" s="4" t="s">
        <v>7</v>
      </c>
      <c r="E26901" s="4" t="s">
        <v>9</v>
      </c>
      <c r="F26901" s="4" t="s">
        <v>9</v>
      </c>
      <c r="G26901" s="4" t="s">
        <v>9</v>
      </c>
      <c r="H26901" s="4" t="s">
        <v>9</v>
      </c>
    </row>
    <row r="26902" spans="1:9">
      <c r="A26902" t="n">
        <v>229925</v>
      </c>
      <c r="B26902" s="39" t="n">
        <v>51</v>
      </c>
      <c r="C26902" s="7" t="n">
        <v>3</v>
      </c>
      <c r="D26902" s="7" t="n">
        <v>7</v>
      </c>
      <c r="E26902" s="7" t="s">
        <v>727</v>
      </c>
      <c r="F26902" s="7" t="s">
        <v>745</v>
      </c>
      <c r="G26902" s="7" t="s">
        <v>94</v>
      </c>
      <c r="H26902" s="7" t="s">
        <v>95</v>
      </c>
    </row>
    <row r="26903" spans="1:9">
      <c r="A26903" t="s">
        <v>4</v>
      </c>
      <c r="B26903" s="4" t="s">
        <v>5</v>
      </c>
      <c r="C26903" s="4" t="s">
        <v>8</v>
      </c>
      <c r="D26903" s="4" t="s">
        <v>7</v>
      </c>
      <c r="E26903" s="4" t="s">
        <v>9</v>
      </c>
      <c r="F26903" s="4" t="s">
        <v>9</v>
      </c>
      <c r="G26903" s="4" t="s">
        <v>9</v>
      </c>
      <c r="H26903" s="4" t="s">
        <v>9</v>
      </c>
    </row>
    <row r="26904" spans="1:9">
      <c r="A26904" t="n">
        <v>229938</v>
      </c>
      <c r="B26904" s="39" t="n">
        <v>51</v>
      </c>
      <c r="C26904" s="7" t="n">
        <v>3</v>
      </c>
      <c r="D26904" s="7" t="n">
        <v>4</v>
      </c>
      <c r="E26904" s="7" t="s">
        <v>727</v>
      </c>
      <c r="F26904" s="7" t="s">
        <v>745</v>
      </c>
      <c r="G26904" s="7" t="s">
        <v>94</v>
      </c>
      <c r="H26904" s="7" t="s">
        <v>95</v>
      </c>
    </row>
    <row r="26905" spans="1:9">
      <c r="A26905" t="s">
        <v>4</v>
      </c>
      <c r="B26905" s="4" t="s">
        <v>5</v>
      </c>
      <c r="C26905" s="4" t="s">
        <v>8</v>
      </c>
      <c r="D26905" s="4" t="s">
        <v>7</v>
      </c>
      <c r="E26905" s="4" t="s">
        <v>9</v>
      </c>
      <c r="F26905" s="4" t="s">
        <v>9</v>
      </c>
      <c r="G26905" s="4" t="s">
        <v>9</v>
      </c>
      <c r="H26905" s="4" t="s">
        <v>9</v>
      </c>
    </row>
    <row r="26906" spans="1:9">
      <c r="A26906" t="n">
        <v>229951</v>
      </c>
      <c r="B26906" s="39" t="n">
        <v>51</v>
      </c>
      <c r="C26906" s="7" t="n">
        <v>3</v>
      </c>
      <c r="D26906" s="7" t="n">
        <v>6</v>
      </c>
      <c r="E26906" s="7" t="s">
        <v>727</v>
      </c>
      <c r="F26906" s="7" t="s">
        <v>95</v>
      </c>
      <c r="G26906" s="7" t="s">
        <v>94</v>
      </c>
      <c r="H26906" s="7" t="s">
        <v>95</v>
      </c>
    </row>
    <row r="26907" spans="1:9">
      <c r="A26907" t="s">
        <v>4</v>
      </c>
      <c r="B26907" s="4" t="s">
        <v>5</v>
      </c>
      <c r="C26907" s="4" t="s">
        <v>8</v>
      </c>
      <c r="D26907" s="4" t="s">
        <v>7</v>
      </c>
      <c r="E26907" s="4" t="s">
        <v>9</v>
      </c>
      <c r="F26907" s="4" t="s">
        <v>9</v>
      </c>
      <c r="G26907" s="4" t="s">
        <v>9</v>
      </c>
      <c r="H26907" s="4" t="s">
        <v>9</v>
      </c>
    </row>
    <row r="26908" spans="1:9">
      <c r="A26908" t="n">
        <v>229964</v>
      </c>
      <c r="B26908" s="39" t="n">
        <v>51</v>
      </c>
      <c r="C26908" s="7" t="n">
        <v>3</v>
      </c>
      <c r="D26908" s="7" t="n">
        <v>8</v>
      </c>
      <c r="E26908" s="7" t="s">
        <v>727</v>
      </c>
      <c r="F26908" s="7" t="s">
        <v>745</v>
      </c>
      <c r="G26908" s="7" t="s">
        <v>94</v>
      </c>
      <c r="H26908" s="7" t="s">
        <v>95</v>
      </c>
    </row>
    <row r="26909" spans="1:9">
      <c r="A26909" t="s">
        <v>4</v>
      </c>
      <c r="B26909" s="4" t="s">
        <v>5</v>
      </c>
      <c r="C26909" s="4" t="s">
        <v>7</v>
      </c>
      <c r="D26909" s="4" t="s">
        <v>8</v>
      </c>
      <c r="E26909" s="4" t="s">
        <v>13</v>
      </c>
      <c r="F26909" s="4" t="s">
        <v>7</v>
      </c>
    </row>
    <row r="26910" spans="1:9">
      <c r="A26910" t="n">
        <v>229977</v>
      </c>
      <c r="B26910" s="63" t="n">
        <v>59</v>
      </c>
      <c r="C26910" s="7" t="n">
        <v>0</v>
      </c>
      <c r="D26910" s="7" t="n">
        <v>13</v>
      </c>
      <c r="E26910" s="7" t="n">
        <v>0.150000005960464</v>
      </c>
      <c r="F26910" s="7" t="n">
        <v>0</v>
      </c>
    </row>
    <row r="26911" spans="1:9">
      <c r="A26911" t="s">
        <v>4</v>
      </c>
      <c r="B26911" s="4" t="s">
        <v>5</v>
      </c>
      <c r="C26911" s="4" t="s">
        <v>7</v>
      </c>
      <c r="D26911" s="4" t="s">
        <v>8</v>
      </c>
      <c r="E26911" s="4" t="s">
        <v>13</v>
      </c>
      <c r="F26911" s="4" t="s">
        <v>7</v>
      </c>
    </row>
    <row r="26912" spans="1:9">
      <c r="A26912" t="n">
        <v>229987</v>
      </c>
      <c r="B26912" s="63" t="n">
        <v>59</v>
      </c>
      <c r="C26912" s="7" t="n">
        <v>1</v>
      </c>
      <c r="D26912" s="7" t="n">
        <v>13</v>
      </c>
      <c r="E26912" s="7" t="n">
        <v>0.150000005960464</v>
      </c>
      <c r="F26912" s="7" t="n">
        <v>0</v>
      </c>
    </row>
    <row r="26913" spans="1:8">
      <c r="A26913" t="s">
        <v>4</v>
      </c>
      <c r="B26913" s="4" t="s">
        <v>5</v>
      </c>
      <c r="C26913" s="4" t="s">
        <v>7</v>
      </c>
      <c r="D26913" s="4" t="s">
        <v>8</v>
      </c>
      <c r="E26913" s="4" t="s">
        <v>13</v>
      </c>
      <c r="F26913" s="4" t="s">
        <v>7</v>
      </c>
    </row>
    <row r="26914" spans="1:8">
      <c r="A26914" t="n">
        <v>229997</v>
      </c>
      <c r="B26914" s="63" t="n">
        <v>59</v>
      </c>
      <c r="C26914" s="7" t="n">
        <v>3</v>
      </c>
      <c r="D26914" s="7" t="n">
        <v>13</v>
      </c>
      <c r="E26914" s="7" t="n">
        <v>0.150000005960464</v>
      </c>
      <c r="F26914" s="7" t="n">
        <v>0</v>
      </c>
    </row>
    <row r="26915" spans="1:8">
      <c r="A26915" t="s">
        <v>4</v>
      </c>
      <c r="B26915" s="4" t="s">
        <v>5</v>
      </c>
      <c r="C26915" s="4" t="s">
        <v>7</v>
      </c>
      <c r="D26915" s="4" t="s">
        <v>8</v>
      </c>
      <c r="E26915" s="4" t="s">
        <v>13</v>
      </c>
      <c r="F26915" s="4" t="s">
        <v>7</v>
      </c>
    </row>
    <row r="26916" spans="1:8">
      <c r="A26916" t="n">
        <v>230007</v>
      </c>
      <c r="B26916" s="63" t="n">
        <v>59</v>
      </c>
      <c r="C26916" s="7" t="n">
        <v>4</v>
      </c>
      <c r="D26916" s="7" t="n">
        <v>13</v>
      </c>
      <c r="E26916" s="7" t="n">
        <v>0.150000005960464</v>
      </c>
      <c r="F26916" s="7" t="n">
        <v>0</v>
      </c>
    </row>
    <row r="26917" spans="1:8">
      <c r="A26917" t="s">
        <v>4</v>
      </c>
      <c r="B26917" s="4" t="s">
        <v>5</v>
      </c>
      <c r="C26917" s="4" t="s">
        <v>7</v>
      </c>
      <c r="D26917" s="4" t="s">
        <v>8</v>
      </c>
      <c r="E26917" s="4" t="s">
        <v>13</v>
      </c>
      <c r="F26917" s="4" t="s">
        <v>7</v>
      </c>
    </row>
    <row r="26918" spans="1:8">
      <c r="A26918" t="n">
        <v>230017</v>
      </c>
      <c r="B26918" s="63" t="n">
        <v>59</v>
      </c>
      <c r="C26918" s="7" t="n">
        <v>5</v>
      </c>
      <c r="D26918" s="7" t="n">
        <v>13</v>
      </c>
      <c r="E26918" s="7" t="n">
        <v>0.150000005960464</v>
      </c>
      <c r="F26918" s="7" t="n">
        <v>0</v>
      </c>
    </row>
    <row r="26919" spans="1:8">
      <c r="A26919" t="s">
        <v>4</v>
      </c>
      <c r="B26919" s="4" t="s">
        <v>5</v>
      </c>
      <c r="C26919" s="4" t="s">
        <v>7</v>
      </c>
      <c r="D26919" s="4" t="s">
        <v>8</v>
      </c>
      <c r="E26919" s="4" t="s">
        <v>13</v>
      </c>
      <c r="F26919" s="4" t="s">
        <v>7</v>
      </c>
    </row>
    <row r="26920" spans="1:8">
      <c r="A26920" t="n">
        <v>230027</v>
      </c>
      <c r="B26920" s="63" t="n">
        <v>59</v>
      </c>
      <c r="C26920" s="7" t="n">
        <v>6</v>
      </c>
      <c r="D26920" s="7" t="n">
        <v>13</v>
      </c>
      <c r="E26920" s="7" t="n">
        <v>0.150000005960464</v>
      </c>
      <c r="F26920" s="7" t="n">
        <v>0</v>
      </c>
    </row>
    <row r="26921" spans="1:8">
      <c r="A26921" t="s">
        <v>4</v>
      </c>
      <c r="B26921" s="4" t="s">
        <v>5</v>
      </c>
      <c r="C26921" s="4" t="s">
        <v>7</v>
      </c>
      <c r="D26921" s="4" t="s">
        <v>8</v>
      </c>
      <c r="E26921" s="4" t="s">
        <v>13</v>
      </c>
      <c r="F26921" s="4" t="s">
        <v>7</v>
      </c>
    </row>
    <row r="26922" spans="1:8">
      <c r="A26922" t="n">
        <v>230037</v>
      </c>
      <c r="B26922" s="63" t="n">
        <v>59</v>
      </c>
      <c r="C26922" s="7" t="n">
        <v>8</v>
      </c>
      <c r="D26922" s="7" t="n">
        <v>13</v>
      </c>
      <c r="E26922" s="7" t="n">
        <v>0.150000005960464</v>
      </c>
      <c r="F26922" s="7" t="n">
        <v>0</v>
      </c>
    </row>
    <row r="26923" spans="1:8">
      <c r="A26923" t="s">
        <v>4</v>
      </c>
      <c r="B26923" s="4" t="s">
        <v>5</v>
      </c>
      <c r="C26923" s="4" t="s">
        <v>7</v>
      </c>
      <c r="D26923" s="4" t="s">
        <v>8</v>
      </c>
      <c r="E26923" s="4" t="s">
        <v>13</v>
      </c>
      <c r="F26923" s="4" t="s">
        <v>7</v>
      </c>
    </row>
    <row r="26924" spans="1:8">
      <c r="A26924" t="n">
        <v>230047</v>
      </c>
      <c r="B26924" s="63" t="n">
        <v>59</v>
      </c>
      <c r="C26924" s="7" t="n">
        <v>9</v>
      </c>
      <c r="D26924" s="7" t="n">
        <v>13</v>
      </c>
      <c r="E26924" s="7" t="n">
        <v>0.150000005960464</v>
      </c>
      <c r="F26924" s="7" t="n">
        <v>0</v>
      </c>
    </row>
    <row r="26925" spans="1:8">
      <c r="A26925" t="s">
        <v>4</v>
      </c>
      <c r="B26925" s="4" t="s">
        <v>5</v>
      </c>
      <c r="C26925" s="4" t="s">
        <v>7</v>
      </c>
    </row>
    <row r="26926" spans="1:8">
      <c r="A26926" t="n">
        <v>230057</v>
      </c>
      <c r="B26926" s="25" t="n">
        <v>16</v>
      </c>
      <c r="C26926" s="7" t="n">
        <v>1000</v>
      </c>
    </row>
    <row r="26927" spans="1:8">
      <c r="A26927" t="s">
        <v>4</v>
      </c>
      <c r="B26927" s="4" t="s">
        <v>5</v>
      </c>
      <c r="C26927" s="4" t="s">
        <v>8</v>
      </c>
      <c r="D26927" s="4" t="s">
        <v>7</v>
      </c>
      <c r="E26927" s="4" t="s">
        <v>9</v>
      </c>
    </row>
    <row r="26928" spans="1:8">
      <c r="A26928" t="n">
        <v>230060</v>
      </c>
      <c r="B26928" s="39" t="n">
        <v>51</v>
      </c>
      <c r="C26928" s="7" t="n">
        <v>4</v>
      </c>
      <c r="D26928" s="7" t="n">
        <v>0</v>
      </c>
      <c r="E26928" s="7" t="s">
        <v>85</v>
      </c>
    </row>
    <row r="26929" spans="1:6">
      <c r="A26929" t="s">
        <v>4</v>
      </c>
      <c r="B26929" s="4" t="s">
        <v>5</v>
      </c>
      <c r="C26929" s="4" t="s">
        <v>7</v>
      </c>
    </row>
    <row r="26930" spans="1:6">
      <c r="A26930" t="n">
        <v>230074</v>
      </c>
      <c r="B26930" s="25" t="n">
        <v>16</v>
      </c>
      <c r="C26930" s="7" t="n">
        <v>0</v>
      </c>
    </row>
    <row r="26931" spans="1:6">
      <c r="A26931" t="s">
        <v>4</v>
      </c>
      <c r="B26931" s="4" t="s">
        <v>5</v>
      </c>
      <c r="C26931" s="4" t="s">
        <v>7</v>
      </c>
      <c r="D26931" s="4" t="s">
        <v>74</v>
      </c>
      <c r="E26931" s="4" t="s">
        <v>8</v>
      </c>
      <c r="F26931" s="4" t="s">
        <v>8</v>
      </c>
      <c r="G26931" s="4" t="s">
        <v>74</v>
      </c>
      <c r="H26931" s="4" t="s">
        <v>8</v>
      </c>
      <c r="I26931" s="4" t="s">
        <v>8</v>
      </c>
    </row>
    <row r="26932" spans="1:6">
      <c r="A26932" t="n">
        <v>230077</v>
      </c>
      <c r="B26932" s="40" t="n">
        <v>26</v>
      </c>
      <c r="C26932" s="7" t="n">
        <v>0</v>
      </c>
      <c r="D26932" s="7" t="s">
        <v>1351</v>
      </c>
      <c r="E26932" s="7" t="n">
        <v>2</v>
      </c>
      <c r="F26932" s="7" t="n">
        <v>3</v>
      </c>
      <c r="G26932" s="7" t="s">
        <v>1352</v>
      </c>
      <c r="H26932" s="7" t="n">
        <v>2</v>
      </c>
      <c r="I26932" s="7" t="n">
        <v>0</v>
      </c>
    </row>
    <row r="26933" spans="1:6">
      <c r="A26933" t="s">
        <v>4</v>
      </c>
      <c r="B26933" s="4" t="s">
        <v>5</v>
      </c>
    </row>
    <row r="26934" spans="1:6">
      <c r="A26934" t="n">
        <v>230181</v>
      </c>
      <c r="B26934" s="41" t="n">
        <v>28</v>
      </c>
    </row>
    <row r="26935" spans="1:6">
      <c r="A26935" t="s">
        <v>4</v>
      </c>
      <c r="B26935" s="4" t="s">
        <v>5</v>
      </c>
      <c r="C26935" s="4" t="s">
        <v>8</v>
      </c>
      <c r="D26935" s="4" t="s">
        <v>7</v>
      </c>
      <c r="E26935" s="4" t="s">
        <v>9</v>
      </c>
      <c r="F26935" s="4" t="s">
        <v>9</v>
      </c>
      <c r="G26935" s="4" t="s">
        <v>9</v>
      </c>
      <c r="H26935" s="4" t="s">
        <v>9</v>
      </c>
    </row>
    <row r="26936" spans="1:6">
      <c r="A26936" t="n">
        <v>230182</v>
      </c>
      <c r="B26936" s="39" t="n">
        <v>51</v>
      </c>
      <c r="C26936" s="7" t="n">
        <v>3</v>
      </c>
      <c r="D26936" s="7" t="n">
        <v>13</v>
      </c>
      <c r="E26936" s="7" t="s">
        <v>944</v>
      </c>
      <c r="F26936" s="7" t="s">
        <v>93</v>
      </c>
      <c r="G26936" s="7" t="s">
        <v>94</v>
      </c>
      <c r="H26936" s="7" t="s">
        <v>95</v>
      </c>
    </row>
    <row r="26937" spans="1:6">
      <c r="A26937" t="s">
        <v>4</v>
      </c>
      <c r="B26937" s="4" t="s">
        <v>5</v>
      </c>
      <c r="C26937" s="4" t="s">
        <v>7</v>
      </c>
      <c r="D26937" s="4" t="s">
        <v>13</v>
      </c>
      <c r="E26937" s="4" t="s">
        <v>13</v>
      </c>
      <c r="F26937" s="4" t="s">
        <v>13</v>
      </c>
      <c r="G26937" s="4" t="s">
        <v>7</v>
      </c>
      <c r="H26937" s="4" t="s">
        <v>7</v>
      </c>
    </row>
    <row r="26938" spans="1:6">
      <c r="A26938" t="n">
        <v>230211</v>
      </c>
      <c r="B26938" s="55" t="n">
        <v>60</v>
      </c>
      <c r="C26938" s="7" t="n">
        <v>13</v>
      </c>
      <c r="D26938" s="7" t="n">
        <v>-20</v>
      </c>
      <c r="E26938" s="7" t="n">
        <v>0</v>
      </c>
      <c r="F26938" s="7" t="n">
        <v>0</v>
      </c>
      <c r="G26938" s="7" t="n">
        <v>500</v>
      </c>
      <c r="H26938" s="7" t="n">
        <v>0</v>
      </c>
    </row>
    <row r="26939" spans="1:6">
      <c r="A26939" t="s">
        <v>4</v>
      </c>
      <c r="B26939" s="4" t="s">
        <v>5</v>
      </c>
      <c r="C26939" s="4" t="s">
        <v>7</v>
      </c>
    </row>
    <row r="26940" spans="1:6">
      <c r="A26940" t="n">
        <v>230230</v>
      </c>
      <c r="B26940" s="25" t="n">
        <v>16</v>
      </c>
      <c r="C26940" s="7" t="n">
        <v>300</v>
      </c>
    </row>
    <row r="26941" spans="1:6">
      <c r="A26941" t="s">
        <v>4</v>
      </c>
      <c r="B26941" s="4" t="s">
        <v>5</v>
      </c>
      <c r="C26941" s="4" t="s">
        <v>8</v>
      </c>
      <c r="D26941" s="4" t="s">
        <v>7</v>
      </c>
      <c r="E26941" s="4" t="s">
        <v>9</v>
      </c>
    </row>
    <row r="26942" spans="1:6">
      <c r="A26942" t="n">
        <v>230233</v>
      </c>
      <c r="B26942" s="39" t="n">
        <v>51</v>
      </c>
      <c r="C26942" s="7" t="n">
        <v>4</v>
      </c>
      <c r="D26942" s="7" t="n">
        <v>13</v>
      </c>
      <c r="E26942" s="7" t="s">
        <v>660</v>
      </c>
    </row>
    <row r="26943" spans="1:6">
      <c r="A26943" t="s">
        <v>4</v>
      </c>
      <c r="B26943" s="4" t="s">
        <v>5</v>
      </c>
      <c r="C26943" s="4" t="s">
        <v>7</v>
      </c>
    </row>
    <row r="26944" spans="1:6">
      <c r="A26944" t="n">
        <v>230246</v>
      </c>
      <c r="B26944" s="25" t="n">
        <v>16</v>
      </c>
      <c r="C26944" s="7" t="n">
        <v>0</v>
      </c>
    </row>
    <row r="26945" spans="1:9">
      <c r="A26945" t="s">
        <v>4</v>
      </c>
      <c r="B26945" s="4" t="s">
        <v>5</v>
      </c>
      <c r="C26945" s="4" t="s">
        <v>7</v>
      </c>
      <c r="D26945" s="4" t="s">
        <v>74</v>
      </c>
      <c r="E26945" s="4" t="s">
        <v>8</v>
      </c>
      <c r="F26945" s="4" t="s">
        <v>8</v>
      </c>
    </row>
    <row r="26946" spans="1:9">
      <c r="A26946" t="n">
        <v>230249</v>
      </c>
      <c r="B26946" s="40" t="n">
        <v>26</v>
      </c>
      <c r="C26946" s="7" t="n">
        <v>13</v>
      </c>
      <c r="D26946" s="7" t="s">
        <v>1353</v>
      </c>
      <c r="E26946" s="7" t="n">
        <v>2</v>
      </c>
      <c r="F26946" s="7" t="n">
        <v>0</v>
      </c>
    </row>
    <row r="26947" spans="1:9">
      <c r="A26947" t="s">
        <v>4</v>
      </c>
      <c r="B26947" s="4" t="s">
        <v>5</v>
      </c>
    </row>
    <row r="26948" spans="1:9">
      <c r="A26948" t="n">
        <v>230311</v>
      </c>
      <c r="B26948" s="41" t="n">
        <v>28</v>
      </c>
    </row>
    <row r="26949" spans="1:9">
      <c r="A26949" t="s">
        <v>4</v>
      </c>
      <c r="B26949" s="4" t="s">
        <v>5</v>
      </c>
      <c r="C26949" s="4" t="s">
        <v>8</v>
      </c>
      <c r="D26949" s="4" t="s">
        <v>7</v>
      </c>
      <c r="E26949" s="4" t="s">
        <v>13</v>
      </c>
    </row>
    <row r="26950" spans="1:9">
      <c r="A26950" t="n">
        <v>230312</v>
      </c>
      <c r="B26950" s="27" t="n">
        <v>58</v>
      </c>
      <c r="C26950" s="7" t="n">
        <v>0</v>
      </c>
      <c r="D26950" s="7" t="n">
        <v>1000</v>
      </c>
      <c r="E26950" s="7" t="n">
        <v>1</v>
      </c>
    </row>
    <row r="26951" spans="1:9">
      <c r="A26951" t="s">
        <v>4</v>
      </c>
      <c r="B26951" s="4" t="s">
        <v>5</v>
      </c>
      <c r="C26951" s="4" t="s">
        <v>8</v>
      </c>
      <c r="D26951" s="4" t="s">
        <v>7</v>
      </c>
    </row>
    <row r="26952" spans="1:9">
      <c r="A26952" t="n">
        <v>230320</v>
      </c>
      <c r="B26952" s="27" t="n">
        <v>58</v>
      </c>
      <c r="C26952" s="7" t="n">
        <v>255</v>
      </c>
      <c r="D26952" s="7" t="n">
        <v>0</v>
      </c>
    </row>
    <row r="26953" spans="1:9">
      <c r="A26953" t="s">
        <v>4</v>
      </c>
      <c r="B26953" s="4" t="s">
        <v>5</v>
      </c>
      <c r="C26953" s="4" t="s">
        <v>8</v>
      </c>
      <c r="D26953" s="4" t="s">
        <v>7</v>
      </c>
      <c r="E26953" s="4" t="s">
        <v>9</v>
      </c>
      <c r="F26953" s="4" t="s">
        <v>9</v>
      </c>
      <c r="G26953" s="4" t="s">
        <v>9</v>
      </c>
      <c r="H26953" s="4" t="s">
        <v>9</v>
      </c>
    </row>
    <row r="26954" spans="1:9">
      <c r="A26954" t="n">
        <v>230324</v>
      </c>
      <c r="B26954" s="39" t="n">
        <v>51</v>
      </c>
      <c r="C26954" s="7" t="n">
        <v>3</v>
      </c>
      <c r="D26954" s="7" t="n">
        <v>0</v>
      </c>
      <c r="E26954" s="7" t="s">
        <v>92</v>
      </c>
      <c r="F26954" s="7" t="s">
        <v>93</v>
      </c>
      <c r="G26954" s="7" t="s">
        <v>94</v>
      </c>
      <c r="H26954" s="7" t="s">
        <v>95</v>
      </c>
    </row>
    <row r="26955" spans="1:9">
      <c r="A26955" t="s">
        <v>4</v>
      </c>
      <c r="B26955" s="4" t="s">
        <v>5</v>
      </c>
      <c r="C26955" s="4" t="s">
        <v>8</v>
      </c>
      <c r="D26955" s="4" t="s">
        <v>7</v>
      </c>
      <c r="E26955" s="4" t="s">
        <v>9</v>
      </c>
      <c r="F26955" s="4" t="s">
        <v>9</v>
      </c>
      <c r="G26955" s="4" t="s">
        <v>9</v>
      </c>
      <c r="H26955" s="4" t="s">
        <v>9</v>
      </c>
    </row>
    <row r="26956" spans="1:9">
      <c r="A26956" t="n">
        <v>230353</v>
      </c>
      <c r="B26956" s="39" t="n">
        <v>51</v>
      </c>
      <c r="C26956" s="7" t="n">
        <v>3</v>
      </c>
      <c r="D26956" s="7" t="n">
        <v>13</v>
      </c>
      <c r="E26956" s="7" t="s">
        <v>92</v>
      </c>
      <c r="F26956" s="7" t="s">
        <v>93</v>
      </c>
      <c r="G26956" s="7" t="s">
        <v>94</v>
      </c>
      <c r="H26956" s="7" t="s">
        <v>95</v>
      </c>
    </row>
    <row r="26957" spans="1:9">
      <c r="A26957" t="s">
        <v>4</v>
      </c>
      <c r="B26957" s="4" t="s">
        <v>5</v>
      </c>
      <c r="C26957" s="4" t="s">
        <v>7</v>
      </c>
      <c r="D26957" s="4" t="s">
        <v>13</v>
      </c>
      <c r="E26957" s="4" t="s">
        <v>13</v>
      </c>
      <c r="F26957" s="4" t="s">
        <v>13</v>
      </c>
      <c r="G26957" s="4" t="s">
        <v>13</v>
      </c>
    </row>
    <row r="26958" spans="1:9">
      <c r="A26958" t="n">
        <v>230382</v>
      </c>
      <c r="B26958" s="46" t="n">
        <v>46</v>
      </c>
      <c r="C26958" s="7" t="n">
        <v>0</v>
      </c>
      <c r="D26958" s="7" t="n">
        <v>-5.44999980926514</v>
      </c>
      <c r="E26958" s="7" t="n">
        <v>2</v>
      </c>
      <c r="F26958" s="7" t="n">
        <v>33.6500015258789</v>
      </c>
      <c r="G26958" s="7" t="n">
        <v>225</v>
      </c>
    </row>
    <row r="26959" spans="1:9">
      <c r="A26959" t="s">
        <v>4</v>
      </c>
      <c r="B26959" s="4" t="s">
        <v>5</v>
      </c>
      <c r="C26959" s="4" t="s">
        <v>7</v>
      </c>
      <c r="D26959" s="4" t="s">
        <v>13</v>
      </c>
      <c r="E26959" s="4" t="s">
        <v>13</v>
      </c>
      <c r="F26959" s="4" t="s">
        <v>13</v>
      </c>
      <c r="G26959" s="4" t="s">
        <v>13</v>
      </c>
    </row>
    <row r="26960" spans="1:9">
      <c r="A26960" t="n">
        <v>230401</v>
      </c>
      <c r="B26960" s="46" t="n">
        <v>46</v>
      </c>
      <c r="C26960" s="7" t="n">
        <v>1</v>
      </c>
      <c r="D26960" s="7" t="n">
        <v>-5.07000017166138</v>
      </c>
      <c r="E26960" s="7" t="n">
        <v>2</v>
      </c>
      <c r="F26960" s="7" t="n">
        <v>32.9500007629395</v>
      </c>
      <c r="G26960" s="7" t="n">
        <v>225</v>
      </c>
    </row>
    <row r="26961" spans="1:8">
      <c r="A26961" t="s">
        <v>4</v>
      </c>
      <c r="B26961" s="4" t="s">
        <v>5</v>
      </c>
      <c r="C26961" s="4" t="s">
        <v>7</v>
      </c>
      <c r="D26961" s="4" t="s">
        <v>13</v>
      </c>
      <c r="E26961" s="4" t="s">
        <v>13</v>
      </c>
      <c r="F26961" s="4" t="s">
        <v>13</v>
      </c>
      <c r="G26961" s="4" t="s">
        <v>13</v>
      </c>
    </row>
    <row r="26962" spans="1:8">
      <c r="A26962" t="n">
        <v>230420</v>
      </c>
      <c r="B26962" s="46" t="n">
        <v>46</v>
      </c>
      <c r="C26962" s="7" t="n">
        <v>2</v>
      </c>
      <c r="D26962" s="7" t="n">
        <v>-4.19999980926514</v>
      </c>
      <c r="E26962" s="7" t="n">
        <v>2</v>
      </c>
      <c r="F26962" s="7" t="n">
        <v>33.4000015258789</v>
      </c>
      <c r="G26962" s="7" t="n">
        <v>225</v>
      </c>
    </row>
    <row r="26963" spans="1:8">
      <c r="A26963" t="s">
        <v>4</v>
      </c>
      <c r="B26963" s="4" t="s">
        <v>5</v>
      </c>
      <c r="C26963" s="4" t="s">
        <v>7</v>
      </c>
      <c r="D26963" s="4" t="s">
        <v>13</v>
      </c>
      <c r="E26963" s="4" t="s">
        <v>13</v>
      </c>
      <c r="F26963" s="4" t="s">
        <v>13</v>
      </c>
      <c r="G26963" s="4" t="s">
        <v>13</v>
      </c>
    </row>
    <row r="26964" spans="1:8">
      <c r="A26964" t="n">
        <v>230439</v>
      </c>
      <c r="B26964" s="46" t="n">
        <v>46</v>
      </c>
      <c r="C26964" s="7" t="n">
        <v>3</v>
      </c>
      <c r="D26964" s="7" t="n">
        <v>-6.25</v>
      </c>
      <c r="E26964" s="7" t="n">
        <v>2</v>
      </c>
      <c r="F26964" s="7" t="n">
        <v>33.8499984741211</v>
      </c>
      <c r="G26964" s="7" t="n">
        <v>225</v>
      </c>
    </row>
    <row r="26965" spans="1:8">
      <c r="A26965" t="s">
        <v>4</v>
      </c>
      <c r="B26965" s="4" t="s">
        <v>5</v>
      </c>
      <c r="C26965" s="4" t="s">
        <v>7</v>
      </c>
      <c r="D26965" s="4" t="s">
        <v>13</v>
      </c>
      <c r="E26965" s="4" t="s">
        <v>13</v>
      </c>
      <c r="F26965" s="4" t="s">
        <v>13</v>
      </c>
      <c r="G26965" s="4" t="s">
        <v>13</v>
      </c>
    </row>
    <row r="26966" spans="1:8">
      <c r="A26966" t="n">
        <v>230458</v>
      </c>
      <c r="B26966" s="46" t="n">
        <v>46</v>
      </c>
      <c r="C26966" s="7" t="n">
        <v>4</v>
      </c>
      <c r="D26966" s="7" t="n">
        <v>-4.40000009536743</v>
      </c>
      <c r="E26966" s="7" t="n">
        <v>2</v>
      </c>
      <c r="F26966" s="7" t="n">
        <v>31.75</v>
      </c>
      <c r="G26966" s="7" t="n">
        <v>225</v>
      </c>
    </row>
    <row r="26967" spans="1:8">
      <c r="A26967" t="s">
        <v>4</v>
      </c>
      <c r="B26967" s="4" t="s">
        <v>5</v>
      </c>
      <c r="C26967" s="4" t="s">
        <v>7</v>
      </c>
      <c r="D26967" s="4" t="s">
        <v>13</v>
      </c>
      <c r="E26967" s="4" t="s">
        <v>13</v>
      </c>
      <c r="F26967" s="4" t="s">
        <v>13</v>
      </c>
      <c r="G26967" s="4" t="s">
        <v>13</v>
      </c>
    </row>
    <row r="26968" spans="1:8">
      <c r="A26968" t="n">
        <v>230477</v>
      </c>
      <c r="B26968" s="46" t="n">
        <v>46</v>
      </c>
      <c r="C26968" s="7" t="n">
        <v>5</v>
      </c>
      <c r="D26968" s="7" t="n">
        <v>-4.59999990463257</v>
      </c>
      <c r="E26968" s="7" t="n">
        <v>2</v>
      </c>
      <c r="F26968" s="7" t="n">
        <v>34.5</v>
      </c>
      <c r="G26968" s="7" t="n">
        <v>225</v>
      </c>
    </row>
    <row r="26969" spans="1:8">
      <c r="A26969" t="s">
        <v>4</v>
      </c>
      <c r="B26969" s="4" t="s">
        <v>5</v>
      </c>
      <c r="C26969" s="4" t="s">
        <v>7</v>
      </c>
      <c r="D26969" s="4" t="s">
        <v>13</v>
      </c>
      <c r="E26969" s="4" t="s">
        <v>13</v>
      </c>
      <c r="F26969" s="4" t="s">
        <v>13</v>
      </c>
      <c r="G26969" s="4" t="s">
        <v>13</v>
      </c>
    </row>
    <row r="26970" spans="1:8">
      <c r="A26970" t="n">
        <v>230496</v>
      </c>
      <c r="B26970" s="46" t="n">
        <v>46</v>
      </c>
      <c r="C26970" s="7" t="n">
        <v>6</v>
      </c>
      <c r="D26970" s="7" t="n">
        <v>-3.25</v>
      </c>
      <c r="E26970" s="7" t="n">
        <v>2</v>
      </c>
      <c r="F26970" s="7" t="n">
        <v>32.1500015258789</v>
      </c>
      <c r="G26970" s="7" t="n">
        <v>225</v>
      </c>
    </row>
    <row r="26971" spans="1:8">
      <c r="A26971" t="s">
        <v>4</v>
      </c>
      <c r="B26971" s="4" t="s">
        <v>5</v>
      </c>
      <c r="C26971" s="4" t="s">
        <v>7</v>
      </c>
      <c r="D26971" s="4" t="s">
        <v>13</v>
      </c>
      <c r="E26971" s="4" t="s">
        <v>13</v>
      </c>
      <c r="F26971" s="4" t="s">
        <v>13</v>
      </c>
      <c r="G26971" s="4" t="s">
        <v>13</v>
      </c>
    </row>
    <row r="26972" spans="1:8">
      <c r="A26972" t="n">
        <v>230515</v>
      </c>
      <c r="B26972" s="46" t="n">
        <v>46</v>
      </c>
      <c r="C26972" s="7" t="n">
        <v>7</v>
      </c>
      <c r="D26972" s="7" t="n">
        <v>-5.80000019073486</v>
      </c>
      <c r="E26972" s="7" t="n">
        <v>2</v>
      </c>
      <c r="F26972" s="7" t="n">
        <v>34.6500015258789</v>
      </c>
      <c r="G26972" s="7" t="n">
        <v>225</v>
      </c>
    </row>
    <row r="26973" spans="1:8">
      <c r="A26973" t="s">
        <v>4</v>
      </c>
      <c r="B26973" s="4" t="s">
        <v>5</v>
      </c>
      <c r="C26973" s="4" t="s">
        <v>7</v>
      </c>
      <c r="D26973" s="4" t="s">
        <v>13</v>
      </c>
      <c r="E26973" s="4" t="s">
        <v>13</v>
      </c>
      <c r="F26973" s="4" t="s">
        <v>13</v>
      </c>
      <c r="G26973" s="4" t="s">
        <v>13</v>
      </c>
    </row>
    <row r="26974" spans="1:8">
      <c r="A26974" t="n">
        <v>230534</v>
      </c>
      <c r="B26974" s="46" t="n">
        <v>46</v>
      </c>
      <c r="C26974" s="7" t="n">
        <v>8</v>
      </c>
      <c r="D26974" s="7" t="n">
        <v>-3.29999995231628</v>
      </c>
      <c r="E26974" s="7" t="n">
        <v>2</v>
      </c>
      <c r="F26974" s="7" t="n">
        <v>33.3499984741211</v>
      </c>
      <c r="G26974" s="7" t="n">
        <v>225</v>
      </c>
    </row>
    <row r="26975" spans="1:8">
      <c r="A26975" t="s">
        <v>4</v>
      </c>
      <c r="B26975" s="4" t="s">
        <v>5</v>
      </c>
      <c r="C26975" s="4" t="s">
        <v>7</v>
      </c>
      <c r="D26975" s="4" t="s">
        <v>13</v>
      </c>
      <c r="E26975" s="4" t="s">
        <v>13</v>
      </c>
      <c r="F26975" s="4" t="s">
        <v>13</v>
      </c>
      <c r="G26975" s="4" t="s">
        <v>13</v>
      </c>
    </row>
    <row r="26976" spans="1:8">
      <c r="A26976" t="n">
        <v>230553</v>
      </c>
      <c r="B26976" s="46" t="n">
        <v>46</v>
      </c>
      <c r="C26976" s="7" t="n">
        <v>9</v>
      </c>
      <c r="D26976" s="7" t="n">
        <v>-4.19999980926514</v>
      </c>
      <c r="E26976" s="7" t="n">
        <v>2</v>
      </c>
      <c r="F26976" s="7" t="n">
        <v>32.6500015258789</v>
      </c>
      <c r="G26976" s="7" t="n">
        <v>225</v>
      </c>
    </row>
    <row r="26977" spans="1:7">
      <c r="A26977" t="s">
        <v>4</v>
      </c>
      <c r="B26977" s="4" t="s">
        <v>5</v>
      </c>
      <c r="C26977" s="4" t="s">
        <v>7</v>
      </c>
      <c r="D26977" s="4" t="s">
        <v>13</v>
      </c>
      <c r="E26977" s="4" t="s">
        <v>13</v>
      </c>
      <c r="F26977" s="4" t="s">
        <v>13</v>
      </c>
      <c r="G26977" s="4" t="s">
        <v>13</v>
      </c>
    </row>
    <row r="26978" spans="1:7">
      <c r="A26978" t="n">
        <v>230572</v>
      </c>
      <c r="B26978" s="46" t="n">
        <v>46</v>
      </c>
      <c r="C26978" s="7" t="n">
        <v>7032</v>
      </c>
      <c r="D26978" s="7" t="n">
        <v>-4.84999990463257</v>
      </c>
      <c r="E26978" s="7" t="n">
        <v>2</v>
      </c>
      <c r="F26978" s="7" t="n">
        <v>33.4000015258789</v>
      </c>
      <c r="G26978" s="7" t="n">
        <v>225</v>
      </c>
    </row>
    <row r="26979" spans="1:7">
      <c r="A26979" t="s">
        <v>4</v>
      </c>
      <c r="B26979" s="4" t="s">
        <v>5</v>
      </c>
      <c r="C26979" s="4" t="s">
        <v>7</v>
      </c>
      <c r="D26979" s="4" t="s">
        <v>13</v>
      </c>
      <c r="E26979" s="4" t="s">
        <v>13</v>
      </c>
      <c r="F26979" s="4" t="s">
        <v>13</v>
      </c>
      <c r="G26979" s="4" t="s">
        <v>13</v>
      </c>
    </row>
    <row r="26980" spans="1:7">
      <c r="A26980" t="n">
        <v>230591</v>
      </c>
      <c r="B26980" s="46" t="n">
        <v>46</v>
      </c>
      <c r="C26980" s="7" t="n">
        <v>11</v>
      </c>
      <c r="D26980" s="7" t="n">
        <v>-3.01999998092651</v>
      </c>
      <c r="E26980" s="7" t="n">
        <v>2</v>
      </c>
      <c r="F26980" s="7" t="n">
        <v>35.0499992370605</v>
      </c>
      <c r="G26980" s="7" t="n">
        <v>225</v>
      </c>
    </row>
    <row r="26981" spans="1:7">
      <c r="A26981" t="s">
        <v>4</v>
      </c>
      <c r="B26981" s="4" t="s">
        <v>5</v>
      </c>
      <c r="C26981" s="4" t="s">
        <v>7</v>
      </c>
      <c r="D26981" s="4" t="s">
        <v>13</v>
      </c>
      <c r="E26981" s="4" t="s">
        <v>13</v>
      </c>
      <c r="F26981" s="4" t="s">
        <v>13</v>
      </c>
      <c r="G26981" s="4" t="s">
        <v>13</v>
      </c>
    </row>
    <row r="26982" spans="1:7">
      <c r="A26982" t="n">
        <v>230610</v>
      </c>
      <c r="B26982" s="46" t="n">
        <v>46</v>
      </c>
      <c r="C26982" s="7" t="n">
        <v>13</v>
      </c>
      <c r="D26982" s="7" t="n">
        <v>-2.21000003814697</v>
      </c>
      <c r="E26982" s="7" t="n">
        <v>2</v>
      </c>
      <c r="F26982" s="7" t="n">
        <v>34.8499984741211</v>
      </c>
      <c r="G26982" s="7" t="n">
        <v>225</v>
      </c>
    </row>
    <row r="26983" spans="1:7">
      <c r="A26983" t="s">
        <v>4</v>
      </c>
      <c r="B26983" s="4" t="s">
        <v>5</v>
      </c>
      <c r="C26983" s="4" t="s">
        <v>7</v>
      </c>
      <c r="D26983" s="4" t="s">
        <v>13</v>
      </c>
      <c r="E26983" s="4" t="s">
        <v>13</v>
      </c>
      <c r="F26983" s="4" t="s">
        <v>13</v>
      </c>
      <c r="G26983" s="4" t="s">
        <v>13</v>
      </c>
    </row>
    <row r="26984" spans="1:7">
      <c r="A26984" t="n">
        <v>230629</v>
      </c>
      <c r="B26984" s="46" t="n">
        <v>46</v>
      </c>
      <c r="C26984" s="7" t="n">
        <v>80</v>
      </c>
      <c r="D26984" s="7" t="n">
        <v>-1.63999998569489</v>
      </c>
      <c r="E26984" s="7" t="n">
        <v>2</v>
      </c>
      <c r="F26984" s="7" t="n">
        <v>33.9000015258789</v>
      </c>
      <c r="G26984" s="7" t="n">
        <v>225</v>
      </c>
    </row>
    <row r="26985" spans="1:7">
      <c r="A26985" t="s">
        <v>4</v>
      </c>
      <c r="B26985" s="4" t="s">
        <v>5</v>
      </c>
      <c r="C26985" s="4" t="s">
        <v>7</v>
      </c>
      <c r="D26985" s="4" t="s">
        <v>13</v>
      </c>
      <c r="E26985" s="4" t="s">
        <v>13</v>
      </c>
      <c r="F26985" s="4" t="s">
        <v>13</v>
      </c>
      <c r="G26985" s="4" t="s">
        <v>13</v>
      </c>
    </row>
    <row r="26986" spans="1:7">
      <c r="A26986" t="n">
        <v>230648</v>
      </c>
      <c r="B26986" s="46" t="n">
        <v>46</v>
      </c>
      <c r="C26986" s="7" t="n">
        <v>83</v>
      </c>
      <c r="D26986" s="7" t="n">
        <v>-1.48000001907349</v>
      </c>
      <c r="E26986" s="7" t="n">
        <v>2</v>
      </c>
      <c r="F26986" s="7" t="n">
        <v>32.8600006103516</v>
      </c>
      <c r="G26986" s="7" t="n">
        <v>225</v>
      </c>
    </row>
    <row r="26987" spans="1:7">
      <c r="A26987" t="s">
        <v>4</v>
      </c>
      <c r="B26987" s="4" t="s">
        <v>5</v>
      </c>
      <c r="C26987" s="4" t="s">
        <v>7</v>
      </c>
      <c r="D26987" s="4" t="s">
        <v>13</v>
      </c>
      <c r="E26987" s="4" t="s">
        <v>13</v>
      </c>
      <c r="F26987" s="4" t="s">
        <v>13</v>
      </c>
      <c r="G26987" s="4" t="s">
        <v>13</v>
      </c>
    </row>
    <row r="26988" spans="1:7">
      <c r="A26988" t="n">
        <v>230667</v>
      </c>
      <c r="B26988" s="46" t="n">
        <v>46</v>
      </c>
      <c r="C26988" s="7" t="n">
        <v>18</v>
      </c>
      <c r="D26988" s="7" t="n">
        <v>-3.27999997138977</v>
      </c>
      <c r="E26988" s="7" t="n">
        <v>2.10999989509583</v>
      </c>
      <c r="F26988" s="7" t="n">
        <v>35.7099990844727</v>
      </c>
      <c r="G26988" s="7" t="n">
        <v>225</v>
      </c>
    </row>
    <row r="26989" spans="1:7">
      <c r="A26989" t="s">
        <v>4</v>
      </c>
      <c r="B26989" s="4" t="s">
        <v>5</v>
      </c>
      <c r="C26989" s="4" t="s">
        <v>7</v>
      </c>
      <c r="D26989" s="4" t="s">
        <v>13</v>
      </c>
      <c r="E26989" s="4" t="s">
        <v>14</v>
      </c>
      <c r="F26989" s="4" t="s">
        <v>13</v>
      </c>
      <c r="G26989" s="4" t="s">
        <v>13</v>
      </c>
      <c r="H26989" s="4" t="s">
        <v>8</v>
      </c>
    </row>
    <row r="26990" spans="1:7">
      <c r="A26990" t="n">
        <v>230686</v>
      </c>
      <c r="B26990" s="87" t="n">
        <v>100</v>
      </c>
      <c r="C26990" s="7" t="n">
        <v>0</v>
      </c>
      <c r="D26990" s="7" t="n">
        <v>-5.69999980926514</v>
      </c>
      <c r="E26990" s="7" t="n">
        <v>1078774989</v>
      </c>
      <c r="F26990" s="7" t="n">
        <v>32.2999992370605</v>
      </c>
      <c r="G26990" s="7" t="n">
        <v>0</v>
      </c>
      <c r="H26990" s="7" t="n">
        <v>0</v>
      </c>
    </row>
    <row r="26991" spans="1:7">
      <c r="A26991" t="s">
        <v>4</v>
      </c>
      <c r="B26991" s="4" t="s">
        <v>5</v>
      </c>
      <c r="C26991" s="4" t="s">
        <v>7</v>
      </c>
      <c r="D26991" s="4" t="s">
        <v>13</v>
      </c>
      <c r="E26991" s="4" t="s">
        <v>14</v>
      </c>
      <c r="F26991" s="4" t="s">
        <v>13</v>
      </c>
      <c r="G26991" s="4" t="s">
        <v>13</v>
      </c>
      <c r="H26991" s="4" t="s">
        <v>8</v>
      </c>
    </row>
    <row r="26992" spans="1:7">
      <c r="A26992" t="n">
        <v>230706</v>
      </c>
      <c r="B26992" s="87" t="n">
        <v>100</v>
      </c>
      <c r="C26992" s="7" t="n">
        <v>1</v>
      </c>
      <c r="D26992" s="7" t="n">
        <v>-5.69999980926514</v>
      </c>
      <c r="E26992" s="7" t="n">
        <v>1078774989</v>
      </c>
      <c r="F26992" s="7" t="n">
        <v>32.2999992370605</v>
      </c>
      <c r="G26992" s="7" t="n">
        <v>0</v>
      </c>
      <c r="H26992" s="7" t="n">
        <v>0</v>
      </c>
    </row>
    <row r="26993" spans="1:8">
      <c r="A26993" t="s">
        <v>4</v>
      </c>
      <c r="B26993" s="4" t="s">
        <v>5</v>
      </c>
      <c r="C26993" s="4" t="s">
        <v>7</v>
      </c>
      <c r="D26993" s="4" t="s">
        <v>13</v>
      </c>
      <c r="E26993" s="4" t="s">
        <v>14</v>
      </c>
      <c r="F26993" s="4" t="s">
        <v>13</v>
      </c>
      <c r="G26993" s="4" t="s">
        <v>13</v>
      </c>
      <c r="H26993" s="4" t="s">
        <v>8</v>
      </c>
    </row>
    <row r="26994" spans="1:8">
      <c r="A26994" t="n">
        <v>230726</v>
      </c>
      <c r="B26994" s="87" t="n">
        <v>100</v>
      </c>
      <c r="C26994" s="7" t="n">
        <v>2</v>
      </c>
      <c r="D26994" s="7" t="n">
        <v>-5.69999980926514</v>
      </c>
      <c r="E26994" s="7" t="n">
        <v>1078774989</v>
      </c>
      <c r="F26994" s="7" t="n">
        <v>32.2999992370605</v>
      </c>
      <c r="G26994" s="7" t="n">
        <v>0</v>
      </c>
      <c r="H26994" s="7" t="n">
        <v>0</v>
      </c>
    </row>
    <row r="26995" spans="1:8">
      <c r="A26995" t="s">
        <v>4</v>
      </c>
      <c r="B26995" s="4" t="s">
        <v>5</v>
      </c>
      <c r="C26995" s="4" t="s">
        <v>7</v>
      </c>
      <c r="D26995" s="4" t="s">
        <v>13</v>
      </c>
      <c r="E26995" s="4" t="s">
        <v>14</v>
      </c>
      <c r="F26995" s="4" t="s">
        <v>13</v>
      </c>
      <c r="G26995" s="4" t="s">
        <v>13</v>
      </c>
      <c r="H26995" s="4" t="s">
        <v>8</v>
      </c>
    </row>
    <row r="26996" spans="1:8">
      <c r="A26996" t="n">
        <v>230746</v>
      </c>
      <c r="B26996" s="87" t="n">
        <v>100</v>
      </c>
      <c r="C26996" s="7" t="n">
        <v>3</v>
      </c>
      <c r="D26996" s="7" t="n">
        <v>-5.69999980926514</v>
      </c>
      <c r="E26996" s="7" t="n">
        <v>1078774989</v>
      </c>
      <c r="F26996" s="7" t="n">
        <v>32.2999992370605</v>
      </c>
      <c r="G26996" s="7" t="n">
        <v>0</v>
      </c>
      <c r="H26996" s="7" t="n">
        <v>0</v>
      </c>
    </row>
    <row r="26997" spans="1:8">
      <c r="A26997" t="s">
        <v>4</v>
      </c>
      <c r="B26997" s="4" t="s">
        <v>5</v>
      </c>
      <c r="C26997" s="4" t="s">
        <v>7</v>
      </c>
      <c r="D26997" s="4" t="s">
        <v>13</v>
      </c>
      <c r="E26997" s="4" t="s">
        <v>14</v>
      </c>
      <c r="F26997" s="4" t="s">
        <v>13</v>
      </c>
      <c r="G26997" s="4" t="s">
        <v>13</v>
      </c>
      <c r="H26997" s="4" t="s">
        <v>8</v>
      </c>
    </row>
    <row r="26998" spans="1:8">
      <c r="A26998" t="n">
        <v>230766</v>
      </c>
      <c r="B26998" s="87" t="n">
        <v>100</v>
      </c>
      <c r="C26998" s="7" t="n">
        <v>4</v>
      </c>
      <c r="D26998" s="7" t="n">
        <v>-5.69999980926514</v>
      </c>
      <c r="E26998" s="7" t="n">
        <v>1078774989</v>
      </c>
      <c r="F26998" s="7" t="n">
        <v>32.2999992370605</v>
      </c>
      <c r="G26998" s="7" t="n">
        <v>0</v>
      </c>
      <c r="H26998" s="7" t="n">
        <v>0</v>
      </c>
    </row>
    <row r="26999" spans="1:8">
      <c r="A26999" t="s">
        <v>4</v>
      </c>
      <c r="B26999" s="4" t="s">
        <v>5</v>
      </c>
      <c r="C26999" s="4" t="s">
        <v>7</v>
      </c>
      <c r="D26999" s="4" t="s">
        <v>13</v>
      </c>
      <c r="E26999" s="4" t="s">
        <v>14</v>
      </c>
      <c r="F26999" s="4" t="s">
        <v>13</v>
      </c>
      <c r="G26999" s="4" t="s">
        <v>13</v>
      </c>
      <c r="H26999" s="4" t="s">
        <v>8</v>
      </c>
    </row>
    <row r="27000" spans="1:8">
      <c r="A27000" t="n">
        <v>230786</v>
      </c>
      <c r="B27000" s="87" t="n">
        <v>100</v>
      </c>
      <c r="C27000" s="7" t="n">
        <v>5</v>
      </c>
      <c r="D27000" s="7" t="n">
        <v>-5.69999980926514</v>
      </c>
      <c r="E27000" s="7" t="n">
        <v>1078774989</v>
      </c>
      <c r="F27000" s="7" t="n">
        <v>32.2999992370605</v>
      </c>
      <c r="G27000" s="7" t="n">
        <v>0</v>
      </c>
      <c r="H27000" s="7" t="n">
        <v>0</v>
      </c>
    </row>
    <row r="27001" spans="1:8">
      <c r="A27001" t="s">
        <v>4</v>
      </c>
      <c r="B27001" s="4" t="s">
        <v>5</v>
      </c>
      <c r="C27001" s="4" t="s">
        <v>7</v>
      </c>
      <c r="D27001" s="4" t="s">
        <v>13</v>
      </c>
      <c r="E27001" s="4" t="s">
        <v>14</v>
      </c>
      <c r="F27001" s="4" t="s">
        <v>13</v>
      </c>
      <c r="G27001" s="4" t="s">
        <v>13</v>
      </c>
      <c r="H27001" s="4" t="s">
        <v>8</v>
      </c>
    </row>
    <row r="27002" spans="1:8">
      <c r="A27002" t="n">
        <v>230806</v>
      </c>
      <c r="B27002" s="87" t="n">
        <v>100</v>
      </c>
      <c r="C27002" s="7" t="n">
        <v>6</v>
      </c>
      <c r="D27002" s="7" t="n">
        <v>-5.69999980926514</v>
      </c>
      <c r="E27002" s="7" t="n">
        <v>1078774989</v>
      </c>
      <c r="F27002" s="7" t="n">
        <v>32.2999992370605</v>
      </c>
      <c r="G27002" s="7" t="n">
        <v>0</v>
      </c>
      <c r="H27002" s="7" t="n">
        <v>0</v>
      </c>
    </row>
    <row r="27003" spans="1:8">
      <c r="A27003" t="s">
        <v>4</v>
      </c>
      <c r="B27003" s="4" t="s">
        <v>5</v>
      </c>
      <c r="C27003" s="4" t="s">
        <v>7</v>
      </c>
      <c r="D27003" s="4" t="s">
        <v>13</v>
      </c>
      <c r="E27003" s="4" t="s">
        <v>14</v>
      </c>
      <c r="F27003" s="4" t="s">
        <v>13</v>
      </c>
      <c r="G27003" s="4" t="s">
        <v>13</v>
      </c>
      <c r="H27003" s="4" t="s">
        <v>8</v>
      </c>
    </row>
    <row r="27004" spans="1:8">
      <c r="A27004" t="n">
        <v>230826</v>
      </c>
      <c r="B27004" s="87" t="n">
        <v>100</v>
      </c>
      <c r="C27004" s="7" t="n">
        <v>7</v>
      </c>
      <c r="D27004" s="7" t="n">
        <v>-5.69999980926514</v>
      </c>
      <c r="E27004" s="7" t="n">
        <v>1078774989</v>
      </c>
      <c r="F27004" s="7" t="n">
        <v>32.2999992370605</v>
      </c>
      <c r="G27004" s="7" t="n">
        <v>0</v>
      </c>
      <c r="H27004" s="7" t="n">
        <v>0</v>
      </c>
    </row>
    <row r="27005" spans="1:8">
      <c r="A27005" t="s">
        <v>4</v>
      </c>
      <c r="B27005" s="4" t="s">
        <v>5</v>
      </c>
      <c r="C27005" s="4" t="s">
        <v>7</v>
      </c>
      <c r="D27005" s="4" t="s">
        <v>13</v>
      </c>
      <c r="E27005" s="4" t="s">
        <v>14</v>
      </c>
      <c r="F27005" s="4" t="s">
        <v>13</v>
      </c>
      <c r="G27005" s="4" t="s">
        <v>13</v>
      </c>
      <c r="H27005" s="4" t="s">
        <v>8</v>
      </c>
    </row>
    <row r="27006" spans="1:8">
      <c r="A27006" t="n">
        <v>230846</v>
      </c>
      <c r="B27006" s="87" t="n">
        <v>100</v>
      </c>
      <c r="C27006" s="7" t="n">
        <v>8</v>
      </c>
      <c r="D27006" s="7" t="n">
        <v>-5.69999980926514</v>
      </c>
      <c r="E27006" s="7" t="n">
        <v>1078774989</v>
      </c>
      <c r="F27006" s="7" t="n">
        <v>32.2999992370605</v>
      </c>
      <c r="G27006" s="7" t="n">
        <v>0</v>
      </c>
      <c r="H27006" s="7" t="n">
        <v>0</v>
      </c>
    </row>
    <row r="27007" spans="1:8">
      <c r="A27007" t="s">
        <v>4</v>
      </c>
      <c r="B27007" s="4" t="s">
        <v>5</v>
      </c>
      <c r="C27007" s="4" t="s">
        <v>7</v>
      </c>
      <c r="D27007" s="4" t="s">
        <v>13</v>
      </c>
      <c r="E27007" s="4" t="s">
        <v>14</v>
      </c>
      <c r="F27007" s="4" t="s">
        <v>13</v>
      </c>
      <c r="G27007" s="4" t="s">
        <v>13</v>
      </c>
      <c r="H27007" s="4" t="s">
        <v>8</v>
      </c>
    </row>
    <row r="27008" spans="1:8">
      <c r="A27008" t="n">
        <v>230866</v>
      </c>
      <c r="B27008" s="87" t="n">
        <v>100</v>
      </c>
      <c r="C27008" s="7" t="n">
        <v>9</v>
      </c>
      <c r="D27008" s="7" t="n">
        <v>-5.69999980926514</v>
      </c>
      <c r="E27008" s="7" t="n">
        <v>1078774989</v>
      </c>
      <c r="F27008" s="7" t="n">
        <v>32.2999992370605</v>
      </c>
      <c r="G27008" s="7" t="n">
        <v>0</v>
      </c>
      <c r="H27008" s="7" t="n">
        <v>0</v>
      </c>
    </row>
    <row r="27009" spans="1:8">
      <c r="A27009" t="s">
        <v>4</v>
      </c>
      <c r="B27009" s="4" t="s">
        <v>5</v>
      </c>
      <c r="C27009" s="4" t="s">
        <v>7</v>
      </c>
      <c r="D27009" s="4" t="s">
        <v>13</v>
      </c>
      <c r="E27009" s="4" t="s">
        <v>14</v>
      </c>
      <c r="F27009" s="4" t="s">
        <v>13</v>
      </c>
      <c r="G27009" s="4" t="s">
        <v>13</v>
      </c>
      <c r="H27009" s="4" t="s">
        <v>8</v>
      </c>
    </row>
    <row r="27010" spans="1:8">
      <c r="A27010" t="n">
        <v>230886</v>
      </c>
      <c r="B27010" s="87" t="n">
        <v>100</v>
      </c>
      <c r="C27010" s="7" t="n">
        <v>7032</v>
      </c>
      <c r="D27010" s="7" t="n">
        <v>-5.69999980926514</v>
      </c>
      <c r="E27010" s="7" t="n">
        <v>1078774989</v>
      </c>
      <c r="F27010" s="7" t="n">
        <v>32.2999992370605</v>
      </c>
      <c r="G27010" s="7" t="n">
        <v>0</v>
      </c>
      <c r="H27010" s="7" t="n">
        <v>0</v>
      </c>
    </row>
    <row r="27011" spans="1:8">
      <c r="A27011" t="s">
        <v>4</v>
      </c>
      <c r="B27011" s="4" t="s">
        <v>5</v>
      </c>
      <c r="C27011" s="4" t="s">
        <v>7</v>
      </c>
      <c r="D27011" s="4" t="s">
        <v>13</v>
      </c>
      <c r="E27011" s="4" t="s">
        <v>14</v>
      </c>
      <c r="F27011" s="4" t="s">
        <v>13</v>
      </c>
      <c r="G27011" s="4" t="s">
        <v>13</v>
      </c>
      <c r="H27011" s="4" t="s">
        <v>8</v>
      </c>
    </row>
    <row r="27012" spans="1:8">
      <c r="A27012" t="n">
        <v>230906</v>
      </c>
      <c r="B27012" s="87" t="n">
        <v>100</v>
      </c>
      <c r="C27012" s="7" t="n">
        <v>11</v>
      </c>
      <c r="D27012" s="7" t="n">
        <v>-5.69999980926514</v>
      </c>
      <c r="E27012" s="7" t="n">
        <v>1078774989</v>
      </c>
      <c r="F27012" s="7" t="n">
        <v>32.2999992370605</v>
      </c>
      <c r="G27012" s="7" t="n">
        <v>0</v>
      </c>
      <c r="H27012" s="7" t="n">
        <v>0</v>
      </c>
    </row>
    <row r="27013" spans="1:8">
      <c r="A27013" t="s">
        <v>4</v>
      </c>
      <c r="B27013" s="4" t="s">
        <v>5</v>
      </c>
      <c r="C27013" s="4" t="s">
        <v>7</v>
      </c>
      <c r="D27013" s="4" t="s">
        <v>13</v>
      </c>
      <c r="E27013" s="4" t="s">
        <v>14</v>
      </c>
      <c r="F27013" s="4" t="s">
        <v>13</v>
      </c>
      <c r="G27013" s="4" t="s">
        <v>13</v>
      </c>
      <c r="H27013" s="4" t="s">
        <v>8</v>
      </c>
    </row>
    <row r="27014" spans="1:8">
      <c r="A27014" t="n">
        <v>230926</v>
      </c>
      <c r="B27014" s="87" t="n">
        <v>100</v>
      </c>
      <c r="C27014" s="7" t="n">
        <v>13</v>
      </c>
      <c r="D27014" s="7" t="n">
        <v>-5.69999980926514</v>
      </c>
      <c r="E27014" s="7" t="n">
        <v>1078774989</v>
      </c>
      <c r="F27014" s="7" t="n">
        <v>32.2999992370605</v>
      </c>
      <c r="G27014" s="7" t="n">
        <v>0</v>
      </c>
      <c r="H27014" s="7" t="n">
        <v>0</v>
      </c>
    </row>
    <row r="27015" spans="1:8">
      <c r="A27015" t="s">
        <v>4</v>
      </c>
      <c r="B27015" s="4" t="s">
        <v>5</v>
      </c>
      <c r="C27015" s="4" t="s">
        <v>7</v>
      </c>
      <c r="D27015" s="4" t="s">
        <v>13</v>
      </c>
      <c r="E27015" s="4" t="s">
        <v>14</v>
      </c>
      <c r="F27015" s="4" t="s">
        <v>13</v>
      </c>
      <c r="G27015" s="4" t="s">
        <v>13</v>
      </c>
      <c r="H27015" s="4" t="s">
        <v>8</v>
      </c>
    </row>
    <row r="27016" spans="1:8">
      <c r="A27016" t="n">
        <v>230946</v>
      </c>
      <c r="B27016" s="87" t="n">
        <v>100</v>
      </c>
      <c r="C27016" s="7" t="n">
        <v>80</v>
      </c>
      <c r="D27016" s="7" t="n">
        <v>-5.69999980926514</v>
      </c>
      <c r="E27016" s="7" t="n">
        <v>1078774989</v>
      </c>
      <c r="F27016" s="7" t="n">
        <v>32.2999992370605</v>
      </c>
      <c r="G27016" s="7" t="n">
        <v>0</v>
      </c>
      <c r="H27016" s="7" t="n">
        <v>0</v>
      </c>
    </row>
    <row r="27017" spans="1:8">
      <c r="A27017" t="s">
        <v>4</v>
      </c>
      <c r="B27017" s="4" t="s">
        <v>5</v>
      </c>
      <c r="C27017" s="4" t="s">
        <v>7</v>
      </c>
      <c r="D27017" s="4" t="s">
        <v>13</v>
      </c>
      <c r="E27017" s="4" t="s">
        <v>14</v>
      </c>
      <c r="F27017" s="4" t="s">
        <v>13</v>
      </c>
      <c r="G27017" s="4" t="s">
        <v>13</v>
      </c>
      <c r="H27017" s="4" t="s">
        <v>8</v>
      </c>
    </row>
    <row r="27018" spans="1:8">
      <c r="A27018" t="n">
        <v>230966</v>
      </c>
      <c r="B27018" s="87" t="n">
        <v>100</v>
      </c>
      <c r="C27018" s="7" t="n">
        <v>83</v>
      </c>
      <c r="D27018" s="7" t="n">
        <v>-5.69999980926514</v>
      </c>
      <c r="E27018" s="7" t="n">
        <v>1078774989</v>
      </c>
      <c r="F27018" s="7" t="n">
        <v>32.2999992370605</v>
      </c>
      <c r="G27018" s="7" t="n">
        <v>0</v>
      </c>
      <c r="H27018" s="7" t="n">
        <v>0</v>
      </c>
    </row>
    <row r="27019" spans="1:8">
      <c r="A27019" t="s">
        <v>4</v>
      </c>
      <c r="B27019" s="4" t="s">
        <v>5</v>
      </c>
      <c r="C27019" s="4" t="s">
        <v>7</v>
      </c>
      <c r="D27019" s="4" t="s">
        <v>13</v>
      </c>
      <c r="E27019" s="4" t="s">
        <v>14</v>
      </c>
      <c r="F27019" s="4" t="s">
        <v>13</v>
      </c>
      <c r="G27019" s="4" t="s">
        <v>13</v>
      </c>
      <c r="H27019" s="4" t="s">
        <v>8</v>
      </c>
    </row>
    <row r="27020" spans="1:8">
      <c r="A27020" t="n">
        <v>230986</v>
      </c>
      <c r="B27020" s="87" t="n">
        <v>100</v>
      </c>
      <c r="C27020" s="7" t="n">
        <v>18</v>
      </c>
      <c r="D27020" s="7" t="n">
        <v>-5.69999980926514</v>
      </c>
      <c r="E27020" s="7" t="n">
        <v>1078774989</v>
      </c>
      <c r="F27020" s="7" t="n">
        <v>32.2999992370605</v>
      </c>
      <c r="G27020" s="7" t="n">
        <v>0</v>
      </c>
      <c r="H27020" s="7" t="n">
        <v>0</v>
      </c>
    </row>
    <row r="27021" spans="1:8">
      <c r="A27021" t="s">
        <v>4</v>
      </c>
      <c r="B27021" s="4" t="s">
        <v>5</v>
      </c>
      <c r="C27021" s="4" t="s">
        <v>8</v>
      </c>
      <c r="D27021" s="4" t="s">
        <v>7</v>
      </c>
      <c r="E27021" s="4" t="s">
        <v>9</v>
      </c>
      <c r="F27021" s="4" t="s">
        <v>9</v>
      </c>
      <c r="G27021" s="4" t="s">
        <v>9</v>
      </c>
      <c r="H27021" s="4" t="s">
        <v>9</v>
      </c>
    </row>
    <row r="27022" spans="1:8">
      <c r="A27022" t="n">
        <v>231006</v>
      </c>
      <c r="B27022" s="39" t="n">
        <v>51</v>
      </c>
      <c r="C27022" s="7" t="n">
        <v>3</v>
      </c>
      <c r="D27022" s="7" t="n">
        <v>0</v>
      </c>
      <c r="E27022" s="7" t="s">
        <v>95</v>
      </c>
      <c r="F27022" s="7" t="s">
        <v>95</v>
      </c>
      <c r="G27022" s="7" t="s">
        <v>94</v>
      </c>
      <c r="H27022" s="7" t="s">
        <v>95</v>
      </c>
    </row>
    <row r="27023" spans="1:8">
      <c r="A27023" t="s">
        <v>4</v>
      </c>
      <c r="B27023" s="4" t="s">
        <v>5</v>
      </c>
      <c r="C27023" s="4" t="s">
        <v>8</v>
      </c>
      <c r="D27023" s="4" t="s">
        <v>7</v>
      </c>
      <c r="E27023" s="4" t="s">
        <v>9</v>
      </c>
      <c r="F27023" s="4" t="s">
        <v>9</v>
      </c>
      <c r="G27023" s="4" t="s">
        <v>9</v>
      </c>
      <c r="H27023" s="4" t="s">
        <v>9</v>
      </c>
    </row>
    <row r="27024" spans="1:8">
      <c r="A27024" t="n">
        <v>231019</v>
      </c>
      <c r="B27024" s="39" t="n">
        <v>51</v>
      </c>
      <c r="C27024" s="7" t="n">
        <v>3</v>
      </c>
      <c r="D27024" s="7" t="n">
        <v>1</v>
      </c>
      <c r="E27024" s="7" t="s">
        <v>95</v>
      </c>
      <c r="F27024" s="7" t="s">
        <v>95</v>
      </c>
      <c r="G27024" s="7" t="s">
        <v>94</v>
      </c>
      <c r="H27024" s="7" t="s">
        <v>95</v>
      </c>
    </row>
    <row r="27025" spans="1:8">
      <c r="A27025" t="s">
        <v>4</v>
      </c>
      <c r="B27025" s="4" t="s">
        <v>5</v>
      </c>
      <c r="C27025" s="4" t="s">
        <v>8</v>
      </c>
      <c r="D27025" s="4" t="s">
        <v>7</v>
      </c>
      <c r="E27025" s="4" t="s">
        <v>9</v>
      </c>
      <c r="F27025" s="4" t="s">
        <v>9</v>
      </c>
      <c r="G27025" s="4" t="s">
        <v>9</v>
      </c>
      <c r="H27025" s="4" t="s">
        <v>9</v>
      </c>
    </row>
    <row r="27026" spans="1:8">
      <c r="A27026" t="n">
        <v>231032</v>
      </c>
      <c r="B27026" s="39" t="n">
        <v>51</v>
      </c>
      <c r="C27026" s="7" t="n">
        <v>3</v>
      </c>
      <c r="D27026" s="7" t="n">
        <v>2</v>
      </c>
      <c r="E27026" s="7" t="s">
        <v>95</v>
      </c>
      <c r="F27026" s="7" t="s">
        <v>95</v>
      </c>
      <c r="G27026" s="7" t="s">
        <v>94</v>
      </c>
      <c r="H27026" s="7" t="s">
        <v>95</v>
      </c>
    </row>
    <row r="27027" spans="1:8">
      <c r="A27027" t="s">
        <v>4</v>
      </c>
      <c r="B27027" s="4" t="s">
        <v>5</v>
      </c>
      <c r="C27027" s="4" t="s">
        <v>8</v>
      </c>
      <c r="D27027" s="4" t="s">
        <v>7</v>
      </c>
      <c r="E27027" s="4" t="s">
        <v>9</v>
      </c>
      <c r="F27027" s="4" t="s">
        <v>9</v>
      </c>
      <c r="G27027" s="4" t="s">
        <v>9</v>
      </c>
      <c r="H27027" s="4" t="s">
        <v>9</v>
      </c>
    </row>
    <row r="27028" spans="1:8">
      <c r="A27028" t="n">
        <v>231045</v>
      </c>
      <c r="B27028" s="39" t="n">
        <v>51</v>
      </c>
      <c r="C27028" s="7" t="n">
        <v>3</v>
      </c>
      <c r="D27028" s="7" t="n">
        <v>9</v>
      </c>
      <c r="E27028" s="7" t="s">
        <v>95</v>
      </c>
      <c r="F27028" s="7" t="s">
        <v>95</v>
      </c>
      <c r="G27028" s="7" t="s">
        <v>94</v>
      </c>
      <c r="H27028" s="7" t="s">
        <v>95</v>
      </c>
    </row>
    <row r="27029" spans="1:8">
      <c r="A27029" t="s">
        <v>4</v>
      </c>
      <c r="B27029" s="4" t="s">
        <v>5</v>
      </c>
      <c r="C27029" s="4" t="s">
        <v>8</v>
      </c>
      <c r="D27029" s="4" t="s">
        <v>7</v>
      </c>
      <c r="E27029" s="4" t="s">
        <v>9</v>
      </c>
      <c r="F27029" s="4" t="s">
        <v>9</v>
      </c>
      <c r="G27029" s="4" t="s">
        <v>9</v>
      </c>
      <c r="H27029" s="4" t="s">
        <v>9</v>
      </c>
    </row>
    <row r="27030" spans="1:8">
      <c r="A27030" t="n">
        <v>231058</v>
      </c>
      <c r="B27030" s="39" t="n">
        <v>51</v>
      </c>
      <c r="C27030" s="7" t="n">
        <v>3</v>
      </c>
      <c r="D27030" s="7" t="n">
        <v>3</v>
      </c>
      <c r="E27030" s="7" t="s">
        <v>95</v>
      </c>
      <c r="F27030" s="7" t="s">
        <v>95</v>
      </c>
      <c r="G27030" s="7" t="s">
        <v>94</v>
      </c>
      <c r="H27030" s="7" t="s">
        <v>95</v>
      </c>
    </row>
    <row r="27031" spans="1:8">
      <c r="A27031" t="s">
        <v>4</v>
      </c>
      <c r="B27031" s="4" t="s">
        <v>5</v>
      </c>
      <c r="C27031" s="4" t="s">
        <v>8</v>
      </c>
      <c r="D27031" s="4" t="s">
        <v>7</v>
      </c>
      <c r="E27031" s="4" t="s">
        <v>9</v>
      </c>
      <c r="F27031" s="4" t="s">
        <v>9</v>
      </c>
      <c r="G27031" s="4" t="s">
        <v>9</v>
      </c>
      <c r="H27031" s="4" t="s">
        <v>9</v>
      </c>
    </row>
    <row r="27032" spans="1:8">
      <c r="A27032" t="n">
        <v>231071</v>
      </c>
      <c r="B27032" s="39" t="n">
        <v>51</v>
      </c>
      <c r="C27032" s="7" t="n">
        <v>3</v>
      </c>
      <c r="D27032" s="7" t="n">
        <v>5</v>
      </c>
      <c r="E27032" s="7" t="s">
        <v>95</v>
      </c>
      <c r="F27032" s="7" t="s">
        <v>95</v>
      </c>
      <c r="G27032" s="7" t="s">
        <v>94</v>
      </c>
      <c r="H27032" s="7" t="s">
        <v>95</v>
      </c>
    </row>
    <row r="27033" spans="1:8">
      <c r="A27033" t="s">
        <v>4</v>
      </c>
      <c r="B27033" s="4" t="s">
        <v>5</v>
      </c>
      <c r="C27033" s="4" t="s">
        <v>8</v>
      </c>
      <c r="D27033" s="4" t="s">
        <v>7</v>
      </c>
      <c r="E27033" s="4" t="s">
        <v>9</v>
      </c>
      <c r="F27033" s="4" t="s">
        <v>9</v>
      </c>
      <c r="G27033" s="4" t="s">
        <v>9</v>
      </c>
      <c r="H27033" s="4" t="s">
        <v>9</v>
      </c>
    </row>
    <row r="27034" spans="1:8">
      <c r="A27034" t="n">
        <v>231084</v>
      </c>
      <c r="B27034" s="39" t="n">
        <v>51</v>
      </c>
      <c r="C27034" s="7" t="n">
        <v>3</v>
      </c>
      <c r="D27034" s="7" t="n">
        <v>7</v>
      </c>
      <c r="E27034" s="7" t="s">
        <v>95</v>
      </c>
      <c r="F27034" s="7" t="s">
        <v>95</v>
      </c>
      <c r="G27034" s="7" t="s">
        <v>94</v>
      </c>
      <c r="H27034" s="7" t="s">
        <v>95</v>
      </c>
    </row>
    <row r="27035" spans="1:8">
      <c r="A27035" t="s">
        <v>4</v>
      </c>
      <c r="B27035" s="4" t="s">
        <v>5</v>
      </c>
      <c r="C27035" s="4" t="s">
        <v>8</v>
      </c>
      <c r="D27035" s="4" t="s">
        <v>7</v>
      </c>
      <c r="E27035" s="4" t="s">
        <v>9</v>
      </c>
      <c r="F27035" s="4" t="s">
        <v>9</v>
      </c>
      <c r="G27035" s="4" t="s">
        <v>9</v>
      </c>
      <c r="H27035" s="4" t="s">
        <v>9</v>
      </c>
    </row>
    <row r="27036" spans="1:8">
      <c r="A27036" t="n">
        <v>231097</v>
      </c>
      <c r="B27036" s="39" t="n">
        <v>51</v>
      </c>
      <c r="C27036" s="7" t="n">
        <v>3</v>
      </c>
      <c r="D27036" s="7" t="n">
        <v>4</v>
      </c>
      <c r="E27036" s="7" t="s">
        <v>95</v>
      </c>
      <c r="F27036" s="7" t="s">
        <v>95</v>
      </c>
      <c r="G27036" s="7" t="s">
        <v>94</v>
      </c>
      <c r="H27036" s="7" t="s">
        <v>95</v>
      </c>
    </row>
    <row r="27037" spans="1:8">
      <c r="A27037" t="s">
        <v>4</v>
      </c>
      <c r="B27037" s="4" t="s">
        <v>5</v>
      </c>
      <c r="C27037" s="4" t="s">
        <v>8</v>
      </c>
      <c r="D27037" s="4" t="s">
        <v>7</v>
      </c>
      <c r="E27037" s="4" t="s">
        <v>9</v>
      </c>
      <c r="F27037" s="4" t="s">
        <v>9</v>
      </c>
      <c r="G27037" s="4" t="s">
        <v>9</v>
      </c>
      <c r="H27037" s="4" t="s">
        <v>9</v>
      </c>
    </row>
    <row r="27038" spans="1:8">
      <c r="A27038" t="n">
        <v>231110</v>
      </c>
      <c r="B27038" s="39" t="n">
        <v>51</v>
      </c>
      <c r="C27038" s="7" t="n">
        <v>3</v>
      </c>
      <c r="D27038" s="7" t="n">
        <v>6</v>
      </c>
      <c r="E27038" s="7" t="s">
        <v>95</v>
      </c>
      <c r="F27038" s="7" t="s">
        <v>95</v>
      </c>
      <c r="G27038" s="7" t="s">
        <v>94</v>
      </c>
      <c r="H27038" s="7" t="s">
        <v>95</v>
      </c>
    </row>
    <row r="27039" spans="1:8">
      <c r="A27039" t="s">
        <v>4</v>
      </c>
      <c r="B27039" s="4" t="s">
        <v>5</v>
      </c>
      <c r="C27039" s="4" t="s">
        <v>8</v>
      </c>
      <c r="D27039" s="4" t="s">
        <v>7</v>
      </c>
      <c r="E27039" s="4" t="s">
        <v>9</v>
      </c>
      <c r="F27039" s="4" t="s">
        <v>9</v>
      </c>
      <c r="G27039" s="4" t="s">
        <v>9</v>
      </c>
      <c r="H27039" s="4" t="s">
        <v>9</v>
      </c>
    </row>
    <row r="27040" spans="1:8">
      <c r="A27040" t="n">
        <v>231123</v>
      </c>
      <c r="B27040" s="39" t="n">
        <v>51</v>
      </c>
      <c r="C27040" s="7" t="n">
        <v>3</v>
      </c>
      <c r="D27040" s="7" t="n">
        <v>8</v>
      </c>
      <c r="E27040" s="7" t="s">
        <v>95</v>
      </c>
      <c r="F27040" s="7" t="s">
        <v>95</v>
      </c>
      <c r="G27040" s="7" t="s">
        <v>94</v>
      </c>
      <c r="H27040" s="7" t="s">
        <v>95</v>
      </c>
    </row>
    <row r="27041" spans="1:8">
      <c r="A27041" t="s">
        <v>4</v>
      </c>
      <c r="B27041" s="4" t="s">
        <v>5</v>
      </c>
      <c r="C27041" s="4" t="s">
        <v>7</v>
      </c>
      <c r="D27041" s="4" t="s">
        <v>8</v>
      </c>
      <c r="E27041" s="4" t="s">
        <v>9</v>
      </c>
      <c r="F27041" s="4" t="s">
        <v>13</v>
      </c>
      <c r="G27041" s="4" t="s">
        <v>13</v>
      </c>
      <c r="H27041" s="4" t="s">
        <v>13</v>
      </c>
    </row>
    <row r="27042" spans="1:8">
      <c r="A27042" t="n">
        <v>231136</v>
      </c>
      <c r="B27042" s="52" t="n">
        <v>48</v>
      </c>
      <c r="C27042" s="7" t="n">
        <v>8</v>
      </c>
      <c r="D27042" s="7" t="n">
        <v>0</v>
      </c>
      <c r="E27042" s="7" t="s">
        <v>258</v>
      </c>
      <c r="F27042" s="7" t="n">
        <v>-1</v>
      </c>
      <c r="G27042" s="7" t="n">
        <v>1</v>
      </c>
      <c r="H27042" s="7" t="n">
        <v>2.80259692864963e-45</v>
      </c>
    </row>
    <row r="27043" spans="1:8">
      <c r="A27043" t="s">
        <v>4</v>
      </c>
      <c r="B27043" s="4" t="s">
        <v>5</v>
      </c>
      <c r="C27043" s="4" t="s">
        <v>7</v>
      </c>
    </row>
    <row r="27044" spans="1:8">
      <c r="A27044" t="n">
        <v>231165</v>
      </c>
      <c r="B27044" s="25" t="n">
        <v>16</v>
      </c>
      <c r="C27044" s="7" t="n">
        <v>0</v>
      </c>
    </row>
    <row r="27045" spans="1:8">
      <c r="A27045" t="s">
        <v>4</v>
      </c>
      <c r="B27045" s="4" t="s">
        <v>5</v>
      </c>
      <c r="C27045" s="4" t="s">
        <v>7</v>
      </c>
      <c r="D27045" s="4" t="s">
        <v>13</v>
      </c>
      <c r="E27045" s="4" t="s">
        <v>13</v>
      </c>
      <c r="F27045" s="4" t="s">
        <v>13</v>
      </c>
      <c r="G27045" s="4" t="s">
        <v>7</v>
      </c>
      <c r="H27045" s="4" t="s">
        <v>7</v>
      </c>
    </row>
    <row r="27046" spans="1:8">
      <c r="A27046" t="n">
        <v>231168</v>
      </c>
      <c r="B27046" s="55" t="n">
        <v>60</v>
      </c>
      <c r="C27046" s="7" t="n">
        <v>0</v>
      </c>
      <c r="D27046" s="7" t="n">
        <v>0</v>
      </c>
      <c r="E27046" s="7" t="n">
        <v>0</v>
      </c>
      <c r="F27046" s="7" t="n">
        <v>0</v>
      </c>
      <c r="G27046" s="7" t="n">
        <v>0</v>
      </c>
      <c r="H27046" s="7" t="n">
        <v>1</v>
      </c>
    </row>
    <row r="27047" spans="1:8">
      <c r="A27047" t="s">
        <v>4</v>
      </c>
      <c r="B27047" s="4" t="s">
        <v>5</v>
      </c>
      <c r="C27047" s="4" t="s">
        <v>7</v>
      </c>
      <c r="D27047" s="4" t="s">
        <v>13</v>
      </c>
      <c r="E27047" s="4" t="s">
        <v>13</v>
      </c>
      <c r="F27047" s="4" t="s">
        <v>13</v>
      </c>
      <c r="G27047" s="4" t="s">
        <v>7</v>
      </c>
      <c r="H27047" s="4" t="s">
        <v>7</v>
      </c>
    </row>
    <row r="27048" spans="1:8">
      <c r="A27048" t="n">
        <v>231187</v>
      </c>
      <c r="B27048" s="55" t="n">
        <v>60</v>
      </c>
      <c r="C27048" s="7" t="n">
        <v>0</v>
      </c>
      <c r="D27048" s="7" t="n">
        <v>0</v>
      </c>
      <c r="E27048" s="7" t="n">
        <v>0</v>
      </c>
      <c r="F27048" s="7" t="n">
        <v>0</v>
      </c>
      <c r="G27048" s="7" t="n">
        <v>0</v>
      </c>
      <c r="H27048" s="7" t="n">
        <v>0</v>
      </c>
    </row>
    <row r="27049" spans="1:8">
      <c r="A27049" t="s">
        <v>4</v>
      </c>
      <c r="B27049" s="4" t="s">
        <v>5</v>
      </c>
      <c r="C27049" s="4" t="s">
        <v>7</v>
      </c>
      <c r="D27049" s="4" t="s">
        <v>7</v>
      </c>
      <c r="E27049" s="4" t="s">
        <v>7</v>
      </c>
    </row>
    <row r="27050" spans="1:8">
      <c r="A27050" t="n">
        <v>231206</v>
      </c>
      <c r="B27050" s="56" t="n">
        <v>61</v>
      </c>
      <c r="C27050" s="7" t="n">
        <v>0</v>
      </c>
      <c r="D27050" s="7" t="n">
        <v>65533</v>
      </c>
      <c r="E27050" s="7" t="n">
        <v>0</v>
      </c>
    </row>
    <row r="27051" spans="1:8">
      <c r="A27051" t="s">
        <v>4</v>
      </c>
      <c r="B27051" s="4" t="s">
        <v>5</v>
      </c>
      <c r="C27051" s="4" t="s">
        <v>7</v>
      </c>
      <c r="D27051" s="4" t="s">
        <v>13</v>
      </c>
      <c r="E27051" s="4" t="s">
        <v>13</v>
      </c>
      <c r="F27051" s="4" t="s">
        <v>13</v>
      </c>
      <c r="G27051" s="4" t="s">
        <v>7</v>
      </c>
      <c r="H27051" s="4" t="s">
        <v>7</v>
      </c>
    </row>
    <row r="27052" spans="1:8">
      <c r="A27052" t="n">
        <v>231213</v>
      </c>
      <c r="B27052" s="55" t="n">
        <v>60</v>
      </c>
      <c r="C27052" s="7" t="n">
        <v>1</v>
      </c>
      <c r="D27052" s="7" t="n">
        <v>0</v>
      </c>
      <c r="E27052" s="7" t="n">
        <v>0</v>
      </c>
      <c r="F27052" s="7" t="n">
        <v>0</v>
      </c>
      <c r="G27052" s="7" t="n">
        <v>0</v>
      </c>
      <c r="H27052" s="7" t="n">
        <v>1</v>
      </c>
    </row>
    <row r="27053" spans="1:8">
      <c r="A27053" t="s">
        <v>4</v>
      </c>
      <c r="B27053" s="4" t="s">
        <v>5</v>
      </c>
      <c r="C27053" s="4" t="s">
        <v>7</v>
      </c>
      <c r="D27053" s="4" t="s">
        <v>13</v>
      </c>
      <c r="E27053" s="4" t="s">
        <v>13</v>
      </c>
      <c r="F27053" s="4" t="s">
        <v>13</v>
      </c>
      <c r="G27053" s="4" t="s">
        <v>7</v>
      </c>
      <c r="H27053" s="4" t="s">
        <v>7</v>
      </c>
    </row>
    <row r="27054" spans="1:8">
      <c r="A27054" t="n">
        <v>231232</v>
      </c>
      <c r="B27054" s="55" t="n">
        <v>60</v>
      </c>
      <c r="C27054" s="7" t="n">
        <v>1</v>
      </c>
      <c r="D27054" s="7" t="n">
        <v>0</v>
      </c>
      <c r="E27054" s="7" t="n">
        <v>0</v>
      </c>
      <c r="F27054" s="7" t="n">
        <v>0</v>
      </c>
      <c r="G27054" s="7" t="n">
        <v>0</v>
      </c>
      <c r="H27054" s="7" t="n">
        <v>0</v>
      </c>
    </row>
    <row r="27055" spans="1:8">
      <c r="A27055" t="s">
        <v>4</v>
      </c>
      <c r="B27055" s="4" t="s">
        <v>5</v>
      </c>
      <c r="C27055" s="4" t="s">
        <v>7</v>
      </c>
      <c r="D27055" s="4" t="s">
        <v>7</v>
      </c>
      <c r="E27055" s="4" t="s">
        <v>7</v>
      </c>
    </row>
    <row r="27056" spans="1:8">
      <c r="A27056" t="n">
        <v>231251</v>
      </c>
      <c r="B27056" s="56" t="n">
        <v>61</v>
      </c>
      <c r="C27056" s="7" t="n">
        <v>1</v>
      </c>
      <c r="D27056" s="7" t="n">
        <v>65533</v>
      </c>
      <c r="E27056" s="7" t="n">
        <v>0</v>
      </c>
    </row>
    <row r="27057" spans="1:8">
      <c r="A27057" t="s">
        <v>4</v>
      </c>
      <c r="B27057" s="4" t="s">
        <v>5</v>
      </c>
      <c r="C27057" s="4" t="s">
        <v>7</v>
      </c>
      <c r="D27057" s="4" t="s">
        <v>13</v>
      </c>
      <c r="E27057" s="4" t="s">
        <v>13</v>
      </c>
      <c r="F27057" s="4" t="s">
        <v>13</v>
      </c>
      <c r="G27057" s="4" t="s">
        <v>7</v>
      </c>
      <c r="H27057" s="4" t="s">
        <v>7</v>
      </c>
    </row>
    <row r="27058" spans="1:8">
      <c r="A27058" t="n">
        <v>231258</v>
      </c>
      <c r="B27058" s="55" t="n">
        <v>60</v>
      </c>
      <c r="C27058" s="7" t="n">
        <v>2</v>
      </c>
      <c r="D27058" s="7" t="n">
        <v>0</v>
      </c>
      <c r="E27058" s="7" t="n">
        <v>0</v>
      </c>
      <c r="F27058" s="7" t="n">
        <v>0</v>
      </c>
      <c r="G27058" s="7" t="n">
        <v>0</v>
      </c>
      <c r="H27058" s="7" t="n">
        <v>1</v>
      </c>
    </row>
    <row r="27059" spans="1:8">
      <c r="A27059" t="s">
        <v>4</v>
      </c>
      <c r="B27059" s="4" t="s">
        <v>5</v>
      </c>
      <c r="C27059" s="4" t="s">
        <v>7</v>
      </c>
      <c r="D27059" s="4" t="s">
        <v>13</v>
      </c>
      <c r="E27059" s="4" t="s">
        <v>13</v>
      </c>
      <c r="F27059" s="4" t="s">
        <v>13</v>
      </c>
      <c r="G27059" s="4" t="s">
        <v>7</v>
      </c>
      <c r="H27059" s="4" t="s">
        <v>7</v>
      </c>
    </row>
    <row r="27060" spans="1:8">
      <c r="A27060" t="n">
        <v>231277</v>
      </c>
      <c r="B27060" s="55" t="n">
        <v>60</v>
      </c>
      <c r="C27060" s="7" t="n">
        <v>2</v>
      </c>
      <c r="D27060" s="7" t="n">
        <v>0</v>
      </c>
      <c r="E27060" s="7" t="n">
        <v>0</v>
      </c>
      <c r="F27060" s="7" t="n">
        <v>0</v>
      </c>
      <c r="G27060" s="7" t="n">
        <v>0</v>
      </c>
      <c r="H27060" s="7" t="n">
        <v>0</v>
      </c>
    </row>
    <row r="27061" spans="1:8">
      <c r="A27061" t="s">
        <v>4</v>
      </c>
      <c r="B27061" s="4" t="s">
        <v>5</v>
      </c>
      <c r="C27061" s="4" t="s">
        <v>7</v>
      </c>
      <c r="D27061" s="4" t="s">
        <v>7</v>
      </c>
      <c r="E27061" s="4" t="s">
        <v>7</v>
      </c>
    </row>
    <row r="27062" spans="1:8">
      <c r="A27062" t="n">
        <v>231296</v>
      </c>
      <c r="B27062" s="56" t="n">
        <v>61</v>
      </c>
      <c r="C27062" s="7" t="n">
        <v>2</v>
      </c>
      <c r="D27062" s="7" t="n">
        <v>65533</v>
      </c>
      <c r="E27062" s="7" t="n">
        <v>0</v>
      </c>
    </row>
    <row r="27063" spans="1:8">
      <c r="A27063" t="s">
        <v>4</v>
      </c>
      <c r="B27063" s="4" t="s">
        <v>5</v>
      </c>
      <c r="C27063" s="4" t="s">
        <v>7</v>
      </c>
      <c r="D27063" s="4" t="s">
        <v>13</v>
      </c>
      <c r="E27063" s="4" t="s">
        <v>13</v>
      </c>
      <c r="F27063" s="4" t="s">
        <v>13</v>
      </c>
      <c r="G27063" s="4" t="s">
        <v>7</v>
      </c>
      <c r="H27063" s="4" t="s">
        <v>7</v>
      </c>
    </row>
    <row r="27064" spans="1:8">
      <c r="A27064" t="n">
        <v>231303</v>
      </c>
      <c r="B27064" s="55" t="n">
        <v>60</v>
      </c>
      <c r="C27064" s="7" t="n">
        <v>3</v>
      </c>
      <c r="D27064" s="7" t="n">
        <v>0</v>
      </c>
      <c r="E27064" s="7" t="n">
        <v>0</v>
      </c>
      <c r="F27064" s="7" t="n">
        <v>0</v>
      </c>
      <c r="G27064" s="7" t="n">
        <v>0</v>
      </c>
      <c r="H27064" s="7" t="n">
        <v>1</v>
      </c>
    </row>
    <row r="27065" spans="1:8">
      <c r="A27065" t="s">
        <v>4</v>
      </c>
      <c r="B27065" s="4" t="s">
        <v>5</v>
      </c>
      <c r="C27065" s="4" t="s">
        <v>7</v>
      </c>
      <c r="D27065" s="4" t="s">
        <v>13</v>
      </c>
      <c r="E27065" s="4" t="s">
        <v>13</v>
      </c>
      <c r="F27065" s="4" t="s">
        <v>13</v>
      </c>
      <c r="G27065" s="4" t="s">
        <v>7</v>
      </c>
      <c r="H27065" s="4" t="s">
        <v>7</v>
      </c>
    </row>
    <row r="27066" spans="1:8">
      <c r="A27066" t="n">
        <v>231322</v>
      </c>
      <c r="B27066" s="55" t="n">
        <v>60</v>
      </c>
      <c r="C27066" s="7" t="n">
        <v>3</v>
      </c>
      <c r="D27066" s="7" t="n">
        <v>0</v>
      </c>
      <c r="E27066" s="7" t="n">
        <v>0</v>
      </c>
      <c r="F27066" s="7" t="n">
        <v>0</v>
      </c>
      <c r="G27066" s="7" t="n">
        <v>0</v>
      </c>
      <c r="H27066" s="7" t="n">
        <v>0</v>
      </c>
    </row>
    <row r="27067" spans="1:8">
      <c r="A27067" t="s">
        <v>4</v>
      </c>
      <c r="B27067" s="4" t="s">
        <v>5</v>
      </c>
      <c r="C27067" s="4" t="s">
        <v>7</v>
      </c>
      <c r="D27067" s="4" t="s">
        <v>7</v>
      </c>
      <c r="E27067" s="4" t="s">
        <v>7</v>
      </c>
    </row>
    <row r="27068" spans="1:8">
      <c r="A27068" t="n">
        <v>231341</v>
      </c>
      <c r="B27068" s="56" t="n">
        <v>61</v>
      </c>
      <c r="C27068" s="7" t="n">
        <v>3</v>
      </c>
      <c r="D27068" s="7" t="n">
        <v>65533</v>
      </c>
      <c r="E27068" s="7" t="n">
        <v>0</v>
      </c>
    </row>
    <row r="27069" spans="1:8">
      <c r="A27069" t="s">
        <v>4</v>
      </c>
      <c r="B27069" s="4" t="s">
        <v>5</v>
      </c>
      <c r="C27069" s="4" t="s">
        <v>7</v>
      </c>
      <c r="D27069" s="4" t="s">
        <v>13</v>
      </c>
      <c r="E27069" s="4" t="s">
        <v>13</v>
      </c>
      <c r="F27069" s="4" t="s">
        <v>13</v>
      </c>
      <c r="G27069" s="4" t="s">
        <v>7</v>
      </c>
      <c r="H27069" s="4" t="s">
        <v>7</v>
      </c>
    </row>
    <row r="27070" spans="1:8">
      <c r="A27070" t="n">
        <v>231348</v>
      </c>
      <c r="B27070" s="55" t="n">
        <v>60</v>
      </c>
      <c r="C27070" s="7" t="n">
        <v>4</v>
      </c>
      <c r="D27070" s="7" t="n">
        <v>0</v>
      </c>
      <c r="E27070" s="7" t="n">
        <v>0</v>
      </c>
      <c r="F27070" s="7" t="n">
        <v>0</v>
      </c>
      <c r="G27070" s="7" t="n">
        <v>0</v>
      </c>
      <c r="H27070" s="7" t="n">
        <v>1</v>
      </c>
    </row>
    <row r="27071" spans="1:8">
      <c r="A27071" t="s">
        <v>4</v>
      </c>
      <c r="B27071" s="4" t="s">
        <v>5</v>
      </c>
      <c r="C27071" s="4" t="s">
        <v>7</v>
      </c>
      <c r="D27071" s="4" t="s">
        <v>13</v>
      </c>
      <c r="E27071" s="4" t="s">
        <v>13</v>
      </c>
      <c r="F27071" s="4" t="s">
        <v>13</v>
      </c>
      <c r="G27071" s="4" t="s">
        <v>7</v>
      </c>
      <c r="H27071" s="4" t="s">
        <v>7</v>
      </c>
    </row>
    <row r="27072" spans="1:8">
      <c r="A27072" t="n">
        <v>231367</v>
      </c>
      <c r="B27072" s="55" t="n">
        <v>60</v>
      </c>
      <c r="C27072" s="7" t="n">
        <v>4</v>
      </c>
      <c r="D27072" s="7" t="n">
        <v>0</v>
      </c>
      <c r="E27072" s="7" t="n">
        <v>0</v>
      </c>
      <c r="F27072" s="7" t="n">
        <v>0</v>
      </c>
      <c r="G27072" s="7" t="n">
        <v>0</v>
      </c>
      <c r="H27072" s="7" t="n">
        <v>0</v>
      </c>
    </row>
    <row r="27073" spans="1:8">
      <c r="A27073" t="s">
        <v>4</v>
      </c>
      <c r="B27073" s="4" t="s">
        <v>5</v>
      </c>
      <c r="C27073" s="4" t="s">
        <v>7</v>
      </c>
      <c r="D27073" s="4" t="s">
        <v>7</v>
      </c>
      <c r="E27073" s="4" t="s">
        <v>7</v>
      </c>
    </row>
    <row r="27074" spans="1:8">
      <c r="A27074" t="n">
        <v>231386</v>
      </c>
      <c r="B27074" s="56" t="n">
        <v>61</v>
      </c>
      <c r="C27074" s="7" t="n">
        <v>4</v>
      </c>
      <c r="D27074" s="7" t="n">
        <v>65533</v>
      </c>
      <c r="E27074" s="7" t="n">
        <v>0</v>
      </c>
    </row>
    <row r="27075" spans="1:8">
      <c r="A27075" t="s">
        <v>4</v>
      </c>
      <c r="B27075" s="4" t="s">
        <v>5</v>
      </c>
      <c r="C27075" s="4" t="s">
        <v>7</v>
      </c>
      <c r="D27075" s="4" t="s">
        <v>13</v>
      </c>
      <c r="E27075" s="4" t="s">
        <v>13</v>
      </c>
      <c r="F27075" s="4" t="s">
        <v>13</v>
      </c>
      <c r="G27075" s="4" t="s">
        <v>7</v>
      </c>
      <c r="H27075" s="4" t="s">
        <v>7</v>
      </c>
    </row>
    <row r="27076" spans="1:8">
      <c r="A27076" t="n">
        <v>231393</v>
      </c>
      <c r="B27076" s="55" t="n">
        <v>60</v>
      </c>
      <c r="C27076" s="7" t="n">
        <v>5</v>
      </c>
      <c r="D27076" s="7" t="n">
        <v>0</v>
      </c>
      <c r="E27076" s="7" t="n">
        <v>0</v>
      </c>
      <c r="F27076" s="7" t="n">
        <v>0</v>
      </c>
      <c r="G27076" s="7" t="n">
        <v>0</v>
      </c>
      <c r="H27076" s="7" t="n">
        <v>1</v>
      </c>
    </row>
    <row r="27077" spans="1:8">
      <c r="A27077" t="s">
        <v>4</v>
      </c>
      <c r="B27077" s="4" t="s">
        <v>5</v>
      </c>
      <c r="C27077" s="4" t="s">
        <v>7</v>
      </c>
      <c r="D27077" s="4" t="s">
        <v>13</v>
      </c>
      <c r="E27077" s="4" t="s">
        <v>13</v>
      </c>
      <c r="F27077" s="4" t="s">
        <v>13</v>
      </c>
      <c r="G27077" s="4" t="s">
        <v>7</v>
      </c>
      <c r="H27077" s="4" t="s">
        <v>7</v>
      </c>
    </row>
    <row r="27078" spans="1:8">
      <c r="A27078" t="n">
        <v>231412</v>
      </c>
      <c r="B27078" s="55" t="n">
        <v>60</v>
      </c>
      <c r="C27078" s="7" t="n">
        <v>5</v>
      </c>
      <c r="D27078" s="7" t="n">
        <v>0</v>
      </c>
      <c r="E27078" s="7" t="n">
        <v>0</v>
      </c>
      <c r="F27078" s="7" t="n">
        <v>0</v>
      </c>
      <c r="G27078" s="7" t="n">
        <v>0</v>
      </c>
      <c r="H27078" s="7" t="n">
        <v>0</v>
      </c>
    </row>
    <row r="27079" spans="1:8">
      <c r="A27079" t="s">
        <v>4</v>
      </c>
      <c r="B27079" s="4" t="s">
        <v>5</v>
      </c>
      <c r="C27079" s="4" t="s">
        <v>7</v>
      </c>
      <c r="D27079" s="4" t="s">
        <v>7</v>
      </c>
      <c r="E27079" s="4" t="s">
        <v>7</v>
      </c>
    </row>
    <row r="27080" spans="1:8">
      <c r="A27080" t="n">
        <v>231431</v>
      </c>
      <c r="B27080" s="56" t="n">
        <v>61</v>
      </c>
      <c r="C27080" s="7" t="n">
        <v>5</v>
      </c>
      <c r="D27080" s="7" t="n">
        <v>65533</v>
      </c>
      <c r="E27080" s="7" t="n">
        <v>0</v>
      </c>
    </row>
    <row r="27081" spans="1:8">
      <c r="A27081" t="s">
        <v>4</v>
      </c>
      <c r="B27081" s="4" t="s">
        <v>5</v>
      </c>
      <c r="C27081" s="4" t="s">
        <v>7</v>
      </c>
      <c r="D27081" s="4" t="s">
        <v>13</v>
      </c>
      <c r="E27081" s="4" t="s">
        <v>13</v>
      </c>
      <c r="F27081" s="4" t="s">
        <v>13</v>
      </c>
      <c r="G27081" s="4" t="s">
        <v>7</v>
      </c>
      <c r="H27081" s="4" t="s">
        <v>7</v>
      </c>
    </row>
    <row r="27082" spans="1:8">
      <c r="A27082" t="n">
        <v>231438</v>
      </c>
      <c r="B27082" s="55" t="n">
        <v>60</v>
      </c>
      <c r="C27082" s="7" t="n">
        <v>6</v>
      </c>
      <c r="D27082" s="7" t="n">
        <v>0</v>
      </c>
      <c r="E27082" s="7" t="n">
        <v>0</v>
      </c>
      <c r="F27082" s="7" t="n">
        <v>0</v>
      </c>
      <c r="G27082" s="7" t="n">
        <v>0</v>
      </c>
      <c r="H27082" s="7" t="n">
        <v>1</v>
      </c>
    </row>
    <row r="27083" spans="1:8">
      <c r="A27083" t="s">
        <v>4</v>
      </c>
      <c r="B27083" s="4" t="s">
        <v>5</v>
      </c>
      <c r="C27083" s="4" t="s">
        <v>7</v>
      </c>
      <c r="D27083" s="4" t="s">
        <v>13</v>
      </c>
      <c r="E27083" s="4" t="s">
        <v>13</v>
      </c>
      <c r="F27083" s="4" t="s">
        <v>13</v>
      </c>
      <c r="G27083" s="4" t="s">
        <v>7</v>
      </c>
      <c r="H27083" s="4" t="s">
        <v>7</v>
      </c>
    </row>
    <row r="27084" spans="1:8">
      <c r="A27084" t="n">
        <v>231457</v>
      </c>
      <c r="B27084" s="55" t="n">
        <v>60</v>
      </c>
      <c r="C27084" s="7" t="n">
        <v>6</v>
      </c>
      <c r="D27084" s="7" t="n">
        <v>0</v>
      </c>
      <c r="E27084" s="7" t="n">
        <v>0</v>
      </c>
      <c r="F27084" s="7" t="n">
        <v>0</v>
      </c>
      <c r="G27084" s="7" t="n">
        <v>0</v>
      </c>
      <c r="H27084" s="7" t="n">
        <v>0</v>
      </c>
    </row>
    <row r="27085" spans="1:8">
      <c r="A27085" t="s">
        <v>4</v>
      </c>
      <c r="B27085" s="4" t="s">
        <v>5</v>
      </c>
      <c r="C27085" s="4" t="s">
        <v>7</v>
      </c>
      <c r="D27085" s="4" t="s">
        <v>7</v>
      </c>
      <c r="E27085" s="4" t="s">
        <v>7</v>
      </c>
    </row>
    <row r="27086" spans="1:8">
      <c r="A27086" t="n">
        <v>231476</v>
      </c>
      <c r="B27086" s="56" t="n">
        <v>61</v>
      </c>
      <c r="C27086" s="7" t="n">
        <v>6</v>
      </c>
      <c r="D27086" s="7" t="n">
        <v>65533</v>
      </c>
      <c r="E27086" s="7" t="n">
        <v>0</v>
      </c>
    </row>
    <row r="27087" spans="1:8">
      <c r="A27087" t="s">
        <v>4</v>
      </c>
      <c r="B27087" s="4" t="s">
        <v>5</v>
      </c>
      <c r="C27087" s="4" t="s">
        <v>7</v>
      </c>
      <c r="D27087" s="4" t="s">
        <v>13</v>
      </c>
      <c r="E27087" s="4" t="s">
        <v>13</v>
      </c>
      <c r="F27087" s="4" t="s">
        <v>13</v>
      </c>
      <c r="G27087" s="4" t="s">
        <v>7</v>
      </c>
      <c r="H27087" s="4" t="s">
        <v>7</v>
      </c>
    </row>
    <row r="27088" spans="1:8">
      <c r="A27088" t="n">
        <v>231483</v>
      </c>
      <c r="B27088" s="55" t="n">
        <v>60</v>
      </c>
      <c r="C27088" s="7" t="n">
        <v>7</v>
      </c>
      <c r="D27088" s="7" t="n">
        <v>0</v>
      </c>
      <c r="E27088" s="7" t="n">
        <v>0</v>
      </c>
      <c r="F27088" s="7" t="n">
        <v>0</v>
      </c>
      <c r="G27088" s="7" t="n">
        <v>0</v>
      </c>
      <c r="H27088" s="7" t="n">
        <v>1</v>
      </c>
    </row>
    <row r="27089" spans="1:8">
      <c r="A27089" t="s">
        <v>4</v>
      </c>
      <c r="B27089" s="4" t="s">
        <v>5</v>
      </c>
      <c r="C27089" s="4" t="s">
        <v>7</v>
      </c>
      <c r="D27089" s="4" t="s">
        <v>13</v>
      </c>
      <c r="E27089" s="4" t="s">
        <v>13</v>
      </c>
      <c r="F27089" s="4" t="s">
        <v>13</v>
      </c>
      <c r="G27089" s="4" t="s">
        <v>7</v>
      </c>
      <c r="H27089" s="4" t="s">
        <v>7</v>
      </c>
    </row>
    <row r="27090" spans="1:8">
      <c r="A27090" t="n">
        <v>231502</v>
      </c>
      <c r="B27090" s="55" t="n">
        <v>60</v>
      </c>
      <c r="C27090" s="7" t="n">
        <v>7</v>
      </c>
      <c r="D27090" s="7" t="n">
        <v>0</v>
      </c>
      <c r="E27090" s="7" t="n">
        <v>0</v>
      </c>
      <c r="F27090" s="7" t="n">
        <v>0</v>
      </c>
      <c r="G27090" s="7" t="n">
        <v>0</v>
      </c>
      <c r="H27090" s="7" t="n">
        <v>0</v>
      </c>
    </row>
    <row r="27091" spans="1:8">
      <c r="A27091" t="s">
        <v>4</v>
      </c>
      <c r="B27091" s="4" t="s">
        <v>5</v>
      </c>
      <c r="C27091" s="4" t="s">
        <v>7</v>
      </c>
      <c r="D27091" s="4" t="s">
        <v>7</v>
      </c>
      <c r="E27091" s="4" t="s">
        <v>7</v>
      </c>
    </row>
    <row r="27092" spans="1:8">
      <c r="A27092" t="n">
        <v>231521</v>
      </c>
      <c r="B27092" s="56" t="n">
        <v>61</v>
      </c>
      <c r="C27092" s="7" t="n">
        <v>7</v>
      </c>
      <c r="D27092" s="7" t="n">
        <v>65533</v>
      </c>
      <c r="E27092" s="7" t="n">
        <v>0</v>
      </c>
    </row>
    <row r="27093" spans="1:8">
      <c r="A27093" t="s">
        <v>4</v>
      </c>
      <c r="B27093" s="4" t="s">
        <v>5</v>
      </c>
      <c r="C27093" s="4" t="s">
        <v>7</v>
      </c>
      <c r="D27093" s="4" t="s">
        <v>13</v>
      </c>
      <c r="E27093" s="4" t="s">
        <v>13</v>
      </c>
      <c r="F27093" s="4" t="s">
        <v>13</v>
      </c>
      <c r="G27093" s="4" t="s">
        <v>7</v>
      </c>
      <c r="H27093" s="4" t="s">
        <v>7</v>
      </c>
    </row>
    <row r="27094" spans="1:8">
      <c r="A27094" t="n">
        <v>231528</v>
      </c>
      <c r="B27094" s="55" t="n">
        <v>60</v>
      </c>
      <c r="C27094" s="7" t="n">
        <v>8</v>
      </c>
      <c r="D27094" s="7" t="n">
        <v>0</v>
      </c>
      <c r="E27094" s="7" t="n">
        <v>0</v>
      </c>
      <c r="F27094" s="7" t="n">
        <v>0</v>
      </c>
      <c r="G27094" s="7" t="n">
        <v>0</v>
      </c>
      <c r="H27094" s="7" t="n">
        <v>1</v>
      </c>
    </row>
    <row r="27095" spans="1:8">
      <c r="A27095" t="s">
        <v>4</v>
      </c>
      <c r="B27095" s="4" t="s">
        <v>5</v>
      </c>
      <c r="C27095" s="4" t="s">
        <v>7</v>
      </c>
      <c r="D27095" s="4" t="s">
        <v>13</v>
      </c>
      <c r="E27095" s="4" t="s">
        <v>13</v>
      </c>
      <c r="F27095" s="4" t="s">
        <v>13</v>
      </c>
      <c r="G27095" s="4" t="s">
        <v>7</v>
      </c>
      <c r="H27095" s="4" t="s">
        <v>7</v>
      </c>
    </row>
    <row r="27096" spans="1:8">
      <c r="A27096" t="n">
        <v>231547</v>
      </c>
      <c r="B27096" s="55" t="n">
        <v>60</v>
      </c>
      <c r="C27096" s="7" t="n">
        <v>8</v>
      </c>
      <c r="D27096" s="7" t="n">
        <v>0</v>
      </c>
      <c r="E27096" s="7" t="n">
        <v>0</v>
      </c>
      <c r="F27096" s="7" t="n">
        <v>0</v>
      </c>
      <c r="G27096" s="7" t="n">
        <v>0</v>
      </c>
      <c r="H27096" s="7" t="n">
        <v>0</v>
      </c>
    </row>
    <row r="27097" spans="1:8">
      <c r="A27097" t="s">
        <v>4</v>
      </c>
      <c r="B27097" s="4" t="s">
        <v>5</v>
      </c>
      <c r="C27097" s="4" t="s">
        <v>7</v>
      </c>
      <c r="D27097" s="4" t="s">
        <v>7</v>
      </c>
      <c r="E27097" s="4" t="s">
        <v>7</v>
      </c>
    </row>
    <row r="27098" spans="1:8">
      <c r="A27098" t="n">
        <v>231566</v>
      </c>
      <c r="B27098" s="56" t="n">
        <v>61</v>
      </c>
      <c r="C27098" s="7" t="n">
        <v>8</v>
      </c>
      <c r="D27098" s="7" t="n">
        <v>65533</v>
      </c>
      <c r="E27098" s="7" t="n">
        <v>0</v>
      </c>
    </row>
    <row r="27099" spans="1:8">
      <c r="A27099" t="s">
        <v>4</v>
      </c>
      <c r="B27099" s="4" t="s">
        <v>5</v>
      </c>
      <c r="C27099" s="4" t="s">
        <v>7</v>
      </c>
      <c r="D27099" s="4" t="s">
        <v>13</v>
      </c>
      <c r="E27099" s="4" t="s">
        <v>13</v>
      </c>
      <c r="F27099" s="4" t="s">
        <v>13</v>
      </c>
      <c r="G27099" s="4" t="s">
        <v>7</v>
      </c>
      <c r="H27099" s="4" t="s">
        <v>7</v>
      </c>
    </row>
    <row r="27100" spans="1:8">
      <c r="A27100" t="n">
        <v>231573</v>
      </c>
      <c r="B27100" s="55" t="n">
        <v>60</v>
      </c>
      <c r="C27100" s="7" t="n">
        <v>9</v>
      </c>
      <c r="D27100" s="7" t="n">
        <v>0</v>
      </c>
      <c r="E27100" s="7" t="n">
        <v>0</v>
      </c>
      <c r="F27100" s="7" t="n">
        <v>0</v>
      </c>
      <c r="G27100" s="7" t="n">
        <v>0</v>
      </c>
      <c r="H27100" s="7" t="n">
        <v>1</v>
      </c>
    </row>
    <row r="27101" spans="1:8">
      <c r="A27101" t="s">
        <v>4</v>
      </c>
      <c r="B27101" s="4" t="s">
        <v>5</v>
      </c>
      <c r="C27101" s="4" t="s">
        <v>7</v>
      </c>
      <c r="D27101" s="4" t="s">
        <v>13</v>
      </c>
      <c r="E27101" s="4" t="s">
        <v>13</v>
      </c>
      <c r="F27101" s="4" t="s">
        <v>13</v>
      </c>
      <c r="G27101" s="4" t="s">
        <v>7</v>
      </c>
      <c r="H27101" s="4" t="s">
        <v>7</v>
      </c>
    </row>
    <row r="27102" spans="1:8">
      <c r="A27102" t="n">
        <v>231592</v>
      </c>
      <c r="B27102" s="55" t="n">
        <v>60</v>
      </c>
      <c r="C27102" s="7" t="n">
        <v>9</v>
      </c>
      <c r="D27102" s="7" t="n">
        <v>0</v>
      </c>
      <c r="E27102" s="7" t="n">
        <v>0</v>
      </c>
      <c r="F27102" s="7" t="n">
        <v>0</v>
      </c>
      <c r="G27102" s="7" t="n">
        <v>0</v>
      </c>
      <c r="H27102" s="7" t="n">
        <v>0</v>
      </c>
    </row>
    <row r="27103" spans="1:8">
      <c r="A27103" t="s">
        <v>4</v>
      </c>
      <c r="B27103" s="4" t="s">
        <v>5</v>
      </c>
      <c r="C27103" s="4" t="s">
        <v>7</v>
      </c>
      <c r="D27103" s="4" t="s">
        <v>7</v>
      </c>
      <c r="E27103" s="4" t="s">
        <v>7</v>
      </c>
    </row>
    <row r="27104" spans="1:8">
      <c r="A27104" t="n">
        <v>231611</v>
      </c>
      <c r="B27104" s="56" t="n">
        <v>61</v>
      </c>
      <c r="C27104" s="7" t="n">
        <v>9</v>
      </c>
      <c r="D27104" s="7" t="n">
        <v>65533</v>
      </c>
      <c r="E27104" s="7" t="n">
        <v>0</v>
      </c>
    </row>
    <row r="27105" spans="1:8">
      <c r="A27105" t="s">
        <v>4</v>
      </c>
      <c r="B27105" s="4" t="s">
        <v>5</v>
      </c>
      <c r="C27105" s="4" t="s">
        <v>7</v>
      </c>
      <c r="D27105" s="4" t="s">
        <v>13</v>
      </c>
      <c r="E27105" s="4" t="s">
        <v>13</v>
      </c>
      <c r="F27105" s="4" t="s">
        <v>13</v>
      </c>
      <c r="G27105" s="4" t="s">
        <v>7</v>
      </c>
      <c r="H27105" s="4" t="s">
        <v>7</v>
      </c>
    </row>
    <row r="27106" spans="1:8">
      <c r="A27106" t="n">
        <v>231618</v>
      </c>
      <c r="B27106" s="55" t="n">
        <v>60</v>
      </c>
      <c r="C27106" s="7" t="n">
        <v>7032</v>
      </c>
      <c r="D27106" s="7" t="n">
        <v>0</v>
      </c>
      <c r="E27106" s="7" t="n">
        <v>0</v>
      </c>
      <c r="F27106" s="7" t="n">
        <v>0</v>
      </c>
      <c r="G27106" s="7" t="n">
        <v>0</v>
      </c>
      <c r="H27106" s="7" t="n">
        <v>1</v>
      </c>
    </row>
    <row r="27107" spans="1:8">
      <c r="A27107" t="s">
        <v>4</v>
      </c>
      <c r="B27107" s="4" t="s">
        <v>5</v>
      </c>
      <c r="C27107" s="4" t="s">
        <v>7</v>
      </c>
      <c r="D27107" s="4" t="s">
        <v>13</v>
      </c>
      <c r="E27107" s="4" t="s">
        <v>13</v>
      </c>
      <c r="F27107" s="4" t="s">
        <v>13</v>
      </c>
      <c r="G27107" s="4" t="s">
        <v>7</v>
      </c>
      <c r="H27107" s="4" t="s">
        <v>7</v>
      </c>
    </row>
    <row r="27108" spans="1:8">
      <c r="A27108" t="n">
        <v>231637</v>
      </c>
      <c r="B27108" s="55" t="n">
        <v>60</v>
      </c>
      <c r="C27108" s="7" t="n">
        <v>7032</v>
      </c>
      <c r="D27108" s="7" t="n">
        <v>0</v>
      </c>
      <c r="E27108" s="7" t="n">
        <v>0</v>
      </c>
      <c r="F27108" s="7" t="n">
        <v>0</v>
      </c>
      <c r="G27108" s="7" t="n">
        <v>0</v>
      </c>
      <c r="H27108" s="7" t="n">
        <v>0</v>
      </c>
    </row>
    <row r="27109" spans="1:8">
      <c r="A27109" t="s">
        <v>4</v>
      </c>
      <c r="B27109" s="4" t="s">
        <v>5</v>
      </c>
      <c r="C27109" s="4" t="s">
        <v>7</v>
      </c>
      <c r="D27109" s="4" t="s">
        <v>7</v>
      </c>
      <c r="E27109" s="4" t="s">
        <v>7</v>
      </c>
    </row>
    <row r="27110" spans="1:8">
      <c r="A27110" t="n">
        <v>231656</v>
      </c>
      <c r="B27110" s="56" t="n">
        <v>61</v>
      </c>
      <c r="C27110" s="7" t="n">
        <v>7032</v>
      </c>
      <c r="D27110" s="7" t="n">
        <v>65533</v>
      </c>
      <c r="E27110" s="7" t="n">
        <v>0</v>
      </c>
    </row>
    <row r="27111" spans="1:8">
      <c r="A27111" t="s">
        <v>4</v>
      </c>
      <c r="B27111" s="4" t="s">
        <v>5</v>
      </c>
      <c r="C27111" s="4" t="s">
        <v>7</v>
      </c>
      <c r="D27111" s="4" t="s">
        <v>13</v>
      </c>
      <c r="E27111" s="4" t="s">
        <v>13</v>
      </c>
      <c r="F27111" s="4" t="s">
        <v>13</v>
      </c>
      <c r="G27111" s="4" t="s">
        <v>7</v>
      </c>
      <c r="H27111" s="4" t="s">
        <v>7</v>
      </c>
    </row>
    <row r="27112" spans="1:8">
      <c r="A27112" t="n">
        <v>231663</v>
      </c>
      <c r="B27112" s="55" t="n">
        <v>60</v>
      </c>
      <c r="C27112" s="7" t="n">
        <v>11</v>
      </c>
      <c r="D27112" s="7" t="n">
        <v>0</v>
      </c>
      <c r="E27112" s="7" t="n">
        <v>0</v>
      </c>
      <c r="F27112" s="7" t="n">
        <v>0</v>
      </c>
      <c r="G27112" s="7" t="n">
        <v>0</v>
      </c>
      <c r="H27112" s="7" t="n">
        <v>1</v>
      </c>
    </row>
    <row r="27113" spans="1:8">
      <c r="A27113" t="s">
        <v>4</v>
      </c>
      <c r="B27113" s="4" t="s">
        <v>5</v>
      </c>
      <c r="C27113" s="4" t="s">
        <v>7</v>
      </c>
      <c r="D27113" s="4" t="s">
        <v>13</v>
      </c>
      <c r="E27113" s="4" t="s">
        <v>13</v>
      </c>
      <c r="F27113" s="4" t="s">
        <v>13</v>
      </c>
      <c r="G27113" s="4" t="s">
        <v>7</v>
      </c>
      <c r="H27113" s="4" t="s">
        <v>7</v>
      </c>
    </row>
    <row r="27114" spans="1:8">
      <c r="A27114" t="n">
        <v>231682</v>
      </c>
      <c r="B27114" s="55" t="n">
        <v>60</v>
      </c>
      <c r="C27114" s="7" t="n">
        <v>11</v>
      </c>
      <c r="D27114" s="7" t="n">
        <v>0</v>
      </c>
      <c r="E27114" s="7" t="n">
        <v>0</v>
      </c>
      <c r="F27114" s="7" t="n">
        <v>0</v>
      </c>
      <c r="G27114" s="7" t="n">
        <v>0</v>
      </c>
      <c r="H27114" s="7" t="n">
        <v>0</v>
      </c>
    </row>
    <row r="27115" spans="1:8">
      <c r="A27115" t="s">
        <v>4</v>
      </c>
      <c r="B27115" s="4" t="s">
        <v>5</v>
      </c>
      <c r="C27115" s="4" t="s">
        <v>7</v>
      </c>
      <c r="D27115" s="4" t="s">
        <v>7</v>
      </c>
      <c r="E27115" s="4" t="s">
        <v>7</v>
      </c>
    </row>
    <row r="27116" spans="1:8">
      <c r="A27116" t="n">
        <v>231701</v>
      </c>
      <c r="B27116" s="56" t="n">
        <v>61</v>
      </c>
      <c r="C27116" s="7" t="n">
        <v>11</v>
      </c>
      <c r="D27116" s="7" t="n">
        <v>65533</v>
      </c>
      <c r="E27116" s="7" t="n">
        <v>0</v>
      </c>
    </row>
    <row r="27117" spans="1:8">
      <c r="A27117" t="s">
        <v>4</v>
      </c>
      <c r="B27117" s="4" t="s">
        <v>5</v>
      </c>
      <c r="C27117" s="4" t="s">
        <v>7</v>
      </c>
      <c r="D27117" s="4" t="s">
        <v>13</v>
      </c>
      <c r="E27117" s="4" t="s">
        <v>13</v>
      </c>
      <c r="F27117" s="4" t="s">
        <v>13</v>
      </c>
      <c r="G27117" s="4" t="s">
        <v>7</v>
      </c>
      <c r="H27117" s="4" t="s">
        <v>7</v>
      </c>
    </row>
    <row r="27118" spans="1:8">
      <c r="A27118" t="n">
        <v>231708</v>
      </c>
      <c r="B27118" s="55" t="n">
        <v>60</v>
      </c>
      <c r="C27118" s="7" t="n">
        <v>13</v>
      </c>
      <c r="D27118" s="7" t="n">
        <v>0</v>
      </c>
      <c r="E27118" s="7" t="n">
        <v>0</v>
      </c>
      <c r="F27118" s="7" t="n">
        <v>0</v>
      </c>
      <c r="G27118" s="7" t="n">
        <v>0</v>
      </c>
      <c r="H27118" s="7" t="n">
        <v>1</v>
      </c>
    </row>
    <row r="27119" spans="1:8">
      <c r="A27119" t="s">
        <v>4</v>
      </c>
      <c r="B27119" s="4" t="s">
        <v>5</v>
      </c>
      <c r="C27119" s="4" t="s">
        <v>7</v>
      </c>
      <c r="D27119" s="4" t="s">
        <v>13</v>
      </c>
      <c r="E27119" s="4" t="s">
        <v>13</v>
      </c>
      <c r="F27119" s="4" t="s">
        <v>13</v>
      </c>
      <c r="G27119" s="4" t="s">
        <v>7</v>
      </c>
      <c r="H27119" s="4" t="s">
        <v>7</v>
      </c>
    </row>
    <row r="27120" spans="1:8">
      <c r="A27120" t="n">
        <v>231727</v>
      </c>
      <c r="B27120" s="55" t="n">
        <v>60</v>
      </c>
      <c r="C27120" s="7" t="n">
        <v>13</v>
      </c>
      <c r="D27120" s="7" t="n">
        <v>0</v>
      </c>
      <c r="E27120" s="7" t="n">
        <v>0</v>
      </c>
      <c r="F27120" s="7" t="n">
        <v>0</v>
      </c>
      <c r="G27120" s="7" t="n">
        <v>0</v>
      </c>
      <c r="H27120" s="7" t="n">
        <v>0</v>
      </c>
    </row>
    <row r="27121" spans="1:8">
      <c r="A27121" t="s">
        <v>4</v>
      </c>
      <c r="B27121" s="4" t="s">
        <v>5</v>
      </c>
      <c r="C27121" s="4" t="s">
        <v>7</v>
      </c>
      <c r="D27121" s="4" t="s">
        <v>7</v>
      </c>
      <c r="E27121" s="4" t="s">
        <v>7</v>
      </c>
    </row>
    <row r="27122" spans="1:8">
      <c r="A27122" t="n">
        <v>231746</v>
      </c>
      <c r="B27122" s="56" t="n">
        <v>61</v>
      </c>
      <c r="C27122" s="7" t="n">
        <v>13</v>
      </c>
      <c r="D27122" s="7" t="n">
        <v>65533</v>
      </c>
      <c r="E27122" s="7" t="n">
        <v>0</v>
      </c>
    </row>
    <row r="27123" spans="1:8">
      <c r="A27123" t="s">
        <v>4</v>
      </c>
      <c r="B27123" s="4" t="s">
        <v>5</v>
      </c>
      <c r="C27123" s="4" t="s">
        <v>7</v>
      </c>
      <c r="D27123" s="4" t="s">
        <v>13</v>
      </c>
      <c r="E27123" s="4" t="s">
        <v>13</v>
      </c>
      <c r="F27123" s="4" t="s">
        <v>13</v>
      </c>
      <c r="G27123" s="4" t="s">
        <v>7</v>
      </c>
      <c r="H27123" s="4" t="s">
        <v>7</v>
      </c>
    </row>
    <row r="27124" spans="1:8">
      <c r="A27124" t="n">
        <v>231753</v>
      </c>
      <c r="B27124" s="55" t="n">
        <v>60</v>
      </c>
      <c r="C27124" s="7" t="n">
        <v>80</v>
      </c>
      <c r="D27124" s="7" t="n">
        <v>0</v>
      </c>
      <c r="E27124" s="7" t="n">
        <v>0</v>
      </c>
      <c r="F27124" s="7" t="n">
        <v>0</v>
      </c>
      <c r="G27124" s="7" t="n">
        <v>0</v>
      </c>
      <c r="H27124" s="7" t="n">
        <v>1</v>
      </c>
    </row>
    <row r="27125" spans="1:8">
      <c r="A27125" t="s">
        <v>4</v>
      </c>
      <c r="B27125" s="4" t="s">
        <v>5</v>
      </c>
      <c r="C27125" s="4" t="s">
        <v>7</v>
      </c>
      <c r="D27125" s="4" t="s">
        <v>13</v>
      </c>
      <c r="E27125" s="4" t="s">
        <v>13</v>
      </c>
      <c r="F27125" s="4" t="s">
        <v>13</v>
      </c>
      <c r="G27125" s="4" t="s">
        <v>7</v>
      </c>
      <c r="H27125" s="4" t="s">
        <v>7</v>
      </c>
    </row>
    <row r="27126" spans="1:8">
      <c r="A27126" t="n">
        <v>231772</v>
      </c>
      <c r="B27126" s="55" t="n">
        <v>60</v>
      </c>
      <c r="C27126" s="7" t="n">
        <v>80</v>
      </c>
      <c r="D27126" s="7" t="n">
        <v>0</v>
      </c>
      <c r="E27126" s="7" t="n">
        <v>0</v>
      </c>
      <c r="F27126" s="7" t="n">
        <v>0</v>
      </c>
      <c r="G27126" s="7" t="n">
        <v>0</v>
      </c>
      <c r="H27126" s="7" t="n">
        <v>0</v>
      </c>
    </row>
    <row r="27127" spans="1:8">
      <c r="A27127" t="s">
        <v>4</v>
      </c>
      <c r="B27127" s="4" t="s">
        <v>5</v>
      </c>
      <c r="C27127" s="4" t="s">
        <v>7</v>
      </c>
      <c r="D27127" s="4" t="s">
        <v>7</v>
      </c>
      <c r="E27127" s="4" t="s">
        <v>7</v>
      </c>
    </row>
    <row r="27128" spans="1:8">
      <c r="A27128" t="n">
        <v>231791</v>
      </c>
      <c r="B27128" s="56" t="n">
        <v>61</v>
      </c>
      <c r="C27128" s="7" t="n">
        <v>80</v>
      </c>
      <c r="D27128" s="7" t="n">
        <v>65533</v>
      </c>
      <c r="E27128" s="7" t="n">
        <v>0</v>
      </c>
    </row>
    <row r="27129" spans="1:8">
      <c r="A27129" t="s">
        <v>4</v>
      </c>
      <c r="B27129" s="4" t="s">
        <v>5</v>
      </c>
      <c r="C27129" s="4" t="s">
        <v>7</v>
      </c>
      <c r="D27129" s="4" t="s">
        <v>13</v>
      </c>
      <c r="E27129" s="4" t="s">
        <v>13</v>
      </c>
      <c r="F27129" s="4" t="s">
        <v>13</v>
      </c>
      <c r="G27129" s="4" t="s">
        <v>7</v>
      </c>
      <c r="H27129" s="4" t="s">
        <v>7</v>
      </c>
    </row>
    <row r="27130" spans="1:8">
      <c r="A27130" t="n">
        <v>231798</v>
      </c>
      <c r="B27130" s="55" t="n">
        <v>60</v>
      </c>
      <c r="C27130" s="7" t="n">
        <v>83</v>
      </c>
      <c r="D27130" s="7" t="n">
        <v>0</v>
      </c>
      <c r="E27130" s="7" t="n">
        <v>0</v>
      </c>
      <c r="F27130" s="7" t="n">
        <v>0</v>
      </c>
      <c r="G27130" s="7" t="n">
        <v>0</v>
      </c>
      <c r="H27130" s="7" t="n">
        <v>1</v>
      </c>
    </row>
    <row r="27131" spans="1:8">
      <c r="A27131" t="s">
        <v>4</v>
      </c>
      <c r="B27131" s="4" t="s">
        <v>5</v>
      </c>
      <c r="C27131" s="4" t="s">
        <v>7</v>
      </c>
      <c r="D27131" s="4" t="s">
        <v>13</v>
      </c>
      <c r="E27131" s="4" t="s">
        <v>13</v>
      </c>
      <c r="F27131" s="4" t="s">
        <v>13</v>
      </c>
      <c r="G27131" s="4" t="s">
        <v>7</v>
      </c>
      <c r="H27131" s="4" t="s">
        <v>7</v>
      </c>
    </row>
    <row r="27132" spans="1:8">
      <c r="A27132" t="n">
        <v>231817</v>
      </c>
      <c r="B27132" s="55" t="n">
        <v>60</v>
      </c>
      <c r="C27132" s="7" t="n">
        <v>83</v>
      </c>
      <c r="D27132" s="7" t="n">
        <v>0</v>
      </c>
      <c r="E27132" s="7" t="n">
        <v>0</v>
      </c>
      <c r="F27132" s="7" t="n">
        <v>0</v>
      </c>
      <c r="G27132" s="7" t="n">
        <v>0</v>
      </c>
      <c r="H27132" s="7" t="n">
        <v>0</v>
      </c>
    </row>
    <row r="27133" spans="1:8">
      <c r="A27133" t="s">
        <v>4</v>
      </c>
      <c r="B27133" s="4" t="s">
        <v>5</v>
      </c>
      <c r="C27133" s="4" t="s">
        <v>7</v>
      </c>
      <c r="D27133" s="4" t="s">
        <v>7</v>
      </c>
      <c r="E27133" s="4" t="s">
        <v>7</v>
      </c>
    </row>
    <row r="27134" spans="1:8">
      <c r="A27134" t="n">
        <v>231836</v>
      </c>
      <c r="B27134" s="56" t="n">
        <v>61</v>
      </c>
      <c r="C27134" s="7" t="n">
        <v>83</v>
      </c>
      <c r="D27134" s="7" t="n">
        <v>65533</v>
      </c>
      <c r="E27134" s="7" t="n">
        <v>0</v>
      </c>
    </row>
    <row r="27135" spans="1:8">
      <c r="A27135" t="s">
        <v>4</v>
      </c>
      <c r="B27135" s="4" t="s">
        <v>5</v>
      </c>
      <c r="C27135" s="4" t="s">
        <v>7</v>
      </c>
      <c r="D27135" s="4" t="s">
        <v>13</v>
      </c>
      <c r="E27135" s="4" t="s">
        <v>13</v>
      </c>
      <c r="F27135" s="4" t="s">
        <v>13</v>
      </c>
      <c r="G27135" s="4" t="s">
        <v>7</v>
      </c>
      <c r="H27135" s="4" t="s">
        <v>7</v>
      </c>
    </row>
    <row r="27136" spans="1:8">
      <c r="A27136" t="n">
        <v>231843</v>
      </c>
      <c r="B27136" s="55" t="n">
        <v>60</v>
      </c>
      <c r="C27136" s="7" t="n">
        <v>18</v>
      </c>
      <c r="D27136" s="7" t="n">
        <v>0</v>
      </c>
      <c r="E27136" s="7" t="n">
        <v>0</v>
      </c>
      <c r="F27136" s="7" t="n">
        <v>0</v>
      </c>
      <c r="G27136" s="7" t="n">
        <v>0</v>
      </c>
      <c r="H27136" s="7" t="n">
        <v>1</v>
      </c>
    </row>
    <row r="27137" spans="1:8">
      <c r="A27137" t="s">
        <v>4</v>
      </c>
      <c r="B27137" s="4" t="s">
        <v>5</v>
      </c>
      <c r="C27137" s="4" t="s">
        <v>7</v>
      </c>
      <c r="D27137" s="4" t="s">
        <v>13</v>
      </c>
      <c r="E27137" s="4" t="s">
        <v>13</v>
      </c>
      <c r="F27137" s="4" t="s">
        <v>13</v>
      </c>
      <c r="G27137" s="4" t="s">
        <v>7</v>
      </c>
      <c r="H27137" s="4" t="s">
        <v>7</v>
      </c>
    </row>
    <row r="27138" spans="1:8">
      <c r="A27138" t="n">
        <v>231862</v>
      </c>
      <c r="B27138" s="55" t="n">
        <v>60</v>
      </c>
      <c r="C27138" s="7" t="n">
        <v>18</v>
      </c>
      <c r="D27138" s="7" t="n">
        <v>0</v>
      </c>
      <c r="E27138" s="7" t="n">
        <v>0</v>
      </c>
      <c r="F27138" s="7" t="n">
        <v>0</v>
      </c>
      <c r="G27138" s="7" t="n">
        <v>0</v>
      </c>
      <c r="H27138" s="7" t="n">
        <v>0</v>
      </c>
    </row>
    <row r="27139" spans="1:8">
      <c r="A27139" t="s">
        <v>4</v>
      </c>
      <c r="B27139" s="4" t="s">
        <v>5</v>
      </c>
      <c r="C27139" s="4" t="s">
        <v>7</v>
      </c>
      <c r="D27139" s="4" t="s">
        <v>7</v>
      </c>
      <c r="E27139" s="4" t="s">
        <v>7</v>
      </c>
    </row>
    <row r="27140" spans="1:8">
      <c r="A27140" t="n">
        <v>231881</v>
      </c>
      <c r="B27140" s="56" t="n">
        <v>61</v>
      </c>
      <c r="C27140" s="7" t="n">
        <v>18</v>
      </c>
      <c r="D27140" s="7" t="n">
        <v>65533</v>
      </c>
      <c r="E27140" s="7" t="n">
        <v>0</v>
      </c>
    </row>
    <row r="27141" spans="1:8">
      <c r="A27141" t="s">
        <v>4</v>
      </c>
      <c r="B27141" s="4" t="s">
        <v>5</v>
      </c>
      <c r="C27141" s="4" t="s">
        <v>7</v>
      </c>
      <c r="D27141" s="4" t="s">
        <v>7</v>
      </c>
      <c r="E27141" s="4" t="s">
        <v>7</v>
      </c>
      <c r="F27141" s="4" t="s">
        <v>14</v>
      </c>
      <c r="G27141" s="4" t="s">
        <v>14</v>
      </c>
      <c r="H27141" s="4" t="s">
        <v>14</v>
      </c>
    </row>
    <row r="27142" spans="1:8">
      <c r="A27142" t="n">
        <v>231888</v>
      </c>
      <c r="B27142" s="56" t="n">
        <v>61</v>
      </c>
      <c r="C27142" s="7" t="n">
        <v>0</v>
      </c>
      <c r="D27142" s="7" t="n">
        <v>65535</v>
      </c>
      <c r="E27142" s="7" t="n">
        <v>0</v>
      </c>
      <c r="F27142" s="7" t="n">
        <v>-1061788058</v>
      </c>
      <c r="G27142" s="7" t="n">
        <v>1079613850</v>
      </c>
      <c r="H27142" s="7" t="n">
        <v>1107374899</v>
      </c>
    </row>
    <row r="27143" spans="1:8">
      <c r="A27143" t="s">
        <v>4</v>
      </c>
      <c r="B27143" s="4" t="s">
        <v>5</v>
      </c>
      <c r="C27143" s="4" t="s">
        <v>7</v>
      </c>
      <c r="D27143" s="4" t="s">
        <v>7</v>
      </c>
      <c r="E27143" s="4" t="s">
        <v>7</v>
      </c>
      <c r="F27143" s="4" t="s">
        <v>14</v>
      </c>
      <c r="G27143" s="4" t="s">
        <v>14</v>
      </c>
      <c r="H27143" s="4" t="s">
        <v>14</v>
      </c>
    </row>
    <row r="27144" spans="1:8">
      <c r="A27144" t="n">
        <v>231907</v>
      </c>
      <c r="B27144" s="56" t="n">
        <v>61</v>
      </c>
      <c r="C27144" s="7" t="n">
        <v>1</v>
      </c>
      <c r="D27144" s="7" t="n">
        <v>65535</v>
      </c>
      <c r="E27144" s="7" t="n">
        <v>0</v>
      </c>
      <c r="F27144" s="7" t="n">
        <v>-1061788058</v>
      </c>
      <c r="G27144" s="7" t="n">
        <v>1079613850</v>
      </c>
      <c r="H27144" s="7" t="n">
        <v>1107374899</v>
      </c>
    </row>
    <row r="27145" spans="1:8">
      <c r="A27145" t="s">
        <v>4</v>
      </c>
      <c r="B27145" s="4" t="s">
        <v>5</v>
      </c>
      <c r="C27145" s="4" t="s">
        <v>7</v>
      </c>
      <c r="D27145" s="4" t="s">
        <v>7</v>
      </c>
      <c r="E27145" s="4" t="s">
        <v>7</v>
      </c>
      <c r="F27145" s="4" t="s">
        <v>14</v>
      </c>
      <c r="G27145" s="4" t="s">
        <v>14</v>
      </c>
      <c r="H27145" s="4" t="s">
        <v>14</v>
      </c>
    </row>
    <row r="27146" spans="1:8">
      <c r="A27146" t="n">
        <v>231926</v>
      </c>
      <c r="B27146" s="56" t="n">
        <v>61</v>
      </c>
      <c r="C27146" s="7" t="n">
        <v>2</v>
      </c>
      <c r="D27146" s="7" t="n">
        <v>65535</v>
      </c>
      <c r="E27146" s="7" t="n">
        <v>0</v>
      </c>
      <c r="F27146" s="7" t="n">
        <v>-1061788058</v>
      </c>
      <c r="G27146" s="7" t="n">
        <v>1079613850</v>
      </c>
      <c r="H27146" s="7" t="n">
        <v>1107374899</v>
      </c>
    </row>
    <row r="27147" spans="1:8">
      <c r="A27147" t="s">
        <v>4</v>
      </c>
      <c r="B27147" s="4" t="s">
        <v>5</v>
      </c>
      <c r="C27147" s="4" t="s">
        <v>7</v>
      </c>
      <c r="D27147" s="4" t="s">
        <v>7</v>
      </c>
      <c r="E27147" s="4" t="s">
        <v>7</v>
      </c>
      <c r="F27147" s="4" t="s">
        <v>14</v>
      </c>
      <c r="G27147" s="4" t="s">
        <v>14</v>
      </c>
      <c r="H27147" s="4" t="s">
        <v>14</v>
      </c>
    </row>
    <row r="27148" spans="1:8">
      <c r="A27148" t="n">
        <v>231945</v>
      </c>
      <c r="B27148" s="56" t="n">
        <v>61</v>
      </c>
      <c r="C27148" s="7" t="n">
        <v>3</v>
      </c>
      <c r="D27148" s="7" t="n">
        <v>65535</v>
      </c>
      <c r="E27148" s="7" t="n">
        <v>0</v>
      </c>
      <c r="F27148" s="7" t="n">
        <v>-1061788058</v>
      </c>
      <c r="G27148" s="7" t="n">
        <v>1079613850</v>
      </c>
      <c r="H27148" s="7" t="n">
        <v>1107374899</v>
      </c>
    </row>
    <row r="27149" spans="1:8">
      <c r="A27149" t="s">
        <v>4</v>
      </c>
      <c r="B27149" s="4" t="s">
        <v>5</v>
      </c>
      <c r="C27149" s="4" t="s">
        <v>7</v>
      </c>
      <c r="D27149" s="4" t="s">
        <v>7</v>
      </c>
      <c r="E27149" s="4" t="s">
        <v>7</v>
      </c>
      <c r="F27149" s="4" t="s">
        <v>14</v>
      </c>
      <c r="G27149" s="4" t="s">
        <v>14</v>
      </c>
      <c r="H27149" s="4" t="s">
        <v>14</v>
      </c>
    </row>
    <row r="27150" spans="1:8">
      <c r="A27150" t="n">
        <v>231964</v>
      </c>
      <c r="B27150" s="56" t="n">
        <v>61</v>
      </c>
      <c r="C27150" s="7" t="n">
        <v>4</v>
      </c>
      <c r="D27150" s="7" t="n">
        <v>65535</v>
      </c>
      <c r="E27150" s="7" t="n">
        <v>0</v>
      </c>
      <c r="F27150" s="7" t="n">
        <v>-1061788058</v>
      </c>
      <c r="G27150" s="7" t="n">
        <v>1079613850</v>
      </c>
      <c r="H27150" s="7" t="n">
        <v>1107374899</v>
      </c>
    </row>
    <row r="27151" spans="1:8">
      <c r="A27151" t="s">
        <v>4</v>
      </c>
      <c r="B27151" s="4" t="s">
        <v>5</v>
      </c>
      <c r="C27151" s="4" t="s">
        <v>7</v>
      </c>
      <c r="D27151" s="4" t="s">
        <v>7</v>
      </c>
      <c r="E27151" s="4" t="s">
        <v>7</v>
      </c>
      <c r="F27151" s="4" t="s">
        <v>14</v>
      </c>
      <c r="G27151" s="4" t="s">
        <v>14</v>
      </c>
      <c r="H27151" s="4" t="s">
        <v>14</v>
      </c>
    </row>
    <row r="27152" spans="1:8">
      <c r="A27152" t="n">
        <v>231983</v>
      </c>
      <c r="B27152" s="56" t="n">
        <v>61</v>
      </c>
      <c r="C27152" s="7" t="n">
        <v>5</v>
      </c>
      <c r="D27152" s="7" t="n">
        <v>65535</v>
      </c>
      <c r="E27152" s="7" t="n">
        <v>0</v>
      </c>
      <c r="F27152" s="7" t="n">
        <v>-1061788058</v>
      </c>
      <c r="G27152" s="7" t="n">
        <v>1079613850</v>
      </c>
      <c r="H27152" s="7" t="n">
        <v>1107374899</v>
      </c>
    </row>
    <row r="27153" spans="1:8">
      <c r="A27153" t="s">
        <v>4</v>
      </c>
      <c r="B27153" s="4" t="s">
        <v>5</v>
      </c>
      <c r="C27153" s="4" t="s">
        <v>7</v>
      </c>
      <c r="D27153" s="4" t="s">
        <v>7</v>
      </c>
      <c r="E27153" s="4" t="s">
        <v>7</v>
      </c>
      <c r="F27153" s="4" t="s">
        <v>14</v>
      </c>
      <c r="G27153" s="4" t="s">
        <v>14</v>
      </c>
      <c r="H27153" s="4" t="s">
        <v>14</v>
      </c>
    </row>
    <row r="27154" spans="1:8">
      <c r="A27154" t="n">
        <v>232002</v>
      </c>
      <c r="B27154" s="56" t="n">
        <v>61</v>
      </c>
      <c r="C27154" s="7" t="n">
        <v>6</v>
      </c>
      <c r="D27154" s="7" t="n">
        <v>65535</v>
      </c>
      <c r="E27154" s="7" t="n">
        <v>0</v>
      </c>
      <c r="F27154" s="7" t="n">
        <v>-1061788058</v>
      </c>
      <c r="G27154" s="7" t="n">
        <v>1079613850</v>
      </c>
      <c r="H27154" s="7" t="n">
        <v>1107374899</v>
      </c>
    </row>
    <row r="27155" spans="1:8">
      <c r="A27155" t="s">
        <v>4</v>
      </c>
      <c r="B27155" s="4" t="s">
        <v>5</v>
      </c>
      <c r="C27155" s="4" t="s">
        <v>7</v>
      </c>
      <c r="D27155" s="4" t="s">
        <v>7</v>
      </c>
      <c r="E27155" s="4" t="s">
        <v>7</v>
      </c>
      <c r="F27155" s="4" t="s">
        <v>14</v>
      </c>
      <c r="G27155" s="4" t="s">
        <v>14</v>
      </c>
      <c r="H27155" s="4" t="s">
        <v>14</v>
      </c>
    </row>
    <row r="27156" spans="1:8">
      <c r="A27156" t="n">
        <v>232021</v>
      </c>
      <c r="B27156" s="56" t="n">
        <v>61</v>
      </c>
      <c r="C27156" s="7" t="n">
        <v>7</v>
      </c>
      <c r="D27156" s="7" t="n">
        <v>65535</v>
      </c>
      <c r="E27156" s="7" t="n">
        <v>0</v>
      </c>
      <c r="F27156" s="7" t="n">
        <v>-1061788058</v>
      </c>
      <c r="G27156" s="7" t="n">
        <v>1079613850</v>
      </c>
      <c r="H27156" s="7" t="n">
        <v>1107374899</v>
      </c>
    </row>
    <row r="27157" spans="1:8">
      <c r="A27157" t="s">
        <v>4</v>
      </c>
      <c r="B27157" s="4" t="s">
        <v>5</v>
      </c>
      <c r="C27157" s="4" t="s">
        <v>7</v>
      </c>
      <c r="D27157" s="4" t="s">
        <v>7</v>
      </c>
      <c r="E27157" s="4" t="s">
        <v>7</v>
      </c>
      <c r="F27157" s="4" t="s">
        <v>14</v>
      </c>
      <c r="G27157" s="4" t="s">
        <v>14</v>
      </c>
      <c r="H27157" s="4" t="s">
        <v>14</v>
      </c>
    </row>
    <row r="27158" spans="1:8">
      <c r="A27158" t="n">
        <v>232040</v>
      </c>
      <c r="B27158" s="56" t="n">
        <v>61</v>
      </c>
      <c r="C27158" s="7" t="n">
        <v>8</v>
      </c>
      <c r="D27158" s="7" t="n">
        <v>65535</v>
      </c>
      <c r="E27158" s="7" t="n">
        <v>0</v>
      </c>
      <c r="F27158" s="7" t="n">
        <v>-1061788058</v>
      </c>
      <c r="G27158" s="7" t="n">
        <v>1079613850</v>
      </c>
      <c r="H27158" s="7" t="n">
        <v>1107374899</v>
      </c>
    </row>
    <row r="27159" spans="1:8">
      <c r="A27159" t="s">
        <v>4</v>
      </c>
      <c r="B27159" s="4" t="s">
        <v>5</v>
      </c>
      <c r="C27159" s="4" t="s">
        <v>7</v>
      </c>
      <c r="D27159" s="4" t="s">
        <v>7</v>
      </c>
      <c r="E27159" s="4" t="s">
        <v>7</v>
      </c>
      <c r="F27159" s="4" t="s">
        <v>14</v>
      </c>
      <c r="G27159" s="4" t="s">
        <v>14</v>
      </c>
      <c r="H27159" s="4" t="s">
        <v>14</v>
      </c>
    </row>
    <row r="27160" spans="1:8">
      <c r="A27160" t="n">
        <v>232059</v>
      </c>
      <c r="B27160" s="56" t="n">
        <v>61</v>
      </c>
      <c r="C27160" s="7" t="n">
        <v>9</v>
      </c>
      <c r="D27160" s="7" t="n">
        <v>65535</v>
      </c>
      <c r="E27160" s="7" t="n">
        <v>0</v>
      </c>
      <c r="F27160" s="7" t="n">
        <v>-1061788058</v>
      </c>
      <c r="G27160" s="7" t="n">
        <v>1079613850</v>
      </c>
      <c r="H27160" s="7" t="n">
        <v>1107374899</v>
      </c>
    </row>
    <row r="27161" spans="1:8">
      <c r="A27161" t="s">
        <v>4</v>
      </c>
      <c r="B27161" s="4" t="s">
        <v>5</v>
      </c>
      <c r="C27161" s="4" t="s">
        <v>7</v>
      </c>
      <c r="D27161" s="4" t="s">
        <v>7</v>
      </c>
      <c r="E27161" s="4" t="s">
        <v>7</v>
      </c>
      <c r="F27161" s="4" t="s">
        <v>14</v>
      </c>
      <c r="G27161" s="4" t="s">
        <v>14</v>
      </c>
      <c r="H27161" s="4" t="s">
        <v>14</v>
      </c>
    </row>
    <row r="27162" spans="1:8">
      <c r="A27162" t="n">
        <v>232078</v>
      </c>
      <c r="B27162" s="56" t="n">
        <v>61</v>
      </c>
      <c r="C27162" s="7" t="n">
        <v>7032</v>
      </c>
      <c r="D27162" s="7" t="n">
        <v>65535</v>
      </c>
      <c r="E27162" s="7" t="n">
        <v>0</v>
      </c>
      <c r="F27162" s="7" t="n">
        <v>-1061788058</v>
      </c>
      <c r="G27162" s="7" t="n">
        <v>1079613850</v>
      </c>
      <c r="H27162" s="7" t="n">
        <v>1107374899</v>
      </c>
    </row>
    <row r="27163" spans="1:8">
      <c r="A27163" t="s">
        <v>4</v>
      </c>
      <c r="B27163" s="4" t="s">
        <v>5</v>
      </c>
      <c r="C27163" s="4" t="s">
        <v>7</v>
      </c>
      <c r="D27163" s="4" t="s">
        <v>7</v>
      </c>
      <c r="E27163" s="4" t="s">
        <v>7</v>
      </c>
      <c r="F27163" s="4" t="s">
        <v>14</v>
      </c>
      <c r="G27163" s="4" t="s">
        <v>14</v>
      </c>
      <c r="H27163" s="4" t="s">
        <v>14</v>
      </c>
    </row>
    <row r="27164" spans="1:8">
      <c r="A27164" t="n">
        <v>232097</v>
      </c>
      <c r="B27164" s="56" t="n">
        <v>61</v>
      </c>
      <c r="C27164" s="7" t="n">
        <v>11</v>
      </c>
      <c r="D27164" s="7" t="n">
        <v>65535</v>
      </c>
      <c r="E27164" s="7" t="n">
        <v>0</v>
      </c>
      <c r="F27164" s="7" t="n">
        <v>-1061788058</v>
      </c>
      <c r="G27164" s="7" t="n">
        <v>1079613850</v>
      </c>
      <c r="H27164" s="7" t="n">
        <v>1107374899</v>
      </c>
    </row>
    <row r="27165" spans="1:8">
      <c r="A27165" t="s">
        <v>4</v>
      </c>
      <c r="B27165" s="4" t="s">
        <v>5</v>
      </c>
      <c r="C27165" s="4" t="s">
        <v>7</v>
      </c>
      <c r="D27165" s="4" t="s">
        <v>7</v>
      </c>
      <c r="E27165" s="4" t="s">
        <v>7</v>
      </c>
      <c r="F27165" s="4" t="s">
        <v>14</v>
      </c>
      <c r="G27165" s="4" t="s">
        <v>14</v>
      </c>
      <c r="H27165" s="4" t="s">
        <v>14</v>
      </c>
    </row>
    <row r="27166" spans="1:8">
      <c r="A27166" t="n">
        <v>232116</v>
      </c>
      <c r="B27166" s="56" t="n">
        <v>61</v>
      </c>
      <c r="C27166" s="7" t="n">
        <v>13</v>
      </c>
      <c r="D27166" s="7" t="n">
        <v>65535</v>
      </c>
      <c r="E27166" s="7" t="n">
        <v>0</v>
      </c>
      <c r="F27166" s="7" t="n">
        <v>-1061788058</v>
      </c>
      <c r="G27166" s="7" t="n">
        <v>1079613850</v>
      </c>
      <c r="H27166" s="7" t="n">
        <v>1107374899</v>
      </c>
    </row>
    <row r="27167" spans="1:8">
      <c r="A27167" t="s">
        <v>4</v>
      </c>
      <c r="B27167" s="4" t="s">
        <v>5</v>
      </c>
      <c r="C27167" s="4" t="s">
        <v>7</v>
      </c>
      <c r="D27167" s="4" t="s">
        <v>7</v>
      </c>
      <c r="E27167" s="4" t="s">
        <v>7</v>
      </c>
      <c r="F27167" s="4" t="s">
        <v>14</v>
      </c>
      <c r="G27167" s="4" t="s">
        <v>14</v>
      </c>
      <c r="H27167" s="4" t="s">
        <v>14</v>
      </c>
    </row>
    <row r="27168" spans="1:8">
      <c r="A27168" t="n">
        <v>232135</v>
      </c>
      <c r="B27168" s="56" t="n">
        <v>61</v>
      </c>
      <c r="C27168" s="7" t="n">
        <v>80</v>
      </c>
      <c r="D27168" s="7" t="n">
        <v>65535</v>
      </c>
      <c r="E27168" s="7" t="n">
        <v>0</v>
      </c>
      <c r="F27168" s="7" t="n">
        <v>-1061788058</v>
      </c>
      <c r="G27168" s="7" t="n">
        <v>1079613850</v>
      </c>
      <c r="H27168" s="7" t="n">
        <v>1107374899</v>
      </c>
    </row>
    <row r="27169" spans="1:8">
      <c r="A27169" t="s">
        <v>4</v>
      </c>
      <c r="B27169" s="4" t="s">
        <v>5</v>
      </c>
      <c r="C27169" s="4" t="s">
        <v>7</v>
      </c>
      <c r="D27169" s="4" t="s">
        <v>7</v>
      </c>
      <c r="E27169" s="4" t="s">
        <v>7</v>
      </c>
      <c r="F27169" s="4" t="s">
        <v>14</v>
      </c>
      <c r="G27169" s="4" t="s">
        <v>14</v>
      </c>
      <c r="H27169" s="4" t="s">
        <v>14</v>
      </c>
    </row>
    <row r="27170" spans="1:8">
      <c r="A27170" t="n">
        <v>232154</v>
      </c>
      <c r="B27170" s="56" t="n">
        <v>61</v>
      </c>
      <c r="C27170" s="7" t="n">
        <v>83</v>
      </c>
      <c r="D27170" s="7" t="n">
        <v>65535</v>
      </c>
      <c r="E27170" s="7" t="n">
        <v>0</v>
      </c>
      <c r="F27170" s="7" t="n">
        <v>-1061788058</v>
      </c>
      <c r="G27170" s="7" t="n">
        <v>1079613850</v>
      </c>
      <c r="H27170" s="7" t="n">
        <v>1107374899</v>
      </c>
    </row>
    <row r="27171" spans="1:8">
      <c r="A27171" t="s">
        <v>4</v>
      </c>
      <c r="B27171" s="4" t="s">
        <v>5</v>
      </c>
      <c r="C27171" s="4" t="s">
        <v>7</v>
      </c>
      <c r="D27171" s="4" t="s">
        <v>7</v>
      </c>
      <c r="E27171" s="4" t="s">
        <v>7</v>
      </c>
      <c r="F27171" s="4" t="s">
        <v>14</v>
      </c>
      <c r="G27171" s="4" t="s">
        <v>14</v>
      </c>
      <c r="H27171" s="4" t="s">
        <v>14</v>
      </c>
    </row>
    <row r="27172" spans="1:8">
      <c r="A27172" t="n">
        <v>232173</v>
      </c>
      <c r="B27172" s="56" t="n">
        <v>61</v>
      </c>
      <c r="C27172" s="7" t="n">
        <v>18</v>
      </c>
      <c r="D27172" s="7" t="n">
        <v>65535</v>
      </c>
      <c r="E27172" s="7" t="n">
        <v>0</v>
      </c>
      <c r="F27172" s="7" t="n">
        <v>-1061788058</v>
      </c>
      <c r="G27172" s="7" t="n">
        <v>1079613850</v>
      </c>
      <c r="H27172" s="7" t="n">
        <v>1107374899</v>
      </c>
    </row>
    <row r="27173" spans="1:8">
      <c r="A27173" t="s">
        <v>4</v>
      </c>
      <c r="B27173" s="4" t="s">
        <v>5</v>
      </c>
      <c r="C27173" s="4" t="s">
        <v>8</v>
      </c>
      <c r="D27173" s="4" t="s">
        <v>8</v>
      </c>
      <c r="E27173" s="4" t="s">
        <v>13</v>
      </c>
      <c r="F27173" s="4" t="s">
        <v>13</v>
      </c>
      <c r="G27173" s="4" t="s">
        <v>13</v>
      </c>
      <c r="H27173" s="4" t="s">
        <v>7</v>
      </c>
    </row>
    <row r="27174" spans="1:8">
      <c r="A27174" t="n">
        <v>232192</v>
      </c>
      <c r="B27174" s="31" t="n">
        <v>45</v>
      </c>
      <c r="C27174" s="7" t="n">
        <v>2</v>
      </c>
      <c r="D27174" s="7" t="n">
        <v>3</v>
      </c>
      <c r="E27174" s="7" t="n">
        <v>-5.55000019073486</v>
      </c>
      <c r="F27174" s="7" t="n">
        <v>3.20000004768372</v>
      </c>
      <c r="G27174" s="7" t="n">
        <v>32.4500007629395</v>
      </c>
      <c r="H27174" s="7" t="n">
        <v>0</v>
      </c>
    </row>
    <row r="27175" spans="1:8">
      <c r="A27175" t="s">
        <v>4</v>
      </c>
      <c r="B27175" s="4" t="s">
        <v>5</v>
      </c>
      <c r="C27175" s="4" t="s">
        <v>8</v>
      </c>
      <c r="D27175" s="4" t="s">
        <v>8</v>
      </c>
      <c r="E27175" s="4" t="s">
        <v>13</v>
      </c>
      <c r="F27175" s="4" t="s">
        <v>13</v>
      </c>
      <c r="G27175" s="4" t="s">
        <v>13</v>
      </c>
      <c r="H27175" s="4" t="s">
        <v>7</v>
      </c>
      <c r="I27175" s="4" t="s">
        <v>8</v>
      </c>
    </row>
    <row r="27176" spans="1:8">
      <c r="A27176" t="n">
        <v>232209</v>
      </c>
      <c r="B27176" s="31" t="n">
        <v>45</v>
      </c>
      <c r="C27176" s="7" t="n">
        <v>4</v>
      </c>
      <c r="D27176" s="7" t="n">
        <v>3</v>
      </c>
      <c r="E27176" s="7" t="n">
        <v>20</v>
      </c>
      <c r="F27176" s="7" t="n">
        <v>75.25</v>
      </c>
      <c r="G27176" s="7" t="n">
        <v>0</v>
      </c>
      <c r="H27176" s="7" t="n">
        <v>0</v>
      </c>
      <c r="I27176" s="7" t="n">
        <v>0</v>
      </c>
    </row>
    <row r="27177" spans="1:8">
      <c r="A27177" t="s">
        <v>4</v>
      </c>
      <c r="B27177" s="4" t="s">
        <v>5</v>
      </c>
      <c r="C27177" s="4" t="s">
        <v>8</v>
      </c>
      <c r="D27177" s="4" t="s">
        <v>8</v>
      </c>
      <c r="E27177" s="4" t="s">
        <v>13</v>
      </c>
      <c r="F27177" s="4" t="s">
        <v>7</v>
      </c>
    </row>
    <row r="27178" spans="1:8">
      <c r="A27178" t="n">
        <v>232227</v>
      </c>
      <c r="B27178" s="31" t="n">
        <v>45</v>
      </c>
      <c r="C27178" s="7" t="n">
        <v>5</v>
      </c>
      <c r="D27178" s="7" t="n">
        <v>3</v>
      </c>
      <c r="E27178" s="7" t="n">
        <v>4.5</v>
      </c>
      <c r="F27178" s="7" t="n">
        <v>0</v>
      </c>
    </row>
    <row r="27179" spans="1:8">
      <c r="A27179" t="s">
        <v>4</v>
      </c>
      <c r="B27179" s="4" t="s">
        <v>5</v>
      </c>
      <c r="C27179" s="4" t="s">
        <v>8</v>
      </c>
      <c r="D27179" s="4" t="s">
        <v>8</v>
      </c>
      <c r="E27179" s="4" t="s">
        <v>13</v>
      </c>
      <c r="F27179" s="4" t="s">
        <v>7</v>
      </c>
    </row>
    <row r="27180" spans="1:8">
      <c r="A27180" t="n">
        <v>232236</v>
      </c>
      <c r="B27180" s="31" t="n">
        <v>45</v>
      </c>
      <c r="C27180" s="7" t="n">
        <v>11</v>
      </c>
      <c r="D27180" s="7" t="n">
        <v>3</v>
      </c>
      <c r="E27180" s="7" t="n">
        <v>23.1000003814697</v>
      </c>
      <c r="F27180" s="7" t="n">
        <v>0</v>
      </c>
    </row>
    <row r="27181" spans="1:8">
      <c r="A27181" t="s">
        <v>4</v>
      </c>
      <c r="B27181" s="4" t="s">
        <v>5</v>
      </c>
      <c r="C27181" s="4" t="s">
        <v>8</v>
      </c>
      <c r="D27181" s="4" t="s">
        <v>8</v>
      </c>
      <c r="E27181" s="4" t="s">
        <v>13</v>
      </c>
      <c r="F27181" s="4" t="s">
        <v>7</v>
      </c>
    </row>
    <row r="27182" spans="1:8">
      <c r="A27182" t="n">
        <v>232245</v>
      </c>
      <c r="B27182" s="31" t="n">
        <v>45</v>
      </c>
      <c r="C27182" s="7" t="n">
        <v>5</v>
      </c>
      <c r="D27182" s="7" t="n">
        <v>3</v>
      </c>
      <c r="E27182" s="7" t="n">
        <v>4</v>
      </c>
      <c r="F27182" s="7" t="n">
        <v>2000</v>
      </c>
    </row>
    <row r="27183" spans="1:8">
      <c r="A27183" t="s">
        <v>4</v>
      </c>
      <c r="B27183" s="4" t="s">
        <v>5</v>
      </c>
      <c r="C27183" s="4" t="s">
        <v>9</v>
      </c>
      <c r="D27183" s="4" t="s">
        <v>9</v>
      </c>
    </row>
    <row r="27184" spans="1:8">
      <c r="A27184" t="n">
        <v>232254</v>
      </c>
      <c r="B27184" s="26" t="n">
        <v>70</v>
      </c>
      <c r="C27184" s="7" t="s">
        <v>58</v>
      </c>
      <c r="D27184" s="7" t="s">
        <v>59</v>
      </c>
    </row>
    <row r="27185" spans="1:9">
      <c r="A27185" t="s">
        <v>4</v>
      </c>
      <c r="B27185" s="4" t="s">
        <v>5</v>
      </c>
      <c r="C27185" s="4" t="s">
        <v>9</v>
      </c>
      <c r="D27185" s="4" t="s">
        <v>9</v>
      </c>
    </row>
    <row r="27186" spans="1:9">
      <c r="A27186" t="n">
        <v>232275</v>
      </c>
      <c r="B27186" s="26" t="n">
        <v>70</v>
      </c>
      <c r="C27186" s="7" t="s">
        <v>376</v>
      </c>
      <c r="D27186" s="7" t="s">
        <v>59</v>
      </c>
    </row>
    <row r="27187" spans="1:9">
      <c r="A27187" t="s">
        <v>4</v>
      </c>
      <c r="B27187" s="4" t="s">
        <v>5</v>
      </c>
      <c r="C27187" s="4" t="s">
        <v>8</v>
      </c>
      <c r="D27187" s="4" t="s">
        <v>7</v>
      </c>
      <c r="E27187" s="4" t="s">
        <v>13</v>
      </c>
      <c r="F27187" s="4" t="s">
        <v>7</v>
      </c>
      <c r="G27187" s="4" t="s">
        <v>14</v>
      </c>
      <c r="H27187" s="4" t="s">
        <v>14</v>
      </c>
      <c r="I27187" s="4" t="s">
        <v>7</v>
      </c>
      <c r="J27187" s="4" t="s">
        <v>7</v>
      </c>
      <c r="K27187" s="4" t="s">
        <v>14</v>
      </c>
      <c r="L27187" s="4" t="s">
        <v>14</v>
      </c>
      <c r="M27187" s="4" t="s">
        <v>14</v>
      </c>
      <c r="N27187" s="4" t="s">
        <v>14</v>
      </c>
      <c r="O27187" s="4" t="s">
        <v>9</v>
      </c>
    </row>
    <row r="27188" spans="1:9">
      <c r="A27188" t="n">
        <v>232296</v>
      </c>
      <c r="B27188" s="16" t="n">
        <v>50</v>
      </c>
      <c r="C27188" s="7" t="n">
        <v>0</v>
      </c>
      <c r="D27188" s="7" t="n">
        <v>4537</v>
      </c>
      <c r="E27188" s="7" t="n">
        <v>0.600000023841858</v>
      </c>
      <c r="F27188" s="7" t="n">
        <v>0</v>
      </c>
      <c r="G27188" s="7" t="n">
        <v>0</v>
      </c>
      <c r="H27188" s="7" t="n">
        <v>0</v>
      </c>
      <c r="I27188" s="7" t="n">
        <v>0</v>
      </c>
      <c r="J27188" s="7" t="n">
        <v>65533</v>
      </c>
      <c r="K27188" s="7" t="n">
        <v>0</v>
      </c>
      <c r="L27188" s="7" t="n">
        <v>0</v>
      </c>
      <c r="M27188" s="7" t="n">
        <v>0</v>
      </c>
      <c r="N27188" s="7" t="n">
        <v>0</v>
      </c>
      <c r="O27188" s="7" t="s">
        <v>15</v>
      </c>
    </row>
    <row r="27189" spans="1:9">
      <c r="A27189" t="s">
        <v>4</v>
      </c>
      <c r="B27189" s="4" t="s">
        <v>5</v>
      </c>
      <c r="C27189" s="4" t="s">
        <v>7</v>
      </c>
      <c r="D27189" s="4" t="s">
        <v>8</v>
      </c>
      <c r="E27189" s="4" t="s">
        <v>9</v>
      </c>
      <c r="F27189" s="4" t="s">
        <v>13</v>
      </c>
      <c r="G27189" s="4" t="s">
        <v>13</v>
      </c>
      <c r="H27189" s="4" t="s">
        <v>13</v>
      </c>
    </row>
    <row r="27190" spans="1:9">
      <c r="A27190" t="n">
        <v>232335</v>
      </c>
      <c r="B27190" s="52" t="n">
        <v>48</v>
      </c>
      <c r="C27190" s="7" t="n">
        <v>13</v>
      </c>
      <c r="D27190" s="7" t="n">
        <v>0</v>
      </c>
      <c r="E27190" s="7" t="s">
        <v>355</v>
      </c>
      <c r="F27190" s="7" t="n">
        <v>0</v>
      </c>
      <c r="G27190" s="7" t="n">
        <v>1</v>
      </c>
      <c r="H27190" s="7" t="n">
        <v>0</v>
      </c>
    </row>
    <row r="27191" spans="1:9">
      <c r="A27191" t="s">
        <v>4</v>
      </c>
      <c r="B27191" s="4" t="s">
        <v>5</v>
      </c>
      <c r="C27191" s="4" t="s">
        <v>8</v>
      </c>
      <c r="D27191" s="4" t="s">
        <v>7</v>
      </c>
      <c r="E27191" s="4" t="s">
        <v>13</v>
      </c>
    </row>
    <row r="27192" spans="1:9">
      <c r="A27192" t="n">
        <v>232359</v>
      </c>
      <c r="B27192" s="27" t="n">
        <v>58</v>
      </c>
      <c r="C27192" s="7" t="n">
        <v>100</v>
      </c>
      <c r="D27192" s="7" t="n">
        <v>1000</v>
      </c>
      <c r="E27192" s="7" t="n">
        <v>1</v>
      </c>
    </row>
    <row r="27193" spans="1:9">
      <c r="A27193" t="s">
        <v>4</v>
      </c>
      <c r="B27193" s="4" t="s">
        <v>5</v>
      </c>
      <c r="C27193" s="4" t="s">
        <v>8</v>
      </c>
      <c r="D27193" s="4" t="s">
        <v>7</v>
      </c>
    </row>
    <row r="27194" spans="1:9">
      <c r="A27194" t="n">
        <v>232367</v>
      </c>
      <c r="B27194" s="27" t="n">
        <v>58</v>
      </c>
      <c r="C27194" s="7" t="n">
        <v>255</v>
      </c>
      <c r="D27194" s="7" t="n">
        <v>0</v>
      </c>
    </row>
    <row r="27195" spans="1:9">
      <c r="A27195" t="s">
        <v>4</v>
      </c>
      <c r="B27195" s="4" t="s">
        <v>5</v>
      </c>
      <c r="C27195" s="4" t="s">
        <v>8</v>
      </c>
      <c r="D27195" s="4" t="s">
        <v>7</v>
      </c>
    </row>
    <row r="27196" spans="1:9">
      <c r="A27196" t="n">
        <v>232371</v>
      </c>
      <c r="B27196" s="31" t="n">
        <v>45</v>
      </c>
      <c r="C27196" s="7" t="n">
        <v>7</v>
      </c>
      <c r="D27196" s="7" t="n">
        <v>255</v>
      </c>
    </row>
    <row r="27197" spans="1:9">
      <c r="A27197" t="s">
        <v>4</v>
      </c>
      <c r="B27197" s="4" t="s">
        <v>5</v>
      </c>
      <c r="C27197" s="4" t="s">
        <v>8</v>
      </c>
      <c r="D27197" s="4" t="s">
        <v>7</v>
      </c>
      <c r="E27197" s="4" t="s">
        <v>13</v>
      </c>
    </row>
    <row r="27198" spans="1:9">
      <c r="A27198" t="n">
        <v>232375</v>
      </c>
      <c r="B27198" s="27" t="n">
        <v>58</v>
      </c>
      <c r="C27198" s="7" t="n">
        <v>0</v>
      </c>
      <c r="D27198" s="7" t="n">
        <v>300</v>
      </c>
      <c r="E27198" s="7" t="n">
        <v>0.300000011920929</v>
      </c>
    </row>
    <row r="27199" spans="1:9">
      <c r="A27199" t="s">
        <v>4</v>
      </c>
      <c r="B27199" s="4" t="s">
        <v>5</v>
      </c>
      <c r="C27199" s="4" t="s">
        <v>8</v>
      </c>
      <c r="D27199" s="4" t="s">
        <v>7</v>
      </c>
    </row>
    <row r="27200" spans="1:9">
      <c r="A27200" t="n">
        <v>232383</v>
      </c>
      <c r="B27200" s="27" t="n">
        <v>58</v>
      </c>
      <c r="C27200" s="7" t="n">
        <v>255</v>
      </c>
      <c r="D27200" s="7" t="n">
        <v>0</v>
      </c>
    </row>
    <row r="27201" spans="1:15">
      <c r="A27201" t="s">
        <v>4</v>
      </c>
      <c r="B27201" s="4" t="s">
        <v>5</v>
      </c>
      <c r="C27201" s="4" t="s">
        <v>8</v>
      </c>
      <c r="D27201" s="4" t="s">
        <v>8</v>
      </c>
      <c r="E27201" s="4" t="s">
        <v>7</v>
      </c>
      <c r="F27201" s="4" t="s">
        <v>7</v>
      </c>
      <c r="G27201" s="4" t="s">
        <v>7</v>
      </c>
      <c r="H27201" s="4" t="s">
        <v>7</v>
      </c>
      <c r="I27201" s="4" t="s">
        <v>7</v>
      </c>
      <c r="J27201" s="4" t="s">
        <v>7</v>
      </c>
      <c r="K27201" s="4" t="s">
        <v>7</v>
      </c>
    </row>
    <row r="27202" spans="1:15">
      <c r="A27202" t="n">
        <v>232387</v>
      </c>
      <c r="B27202" s="35" t="n">
        <v>114</v>
      </c>
      <c r="C27202" s="7" t="n">
        <v>0</v>
      </c>
      <c r="D27202" s="7" t="n">
        <v>1</v>
      </c>
      <c r="E27202" s="7" t="n">
        <v>27</v>
      </c>
      <c r="F27202" s="7" t="n">
        <v>28</v>
      </c>
      <c r="G27202" s="7" t="n">
        <v>29</v>
      </c>
      <c r="H27202" s="7" t="n">
        <v>30</v>
      </c>
      <c r="I27202" s="7" t="n">
        <v>9999</v>
      </c>
      <c r="J27202" s="7" t="n">
        <v>9999</v>
      </c>
      <c r="K27202" s="7" t="n">
        <v>9999</v>
      </c>
    </row>
    <row r="27203" spans="1:15">
      <c r="A27203" t="s">
        <v>4</v>
      </c>
      <c r="B27203" s="4" t="s">
        <v>5</v>
      </c>
      <c r="C27203" s="4" t="s">
        <v>8</v>
      </c>
    </row>
    <row r="27204" spans="1:15">
      <c r="A27204" t="n">
        <v>232404</v>
      </c>
      <c r="B27204" s="35" t="n">
        <v>114</v>
      </c>
      <c r="C27204" s="7" t="n">
        <v>1</v>
      </c>
    </row>
    <row r="27205" spans="1:15">
      <c r="A27205" t="s">
        <v>4</v>
      </c>
      <c r="B27205" s="4" t="s">
        <v>5</v>
      </c>
      <c r="C27205" s="4" t="s">
        <v>7</v>
      </c>
    </row>
    <row r="27206" spans="1:15">
      <c r="A27206" t="n">
        <v>232406</v>
      </c>
      <c r="B27206" s="25" t="n">
        <v>16</v>
      </c>
      <c r="C27206" s="7" t="n">
        <v>500</v>
      </c>
    </row>
    <row r="27207" spans="1:15">
      <c r="A27207" t="s">
        <v>4</v>
      </c>
      <c r="B27207" s="4" t="s">
        <v>5</v>
      </c>
      <c r="C27207" s="4" t="s">
        <v>7</v>
      </c>
    </row>
    <row r="27208" spans="1:15">
      <c r="A27208" t="n">
        <v>232409</v>
      </c>
      <c r="B27208" s="25" t="n">
        <v>16</v>
      </c>
      <c r="C27208" s="7" t="n">
        <v>500</v>
      </c>
    </row>
    <row r="27209" spans="1:15">
      <c r="A27209" t="s">
        <v>4</v>
      </c>
      <c r="B27209" s="4" t="s">
        <v>5</v>
      </c>
      <c r="C27209" s="4" t="s">
        <v>8</v>
      </c>
      <c r="D27209" s="4" t="s">
        <v>7</v>
      </c>
      <c r="E27209" s="4" t="s">
        <v>13</v>
      </c>
    </row>
    <row r="27210" spans="1:15">
      <c r="A27210" t="n">
        <v>232412</v>
      </c>
      <c r="B27210" s="27" t="n">
        <v>58</v>
      </c>
      <c r="C27210" s="7" t="n">
        <v>100</v>
      </c>
      <c r="D27210" s="7" t="n">
        <v>300</v>
      </c>
      <c r="E27210" s="7" t="n">
        <v>0.300000011920929</v>
      </c>
    </row>
    <row r="27211" spans="1:15">
      <c r="A27211" t="s">
        <v>4</v>
      </c>
      <c r="B27211" s="4" t="s">
        <v>5</v>
      </c>
      <c r="C27211" s="4" t="s">
        <v>8</v>
      </c>
      <c r="D27211" s="4" t="s">
        <v>7</v>
      </c>
    </row>
    <row r="27212" spans="1:15">
      <c r="A27212" t="n">
        <v>232420</v>
      </c>
      <c r="B27212" s="27" t="n">
        <v>58</v>
      </c>
      <c r="C27212" s="7" t="n">
        <v>255</v>
      </c>
      <c r="D27212" s="7" t="n">
        <v>0</v>
      </c>
    </row>
    <row r="27213" spans="1:15">
      <c r="A27213" t="s">
        <v>4</v>
      </c>
      <c r="B27213" s="4" t="s">
        <v>5</v>
      </c>
      <c r="C27213" s="4" t="s">
        <v>8</v>
      </c>
      <c r="D27213" s="4" t="s">
        <v>7</v>
      </c>
      <c r="E27213" s="4" t="s">
        <v>13</v>
      </c>
    </row>
    <row r="27214" spans="1:15">
      <c r="A27214" t="n">
        <v>232424</v>
      </c>
      <c r="B27214" s="27" t="n">
        <v>58</v>
      </c>
      <c r="C27214" s="7" t="n">
        <v>101</v>
      </c>
      <c r="D27214" s="7" t="n">
        <v>300</v>
      </c>
      <c r="E27214" s="7" t="n">
        <v>1</v>
      </c>
    </row>
    <row r="27215" spans="1:15">
      <c r="A27215" t="s">
        <v>4</v>
      </c>
      <c r="B27215" s="4" t="s">
        <v>5</v>
      </c>
      <c r="C27215" s="4" t="s">
        <v>8</v>
      </c>
      <c r="D27215" s="4" t="s">
        <v>7</v>
      </c>
    </row>
    <row r="27216" spans="1:15">
      <c r="A27216" t="n">
        <v>232432</v>
      </c>
      <c r="B27216" s="27" t="n">
        <v>58</v>
      </c>
      <c r="C27216" s="7" t="n">
        <v>254</v>
      </c>
      <c r="D27216" s="7" t="n">
        <v>0</v>
      </c>
    </row>
    <row r="27217" spans="1:11">
      <c r="A27217" t="s">
        <v>4</v>
      </c>
      <c r="B27217" s="4" t="s">
        <v>5</v>
      </c>
      <c r="C27217" s="4" t="s">
        <v>7</v>
      </c>
      <c r="D27217" s="4" t="s">
        <v>13</v>
      </c>
      <c r="E27217" s="4" t="s">
        <v>13</v>
      </c>
      <c r="F27217" s="4" t="s">
        <v>13</v>
      </c>
      <c r="G27217" s="4" t="s">
        <v>13</v>
      </c>
    </row>
    <row r="27218" spans="1:11">
      <c r="A27218" t="n">
        <v>232436</v>
      </c>
      <c r="B27218" s="46" t="n">
        <v>46</v>
      </c>
      <c r="C27218" s="7" t="n">
        <v>0</v>
      </c>
      <c r="D27218" s="7" t="n">
        <v>-5.15999984741211</v>
      </c>
      <c r="E27218" s="7" t="n">
        <v>2</v>
      </c>
      <c r="F27218" s="7" t="n">
        <v>34.0200004577637</v>
      </c>
      <c r="G27218" s="7" t="n">
        <v>0</v>
      </c>
    </row>
    <row r="27219" spans="1:11">
      <c r="A27219" t="s">
        <v>4</v>
      </c>
      <c r="B27219" s="4" t="s">
        <v>5</v>
      </c>
      <c r="C27219" s="4" t="s">
        <v>7</v>
      </c>
      <c r="D27219" s="4" t="s">
        <v>13</v>
      </c>
      <c r="E27219" s="4" t="s">
        <v>13</v>
      </c>
      <c r="F27219" s="4" t="s">
        <v>13</v>
      </c>
      <c r="G27219" s="4" t="s">
        <v>13</v>
      </c>
    </row>
    <row r="27220" spans="1:11">
      <c r="A27220" t="n">
        <v>232455</v>
      </c>
      <c r="B27220" s="46" t="n">
        <v>46</v>
      </c>
      <c r="C27220" s="7" t="n">
        <v>1</v>
      </c>
      <c r="D27220" s="7" t="n">
        <v>-4.90000009536743</v>
      </c>
      <c r="E27220" s="7" t="n">
        <v>2</v>
      </c>
      <c r="F27220" s="7" t="n">
        <v>32.7999992370605</v>
      </c>
      <c r="G27220" s="7" t="n">
        <v>0</v>
      </c>
    </row>
    <row r="27221" spans="1:11">
      <c r="A27221" t="s">
        <v>4</v>
      </c>
      <c r="B27221" s="4" t="s">
        <v>5</v>
      </c>
      <c r="C27221" s="4" t="s">
        <v>7</v>
      </c>
      <c r="D27221" s="4" t="s">
        <v>13</v>
      </c>
      <c r="E27221" s="4" t="s">
        <v>13</v>
      </c>
      <c r="F27221" s="4" t="s">
        <v>13</v>
      </c>
      <c r="G27221" s="4" t="s">
        <v>13</v>
      </c>
    </row>
    <row r="27222" spans="1:11">
      <c r="A27222" t="n">
        <v>232474</v>
      </c>
      <c r="B27222" s="46" t="n">
        <v>46</v>
      </c>
      <c r="C27222" s="7" t="n">
        <v>2</v>
      </c>
      <c r="D27222" s="7" t="n">
        <v>-4.26999998092651</v>
      </c>
      <c r="E27222" s="7" t="n">
        <v>2</v>
      </c>
      <c r="F27222" s="7" t="n">
        <v>33.9300003051758</v>
      </c>
      <c r="G27222" s="7" t="n">
        <v>0</v>
      </c>
    </row>
    <row r="27223" spans="1:11">
      <c r="A27223" t="s">
        <v>4</v>
      </c>
      <c r="B27223" s="4" t="s">
        <v>5</v>
      </c>
      <c r="C27223" s="4" t="s">
        <v>7</v>
      </c>
      <c r="D27223" s="4" t="s">
        <v>13</v>
      </c>
      <c r="E27223" s="4" t="s">
        <v>13</v>
      </c>
      <c r="F27223" s="4" t="s">
        <v>13</v>
      </c>
      <c r="G27223" s="4" t="s">
        <v>13</v>
      </c>
    </row>
    <row r="27224" spans="1:11">
      <c r="A27224" t="n">
        <v>232493</v>
      </c>
      <c r="B27224" s="46" t="n">
        <v>46</v>
      </c>
      <c r="C27224" s="7" t="n">
        <v>3</v>
      </c>
      <c r="D27224" s="7" t="n">
        <v>-6.17000007629395</v>
      </c>
      <c r="E27224" s="7" t="n">
        <v>2</v>
      </c>
      <c r="F27224" s="7" t="n">
        <v>34.4199981689453</v>
      </c>
      <c r="G27224" s="7" t="n">
        <v>0</v>
      </c>
    </row>
    <row r="27225" spans="1:11">
      <c r="A27225" t="s">
        <v>4</v>
      </c>
      <c r="B27225" s="4" t="s">
        <v>5</v>
      </c>
      <c r="C27225" s="4" t="s">
        <v>7</v>
      </c>
      <c r="D27225" s="4" t="s">
        <v>13</v>
      </c>
      <c r="E27225" s="4" t="s">
        <v>13</v>
      </c>
      <c r="F27225" s="4" t="s">
        <v>13</v>
      </c>
      <c r="G27225" s="4" t="s">
        <v>13</v>
      </c>
    </row>
    <row r="27226" spans="1:11">
      <c r="A27226" t="n">
        <v>232512</v>
      </c>
      <c r="B27226" s="46" t="n">
        <v>46</v>
      </c>
      <c r="C27226" s="7" t="n">
        <v>4</v>
      </c>
      <c r="D27226" s="7" t="n">
        <v>-3.42000007629395</v>
      </c>
      <c r="E27226" s="7" t="n">
        <v>2</v>
      </c>
      <c r="F27226" s="7" t="n">
        <v>32.4300003051758</v>
      </c>
      <c r="G27226" s="7" t="n">
        <v>0</v>
      </c>
    </row>
    <row r="27227" spans="1:11">
      <c r="A27227" t="s">
        <v>4</v>
      </c>
      <c r="B27227" s="4" t="s">
        <v>5</v>
      </c>
      <c r="C27227" s="4" t="s">
        <v>7</v>
      </c>
      <c r="D27227" s="4" t="s">
        <v>13</v>
      </c>
      <c r="E27227" s="4" t="s">
        <v>13</v>
      </c>
      <c r="F27227" s="4" t="s">
        <v>13</v>
      </c>
      <c r="G27227" s="4" t="s">
        <v>13</v>
      </c>
    </row>
    <row r="27228" spans="1:11">
      <c r="A27228" t="n">
        <v>232531</v>
      </c>
      <c r="B27228" s="46" t="n">
        <v>46</v>
      </c>
      <c r="C27228" s="7" t="n">
        <v>5</v>
      </c>
      <c r="D27228" s="7" t="n">
        <v>-4.38000011444092</v>
      </c>
      <c r="E27228" s="7" t="n">
        <v>2</v>
      </c>
      <c r="F27228" s="7" t="n">
        <v>35.2099990844727</v>
      </c>
      <c r="G27228" s="7" t="n">
        <v>0</v>
      </c>
    </row>
    <row r="27229" spans="1:11">
      <c r="A27229" t="s">
        <v>4</v>
      </c>
      <c r="B27229" s="4" t="s">
        <v>5</v>
      </c>
      <c r="C27229" s="4" t="s">
        <v>7</v>
      </c>
      <c r="D27229" s="4" t="s">
        <v>13</v>
      </c>
      <c r="E27229" s="4" t="s">
        <v>13</v>
      </c>
      <c r="F27229" s="4" t="s">
        <v>13</v>
      </c>
      <c r="G27229" s="4" t="s">
        <v>13</v>
      </c>
    </row>
    <row r="27230" spans="1:11">
      <c r="A27230" t="n">
        <v>232550</v>
      </c>
      <c r="B27230" s="46" t="n">
        <v>46</v>
      </c>
      <c r="C27230" s="7" t="n">
        <v>6</v>
      </c>
      <c r="D27230" s="7" t="n">
        <v>-2.76999998092651</v>
      </c>
      <c r="E27230" s="7" t="n">
        <v>2</v>
      </c>
      <c r="F27230" s="7" t="n">
        <v>33.1199989318848</v>
      </c>
      <c r="G27230" s="7" t="n">
        <v>0</v>
      </c>
    </row>
    <row r="27231" spans="1:11">
      <c r="A27231" t="s">
        <v>4</v>
      </c>
      <c r="B27231" s="4" t="s">
        <v>5</v>
      </c>
      <c r="C27231" s="4" t="s">
        <v>7</v>
      </c>
      <c r="D27231" s="4" t="s">
        <v>13</v>
      </c>
      <c r="E27231" s="4" t="s">
        <v>13</v>
      </c>
      <c r="F27231" s="4" t="s">
        <v>13</v>
      </c>
      <c r="G27231" s="4" t="s">
        <v>13</v>
      </c>
    </row>
    <row r="27232" spans="1:11">
      <c r="A27232" t="n">
        <v>232569</v>
      </c>
      <c r="B27232" s="46" t="n">
        <v>46</v>
      </c>
      <c r="C27232" s="7" t="n">
        <v>7</v>
      </c>
      <c r="D27232" s="7" t="n">
        <v>-5.05000019073486</v>
      </c>
      <c r="E27232" s="7" t="n">
        <v>2</v>
      </c>
      <c r="F27232" s="7" t="n">
        <v>35.4500007629395</v>
      </c>
      <c r="G27232" s="7" t="n">
        <v>0</v>
      </c>
    </row>
    <row r="27233" spans="1:7">
      <c r="A27233" t="s">
        <v>4</v>
      </c>
      <c r="B27233" s="4" t="s">
        <v>5</v>
      </c>
      <c r="C27233" s="4" t="s">
        <v>7</v>
      </c>
      <c r="D27233" s="4" t="s">
        <v>13</v>
      </c>
      <c r="E27233" s="4" t="s">
        <v>13</v>
      </c>
      <c r="F27233" s="4" t="s">
        <v>13</v>
      </c>
      <c r="G27233" s="4" t="s">
        <v>13</v>
      </c>
    </row>
    <row r="27234" spans="1:7">
      <c r="A27234" t="n">
        <v>232588</v>
      </c>
      <c r="B27234" s="46" t="n">
        <v>46</v>
      </c>
      <c r="C27234" s="7" t="n">
        <v>8</v>
      </c>
      <c r="D27234" s="7" t="n">
        <v>-3.46000003814697</v>
      </c>
      <c r="E27234" s="7" t="n">
        <v>2</v>
      </c>
      <c r="F27234" s="7" t="n">
        <v>33.75</v>
      </c>
      <c r="G27234" s="7" t="n">
        <v>0</v>
      </c>
    </row>
    <row r="27235" spans="1:7">
      <c r="A27235" t="s">
        <v>4</v>
      </c>
      <c r="B27235" s="4" t="s">
        <v>5</v>
      </c>
      <c r="C27235" s="4" t="s">
        <v>7</v>
      </c>
      <c r="D27235" s="4" t="s">
        <v>13</v>
      </c>
      <c r="E27235" s="4" t="s">
        <v>13</v>
      </c>
      <c r="F27235" s="4" t="s">
        <v>13</v>
      </c>
      <c r="G27235" s="4" t="s">
        <v>13</v>
      </c>
    </row>
    <row r="27236" spans="1:7">
      <c r="A27236" t="n">
        <v>232607</v>
      </c>
      <c r="B27236" s="46" t="n">
        <v>46</v>
      </c>
      <c r="C27236" s="7" t="n">
        <v>9</v>
      </c>
      <c r="D27236" s="7" t="n">
        <v>-3.75999999046326</v>
      </c>
      <c r="E27236" s="7" t="n">
        <v>2</v>
      </c>
      <c r="F27236" s="7" t="n">
        <v>33.2400016784668</v>
      </c>
      <c r="G27236" s="7" t="n">
        <v>0</v>
      </c>
    </row>
    <row r="27237" spans="1:7">
      <c r="A27237" t="s">
        <v>4</v>
      </c>
      <c r="B27237" s="4" t="s">
        <v>5</v>
      </c>
      <c r="C27237" s="4" t="s">
        <v>7</v>
      </c>
      <c r="D27237" s="4" t="s">
        <v>13</v>
      </c>
      <c r="E27237" s="4" t="s">
        <v>13</v>
      </c>
      <c r="F27237" s="4" t="s">
        <v>13</v>
      </c>
      <c r="G27237" s="4" t="s">
        <v>13</v>
      </c>
    </row>
    <row r="27238" spans="1:7">
      <c r="A27238" t="n">
        <v>232626</v>
      </c>
      <c r="B27238" s="46" t="n">
        <v>46</v>
      </c>
      <c r="C27238" s="7" t="n">
        <v>7032</v>
      </c>
      <c r="D27238" s="7" t="n">
        <v>-4.63000011444092</v>
      </c>
      <c r="E27238" s="7" t="n">
        <v>2</v>
      </c>
      <c r="F27238" s="7" t="n">
        <v>35.3899993896484</v>
      </c>
      <c r="G27238" s="7" t="n">
        <v>0</v>
      </c>
    </row>
    <row r="27239" spans="1:7">
      <c r="A27239" t="s">
        <v>4</v>
      </c>
      <c r="B27239" s="4" t="s">
        <v>5</v>
      </c>
      <c r="C27239" s="4" t="s">
        <v>7</v>
      </c>
      <c r="D27239" s="4" t="s">
        <v>13</v>
      </c>
      <c r="E27239" s="4" t="s">
        <v>14</v>
      </c>
      <c r="F27239" s="4" t="s">
        <v>13</v>
      </c>
      <c r="G27239" s="4" t="s">
        <v>13</v>
      </c>
      <c r="H27239" s="4" t="s">
        <v>8</v>
      </c>
    </row>
    <row r="27240" spans="1:7">
      <c r="A27240" t="n">
        <v>232645</v>
      </c>
      <c r="B27240" s="87" t="n">
        <v>100</v>
      </c>
      <c r="C27240" s="7" t="n">
        <v>0</v>
      </c>
      <c r="D27240" s="7" t="n">
        <v>-5.69999980926514</v>
      </c>
      <c r="E27240" s="7" t="n">
        <v>1078774989</v>
      </c>
      <c r="F27240" s="7" t="n">
        <v>32.2999992370605</v>
      </c>
      <c r="G27240" s="7" t="n">
        <v>0</v>
      </c>
      <c r="H27240" s="7" t="n">
        <v>0</v>
      </c>
    </row>
    <row r="27241" spans="1:7">
      <c r="A27241" t="s">
        <v>4</v>
      </c>
      <c r="B27241" s="4" t="s">
        <v>5</v>
      </c>
      <c r="C27241" s="4" t="s">
        <v>7</v>
      </c>
      <c r="D27241" s="4" t="s">
        <v>13</v>
      </c>
      <c r="E27241" s="4" t="s">
        <v>14</v>
      </c>
      <c r="F27241" s="4" t="s">
        <v>13</v>
      </c>
      <c r="G27241" s="4" t="s">
        <v>13</v>
      </c>
      <c r="H27241" s="4" t="s">
        <v>8</v>
      </c>
    </row>
    <row r="27242" spans="1:7">
      <c r="A27242" t="n">
        <v>232665</v>
      </c>
      <c r="B27242" s="87" t="n">
        <v>100</v>
      </c>
      <c r="C27242" s="7" t="n">
        <v>1</v>
      </c>
      <c r="D27242" s="7" t="n">
        <v>-5.69999980926514</v>
      </c>
      <c r="E27242" s="7" t="n">
        <v>1078774989</v>
      </c>
      <c r="F27242" s="7" t="n">
        <v>32.2999992370605</v>
      </c>
      <c r="G27242" s="7" t="n">
        <v>0</v>
      </c>
      <c r="H27242" s="7" t="n">
        <v>0</v>
      </c>
    </row>
    <row r="27243" spans="1:7">
      <c r="A27243" t="s">
        <v>4</v>
      </c>
      <c r="B27243" s="4" t="s">
        <v>5</v>
      </c>
      <c r="C27243" s="4" t="s">
        <v>7</v>
      </c>
      <c r="D27243" s="4" t="s">
        <v>13</v>
      </c>
      <c r="E27243" s="4" t="s">
        <v>14</v>
      </c>
      <c r="F27243" s="4" t="s">
        <v>13</v>
      </c>
      <c r="G27243" s="4" t="s">
        <v>13</v>
      </c>
      <c r="H27243" s="4" t="s">
        <v>8</v>
      </c>
    </row>
    <row r="27244" spans="1:7">
      <c r="A27244" t="n">
        <v>232685</v>
      </c>
      <c r="B27244" s="87" t="n">
        <v>100</v>
      </c>
      <c r="C27244" s="7" t="n">
        <v>2</v>
      </c>
      <c r="D27244" s="7" t="n">
        <v>-5.69999980926514</v>
      </c>
      <c r="E27244" s="7" t="n">
        <v>1078774989</v>
      </c>
      <c r="F27244" s="7" t="n">
        <v>32.2999992370605</v>
      </c>
      <c r="G27244" s="7" t="n">
        <v>0</v>
      </c>
      <c r="H27244" s="7" t="n">
        <v>0</v>
      </c>
    </row>
    <row r="27245" spans="1:7">
      <c r="A27245" t="s">
        <v>4</v>
      </c>
      <c r="B27245" s="4" t="s">
        <v>5</v>
      </c>
      <c r="C27245" s="4" t="s">
        <v>7</v>
      </c>
      <c r="D27245" s="4" t="s">
        <v>13</v>
      </c>
      <c r="E27245" s="4" t="s">
        <v>14</v>
      </c>
      <c r="F27245" s="4" t="s">
        <v>13</v>
      </c>
      <c r="G27245" s="4" t="s">
        <v>13</v>
      </c>
      <c r="H27245" s="4" t="s">
        <v>8</v>
      </c>
    </row>
    <row r="27246" spans="1:7">
      <c r="A27246" t="n">
        <v>232705</v>
      </c>
      <c r="B27246" s="87" t="n">
        <v>100</v>
      </c>
      <c r="C27246" s="7" t="n">
        <v>3</v>
      </c>
      <c r="D27246" s="7" t="n">
        <v>-5.69999980926514</v>
      </c>
      <c r="E27246" s="7" t="n">
        <v>1078774989</v>
      </c>
      <c r="F27246" s="7" t="n">
        <v>32.2999992370605</v>
      </c>
      <c r="G27246" s="7" t="n">
        <v>0</v>
      </c>
      <c r="H27246" s="7" t="n">
        <v>0</v>
      </c>
    </row>
    <row r="27247" spans="1:7">
      <c r="A27247" t="s">
        <v>4</v>
      </c>
      <c r="B27247" s="4" t="s">
        <v>5</v>
      </c>
      <c r="C27247" s="4" t="s">
        <v>7</v>
      </c>
      <c r="D27247" s="4" t="s">
        <v>13</v>
      </c>
      <c r="E27247" s="4" t="s">
        <v>14</v>
      </c>
      <c r="F27247" s="4" t="s">
        <v>13</v>
      </c>
      <c r="G27247" s="4" t="s">
        <v>13</v>
      </c>
      <c r="H27247" s="4" t="s">
        <v>8</v>
      </c>
    </row>
    <row r="27248" spans="1:7">
      <c r="A27248" t="n">
        <v>232725</v>
      </c>
      <c r="B27248" s="87" t="n">
        <v>100</v>
      </c>
      <c r="C27248" s="7" t="n">
        <v>4</v>
      </c>
      <c r="D27248" s="7" t="n">
        <v>-5.69999980926514</v>
      </c>
      <c r="E27248" s="7" t="n">
        <v>1078774989</v>
      </c>
      <c r="F27248" s="7" t="n">
        <v>32.2999992370605</v>
      </c>
      <c r="G27248" s="7" t="n">
        <v>0</v>
      </c>
      <c r="H27248" s="7" t="n">
        <v>0</v>
      </c>
    </row>
    <row r="27249" spans="1:8">
      <c r="A27249" t="s">
        <v>4</v>
      </c>
      <c r="B27249" s="4" t="s">
        <v>5</v>
      </c>
      <c r="C27249" s="4" t="s">
        <v>7</v>
      </c>
      <c r="D27249" s="4" t="s">
        <v>13</v>
      </c>
      <c r="E27249" s="4" t="s">
        <v>14</v>
      </c>
      <c r="F27249" s="4" t="s">
        <v>13</v>
      </c>
      <c r="G27249" s="4" t="s">
        <v>13</v>
      </c>
      <c r="H27249" s="4" t="s">
        <v>8</v>
      </c>
    </row>
    <row r="27250" spans="1:8">
      <c r="A27250" t="n">
        <v>232745</v>
      </c>
      <c r="B27250" s="87" t="n">
        <v>100</v>
      </c>
      <c r="C27250" s="7" t="n">
        <v>5</v>
      </c>
      <c r="D27250" s="7" t="n">
        <v>-5.69999980926514</v>
      </c>
      <c r="E27250" s="7" t="n">
        <v>1078774989</v>
      </c>
      <c r="F27250" s="7" t="n">
        <v>32.2999992370605</v>
      </c>
      <c r="G27250" s="7" t="n">
        <v>0</v>
      </c>
      <c r="H27250" s="7" t="n">
        <v>0</v>
      </c>
    </row>
    <row r="27251" spans="1:8">
      <c r="A27251" t="s">
        <v>4</v>
      </c>
      <c r="B27251" s="4" t="s">
        <v>5</v>
      </c>
      <c r="C27251" s="4" t="s">
        <v>7</v>
      </c>
      <c r="D27251" s="4" t="s">
        <v>13</v>
      </c>
      <c r="E27251" s="4" t="s">
        <v>14</v>
      </c>
      <c r="F27251" s="4" t="s">
        <v>13</v>
      </c>
      <c r="G27251" s="4" t="s">
        <v>13</v>
      </c>
      <c r="H27251" s="4" t="s">
        <v>8</v>
      </c>
    </row>
    <row r="27252" spans="1:8">
      <c r="A27252" t="n">
        <v>232765</v>
      </c>
      <c r="B27252" s="87" t="n">
        <v>100</v>
      </c>
      <c r="C27252" s="7" t="n">
        <v>6</v>
      </c>
      <c r="D27252" s="7" t="n">
        <v>-5.69999980926514</v>
      </c>
      <c r="E27252" s="7" t="n">
        <v>1078774989</v>
      </c>
      <c r="F27252" s="7" t="n">
        <v>32.2999992370605</v>
      </c>
      <c r="G27252" s="7" t="n">
        <v>0</v>
      </c>
      <c r="H27252" s="7" t="n">
        <v>0</v>
      </c>
    </row>
    <row r="27253" spans="1:8">
      <c r="A27253" t="s">
        <v>4</v>
      </c>
      <c r="B27253" s="4" t="s">
        <v>5</v>
      </c>
      <c r="C27253" s="4" t="s">
        <v>7</v>
      </c>
      <c r="D27253" s="4" t="s">
        <v>13</v>
      </c>
      <c r="E27253" s="4" t="s">
        <v>14</v>
      </c>
      <c r="F27253" s="4" t="s">
        <v>13</v>
      </c>
      <c r="G27253" s="4" t="s">
        <v>13</v>
      </c>
      <c r="H27253" s="4" t="s">
        <v>8</v>
      </c>
    </row>
    <row r="27254" spans="1:8">
      <c r="A27254" t="n">
        <v>232785</v>
      </c>
      <c r="B27254" s="87" t="n">
        <v>100</v>
      </c>
      <c r="C27254" s="7" t="n">
        <v>7</v>
      </c>
      <c r="D27254" s="7" t="n">
        <v>-5.69999980926514</v>
      </c>
      <c r="E27254" s="7" t="n">
        <v>1078774989</v>
      </c>
      <c r="F27254" s="7" t="n">
        <v>32.2999992370605</v>
      </c>
      <c r="G27254" s="7" t="n">
        <v>0</v>
      </c>
      <c r="H27254" s="7" t="n">
        <v>0</v>
      </c>
    </row>
    <row r="27255" spans="1:8">
      <c r="A27255" t="s">
        <v>4</v>
      </c>
      <c r="B27255" s="4" t="s">
        <v>5</v>
      </c>
      <c r="C27255" s="4" t="s">
        <v>7</v>
      </c>
      <c r="D27255" s="4" t="s">
        <v>13</v>
      </c>
      <c r="E27255" s="4" t="s">
        <v>14</v>
      </c>
      <c r="F27255" s="4" t="s">
        <v>13</v>
      </c>
      <c r="G27255" s="4" t="s">
        <v>13</v>
      </c>
      <c r="H27255" s="4" t="s">
        <v>8</v>
      </c>
    </row>
    <row r="27256" spans="1:8">
      <c r="A27256" t="n">
        <v>232805</v>
      </c>
      <c r="B27256" s="87" t="n">
        <v>100</v>
      </c>
      <c r="C27256" s="7" t="n">
        <v>8</v>
      </c>
      <c r="D27256" s="7" t="n">
        <v>-5.69999980926514</v>
      </c>
      <c r="E27256" s="7" t="n">
        <v>1078774989</v>
      </c>
      <c r="F27256" s="7" t="n">
        <v>32.2999992370605</v>
      </c>
      <c r="G27256" s="7" t="n">
        <v>0</v>
      </c>
      <c r="H27256" s="7" t="n">
        <v>0</v>
      </c>
    </row>
    <row r="27257" spans="1:8">
      <c r="A27257" t="s">
        <v>4</v>
      </c>
      <c r="B27257" s="4" t="s">
        <v>5</v>
      </c>
      <c r="C27257" s="4" t="s">
        <v>7</v>
      </c>
      <c r="D27257" s="4" t="s">
        <v>13</v>
      </c>
      <c r="E27257" s="4" t="s">
        <v>14</v>
      </c>
      <c r="F27257" s="4" t="s">
        <v>13</v>
      </c>
      <c r="G27257" s="4" t="s">
        <v>13</v>
      </c>
      <c r="H27257" s="4" t="s">
        <v>8</v>
      </c>
    </row>
    <row r="27258" spans="1:8">
      <c r="A27258" t="n">
        <v>232825</v>
      </c>
      <c r="B27258" s="87" t="n">
        <v>100</v>
      </c>
      <c r="C27258" s="7" t="n">
        <v>9</v>
      </c>
      <c r="D27258" s="7" t="n">
        <v>-5.69999980926514</v>
      </c>
      <c r="E27258" s="7" t="n">
        <v>1078774989</v>
      </c>
      <c r="F27258" s="7" t="n">
        <v>32.2999992370605</v>
      </c>
      <c r="G27258" s="7" t="n">
        <v>0</v>
      </c>
      <c r="H27258" s="7" t="n">
        <v>0</v>
      </c>
    </row>
    <row r="27259" spans="1:8">
      <c r="A27259" t="s">
        <v>4</v>
      </c>
      <c r="B27259" s="4" t="s">
        <v>5</v>
      </c>
      <c r="C27259" s="4" t="s">
        <v>7</v>
      </c>
      <c r="D27259" s="4" t="s">
        <v>13</v>
      </c>
      <c r="E27259" s="4" t="s">
        <v>14</v>
      </c>
      <c r="F27259" s="4" t="s">
        <v>13</v>
      </c>
      <c r="G27259" s="4" t="s">
        <v>13</v>
      </c>
      <c r="H27259" s="4" t="s">
        <v>8</v>
      </c>
    </row>
    <row r="27260" spans="1:8">
      <c r="A27260" t="n">
        <v>232845</v>
      </c>
      <c r="B27260" s="87" t="n">
        <v>100</v>
      </c>
      <c r="C27260" s="7" t="n">
        <v>7032</v>
      </c>
      <c r="D27260" s="7" t="n">
        <v>-5.69999980926514</v>
      </c>
      <c r="E27260" s="7" t="n">
        <v>1078774989</v>
      </c>
      <c r="F27260" s="7" t="n">
        <v>32.2999992370605</v>
      </c>
      <c r="G27260" s="7" t="n">
        <v>0</v>
      </c>
      <c r="H27260" s="7" t="n">
        <v>0</v>
      </c>
    </row>
    <row r="27261" spans="1:8">
      <c r="A27261" t="s">
        <v>4</v>
      </c>
      <c r="B27261" s="4" t="s">
        <v>5</v>
      </c>
      <c r="C27261" s="4" t="s">
        <v>8</v>
      </c>
      <c r="D27261" s="4" t="s">
        <v>8</v>
      </c>
      <c r="E27261" s="4" t="s">
        <v>13</v>
      </c>
      <c r="F27261" s="4" t="s">
        <v>13</v>
      </c>
      <c r="G27261" s="4" t="s">
        <v>13</v>
      </c>
      <c r="H27261" s="4" t="s">
        <v>7</v>
      </c>
    </row>
    <row r="27262" spans="1:8">
      <c r="A27262" t="n">
        <v>232865</v>
      </c>
      <c r="B27262" s="31" t="n">
        <v>45</v>
      </c>
      <c r="C27262" s="7" t="n">
        <v>2</v>
      </c>
      <c r="D27262" s="7" t="n">
        <v>3</v>
      </c>
      <c r="E27262" s="7" t="n">
        <v>-4.44999980926514</v>
      </c>
      <c r="F27262" s="7" t="n">
        <v>3.27999997138977</v>
      </c>
      <c r="G27262" s="7" t="n">
        <v>33.9900016784668</v>
      </c>
      <c r="H27262" s="7" t="n">
        <v>0</v>
      </c>
    </row>
    <row r="27263" spans="1:8">
      <c r="A27263" t="s">
        <v>4</v>
      </c>
      <c r="B27263" s="4" t="s">
        <v>5</v>
      </c>
      <c r="C27263" s="4" t="s">
        <v>8</v>
      </c>
      <c r="D27263" s="4" t="s">
        <v>8</v>
      </c>
      <c r="E27263" s="4" t="s">
        <v>13</v>
      </c>
      <c r="F27263" s="4" t="s">
        <v>13</v>
      </c>
      <c r="G27263" s="4" t="s">
        <v>13</v>
      </c>
      <c r="H27263" s="4" t="s">
        <v>7</v>
      </c>
      <c r="I27263" s="4" t="s">
        <v>8</v>
      </c>
    </row>
    <row r="27264" spans="1:8">
      <c r="A27264" t="n">
        <v>232882</v>
      </c>
      <c r="B27264" s="31" t="n">
        <v>45</v>
      </c>
      <c r="C27264" s="7" t="n">
        <v>4</v>
      </c>
      <c r="D27264" s="7" t="n">
        <v>3</v>
      </c>
      <c r="E27264" s="7" t="n">
        <v>19.7299995422363</v>
      </c>
      <c r="F27264" s="7" t="n">
        <v>243.429992675781</v>
      </c>
      <c r="G27264" s="7" t="n">
        <v>0</v>
      </c>
      <c r="H27264" s="7" t="n">
        <v>0</v>
      </c>
      <c r="I27264" s="7" t="n">
        <v>0</v>
      </c>
    </row>
    <row r="27265" spans="1:9">
      <c r="A27265" t="s">
        <v>4</v>
      </c>
      <c r="B27265" s="4" t="s">
        <v>5</v>
      </c>
      <c r="C27265" s="4" t="s">
        <v>8</v>
      </c>
      <c r="D27265" s="4" t="s">
        <v>8</v>
      </c>
      <c r="E27265" s="4" t="s">
        <v>13</v>
      </c>
      <c r="F27265" s="4" t="s">
        <v>7</v>
      </c>
    </row>
    <row r="27266" spans="1:9">
      <c r="A27266" t="n">
        <v>232900</v>
      </c>
      <c r="B27266" s="31" t="n">
        <v>45</v>
      </c>
      <c r="C27266" s="7" t="n">
        <v>5</v>
      </c>
      <c r="D27266" s="7" t="n">
        <v>3</v>
      </c>
      <c r="E27266" s="7" t="n">
        <v>3.70000004768372</v>
      </c>
      <c r="F27266" s="7" t="n">
        <v>0</v>
      </c>
    </row>
    <row r="27267" spans="1:9">
      <c r="A27267" t="s">
        <v>4</v>
      </c>
      <c r="B27267" s="4" t="s">
        <v>5</v>
      </c>
      <c r="C27267" s="4" t="s">
        <v>8</v>
      </c>
      <c r="D27267" s="4" t="s">
        <v>8</v>
      </c>
      <c r="E27267" s="4" t="s">
        <v>13</v>
      </c>
      <c r="F27267" s="4" t="s">
        <v>7</v>
      </c>
    </row>
    <row r="27268" spans="1:9">
      <c r="A27268" t="n">
        <v>232909</v>
      </c>
      <c r="B27268" s="31" t="n">
        <v>45</v>
      </c>
      <c r="C27268" s="7" t="n">
        <v>11</v>
      </c>
      <c r="D27268" s="7" t="n">
        <v>3</v>
      </c>
      <c r="E27268" s="7" t="n">
        <v>34</v>
      </c>
      <c r="F27268" s="7" t="n">
        <v>0</v>
      </c>
    </row>
    <row r="27269" spans="1:9">
      <c r="A27269" t="s">
        <v>4</v>
      </c>
      <c r="B27269" s="4" t="s">
        <v>5</v>
      </c>
      <c r="C27269" s="4" t="s">
        <v>8</v>
      </c>
      <c r="D27269" s="4" t="s">
        <v>8</v>
      </c>
      <c r="E27269" s="4" t="s">
        <v>13</v>
      </c>
      <c r="F27269" s="4" t="s">
        <v>7</v>
      </c>
    </row>
    <row r="27270" spans="1:9">
      <c r="A27270" t="n">
        <v>232918</v>
      </c>
      <c r="B27270" s="31" t="n">
        <v>45</v>
      </c>
      <c r="C27270" s="7" t="n">
        <v>5</v>
      </c>
      <c r="D27270" s="7" t="n">
        <v>3</v>
      </c>
      <c r="E27270" s="7" t="n">
        <v>4</v>
      </c>
      <c r="F27270" s="7" t="n">
        <v>30000</v>
      </c>
    </row>
    <row r="27271" spans="1:9">
      <c r="A27271" t="s">
        <v>4</v>
      </c>
      <c r="B27271" s="4" t="s">
        <v>5</v>
      </c>
      <c r="C27271" s="4" t="s">
        <v>8</v>
      </c>
      <c r="D27271" s="4" t="s">
        <v>7</v>
      </c>
    </row>
    <row r="27272" spans="1:9">
      <c r="A27272" t="n">
        <v>232927</v>
      </c>
      <c r="B27272" s="27" t="n">
        <v>58</v>
      </c>
      <c r="C27272" s="7" t="n">
        <v>255</v>
      </c>
      <c r="D27272" s="7" t="n">
        <v>0</v>
      </c>
    </row>
    <row r="27273" spans="1:9">
      <c r="A27273" t="s">
        <v>4</v>
      </c>
      <c r="B27273" s="4" t="s">
        <v>5</v>
      </c>
      <c r="C27273" s="4" t="s">
        <v>8</v>
      </c>
      <c r="D27273" s="4" t="s">
        <v>7</v>
      </c>
      <c r="E27273" s="4" t="s">
        <v>9</v>
      </c>
    </row>
    <row r="27274" spans="1:9">
      <c r="A27274" t="n">
        <v>232931</v>
      </c>
      <c r="B27274" s="39" t="n">
        <v>51</v>
      </c>
      <c r="C27274" s="7" t="n">
        <v>4</v>
      </c>
      <c r="D27274" s="7" t="n">
        <v>0</v>
      </c>
      <c r="E27274" s="7" t="s">
        <v>502</v>
      </c>
    </row>
    <row r="27275" spans="1:9">
      <c r="A27275" t="s">
        <v>4</v>
      </c>
      <c r="B27275" s="4" t="s">
        <v>5</v>
      </c>
      <c r="C27275" s="4" t="s">
        <v>7</v>
      </c>
    </row>
    <row r="27276" spans="1:9">
      <c r="A27276" t="n">
        <v>232944</v>
      </c>
      <c r="B27276" s="25" t="n">
        <v>16</v>
      </c>
      <c r="C27276" s="7" t="n">
        <v>0</v>
      </c>
    </row>
    <row r="27277" spans="1:9">
      <c r="A27277" t="s">
        <v>4</v>
      </c>
      <c r="B27277" s="4" t="s">
        <v>5</v>
      </c>
      <c r="C27277" s="4" t="s">
        <v>7</v>
      </c>
      <c r="D27277" s="4" t="s">
        <v>74</v>
      </c>
      <c r="E27277" s="4" t="s">
        <v>8</v>
      </c>
      <c r="F27277" s="4" t="s">
        <v>8</v>
      </c>
    </row>
    <row r="27278" spans="1:9">
      <c r="A27278" t="n">
        <v>232947</v>
      </c>
      <c r="B27278" s="40" t="n">
        <v>26</v>
      </c>
      <c r="C27278" s="7" t="n">
        <v>0</v>
      </c>
      <c r="D27278" s="7" t="s">
        <v>1354</v>
      </c>
      <c r="E27278" s="7" t="n">
        <v>2</v>
      </c>
      <c r="F27278" s="7" t="n">
        <v>0</v>
      </c>
    </row>
    <row r="27279" spans="1:9">
      <c r="A27279" t="s">
        <v>4</v>
      </c>
      <c r="B27279" s="4" t="s">
        <v>5</v>
      </c>
    </row>
    <row r="27280" spans="1:9">
      <c r="A27280" t="n">
        <v>232989</v>
      </c>
      <c r="B27280" s="41" t="n">
        <v>28</v>
      </c>
    </row>
    <row r="27281" spans="1:6">
      <c r="A27281" t="s">
        <v>4</v>
      </c>
      <c r="B27281" s="4" t="s">
        <v>5</v>
      </c>
      <c r="C27281" s="4" t="s">
        <v>8</v>
      </c>
      <c r="D27281" s="4" t="s">
        <v>7</v>
      </c>
      <c r="E27281" s="4" t="s">
        <v>9</v>
      </c>
    </row>
    <row r="27282" spans="1:6">
      <c r="A27282" t="n">
        <v>232990</v>
      </c>
      <c r="B27282" s="39" t="n">
        <v>51</v>
      </c>
      <c r="C27282" s="7" t="n">
        <v>4</v>
      </c>
      <c r="D27282" s="7" t="n">
        <v>5</v>
      </c>
      <c r="E27282" s="7" t="s">
        <v>85</v>
      </c>
    </row>
    <row r="27283" spans="1:6">
      <c r="A27283" t="s">
        <v>4</v>
      </c>
      <c r="B27283" s="4" t="s">
        <v>5</v>
      </c>
      <c r="C27283" s="4" t="s">
        <v>7</v>
      </c>
    </row>
    <row r="27284" spans="1:6">
      <c r="A27284" t="n">
        <v>233004</v>
      </c>
      <c r="B27284" s="25" t="n">
        <v>16</v>
      </c>
      <c r="C27284" s="7" t="n">
        <v>0</v>
      </c>
    </row>
    <row r="27285" spans="1:6">
      <c r="A27285" t="s">
        <v>4</v>
      </c>
      <c r="B27285" s="4" t="s">
        <v>5</v>
      </c>
      <c r="C27285" s="4" t="s">
        <v>7</v>
      </c>
      <c r="D27285" s="4" t="s">
        <v>74</v>
      </c>
      <c r="E27285" s="4" t="s">
        <v>8</v>
      </c>
      <c r="F27285" s="4" t="s">
        <v>8</v>
      </c>
    </row>
    <row r="27286" spans="1:6">
      <c r="A27286" t="n">
        <v>233007</v>
      </c>
      <c r="B27286" s="40" t="n">
        <v>26</v>
      </c>
      <c r="C27286" s="7" t="n">
        <v>5</v>
      </c>
      <c r="D27286" s="7" t="s">
        <v>1355</v>
      </c>
      <c r="E27286" s="7" t="n">
        <v>2</v>
      </c>
      <c r="F27286" s="7" t="n">
        <v>0</v>
      </c>
    </row>
    <row r="27287" spans="1:6">
      <c r="A27287" t="s">
        <v>4</v>
      </c>
      <c r="B27287" s="4" t="s">
        <v>5</v>
      </c>
    </row>
    <row r="27288" spans="1:6">
      <c r="A27288" t="n">
        <v>233069</v>
      </c>
      <c r="B27288" s="41" t="n">
        <v>28</v>
      </c>
    </row>
    <row r="27289" spans="1:6">
      <c r="A27289" t="s">
        <v>4</v>
      </c>
      <c r="B27289" s="4" t="s">
        <v>5</v>
      </c>
      <c r="C27289" s="4" t="s">
        <v>7</v>
      </c>
      <c r="D27289" s="4" t="s">
        <v>8</v>
      </c>
    </row>
    <row r="27290" spans="1:6">
      <c r="A27290" t="n">
        <v>233070</v>
      </c>
      <c r="B27290" s="42" t="n">
        <v>89</v>
      </c>
      <c r="C27290" s="7" t="n">
        <v>65533</v>
      </c>
      <c r="D27290" s="7" t="n">
        <v>1</v>
      </c>
    </row>
    <row r="27291" spans="1:6">
      <c r="A27291" t="s">
        <v>4</v>
      </c>
      <c r="B27291" s="4" t="s">
        <v>5</v>
      </c>
      <c r="C27291" s="4" t="s">
        <v>8</v>
      </c>
      <c r="D27291" s="4" t="s">
        <v>7</v>
      </c>
      <c r="E27291" s="4" t="s">
        <v>13</v>
      </c>
    </row>
    <row r="27292" spans="1:6">
      <c r="A27292" t="n">
        <v>233074</v>
      </c>
      <c r="B27292" s="27" t="n">
        <v>58</v>
      </c>
      <c r="C27292" s="7" t="n">
        <v>101</v>
      </c>
      <c r="D27292" s="7" t="n">
        <v>500</v>
      </c>
      <c r="E27292" s="7" t="n">
        <v>1</v>
      </c>
    </row>
    <row r="27293" spans="1:6">
      <c r="A27293" t="s">
        <v>4</v>
      </c>
      <c r="B27293" s="4" t="s">
        <v>5</v>
      </c>
      <c r="C27293" s="4" t="s">
        <v>8</v>
      </c>
      <c r="D27293" s="4" t="s">
        <v>7</v>
      </c>
    </row>
    <row r="27294" spans="1:6">
      <c r="A27294" t="n">
        <v>233082</v>
      </c>
      <c r="B27294" s="27" t="n">
        <v>58</v>
      </c>
      <c r="C27294" s="7" t="n">
        <v>254</v>
      </c>
      <c r="D27294" s="7" t="n">
        <v>0</v>
      </c>
    </row>
    <row r="27295" spans="1:6">
      <c r="A27295" t="s">
        <v>4</v>
      </c>
      <c r="B27295" s="4" t="s">
        <v>5</v>
      </c>
      <c r="C27295" s="4" t="s">
        <v>8</v>
      </c>
      <c r="D27295" s="4" t="s">
        <v>8</v>
      </c>
      <c r="E27295" s="4" t="s">
        <v>13</v>
      </c>
      <c r="F27295" s="4" t="s">
        <v>13</v>
      </c>
      <c r="G27295" s="4" t="s">
        <v>13</v>
      </c>
      <c r="H27295" s="4" t="s">
        <v>7</v>
      </c>
    </row>
    <row r="27296" spans="1:6">
      <c r="A27296" t="n">
        <v>233086</v>
      </c>
      <c r="B27296" s="31" t="n">
        <v>45</v>
      </c>
      <c r="C27296" s="7" t="n">
        <v>2</v>
      </c>
      <c r="D27296" s="7" t="n">
        <v>3</v>
      </c>
      <c r="E27296" s="7" t="n">
        <v>-1.89999997615814</v>
      </c>
      <c r="F27296" s="7" t="n">
        <v>3.45000004768372</v>
      </c>
      <c r="G27296" s="7" t="n">
        <v>34.3499984741211</v>
      </c>
      <c r="H27296" s="7" t="n">
        <v>0</v>
      </c>
    </row>
    <row r="27297" spans="1:8">
      <c r="A27297" t="s">
        <v>4</v>
      </c>
      <c r="B27297" s="4" t="s">
        <v>5</v>
      </c>
      <c r="C27297" s="4" t="s">
        <v>8</v>
      </c>
      <c r="D27297" s="4" t="s">
        <v>8</v>
      </c>
      <c r="E27297" s="4" t="s">
        <v>13</v>
      </c>
      <c r="F27297" s="4" t="s">
        <v>13</v>
      </c>
      <c r="G27297" s="4" t="s">
        <v>13</v>
      </c>
      <c r="H27297" s="4" t="s">
        <v>7</v>
      </c>
      <c r="I27297" s="4" t="s">
        <v>8</v>
      </c>
    </row>
    <row r="27298" spans="1:8">
      <c r="A27298" t="n">
        <v>233103</v>
      </c>
      <c r="B27298" s="31" t="n">
        <v>45</v>
      </c>
      <c r="C27298" s="7" t="n">
        <v>4</v>
      </c>
      <c r="D27298" s="7" t="n">
        <v>3</v>
      </c>
      <c r="E27298" s="7" t="n">
        <v>353</v>
      </c>
      <c r="F27298" s="7" t="n">
        <v>222.850006103516</v>
      </c>
      <c r="G27298" s="7" t="n">
        <v>0</v>
      </c>
      <c r="H27298" s="7" t="n">
        <v>0</v>
      </c>
      <c r="I27298" s="7" t="n">
        <v>0</v>
      </c>
    </row>
    <row r="27299" spans="1:8">
      <c r="A27299" t="s">
        <v>4</v>
      </c>
      <c r="B27299" s="4" t="s">
        <v>5</v>
      </c>
      <c r="C27299" s="4" t="s">
        <v>8</v>
      </c>
      <c r="D27299" s="4" t="s">
        <v>8</v>
      </c>
      <c r="E27299" s="4" t="s">
        <v>13</v>
      </c>
      <c r="F27299" s="4" t="s">
        <v>7</v>
      </c>
    </row>
    <row r="27300" spans="1:8">
      <c r="A27300" t="n">
        <v>233121</v>
      </c>
      <c r="B27300" s="31" t="n">
        <v>45</v>
      </c>
      <c r="C27300" s="7" t="n">
        <v>5</v>
      </c>
      <c r="D27300" s="7" t="n">
        <v>3</v>
      </c>
      <c r="E27300" s="7" t="n">
        <v>2.20000004768372</v>
      </c>
      <c r="F27300" s="7" t="n">
        <v>0</v>
      </c>
    </row>
    <row r="27301" spans="1:8">
      <c r="A27301" t="s">
        <v>4</v>
      </c>
      <c r="B27301" s="4" t="s">
        <v>5</v>
      </c>
      <c r="C27301" s="4" t="s">
        <v>8</v>
      </c>
      <c r="D27301" s="4" t="s">
        <v>8</v>
      </c>
      <c r="E27301" s="4" t="s">
        <v>13</v>
      </c>
      <c r="F27301" s="4" t="s">
        <v>7</v>
      </c>
    </row>
    <row r="27302" spans="1:8">
      <c r="A27302" t="n">
        <v>233130</v>
      </c>
      <c r="B27302" s="31" t="n">
        <v>45</v>
      </c>
      <c r="C27302" s="7" t="n">
        <v>11</v>
      </c>
      <c r="D27302" s="7" t="n">
        <v>3</v>
      </c>
      <c r="E27302" s="7" t="n">
        <v>34</v>
      </c>
      <c r="F27302" s="7" t="n">
        <v>0</v>
      </c>
    </row>
    <row r="27303" spans="1:8">
      <c r="A27303" t="s">
        <v>4</v>
      </c>
      <c r="B27303" s="4" t="s">
        <v>5</v>
      </c>
      <c r="C27303" s="4" t="s">
        <v>7</v>
      </c>
      <c r="D27303" s="4" t="s">
        <v>14</v>
      </c>
    </row>
    <row r="27304" spans="1:8">
      <c r="A27304" t="n">
        <v>233139</v>
      </c>
      <c r="B27304" s="30" t="n">
        <v>43</v>
      </c>
      <c r="C27304" s="7" t="n">
        <v>8</v>
      </c>
      <c r="D27304" s="7" t="n">
        <v>128</v>
      </c>
    </row>
    <row r="27305" spans="1:8">
      <c r="A27305" t="s">
        <v>4</v>
      </c>
      <c r="B27305" s="4" t="s">
        <v>5</v>
      </c>
      <c r="C27305" s="4" t="s">
        <v>8</v>
      </c>
      <c r="D27305" s="4" t="s">
        <v>7</v>
      </c>
    </row>
    <row r="27306" spans="1:8">
      <c r="A27306" t="n">
        <v>233146</v>
      </c>
      <c r="B27306" s="27" t="n">
        <v>58</v>
      </c>
      <c r="C27306" s="7" t="n">
        <v>255</v>
      </c>
      <c r="D27306" s="7" t="n">
        <v>0</v>
      </c>
    </row>
    <row r="27307" spans="1:8">
      <c r="A27307" t="s">
        <v>4</v>
      </c>
      <c r="B27307" s="4" t="s">
        <v>5</v>
      </c>
      <c r="C27307" s="4" t="s">
        <v>8</v>
      </c>
      <c r="D27307" s="4" t="s">
        <v>7</v>
      </c>
      <c r="E27307" s="4" t="s">
        <v>9</v>
      </c>
    </row>
    <row r="27308" spans="1:8">
      <c r="A27308" t="n">
        <v>233150</v>
      </c>
      <c r="B27308" s="39" t="n">
        <v>51</v>
      </c>
      <c r="C27308" s="7" t="n">
        <v>4</v>
      </c>
      <c r="D27308" s="7" t="n">
        <v>13</v>
      </c>
      <c r="E27308" s="7" t="s">
        <v>85</v>
      </c>
    </row>
    <row r="27309" spans="1:8">
      <c r="A27309" t="s">
        <v>4</v>
      </c>
      <c r="B27309" s="4" t="s">
        <v>5</v>
      </c>
      <c r="C27309" s="4" t="s">
        <v>7</v>
      </c>
    </row>
    <row r="27310" spans="1:8">
      <c r="A27310" t="n">
        <v>233164</v>
      </c>
      <c r="B27310" s="25" t="n">
        <v>16</v>
      </c>
      <c r="C27310" s="7" t="n">
        <v>0</v>
      </c>
    </row>
    <row r="27311" spans="1:8">
      <c r="A27311" t="s">
        <v>4</v>
      </c>
      <c r="B27311" s="4" t="s">
        <v>5</v>
      </c>
      <c r="C27311" s="4" t="s">
        <v>7</v>
      </c>
      <c r="D27311" s="4" t="s">
        <v>74</v>
      </c>
      <c r="E27311" s="4" t="s">
        <v>8</v>
      </c>
      <c r="F27311" s="4" t="s">
        <v>8</v>
      </c>
      <c r="G27311" s="4" t="s">
        <v>74</v>
      </c>
      <c r="H27311" s="4" t="s">
        <v>8</v>
      </c>
      <c r="I27311" s="4" t="s">
        <v>8</v>
      </c>
    </row>
    <row r="27312" spans="1:8">
      <c r="A27312" t="n">
        <v>233167</v>
      </c>
      <c r="B27312" s="40" t="n">
        <v>26</v>
      </c>
      <c r="C27312" s="7" t="n">
        <v>13</v>
      </c>
      <c r="D27312" s="7" t="s">
        <v>1356</v>
      </c>
      <c r="E27312" s="7" t="n">
        <v>2</v>
      </c>
      <c r="F27312" s="7" t="n">
        <v>3</v>
      </c>
      <c r="G27312" s="7" t="s">
        <v>1357</v>
      </c>
      <c r="H27312" s="7" t="n">
        <v>2</v>
      </c>
      <c r="I27312" s="7" t="n">
        <v>0</v>
      </c>
    </row>
    <row r="27313" spans="1:9">
      <c r="A27313" t="s">
        <v>4</v>
      </c>
      <c r="B27313" s="4" t="s">
        <v>5</v>
      </c>
    </row>
    <row r="27314" spans="1:9">
      <c r="A27314" t="n">
        <v>233410</v>
      </c>
      <c r="B27314" s="41" t="n">
        <v>28</v>
      </c>
    </row>
    <row r="27315" spans="1:9">
      <c r="A27315" t="s">
        <v>4</v>
      </c>
      <c r="B27315" s="4" t="s">
        <v>5</v>
      </c>
      <c r="C27315" s="4" t="s">
        <v>8</v>
      </c>
      <c r="D27315" s="4" t="s">
        <v>7</v>
      </c>
      <c r="E27315" s="4" t="s">
        <v>9</v>
      </c>
    </row>
    <row r="27316" spans="1:9">
      <c r="A27316" t="n">
        <v>233411</v>
      </c>
      <c r="B27316" s="39" t="n">
        <v>51</v>
      </c>
      <c r="C27316" s="7" t="n">
        <v>4</v>
      </c>
      <c r="D27316" s="7" t="n">
        <v>80</v>
      </c>
      <c r="E27316" s="7" t="s">
        <v>285</v>
      </c>
    </row>
    <row r="27317" spans="1:9">
      <c r="A27317" t="s">
        <v>4</v>
      </c>
      <c r="B27317" s="4" t="s">
        <v>5</v>
      </c>
      <c r="C27317" s="4" t="s">
        <v>7</v>
      </c>
    </row>
    <row r="27318" spans="1:9">
      <c r="A27318" t="n">
        <v>233425</v>
      </c>
      <c r="B27318" s="25" t="n">
        <v>16</v>
      </c>
      <c r="C27318" s="7" t="n">
        <v>0</v>
      </c>
    </row>
    <row r="27319" spans="1:9">
      <c r="A27319" t="s">
        <v>4</v>
      </c>
      <c r="B27319" s="4" t="s">
        <v>5</v>
      </c>
      <c r="C27319" s="4" t="s">
        <v>7</v>
      </c>
      <c r="D27319" s="4" t="s">
        <v>74</v>
      </c>
      <c r="E27319" s="4" t="s">
        <v>8</v>
      </c>
      <c r="F27319" s="4" t="s">
        <v>8</v>
      </c>
      <c r="G27319" s="4" t="s">
        <v>74</v>
      </c>
      <c r="H27319" s="4" t="s">
        <v>8</v>
      </c>
      <c r="I27319" s="4" t="s">
        <v>8</v>
      </c>
    </row>
    <row r="27320" spans="1:9">
      <c r="A27320" t="n">
        <v>233428</v>
      </c>
      <c r="B27320" s="40" t="n">
        <v>26</v>
      </c>
      <c r="C27320" s="7" t="n">
        <v>80</v>
      </c>
      <c r="D27320" s="7" t="s">
        <v>1358</v>
      </c>
      <c r="E27320" s="7" t="n">
        <v>2</v>
      </c>
      <c r="F27320" s="7" t="n">
        <v>3</v>
      </c>
      <c r="G27320" s="7" t="s">
        <v>1359</v>
      </c>
      <c r="H27320" s="7" t="n">
        <v>2</v>
      </c>
      <c r="I27320" s="7" t="n">
        <v>0</v>
      </c>
    </row>
    <row r="27321" spans="1:9">
      <c r="A27321" t="s">
        <v>4</v>
      </c>
      <c r="B27321" s="4" t="s">
        <v>5</v>
      </c>
    </row>
    <row r="27322" spans="1:9">
      <c r="A27322" t="n">
        <v>233574</v>
      </c>
      <c r="B27322" s="41" t="n">
        <v>28</v>
      </c>
    </row>
    <row r="27323" spans="1:9">
      <c r="A27323" t="s">
        <v>4</v>
      </c>
      <c r="B27323" s="4" t="s">
        <v>5</v>
      </c>
      <c r="C27323" s="4" t="s">
        <v>8</v>
      </c>
      <c r="D27323" s="4" t="s">
        <v>7</v>
      </c>
      <c r="E27323" s="4" t="s">
        <v>7</v>
      </c>
      <c r="F27323" s="4" t="s">
        <v>8</v>
      </c>
    </row>
    <row r="27324" spans="1:9">
      <c r="A27324" t="n">
        <v>233575</v>
      </c>
      <c r="B27324" s="37" t="n">
        <v>25</v>
      </c>
      <c r="C27324" s="7" t="n">
        <v>1</v>
      </c>
      <c r="D27324" s="7" t="n">
        <v>60</v>
      </c>
      <c r="E27324" s="7" t="n">
        <v>640</v>
      </c>
      <c r="F27324" s="7" t="n">
        <v>2</v>
      </c>
    </row>
    <row r="27325" spans="1:9">
      <c r="A27325" t="s">
        <v>4</v>
      </c>
      <c r="B27325" s="4" t="s">
        <v>5</v>
      </c>
      <c r="C27325" s="4" t="s">
        <v>8</v>
      </c>
      <c r="D27325" s="4" t="s">
        <v>7</v>
      </c>
      <c r="E27325" s="4" t="s">
        <v>9</v>
      </c>
    </row>
    <row r="27326" spans="1:9">
      <c r="A27326" t="n">
        <v>233582</v>
      </c>
      <c r="B27326" s="39" t="n">
        <v>51</v>
      </c>
      <c r="C27326" s="7" t="n">
        <v>4</v>
      </c>
      <c r="D27326" s="7" t="n">
        <v>0</v>
      </c>
      <c r="E27326" s="7" t="s">
        <v>947</v>
      </c>
    </row>
    <row r="27327" spans="1:9">
      <c r="A27327" t="s">
        <v>4</v>
      </c>
      <c r="B27327" s="4" t="s">
        <v>5</v>
      </c>
      <c r="C27327" s="4" t="s">
        <v>7</v>
      </c>
    </row>
    <row r="27328" spans="1:9">
      <c r="A27328" t="n">
        <v>233595</v>
      </c>
      <c r="B27328" s="25" t="n">
        <v>16</v>
      </c>
      <c r="C27328" s="7" t="n">
        <v>0</v>
      </c>
    </row>
    <row r="27329" spans="1:9">
      <c r="A27329" t="s">
        <v>4</v>
      </c>
      <c r="B27329" s="4" t="s">
        <v>5</v>
      </c>
      <c r="C27329" s="4" t="s">
        <v>7</v>
      </c>
      <c r="D27329" s="4" t="s">
        <v>74</v>
      </c>
      <c r="E27329" s="4" t="s">
        <v>8</v>
      </c>
      <c r="F27329" s="4" t="s">
        <v>8</v>
      </c>
    </row>
    <row r="27330" spans="1:9">
      <c r="A27330" t="n">
        <v>233598</v>
      </c>
      <c r="B27330" s="40" t="n">
        <v>26</v>
      </c>
      <c r="C27330" s="7" t="n">
        <v>0</v>
      </c>
      <c r="D27330" s="7" t="s">
        <v>1360</v>
      </c>
      <c r="E27330" s="7" t="n">
        <v>2</v>
      </c>
      <c r="F27330" s="7" t="n">
        <v>0</v>
      </c>
    </row>
    <row r="27331" spans="1:9">
      <c r="A27331" t="s">
        <v>4</v>
      </c>
      <c r="B27331" s="4" t="s">
        <v>5</v>
      </c>
    </row>
    <row r="27332" spans="1:9">
      <c r="A27332" t="n">
        <v>233627</v>
      </c>
      <c r="B27332" s="41" t="n">
        <v>28</v>
      </c>
    </row>
    <row r="27333" spans="1:9">
      <c r="A27333" t="s">
        <v>4</v>
      </c>
      <c r="B27333" s="4" t="s">
        <v>5</v>
      </c>
      <c r="C27333" s="4" t="s">
        <v>8</v>
      </c>
      <c r="D27333" s="4" t="s">
        <v>7</v>
      </c>
      <c r="E27333" s="4" t="s">
        <v>7</v>
      </c>
      <c r="F27333" s="4" t="s">
        <v>8</v>
      </c>
    </row>
    <row r="27334" spans="1:9">
      <c r="A27334" t="n">
        <v>233628</v>
      </c>
      <c r="B27334" s="37" t="n">
        <v>25</v>
      </c>
      <c r="C27334" s="7" t="n">
        <v>1</v>
      </c>
      <c r="D27334" s="7" t="n">
        <v>65535</v>
      </c>
      <c r="E27334" s="7" t="n">
        <v>65535</v>
      </c>
      <c r="F27334" s="7" t="n">
        <v>0</v>
      </c>
    </row>
    <row r="27335" spans="1:9">
      <c r="A27335" t="s">
        <v>4</v>
      </c>
      <c r="B27335" s="4" t="s">
        <v>5</v>
      </c>
      <c r="C27335" s="4" t="s">
        <v>8</v>
      </c>
      <c r="D27335" s="4" t="s">
        <v>7</v>
      </c>
      <c r="E27335" s="4" t="s">
        <v>7</v>
      </c>
      <c r="F27335" s="4" t="s">
        <v>8</v>
      </c>
    </row>
    <row r="27336" spans="1:9">
      <c r="A27336" t="n">
        <v>233635</v>
      </c>
      <c r="B27336" s="37" t="n">
        <v>25</v>
      </c>
      <c r="C27336" s="7" t="n">
        <v>1</v>
      </c>
      <c r="D27336" s="7" t="n">
        <v>65535</v>
      </c>
      <c r="E27336" s="7" t="n">
        <v>500</v>
      </c>
      <c r="F27336" s="7" t="n">
        <v>5</v>
      </c>
    </row>
    <row r="27337" spans="1:9">
      <c r="A27337" t="s">
        <v>4</v>
      </c>
      <c r="B27337" s="4" t="s">
        <v>5</v>
      </c>
      <c r="C27337" s="4" t="s">
        <v>8</v>
      </c>
      <c r="D27337" s="4" t="s">
        <v>7</v>
      </c>
      <c r="E27337" s="4" t="s">
        <v>9</v>
      </c>
    </row>
    <row r="27338" spans="1:9">
      <c r="A27338" t="n">
        <v>233642</v>
      </c>
      <c r="B27338" s="39" t="n">
        <v>51</v>
      </c>
      <c r="C27338" s="7" t="n">
        <v>4</v>
      </c>
      <c r="D27338" s="7" t="n">
        <v>4</v>
      </c>
      <c r="E27338" s="7" t="s">
        <v>605</v>
      </c>
    </row>
    <row r="27339" spans="1:9">
      <c r="A27339" t="s">
        <v>4</v>
      </c>
      <c r="B27339" s="4" t="s">
        <v>5</v>
      </c>
      <c r="C27339" s="4" t="s">
        <v>7</v>
      </c>
    </row>
    <row r="27340" spans="1:9">
      <c r="A27340" t="n">
        <v>233656</v>
      </c>
      <c r="B27340" s="25" t="n">
        <v>16</v>
      </c>
      <c r="C27340" s="7" t="n">
        <v>0</v>
      </c>
    </row>
    <row r="27341" spans="1:9">
      <c r="A27341" t="s">
        <v>4</v>
      </c>
      <c r="B27341" s="4" t="s">
        <v>5</v>
      </c>
      <c r="C27341" s="4" t="s">
        <v>7</v>
      </c>
      <c r="D27341" s="4" t="s">
        <v>74</v>
      </c>
      <c r="E27341" s="4" t="s">
        <v>8</v>
      </c>
      <c r="F27341" s="4" t="s">
        <v>8</v>
      </c>
    </row>
    <row r="27342" spans="1:9">
      <c r="A27342" t="n">
        <v>233659</v>
      </c>
      <c r="B27342" s="40" t="n">
        <v>26</v>
      </c>
      <c r="C27342" s="7" t="n">
        <v>4</v>
      </c>
      <c r="D27342" s="7" t="s">
        <v>1361</v>
      </c>
      <c r="E27342" s="7" t="n">
        <v>2</v>
      </c>
      <c r="F27342" s="7" t="n">
        <v>0</v>
      </c>
    </row>
    <row r="27343" spans="1:9">
      <c r="A27343" t="s">
        <v>4</v>
      </c>
      <c r="B27343" s="4" t="s">
        <v>5</v>
      </c>
    </row>
    <row r="27344" spans="1:9">
      <c r="A27344" t="n">
        <v>233724</v>
      </c>
      <c r="B27344" s="41" t="n">
        <v>28</v>
      </c>
    </row>
    <row r="27345" spans="1:6">
      <c r="A27345" t="s">
        <v>4</v>
      </c>
      <c r="B27345" s="4" t="s">
        <v>5</v>
      </c>
      <c r="C27345" s="4" t="s">
        <v>8</v>
      </c>
      <c r="D27345" s="4" t="s">
        <v>7</v>
      </c>
      <c r="E27345" s="4" t="s">
        <v>7</v>
      </c>
      <c r="F27345" s="4" t="s">
        <v>8</v>
      </c>
    </row>
    <row r="27346" spans="1:6">
      <c r="A27346" t="n">
        <v>233725</v>
      </c>
      <c r="B27346" s="37" t="n">
        <v>25</v>
      </c>
      <c r="C27346" s="7" t="n">
        <v>1</v>
      </c>
      <c r="D27346" s="7" t="n">
        <v>65535</v>
      </c>
      <c r="E27346" s="7" t="n">
        <v>65535</v>
      </c>
      <c r="F27346" s="7" t="n">
        <v>0</v>
      </c>
    </row>
    <row r="27347" spans="1:6">
      <c r="A27347" t="s">
        <v>4</v>
      </c>
      <c r="B27347" s="4" t="s">
        <v>5</v>
      </c>
      <c r="C27347" s="4" t="s">
        <v>8</v>
      </c>
      <c r="D27347" s="4" t="s">
        <v>7</v>
      </c>
      <c r="E27347" s="4" t="s">
        <v>14</v>
      </c>
      <c r="F27347" s="4" t="s">
        <v>7</v>
      </c>
    </row>
    <row r="27348" spans="1:6">
      <c r="A27348" t="n">
        <v>233732</v>
      </c>
      <c r="B27348" s="16" t="n">
        <v>50</v>
      </c>
      <c r="C27348" s="7" t="n">
        <v>3</v>
      </c>
      <c r="D27348" s="7" t="n">
        <v>8150</v>
      </c>
      <c r="E27348" s="7" t="n">
        <v>0</v>
      </c>
      <c r="F27348" s="7" t="n">
        <v>2000</v>
      </c>
    </row>
    <row r="27349" spans="1:6">
      <c r="A27349" t="s">
        <v>4</v>
      </c>
      <c r="B27349" s="4" t="s">
        <v>5</v>
      </c>
      <c r="C27349" s="4" t="s">
        <v>8</v>
      </c>
      <c r="D27349" s="4" t="s">
        <v>8</v>
      </c>
      <c r="E27349" s="4" t="s">
        <v>13</v>
      </c>
      <c r="F27349" s="4" t="s">
        <v>7</v>
      </c>
    </row>
    <row r="27350" spans="1:6">
      <c r="A27350" t="n">
        <v>233742</v>
      </c>
      <c r="B27350" s="31" t="n">
        <v>45</v>
      </c>
      <c r="C27350" s="7" t="n">
        <v>5</v>
      </c>
      <c r="D27350" s="7" t="n">
        <v>3</v>
      </c>
      <c r="E27350" s="7" t="n">
        <v>2.29999995231628</v>
      </c>
      <c r="F27350" s="7" t="n">
        <v>2000</v>
      </c>
    </row>
    <row r="27351" spans="1:6">
      <c r="A27351" t="s">
        <v>4</v>
      </c>
      <c r="B27351" s="4" t="s">
        <v>5</v>
      </c>
      <c r="C27351" s="4" t="s">
        <v>8</v>
      </c>
      <c r="D27351" s="4" t="s">
        <v>7</v>
      </c>
      <c r="E27351" s="4" t="s">
        <v>13</v>
      </c>
    </row>
    <row r="27352" spans="1:6">
      <c r="A27352" t="n">
        <v>233751</v>
      </c>
      <c r="B27352" s="27" t="n">
        <v>58</v>
      </c>
      <c r="C27352" s="7" t="n">
        <v>0</v>
      </c>
      <c r="D27352" s="7" t="n">
        <v>2000</v>
      </c>
      <c r="E27352" s="7" t="n">
        <v>1</v>
      </c>
    </row>
    <row r="27353" spans="1:6">
      <c r="A27353" t="s">
        <v>4</v>
      </c>
      <c r="B27353" s="4" t="s">
        <v>5</v>
      </c>
      <c r="C27353" s="4" t="s">
        <v>8</v>
      </c>
      <c r="D27353" s="4" t="s">
        <v>7</v>
      </c>
    </row>
    <row r="27354" spans="1:6">
      <c r="A27354" t="n">
        <v>233759</v>
      </c>
      <c r="B27354" s="27" t="n">
        <v>58</v>
      </c>
      <c r="C27354" s="7" t="n">
        <v>255</v>
      </c>
      <c r="D27354" s="7" t="n">
        <v>0</v>
      </c>
    </row>
    <row r="27355" spans="1:6">
      <c r="A27355" t="s">
        <v>4</v>
      </c>
      <c r="B27355" s="4" t="s">
        <v>5</v>
      </c>
      <c r="C27355" s="4" t="s">
        <v>7</v>
      </c>
    </row>
    <row r="27356" spans="1:6">
      <c r="A27356" t="n">
        <v>233763</v>
      </c>
      <c r="B27356" s="25" t="n">
        <v>16</v>
      </c>
      <c r="C27356" s="7" t="n">
        <v>500</v>
      </c>
    </row>
    <row r="27357" spans="1:6">
      <c r="A27357" t="s">
        <v>4</v>
      </c>
      <c r="B27357" s="4" t="s">
        <v>5</v>
      </c>
      <c r="C27357" s="4" t="s">
        <v>8</v>
      </c>
      <c r="D27357" s="4" t="s">
        <v>8</v>
      </c>
      <c r="E27357" s="4" t="s">
        <v>8</v>
      </c>
      <c r="F27357" s="4" t="s">
        <v>13</v>
      </c>
      <c r="G27357" s="4" t="s">
        <v>13</v>
      </c>
      <c r="H27357" s="4" t="s">
        <v>13</v>
      </c>
      <c r="I27357" s="4" t="s">
        <v>13</v>
      </c>
      <c r="J27357" s="4" t="s">
        <v>13</v>
      </c>
    </row>
    <row r="27358" spans="1:6">
      <c r="A27358" t="n">
        <v>233766</v>
      </c>
      <c r="B27358" s="80" t="n">
        <v>76</v>
      </c>
      <c r="C27358" s="7" t="n">
        <v>0</v>
      </c>
      <c r="D27358" s="7" t="n">
        <v>3</v>
      </c>
      <c r="E27358" s="7" t="n">
        <v>0</v>
      </c>
      <c r="F27358" s="7" t="n">
        <v>1</v>
      </c>
      <c r="G27358" s="7" t="n">
        <v>1</v>
      </c>
      <c r="H27358" s="7" t="n">
        <v>1</v>
      </c>
      <c r="I27358" s="7" t="n">
        <v>1</v>
      </c>
      <c r="J27358" s="7" t="n">
        <v>2000</v>
      </c>
    </row>
    <row r="27359" spans="1:6">
      <c r="A27359" t="s">
        <v>4</v>
      </c>
      <c r="B27359" s="4" t="s">
        <v>5</v>
      </c>
      <c r="C27359" s="4" t="s">
        <v>8</v>
      </c>
      <c r="D27359" s="4" t="s">
        <v>8</v>
      </c>
    </row>
    <row r="27360" spans="1:6">
      <c r="A27360" t="n">
        <v>233790</v>
      </c>
      <c r="B27360" s="81" t="n">
        <v>77</v>
      </c>
      <c r="C27360" s="7" t="n">
        <v>0</v>
      </c>
      <c r="D27360" s="7" t="n">
        <v>3</v>
      </c>
    </row>
    <row r="27361" spans="1:10">
      <c r="A27361" t="s">
        <v>4</v>
      </c>
      <c r="B27361" s="4" t="s">
        <v>5</v>
      </c>
    </row>
    <row r="27362" spans="1:10">
      <c r="A27362" t="n">
        <v>233793</v>
      </c>
      <c r="B27362" s="85" t="n">
        <v>88</v>
      </c>
    </row>
    <row r="27363" spans="1:10">
      <c r="A27363" t="s">
        <v>4</v>
      </c>
      <c r="B27363" s="4" t="s">
        <v>5</v>
      </c>
      <c r="C27363" s="4" t="s">
        <v>8</v>
      </c>
      <c r="D27363" s="4" t="s">
        <v>8</v>
      </c>
      <c r="E27363" s="4" t="s">
        <v>8</v>
      </c>
      <c r="F27363" s="4" t="s">
        <v>13</v>
      </c>
      <c r="G27363" s="4" t="s">
        <v>13</v>
      </c>
      <c r="H27363" s="4" t="s">
        <v>13</v>
      </c>
      <c r="I27363" s="4" t="s">
        <v>13</v>
      </c>
      <c r="J27363" s="4" t="s">
        <v>13</v>
      </c>
    </row>
    <row r="27364" spans="1:10">
      <c r="A27364" t="n">
        <v>233794</v>
      </c>
      <c r="B27364" s="80" t="n">
        <v>76</v>
      </c>
      <c r="C27364" s="7" t="n">
        <v>0</v>
      </c>
      <c r="D27364" s="7" t="n">
        <v>3</v>
      </c>
      <c r="E27364" s="7" t="n">
        <v>0</v>
      </c>
      <c r="F27364" s="7" t="n">
        <v>1</v>
      </c>
      <c r="G27364" s="7" t="n">
        <v>1</v>
      </c>
      <c r="H27364" s="7" t="n">
        <v>1</v>
      </c>
      <c r="I27364" s="7" t="n">
        <v>0</v>
      </c>
      <c r="J27364" s="7" t="n">
        <v>1000</v>
      </c>
    </row>
    <row r="27365" spans="1:10">
      <c r="A27365" t="s">
        <v>4</v>
      </c>
      <c r="B27365" s="4" t="s">
        <v>5</v>
      </c>
      <c r="C27365" s="4" t="s">
        <v>8</v>
      </c>
      <c r="D27365" s="4" t="s">
        <v>8</v>
      </c>
    </row>
    <row r="27366" spans="1:10">
      <c r="A27366" t="n">
        <v>233818</v>
      </c>
      <c r="B27366" s="81" t="n">
        <v>77</v>
      </c>
      <c r="C27366" s="7" t="n">
        <v>0</v>
      </c>
      <c r="D27366" s="7" t="n">
        <v>3</v>
      </c>
    </row>
    <row r="27367" spans="1:10">
      <c r="A27367" t="s">
        <v>4</v>
      </c>
      <c r="B27367" s="4" t="s">
        <v>5</v>
      </c>
      <c r="C27367" s="4" t="s">
        <v>7</v>
      </c>
    </row>
    <row r="27368" spans="1:10">
      <c r="A27368" t="n">
        <v>233821</v>
      </c>
      <c r="B27368" s="25" t="n">
        <v>16</v>
      </c>
      <c r="C27368" s="7" t="n">
        <v>300</v>
      </c>
    </row>
    <row r="27369" spans="1:10">
      <c r="A27369" t="s">
        <v>4</v>
      </c>
      <c r="B27369" s="4" t="s">
        <v>5</v>
      </c>
      <c r="C27369" s="4" t="s">
        <v>8</v>
      </c>
      <c r="D27369" s="4" t="s">
        <v>7</v>
      </c>
      <c r="E27369" s="4" t="s">
        <v>13</v>
      </c>
      <c r="F27369" s="4" t="s">
        <v>7</v>
      </c>
      <c r="G27369" s="4" t="s">
        <v>14</v>
      </c>
      <c r="H27369" s="4" t="s">
        <v>14</v>
      </c>
      <c r="I27369" s="4" t="s">
        <v>7</v>
      </c>
      <c r="J27369" s="4" t="s">
        <v>7</v>
      </c>
      <c r="K27369" s="4" t="s">
        <v>14</v>
      </c>
      <c r="L27369" s="4" t="s">
        <v>14</v>
      </c>
      <c r="M27369" s="4" t="s">
        <v>14</v>
      </c>
      <c r="N27369" s="4" t="s">
        <v>14</v>
      </c>
      <c r="O27369" s="4" t="s">
        <v>9</v>
      </c>
    </row>
    <row r="27370" spans="1:10">
      <c r="A27370" t="n">
        <v>233824</v>
      </c>
      <c r="B27370" s="16" t="n">
        <v>50</v>
      </c>
      <c r="C27370" s="7" t="n">
        <v>0</v>
      </c>
      <c r="D27370" s="7" t="n">
        <v>12105</v>
      </c>
      <c r="E27370" s="7" t="n">
        <v>1</v>
      </c>
      <c r="F27370" s="7" t="n">
        <v>0</v>
      </c>
      <c r="G27370" s="7" t="n">
        <v>0</v>
      </c>
      <c r="H27370" s="7" t="n">
        <v>0</v>
      </c>
      <c r="I27370" s="7" t="n">
        <v>0</v>
      </c>
      <c r="J27370" s="7" t="n">
        <v>65533</v>
      </c>
      <c r="K27370" s="7" t="n">
        <v>0</v>
      </c>
      <c r="L27370" s="7" t="n">
        <v>0</v>
      </c>
      <c r="M27370" s="7" t="n">
        <v>0</v>
      </c>
      <c r="N27370" s="7" t="n">
        <v>0</v>
      </c>
      <c r="O27370" s="7" t="s">
        <v>15</v>
      </c>
    </row>
    <row r="27371" spans="1:10">
      <c r="A27371" t="s">
        <v>4</v>
      </c>
      <c r="B27371" s="4" t="s">
        <v>5</v>
      </c>
      <c r="C27371" s="4" t="s">
        <v>8</v>
      </c>
      <c r="D27371" s="4" t="s">
        <v>7</v>
      </c>
      <c r="E27371" s="4" t="s">
        <v>7</v>
      </c>
      <c r="F27371" s="4" t="s">
        <v>7</v>
      </c>
      <c r="G27371" s="4" t="s">
        <v>7</v>
      </c>
      <c r="H27371" s="4" t="s">
        <v>8</v>
      </c>
    </row>
    <row r="27372" spans="1:10">
      <c r="A27372" t="n">
        <v>233863</v>
      </c>
      <c r="B27372" s="37" t="n">
        <v>25</v>
      </c>
      <c r="C27372" s="7" t="n">
        <v>5</v>
      </c>
      <c r="D27372" s="7" t="n">
        <v>65535</v>
      </c>
      <c r="E27372" s="7" t="n">
        <v>500</v>
      </c>
      <c r="F27372" s="7" t="n">
        <v>800</v>
      </c>
      <c r="G27372" s="7" t="n">
        <v>140</v>
      </c>
      <c r="H27372" s="7" t="n">
        <v>0</v>
      </c>
    </row>
    <row r="27373" spans="1:10">
      <c r="A27373" t="s">
        <v>4</v>
      </c>
      <c r="B27373" s="4" t="s">
        <v>5</v>
      </c>
      <c r="C27373" s="4" t="s">
        <v>7</v>
      </c>
      <c r="D27373" s="4" t="s">
        <v>8</v>
      </c>
      <c r="E27373" s="4" t="s">
        <v>74</v>
      </c>
      <c r="F27373" s="4" t="s">
        <v>8</v>
      </c>
      <c r="G27373" s="4" t="s">
        <v>8</v>
      </c>
    </row>
    <row r="27374" spans="1:10">
      <c r="A27374" t="n">
        <v>233874</v>
      </c>
      <c r="B27374" s="44" t="n">
        <v>24</v>
      </c>
      <c r="C27374" s="7" t="n">
        <v>65533</v>
      </c>
      <c r="D27374" s="7" t="n">
        <v>11</v>
      </c>
      <c r="E27374" s="7" t="s">
        <v>543</v>
      </c>
      <c r="F27374" s="7" t="n">
        <v>2</v>
      </c>
      <c r="G27374" s="7" t="n">
        <v>0</v>
      </c>
    </row>
    <row r="27375" spans="1:10">
      <c r="A27375" t="s">
        <v>4</v>
      </c>
      <c r="B27375" s="4" t="s">
        <v>5</v>
      </c>
    </row>
    <row r="27376" spans="1:10">
      <c r="A27376" t="n">
        <v>233976</v>
      </c>
      <c r="B27376" s="41" t="n">
        <v>28</v>
      </c>
    </row>
    <row r="27377" spans="1:15">
      <c r="A27377" t="s">
        <v>4</v>
      </c>
      <c r="B27377" s="4" t="s">
        <v>5</v>
      </c>
      <c r="C27377" s="4" t="s">
        <v>7</v>
      </c>
      <c r="D27377" s="4" t="s">
        <v>8</v>
      </c>
      <c r="E27377" s="4" t="s">
        <v>74</v>
      </c>
      <c r="F27377" s="4" t="s">
        <v>8</v>
      </c>
      <c r="G27377" s="4" t="s">
        <v>8</v>
      </c>
    </row>
    <row r="27378" spans="1:15">
      <c r="A27378" t="n">
        <v>233977</v>
      </c>
      <c r="B27378" s="44" t="n">
        <v>24</v>
      </c>
      <c r="C27378" s="7" t="n">
        <v>65533</v>
      </c>
      <c r="D27378" s="7" t="n">
        <v>11</v>
      </c>
      <c r="E27378" s="7" t="s">
        <v>1362</v>
      </c>
      <c r="F27378" s="7" t="n">
        <v>2</v>
      </c>
      <c r="G27378" s="7" t="n">
        <v>0</v>
      </c>
    </row>
    <row r="27379" spans="1:15">
      <c r="A27379" t="s">
        <v>4</v>
      </c>
      <c r="B27379" s="4" t="s">
        <v>5</v>
      </c>
    </row>
    <row r="27380" spans="1:15">
      <c r="A27380" t="n">
        <v>234063</v>
      </c>
      <c r="B27380" s="41" t="n">
        <v>28</v>
      </c>
    </row>
    <row r="27381" spans="1:15">
      <c r="A27381" t="s">
        <v>4</v>
      </c>
      <c r="B27381" s="4" t="s">
        <v>5</v>
      </c>
      <c r="C27381" s="4" t="s">
        <v>7</v>
      </c>
      <c r="D27381" s="4" t="s">
        <v>8</v>
      </c>
      <c r="E27381" s="4" t="s">
        <v>74</v>
      </c>
      <c r="F27381" s="4" t="s">
        <v>8</v>
      </c>
      <c r="G27381" s="4" t="s">
        <v>8</v>
      </c>
    </row>
    <row r="27382" spans="1:15">
      <c r="A27382" t="n">
        <v>234064</v>
      </c>
      <c r="B27382" s="44" t="n">
        <v>24</v>
      </c>
      <c r="C27382" s="7" t="n">
        <v>65533</v>
      </c>
      <c r="D27382" s="7" t="n">
        <v>11</v>
      </c>
      <c r="E27382" s="7" t="s">
        <v>1363</v>
      </c>
      <c r="F27382" s="7" t="n">
        <v>2</v>
      </c>
      <c r="G27382" s="7" t="n">
        <v>0</v>
      </c>
    </row>
    <row r="27383" spans="1:15">
      <c r="A27383" t="s">
        <v>4</v>
      </c>
      <c r="B27383" s="4" t="s">
        <v>5</v>
      </c>
    </row>
    <row r="27384" spans="1:15">
      <c r="A27384" t="n">
        <v>234188</v>
      </c>
      <c r="B27384" s="41" t="n">
        <v>28</v>
      </c>
    </row>
    <row r="27385" spans="1:15">
      <c r="A27385" t="s">
        <v>4</v>
      </c>
      <c r="B27385" s="4" t="s">
        <v>5</v>
      </c>
      <c r="C27385" s="4" t="s">
        <v>7</v>
      </c>
      <c r="D27385" s="4" t="s">
        <v>8</v>
      </c>
      <c r="E27385" s="4" t="s">
        <v>74</v>
      </c>
      <c r="F27385" s="4" t="s">
        <v>8</v>
      </c>
      <c r="G27385" s="4" t="s">
        <v>8</v>
      </c>
    </row>
    <row r="27386" spans="1:15">
      <c r="A27386" t="n">
        <v>234189</v>
      </c>
      <c r="B27386" s="44" t="n">
        <v>24</v>
      </c>
      <c r="C27386" s="7" t="n">
        <v>65533</v>
      </c>
      <c r="D27386" s="7" t="n">
        <v>11</v>
      </c>
      <c r="E27386" s="7" t="s">
        <v>1364</v>
      </c>
      <c r="F27386" s="7" t="n">
        <v>2</v>
      </c>
      <c r="G27386" s="7" t="n">
        <v>0</v>
      </c>
    </row>
    <row r="27387" spans="1:15">
      <c r="A27387" t="s">
        <v>4</v>
      </c>
      <c r="B27387" s="4" t="s">
        <v>5</v>
      </c>
    </row>
    <row r="27388" spans="1:15">
      <c r="A27388" t="n">
        <v>234295</v>
      </c>
      <c r="B27388" s="41" t="n">
        <v>28</v>
      </c>
    </row>
    <row r="27389" spans="1:15">
      <c r="A27389" t="s">
        <v>4</v>
      </c>
      <c r="B27389" s="4" t="s">
        <v>5</v>
      </c>
      <c r="C27389" s="4" t="s">
        <v>7</v>
      </c>
      <c r="D27389" s="4" t="s">
        <v>8</v>
      </c>
      <c r="E27389" s="4" t="s">
        <v>74</v>
      </c>
      <c r="F27389" s="4" t="s">
        <v>8</v>
      </c>
      <c r="G27389" s="4" t="s">
        <v>8</v>
      </c>
    </row>
    <row r="27390" spans="1:15">
      <c r="A27390" t="n">
        <v>234296</v>
      </c>
      <c r="B27390" s="44" t="n">
        <v>24</v>
      </c>
      <c r="C27390" s="7" t="n">
        <v>65533</v>
      </c>
      <c r="D27390" s="7" t="n">
        <v>11</v>
      </c>
      <c r="E27390" s="7" t="s">
        <v>1365</v>
      </c>
      <c r="F27390" s="7" t="n">
        <v>2</v>
      </c>
      <c r="G27390" s="7" t="n">
        <v>0</v>
      </c>
    </row>
    <row r="27391" spans="1:15">
      <c r="A27391" t="s">
        <v>4</v>
      </c>
      <c r="B27391" s="4" t="s">
        <v>5</v>
      </c>
    </row>
    <row r="27392" spans="1:15">
      <c r="A27392" t="n">
        <v>234405</v>
      </c>
      <c r="B27392" s="41" t="n">
        <v>28</v>
      </c>
    </row>
    <row r="27393" spans="1:7">
      <c r="A27393" t="s">
        <v>4</v>
      </c>
      <c r="B27393" s="4" t="s">
        <v>5</v>
      </c>
      <c r="C27393" s="4" t="s">
        <v>8</v>
      </c>
    </row>
    <row r="27394" spans="1:7">
      <c r="A27394" t="n">
        <v>234406</v>
      </c>
      <c r="B27394" s="45" t="n">
        <v>27</v>
      </c>
      <c r="C27394" s="7" t="n">
        <v>0</v>
      </c>
    </row>
    <row r="27395" spans="1:7">
      <c r="A27395" t="s">
        <v>4</v>
      </c>
      <c r="B27395" s="4" t="s">
        <v>5</v>
      </c>
      <c r="C27395" s="4" t="s">
        <v>8</v>
      </c>
    </row>
    <row r="27396" spans="1:7">
      <c r="A27396" t="n">
        <v>234408</v>
      </c>
      <c r="B27396" s="45" t="n">
        <v>27</v>
      </c>
      <c r="C27396" s="7" t="n">
        <v>1</v>
      </c>
    </row>
    <row r="27397" spans="1:7">
      <c r="A27397" t="s">
        <v>4</v>
      </c>
      <c r="B27397" s="4" t="s">
        <v>5</v>
      </c>
      <c r="C27397" s="4" t="s">
        <v>8</v>
      </c>
      <c r="D27397" s="4" t="s">
        <v>7</v>
      </c>
      <c r="E27397" s="4" t="s">
        <v>7</v>
      </c>
      <c r="F27397" s="4" t="s">
        <v>7</v>
      </c>
      <c r="G27397" s="4" t="s">
        <v>7</v>
      </c>
      <c r="H27397" s="4" t="s">
        <v>8</v>
      </c>
    </row>
    <row r="27398" spans="1:7">
      <c r="A27398" t="n">
        <v>234410</v>
      </c>
      <c r="B27398" s="37" t="n">
        <v>25</v>
      </c>
      <c r="C27398" s="7" t="n">
        <v>5</v>
      </c>
      <c r="D27398" s="7" t="n">
        <v>65535</v>
      </c>
      <c r="E27398" s="7" t="n">
        <v>65535</v>
      </c>
      <c r="F27398" s="7" t="n">
        <v>65535</v>
      </c>
      <c r="G27398" s="7" t="n">
        <v>65535</v>
      </c>
      <c r="H27398" s="7" t="n">
        <v>0</v>
      </c>
    </row>
    <row r="27399" spans="1:7">
      <c r="A27399" t="s">
        <v>4</v>
      </c>
      <c r="B27399" s="4" t="s">
        <v>5</v>
      </c>
      <c r="C27399" s="4" t="s">
        <v>8</v>
      </c>
      <c r="D27399" s="4" t="s">
        <v>8</v>
      </c>
      <c r="E27399" s="4" t="s">
        <v>14</v>
      </c>
      <c r="F27399" s="4" t="s">
        <v>8</v>
      </c>
      <c r="G27399" s="4" t="s">
        <v>8</v>
      </c>
    </row>
    <row r="27400" spans="1:7">
      <c r="A27400" t="n">
        <v>234421</v>
      </c>
      <c r="B27400" s="32" t="n">
        <v>18</v>
      </c>
      <c r="C27400" s="7" t="n">
        <v>6</v>
      </c>
      <c r="D27400" s="7" t="n">
        <v>0</v>
      </c>
      <c r="E27400" s="7" t="n">
        <v>6</v>
      </c>
      <c r="F27400" s="7" t="n">
        <v>19</v>
      </c>
      <c r="G27400" s="7" t="n">
        <v>1</v>
      </c>
    </row>
    <row r="27401" spans="1:7">
      <c r="A27401" t="s">
        <v>4</v>
      </c>
      <c r="B27401" s="4" t="s">
        <v>5</v>
      </c>
      <c r="C27401" s="4" t="s">
        <v>8</v>
      </c>
      <c r="D27401" s="4" t="s">
        <v>9</v>
      </c>
    </row>
    <row r="27402" spans="1:7">
      <c r="A27402" t="n">
        <v>234430</v>
      </c>
      <c r="B27402" s="9" t="n">
        <v>2</v>
      </c>
      <c r="C27402" s="7" t="n">
        <v>10</v>
      </c>
      <c r="D27402" s="7" t="s">
        <v>381</v>
      </c>
    </row>
    <row r="27403" spans="1:7">
      <c r="A27403" t="s">
        <v>4</v>
      </c>
      <c r="B27403" s="4" t="s">
        <v>5</v>
      </c>
      <c r="C27403" s="4" t="s">
        <v>7</v>
      </c>
    </row>
    <row r="27404" spans="1:7">
      <c r="A27404" t="n">
        <v>234448</v>
      </c>
      <c r="B27404" s="25" t="n">
        <v>16</v>
      </c>
      <c r="C27404" s="7" t="n">
        <v>0</v>
      </c>
    </row>
    <row r="27405" spans="1:7">
      <c r="A27405" t="s">
        <v>4</v>
      </c>
      <c r="B27405" s="4" t="s">
        <v>5</v>
      </c>
      <c r="C27405" s="4" t="s">
        <v>8</v>
      </c>
      <c r="D27405" s="4" t="s">
        <v>7</v>
      </c>
      <c r="E27405" s="4" t="s">
        <v>14</v>
      </c>
    </row>
    <row r="27406" spans="1:7">
      <c r="A27406" t="n">
        <v>234451</v>
      </c>
      <c r="B27406" s="74" t="n">
        <v>167</v>
      </c>
      <c r="C27406" s="7" t="n">
        <v>0</v>
      </c>
      <c r="D27406" s="7" t="n">
        <v>0</v>
      </c>
      <c r="E27406" s="7" t="n">
        <v>48</v>
      </c>
    </row>
    <row r="27407" spans="1:7">
      <c r="A27407" t="s">
        <v>4</v>
      </c>
      <c r="B27407" s="4" t="s">
        <v>5</v>
      </c>
      <c r="C27407" s="4" t="s">
        <v>8</v>
      </c>
      <c r="D27407" s="4" t="s">
        <v>7</v>
      </c>
      <c r="E27407" s="4" t="s">
        <v>14</v>
      </c>
    </row>
    <row r="27408" spans="1:7">
      <c r="A27408" t="n">
        <v>234459</v>
      </c>
      <c r="B27408" s="74" t="n">
        <v>167</v>
      </c>
      <c r="C27408" s="7" t="n">
        <v>0</v>
      </c>
      <c r="D27408" s="7" t="n">
        <v>1</v>
      </c>
      <c r="E27408" s="7" t="n">
        <v>16</v>
      </c>
    </row>
    <row r="27409" spans="1:8">
      <c r="A27409" t="s">
        <v>4</v>
      </c>
      <c r="B27409" s="4" t="s">
        <v>5</v>
      </c>
      <c r="C27409" s="4" t="s">
        <v>8</v>
      </c>
      <c r="D27409" s="4" t="s">
        <v>7</v>
      </c>
      <c r="E27409" s="4" t="s">
        <v>14</v>
      </c>
    </row>
    <row r="27410" spans="1:8">
      <c r="A27410" t="n">
        <v>234467</v>
      </c>
      <c r="B27410" s="74" t="n">
        <v>167</v>
      </c>
      <c r="C27410" s="7" t="n">
        <v>0</v>
      </c>
      <c r="D27410" s="7" t="n">
        <v>2</v>
      </c>
      <c r="E27410" s="7" t="n">
        <v>16</v>
      </c>
    </row>
    <row r="27411" spans="1:8">
      <c r="A27411" t="s">
        <v>4</v>
      </c>
      <c r="B27411" s="4" t="s">
        <v>5</v>
      </c>
      <c r="C27411" s="4" t="s">
        <v>8</v>
      </c>
      <c r="D27411" s="4" t="s">
        <v>7</v>
      </c>
      <c r="E27411" s="4" t="s">
        <v>14</v>
      </c>
    </row>
    <row r="27412" spans="1:8">
      <c r="A27412" t="n">
        <v>234475</v>
      </c>
      <c r="B27412" s="74" t="n">
        <v>167</v>
      </c>
      <c r="C27412" s="7" t="n">
        <v>0</v>
      </c>
      <c r="D27412" s="7" t="n">
        <v>3</v>
      </c>
      <c r="E27412" s="7" t="n">
        <v>16</v>
      </c>
    </row>
    <row r="27413" spans="1:8">
      <c r="A27413" t="s">
        <v>4</v>
      </c>
      <c r="B27413" s="4" t="s">
        <v>5</v>
      </c>
      <c r="C27413" s="4" t="s">
        <v>8</v>
      </c>
      <c r="D27413" s="4" t="s">
        <v>7</v>
      </c>
      <c r="E27413" s="4" t="s">
        <v>14</v>
      </c>
    </row>
    <row r="27414" spans="1:8">
      <c r="A27414" t="n">
        <v>234483</v>
      </c>
      <c r="B27414" s="74" t="n">
        <v>167</v>
      </c>
      <c r="C27414" s="7" t="n">
        <v>0</v>
      </c>
      <c r="D27414" s="7" t="n">
        <v>4</v>
      </c>
      <c r="E27414" s="7" t="n">
        <v>16</v>
      </c>
    </row>
    <row r="27415" spans="1:8">
      <c r="A27415" t="s">
        <v>4</v>
      </c>
      <c r="B27415" s="4" t="s">
        <v>5</v>
      </c>
      <c r="C27415" s="4" t="s">
        <v>8</v>
      </c>
      <c r="D27415" s="4" t="s">
        <v>7</v>
      </c>
      <c r="E27415" s="4" t="s">
        <v>14</v>
      </c>
    </row>
    <row r="27416" spans="1:8">
      <c r="A27416" t="n">
        <v>234491</v>
      </c>
      <c r="B27416" s="74" t="n">
        <v>167</v>
      </c>
      <c r="C27416" s="7" t="n">
        <v>0</v>
      </c>
      <c r="D27416" s="7" t="n">
        <v>5</v>
      </c>
      <c r="E27416" s="7" t="n">
        <v>16</v>
      </c>
    </row>
    <row r="27417" spans="1:8">
      <c r="A27417" t="s">
        <v>4</v>
      </c>
      <c r="B27417" s="4" t="s">
        <v>5</v>
      </c>
      <c r="C27417" s="4" t="s">
        <v>8</v>
      </c>
      <c r="D27417" s="4" t="s">
        <v>7</v>
      </c>
      <c r="E27417" s="4" t="s">
        <v>14</v>
      </c>
    </row>
    <row r="27418" spans="1:8">
      <c r="A27418" t="n">
        <v>234499</v>
      </c>
      <c r="B27418" s="74" t="n">
        <v>167</v>
      </c>
      <c r="C27418" s="7" t="n">
        <v>0</v>
      </c>
      <c r="D27418" s="7" t="n">
        <v>6</v>
      </c>
      <c r="E27418" s="7" t="n">
        <v>16</v>
      </c>
    </row>
    <row r="27419" spans="1:8">
      <c r="A27419" t="s">
        <v>4</v>
      </c>
      <c r="B27419" s="4" t="s">
        <v>5</v>
      </c>
      <c r="C27419" s="4" t="s">
        <v>8</v>
      </c>
      <c r="D27419" s="4" t="s">
        <v>7</v>
      </c>
      <c r="E27419" s="4" t="s">
        <v>14</v>
      </c>
    </row>
    <row r="27420" spans="1:8">
      <c r="A27420" t="n">
        <v>234507</v>
      </c>
      <c r="B27420" s="74" t="n">
        <v>167</v>
      </c>
      <c r="C27420" s="7" t="n">
        <v>0</v>
      </c>
      <c r="D27420" s="7" t="n">
        <v>7</v>
      </c>
      <c r="E27420" s="7" t="n">
        <v>16</v>
      </c>
    </row>
    <row r="27421" spans="1:8">
      <c r="A27421" t="s">
        <v>4</v>
      </c>
      <c r="B27421" s="4" t="s">
        <v>5</v>
      </c>
      <c r="C27421" s="4" t="s">
        <v>8</v>
      </c>
      <c r="D27421" s="4" t="s">
        <v>7</v>
      </c>
      <c r="E27421" s="4" t="s">
        <v>14</v>
      </c>
    </row>
    <row r="27422" spans="1:8">
      <c r="A27422" t="n">
        <v>234515</v>
      </c>
      <c r="B27422" s="74" t="n">
        <v>167</v>
      </c>
      <c r="C27422" s="7" t="n">
        <v>0</v>
      </c>
      <c r="D27422" s="7" t="n">
        <v>8</v>
      </c>
      <c r="E27422" s="7" t="n">
        <v>16</v>
      </c>
    </row>
    <row r="27423" spans="1:8">
      <c r="A27423" t="s">
        <v>4</v>
      </c>
      <c r="B27423" s="4" t="s">
        <v>5</v>
      </c>
      <c r="C27423" s="4" t="s">
        <v>8</v>
      </c>
      <c r="D27423" s="4" t="s">
        <v>7</v>
      </c>
      <c r="E27423" s="4" t="s">
        <v>14</v>
      </c>
    </row>
    <row r="27424" spans="1:8">
      <c r="A27424" t="n">
        <v>234523</v>
      </c>
      <c r="B27424" s="74" t="n">
        <v>167</v>
      </c>
      <c r="C27424" s="7" t="n">
        <v>0</v>
      </c>
      <c r="D27424" s="7" t="n">
        <v>9</v>
      </c>
      <c r="E27424" s="7" t="n">
        <v>16</v>
      </c>
    </row>
    <row r="27425" spans="1:5">
      <c r="A27425" t="s">
        <v>4</v>
      </c>
      <c r="B27425" s="4" t="s">
        <v>5</v>
      </c>
      <c r="C27425" s="4" t="s">
        <v>8</v>
      </c>
      <c r="D27425" s="4" t="s">
        <v>7</v>
      </c>
      <c r="E27425" s="4" t="s">
        <v>14</v>
      </c>
    </row>
    <row r="27426" spans="1:5">
      <c r="A27426" t="n">
        <v>234531</v>
      </c>
      <c r="B27426" s="74" t="n">
        <v>167</v>
      </c>
      <c r="C27426" s="7" t="n">
        <v>0</v>
      </c>
      <c r="D27426" s="7" t="n">
        <v>11</v>
      </c>
      <c r="E27426" s="7" t="n">
        <v>16</v>
      </c>
    </row>
    <row r="27427" spans="1:5">
      <c r="A27427" t="s">
        <v>4</v>
      </c>
      <c r="B27427" s="4" t="s">
        <v>5</v>
      </c>
      <c r="C27427" s="4" t="s">
        <v>8</v>
      </c>
    </row>
    <row r="27428" spans="1:5">
      <c r="A27428" t="n">
        <v>234539</v>
      </c>
      <c r="B27428" s="75" t="n">
        <v>117</v>
      </c>
      <c r="C27428" s="7" t="n">
        <v>2</v>
      </c>
    </row>
    <row r="27429" spans="1:5">
      <c r="A27429" t="s">
        <v>4</v>
      </c>
      <c r="B27429" s="4" t="s">
        <v>5</v>
      </c>
      <c r="C27429" s="4" t="s">
        <v>8</v>
      </c>
      <c r="D27429" s="4" t="s">
        <v>8</v>
      </c>
    </row>
    <row r="27430" spans="1:5">
      <c r="A27430" t="n">
        <v>234541</v>
      </c>
      <c r="B27430" s="75" t="n">
        <v>117</v>
      </c>
      <c r="C27430" s="7" t="n">
        <v>0</v>
      </c>
      <c r="D27430" s="7" t="n">
        <v>0</v>
      </c>
    </row>
    <row r="27431" spans="1:5">
      <c r="A27431" t="s">
        <v>4</v>
      </c>
      <c r="B27431" s="4" t="s">
        <v>5</v>
      </c>
      <c r="C27431" s="4" t="s">
        <v>8</v>
      </c>
    </row>
    <row r="27432" spans="1:5">
      <c r="A27432" t="n">
        <v>234544</v>
      </c>
      <c r="B27432" s="75" t="n">
        <v>117</v>
      </c>
      <c r="C27432" s="7" t="n">
        <v>1</v>
      </c>
    </row>
    <row r="27433" spans="1:5">
      <c r="A27433" t="s">
        <v>4</v>
      </c>
      <c r="B27433" s="4" t="s">
        <v>5</v>
      </c>
      <c r="C27433" s="4" t="s">
        <v>8</v>
      </c>
      <c r="D27433" s="4" t="s">
        <v>7</v>
      </c>
      <c r="E27433" s="4" t="s">
        <v>7</v>
      </c>
    </row>
    <row r="27434" spans="1:5">
      <c r="A27434" t="n">
        <v>234546</v>
      </c>
      <c r="B27434" s="14" t="n">
        <v>49</v>
      </c>
      <c r="C27434" s="7" t="n">
        <v>5</v>
      </c>
      <c r="D27434" s="7" t="n">
        <v>100</v>
      </c>
      <c r="E27434" s="7" t="n">
        <v>202</v>
      </c>
    </row>
    <row r="27435" spans="1:5">
      <c r="A27435" t="s">
        <v>4</v>
      </c>
      <c r="B27435" s="4" t="s">
        <v>5</v>
      </c>
      <c r="C27435" s="4" t="s">
        <v>8</v>
      </c>
      <c r="D27435" s="4" t="s">
        <v>7</v>
      </c>
      <c r="E27435" s="4" t="s">
        <v>7</v>
      </c>
    </row>
    <row r="27436" spans="1:5">
      <c r="A27436" t="n">
        <v>234552</v>
      </c>
      <c r="B27436" s="14" t="n">
        <v>49</v>
      </c>
      <c r="C27436" s="7" t="n">
        <v>5</v>
      </c>
      <c r="D27436" s="7" t="n">
        <v>0</v>
      </c>
      <c r="E27436" s="7" t="n">
        <v>202</v>
      </c>
    </row>
    <row r="27437" spans="1:5">
      <c r="A27437" t="s">
        <v>4</v>
      </c>
      <c r="B27437" s="4" t="s">
        <v>5</v>
      </c>
      <c r="C27437" s="4" t="s">
        <v>8</v>
      </c>
    </row>
    <row r="27438" spans="1:5">
      <c r="A27438" t="n">
        <v>234558</v>
      </c>
      <c r="B27438" s="82" t="n">
        <v>78</v>
      </c>
      <c r="C27438" s="7" t="n">
        <v>255</v>
      </c>
    </row>
    <row r="27439" spans="1:5">
      <c r="A27439" t="s">
        <v>4</v>
      </c>
      <c r="B27439" s="4" t="s">
        <v>5</v>
      </c>
      <c r="C27439" s="4" t="s">
        <v>8</v>
      </c>
      <c r="D27439" s="4" t="s">
        <v>8</v>
      </c>
      <c r="E27439" s="4" t="s">
        <v>14</v>
      </c>
      <c r="F27439" s="4" t="s">
        <v>8</v>
      </c>
      <c r="G27439" s="4" t="s">
        <v>8</v>
      </c>
    </row>
    <row r="27440" spans="1:5">
      <c r="A27440" t="n">
        <v>234560</v>
      </c>
      <c r="B27440" s="32" t="n">
        <v>18</v>
      </c>
      <c r="C27440" s="7" t="n">
        <v>34</v>
      </c>
      <c r="D27440" s="7" t="n">
        <v>0</v>
      </c>
      <c r="E27440" s="7" t="n">
        <v>22</v>
      </c>
      <c r="F27440" s="7" t="n">
        <v>19</v>
      </c>
      <c r="G27440" s="7" t="n">
        <v>1</v>
      </c>
    </row>
    <row r="27441" spans="1:7">
      <c r="A27441" t="s">
        <v>4</v>
      </c>
      <c r="B27441" s="4" t="s">
        <v>5</v>
      </c>
      <c r="C27441" s="4" t="s">
        <v>8</v>
      </c>
      <c r="D27441" s="4" t="s">
        <v>8</v>
      </c>
      <c r="E27441" s="4" t="s">
        <v>14</v>
      </c>
      <c r="F27441" s="4" t="s">
        <v>8</v>
      </c>
      <c r="G27441" s="4" t="s">
        <v>8</v>
      </c>
    </row>
    <row r="27442" spans="1:7">
      <c r="A27442" t="n">
        <v>234569</v>
      </c>
      <c r="B27442" s="103" t="n">
        <v>8</v>
      </c>
      <c r="C27442" s="7" t="n">
        <v>9</v>
      </c>
      <c r="D27442" s="7" t="n">
        <v>0</v>
      </c>
      <c r="E27442" s="7" t="n">
        <v>8</v>
      </c>
      <c r="F27442" s="7" t="n">
        <v>19</v>
      </c>
      <c r="G27442" s="7" t="n">
        <v>1</v>
      </c>
    </row>
    <row r="27443" spans="1:7">
      <c r="A27443" t="s">
        <v>4</v>
      </c>
      <c r="B27443" s="4" t="s">
        <v>5</v>
      </c>
      <c r="C27443" s="4" t="s">
        <v>7</v>
      </c>
    </row>
    <row r="27444" spans="1:7">
      <c r="A27444" t="n">
        <v>234578</v>
      </c>
      <c r="B27444" s="6" t="n">
        <v>12</v>
      </c>
      <c r="C27444" s="7" t="n">
        <v>9730</v>
      </c>
    </row>
    <row r="27445" spans="1:7">
      <c r="A27445" t="s">
        <v>4</v>
      </c>
      <c r="B27445" s="4" t="s">
        <v>5</v>
      </c>
      <c r="C27445" s="4" t="s">
        <v>7</v>
      </c>
    </row>
    <row r="27446" spans="1:7">
      <c r="A27446" t="n">
        <v>234581</v>
      </c>
      <c r="B27446" s="6" t="n">
        <v>12</v>
      </c>
      <c r="C27446" s="7" t="n">
        <v>10225</v>
      </c>
    </row>
    <row r="27447" spans="1:7">
      <c r="A27447" t="s">
        <v>4</v>
      </c>
      <c r="B27447" s="4" t="s">
        <v>5</v>
      </c>
      <c r="C27447" s="4" t="s">
        <v>7</v>
      </c>
      <c r="D27447" s="4" t="s">
        <v>8</v>
      </c>
      <c r="E27447" s="4" t="s">
        <v>7</v>
      </c>
    </row>
    <row r="27448" spans="1:7">
      <c r="A27448" t="n">
        <v>234584</v>
      </c>
      <c r="B27448" s="48" t="n">
        <v>104</v>
      </c>
      <c r="C27448" s="7" t="n">
        <v>127</v>
      </c>
      <c r="D27448" s="7" t="n">
        <v>1</v>
      </c>
      <c r="E27448" s="7" t="n">
        <v>16</v>
      </c>
    </row>
    <row r="27449" spans="1:7">
      <c r="A27449" t="s">
        <v>4</v>
      </c>
      <c r="B27449" s="4" t="s">
        <v>5</v>
      </c>
    </row>
    <row r="27450" spans="1:7">
      <c r="A27450" t="n">
        <v>234590</v>
      </c>
      <c r="B27450" s="5" t="n">
        <v>1</v>
      </c>
    </row>
    <row r="27451" spans="1:7">
      <c r="A27451" t="s">
        <v>4</v>
      </c>
      <c r="B27451" s="4" t="s">
        <v>5</v>
      </c>
      <c r="C27451" s="4" t="s">
        <v>7</v>
      </c>
      <c r="D27451" s="4" t="s">
        <v>8</v>
      </c>
      <c r="E27451" s="4" t="s">
        <v>8</v>
      </c>
    </row>
    <row r="27452" spans="1:7">
      <c r="A27452" t="n">
        <v>234591</v>
      </c>
      <c r="B27452" s="48" t="n">
        <v>104</v>
      </c>
      <c r="C27452" s="7" t="n">
        <v>127</v>
      </c>
      <c r="D27452" s="7" t="n">
        <v>3</v>
      </c>
      <c r="E27452" s="7" t="n">
        <v>2</v>
      </c>
    </row>
    <row r="27453" spans="1:7">
      <c r="A27453" t="s">
        <v>4</v>
      </c>
      <c r="B27453" s="4" t="s">
        <v>5</v>
      </c>
    </row>
    <row r="27454" spans="1:7">
      <c r="A27454" t="n">
        <v>234596</v>
      </c>
      <c r="B27454" s="5" t="n">
        <v>1</v>
      </c>
    </row>
    <row r="27455" spans="1:7">
      <c r="A27455" t="s">
        <v>4</v>
      </c>
      <c r="B27455" s="4" t="s">
        <v>5</v>
      </c>
      <c r="C27455" s="4" t="s">
        <v>7</v>
      </c>
      <c r="D27455" s="4" t="s">
        <v>8</v>
      </c>
      <c r="E27455" s="4" t="s">
        <v>8</v>
      </c>
    </row>
    <row r="27456" spans="1:7">
      <c r="A27456" t="n">
        <v>234597</v>
      </c>
      <c r="B27456" s="48" t="n">
        <v>104</v>
      </c>
      <c r="C27456" s="7" t="n">
        <v>128</v>
      </c>
      <c r="D27456" s="7" t="n">
        <v>3</v>
      </c>
      <c r="E27456" s="7" t="n">
        <v>1</v>
      </c>
    </row>
    <row r="27457" spans="1:7">
      <c r="A27457" t="s">
        <v>4</v>
      </c>
      <c r="B27457" s="4" t="s">
        <v>5</v>
      </c>
    </row>
    <row r="27458" spans="1:7">
      <c r="A27458" t="n">
        <v>234602</v>
      </c>
      <c r="B27458" s="5" t="n">
        <v>1</v>
      </c>
    </row>
    <row r="27459" spans="1:7">
      <c r="A27459" t="s">
        <v>4</v>
      </c>
      <c r="B27459" s="4" t="s">
        <v>5</v>
      </c>
      <c r="C27459" s="4" t="s">
        <v>7</v>
      </c>
      <c r="D27459" s="4" t="s">
        <v>8</v>
      </c>
      <c r="E27459" s="4" t="s">
        <v>7</v>
      </c>
    </row>
    <row r="27460" spans="1:7">
      <c r="A27460" t="n">
        <v>234603</v>
      </c>
      <c r="B27460" s="48" t="n">
        <v>104</v>
      </c>
      <c r="C27460" s="7" t="n">
        <v>128</v>
      </c>
      <c r="D27460" s="7" t="n">
        <v>1</v>
      </c>
      <c r="E27460" s="7" t="n">
        <v>0</v>
      </c>
    </row>
    <row r="27461" spans="1:7">
      <c r="A27461" t="s">
        <v>4</v>
      </c>
      <c r="B27461" s="4" t="s">
        <v>5</v>
      </c>
    </row>
    <row r="27462" spans="1:7">
      <c r="A27462" t="n">
        <v>234609</v>
      </c>
      <c r="B27462" s="5" t="n">
        <v>1</v>
      </c>
    </row>
    <row r="27463" spans="1:7">
      <c r="A27463" t="s">
        <v>4</v>
      </c>
      <c r="B27463" s="4" t="s">
        <v>5</v>
      </c>
      <c r="C27463" s="4" t="s">
        <v>8</v>
      </c>
      <c r="D27463" s="4" t="s">
        <v>7</v>
      </c>
      <c r="E27463" s="4" t="s">
        <v>7</v>
      </c>
    </row>
    <row r="27464" spans="1:7">
      <c r="A27464" t="n">
        <v>234610</v>
      </c>
      <c r="B27464" s="95" t="n">
        <v>135</v>
      </c>
      <c r="C27464" s="7" t="n">
        <v>0</v>
      </c>
      <c r="D27464" s="7" t="n">
        <v>80</v>
      </c>
      <c r="E27464" s="7" t="n">
        <v>32</v>
      </c>
    </row>
    <row r="27465" spans="1:7">
      <c r="A27465" t="s">
        <v>4</v>
      </c>
      <c r="B27465" s="4" t="s">
        <v>5</v>
      </c>
      <c r="C27465" s="4" t="s">
        <v>7</v>
      </c>
    </row>
    <row r="27466" spans="1:7">
      <c r="A27466" t="n">
        <v>234616</v>
      </c>
      <c r="B27466" s="8" t="n">
        <v>13</v>
      </c>
      <c r="C27466" s="7" t="n">
        <v>10349</v>
      </c>
    </row>
    <row r="27467" spans="1:7">
      <c r="A27467" t="s">
        <v>4</v>
      </c>
      <c r="B27467" s="4" t="s">
        <v>5</v>
      </c>
      <c r="C27467" s="4" t="s">
        <v>7</v>
      </c>
    </row>
    <row r="27468" spans="1:7">
      <c r="A27468" t="n">
        <v>234619</v>
      </c>
      <c r="B27468" s="8" t="n">
        <v>13</v>
      </c>
      <c r="C27468" s="7" t="n">
        <v>10350</v>
      </c>
    </row>
    <row r="27469" spans="1:7">
      <c r="A27469" t="s">
        <v>4</v>
      </c>
      <c r="B27469" s="4" t="s">
        <v>5</v>
      </c>
      <c r="C27469" s="4" t="s">
        <v>7</v>
      </c>
    </row>
    <row r="27470" spans="1:7">
      <c r="A27470" t="n">
        <v>234622</v>
      </c>
      <c r="B27470" s="8" t="n">
        <v>13</v>
      </c>
      <c r="C27470" s="7" t="n">
        <v>10351</v>
      </c>
    </row>
    <row r="27471" spans="1:7">
      <c r="A27471" t="s">
        <v>4</v>
      </c>
      <c r="B27471" s="4" t="s">
        <v>5</v>
      </c>
      <c r="C27471" s="4" t="s">
        <v>7</v>
      </c>
    </row>
    <row r="27472" spans="1:7">
      <c r="A27472" t="n">
        <v>234625</v>
      </c>
      <c r="B27472" s="8" t="n">
        <v>13</v>
      </c>
      <c r="C27472" s="7" t="n">
        <v>10352</v>
      </c>
    </row>
    <row r="27473" spans="1:5">
      <c r="A27473" t="s">
        <v>4</v>
      </c>
      <c r="B27473" s="4" t="s">
        <v>5</v>
      </c>
      <c r="C27473" s="4" t="s">
        <v>7</v>
      </c>
    </row>
    <row r="27474" spans="1:5">
      <c r="A27474" t="n">
        <v>234628</v>
      </c>
      <c r="B27474" s="8" t="n">
        <v>13</v>
      </c>
      <c r="C27474" s="7" t="n">
        <v>10353</v>
      </c>
    </row>
    <row r="27475" spans="1:5">
      <c r="A27475" t="s">
        <v>4</v>
      </c>
      <c r="B27475" s="4" t="s">
        <v>5</v>
      </c>
      <c r="C27475" s="4" t="s">
        <v>7</v>
      </c>
    </row>
    <row r="27476" spans="1:5">
      <c r="A27476" t="n">
        <v>234631</v>
      </c>
      <c r="B27476" s="8" t="n">
        <v>13</v>
      </c>
      <c r="C27476" s="7" t="n">
        <v>10339</v>
      </c>
    </row>
    <row r="27477" spans="1:5">
      <c r="A27477" t="s">
        <v>4</v>
      </c>
      <c r="B27477" s="4" t="s">
        <v>5</v>
      </c>
      <c r="C27477" s="4" t="s">
        <v>7</v>
      </c>
    </row>
    <row r="27478" spans="1:5">
      <c r="A27478" t="n">
        <v>234634</v>
      </c>
      <c r="B27478" s="8" t="n">
        <v>13</v>
      </c>
      <c r="C27478" s="7" t="n">
        <v>10340</v>
      </c>
    </row>
    <row r="27479" spans="1:5">
      <c r="A27479" t="s">
        <v>4</v>
      </c>
      <c r="B27479" s="4" t="s">
        <v>5</v>
      </c>
      <c r="C27479" s="4" t="s">
        <v>7</v>
      </c>
    </row>
    <row r="27480" spans="1:5">
      <c r="A27480" t="n">
        <v>234637</v>
      </c>
      <c r="B27480" s="8" t="n">
        <v>13</v>
      </c>
      <c r="C27480" s="7" t="n">
        <v>10341</v>
      </c>
    </row>
    <row r="27481" spans="1:5">
      <c r="A27481" t="s">
        <v>4</v>
      </c>
      <c r="B27481" s="4" t="s">
        <v>5</v>
      </c>
      <c r="C27481" s="4" t="s">
        <v>7</v>
      </c>
    </row>
    <row r="27482" spans="1:5">
      <c r="A27482" t="n">
        <v>234640</v>
      </c>
      <c r="B27482" s="8" t="n">
        <v>13</v>
      </c>
      <c r="C27482" s="7" t="n">
        <v>10342</v>
      </c>
    </row>
    <row r="27483" spans="1:5">
      <c r="A27483" t="s">
        <v>4</v>
      </c>
      <c r="B27483" s="4" t="s">
        <v>5</v>
      </c>
      <c r="C27483" s="4" t="s">
        <v>7</v>
      </c>
    </row>
    <row r="27484" spans="1:5">
      <c r="A27484" t="n">
        <v>234643</v>
      </c>
      <c r="B27484" s="8" t="n">
        <v>13</v>
      </c>
      <c r="C27484" s="7" t="n">
        <v>10343</v>
      </c>
    </row>
    <row r="27485" spans="1:5">
      <c r="A27485" t="s">
        <v>4</v>
      </c>
      <c r="B27485" s="4" t="s">
        <v>5</v>
      </c>
      <c r="C27485" s="4" t="s">
        <v>7</v>
      </c>
    </row>
    <row r="27486" spans="1:5">
      <c r="A27486" t="n">
        <v>234646</v>
      </c>
      <c r="B27486" s="8" t="n">
        <v>13</v>
      </c>
      <c r="C27486" s="7" t="n">
        <v>10344</v>
      </c>
    </row>
    <row r="27487" spans="1:5">
      <c r="A27487" t="s">
        <v>4</v>
      </c>
      <c r="B27487" s="4" t="s">
        <v>5</v>
      </c>
      <c r="C27487" s="4" t="s">
        <v>7</v>
      </c>
    </row>
    <row r="27488" spans="1:5">
      <c r="A27488" t="n">
        <v>234649</v>
      </c>
      <c r="B27488" s="8" t="n">
        <v>13</v>
      </c>
      <c r="C27488" s="7" t="n">
        <v>10345</v>
      </c>
    </row>
    <row r="27489" spans="1:3">
      <c r="A27489" t="s">
        <v>4</v>
      </c>
      <c r="B27489" s="4" t="s">
        <v>5</v>
      </c>
      <c r="C27489" s="4" t="s">
        <v>7</v>
      </c>
    </row>
    <row r="27490" spans="1:3">
      <c r="A27490" t="n">
        <v>234652</v>
      </c>
      <c r="B27490" s="8" t="n">
        <v>13</v>
      </c>
      <c r="C27490" s="7" t="n">
        <v>10346</v>
      </c>
    </row>
    <row r="27491" spans="1:3">
      <c r="A27491" t="s">
        <v>4</v>
      </c>
      <c r="B27491" s="4" t="s">
        <v>5</v>
      </c>
      <c r="C27491" s="4" t="s">
        <v>7</v>
      </c>
    </row>
    <row r="27492" spans="1:3">
      <c r="A27492" t="n">
        <v>234655</v>
      </c>
      <c r="B27492" s="8" t="n">
        <v>13</v>
      </c>
      <c r="C27492" s="7" t="n">
        <v>10347</v>
      </c>
    </row>
    <row r="27493" spans="1:3">
      <c r="A27493" t="s">
        <v>4</v>
      </c>
      <c r="B27493" s="4" t="s">
        <v>5</v>
      </c>
      <c r="C27493" s="4" t="s">
        <v>7</v>
      </c>
    </row>
    <row r="27494" spans="1:3">
      <c r="A27494" t="n">
        <v>234658</v>
      </c>
      <c r="B27494" s="8" t="n">
        <v>13</v>
      </c>
      <c r="C27494" s="7" t="n">
        <v>10348</v>
      </c>
    </row>
    <row r="27495" spans="1:3">
      <c r="A27495" t="s">
        <v>4</v>
      </c>
      <c r="B27495" s="4" t="s">
        <v>5</v>
      </c>
      <c r="C27495" s="4" t="s">
        <v>7</v>
      </c>
    </row>
    <row r="27496" spans="1:3">
      <c r="A27496" t="n">
        <v>234661</v>
      </c>
      <c r="B27496" s="6" t="n">
        <v>12</v>
      </c>
      <c r="C27496" s="7" t="n">
        <v>10624</v>
      </c>
    </row>
    <row r="27497" spans="1:3">
      <c r="A27497" t="s">
        <v>4</v>
      </c>
      <c r="B27497" s="4" t="s">
        <v>5</v>
      </c>
      <c r="C27497" s="4" t="s">
        <v>7</v>
      </c>
    </row>
    <row r="27498" spans="1:3">
      <c r="A27498" t="n">
        <v>234664</v>
      </c>
      <c r="B27498" s="6" t="n">
        <v>12</v>
      </c>
      <c r="C27498" s="7" t="n">
        <v>10637</v>
      </c>
    </row>
    <row r="27499" spans="1:3">
      <c r="A27499" t="s">
        <v>4</v>
      </c>
      <c r="B27499" s="4" t="s">
        <v>5</v>
      </c>
      <c r="C27499" s="4" t="s">
        <v>7</v>
      </c>
    </row>
    <row r="27500" spans="1:3">
      <c r="A27500" t="n">
        <v>234667</v>
      </c>
      <c r="B27500" s="6" t="n">
        <v>12</v>
      </c>
      <c r="C27500" s="7" t="n">
        <v>10641</v>
      </c>
    </row>
    <row r="27501" spans="1:3">
      <c r="A27501" t="s">
        <v>4</v>
      </c>
      <c r="B27501" s="4" t="s">
        <v>5</v>
      </c>
      <c r="C27501" s="4" t="s">
        <v>7</v>
      </c>
    </row>
    <row r="27502" spans="1:3">
      <c r="A27502" t="n">
        <v>234670</v>
      </c>
      <c r="B27502" s="6" t="n">
        <v>12</v>
      </c>
      <c r="C27502" s="7" t="n">
        <v>10653</v>
      </c>
    </row>
    <row r="27503" spans="1:3">
      <c r="A27503" t="s">
        <v>4</v>
      </c>
      <c r="B27503" s="4" t="s">
        <v>5</v>
      </c>
      <c r="C27503" s="4" t="s">
        <v>7</v>
      </c>
    </row>
    <row r="27504" spans="1:3">
      <c r="A27504" t="n">
        <v>234673</v>
      </c>
      <c r="B27504" s="6" t="n">
        <v>12</v>
      </c>
      <c r="C27504" s="7" t="n">
        <v>10660</v>
      </c>
    </row>
    <row r="27505" spans="1:3">
      <c r="A27505" t="s">
        <v>4</v>
      </c>
      <c r="B27505" s="4" t="s">
        <v>5</v>
      </c>
      <c r="C27505" s="4" t="s">
        <v>7</v>
      </c>
    </row>
    <row r="27506" spans="1:3">
      <c r="A27506" t="n">
        <v>234676</v>
      </c>
      <c r="B27506" s="6" t="n">
        <v>12</v>
      </c>
      <c r="C27506" s="7" t="n">
        <v>10665</v>
      </c>
    </row>
    <row r="27507" spans="1:3">
      <c r="A27507" t="s">
        <v>4</v>
      </c>
      <c r="B27507" s="4" t="s">
        <v>5</v>
      </c>
      <c r="C27507" s="4" t="s">
        <v>7</v>
      </c>
    </row>
    <row r="27508" spans="1:3">
      <c r="A27508" t="n">
        <v>234679</v>
      </c>
      <c r="B27508" s="6" t="n">
        <v>12</v>
      </c>
      <c r="C27508" s="7" t="n">
        <v>10671</v>
      </c>
    </row>
    <row r="27509" spans="1:3">
      <c r="A27509" t="s">
        <v>4</v>
      </c>
      <c r="B27509" s="4" t="s">
        <v>5</v>
      </c>
      <c r="C27509" s="4" t="s">
        <v>7</v>
      </c>
    </row>
    <row r="27510" spans="1:3">
      <c r="A27510" t="n">
        <v>234682</v>
      </c>
      <c r="B27510" s="6" t="n">
        <v>12</v>
      </c>
      <c r="C27510" s="7" t="n">
        <v>10675</v>
      </c>
    </row>
    <row r="27511" spans="1:3">
      <c r="A27511" t="s">
        <v>4</v>
      </c>
      <c r="B27511" s="4" t="s">
        <v>5</v>
      </c>
      <c r="C27511" s="4" t="s">
        <v>7</v>
      </c>
    </row>
    <row r="27512" spans="1:3">
      <c r="A27512" t="n">
        <v>234685</v>
      </c>
      <c r="B27512" s="6" t="n">
        <v>12</v>
      </c>
      <c r="C27512" s="7" t="n">
        <v>10682</v>
      </c>
    </row>
    <row r="27513" spans="1:3">
      <c r="A27513" t="s">
        <v>4</v>
      </c>
      <c r="B27513" s="4" t="s">
        <v>5</v>
      </c>
      <c r="C27513" s="4" t="s">
        <v>7</v>
      </c>
    </row>
    <row r="27514" spans="1:3">
      <c r="A27514" t="n">
        <v>234688</v>
      </c>
      <c r="B27514" s="6" t="n">
        <v>12</v>
      </c>
      <c r="C27514" s="7" t="n">
        <v>10686</v>
      </c>
    </row>
    <row r="27515" spans="1:3">
      <c r="A27515" t="s">
        <v>4</v>
      </c>
      <c r="B27515" s="4" t="s">
        <v>5</v>
      </c>
      <c r="C27515" s="4" t="s">
        <v>7</v>
      </c>
    </row>
    <row r="27516" spans="1:3">
      <c r="A27516" t="n">
        <v>234691</v>
      </c>
      <c r="B27516" s="6" t="n">
        <v>12</v>
      </c>
      <c r="C27516" s="7" t="n">
        <v>10688</v>
      </c>
    </row>
    <row r="27517" spans="1:3">
      <c r="A27517" t="s">
        <v>4</v>
      </c>
      <c r="B27517" s="4" t="s">
        <v>5</v>
      </c>
      <c r="C27517" s="4" t="s">
        <v>7</v>
      </c>
    </row>
    <row r="27518" spans="1:3">
      <c r="A27518" t="n">
        <v>234694</v>
      </c>
      <c r="B27518" s="6" t="n">
        <v>12</v>
      </c>
      <c r="C27518" s="7" t="n">
        <v>10692</v>
      </c>
    </row>
    <row r="27519" spans="1:3">
      <c r="A27519" t="s">
        <v>4</v>
      </c>
      <c r="B27519" s="4" t="s">
        <v>5</v>
      </c>
      <c r="C27519" s="4" t="s">
        <v>7</v>
      </c>
    </row>
    <row r="27520" spans="1:3">
      <c r="A27520" t="n">
        <v>234697</v>
      </c>
      <c r="B27520" s="6" t="n">
        <v>12</v>
      </c>
      <c r="C27520" s="7" t="n">
        <v>10696</v>
      </c>
    </row>
    <row r="27521" spans="1:3">
      <c r="A27521" t="s">
        <v>4</v>
      </c>
      <c r="B27521" s="4" t="s">
        <v>5</v>
      </c>
      <c r="C27521" s="4" t="s">
        <v>7</v>
      </c>
    </row>
    <row r="27522" spans="1:3">
      <c r="A27522" t="n">
        <v>234700</v>
      </c>
      <c r="B27522" s="6" t="n">
        <v>12</v>
      </c>
      <c r="C27522" s="7" t="n">
        <v>10698</v>
      </c>
    </row>
    <row r="27523" spans="1:3">
      <c r="A27523" t="s">
        <v>4</v>
      </c>
      <c r="B27523" s="4" t="s">
        <v>5</v>
      </c>
      <c r="C27523" s="4" t="s">
        <v>7</v>
      </c>
    </row>
    <row r="27524" spans="1:3">
      <c r="A27524" t="n">
        <v>234703</v>
      </c>
      <c r="B27524" s="6" t="n">
        <v>12</v>
      </c>
      <c r="C27524" s="7" t="n">
        <v>10706</v>
      </c>
    </row>
    <row r="27525" spans="1:3">
      <c r="A27525" t="s">
        <v>4</v>
      </c>
      <c r="B27525" s="4" t="s">
        <v>5</v>
      </c>
      <c r="C27525" s="4" t="s">
        <v>7</v>
      </c>
    </row>
    <row r="27526" spans="1:3">
      <c r="A27526" t="n">
        <v>234706</v>
      </c>
      <c r="B27526" s="6" t="n">
        <v>12</v>
      </c>
      <c r="C27526" s="7" t="n">
        <v>10708</v>
      </c>
    </row>
    <row r="27527" spans="1:3">
      <c r="A27527" t="s">
        <v>4</v>
      </c>
      <c r="B27527" s="4" t="s">
        <v>5</v>
      </c>
      <c r="C27527" s="4" t="s">
        <v>7</v>
      </c>
    </row>
    <row r="27528" spans="1:3">
      <c r="A27528" t="n">
        <v>234709</v>
      </c>
      <c r="B27528" s="6" t="n">
        <v>12</v>
      </c>
      <c r="C27528" s="7" t="n">
        <v>10712</v>
      </c>
    </row>
    <row r="27529" spans="1:3">
      <c r="A27529" t="s">
        <v>4</v>
      </c>
      <c r="B27529" s="4" t="s">
        <v>5</v>
      </c>
      <c r="C27529" s="4" t="s">
        <v>7</v>
      </c>
      <c r="D27529" s="4" t="s">
        <v>8</v>
      </c>
      <c r="E27529" s="4" t="s">
        <v>8</v>
      </c>
    </row>
    <row r="27530" spans="1:3">
      <c r="A27530" t="n">
        <v>234712</v>
      </c>
      <c r="B27530" s="48" t="n">
        <v>104</v>
      </c>
      <c r="C27530" s="7" t="n">
        <v>200</v>
      </c>
      <c r="D27530" s="7" t="n">
        <v>3</v>
      </c>
      <c r="E27530" s="7" t="n">
        <v>2</v>
      </c>
    </row>
    <row r="27531" spans="1:3">
      <c r="A27531" t="s">
        <v>4</v>
      </c>
      <c r="B27531" s="4" t="s">
        <v>5</v>
      </c>
    </row>
    <row r="27532" spans="1:3">
      <c r="A27532" t="n">
        <v>234717</v>
      </c>
      <c r="B27532" s="5" t="n">
        <v>1</v>
      </c>
    </row>
    <row r="27533" spans="1:3">
      <c r="A27533" t="s">
        <v>4</v>
      </c>
      <c r="B27533" s="4" t="s">
        <v>5</v>
      </c>
      <c r="C27533" s="4" t="s">
        <v>7</v>
      </c>
      <c r="D27533" s="4" t="s">
        <v>8</v>
      </c>
      <c r="E27533" s="4" t="s">
        <v>8</v>
      </c>
    </row>
    <row r="27534" spans="1:3">
      <c r="A27534" t="n">
        <v>234718</v>
      </c>
      <c r="B27534" s="48" t="n">
        <v>104</v>
      </c>
      <c r="C27534" s="7" t="n">
        <v>201</v>
      </c>
      <c r="D27534" s="7" t="n">
        <v>3</v>
      </c>
      <c r="E27534" s="7" t="n">
        <v>2</v>
      </c>
    </row>
    <row r="27535" spans="1:3">
      <c r="A27535" t="s">
        <v>4</v>
      </c>
      <c r="B27535" s="4" t="s">
        <v>5</v>
      </c>
    </row>
    <row r="27536" spans="1:3">
      <c r="A27536" t="n">
        <v>234723</v>
      </c>
      <c r="B27536" s="5" t="n">
        <v>1</v>
      </c>
    </row>
    <row r="27537" spans="1:5">
      <c r="A27537" t="s">
        <v>4</v>
      </c>
      <c r="B27537" s="4" t="s">
        <v>5</v>
      </c>
      <c r="C27537" s="4" t="s">
        <v>7</v>
      </c>
      <c r="D27537" s="4" t="s">
        <v>8</v>
      </c>
      <c r="E27537" s="4" t="s">
        <v>8</v>
      </c>
    </row>
    <row r="27538" spans="1:5">
      <c r="A27538" t="n">
        <v>234724</v>
      </c>
      <c r="B27538" s="48" t="n">
        <v>104</v>
      </c>
      <c r="C27538" s="7" t="n">
        <v>202</v>
      </c>
      <c r="D27538" s="7" t="n">
        <v>3</v>
      </c>
      <c r="E27538" s="7" t="n">
        <v>2</v>
      </c>
    </row>
    <row r="27539" spans="1:5">
      <c r="A27539" t="s">
        <v>4</v>
      </c>
      <c r="B27539" s="4" t="s">
        <v>5</v>
      </c>
    </row>
    <row r="27540" spans="1:5">
      <c r="A27540" t="n">
        <v>234729</v>
      </c>
      <c r="B27540" s="5" t="n">
        <v>1</v>
      </c>
    </row>
    <row r="27541" spans="1:5">
      <c r="A27541" t="s">
        <v>4</v>
      </c>
      <c r="B27541" s="4" t="s">
        <v>5</v>
      </c>
      <c r="C27541" s="4" t="s">
        <v>7</v>
      </c>
      <c r="D27541" s="4" t="s">
        <v>8</v>
      </c>
      <c r="E27541" s="4" t="s">
        <v>8</v>
      </c>
    </row>
    <row r="27542" spans="1:5">
      <c r="A27542" t="n">
        <v>234730</v>
      </c>
      <c r="B27542" s="48" t="n">
        <v>104</v>
      </c>
      <c r="C27542" s="7" t="n">
        <v>203</v>
      </c>
      <c r="D27542" s="7" t="n">
        <v>3</v>
      </c>
      <c r="E27542" s="7" t="n">
        <v>2</v>
      </c>
    </row>
    <row r="27543" spans="1:5">
      <c r="A27543" t="s">
        <v>4</v>
      </c>
      <c r="B27543" s="4" t="s">
        <v>5</v>
      </c>
    </row>
    <row r="27544" spans="1:5">
      <c r="A27544" t="n">
        <v>234735</v>
      </c>
      <c r="B27544" s="5" t="n">
        <v>1</v>
      </c>
    </row>
    <row r="27545" spans="1:5">
      <c r="A27545" t="s">
        <v>4</v>
      </c>
      <c r="B27545" s="4" t="s">
        <v>5</v>
      </c>
      <c r="C27545" s="4" t="s">
        <v>7</v>
      </c>
      <c r="D27545" s="4" t="s">
        <v>8</v>
      </c>
      <c r="E27545" s="4" t="s">
        <v>8</v>
      </c>
    </row>
    <row r="27546" spans="1:5">
      <c r="A27546" t="n">
        <v>234736</v>
      </c>
      <c r="B27546" s="48" t="n">
        <v>104</v>
      </c>
      <c r="C27546" s="7" t="n">
        <v>204</v>
      </c>
      <c r="D27546" s="7" t="n">
        <v>3</v>
      </c>
      <c r="E27546" s="7" t="n">
        <v>2</v>
      </c>
    </row>
    <row r="27547" spans="1:5">
      <c r="A27547" t="s">
        <v>4</v>
      </c>
      <c r="B27547" s="4" t="s">
        <v>5</v>
      </c>
    </row>
    <row r="27548" spans="1:5">
      <c r="A27548" t="n">
        <v>234741</v>
      </c>
      <c r="B27548" s="5" t="n">
        <v>1</v>
      </c>
    </row>
    <row r="27549" spans="1:5">
      <c r="A27549" t="s">
        <v>4</v>
      </c>
      <c r="B27549" s="4" t="s">
        <v>5</v>
      </c>
      <c r="C27549" s="4" t="s">
        <v>7</v>
      </c>
      <c r="D27549" s="4" t="s">
        <v>8</v>
      </c>
      <c r="E27549" s="4" t="s">
        <v>8</v>
      </c>
    </row>
    <row r="27550" spans="1:5">
      <c r="A27550" t="n">
        <v>234742</v>
      </c>
      <c r="B27550" s="48" t="n">
        <v>104</v>
      </c>
      <c r="C27550" s="7" t="n">
        <v>205</v>
      </c>
      <c r="D27550" s="7" t="n">
        <v>3</v>
      </c>
      <c r="E27550" s="7" t="n">
        <v>2</v>
      </c>
    </row>
    <row r="27551" spans="1:5">
      <c r="A27551" t="s">
        <v>4</v>
      </c>
      <c r="B27551" s="4" t="s">
        <v>5</v>
      </c>
    </row>
    <row r="27552" spans="1:5">
      <c r="A27552" t="n">
        <v>234747</v>
      </c>
      <c r="B27552" s="5" t="n">
        <v>1</v>
      </c>
    </row>
    <row r="27553" spans="1:5">
      <c r="A27553" t="s">
        <v>4</v>
      </c>
      <c r="B27553" s="4" t="s">
        <v>5</v>
      </c>
      <c r="C27553" s="4" t="s">
        <v>7</v>
      </c>
      <c r="D27553" s="4" t="s">
        <v>8</v>
      </c>
      <c r="E27553" s="4" t="s">
        <v>8</v>
      </c>
    </row>
    <row r="27554" spans="1:5">
      <c r="A27554" t="n">
        <v>234748</v>
      </c>
      <c r="B27554" s="48" t="n">
        <v>104</v>
      </c>
      <c r="C27554" s="7" t="n">
        <v>206</v>
      </c>
      <c r="D27554" s="7" t="n">
        <v>3</v>
      </c>
      <c r="E27554" s="7" t="n">
        <v>2</v>
      </c>
    </row>
    <row r="27555" spans="1:5">
      <c r="A27555" t="s">
        <v>4</v>
      </c>
      <c r="B27555" s="4" t="s">
        <v>5</v>
      </c>
    </row>
    <row r="27556" spans="1:5">
      <c r="A27556" t="n">
        <v>234753</v>
      </c>
      <c r="B27556" s="5" t="n">
        <v>1</v>
      </c>
    </row>
    <row r="27557" spans="1:5">
      <c r="A27557" t="s">
        <v>4</v>
      </c>
      <c r="B27557" s="4" t="s">
        <v>5</v>
      </c>
      <c r="C27557" s="4" t="s">
        <v>7</v>
      </c>
      <c r="D27557" s="4" t="s">
        <v>8</v>
      </c>
      <c r="E27557" s="4" t="s">
        <v>8</v>
      </c>
    </row>
    <row r="27558" spans="1:5">
      <c r="A27558" t="n">
        <v>234754</v>
      </c>
      <c r="B27558" s="48" t="n">
        <v>104</v>
      </c>
      <c r="C27558" s="7" t="n">
        <v>207</v>
      </c>
      <c r="D27558" s="7" t="n">
        <v>3</v>
      </c>
      <c r="E27558" s="7" t="n">
        <v>2</v>
      </c>
    </row>
    <row r="27559" spans="1:5">
      <c r="A27559" t="s">
        <v>4</v>
      </c>
      <c r="B27559" s="4" t="s">
        <v>5</v>
      </c>
    </row>
    <row r="27560" spans="1:5">
      <c r="A27560" t="n">
        <v>234759</v>
      </c>
      <c r="B27560" s="5" t="n">
        <v>1</v>
      </c>
    </row>
    <row r="27561" spans="1:5">
      <c r="A27561" t="s">
        <v>4</v>
      </c>
      <c r="B27561" s="4" t="s">
        <v>5</v>
      </c>
      <c r="C27561" s="4" t="s">
        <v>7</v>
      </c>
      <c r="D27561" s="4" t="s">
        <v>8</v>
      </c>
      <c r="E27561" s="4" t="s">
        <v>8</v>
      </c>
    </row>
    <row r="27562" spans="1:5">
      <c r="A27562" t="n">
        <v>234760</v>
      </c>
      <c r="B27562" s="48" t="n">
        <v>104</v>
      </c>
      <c r="C27562" s="7" t="n">
        <v>208</v>
      </c>
      <c r="D27562" s="7" t="n">
        <v>3</v>
      </c>
      <c r="E27562" s="7" t="n">
        <v>2</v>
      </c>
    </row>
    <row r="27563" spans="1:5">
      <c r="A27563" t="s">
        <v>4</v>
      </c>
      <c r="B27563" s="4" t="s">
        <v>5</v>
      </c>
    </row>
    <row r="27564" spans="1:5">
      <c r="A27564" t="n">
        <v>234765</v>
      </c>
      <c r="B27564" s="5" t="n">
        <v>1</v>
      </c>
    </row>
    <row r="27565" spans="1:5">
      <c r="A27565" t="s">
        <v>4</v>
      </c>
      <c r="B27565" s="4" t="s">
        <v>5</v>
      </c>
      <c r="C27565" s="4" t="s">
        <v>7</v>
      </c>
      <c r="D27565" s="4" t="s">
        <v>8</v>
      </c>
      <c r="E27565" s="4" t="s">
        <v>8</v>
      </c>
    </row>
    <row r="27566" spans="1:5">
      <c r="A27566" t="n">
        <v>234766</v>
      </c>
      <c r="B27566" s="48" t="n">
        <v>104</v>
      </c>
      <c r="C27566" s="7" t="n">
        <v>209</v>
      </c>
      <c r="D27566" s="7" t="n">
        <v>3</v>
      </c>
      <c r="E27566" s="7" t="n">
        <v>2</v>
      </c>
    </row>
    <row r="27567" spans="1:5">
      <c r="A27567" t="s">
        <v>4</v>
      </c>
      <c r="B27567" s="4" t="s">
        <v>5</v>
      </c>
    </row>
    <row r="27568" spans="1:5">
      <c r="A27568" t="n">
        <v>234771</v>
      </c>
      <c r="B27568" s="5" t="n">
        <v>1</v>
      </c>
    </row>
    <row r="27569" spans="1:5">
      <c r="A27569" t="s">
        <v>4</v>
      </c>
      <c r="B27569" s="4" t="s">
        <v>5</v>
      </c>
      <c r="C27569" s="4" t="s">
        <v>7</v>
      </c>
      <c r="D27569" s="4" t="s">
        <v>8</v>
      </c>
      <c r="E27569" s="4" t="s">
        <v>8</v>
      </c>
    </row>
    <row r="27570" spans="1:5">
      <c r="A27570" t="n">
        <v>234772</v>
      </c>
      <c r="B27570" s="48" t="n">
        <v>104</v>
      </c>
      <c r="C27570" s="7" t="n">
        <v>210</v>
      </c>
      <c r="D27570" s="7" t="n">
        <v>3</v>
      </c>
      <c r="E27570" s="7" t="n">
        <v>2</v>
      </c>
    </row>
    <row r="27571" spans="1:5">
      <c r="A27571" t="s">
        <v>4</v>
      </c>
      <c r="B27571" s="4" t="s">
        <v>5</v>
      </c>
    </row>
    <row r="27572" spans="1:5">
      <c r="A27572" t="n">
        <v>234777</v>
      </c>
      <c r="B27572" s="5" t="n">
        <v>1</v>
      </c>
    </row>
    <row r="27573" spans="1:5">
      <c r="A27573" t="s">
        <v>4</v>
      </c>
      <c r="B27573" s="4" t="s">
        <v>5</v>
      </c>
      <c r="C27573" s="4" t="s">
        <v>7</v>
      </c>
      <c r="D27573" s="4" t="s">
        <v>8</v>
      </c>
      <c r="E27573" s="4" t="s">
        <v>8</v>
      </c>
    </row>
    <row r="27574" spans="1:5">
      <c r="A27574" t="n">
        <v>234778</v>
      </c>
      <c r="B27574" s="48" t="n">
        <v>104</v>
      </c>
      <c r="C27574" s="7" t="n">
        <v>211</v>
      </c>
      <c r="D27574" s="7" t="n">
        <v>3</v>
      </c>
      <c r="E27574" s="7" t="n">
        <v>2</v>
      </c>
    </row>
    <row r="27575" spans="1:5">
      <c r="A27575" t="s">
        <v>4</v>
      </c>
      <c r="B27575" s="4" t="s">
        <v>5</v>
      </c>
    </row>
    <row r="27576" spans="1:5">
      <c r="A27576" t="n">
        <v>234783</v>
      </c>
      <c r="B27576" s="5" t="n">
        <v>1</v>
      </c>
    </row>
    <row r="27577" spans="1:5">
      <c r="A27577" t="s">
        <v>4</v>
      </c>
      <c r="B27577" s="4" t="s">
        <v>5</v>
      </c>
      <c r="C27577" s="4" t="s">
        <v>7</v>
      </c>
      <c r="D27577" s="4" t="s">
        <v>8</v>
      </c>
      <c r="E27577" s="4" t="s">
        <v>8</v>
      </c>
    </row>
    <row r="27578" spans="1:5">
      <c r="A27578" t="n">
        <v>234784</v>
      </c>
      <c r="B27578" s="48" t="n">
        <v>104</v>
      </c>
      <c r="C27578" s="7" t="n">
        <v>212</v>
      </c>
      <c r="D27578" s="7" t="n">
        <v>3</v>
      </c>
      <c r="E27578" s="7" t="n">
        <v>2</v>
      </c>
    </row>
    <row r="27579" spans="1:5">
      <c r="A27579" t="s">
        <v>4</v>
      </c>
      <c r="B27579" s="4" t="s">
        <v>5</v>
      </c>
    </row>
    <row r="27580" spans="1:5">
      <c r="A27580" t="n">
        <v>234789</v>
      </c>
      <c r="B27580" s="5" t="n">
        <v>1</v>
      </c>
    </row>
    <row r="27581" spans="1:5">
      <c r="A27581" t="s">
        <v>4</v>
      </c>
      <c r="B27581" s="4" t="s">
        <v>5</v>
      </c>
      <c r="C27581" s="4" t="s">
        <v>7</v>
      </c>
      <c r="D27581" s="4" t="s">
        <v>8</v>
      </c>
      <c r="E27581" s="4" t="s">
        <v>8</v>
      </c>
    </row>
    <row r="27582" spans="1:5">
      <c r="A27582" t="n">
        <v>234790</v>
      </c>
      <c r="B27582" s="48" t="n">
        <v>104</v>
      </c>
      <c r="C27582" s="7" t="n">
        <v>214</v>
      </c>
      <c r="D27582" s="7" t="n">
        <v>3</v>
      </c>
      <c r="E27582" s="7" t="n">
        <v>2</v>
      </c>
    </row>
    <row r="27583" spans="1:5">
      <c r="A27583" t="s">
        <v>4</v>
      </c>
      <c r="B27583" s="4" t="s">
        <v>5</v>
      </c>
    </row>
    <row r="27584" spans="1:5">
      <c r="A27584" t="n">
        <v>234795</v>
      </c>
      <c r="B27584" s="5" t="n">
        <v>1</v>
      </c>
    </row>
    <row r="27585" spans="1:5">
      <c r="A27585" t="s">
        <v>4</v>
      </c>
      <c r="B27585" s="4" t="s">
        <v>5</v>
      </c>
      <c r="C27585" s="4" t="s">
        <v>7</v>
      </c>
      <c r="D27585" s="4" t="s">
        <v>8</v>
      </c>
      <c r="E27585" s="4" t="s">
        <v>8</v>
      </c>
    </row>
    <row r="27586" spans="1:5">
      <c r="A27586" t="n">
        <v>234796</v>
      </c>
      <c r="B27586" s="48" t="n">
        <v>104</v>
      </c>
      <c r="C27586" s="7" t="n">
        <v>215</v>
      </c>
      <c r="D27586" s="7" t="n">
        <v>3</v>
      </c>
      <c r="E27586" s="7" t="n">
        <v>2</v>
      </c>
    </row>
    <row r="27587" spans="1:5">
      <c r="A27587" t="s">
        <v>4</v>
      </c>
      <c r="B27587" s="4" t="s">
        <v>5</v>
      </c>
    </row>
    <row r="27588" spans="1:5">
      <c r="A27588" t="n">
        <v>234801</v>
      </c>
      <c r="B27588" s="5" t="n">
        <v>1</v>
      </c>
    </row>
    <row r="27589" spans="1:5">
      <c r="A27589" t="s">
        <v>4</v>
      </c>
      <c r="B27589" s="4" t="s">
        <v>5</v>
      </c>
      <c r="C27589" s="4" t="s">
        <v>7</v>
      </c>
      <c r="D27589" s="4" t="s">
        <v>8</v>
      </c>
      <c r="E27589" s="4" t="s">
        <v>8</v>
      </c>
    </row>
    <row r="27590" spans="1:5">
      <c r="A27590" t="n">
        <v>234802</v>
      </c>
      <c r="B27590" s="48" t="n">
        <v>104</v>
      </c>
      <c r="C27590" s="7" t="n">
        <v>216</v>
      </c>
      <c r="D27590" s="7" t="n">
        <v>3</v>
      </c>
      <c r="E27590" s="7" t="n">
        <v>2</v>
      </c>
    </row>
    <row r="27591" spans="1:5">
      <c r="A27591" t="s">
        <v>4</v>
      </c>
      <c r="B27591" s="4" t="s">
        <v>5</v>
      </c>
    </row>
    <row r="27592" spans="1:5">
      <c r="A27592" t="n">
        <v>234807</v>
      </c>
      <c r="B27592" s="5" t="n">
        <v>1</v>
      </c>
    </row>
    <row r="27593" spans="1:5">
      <c r="A27593" t="s">
        <v>4</v>
      </c>
      <c r="B27593" s="4" t="s">
        <v>5</v>
      </c>
      <c r="C27593" s="4" t="s">
        <v>7</v>
      </c>
      <c r="D27593" s="4" t="s">
        <v>8</v>
      </c>
      <c r="E27593" s="4" t="s">
        <v>8</v>
      </c>
    </row>
    <row r="27594" spans="1:5">
      <c r="A27594" t="n">
        <v>234808</v>
      </c>
      <c r="B27594" s="48" t="n">
        <v>104</v>
      </c>
      <c r="C27594" s="7" t="n">
        <v>220</v>
      </c>
      <c r="D27594" s="7" t="n">
        <v>3</v>
      </c>
      <c r="E27594" s="7" t="n">
        <v>2</v>
      </c>
    </row>
    <row r="27595" spans="1:5">
      <c r="A27595" t="s">
        <v>4</v>
      </c>
      <c r="B27595" s="4" t="s">
        <v>5</v>
      </c>
    </row>
    <row r="27596" spans="1:5">
      <c r="A27596" t="n">
        <v>234813</v>
      </c>
      <c r="B27596" s="5" t="n">
        <v>1</v>
      </c>
    </row>
    <row r="27597" spans="1:5">
      <c r="A27597" t="s">
        <v>4</v>
      </c>
      <c r="B27597" s="4" t="s">
        <v>5</v>
      </c>
      <c r="C27597" s="4" t="s">
        <v>7</v>
      </c>
      <c r="D27597" s="4" t="s">
        <v>8</v>
      </c>
      <c r="E27597" s="4" t="s">
        <v>8</v>
      </c>
    </row>
    <row r="27598" spans="1:5">
      <c r="A27598" t="n">
        <v>234814</v>
      </c>
      <c r="B27598" s="48" t="n">
        <v>104</v>
      </c>
      <c r="C27598" s="7" t="n">
        <v>221</v>
      </c>
      <c r="D27598" s="7" t="n">
        <v>3</v>
      </c>
      <c r="E27598" s="7" t="n">
        <v>2</v>
      </c>
    </row>
    <row r="27599" spans="1:5">
      <c r="A27599" t="s">
        <v>4</v>
      </c>
      <c r="B27599" s="4" t="s">
        <v>5</v>
      </c>
    </row>
    <row r="27600" spans="1:5">
      <c r="A27600" t="n">
        <v>234819</v>
      </c>
      <c r="B27600" s="5" t="n">
        <v>1</v>
      </c>
    </row>
    <row r="27601" spans="1:5">
      <c r="A27601" t="s">
        <v>4</v>
      </c>
      <c r="B27601" s="4" t="s">
        <v>5</v>
      </c>
      <c r="C27601" s="4" t="s">
        <v>7</v>
      </c>
      <c r="D27601" s="4" t="s">
        <v>8</v>
      </c>
      <c r="E27601" s="4" t="s">
        <v>8</v>
      </c>
    </row>
    <row r="27602" spans="1:5">
      <c r="A27602" t="n">
        <v>234820</v>
      </c>
      <c r="B27602" s="48" t="n">
        <v>104</v>
      </c>
      <c r="C27602" s="7" t="n">
        <v>222</v>
      </c>
      <c r="D27602" s="7" t="n">
        <v>3</v>
      </c>
      <c r="E27602" s="7" t="n">
        <v>2</v>
      </c>
    </row>
    <row r="27603" spans="1:5">
      <c r="A27603" t="s">
        <v>4</v>
      </c>
      <c r="B27603" s="4" t="s">
        <v>5</v>
      </c>
    </row>
    <row r="27604" spans="1:5">
      <c r="A27604" t="n">
        <v>234825</v>
      </c>
      <c r="B27604" s="5" t="n">
        <v>1</v>
      </c>
    </row>
    <row r="27605" spans="1:5">
      <c r="A27605" t="s">
        <v>4</v>
      </c>
      <c r="B27605" s="4" t="s">
        <v>5</v>
      </c>
      <c r="C27605" s="4" t="s">
        <v>7</v>
      </c>
      <c r="D27605" s="4" t="s">
        <v>8</v>
      </c>
      <c r="E27605" s="4" t="s">
        <v>8</v>
      </c>
    </row>
    <row r="27606" spans="1:5">
      <c r="A27606" t="n">
        <v>234826</v>
      </c>
      <c r="B27606" s="48" t="n">
        <v>104</v>
      </c>
      <c r="C27606" s="7" t="n">
        <v>223</v>
      </c>
      <c r="D27606" s="7" t="n">
        <v>3</v>
      </c>
      <c r="E27606" s="7" t="n">
        <v>2</v>
      </c>
    </row>
    <row r="27607" spans="1:5">
      <c r="A27607" t="s">
        <v>4</v>
      </c>
      <c r="B27607" s="4" t="s">
        <v>5</v>
      </c>
    </row>
    <row r="27608" spans="1:5">
      <c r="A27608" t="n">
        <v>234831</v>
      </c>
      <c r="B27608" s="5" t="n">
        <v>1</v>
      </c>
    </row>
    <row r="27609" spans="1:5">
      <c r="A27609" t="s">
        <v>4</v>
      </c>
      <c r="B27609" s="4" t="s">
        <v>5</v>
      </c>
      <c r="C27609" s="4" t="s">
        <v>7</v>
      </c>
      <c r="D27609" s="4" t="s">
        <v>8</v>
      </c>
      <c r="E27609" s="4" t="s">
        <v>8</v>
      </c>
    </row>
    <row r="27610" spans="1:5">
      <c r="A27610" t="n">
        <v>234832</v>
      </c>
      <c r="B27610" s="48" t="n">
        <v>104</v>
      </c>
      <c r="C27610" s="7" t="n">
        <v>226</v>
      </c>
      <c r="D27610" s="7" t="n">
        <v>3</v>
      </c>
      <c r="E27610" s="7" t="n">
        <v>2</v>
      </c>
    </row>
    <row r="27611" spans="1:5">
      <c r="A27611" t="s">
        <v>4</v>
      </c>
      <c r="B27611" s="4" t="s">
        <v>5</v>
      </c>
    </row>
    <row r="27612" spans="1:5">
      <c r="A27612" t="n">
        <v>234837</v>
      </c>
      <c r="B27612" s="5" t="n">
        <v>1</v>
      </c>
    </row>
    <row r="27613" spans="1:5">
      <c r="A27613" t="s">
        <v>4</v>
      </c>
      <c r="B27613" s="4" t="s">
        <v>5</v>
      </c>
      <c r="C27613" s="4" t="s">
        <v>7</v>
      </c>
      <c r="D27613" s="4" t="s">
        <v>8</v>
      </c>
      <c r="E27613" s="4" t="s">
        <v>8</v>
      </c>
    </row>
    <row r="27614" spans="1:5">
      <c r="A27614" t="n">
        <v>234838</v>
      </c>
      <c r="B27614" s="48" t="n">
        <v>104</v>
      </c>
      <c r="C27614" s="7" t="n">
        <v>227</v>
      </c>
      <c r="D27614" s="7" t="n">
        <v>3</v>
      </c>
      <c r="E27614" s="7" t="n">
        <v>2</v>
      </c>
    </row>
    <row r="27615" spans="1:5">
      <c r="A27615" t="s">
        <v>4</v>
      </c>
      <c r="B27615" s="4" t="s">
        <v>5</v>
      </c>
    </row>
    <row r="27616" spans="1:5">
      <c r="A27616" t="n">
        <v>234843</v>
      </c>
      <c r="B27616" s="5" t="n">
        <v>1</v>
      </c>
    </row>
    <row r="27617" spans="1:5">
      <c r="A27617" t="s">
        <v>4</v>
      </c>
      <c r="B27617" s="4" t="s">
        <v>5</v>
      </c>
      <c r="C27617" s="4" t="s">
        <v>7</v>
      </c>
      <c r="D27617" s="4" t="s">
        <v>8</v>
      </c>
      <c r="E27617" s="4" t="s">
        <v>8</v>
      </c>
    </row>
    <row r="27618" spans="1:5">
      <c r="A27618" t="n">
        <v>234844</v>
      </c>
      <c r="B27618" s="48" t="n">
        <v>104</v>
      </c>
      <c r="C27618" s="7" t="n">
        <v>228</v>
      </c>
      <c r="D27618" s="7" t="n">
        <v>3</v>
      </c>
      <c r="E27618" s="7" t="n">
        <v>2</v>
      </c>
    </row>
    <row r="27619" spans="1:5">
      <c r="A27619" t="s">
        <v>4</v>
      </c>
      <c r="B27619" s="4" t="s">
        <v>5</v>
      </c>
    </row>
    <row r="27620" spans="1:5">
      <c r="A27620" t="n">
        <v>234849</v>
      </c>
      <c r="B27620" s="5" t="n">
        <v>1</v>
      </c>
    </row>
    <row r="27621" spans="1:5">
      <c r="A27621" t="s">
        <v>4</v>
      </c>
      <c r="B27621" s="4" t="s">
        <v>5</v>
      </c>
      <c r="C27621" s="4" t="s">
        <v>7</v>
      </c>
      <c r="D27621" s="4" t="s">
        <v>8</v>
      </c>
      <c r="E27621" s="4" t="s">
        <v>8</v>
      </c>
    </row>
    <row r="27622" spans="1:5">
      <c r="A27622" t="n">
        <v>234850</v>
      </c>
      <c r="B27622" s="48" t="n">
        <v>104</v>
      </c>
      <c r="C27622" s="7" t="n">
        <v>229</v>
      </c>
      <c r="D27622" s="7" t="n">
        <v>3</v>
      </c>
      <c r="E27622" s="7" t="n">
        <v>2</v>
      </c>
    </row>
    <row r="27623" spans="1:5">
      <c r="A27623" t="s">
        <v>4</v>
      </c>
      <c r="B27623" s="4" t="s">
        <v>5</v>
      </c>
    </row>
    <row r="27624" spans="1:5">
      <c r="A27624" t="n">
        <v>234855</v>
      </c>
      <c r="B27624" s="5" t="n">
        <v>1</v>
      </c>
    </row>
    <row r="27625" spans="1:5">
      <c r="A27625" t="s">
        <v>4</v>
      </c>
      <c r="B27625" s="4" t="s">
        <v>5</v>
      </c>
      <c r="C27625" s="4" t="s">
        <v>7</v>
      </c>
      <c r="D27625" s="4" t="s">
        <v>8</v>
      </c>
      <c r="E27625" s="4" t="s">
        <v>8</v>
      </c>
    </row>
    <row r="27626" spans="1:5">
      <c r="A27626" t="n">
        <v>234856</v>
      </c>
      <c r="B27626" s="48" t="n">
        <v>104</v>
      </c>
      <c r="C27626" s="7" t="n">
        <v>230</v>
      </c>
      <c r="D27626" s="7" t="n">
        <v>3</v>
      </c>
      <c r="E27626" s="7" t="n">
        <v>2</v>
      </c>
    </row>
    <row r="27627" spans="1:5">
      <c r="A27627" t="s">
        <v>4</v>
      </c>
      <c r="B27627" s="4" t="s">
        <v>5</v>
      </c>
    </row>
    <row r="27628" spans="1:5">
      <c r="A27628" t="n">
        <v>234861</v>
      </c>
      <c r="B27628" s="5" t="n">
        <v>1</v>
      </c>
    </row>
    <row r="27629" spans="1:5">
      <c r="A27629" t="s">
        <v>4</v>
      </c>
      <c r="B27629" s="4" t="s">
        <v>5</v>
      </c>
      <c r="C27629" s="4" t="s">
        <v>7</v>
      </c>
      <c r="D27629" s="4" t="s">
        <v>8</v>
      </c>
      <c r="E27629" s="4" t="s">
        <v>8</v>
      </c>
    </row>
    <row r="27630" spans="1:5">
      <c r="A27630" t="n">
        <v>234862</v>
      </c>
      <c r="B27630" s="48" t="n">
        <v>104</v>
      </c>
      <c r="C27630" s="7" t="n">
        <v>231</v>
      </c>
      <c r="D27630" s="7" t="n">
        <v>3</v>
      </c>
      <c r="E27630" s="7" t="n">
        <v>2</v>
      </c>
    </row>
    <row r="27631" spans="1:5">
      <c r="A27631" t="s">
        <v>4</v>
      </c>
      <c r="B27631" s="4" t="s">
        <v>5</v>
      </c>
    </row>
    <row r="27632" spans="1:5">
      <c r="A27632" t="n">
        <v>234867</v>
      </c>
      <c r="B27632" s="5" t="n">
        <v>1</v>
      </c>
    </row>
    <row r="27633" spans="1:5">
      <c r="A27633" t="s">
        <v>4</v>
      </c>
      <c r="B27633" s="4" t="s">
        <v>5</v>
      </c>
      <c r="C27633" s="4" t="s">
        <v>7</v>
      </c>
      <c r="D27633" s="4" t="s">
        <v>8</v>
      </c>
      <c r="E27633" s="4" t="s">
        <v>8</v>
      </c>
    </row>
    <row r="27634" spans="1:5">
      <c r="A27634" t="n">
        <v>234868</v>
      </c>
      <c r="B27634" s="48" t="n">
        <v>104</v>
      </c>
      <c r="C27634" s="7" t="n">
        <v>232</v>
      </c>
      <c r="D27634" s="7" t="n">
        <v>3</v>
      </c>
      <c r="E27634" s="7" t="n">
        <v>2</v>
      </c>
    </row>
    <row r="27635" spans="1:5">
      <c r="A27635" t="s">
        <v>4</v>
      </c>
      <c r="B27635" s="4" t="s">
        <v>5</v>
      </c>
    </row>
    <row r="27636" spans="1:5">
      <c r="A27636" t="n">
        <v>234873</v>
      </c>
      <c r="B27636" s="5" t="n">
        <v>1</v>
      </c>
    </row>
    <row r="27637" spans="1:5">
      <c r="A27637" t="s">
        <v>4</v>
      </c>
      <c r="B27637" s="4" t="s">
        <v>5</v>
      </c>
      <c r="C27637" s="4" t="s">
        <v>7</v>
      </c>
      <c r="D27637" s="4" t="s">
        <v>8</v>
      </c>
      <c r="E27637" s="4" t="s">
        <v>8</v>
      </c>
    </row>
    <row r="27638" spans="1:5">
      <c r="A27638" t="n">
        <v>234874</v>
      </c>
      <c r="B27638" s="48" t="n">
        <v>104</v>
      </c>
      <c r="C27638" s="7" t="n">
        <v>215</v>
      </c>
      <c r="D27638" s="7" t="n">
        <v>3</v>
      </c>
      <c r="E27638" s="7" t="n">
        <v>4</v>
      </c>
    </row>
    <row r="27639" spans="1:5">
      <c r="A27639" t="s">
        <v>4</v>
      </c>
      <c r="B27639" s="4" t="s">
        <v>5</v>
      </c>
    </row>
    <row r="27640" spans="1:5">
      <c r="A27640" t="n">
        <v>234879</v>
      </c>
      <c r="B27640" s="5" t="n">
        <v>1</v>
      </c>
    </row>
    <row r="27641" spans="1:5">
      <c r="A27641" t="s">
        <v>4</v>
      </c>
      <c r="B27641" s="4" t="s">
        <v>5</v>
      </c>
      <c r="C27641" s="4" t="s">
        <v>7</v>
      </c>
      <c r="D27641" s="4" t="s">
        <v>8</v>
      </c>
      <c r="E27641" s="4" t="s">
        <v>7</v>
      </c>
    </row>
    <row r="27642" spans="1:5">
      <c r="A27642" t="n">
        <v>234880</v>
      </c>
      <c r="B27642" s="48" t="n">
        <v>104</v>
      </c>
      <c r="C27642" s="7" t="n">
        <v>215</v>
      </c>
      <c r="D27642" s="7" t="n">
        <v>1</v>
      </c>
      <c r="E27642" s="7" t="n">
        <v>1</v>
      </c>
    </row>
    <row r="27643" spans="1:5">
      <c r="A27643" t="s">
        <v>4</v>
      </c>
      <c r="B27643" s="4" t="s">
        <v>5</v>
      </c>
    </row>
    <row r="27644" spans="1:5">
      <c r="A27644" t="n">
        <v>234886</v>
      </c>
      <c r="B27644" s="5" t="n">
        <v>1</v>
      </c>
    </row>
    <row r="27645" spans="1:5">
      <c r="A27645" t="s">
        <v>4</v>
      </c>
      <c r="B27645" s="4" t="s">
        <v>5</v>
      </c>
      <c r="C27645" s="4" t="s">
        <v>7</v>
      </c>
      <c r="D27645" s="4" t="s">
        <v>8</v>
      </c>
      <c r="E27645" s="4" t="s">
        <v>8</v>
      </c>
    </row>
    <row r="27646" spans="1:5">
      <c r="A27646" t="n">
        <v>234887</v>
      </c>
      <c r="B27646" s="48" t="n">
        <v>104</v>
      </c>
      <c r="C27646" s="7" t="n">
        <v>216</v>
      </c>
      <c r="D27646" s="7" t="n">
        <v>3</v>
      </c>
      <c r="E27646" s="7" t="n">
        <v>4</v>
      </c>
    </row>
    <row r="27647" spans="1:5">
      <c r="A27647" t="s">
        <v>4</v>
      </c>
      <c r="B27647" s="4" t="s">
        <v>5</v>
      </c>
    </row>
    <row r="27648" spans="1:5">
      <c r="A27648" t="n">
        <v>234892</v>
      </c>
      <c r="B27648" s="5" t="n">
        <v>1</v>
      </c>
    </row>
    <row r="27649" spans="1:5">
      <c r="A27649" t="s">
        <v>4</v>
      </c>
      <c r="B27649" s="4" t="s">
        <v>5</v>
      </c>
      <c r="C27649" s="4" t="s">
        <v>7</v>
      </c>
      <c r="D27649" s="4" t="s">
        <v>8</v>
      </c>
      <c r="E27649" s="4" t="s">
        <v>7</v>
      </c>
    </row>
    <row r="27650" spans="1:5">
      <c r="A27650" t="n">
        <v>234893</v>
      </c>
      <c r="B27650" s="48" t="n">
        <v>104</v>
      </c>
      <c r="C27650" s="7" t="n">
        <v>216</v>
      </c>
      <c r="D27650" s="7" t="n">
        <v>1</v>
      </c>
      <c r="E27650" s="7" t="n">
        <v>1</v>
      </c>
    </row>
    <row r="27651" spans="1:5">
      <c r="A27651" t="s">
        <v>4</v>
      </c>
      <c r="B27651" s="4" t="s">
        <v>5</v>
      </c>
    </row>
    <row r="27652" spans="1:5">
      <c r="A27652" t="n">
        <v>234899</v>
      </c>
      <c r="B27652" s="5" t="n">
        <v>1</v>
      </c>
    </row>
    <row r="27653" spans="1:5">
      <c r="A27653" t="s">
        <v>4</v>
      </c>
      <c r="B27653" s="4" t="s">
        <v>5</v>
      </c>
      <c r="C27653" s="4" t="s">
        <v>7</v>
      </c>
      <c r="D27653" s="4" t="s">
        <v>8</v>
      </c>
      <c r="E27653" s="4" t="s">
        <v>8</v>
      </c>
    </row>
    <row r="27654" spans="1:5">
      <c r="A27654" t="n">
        <v>234900</v>
      </c>
      <c r="B27654" s="48" t="n">
        <v>104</v>
      </c>
      <c r="C27654" s="7" t="n">
        <v>203</v>
      </c>
      <c r="D27654" s="7" t="n">
        <v>3</v>
      </c>
      <c r="E27654" s="7" t="n">
        <v>4</v>
      </c>
    </row>
    <row r="27655" spans="1:5">
      <c r="A27655" t="s">
        <v>4</v>
      </c>
      <c r="B27655" s="4" t="s">
        <v>5</v>
      </c>
    </row>
    <row r="27656" spans="1:5">
      <c r="A27656" t="n">
        <v>234905</v>
      </c>
      <c r="B27656" s="5" t="n">
        <v>1</v>
      </c>
    </row>
    <row r="27657" spans="1:5">
      <c r="A27657" t="s">
        <v>4</v>
      </c>
      <c r="B27657" s="4" t="s">
        <v>5</v>
      </c>
      <c r="C27657" s="4" t="s">
        <v>7</v>
      </c>
      <c r="D27657" s="4" t="s">
        <v>8</v>
      </c>
      <c r="E27657" s="4" t="s">
        <v>7</v>
      </c>
    </row>
    <row r="27658" spans="1:5">
      <c r="A27658" t="n">
        <v>234906</v>
      </c>
      <c r="B27658" s="48" t="n">
        <v>104</v>
      </c>
      <c r="C27658" s="7" t="n">
        <v>203</v>
      </c>
      <c r="D27658" s="7" t="n">
        <v>1</v>
      </c>
      <c r="E27658" s="7" t="n">
        <v>1</v>
      </c>
    </row>
    <row r="27659" spans="1:5">
      <c r="A27659" t="s">
        <v>4</v>
      </c>
      <c r="B27659" s="4" t="s">
        <v>5</v>
      </c>
    </row>
    <row r="27660" spans="1:5">
      <c r="A27660" t="n">
        <v>234912</v>
      </c>
      <c r="B27660" s="5" t="n">
        <v>1</v>
      </c>
    </row>
    <row r="27661" spans="1:5">
      <c r="A27661" t="s">
        <v>4</v>
      </c>
      <c r="B27661" s="4" t="s">
        <v>5</v>
      </c>
      <c r="C27661" s="4" t="s">
        <v>7</v>
      </c>
      <c r="D27661" s="4" t="s">
        <v>8</v>
      </c>
      <c r="E27661" s="4" t="s">
        <v>8</v>
      </c>
    </row>
    <row r="27662" spans="1:5">
      <c r="A27662" t="n">
        <v>234913</v>
      </c>
      <c r="B27662" s="48" t="n">
        <v>104</v>
      </c>
      <c r="C27662" s="7" t="n">
        <v>220</v>
      </c>
      <c r="D27662" s="7" t="n">
        <v>3</v>
      </c>
      <c r="E27662" s="7" t="n">
        <v>4</v>
      </c>
    </row>
    <row r="27663" spans="1:5">
      <c r="A27663" t="s">
        <v>4</v>
      </c>
      <c r="B27663" s="4" t="s">
        <v>5</v>
      </c>
    </row>
    <row r="27664" spans="1:5">
      <c r="A27664" t="n">
        <v>234918</v>
      </c>
      <c r="B27664" s="5" t="n">
        <v>1</v>
      </c>
    </row>
    <row r="27665" spans="1:5">
      <c r="A27665" t="s">
        <v>4</v>
      </c>
      <c r="B27665" s="4" t="s">
        <v>5</v>
      </c>
      <c r="C27665" s="4" t="s">
        <v>7</v>
      </c>
      <c r="D27665" s="4" t="s">
        <v>8</v>
      </c>
      <c r="E27665" s="4" t="s">
        <v>7</v>
      </c>
    </row>
    <row r="27666" spans="1:5">
      <c r="A27666" t="n">
        <v>234919</v>
      </c>
      <c r="B27666" s="48" t="n">
        <v>104</v>
      </c>
      <c r="C27666" s="7" t="n">
        <v>220</v>
      </c>
      <c r="D27666" s="7" t="n">
        <v>1</v>
      </c>
      <c r="E27666" s="7" t="n">
        <v>1</v>
      </c>
    </row>
    <row r="27667" spans="1:5">
      <c r="A27667" t="s">
        <v>4</v>
      </c>
      <c r="B27667" s="4" t="s">
        <v>5</v>
      </c>
    </row>
    <row r="27668" spans="1:5">
      <c r="A27668" t="n">
        <v>234925</v>
      </c>
      <c r="B27668" s="5" t="n">
        <v>1</v>
      </c>
    </row>
    <row r="27669" spans="1:5">
      <c r="A27669" t="s">
        <v>4</v>
      </c>
      <c r="B27669" s="4" t="s">
        <v>5</v>
      </c>
      <c r="C27669" s="4" t="s">
        <v>7</v>
      </c>
      <c r="D27669" s="4" t="s">
        <v>8</v>
      </c>
      <c r="E27669" s="4" t="s">
        <v>8</v>
      </c>
    </row>
    <row r="27670" spans="1:5">
      <c r="A27670" t="n">
        <v>234926</v>
      </c>
      <c r="B27670" s="48" t="n">
        <v>104</v>
      </c>
      <c r="C27670" s="7" t="n">
        <v>208</v>
      </c>
      <c r="D27670" s="7" t="n">
        <v>3</v>
      </c>
      <c r="E27670" s="7" t="n">
        <v>4</v>
      </c>
    </row>
    <row r="27671" spans="1:5">
      <c r="A27671" t="s">
        <v>4</v>
      </c>
      <c r="B27671" s="4" t="s">
        <v>5</v>
      </c>
    </row>
    <row r="27672" spans="1:5">
      <c r="A27672" t="n">
        <v>234931</v>
      </c>
      <c r="B27672" s="5" t="n">
        <v>1</v>
      </c>
    </row>
    <row r="27673" spans="1:5">
      <c r="A27673" t="s">
        <v>4</v>
      </c>
      <c r="B27673" s="4" t="s">
        <v>5</v>
      </c>
      <c r="C27673" s="4" t="s">
        <v>7</v>
      </c>
      <c r="D27673" s="4" t="s">
        <v>8</v>
      </c>
      <c r="E27673" s="4" t="s">
        <v>7</v>
      </c>
    </row>
    <row r="27674" spans="1:5">
      <c r="A27674" t="n">
        <v>234932</v>
      </c>
      <c r="B27674" s="48" t="n">
        <v>104</v>
      </c>
      <c r="C27674" s="7" t="n">
        <v>208</v>
      </c>
      <c r="D27674" s="7" t="n">
        <v>1</v>
      </c>
      <c r="E27674" s="7" t="n">
        <v>1</v>
      </c>
    </row>
    <row r="27675" spans="1:5">
      <c r="A27675" t="s">
        <v>4</v>
      </c>
      <c r="B27675" s="4" t="s">
        <v>5</v>
      </c>
    </row>
    <row r="27676" spans="1:5">
      <c r="A27676" t="n">
        <v>234938</v>
      </c>
      <c r="B27676" s="5" t="n">
        <v>1</v>
      </c>
    </row>
    <row r="27677" spans="1:5">
      <c r="A27677" t="s">
        <v>4</v>
      </c>
      <c r="B27677" s="4" t="s">
        <v>5</v>
      </c>
      <c r="C27677" s="4" t="s">
        <v>7</v>
      </c>
      <c r="D27677" s="4" t="s">
        <v>8</v>
      </c>
      <c r="E27677" s="4" t="s">
        <v>8</v>
      </c>
    </row>
    <row r="27678" spans="1:5">
      <c r="A27678" t="n">
        <v>234939</v>
      </c>
      <c r="B27678" s="48" t="n">
        <v>104</v>
      </c>
      <c r="C27678" s="7" t="n">
        <v>207</v>
      </c>
      <c r="D27678" s="7" t="n">
        <v>3</v>
      </c>
      <c r="E27678" s="7" t="n">
        <v>4</v>
      </c>
    </row>
    <row r="27679" spans="1:5">
      <c r="A27679" t="s">
        <v>4</v>
      </c>
      <c r="B27679" s="4" t="s">
        <v>5</v>
      </c>
    </row>
    <row r="27680" spans="1:5">
      <c r="A27680" t="n">
        <v>234944</v>
      </c>
      <c r="B27680" s="5" t="n">
        <v>1</v>
      </c>
    </row>
    <row r="27681" spans="1:5">
      <c r="A27681" t="s">
        <v>4</v>
      </c>
      <c r="B27681" s="4" t="s">
        <v>5</v>
      </c>
      <c r="C27681" s="4" t="s">
        <v>7</v>
      </c>
      <c r="D27681" s="4" t="s">
        <v>8</v>
      </c>
      <c r="E27681" s="4" t="s">
        <v>7</v>
      </c>
    </row>
    <row r="27682" spans="1:5">
      <c r="A27682" t="n">
        <v>234945</v>
      </c>
      <c r="B27682" s="48" t="n">
        <v>104</v>
      </c>
      <c r="C27682" s="7" t="n">
        <v>207</v>
      </c>
      <c r="D27682" s="7" t="n">
        <v>1</v>
      </c>
      <c r="E27682" s="7" t="n">
        <v>1</v>
      </c>
    </row>
    <row r="27683" spans="1:5">
      <c r="A27683" t="s">
        <v>4</v>
      </c>
      <c r="B27683" s="4" t="s">
        <v>5</v>
      </c>
    </row>
    <row r="27684" spans="1:5">
      <c r="A27684" t="n">
        <v>234951</v>
      </c>
      <c r="B27684" s="5" t="n">
        <v>1</v>
      </c>
    </row>
    <row r="27685" spans="1:5">
      <c r="A27685" t="s">
        <v>4</v>
      </c>
      <c r="B27685" s="4" t="s">
        <v>5</v>
      </c>
      <c r="C27685" s="4" t="s">
        <v>7</v>
      </c>
      <c r="D27685" s="4" t="s">
        <v>8</v>
      </c>
      <c r="E27685" s="4" t="s">
        <v>8</v>
      </c>
    </row>
    <row r="27686" spans="1:5">
      <c r="A27686" t="n">
        <v>234952</v>
      </c>
      <c r="B27686" s="48" t="n">
        <v>104</v>
      </c>
      <c r="C27686" s="7" t="n">
        <v>221</v>
      </c>
      <c r="D27686" s="7" t="n">
        <v>3</v>
      </c>
      <c r="E27686" s="7" t="n">
        <v>4</v>
      </c>
    </row>
    <row r="27687" spans="1:5">
      <c r="A27687" t="s">
        <v>4</v>
      </c>
      <c r="B27687" s="4" t="s">
        <v>5</v>
      </c>
    </row>
    <row r="27688" spans="1:5">
      <c r="A27688" t="n">
        <v>234957</v>
      </c>
      <c r="B27688" s="5" t="n">
        <v>1</v>
      </c>
    </row>
    <row r="27689" spans="1:5">
      <c r="A27689" t="s">
        <v>4</v>
      </c>
      <c r="B27689" s="4" t="s">
        <v>5</v>
      </c>
      <c r="C27689" s="4" t="s">
        <v>7</v>
      </c>
      <c r="D27689" s="4" t="s">
        <v>8</v>
      </c>
      <c r="E27689" s="4" t="s">
        <v>7</v>
      </c>
    </row>
    <row r="27690" spans="1:5">
      <c r="A27690" t="n">
        <v>234958</v>
      </c>
      <c r="B27690" s="48" t="n">
        <v>104</v>
      </c>
      <c r="C27690" s="7" t="n">
        <v>221</v>
      </c>
      <c r="D27690" s="7" t="n">
        <v>1</v>
      </c>
      <c r="E27690" s="7" t="n">
        <v>1</v>
      </c>
    </row>
    <row r="27691" spans="1:5">
      <c r="A27691" t="s">
        <v>4</v>
      </c>
      <c r="B27691" s="4" t="s">
        <v>5</v>
      </c>
    </row>
    <row r="27692" spans="1:5">
      <c r="A27692" t="n">
        <v>234964</v>
      </c>
      <c r="B27692" s="5" t="n">
        <v>1</v>
      </c>
    </row>
    <row r="27693" spans="1:5">
      <c r="A27693" t="s">
        <v>4</v>
      </c>
      <c r="B27693" s="4" t="s">
        <v>5</v>
      </c>
      <c r="C27693" s="4" t="s">
        <v>7</v>
      </c>
      <c r="D27693" s="4" t="s">
        <v>8</v>
      </c>
      <c r="E27693" s="4" t="s">
        <v>8</v>
      </c>
    </row>
    <row r="27694" spans="1:5">
      <c r="A27694" t="n">
        <v>234965</v>
      </c>
      <c r="B27694" s="48" t="n">
        <v>104</v>
      </c>
      <c r="C27694" s="7" t="n">
        <v>200</v>
      </c>
      <c r="D27694" s="7" t="n">
        <v>3</v>
      </c>
      <c r="E27694" s="7" t="n">
        <v>4</v>
      </c>
    </row>
    <row r="27695" spans="1:5">
      <c r="A27695" t="s">
        <v>4</v>
      </c>
      <c r="B27695" s="4" t="s">
        <v>5</v>
      </c>
    </row>
    <row r="27696" spans="1:5">
      <c r="A27696" t="n">
        <v>234970</v>
      </c>
      <c r="B27696" s="5" t="n">
        <v>1</v>
      </c>
    </row>
    <row r="27697" spans="1:5">
      <c r="A27697" t="s">
        <v>4</v>
      </c>
      <c r="B27697" s="4" t="s">
        <v>5</v>
      </c>
      <c r="C27697" s="4" t="s">
        <v>7</v>
      </c>
      <c r="D27697" s="4" t="s">
        <v>8</v>
      </c>
      <c r="E27697" s="4" t="s">
        <v>7</v>
      </c>
    </row>
    <row r="27698" spans="1:5">
      <c r="A27698" t="n">
        <v>234971</v>
      </c>
      <c r="B27698" s="48" t="n">
        <v>104</v>
      </c>
      <c r="C27698" s="7" t="n">
        <v>200</v>
      </c>
      <c r="D27698" s="7" t="n">
        <v>1</v>
      </c>
      <c r="E27698" s="7" t="n">
        <v>1</v>
      </c>
    </row>
    <row r="27699" spans="1:5">
      <c r="A27699" t="s">
        <v>4</v>
      </c>
      <c r="B27699" s="4" t="s">
        <v>5</v>
      </c>
    </row>
    <row r="27700" spans="1:5">
      <c r="A27700" t="n">
        <v>234977</v>
      </c>
      <c r="B27700" s="5" t="n">
        <v>1</v>
      </c>
    </row>
    <row r="27701" spans="1:5">
      <c r="A27701" t="s">
        <v>4</v>
      </c>
      <c r="B27701" s="4" t="s">
        <v>5</v>
      </c>
      <c r="C27701" s="4" t="s">
        <v>7</v>
      </c>
      <c r="D27701" s="4" t="s">
        <v>8</v>
      </c>
      <c r="E27701" s="4" t="s">
        <v>8</v>
      </c>
    </row>
    <row r="27702" spans="1:5">
      <c r="A27702" t="n">
        <v>234978</v>
      </c>
      <c r="B27702" s="48" t="n">
        <v>104</v>
      </c>
      <c r="C27702" s="7" t="n">
        <v>205</v>
      </c>
      <c r="D27702" s="7" t="n">
        <v>3</v>
      </c>
      <c r="E27702" s="7" t="n">
        <v>4</v>
      </c>
    </row>
    <row r="27703" spans="1:5">
      <c r="A27703" t="s">
        <v>4</v>
      </c>
      <c r="B27703" s="4" t="s">
        <v>5</v>
      </c>
    </row>
    <row r="27704" spans="1:5">
      <c r="A27704" t="n">
        <v>234983</v>
      </c>
      <c r="B27704" s="5" t="n">
        <v>1</v>
      </c>
    </row>
    <row r="27705" spans="1:5">
      <c r="A27705" t="s">
        <v>4</v>
      </c>
      <c r="B27705" s="4" t="s">
        <v>5</v>
      </c>
      <c r="C27705" s="4" t="s">
        <v>7</v>
      </c>
      <c r="D27705" s="4" t="s">
        <v>8</v>
      </c>
      <c r="E27705" s="4" t="s">
        <v>7</v>
      </c>
    </row>
    <row r="27706" spans="1:5">
      <c r="A27706" t="n">
        <v>234984</v>
      </c>
      <c r="B27706" s="48" t="n">
        <v>104</v>
      </c>
      <c r="C27706" s="7" t="n">
        <v>205</v>
      </c>
      <c r="D27706" s="7" t="n">
        <v>1</v>
      </c>
      <c r="E27706" s="7" t="n">
        <v>1</v>
      </c>
    </row>
    <row r="27707" spans="1:5">
      <c r="A27707" t="s">
        <v>4</v>
      </c>
      <c r="B27707" s="4" t="s">
        <v>5</v>
      </c>
    </row>
    <row r="27708" spans="1:5">
      <c r="A27708" t="n">
        <v>234990</v>
      </c>
      <c r="B27708" s="5" t="n">
        <v>1</v>
      </c>
    </row>
    <row r="27709" spans="1:5">
      <c r="A27709" t="s">
        <v>4</v>
      </c>
      <c r="B27709" s="4" t="s">
        <v>5</v>
      </c>
      <c r="C27709" s="4" t="s">
        <v>7</v>
      </c>
      <c r="D27709" s="4" t="s">
        <v>8</v>
      </c>
      <c r="E27709" s="4" t="s">
        <v>8</v>
      </c>
    </row>
    <row r="27710" spans="1:5">
      <c r="A27710" t="n">
        <v>234991</v>
      </c>
      <c r="B27710" s="48" t="n">
        <v>104</v>
      </c>
      <c r="C27710" s="7" t="n">
        <v>212</v>
      </c>
      <c r="D27710" s="7" t="n">
        <v>3</v>
      </c>
      <c r="E27710" s="7" t="n">
        <v>4</v>
      </c>
    </row>
    <row r="27711" spans="1:5">
      <c r="A27711" t="s">
        <v>4</v>
      </c>
      <c r="B27711" s="4" t="s">
        <v>5</v>
      </c>
    </row>
    <row r="27712" spans="1:5">
      <c r="A27712" t="n">
        <v>234996</v>
      </c>
      <c r="B27712" s="5" t="n">
        <v>1</v>
      </c>
    </row>
    <row r="27713" spans="1:5">
      <c r="A27713" t="s">
        <v>4</v>
      </c>
      <c r="B27713" s="4" t="s">
        <v>5</v>
      </c>
      <c r="C27713" s="4" t="s">
        <v>7</v>
      </c>
      <c r="D27713" s="4" t="s">
        <v>8</v>
      </c>
      <c r="E27713" s="4" t="s">
        <v>7</v>
      </c>
    </row>
    <row r="27714" spans="1:5">
      <c r="A27714" t="n">
        <v>234997</v>
      </c>
      <c r="B27714" s="48" t="n">
        <v>104</v>
      </c>
      <c r="C27714" s="7" t="n">
        <v>212</v>
      </c>
      <c r="D27714" s="7" t="n">
        <v>1</v>
      </c>
      <c r="E27714" s="7" t="n">
        <v>1</v>
      </c>
    </row>
    <row r="27715" spans="1:5">
      <c r="A27715" t="s">
        <v>4</v>
      </c>
      <c r="B27715" s="4" t="s">
        <v>5</v>
      </c>
    </row>
    <row r="27716" spans="1:5">
      <c r="A27716" t="n">
        <v>235003</v>
      </c>
      <c r="B27716" s="5" t="n">
        <v>1</v>
      </c>
    </row>
    <row r="27717" spans="1:5">
      <c r="A27717" t="s">
        <v>4</v>
      </c>
      <c r="B27717" s="4" t="s">
        <v>5</v>
      </c>
      <c r="C27717" s="4" t="s">
        <v>7</v>
      </c>
      <c r="D27717" s="4" t="s">
        <v>8</v>
      </c>
      <c r="E27717" s="4" t="s">
        <v>8</v>
      </c>
    </row>
    <row r="27718" spans="1:5">
      <c r="A27718" t="n">
        <v>235004</v>
      </c>
      <c r="B27718" s="48" t="n">
        <v>104</v>
      </c>
      <c r="C27718" s="7" t="n">
        <v>223</v>
      </c>
      <c r="D27718" s="7" t="n">
        <v>3</v>
      </c>
      <c r="E27718" s="7" t="n">
        <v>4</v>
      </c>
    </row>
    <row r="27719" spans="1:5">
      <c r="A27719" t="s">
        <v>4</v>
      </c>
      <c r="B27719" s="4" t="s">
        <v>5</v>
      </c>
    </row>
    <row r="27720" spans="1:5">
      <c r="A27720" t="n">
        <v>235009</v>
      </c>
      <c r="B27720" s="5" t="n">
        <v>1</v>
      </c>
    </row>
    <row r="27721" spans="1:5">
      <c r="A27721" t="s">
        <v>4</v>
      </c>
      <c r="B27721" s="4" t="s">
        <v>5</v>
      </c>
      <c r="C27721" s="4" t="s">
        <v>7</v>
      </c>
      <c r="D27721" s="4" t="s">
        <v>8</v>
      </c>
      <c r="E27721" s="4" t="s">
        <v>7</v>
      </c>
    </row>
    <row r="27722" spans="1:5">
      <c r="A27722" t="n">
        <v>235010</v>
      </c>
      <c r="B27722" s="48" t="n">
        <v>104</v>
      </c>
      <c r="C27722" s="7" t="n">
        <v>223</v>
      </c>
      <c r="D27722" s="7" t="n">
        <v>1</v>
      </c>
      <c r="E27722" s="7" t="n">
        <v>1</v>
      </c>
    </row>
    <row r="27723" spans="1:5">
      <c r="A27723" t="s">
        <v>4</v>
      </c>
      <c r="B27723" s="4" t="s">
        <v>5</v>
      </c>
    </row>
    <row r="27724" spans="1:5">
      <c r="A27724" t="n">
        <v>235016</v>
      </c>
      <c r="B27724" s="5" t="n">
        <v>1</v>
      </c>
    </row>
    <row r="27725" spans="1:5">
      <c r="A27725" t="s">
        <v>4</v>
      </c>
      <c r="B27725" s="4" t="s">
        <v>5</v>
      </c>
      <c r="C27725" s="4" t="s">
        <v>7</v>
      </c>
      <c r="D27725" s="4" t="s">
        <v>8</v>
      </c>
      <c r="E27725" s="4" t="s">
        <v>8</v>
      </c>
    </row>
    <row r="27726" spans="1:5">
      <c r="A27726" t="n">
        <v>235017</v>
      </c>
      <c r="B27726" s="48" t="n">
        <v>104</v>
      </c>
      <c r="C27726" s="7" t="n">
        <v>231</v>
      </c>
      <c r="D27726" s="7" t="n">
        <v>3</v>
      </c>
      <c r="E27726" s="7" t="n">
        <v>4</v>
      </c>
    </row>
    <row r="27727" spans="1:5">
      <c r="A27727" t="s">
        <v>4</v>
      </c>
      <c r="B27727" s="4" t="s">
        <v>5</v>
      </c>
    </row>
    <row r="27728" spans="1:5">
      <c r="A27728" t="n">
        <v>235022</v>
      </c>
      <c r="B27728" s="5" t="n">
        <v>1</v>
      </c>
    </row>
    <row r="27729" spans="1:5">
      <c r="A27729" t="s">
        <v>4</v>
      </c>
      <c r="B27729" s="4" t="s">
        <v>5</v>
      </c>
      <c r="C27729" s="4" t="s">
        <v>7</v>
      </c>
      <c r="D27729" s="4" t="s">
        <v>8</v>
      </c>
      <c r="E27729" s="4" t="s">
        <v>7</v>
      </c>
    </row>
    <row r="27730" spans="1:5">
      <c r="A27730" t="n">
        <v>235023</v>
      </c>
      <c r="B27730" s="48" t="n">
        <v>104</v>
      </c>
      <c r="C27730" s="7" t="n">
        <v>231</v>
      </c>
      <c r="D27730" s="7" t="n">
        <v>1</v>
      </c>
      <c r="E27730" s="7" t="n">
        <v>1</v>
      </c>
    </row>
    <row r="27731" spans="1:5">
      <c r="A27731" t="s">
        <v>4</v>
      </c>
      <c r="B27731" s="4" t="s">
        <v>5</v>
      </c>
    </row>
    <row r="27732" spans="1:5">
      <c r="A27732" t="n">
        <v>235029</v>
      </c>
      <c r="B27732" s="5" t="n">
        <v>1</v>
      </c>
    </row>
    <row r="27733" spans="1:5">
      <c r="A27733" t="s">
        <v>4</v>
      </c>
      <c r="B27733" s="4" t="s">
        <v>5</v>
      </c>
      <c r="C27733" s="4" t="s">
        <v>7</v>
      </c>
      <c r="D27733" s="4" t="s">
        <v>8</v>
      </c>
      <c r="E27733" s="4" t="s">
        <v>8</v>
      </c>
    </row>
    <row r="27734" spans="1:5">
      <c r="A27734" t="n">
        <v>235030</v>
      </c>
      <c r="B27734" s="48" t="n">
        <v>104</v>
      </c>
      <c r="C27734" s="7" t="n">
        <v>201</v>
      </c>
      <c r="D27734" s="7" t="n">
        <v>3</v>
      </c>
      <c r="E27734" s="7" t="n">
        <v>4</v>
      </c>
    </row>
    <row r="27735" spans="1:5">
      <c r="A27735" t="s">
        <v>4</v>
      </c>
      <c r="B27735" s="4" t="s">
        <v>5</v>
      </c>
    </row>
    <row r="27736" spans="1:5">
      <c r="A27736" t="n">
        <v>235035</v>
      </c>
      <c r="B27736" s="5" t="n">
        <v>1</v>
      </c>
    </row>
    <row r="27737" spans="1:5">
      <c r="A27737" t="s">
        <v>4</v>
      </c>
      <c r="B27737" s="4" t="s">
        <v>5</v>
      </c>
      <c r="C27737" s="4" t="s">
        <v>7</v>
      </c>
      <c r="D27737" s="4" t="s">
        <v>8</v>
      </c>
      <c r="E27737" s="4" t="s">
        <v>7</v>
      </c>
    </row>
    <row r="27738" spans="1:5">
      <c r="A27738" t="n">
        <v>235036</v>
      </c>
      <c r="B27738" s="48" t="n">
        <v>104</v>
      </c>
      <c r="C27738" s="7" t="n">
        <v>201</v>
      </c>
      <c r="D27738" s="7" t="n">
        <v>1</v>
      </c>
      <c r="E27738" s="7" t="n">
        <v>1</v>
      </c>
    </row>
    <row r="27739" spans="1:5">
      <c r="A27739" t="s">
        <v>4</v>
      </c>
      <c r="B27739" s="4" t="s">
        <v>5</v>
      </c>
    </row>
    <row r="27740" spans="1:5">
      <c r="A27740" t="n">
        <v>235042</v>
      </c>
      <c r="B27740" s="5" t="n">
        <v>1</v>
      </c>
    </row>
    <row r="27741" spans="1:5">
      <c r="A27741" t="s">
        <v>4</v>
      </c>
      <c r="B27741" s="4" t="s">
        <v>5</v>
      </c>
      <c r="C27741" s="4" t="s">
        <v>7</v>
      </c>
      <c r="D27741" s="4" t="s">
        <v>8</v>
      </c>
      <c r="E27741" s="4" t="s">
        <v>8</v>
      </c>
    </row>
    <row r="27742" spans="1:5">
      <c r="A27742" t="n">
        <v>235043</v>
      </c>
      <c r="B27742" s="48" t="n">
        <v>104</v>
      </c>
      <c r="C27742" s="7" t="n">
        <v>209</v>
      </c>
      <c r="D27742" s="7" t="n">
        <v>3</v>
      </c>
      <c r="E27742" s="7" t="n">
        <v>4</v>
      </c>
    </row>
    <row r="27743" spans="1:5">
      <c r="A27743" t="s">
        <v>4</v>
      </c>
      <c r="B27743" s="4" t="s">
        <v>5</v>
      </c>
    </row>
    <row r="27744" spans="1:5">
      <c r="A27744" t="n">
        <v>235048</v>
      </c>
      <c r="B27744" s="5" t="n">
        <v>1</v>
      </c>
    </row>
    <row r="27745" spans="1:5">
      <c r="A27745" t="s">
        <v>4</v>
      </c>
      <c r="B27745" s="4" t="s">
        <v>5</v>
      </c>
      <c r="C27745" s="4" t="s">
        <v>7</v>
      </c>
      <c r="D27745" s="4" t="s">
        <v>8</v>
      </c>
      <c r="E27745" s="4" t="s">
        <v>7</v>
      </c>
    </row>
    <row r="27746" spans="1:5">
      <c r="A27746" t="n">
        <v>235049</v>
      </c>
      <c r="B27746" s="48" t="n">
        <v>104</v>
      </c>
      <c r="C27746" s="7" t="n">
        <v>209</v>
      </c>
      <c r="D27746" s="7" t="n">
        <v>1</v>
      </c>
      <c r="E27746" s="7" t="n">
        <v>1</v>
      </c>
    </row>
    <row r="27747" spans="1:5">
      <c r="A27747" t="s">
        <v>4</v>
      </c>
      <c r="B27747" s="4" t="s">
        <v>5</v>
      </c>
    </row>
    <row r="27748" spans="1:5">
      <c r="A27748" t="n">
        <v>235055</v>
      </c>
      <c r="B27748" s="5" t="n">
        <v>1</v>
      </c>
    </row>
    <row r="27749" spans="1:5">
      <c r="A27749" t="s">
        <v>4</v>
      </c>
      <c r="B27749" s="4" t="s">
        <v>5</v>
      </c>
      <c r="C27749" s="4" t="s">
        <v>7</v>
      </c>
      <c r="D27749" s="4" t="s">
        <v>8</v>
      </c>
      <c r="E27749" s="4" t="s">
        <v>8</v>
      </c>
    </row>
    <row r="27750" spans="1:5">
      <c r="A27750" t="n">
        <v>235056</v>
      </c>
      <c r="B27750" s="48" t="n">
        <v>104</v>
      </c>
      <c r="C27750" s="7" t="n">
        <v>204</v>
      </c>
      <c r="D27750" s="7" t="n">
        <v>3</v>
      </c>
      <c r="E27750" s="7" t="n">
        <v>4</v>
      </c>
    </row>
    <row r="27751" spans="1:5">
      <c r="A27751" t="s">
        <v>4</v>
      </c>
      <c r="B27751" s="4" t="s">
        <v>5</v>
      </c>
    </row>
    <row r="27752" spans="1:5">
      <c r="A27752" t="n">
        <v>235061</v>
      </c>
      <c r="B27752" s="5" t="n">
        <v>1</v>
      </c>
    </row>
    <row r="27753" spans="1:5">
      <c r="A27753" t="s">
        <v>4</v>
      </c>
      <c r="B27753" s="4" t="s">
        <v>5</v>
      </c>
      <c r="C27753" s="4" t="s">
        <v>7</v>
      </c>
      <c r="D27753" s="4" t="s">
        <v>8</v>
      </c>
      <c r="E27753" s="4" t="s">
        <v>7</v>
      </c>
    </row>
    <row r="27754" spans="1:5">
      <c r="A27754" t="n">
        <v>235062</v>
      </c>
      <c r="B27754" s="48" t="n">
        <v>104</v>
      </c>
      <c r="C27754" s="7" t="n">
        <v>204</v>
      </c>
      <c r="D27754" s="7" t="n">
        <v>1</v>
      </c>
      <c r="E27754" s="7" t="n">
        <v>1</v>
      </c>
    </row>
    <row r="27755" spans="1:5">
      <c r="A27755" t="s">
        <v>4</v>
      </c>
      <c r="B27755" s="4" t="s">
        <v>5</v>
      </c>
    </row>
    <row r="27756" spans="1:5">
      <c r="A27756" t="n">
        <v>235068</v>
      </c>
      <c r="B27756" s="5" t="n">
        <v>1</v>
      </c>
    </row>
    <row r="27757" spans="1:5">
      <c r="A27757" t="s">
        <v>4</v>
      </c>
      <c r="B27757" s="4" t="s">
        <v>5</v>
      </c>
      <c r="C27757" s="4" t="s">
        <v>7</v>
      </c>
      <c r="D27757" s="4" t="s">
        <v>8</v>
      </c>
      <c r="E27757" s="4" t="s">
        <v>8</v>
      </c>
    </row>
    <row r="27758" spans="1:5">
      <c r="A27758" t="n">
        <v>235069</v>
      </c>
      <c r="B27758" s="48" t="n">
        <v>104</v>
      </c>
      <c r="C27758" s="7" t="n">
        <v>202</v>
      </c>
      <c r="D27758" s="7" t="n">
        <v>3</v>
      </c>
      <c r="E27758" s="7" t="n">
        <v>4</v>
      </c>
    </row>
    <row r="27759" spans="1:5">
      <c r="A27759" t="s">
        <v>4</v>
      </c>
      <c r="B27759" s="4" t="s">
        <v>5</v>
      </c>
    </row>
    <row r="27760" spans="1:5">
      <c r="A27760" t="n">
        <v>235074</v>
      </c>
      <c r="B27760" s="5" t="n">
        <v>1</v>
      </c>
    </row>
    <row r="27761" spans="1:5">
      <c r="A27761" t="s">
        <v>4</v>
      </c>
      <c r="B27761" s="4" t="s">
        <v>5</v>
      </c>
      <c r="C27761" s="4" t="s">
        <v>7</v>
      </c>
      <c r="D27761" s="4" t="s">
        <v>8</v>
      </c>
      <c r="E27761" s="4" t="s">
        <v>7</v>
      </c>
    </row>
    <row r="27762" spans="1:5">
      <c r="A27762" t="n">
        <v>235075</v>
      </c>
      <c r="B27762" s="48" t="n">
        <v>104</v>
      </c>
      <c r="C27762" s="7" t="n">
        <v>202</v>
      </c>
      <c r="D27762" s="7" t="n">
        <v>1</v>
      </c>
      <c r="E27762" s="7" t="n">
        <v>1</v>
      </c>
    </row>
    <row r="27763" spans="1:5">
      <c r="A27763" t="s">
        <v>4</v>
      </c>
      <c r="B27763" s="4" t="s">
        <v>5</v>
      </c>
    </row>
    <row r="27764" spans="1:5">
      <c r="A27764" t="n">
        <v>235081</v>
      </c>
      <c r="B27764" s="5" t="n">
        <v>1</v>
      </c>
    </row>
    <row r="27765" spans="1:5">
      <c r="A27765" t="s">
        <v>4</v>
      </c>
      <c r="B27765" s="4" t="s">
        <v>5</v>
      </c>
      <c r="C27765" s="4" t="s">
        <v>7</v>
      </c>
      <c r="D27765" s="4" t="s">
        <v>8</v>
      </c>
      <c r="E27765" s="4" t="s">
        <v>8</v>
      </c>
    </row>
    <row r="27766" spans="1:5">
      <c r="A27766" t="n">
        <v>235082</v>
      </c>
      <c r="B27766" s="48" t="n">
        <v>104</v>
      </c>
      <c r="C27766" s="7" t="n">
        <v>227</v>
      </c>
      <c r="D27766" s="7" t="n">
        <v>3</v>
      </c>
      <c r="E27766" s="7" t="n">
        <v>4</v>
      </c>
    </row>
    <row r="27767" spans="1:5">
      <c r="A27767" t="s">
        <v>4</v>
      </c>
      <c r="B27767" s="4" t="s">
        <v>5</v>
      </c>
    </row>
    <row r="27768" spans="1:5">
      <c r="A27768" t="n">
        <v>235087</v>
      </c>
      <c r="B27768" s="5" t="n">
        <v>1</v>
      </c>
    </row>
    <row r="27769" spans="1:5">
      <c r="A27769" t="s">
        <v>4</v>
      </c>
      <c r="B27769" s="4" t="s">
        <v>5</v>
      </c>
      <c r="C27769" s="4" t="s">
        <v>7</v>
      </c>
      <c r="D27769" s="4" t="s">
        <v>8</v>
      </c>
      <c r="E27769" s="4" t="s">
        <v>7</v>
      </c>
    </row>
    <row r="27770" spans="1:5">
      <c r="A27770" t="n">
        <v>235088</v>
      </c>
      <c r="B27770" s="48" t="n">
        <v>104</v>
      </c>
      <c r="C27770" s="7" t="n">
        <v>227</v>
      </c>
      <c r="D27770" s="7" t="n">
        <v>1</v>
      </c>
      <c r="E27770" s="7" t="n">
        <v>1</v>
      </c>
    </row>
    <row r="27771" spans="1:5">
      <c r="A27771" t="s">
        <v>4</v>
      </c>
      <c r="B27771" s="4" t="s">
        <v>5</v>
      </c>
    </row>
    <row r="27772" spans="1:5">
      <c r="A27772" t="n">
        <v>235094</v>
      </c>
      <c r="B27772" s="5" t="n">
        <v>1</v>
      </c>
    </row>
    <row r="27773" spans="1:5">
      <c r="A27773" t="s">
        <v>4</v>
      </c>
      <c r="B27773" s="4" t="s">
        <v>5</v>
      </c>
      <c r="C27773" s="4" t="s">
        <v>7</v>
      </c>
      <c r="D27773" s="4" t="s">
        <v>8</v>
      </c>
      <c r="E27773" s="4" t="s">
        <v>8</v>
      </c>
    </row>
    <row r="27774" spans="1:5">
      <c r="A27774" t="n">
        <v>235095</v>
      </c>
      <c r="B27774" s="48" t="n">
        <v>104</v>
      </c>
      <c r="C27774" s="7" t="n">
        <v>214</v>
      </c>
      <c r="D27774" s="7" t="n">
        <v>3</v>
      </c>
      <c r="E27774" s="7" t="n">
        <v>4</v>
      </c>
    </row>
    <row r="27775" spans="1:5">
      <c r="A27775" t="s">
        <v>4</v>
      </c>
      <c r="B27775" s="4" t="s">
        <v>5</v>
      </c>
    </row>
    <row r="27776" spans="1:5">
      <c r="A27776" t="n">
        <v>235100</v>
      </c>
      <c r="B27776" s="5" t="n">
        <v>1</v>
      </c>
    </row>
    <row r="27777" spans="1:5">
      <c r="A27777" t="s">
        <v>4</v>
      </c>
      <c r="B27777" s="4" t="s">
        <v>5</v>
      </c>
      <c r="C27777" s="4" t="s">
        <v>7</v>
      </c>
      <c r="D27777" s="4" t="s">
        <v>8</v>
      </c>
      <c r="E27777" s="4" t="s">
        <v>7</v>
      </c>
    </row>
    <row r="27778" spans="1:5">
      <c r="A27778" t="n">
        <v>235101</v>
      </c>
      <c r="B27778" s="48" t="n">
        <v>104</v>
      </c>
      <c r="C27778" s="7" t="n">
        <v>214</v>
      </c>
      <c r="D27778" s="7" t="n">
        <v>1</v>
      </c>
      <c r="E27778" s="7" t="n">
        <v>1</v>
      </c>
    </row>
    <row r="27779" spans="1:5">
      <c r="A27779" t="s">
        <v>4</v>
      </c>
      <c r="B27779" s="4" t="s">
        <v>5</v>
      </c>
    </row>
    <row r="27780" spans="1:5">
      <c r="A27780" t="n">
        <v>235107</v>
      </c>
      <c r="B27780" s="5" t="n">
        <v>1</v>
      </c>
    </row>
    <row r="27781" spans="1:5">
      <c r="A27781" t="s">
        <v>4</v>
      </c>
      <c r="B27781" s="4" t="s">
        <v>5</v>
      </c>
      <c r="C27781" s="4" t="s">
        <v>7</v>
      </c>
      <c r="D27781" s="4" t="s">
        <v>8</v>
      </c>
      <c r="E27781" s="4" t="s">
        <v>8</v>
      </c>
    </row>
    <row r="27782" spans="1:5">
      <c r="A27782" t="n">
        <v>235108</v>
      </c>
      <c r="B27782" s="48" t="n">
        <v>104</v>
      </c>
      <c r="C27782" s="7" t="n">
        <v>206</v>
      </c>
      <c r="D27782" s="7" t="n">
        <v>3</v>
      </c>
      <c r="E27782" s="7" t="n">
        <v>4</v>
      </c>
    </row>
    <row r="27783" spans="1:5">
      <c r="A27783" t="s">
        <v>4</v>
      </c>
      <c r="B27783" s="4" t="s">
        <v>5</v>
      </c>
    </row>
    <row r="27784" spans="1:5">
      <c r="A27784" t="n">
        <v>235113</v>
      </c>
      <c r="B27784" s="5" t="n">
        <v>1</v>
      </c>
    </row>
    <row r="27785" spans="1:5">
      <c r="A27785" t="s">
        <v>4</v>
      </c>
      <c r="B27785" s="4" t="s">
        <v>5</v>
      </c>
      <c r="C27785" s="4" t="s">
        <v>7</v>
      </c>
      <c r="D27785" s="4" t="s">
        <v>8</v>
      </c>
      <c r="E27785" s="4" t="s">
        <v>7</v>
      </c>
    </row>
    <row r="27786" spans="1:5">
      <c r="A27786" t="n">
        <v>235114</v>
      </c>
      <c r="B27786" s="48" t="n">
        <v>104</v>
      </c>
      <c r="C27786" s="7" t="n">
        <v>206</v>
      </c>
      <c r="D27786" s="7" t="n">
        <v>1</v>
      </c>
      <c r="E27786" s="7" t="n">
        <v>1</v>
      </c>
    </row>
    <row r="27787" spans="1:5">
      <c r="A27787" t="s">
        <v>4</v>
      </c>
      <c r="B27787" s="4" t="s">
        <v>5</v>
      </c>
    </row>
    <row r="27788" spans="1:5">
      <c r="A27788" t="n">
        <v>235120</v>
      </c>
      <c r="B27788" s="5" t="n">
        <v>1</v>
      </c>
    </row>
    <row r="27789" spans="1:5">
      <c r="A27789" t="s">
        <v>4</v>
      </c>
      <c r="B27789" s="4" t="s">
        <v>5</v>
      </c>
      <c r="C27789" s="4" t="s">
        <v>7</v>
      </c>
      <c r="D27789" s="4" t="s">
        <v>8</v>
      </c>
      <c r="E27789" s="4" t="s">
        <v>8</v>
      </c>
    </row>
    <row r="27790" spans="1:5">
      <c r="A27790" t="n">
        <v>235121</v>
      </c>
      <c r="B27790" s="48" t="n">
        <v>104</v>
      </c>
      <c r="C27790" s="7" t="n">
        <v>222</v>
      </c>
      <c r="D27790" s="7" t="n">
        <v>3</v>
      </c>
      <c r="E27790" s="7" t="n">
        <v>4</v>
      </c>
    </row>
    <row r="27791" spans="1:5">
      <c r="A27791" t="s">
        <v>4</v>
      </c>
      <c r="B27791" s="4" t="s">
        <v>5</v>
      </c>
    </row>
    <row r="27792" spans="1:5">
      <c r="A27792" t="n">
        <v>235126</v>
      </c>
      <c r="B27792" s="5" t="n">
        <v>1</v>
      </c>
    </row>
    <row r="27793" spans="1:5">
      <c r="A27793" t="s">
        <v>4</v>
      </c>
      <c r="B27793" s="4" t="s">
        <v>5</v>
      </c>
      <c r="C27793" s="4" t="s">
        <v>7</v>
      </c>
      <c r="D27793" s="4" t="s">
        <v>8</v>
      </c>
      <c r="E27793" s="4" t="s">
        <v>7</v>
      </c>
    </row>
    <row r="27794" spans="1:5">
      <c r="A27794" t="n">
        <v>235127</v>
      </c>
      <c r="B27794" s="48" t="n">
        <v>104</v>
      </c>
      <c r="C27794" s="7" t="n">
        <v>222</v>
      </c>
      <c r="D27794" s="7" t="n">
        <v>1</v>
      </c>
      <c r="E27794" s="7" t="n">
        <v>1</v>
      </c>
    </row>
    <row r="27795" spans="1:5">
      <c r="A27795" t="s">
        <v>4</v>
      </c>
      <c r="B27795" s="4" t="s">
        <v>5</v>
      </c>
    </row>
    <row r="27796" spans="1:5">
      <c r="A27796" t="n">
        <v>235133</v>
      </c>
      <c r="B27796" s="5" t="n">
        <v>1</v>
      </c>
    </row>
    <row r="27797" spans="1:5">
      <c r="A27797" t="s">
        <v>4</v>
      </c>
      <c r="B27797" s="4" t="s">
        <v>5</v>
      </c>
      <c r="C27797" s="4" t="s">
        <v>7</v>
      </c>
      <c r="D27797" s="4" t="s">
        <v>8</v>
      </c>
      <c r="E27797" s="4" t="s">
        <v>8</v>
      </c>
    </row>
    <row r="27798" spans="1:5">
      <c r="A27798" t="n">
        <v>235134</v>
      </c>
      <c r="B27798" s="48" t="n">
        <v>104</v>
      </c>
      <c r="C27798" s="7" t="n">
        <v>229</v>
      </c>
      <c r="D27798" s="7" t="n">
        <v>3</v>
      </c>
      <c r="E27798" s="7" t="n">
        <v>4</v>
      </c>
    </row>
    <row r="27799" spans="1:5">
      <c r="A27799" t="s">
        <v>4</v>
      </c>
      <c r="B27799" s="4" t="s">
        <v>5</v>
      </c>
    </row>
    <row r="27800" spans="1:5">
      <c r="A27800" t="n">
        <v>235139</v>
      </c>
      <c r="B27800" s="5" t="n">
        <v>1</v>
      </c>
    </row>
    <row r="27801" spans="1:5">
      <c r="A27801" t="s">
        <v>4</v>
      </c>
      <c r="B27801" s="4" t="s">
        <v>5</v>
      </c>
      <c r="C27801" s="4" t="s">
        <v>7</v>
      </c>
      <c r="D27801" s="4" t="s">
        <v>8</v>
      </c>
      <c r="E27801" s="4" t="s">
        <v>7</v>
      </c>
    </row>
    <row r="27802" spans="1:5">
      <c r="A27802" t="n">
        <v>235140</v>
      </c>
      <c r="B27802" s="48" t="n">
        <v>104</v>
      </c>
      <c r="C27802" s="7" t="n">
        <v>229</v>
      </c>
      <c r="D27802" s="7" t="n">
        <v>1</v>
      </c>
      <c r="E27802" s="7" t="n">
        <v>1</v>
      </c>
    </row>
    <row r="27803" spans="1:5">
      <c r="A27803" t="s">
        <v>4</v>
      </c>
      <c r="B27803" s="4" t="s">
        <v>5</v>
      </c>
    </row>
    <row r="27804" spans="1:5">
      <c r="A27804" t="n">
        <v>235146</v>
      </c>
      <c r="B27804" s="5" t="n">
        <v>1</v>
      </c>
    </row>
    <row r="27805" spans="1:5">
      <c r="A27805" t="s">
        <v>4</v>
      </c>
      <c r="B27805" s="4" t="s">
        <v>5</v>
      </c>
      <c r="C27805" s="4" t="s">
        <v>7</v>
      </c>
      <c r="D27805" s="4" t="s">
        <v>8</v>
      </c>
      <c r="E27805" s="4" t="s">
        <v>8</v>
      </c>
    </row>
    <row r="27806" spans="1:5">
      <c r="A27806" t="n">
        <v>235147</v>
      </c>
      <c r="B27806" s="48" t="n">
        <v>104</v>
      </c>
      <c r="C27806" s="7" t="n">
        <v>232</v>
      </c>
      <c r="D27806" s="7" t="n">
        <v>3</v>
      </c>
      <c r="E27806" s="7" t="n">
        <v>4</v>
      </c>
    </row>
    <row r="27807" spans="1:5">
      <c r="A27807" t="s">
        <v>4</v>
      </c>
      <c r="B27807" s="4" t="s">
        <v>5</v>
      </c>
    </row>
    <row r="27808" spans="1:5">
      <c r="A27808" t="n">
        <v>235152</v>
      </c>
      <c r="B27808" s="5" t="n">
        <v>1</v>
      </c>
    </row>
    <row r="27809" spans="1:5">
      <c r="A27809" t="s">
        <v>4</v>
      </c>
      <c r="B27809" s="4" t="s">
        <v>5</v>
      </c>
      <c r="C27809" s="4" t="s">
        <v>7</v>
      </c>
      <c r="D27809" s="4" t="s">
        <v>8</v>
      </c>
      <c r="E27809" s="4" t="s">
        <v>7</v>
      </c>
    </row>
    <row r="27810" spans="1:5">
      <c r="A27810" t="n">
        <v>235153</v>
      </c>
      <c r="B27810" s="48" t="n">
        <v>104</v>
      </c>
      <c r="C27810" s="7" t="n">
        <v>232</v>
      </c>
      <c r="D27810" s="7" t="n">
        <v>1</v>
      </c>
      <c r="E27810" s="7" t="n">
        <v>1</v>
      </c>
    </row>
    <row r="27811" spans="1:5">
      <c r="A27811" t="s">
        <v>4</v>
      </c>
      <c r="B27811" s="4" t="s">
        <v>5</v>
      </c>
    </row>
    <row r="27812" spans="1:5">
      <c r="A27812" t="n">
        <v>235159</v>
      </c>
      <c r="B27812" s="5" t="n">
        <v>1</v>
      </c>
    </row>
    <row r="27813" spans="1:5">
      <c r="A27813" t="s">
        <v>4</v>
      </c>
      <c r="B27813" s="4" t="s">
        <v>5</v>
      </c>
      <c r="C27813" s="4" t="s">
        <v>7</v>
      </c>
      <c r="D27813" s="4" t="s">
        <v>8</v>
      </c>
      <c r="E27813" s="4" t="s">
        <v>8</v>
      </c>
    </row>
    <row r="27814" spans="1:5">
      <c r="A27814" t="n">
        <v>235160</v>
      </c>
      <c r="B27814" s="48" t="n">
        <v>104</v>
      </c>
      <c r="C27814" s="7" t="n">
        <v>226</v>
      </c>
      <c r="D27814" s="7" t="n">
        <v>3</v>
      </c>
      <c r="E27814" s="7" t="n">
        <v>4</v>
      </c>
    </row>
    <row r="27815" spans="1:5">
      <c r="A27815" t="s">
        <v>4</v>
      </c>
      <c r="B27815" s="4" t="s">
        <v>5</v>
      </c>
    </row>
    <row r="27816" spans="1:5">
      <c r="A27816" t="n">
        <v>235165</v>
      </c>
      <c r="B27816" s="5" t="n">
        <v>1</v>
      </c>
    </row>
    <row r="27817" spans="1:5">
      <c r="A27817" t="s">
        <v>4</v>
      </c>
      <c r="B27817" s="4" t="s">
        <v>5</v>
      </c>
      <c r="C27817" s="4" t="s">
        <v>7</v>
      </c>
      <c r="D27817" s="4" t="s">
        <v>8</v>
      </c>
      <c r="E27817" s="4" t="s">
        <v>7</v>
      </c>
    </row>
    <row r="27818" spans="1:5">
      <c r="A27818" t="n">
        <v>235166</v>
      </c>
      <c r="B27818" s="48" t="n">
        <v>104</v>
      </c>
      <c r="C27818" s="7" t="n">
        <v>226</v>
      </c>
      <c r="D27818" s="7" t="n">
        <v>1</v>
      </c>
      <c r="E27818" s="7" t="n">
        <v>1</v>
      </c>
    </row>
    <row r="27819" spans="1:5">
      <c r="A27819" t="s">
        <v>4</v>
      </c>
      <c r="B27819" s="4" t="s">
        <v>5</v>
      </c>
    </row>
    <row r="27820" spans="1:5">
      <c r="A27820" t="n">
        <v>235172</v>
      </c>
      <c r="B27820" s="5" t="n">
        <v>1</v>
      </c>
    </row>
    <row r="27821" spans="1:5">
      <c r="A27821" t="s">
        <v>4</v>
      </c>
      <c r="B27821" s="4" t="s">
        <v>5</v>
      </c>
      <c r="C27821" s="4" t="s">
        <v>7</v>
      </c>
      <c r="D27821" s="4" t="s">
        <v>8</v>
      </c>
      <c r="E27821" s="4" t="s">
        <v>8</v>
      </c>
    </row>
    <row r="27822" spans="1:5">
      <c r="A27822" t="n">
        <v>235173</v>
      </c>
      <c r="B27822" s="48" t="n">
        <v>104</v>
      </c>
      <c r="C27822" s="7" t="n">
        <v>210</v>
      </c>
      <c r="D27822" s="7" t="n">
        <v>3</v>
      </c>
      <c r="E27822" s="7" t="n">
        <v>4</v>
      </c>
    </row>
    <row r="27823" spans="1:5">
      <c r="A27823" t="s">
        <v>4</v>
      </c>
      <c r="B27823" s="4" t="s">
        <v>5</v>
      </c>
    </row>
    <row r="27824" spans="1:5">
      <c r="A27824" t="n">
        <v>235178</v>
      </c>
      <c r="B27824" s="5" t="n">
        <v>1</v>
      </c>
    </row>
    <row r="27825" spans="1:5">
      <c r="A27825" t="s">
        <v>4</v>
      </c>
      <c r="B27825" s="4" t="s">
        <v>5</v>
      </c>
      <c r="C27825" s="4" t="s">
        <v>7</v>
      </c>
      <c r="D27825" s="4" t="s">
        <v>8</v>
      </c>
      <c r="E27825" s="4" t="s">
        <v>7</v>
      </c>
    </row>
    <row r="27826" spans="1:5">
      <c r="A27826" t="n">
        <v>235179</v>
      </c>
      <c r="B27826" s="48" t="n">
        <v>104</v>
      </c>
      <c r="C27826" s="7" t="n">
        <v>210</v>
      </c>
      <c r="D27826" s="7" t="n">
        <v>1</v>
      </c>
      <c r="E27826" s="7" t="n">
        <v>1</v>
      </c>
    </row>
    <row r="27827" spans="1:5">
      <c r="A27827" t="s">
        <v>4</v>
      </c>
      <c r="B27827" s="4" t="s">
        <v>5</v>
      </c>
    </row>
    <row r="27828" spans="1:5">
      <c r="A27828" t="n">
        <v>235185</v>
      </c>
      <c r="B27828" s="5" t="n">
        <v>1</v>
      </c>
    </row>
    <row r="27829" spans="1:5">
      <c r="A27829" t="s">
        <v>4</v>
      </c>
      <c r="B27829" s="4" t="s">
        <v>5</v>
      </c>
      <c r="C27829" s="4" t="s">
        <v>7</v>
      </c>
      <c r="D27829" s="4" t="s">
        <v>8</v>
      </c>
      <c r="E27829" s="4" t="s">
        <v>8</v>
      </c>
    </row>
    <row r="27830" spans="1:5">
      <c r="A27830" t="n">
        <v>235186</v>
      </c>
      <c r="B27830" s="48" t="n">
        <v>104</v>
      </c>
      <c r="C27830" s="7" t="n">
        <v>228</v>
      </c>
      <c r="D27830" s="7" t="n">
        <v>3</v>
      </c>
      <c r="E27830" s="7" t="n">
        <v>4</v>
      </c>
    </row>
    <row r="27831" spans="1:5">
      <c r="A27831" t="s">
        <v>4</v>
      </c>
      <c r="B27831" s="4" t="s">
        <v>5</v>
      </c>
    </row>
    <row r="27832" spans="1:5">
      <c r="A27832" t="n">
        <v>235191</v>
      </c>
      <c r="B27832" s="5" t="n">
        <v>1</v>
      </c>
    </row>
    <row r="27833" spans="1:5">
      <c r="A27833" t="s">
        <v>4</v>
      </c>
      <c r="B27833" s="4" t="s">
        <v>5</v>
      </c>
      <c r="C27833" s="4" t="s">
        <v>7</v>
      </c>
      <c r="D27833" s="4" t="s">
        <v>8</v>
      </c>
      <c r="E27833" s="4" t="s">
        <v>7</v>
      </c>
    </row>
    <row r="27834" spans="1:5">
      <c r="A27834" t="n">
        <v>235192</v>
      </c>
      <c r="B27834" s="48" t="n">
        <v>104</v>
      </c>
      <c r="C27834" s="7" t="n">
        <v>228</v>
      </c>
      <c r="D27834" s="7" t="n">
        <v>1</v>
      </c>
      <c r="E27834" s="7" t="n">
        <v>1</v>
      </c>
    </row>
    <row r="27835" spans="1:5">
      <c r="A27835" t="s">
        <v>4</v>
      </c>
      <c r="B27835" s="4" t="s">
        <v>5</v>
      </c>
    </row>
    <row r="27836" spans="1:5">
      <c r="A27836" t="n">
        <v>235198</v>
      </c>
      <c r="B27836" s="5" t="n">
        <v>1</v>
      </c>
    </row>
    <row r="27837" spans="1:5">
      <c r="A27837" t="s">
        <v>4</v>
      </c>
      <c r="B27837" s="4" t="s">
        <v>5</v>
      </c>
      <c r="C27837" s="4" t="s">
        <v>7</v>
      </c>
      <c r="D27837" s="4" t="s">
        <v>8</v>
      </c>
      <c r="E27837" s="4" t="s">
        <v>8</v>
      </c>
    </row>
    <row r="27838" spans="1:5">
      <c r="A27838" t="n">
        <v>235199</v>
      </c>
      <c r="B27838" s="48" t="n">
        <v>104</v>
      </c>
      <c r="C27838" s="7" t="n">
        <v>211</v>
      </c>
      <c r="D27838" s="7" t="n">
        <v>3</v>
      </c>
      <c r="E27838" s="7" t="n">
        <v>4</v>
      </c>
    </row>
    <row r="27839" spans="1:5">
      <c r="A27839" t="s">
        <v>4</v>
      </c>
      <c r="B27839" s="4" t="s">
        <v>5</v>
      </c>
    </row>
    <row r="27840" spans="1:5">
      <c r="A27840" t="n">
        <v>235204</v>
      </c>
      <c r="B27840" s="5" t="n">
        <v>1</v>
      </c>
    </row>
    <row r="27841" spans="1:5">
      <c r="A27841" t="s">
        <v>4</v>
      </c>
      <c r="B27841" s="4" t="s">
        <v>5</v>
      </c>
      <c r="C27841" s="4" t="s">
        <v>7</v>
      </c>
      <c r="D27841" s="4" t="s">
        <v>8</v>
      </c>
      <c r="E27841" s="4" t="s">
        <v>7</v>
      </c>
    </row>
    <row r="27842" spans="1:5">
      <c r="A27842" t="n">
        <v>235205</v>
      </c>
      <c r="B27842" s="48" t="n">
        <v>104</v>
      </c>
      <c r="C27842" s="7" t="n">
        <v>211</v>
      </c>
      <c r="D27842" s="7" t="n">
        <v>1</v>
      </c>
      <c r="E27842" s="7" t="n">
        <v>1</v>
      </c>
    </row>
    <row r="27843" spans="1:5">
      <c r="A27843" t="s">
        <v>4</v>
      </c>
      <c r="B27843" s="4" t="s">
        <v>5</v>
      </c>
    </row>
    <row r="27844" spans="1:5">
      <c r="A27844" t="n">
        <v>235211</v>
      </c>
      <c r="B27844" s="5" t="n">
        <v>1</v>
      </c>
    </row>
    <row r="27845" spans="1:5">
      <c r="A27845" t="s">
        <v>4</v>
      </c>
      <c r="B27845" s="4" t="s">
        <v>5</v>
      </c>
      <c r="C27845" s="4" t="s">
        <v>7</v>
      </c>
      <c r="D27845" s="4" t="s">
        <v>8</v>
      </c>
      <c r="E27845" s="4" t="s">
        <v>8</v>
      </c>
    </row>
    <row r="27846" spans="1:5">
      <c r="A27846" t="n">
        <v>235212</v>
      </c>
      <c r="B27846" s="48" t="n">
        <v>104</v>
      </c>
      <c r="C27846" s="7" t="n">
        <v>230</v>
      </c>
      <c r="D27846" s="7" t="n">
        <v>3</v>
      </c>
      <c r="E27846" s="7" t="n">
        <v>4</v>
      </c>
    </row>
    <row r="27847" spans="1:5">
      <c r="A27847" t="s">
        <v>4</v>
      </c>
      <c r="B27847" s="4" t="s">
        <v>5</v>
      </c>
    </row>
    <row r="27848" spans="1:5">
      <c r="A27848" t="n">
        <v>235217</v>
      </c>
      <c r="B27848" s="5" t="n">
        <v>1</v>
      </c>
    </row>
    <row r="27849" spans="1:5">
      <c r="A27849" t="s">
        <v>4</v>
      </c>
      <c r="B27849" s="4" t="s">
        <v>5</v>
      </c>
      <c r="C27849" s="4" t="s">
        <v>7</v>
      </c>
      <c r="D27849" s="4" t="s">
        <v>8</v>
      </c>
      <c r="E27849" s="4" t="s">
        <v>7</v>
      </c>
    </row>
    <row r="27850" spans="1:5">
      <c r="A27850" t="n">
        <v>235218</v>
      </c>
      <c r="B27850" s="48" t="n">
        <v>104</v>
      </c>
      <c r="C27850" s="7" t="n">
        <v>230</v>
      </c>
      <c r="D27850" s="7" t="n">
        <v>1</v>
      </c>
      <c r="E27850" s="7" t="n">
        <v>1</v>
      </c>
    </row>
    <row r="27851" spans="1:5">
      <c r="A27851" t="s">
        <v>4</v>
      </c>
      <c r="B27851" s="4" t="s">
        <v>5</v>
      </c>
    </row>
    <row r="27852" spans="1:5">
      <c r="A27852" t="n">
        <v>235224</v>
      </c>
      <c r="B27852" s="5" t="n">
        <v>1</v>
      </c>
    </row>
    <row r="27853" spans="1:5">
      <c r="A27853" t="s">
        <v>4</v>
      </c>
      <c r="B27853" s="4" t="s">
        <v>5</v>
      </c>
      <c r="C27853" s="4" t="s">
        <v>8</v>
      </c>
      <c r="D27853" s="4" t="s">
        <v>9</v>
      </c>
    </row>
    <row r="27854" spans="1:5">
      <c r="A27854" t="n">
        <v>235225</v>
      </c>
      <c r="B27854" s="9" t="n">
        <v>2</v>
      </c>
      <c r="C27854" s="7" t="n">
        <v>10</v>
      </c>
      <c r="D27854" s="7" t="s">
        <v>1366</v>
      </c>
    </row>
    <row r="27855" spans="1:5">
      <c r="A27855" t="s">
        <v>4</v>
      </c>
      <c r="B27855" s="4" t="s">
        <v>5</v>
      </c>
      <c r="C27855" s="4" t="s">
        <v>8</v>
      </c>
      <c r="D27855" s="4" t="s">
        <v>7</v>
      </c>
      <c r="E27855" s="4" t="s">
        <v>8</v>
      </c>
    </row>
    <row r="27856" spans="1:5">
      <c r="A27856" t="n">
        <v>235249</v>
      </c>
      <c r="B27856" s="51" t="n">
        <v>36</v>
      </c>
      <c r="C27856" s="7" t="n">
        <v>9</v>
      </c>
      <c r="D27856" s="7" t="n">
        <v>11</v>
      </c>
      <c r="E27856" s="7" t="n">
        <v>0</v>
      </c>
    </row>
    <row r="27857" spans="1:5">
      <c r="A27857" t="s">
        <v>4</v>
      </c>
      <c r="B27857" s="4" t="s">
        <v>5</v>
      </c>
      <c r="C27857" s="4" t="s">
        <v>8</v>
      </c>
      <c r="D27857" s="4" t="s">
        <v>7</v>
      </c>
      <c r="E27857" s="4" t="s">
        <v>8</v>
      </c>
    </row>
    <row r="27858" spans="1:5">
      <c r="A27858" t="n">
        <v>235254</v>
      </c>
      <c r="B27858" s="51" t="n">
        <v>36</v>
      </c>
      <c r="C27858" s="7" t="n">
        <v>9</v>
      </c>
      <c r="D27858" s="7" t="n">
        <v>8</v>
      </c>
      <c r="E27858" s="7" t="n">
        <v>0</v>
      </c>
    </row>
    <row r="27859" spans="1:5">
      <c r="A27859" t="s">
        <v>4</v>
      </c>
      <c r="B27859" s="4" t="s">
        <v>5</v>
      </c>
      <c r="C27859" s="4" t="s">
        <v>8</v>
      </c>
      <c r="D27859" s="4" t="s">
        <v>7</v>
      </c>
      <c r="E27859" s="4" t="s">
        <v>8</v>
      </c>
    </row>
    <row r="27860" spans="1:5">
      <c r="A27860" t="n">
        <v>235259</v>
      </c>
      <c r="B27860" s="51" t="n">
        <v>36</v>
      </c>
      <c r="C27860" s="7" t="n">
        <v>9</v>
      </c>
      <c r="D27860" s="7" t="n">
        <v>12</v>
      </c>
      <c r="E27860" s="7" t="n">
        <v>0</v>
      </c>
    </row>
    <row r="27861" spans="1:5">
      <c r="A27861" t="s">
        <v>4</v>
      </c>
      <c r="B27861" s="4" t="s">
        <v>5</v>
      </c>
      <c r="C27861" s="4" t="s">
        <v>8</v>
      </c>
      <c r="D27861" s="4" t="s">
        <v>7</v>
      </c>
      <c r="E27861" s="4" t="s">
        <v>8</v>
      </c>
    </row>
    <row r="27862" spans="1:5">
      <c r="A27862" t="n">
        <v>235264</v>
      </c>
      <c r="B27862" s="51" t="n">
        <v>36</v>
      </c>
      <c r="C27862" s="7" t="n">
        <v>9</v>
      </c>
      <c r="D27862" s="7" t="n">
        <v>107</v>
      </c>
      <c r="E27862" s="7" t="n">
        <v>0</v>
      </c>
    </row>
    <row r="27863" spans="1:5">
      <c r="A27863" t="s">
        <v>4</v>
      </c>
      <c r="B27863" s="4" t="s">
        <v>5</v>
      </c>
      <c r="C27863" s="4" t="s">
        <v>8</v>
      </c>
      <c r="D27863" s="4" t="s">
        <v>7</v>
      </c>
      <c r="E27863" s="4" t="s">
        <v>8</v>
      </c>
    </row>
    <row r="27864" spans="1:5">
      <c r="A27864" t="n">
        <v>235269</v>
      </c>
      <c r="B27864" s="51" t="n">
        <v>36</v>
      </c>
      <c r="C27864" s="7" t="n">
        <v>9</v>
      </c>
      <c r="D27864" s="7" t="n">
        <v>108</v>
      </c>
      <c r="E27864" s="7" t="n">
        <v>0</v>
      </c>
    </row>
    <row r="27865" spans="1:5">
      <c r="A27865" t="s">
        <v>4</v>
      </c>
      <c r="B27865" s="4" t="s">
        <v>5</v>
      </c>
      <c r="C27865" s="4" t="s">
        <v>8</v>
      </c>
      <c r="D27865" s="4" t="s">
        <v>7</v>
      </c>
      <c r="E27865" s="4" t="s">
        <v>8</v>
      </c>
    </row>
    <row r="27866" spans="1:5">
      <c r="A27866" t="n">
        <v>235274</v>
      </c>
      <c r="B27866" s="51" t="n">
        <v>36</v>
      </c>
      <c r="C27866" s="7" t="n">
        <v>9</v>
      </c>
      <c r="D27866" s="7" t="n">
        <v>90</v>
      </c>
      <c r="E27866" s="7" t="n">
        <v>0</v>
      </c>
    </row>
    <row r="27867" spans="1:5">
      <c r="A27867" t="s">
        <v>4</v>
      </c>
      <c r="B27867" s="4" t="s">
        <v>5</v>
      </c>
      <c r="C27867" s="4" t="s">
        <v>8</v>
      </c>
      <c r="D27867" s="4" t="s">
        <v>7</v>
      </c>
      <c r="E27867" s="4" t="s">
        <v>8</v>
      </c>
    </row>
    <row r="27868" spans="1:5">
      <c r="A27868" t="n">
        <v>235279</v>
      </c>
      <c r="B27868" s="51" t="n">
        <v>36</v>
      </c>
      <c r="C27868" s="7" t="n">
        <v>9</v>
      </c>
      <c r="D27868" s="7" t="n">
        <v>94</v>
      </c>
      <c r="E27868" s="7" t="n">
        <v>0</v>
      </c>
    </row>
    <row r="27869" spans="1:5">
      <c r="A27869" t="s">
        <v>4</v>
      </c>
      <c r="B27869" s="4" t="s">
        <v>5</v>
      </c>
      <c r="C27869" s="4" t="s">
        <v>8</v>
      </c>
      <c r="D27869" s="4" t="s">
        <v>7</v>
      </c>
      <c r="E27869" s="4" t="s">
        <v>8</v>
      </c>
    </row>
    <row r="27870" spans="1:5">
      <c r="A27870" t="n">
        <v>235284</v>
      </c>
      <c r="B27870" s="51" t="n">
        <v>36</v>
      </c>
      <c r="C27870" s="7" t="n">
        <v>9</v>
      </c>
      <c r="D27870" s="7" t="n">
        <v>106</v>
      </c>
      <c r="E27870" s="7" t="n">
        <v>0</v>
      </c>
    </row>
    <row r="27871" spans="1:5">
      <c r="A27871" t="s">
        <v>4</v>
      </c>
      <c r="B27871" s="4" t="s">
        <v>5</v>
      </c>
      <c r="C27871" s="4" t="s">
        <v>9</v>
      </c>
      <c r="D27871" s="4" t="s">
        <v>9</v>
      </c>
    </row>
    <row r="27872" spans="1:5">
      <c r="A27872" t="n">
        <v>235289</v>
      </c>
      <c r="B27872" s="26" t="n">
        <v>70</v>
      </c>
      <c r="C27872" s="7" t="s">
        <v>58</v>
      </c>
      <c r="D27872" s="7" t="s">
        <v>121</v>
      </c>
    </row>
    <row r="27873" spans="1:5">
      <c r="A27873" t="s">
        <v>4</v>
      </c>
      <c r="B27873" s="4" t="s">
        <v>5</v>
      </c>
      <c r="C27873" s="4" t="s">
        <v>9</v>
      </c>
      <c r="D27873" s="4" t="s">
        <v>9</v>
      </c>
    </row>
    <row r="27874" spans="1:5">
      <c r="A27874" t="n">
        <v>235308</v>
      </c>
      <c r="B27874" s="26" t="n">
        <v>70</v>
      </c>
      <c r="C27874" s="7" t="s">
        <v>376</v>
      </c>
      <c r="D27874" s="7" t="s">
        <v>121</v>
      </c>
    </row>
    <row r="27875" spans="1:5">
      <c r="A27875" t="s">
        <v>4</v>
      </c>
      <c r="B27875" s="4" t="s">
        <v>5</v>
      </c>
      <c r="C27875" s="4" t="s">
        <v>7</v>
      </c>
      <c r="D27875" s="4" t="s">
        <v>8</v>
      </c>
      <c r="E27875" s="4" t="s">
        <v>8</v>
      </c>
      <c r="F27875" s="4" t="s">
        <v>9</v>
      </c>
    </row>
    <row r="27876" spans="1:5">
      <c r="A27876" t="n">
        <v>235327</v>
      </c>
      <c r="B27876" s="59" t="n">
        <v>47</v>
      </c>
      <c r="C27876" s="7" t="n">
        <v>13</v>
      </c>
      <c r="D27876" s="7" t="n">
        <v>0</v>
      </c>
      <c r="E27876" s="7" t="n">
        <v>1</v>
      </c>
      <c r="F27876" s="7" t="s">
        <v>546</v>
      </c>
    </row>
    <row r="27877" spans="1:5">
      <c r="A27877" t="s">
        <v>4</v>
      </c>
      <c r="B27877" s="4" t="s">
        <v>5</v>
      </c>
      <c r="C27877" s="4" t="s">
        <v>8</v>
      </c>
      <c r="D27877" s="4" t="s">
        <v>7</v>
      </c>
      <c r="E27877" s="4" t="s">
        <v>14</v>
      </c>
      <c r="F27877" s="4" t="s">
        <v>7</v>
      </c>
    </row>
    <row r="27878" spans="1:5">
      <c r="A27878" t="n">
        <v>235348</v>
      </c>
      <c r="B27878" s="16" t="n">
        <v>50</v>
      </c>
      <c r="C27878" s="7" t="n">
        <v>3</v>
      </c>
      <c r="D27878" s="7" t="n">
        <v>8150</v>
      </c>
      <c r="E27878" s="7" t="n">
        <v>1056964608</v>
      </c>
      <c r="F27878" s="7" t="n">
        <v>2000</v>
      </c>
    </row>
    <row r="27879" spans="1:5">
      <c r="A27879" t="s">
        <v>4</v>
      </c>
      <c r="B27879" s="4" t="s">
        <v>5</v>
      </c>
      <c r="C27879" s="4" t="s">
        <v>8</v>
      </c>
      <c r="D27879" s="4" t="s">
        <v>7</v>
      </c>
      <c r="E27879" s="4" t="s">
        <v>7</v>
      </c>
      <c r="F27879" s="4" t="s">
        <v>7</v>
      </c>
    </row>
    <row r="27880" spans="1:5">
      <c r="A27880" t="n">
        <v>235358</v>
      </c>
      <c r="B27880" s="91" t="n">
        <v>63</v>
      </c>
      <c r="C27880" s="7" t="n">
        <v>0</v>
      </c>
      <c r="D27880" s="7" t="n">
        <v>65535</v>
      </c>
      <c r="E27880" s="7" t="n">
        <v>45</v>
      </c>
      <c r="F27880" s="7" t="n">
        <v>0</v>
      </c>
    </row>
    <row r="27881" spans="1:5">
      <c r="A27881" t="s">
        <v>4</v>
      </c>
      <c r="B27881" s="4" t="s">
        <v>5</v>
      </c>
      <c r="C27881" s="4" t="s">
        <v>8</v>
      </c>
      <c r="D27881" s="4" t="s">
        <v>7</v>
      </c>
      <c r="E27881" s="4" t="s">
        <v>7</v>
      </c>
      <c r="F27881" s="4" t="s">
        <v>7</v>
      </c>
    </row>
    <row r="27882" spans="1:5">
      <c r="A27882" t="n">
        <v>235366</v>
      </c>
      <c r="B27882" s="91" t="n">
        <v>63</v>
      </c>
      <c r="C27882" s="7" t="n">
        <v>0</v>
      </c>
      <c r="D27882" s="7" t="n">
        <v>65535</v>
      </c>
      <c r="E27882" s="7" t="n">
        <v>32</v>
      </c>
      <c r="F27882" s="7" t="n">
        <v>100</v>
      </c>
    </row>
    <row r="27883" spans="1:5">
      <c r="A27883" t="s">
        <v>4</v>
      </c>
      <c r="B27883" s="4" t="s">
        <v>5</v>
      </c>
      <c r="C27883" s="4" t="s">
        <v>8</v>
      </c>
      <c r="D27883" s="4" t="s">
        <v>7</v>
      </c>
      <c r="E27883" s="4" t="s">
        <v>9</v>
      </c>
      <c r="F27883" s="4" t="s">
        <v>9</v>
      </c>
      <c r="G27883" s="4" t="s">
        <v>14</v>
      </c>
      <c r="H27883" s="4" t="s">
        <v>14</v>
      </c>
      <c r="I27883" s="4" t="s">
        <v>14</v>
      </c>
      <c r="J27883" s="4" t="s">
        <v>14</v>
      </c>
      <c r="K27883" s="4" t="s">
        <v>14</v>
      </c>
      <c r="L27883" s="4" t="s">
        <v>14</v>
      </c>
      <c r="M27883" s="4" t="s">
        <v>14</v>
      </c>
      <c r="N27883" s="4" t="s">
        <v>14</v>
      </c>
      <c r="O27883" s="4" t="s">
        <v>14</v>
      </c>
    </row>
    <row r="27884" spans="1:5">
      <c r="A27884" t="n">
        <v>235374</v>
      </c>
      <c r="B27884" s="101" t="n">
        <v>37</v>
      </c>
      <c r="C27884" s="7" t="n">
        <v>1</v>
      </c>
      <c r="D27884" s="7" t="n">
        <v>12</v>
      </c>
      <c r="E27884" s="7" t="s">
        <v>15</v>
      </c>
      <c r="F27884" s="7" t="s">
        <v>1332</v>
      </c>
      <c r="G27884" s="7" t="n">
        <v>0</v>
      </c>
      <c r="H27884" s="7" t="n">
        <v>0</v>
      </c>
      <c r="I27884" s="7" t="n">
        <v>0</v>
      </c>
      <c r="J27884" s="7" t="n">
        <v>0</v>
      </c>
      <c r="K27884" s="7" t="n">
        <v>0</v>
      </c>
      <c r="L27884" s="7" t="n">
        <v>0</v>
      </c>
      <c r="M27884" s="7" t="n">
        <v>1065353216</v>
      </c>
      <c r="N27884" s="7" t="n">
        <v>1065353216</v>
      </c>
      <c r="O27884" s="7" t="n">
        <v>1065353216</v>
      </c>
    </row>
    <row r="27885" spans="1:5">
      <c r="A27885" t="s">
        <v>4</v>
      </c>
      <c r="B27885" s="4" t="s">
        <v>5</v>
      </c>
      <c r="C27885" s="4" t="s">
        <v>8</v>
      </c>
      <c r="D27885" s="4" t="s">
        <v>9</v>
      </c>
    </row>
    <row r="27886" spans="1:5">
      <c r="A27886" t="n">
        <v>235426</v>
      </c>
      <c r="B27886" s="100" t="n">
        <v>38</v>
      </c>
      <c r="C27886" s="7" t="n">
        <v>1</v>
      </c>
      <c r="D27886" s="7" t="s">
        <v>1331</v>
      </c>
    </row>
    <row r="27887" spans="1:5">
      <c r="A27887" t="s">
        <v>4</v>
      </c>
      <c r="B27887" s="4" t="s">
        <v>5</v>
      </c>
      <c r="C27887" s="4" t="s">
        <v>7</v>
      </c>
      <c r="D27887" s="4" t="s">
        <v>8</v>
      </c>
      <c r="E27887" s="4" t="s">
        <v>8</v>
      </c>
      <c r="F27887" s="4" t="s">
        <v>9</v>
      </c>
    </row>
    <row r="27888" spans="1:5">
      <c r="A27888" t="n">
        <v>235437</v>
      </c>
      <c r="B27888" s="59" t="n">
        <v>47</v>
      </c>
      <c r="C27888" s="7" t="n">
        <v>80</v>
      </c>
      <c r="D27888" s="7" t="n">
        <v>0</v>
      </c>
      <c r="E27888" s="7" t="n">
        <v>0</v>
      </c>
      <c r="F27888" s="7" t="s">
        <v>1367</v>
      </c>
    </row>
    <row r="27889" spans="1:15">
      <c r="A27889" t="s">
        <v>4</v>
      </c>
      <c r="B27889" s="4" t="s">
        <v>5</v>
      </c>
      <c r="C27889" s="4" t="s">
        <v>7</v>
      </c>
      <c r="D27889" s="4" t="s">
        <v>8</v>
      </c>
      <c r="E27889" s="4" t="s">
        <v>8</v>
      </c>
      <c r="F27889" s="4" t="s">
        <v>9</v>
      </c>
    </row>
    <row r="27890" spans="1:15">
      <c r="A27890" t="n">
        <v>235459</v>
      </c>
      <c r="B27890" s="59" t="n">
        <v>47</v>
      </c>
      <c r="C27890" s="7" t="n">
        <v>107</v>
      </c>
      <c r="D27890" s="7" t="n">
        <v>0</v>
      </c>
      <c r="E27890" s="7" t="n">
        <v>0</v>
      </c>
      <c r="F27890" s="7" t="s">
        <v>1367</v>
      </c>
    </row>
    <row r="27891" spans="1:15">
      <c r="A27891" t="s">
        <v>4</v>
      </c>
      <c r="B27891" s="4" t="s">
        <v>5</v>
      </c>
      <c r="C27891" s="4" t="s">
        <v>7</v>
      </c>
      <c r="D27891" s="4" t="s">
        <v>8</v>
      </c>
      <c r="E27891" s="4" t="s">
        <v>8</v>
      </c>
      <c r="F27891" s="4" t="s">
        <v>9</v>
      </c>
    </row>
    <row r="27892" spans="1:15">
      <c r="A27892" t="n">
        <v>235481</v>
      </c>
      <c r="B27892" s="59" t="n">
        <v>47</v>
      </c>
      <c r="C27892" s="7" t="n">
        <v>108</v>
      </c>
      <c r="D27892" s="7" t="n">
        <v>0</v>
      </c>
      <c r="E27892" s="7" t="n">
        <v>0</v>
      </c>
      <c r="F27892" s="7" t="s">
        <v>1367</v>
      </c>
    </row>
    <row r="27893" spans="1:15">
      <c r="A27893" t="s">
        <v>4</v>
      </c>
      <c r="B27893" s="4" t="s">
        <v>5</v>
      </c>
      <c r="C27893" s="4" t="s">
        <v>7</v>
      </c>
      <c r="D27893" s="4" t="s">
        <v>8</v>
      </c>
      <c r="E27893" s="4" t="s">
        <v>8</v>
      </c>
      <c r="F27893" s="4" t="s">
        <v>9</v>
      </c>
    </row>
    <row r="27894" spans="1:15">
      <c r="A27894" t="n">
        <v>235503</v>
      </c>
      <c r="B27894" s="59" t="n">
        <v>47</v>
      </c>
      <c r="C27894" s="7" t="n">
        <v>90</v>
      </c>
      <c r="D27894" s="7" t="n">
        <v>0</v>
      </c>
      <c r="E27894" s="7" t="n">
        <v>0</v>
      </c>
      <c r="F27894" s="7" t="s">
        <v>1367</v>
      </c>
    </row>
    <row r="27895" spans="1:15">
      <c r="A27895" t="s">
        <v>4</v>
      </c>
      <c r="B27895" s="4" t="s">
        <v>5</v>
      </c>
      <c r="C27895" s="4" t="s">
        <v>7</v>
      </c>
      <c r="D27895" s="4" t="s">
        <v>8</v>
      </c>
      <c r="E27895" s="4" t="s">
        <v>8</v>
      </c>
      <c r="F27895" s="4" t="s">
        <v>9</v>
      </c>
    </row>
    <row r="27896" spans="1:15">
      <c r="A27896" t="n">
        <v>235525</v>
      </c>
      <c r="B27896" s="59" t="n">
        <v>47</v>
      </c>
      <c r="C27896" s="7" t="n">
        <v>94</v>
      </c>
      <c r="D27896" s="7" t="n">
        <v>0</v>
      </c>
      <c r="E27896" s="7" t="n">
        <v>0</v>
      </c>
      <c r="F27896" s="7" t="s">
        <v>1367</v>
      </c>
    </row>
    <row r="27897" spans="1:15">
      <c r="A27897" t="s">
        <v>4</v>
      </c>
      <c r="B27897" s="4" t="s">
        <v>5</v>
      </c>
      <c r="C27897" s="4" t="s">
        <v>7</v>
      </c>
      <c r="D27897" s="4" t="s">
        <v>8</v>
      </c>
      <c r="E27897" s="4" t="s">
        <v>8</v>
      </c>
      <c r="F27897" s="4" t="s">
        <v>9</v>
      </c>
    </row>
    <row r="27898" spans="1:15">
      <c r="A27898" t="n">
        <v>235547</v>
      </c>
      <c r="B27898" s="59" t="n">
        <v>47</v>
      </c>
      <c r="C27898" s="7" t="n">
        <v>106</v>
      </c>
      <c r="D27898" s="7" t="n">
        <v>0</v>
      </c>
      <c r="E27898" s="7" t="n">
        <v>0</v>
      </c>
      <c r="F27898" s="7" t="s">
        <v>1367</v>
      </c>
    </row>
    <row r="27899" spans="1:15">
      <c r="A27899" t="s">
        <v>4</v>
      </c>
      <c r="B27899" s="4" t="s">
        <v>5</v>
      </c>
      <c r="C27899" s="4" t="s">
        <v>7</v>
      </c>
      <c r="D27899" s="4" t="s">
        <v>13</v>
      </c>
      <c r="E27899" s="4" t="s">
        <v>13</v>
      </c>
      <c r="F27899" s="4" t="s">
        <v>13</v>
      </c>
      <c r="G27899" s="4" t="s">
        <v>13</v>
      </c>
    </row>
    <row r="27900" spans="1:15">
      <c r="A27900" t="n">
        <v>235569</v>
      </c>
      <c r="B27900" s="46" t="n">
        <v>46</v>
      </c>
      <c r="C27900" s="7" t="n">
        <v>61456</v>
      </c>
      <c r="D27900" s="7" t="n">
        <v>-0.400000005960464</v>
      </c>
      <c r="E27900" s="7" t="n">
        <v>2</v>
      </c>
      <c r="F27900" s="7" t="n">
        <v>35.0800018310547</v>
      </c>
      <c r="G27900" s="7" t="n">
        <v>3</v>
      </c>
    </row>
    <row r="27901" spans="1:15">
      <c r="A27901" t="s">
        <v>4</v>
      </c>
      <c r="B27901" s="4" t="s">
        <v>5</v>
      </c>
      <c r="C27901" s="4" t="s">
        <v>8</v>
      </c>
      <c r="D27901" s="4" t="s">
        <v>8</v>
      </c>
      <c r="E27901" s="4" t="s">
        <v>13</v>
      </c>
      <c r="F27901" s="4" t="s">
        <v>13</v>
      </c>
      <c r="G27901" s="4" t="s">
        <v>13</v>
      </c>
      <c r="H27901" s="4" t="s">
        <v>7</v>
      </c>
      <c r="I27901" s="4" t="s">
        <v>8</v>
      </c>
    </row>
    <row r="27902" spans="1:15">
      <c r="A27902" t="n">
        <v>235588</v>
      </c>
      <c r="B27902" s="31" t="n">
        <v>45</v>
      </c>
      <c r="C27902" s="7" t="n">
        <v>4</v>
      </c>
      <c r="D27902" s="7" t="n">
        <v>3</v>
      </c>
      <c r="E27902" s="7" t="n">
        <v>7</v>
      </c>
      <c r="F27902" s="7" t="n">
        <v>156.199996948242</v>
      </c>
      <c r="G27902" s="7" t="n">
        <v>0</v>
      </c>
      <c r="H27902" s="7" t="n">
        <v>0</v>
      </c>
      <c r="I27902" s="7" t="n">
        <v>0</v>
      </c>
    </row>
    <row r="27903" spans="1:15">
      <c r="A27903" t="s">
        <v>4</v>
      </c>
      <c r="B27903" s="4" t="s">
        <v>5</v>
      </c>
      <c r="C27903" s="4" t="s">
        <v>7</v>
      </c>
    </row>
    <row r="27904" spans="1:15">
      <c r="A27904" t="n">
        <v>235606</v>
      </c>
      <c r="B27904" s="25" t="n">
        <v>16</v>
      </c>
      <c r="C27904" s="7" t="n">
        <v>500</v>
      </c>
    </row>
    <row r="27905" spans="1:9">
      <c r="A27905" t="s">
        <v>4</v>
      </c>
      <c r="B27905" s="4" t="s">
        <v>5</v>
      </c>
      <c r="C27905" s="4" t="s">
        <v>8</v>
      </c>
      <c r="D27905" s="4" t="s">
        <v>9</v>
      </c>
    </row>
    <row r="27906" spans="1:9">
      <c r="A27906" t="n">
        <v>235609</v>
      </c>
      <c r="B27906" s="9" t="n">
        <v>2</v>
      </c>
      <c r="C27906" s="7" t="n">
        <v>10</v>
      </c>
      <c r="D27906" s="7" t="s">
        <v>548</v>
      </c>
    </row>
    <row r="27907" spans="1:9">
      <c r="A27907" t="s">
        <v>4</v>
      </c>
      <c r="B27907" s="4" t="s">
        <v>5</v>
      </c>
      <c r="C27907" s="4" t="s">
        <v>7</v>
      </c>
    </row>
    <row r="27908" spans="1:9">
      <c r="A27908" t="n">
        <v>235624</v>
      </c>
      <c r="B27908" s="25" t="n">
        <v>16</v>
      </c>
      <c r="C27908" s="7" t="n">
        <v>0</v>
      </c>
    </row>
    <row r="27909" spans="1:9">
      <c r="A27909" t="s">
        <v>4</v>
      </c>
      <c r="B27909" s="4" t="s">
        <v>5</v>
      </c>
      <c r="C27909" s="4" t="s">
        <v>8</v>
      </c>
      <c r="D27909" s="4" t="s">
        <v>7</v>
      </c>
    </row>
    <row r="27910" spans="1:9">
      <c r="A27910" t="n">
        <v>235627</v>
      </c>
      <c r="B27910" s="27" t="n">
        <v>58</v>
      </c>
      <c r="C27910" s="7" t="n">
        <v>105</v>
      </c>
      <c r="D27910" s="7" t="n">
        <v>300</v>
      </c>
    </row>
    <row r="27911" spans="1:9">
      <c r="A27911" t="s">
        <v>4</v>
      </c>
      <c r="B27911" s="4" t="s">
        <v>5</v>
      </c>
      <c r="C27911" s="4" t="s">
        <v>13</v>
      </c>
      <c r="D27911" s="4" t="s">
        <v>7</v>
      </c>
    </row>
    <row r="27912" spans="1:9">
      <c r="A27912" t="n">
        <v>235631</v>
      </c>
      <c r="B27912" s="60" t="n">
        <v>103</v>
      </c>
      <c r="C27912" s="7" t="n">
        <v>1</v>
      </c>
      <c r="D27912" s="7" t="n">
        <v>300</v>
      </c>
    </row>
    <row r="27913" spans="1:9">
      <c r="A27913" t="s">
        <v>4</v>
      </c>
      <c r="B27913" s="4" t="s">
        <v>5</v>
      </c>
      <c r="C27913" s="4" t="s">
        <v>8</v>
      </c>
      <c r="D27913" s="4" t="s">
        <v>7</v>
      </c>
    </row>
    <row r="27914" spans="1:9">
      <c r="A27914" t="n">
        <v>235638</v>
      </c>
      <c r="B27914" s="64" t="n">
        <v>72</v>
      </c>
      <c r="C27914" s="7" t="n">
        <v>4</v>
      </c>
      <c r="D27914" s="7" t="n">
        <v>0</v>
      </c>
    </row>
    <row r="27915" spans="1:9">
      <c r="A27915" t="s">
        <v>4</v>
      </c>
      <c r="B27915" s="4" t="s">
        <v>5</v>
      </c>
      <c r="C27915" s="4" t="s">
        <v>14</v>
      </c>
    </row>
    <row r="27916" spans="1:9">
      <c r="A27916" t="n">
        <v>235642</v>
      </c>
      <c r="B27916" s="62" t="n">
        <v>15</v>
      </c>
      <c r="C27916" s="7" t="n">
        <v>1073741824</v>
      </c>
    </row>
    <row r="27917" spans="1:9">
      <c r="A27917" t="s">
        <v>4</v>
      </c>
      <c r="B27917" s="4" t="s">
        <v>5</v>
      </c>
      <c r="C27917" s="4" t="s">
        <v>8</v>
      </c>
    </row>
    <row r="27918" spans="1:9">
      <c r="A27918" t="n">
        <v>235647</v>
      </c>
      <c r="B27918" s="61" t="n">
        <v>64</v>
      </c>
      <c r="C27918" s="7" t="n">
        <v>3</v>
      </c>
    </row>
    <row r="27919" spans="1:9">
      <c r="A27919" t="s">
        <v>4</v>
      </c>
      <c r="B27919" s="4" t="s">
        <v>5</v>
      </c>
      <c r="C27919" s="4" t="s">
        <v>8</v>
      </c>
    </row>
    <row r="27920" spans="1:9">
      <c r="A27920" t="n">
        <v>235649</v>
      </c>
      <c r="B27920" s="53" t="n">
        <v>74</v>
      </c>
      <c r="C27920" s="7" t="n">
        <v>67</v>
      </c>
    </row>
    <row r="27921" spans="1:4">
      <c r="A27921" t="s">
        <v>4</v>
      </c>
      <c r="B27921" s="4" t="s">
        <v>5</v>
      </c>
      <c r="C27921" s="4" t="s">
        <v>8</v>
      </c>
      <c r="D27921" s="4" t="s">
        <v>8</v>
      </c>
      <c r="E27921" s="4" t="s">
        <v>7</v>
      </c>
    </row>
    <row r="27922" spans="1:4">
      <c r="A27922" t="n">
        <v>235651</v>
      </c>
      <c r="B27922" s="31" t="n">
        <v>45</v>
      </c>
      <c r="C27922" s="7" t="n">
        <v>8</v>
      </c>
      <c r="D27922" s="7" t="n">
        <v>1</v>
      </c>
      <c r="E27922" s="7" t="n">
        <v>0</v>
      </c>
    </row>
    <row r="27923" spans="1:4">
      <c r="A27923" t="s">
        <v>4</v>
      </c>
      <c r="B27923" s="4" t="s">
        <v>5</v>
      </c>
      <c r="C27923" s="4" t="s">
        <v>7</v>
      </c>
    </row>
    <row r="27924" spans="1:4">
      <c r="A27924" t="n">
        <v>235656</v>
      </c>
      <c r="B27924" s="8" t="n">
        <v>13</v>
      </c>
      <c r="C27924" s="7" t="n">
        <v>6409</v>
      </c>
    </row>
    <row r="27925" spans="1:4">
      <c r="A27925" t="s">
        <v>4</v>
      </c>
      <c r="B27925" s="4" t="s">
        <v>5</v>
      </c>
      <c r="C27925" s="4" t="s">
        <v>7</v>
      </c>
    </row>
    <row r="27926" spans="1:4">
      <c r="A27926" t="n">
        <v>235659</v>
      </c>
      <c r="B27926" s="8" t="n">
        <v>13</v>
      </c>
      <c r="C27926" s="7" t="n">
        <v>6408</v>
      </c>
    </row>
    <row r="27927" spans="1:4">
      <c r="A27927" t="s">
        <v>4</v>
      </c>
      <c r="B27927" s="4" t="s">
        <v>5</v>
      </c>
      <c r="C27927" s="4" t="s">
        <v>7</v>
      </c>
    </row>
    <row r="27928" spans="1:4">
      <c r="A27928" t="n">
        <v>235662</v>
      </c>
      <c r="B27928" s="6" t="n">
        <v>12</v>
      </c>
      <c r="C27928" s="7" t="n">
        <v>6464</v>
      </c>
    </row>
    <row r="27929" spans="1:4">
      <c r="A27929" t="s">
        <v>4</v>
      </c>
      <c r="B27929" s="4" t="s">
        <v>5</v>
      </c>
      <c r="C27929" s="4" t="s">
        <v>7</v>
      </c>
    </row>
    <row r="27930" spans="1:4">
      <c r="A27930" t="n">
        <v>235665</v>
      </c>
      <c r="B27930" s="8" t="n">
        <v>13</v>
      </c>
      <c r="C27930" s="7" t="n">
        <v>6465</v>
      </c>
    </row>
    <row r="27931" spans="1:4">
      <c r="A27931" t="s">
        <v>4</v>
      </c>
      <c r="B27931" s="4" t="s">
        <v>5</v>
      </c>
      <c r="C27931" s="4" t="s">
        <v>7</v>
      </c>
    </row>
    <row r="27932" spans="1:4">
      <c r="A27932" t="n">
        <v>235668</v>
      </c>
      <c r="B27932" s="8" t="n">
        <v>13</v>
      </c>
      <c r="C27932" s="7" t="n">
        <v>6466</v>
      </c>
    </row>
    <row r="27933" spans="1:4">
      <c r="A27933" t="s">
        <v>4</v>
      </c>
      <c r="B27933" s="4" t="s">
        <v>5</v>
      </c>
      <c r="C27933" s="4" t="s">
        <v>7</v>
      </c>
    </row>
    <row r="27934" spans="1:4">
      <c r="A27934" t="n">
        <v>235671</v>
      </c>
      <c r="B27934" s="8" t="n">
        <v>13</v>
      </c>
      <c r="C27934" s="7" t="n">
        <v>6467</v>
      </c>
    </row>
    <row r="27935" spans="1:4">
      <c r="A27935" t="s">
        <v>4</v>
      </c>
      <c r="B27935" s="4" t="s">
        <v>5</v>
      </c>
      <c r="C27935" s="4" t="s">
        <v>7</v>
      </c>
    </row>
    <row r="27936" spans="1:4">
      <c r="A27936" t="n">
        <v>235674</v>
      </c>
      <c r="B27936" s="8" t="n">
        <v>13</v>
      </c>
      <c r="C27936" s="7" t="n">
        <v>6468</v>
      </c>
    </row>
    <row r="27937" spans="1:5">
      <c r="A27937" t="s">
        <v>4</v>
      </c>
      <c r="B27937" s="4" t="s">
        <v>5</v>
      </c>
      <c r="C27937" s="4" t="s">
        <v>7</v>
      </c>
    </row>
    <row r="27938" spans="1:5">
      <c r="A27938" t="n">
        <v>235677</v>
      </c>
      <c r="B27938" s="8" t="n">
        <v>13</v>
      </c>
      <c r="C27938" s="7" t="n">
        <v>6469</v>
      </c>
    </row>
    <row r="27939" spans="1:5">
      <c r="A27939" t="s">
        <v>4</v>
      </c>
      <c r="B27939" s="4" t="s">
        <v>5</v>
      </c>
      <c r="C27939" s="4" t="s">
        <v>7</v>
      </c>
    </row>
    <row r="27940" spans="1:5">
      <c r="A27940" t="n">
        <v>235680</v>
      </c>
      <c r="B27940" s="8" t="n">
        <v>13</v>
      </c>
      <c r="C27940" s="7" t="n">
        <v>6470</v>
      </c>
    </row>
    <row r="27941" spans="1:5">
      <c r="A27941" t="s">
        <v>4</v>
      </c>
      <c r="B27941" s="4" t="s">
        <v>5</v>
      </c>
      <c r="C27941" s="4" t="s">
        <v>7</v>
      </c>
    </row>
    <row r="27942" spans="1:5">
      <c r="A27942" t="n">
        <v>235683</v>
      </c>
      <c r="B27942" s="8" t="n">
        <v>13</v>
      </c>
      <c r="C27942" s="7" t="n">
        <v>6471</v>
      </c>
    </row>
    <row r="27943" spans="1:5">
      <c r="A27943" t="s">
        <v>4</v>
      </c>
      <c r="B27943" s="4" t="s">
        <v>5</v>
      </c>
      <c r="C27943" s="4" t="s">
        <v>8</v>
      </c>
    </row>
    <row r="27944" spans="1:5">
      <c r="A27944" t="n">
        <v>235686</v>
      </c>
      <c r="B27944" s="53" t="n">
        <v>74</v>
      </c>
      <c r="C27944" s="7" t="n">
        <v>18</v>
      </c>
    </row>
    <row r="27945" spans="1:5">
      <c r="A27945" t="s">
        <v>4</v>
      </c>
      <c r="B27945" s="4" t="s">
        <v>5</v>
      </c>
      <c r="C27945" s="4" t="s">
        <v>8</v>
      </c>
    </row>
    <row r="27946" spans="1:5">
      <c r="A27946" t="n">
        <v>235688</v>
      </c>
      <c r="B27946" s="53" t="n">
        <v>74</v>
      </c>
      <c r="C27946" s="7" t="n">
        <v>45</v>
      </c>
    </row>
    <row r="27947" spans="1:5">
      <c r="A27947" t="s">
        <v>4</v>
      </c>
      <c r="B27947" s="4" t="s">
        <v>5</v>
      </c>
      <c r="C27947" s="4" t="s">
        <v>7</v>
      </c>
    </row>
    <row r="27948" spans="1:5">
      <c r="A27948" t="n">
        <v>235690</v>
      </c>
      <c r="B27948" s="25" t="n">
        <v>16</v>
      </c>
      <c r="C27948" s="7" t="n">
        <v>0</v>
      </c>
    </row>
    <row r="27949" spans="1:5">
      <c r="A27949" t="s">
        <v>4</v>
      </c>
      <c r="B27949" s="4" t="s">
        <v>5</v>
      </c>
      <c r="C27949" s="4" t="s">
        <v>8</v>
      </c>
      <c r="D27949" s="4" t="s">
        <v>8</v>
      </c>
      <c r="E27949" s="4" t="s">
        <v>8</v>
      </c>
      <c r="F27949" s="4" t="s">
        <v>8</v>
      </c>
    </row>
    <row r="27950" spans="1:5">
      <c r="A27950" t="n">
        <v>235693</v>
      </c>
      <c r="B27950" s="11" t="n">
        <v>14</v>
      </c>
      <c r="C27950" s="7" t="n">
        <v>0</v>
      </c>
      <c r="D27950" s="7" t="n">
        <v>8</v>
      </c>
      <c r="E27950" s="7" t="n">
        <v>0</v>
      </c>
      <c r="F27950" s="7" t="n">
        <v>0</v>
      </c>
    </row>
    <row r="27951" spans="1:5">
      <c r="A27951" t="s">
        <v>4</v>
      </c>
      <c r="B27951" s="4" t="s">
        <v>5</v>
      </c>
      <c r="C27951" s="4" t="s">
        <v>8</v>
      </c>
      <c r="D27951" s="4" t="s">
        <v>9</v>
      </c>
    </row>
    <row r="27952" spans="1:5">
      <c r="A27952" t="n">
        <v>235698</v>
      </c>
      <c r="B27952" s="9" t="n">
        <v>2</v>
      </c>
      <c r="C27952" s="7" t="n">
        <v>11</v>
      </c>
      <c r="D27952" s="7" t="s">
        <v>16</v>
      </c>
    </row>
    <row r="27953" spans="1:6">
      <c r="A27953" t="s">
        <v>4</v>
      </c>
      <c r="B27953" s="4" t="s">
        <v>5</v>
      </c>
      <c r="C27953" s="4" t="s">
        <v>7</v>
      </c>
    </row>
    <row r="27954" spans="1:6">
      <c r="A27954" t="n">
        <v>235712</v>
      </c>
      <c r="B27954" s="25" t="n">
        <v>16</v>
      </c>
      <c r="C27954" s="7" t="n">
        <v>0</v>
      </c>
    </row>
    <row r="27955" spans="1:6">
      <c r="A27955" t="s">
        <v>4</v>
      </c>
      <c r="B27955" s="4" t="s">
        <v>5</v>
      </c>
      <c r="C27955" s="4" t="s">
        <v>8</v>
      </c>
      <c r="D27955" s="4" t="s">
        <v>9</v>
      </c>
    </row>
    <row r="27956" spans="1:6">
      <c r="A27956" t="n">
        <v>235715</v>
      </c>
      <c r="B27956" s="9" t="n">
        <v>2</v>
      </c>
      <c r="C27956" s="7" t="n">
        <v>11</v>
      </c>
      <c r="D27956" s="7" t="s">
        <v>549</v>
      </c>
    </row>
    <row r="27957" spans="1:6">
      <c r="A27957" t="s">
        <v>4</v>
      </c>
      <c r="B27957" s="4" t="s">
        <v>5</v>
      </c>
      <c r="C27957" s="4" t="s">
        <v>7</v>
      </c>
    </row>
    <row r="27958" spans="1:6">
      <c r="A27958" t="n">
        <v>235724</v>
      </c>
      <c r="B27958" s="25" t="n">
        <v>16</v>
      </c>
      <c r="C27958" s="7" t="n">
        <v>0</v>
      </c>
    </row>
    <row r="27959" spans="1:6">
      <c r="A27959" t="s">
        <v>4</v>
      </c>
      <c r="B27959" s="4" t="s">
        <v>5</v>
      </c>
      <c r="C27959" s="4" t="s">
        <v>14</v>
      </c>
    </row>
    <row r="27960" spans="1:6">
      <c r="A27960" t="n">
        <v>235727</v>
      </c>
      <c r="B27960" s="62" t="n">
        <v>15</v>
      </c>
      <c r="C27960" s="7" t="n">
        <v>2048</v>
      </c>
    </row>
    <row r="27961" spans="1:6">
      <c r="A27961" t="s">
        <v>4</v>
      </c>
      <c r="B27961" s="4" t="s">
        <v>5</v>
      </c>
      <c r="C27961" s="4" t="s">
        <v>8</v>
      </c>
      <c r="D27961" s="4" t="s">
        <v>9</v>
      </c>
    </row>
    <row r="27962" spans="1:6">
      <c r="A27962" t="n">
        <v>235732</v>
      </c>
      <c r="B27962" s="9" t="n">
        <v>2</v>
      </c>
      <c r="C27962" s="7" t="n">
        <v>10</v>
      </c>
      <c r="D27962" s="7" t="s">
        <v>49</v>
      </c>
    </row>
    <row r="27963" spans="1:6">
      <c r="A27963" t="s">
        <v>4</v>
      </c>
      <c r="B27963" s="4" t="s">
        <v>5</v>
      </c>
      <c r="C27963" s="4" t="s">
        <v>7</v>
      </c>
    </row>
    <row r="27964" spans="1:6">
      <c r="A27964" t="n">
        <v>235750</v>
      </c>
      <c r="B27964" s="25" t="n">
        <v>16</v>
      </c>
      <c r="C27964" s="7" t="n">
        <v>0</v>
      </c>
    </row>
    <row r="27965" spans="1:6">
      <c r="A27965" t="s">
        <v>4</v>
      </c>
      <c r="B27965" s="4" t="s">
        <v>5</v>
      </c>
      <c r="C27965" s="4" t="s">
        <v>8</v>
      </c>
      <c r="D27965" s="4" t="s">
        <v>9</v>
      </c>
    </row>
    <row r="27966" spans="1:6">
      <c r="A27966" t="n">
        <v>235753</v>
      </c>
      <c r="B27966" s="9" t="n">
        <v>2</v>
      </c>
      <c r="C27966" s="7" t="n">
        <v>10</v>
      </c>
      <c r="D27966" s="7" t="s">
        <v>50</v>
      </c>
    </row>
    <row r="27967" spans="1:6">
      <c r="A27967" t="s">
        <v>4</v>
      </c>
      <c r="B27967" s="4" t="s">
        <v>5</v>
      </c>
      <c r="C27967" s="4" t="s">
        <v>7</v>
      </c>
    </row>
    <row r="27968" spans="1:6">
      <c r="A27968" t="n">
        <v>235772</v>
      </c>
      <c r="B27968" s="25" t="n">
        <v>16</v>
      </c>
      <c r="C27968" s="7" t="n">
        <v>0</v>
      </c>
    </row>
    <row r="27969" spans="1:4">
      <c r="A27969" t="s">
        <v>4</v>
      </c>
      <c r="B27969" s="4" t="s">
        <v>5</v>
      </c>
      <c r="C27969" s="4" t="s">
        <v>8</v>
      </c>
      <c r="D27969" s="4" t="s">
        <v>7</v>
      </c>
      <c r="E27969" s="4" t="s">
        <v>13</v>
      </c>
    </row>
    <row r="27970" spans="1:4">
      <c r="A27970" t="n">
        <v>235775</v>
      </c>
      <c r="B27970" s="27" t="n">
        <v>58</v>
      </c>
      <c r="C27970" s="7" t="n">
        <v>100</v>
      </c>
      <c r="D27970" s="7" t="n">
        <v>300</v>
      </c>
      <c r="E27970" s="7" t="n">
        <v>1</v>
      </c>
    </row>
    <row r="27971" spans="1:4">
      <c r="A27971" t="s">
        <v>4</v>
      </c>
      <c r="B27971" s="4" t="s">
        <v>5</v>
      </c>
      <c r="C27971" s="4" t="s">
        <v>8</v>
      </c>
      <c r="D27971" s="4" t="s">
        <v>7</v>
      </c>
    </row>
    <row r="27972" spans="1:4">
      <c r="A27972" t="n">
        <v>235783</v>
      </c>
      <c r="B27972" s="27" t="n">
        <v>58</v>
      </c>
      <c r="C27972" s="7" t="n">
        <v>255</v>
      </c>
      <c r="D27972" s="7" t="n">
        <v>0</v>
      </c>
    </row>
    <row r="27973" spans="1:4">
      <c r="A27973" t="s">
        <v>4</v>
      </c>
      <c r="B27973" s="4" t="s">
        <v>5</v>
      </c>
      <c r="C27973" s="4" t="s">
        <v>8</v>
      </c>
    </row>
    <row r="27974" spans="1:4">
      <c r="A27974" t="n">
        <v>235787</v>
      </c>
      <c r="B27974" s="29" t="n">
        <v>23</v>
      </c>
      <c r="C27974" s="7" t="n">
        <v>0</v>
      </c>
    </row>
    <row r="27975" spans="1:4">
      <c r="A27975" t="s">
        <v>4</v>
      </c>
      <c r="B27975" s="4" t="s">
        <v>5</v>
      </c>
    </row>
    <row r="27976" spans="1:4">
      <c r="A27976" t="n">
        <v>235789</v>
      </c>
      <c r="B27976" s="5" t="n">
        <v>1</v>
      </c>
    </row>
    <row r="27977" spans="1:4" s="3" customFormat="1" customHeight="0">
      <c r="A27977" s="3" t="s">
        <v>2</v>
      </c>
      <c r="B27977" s="3" t="s">
        <v>1368</v>
      </c>
    </row>
    <row r="27978" spans="1:4">
      <c r="A27978" t="s">
        <v>4</v>
      </c>
      <c r="B27978" s="4" t="s">
        <v>5</v>
      </c>
      <c r="C27978" s="4" t="s">
        <v>8</v>
      </c>
      <c r="D27978" s="4" t="s">
        <v>8</v>
      </c>
      <c r="E27978" s="4" t="s">
        <v>8</v>
      </c>
      <c r="F27978" s="4" t="s">
        <v>8</v>
      </c>
    </row>
    <row r="27979" spans="1:4">
      <c r="A27979" t="n">
        <v>235792</v>
      </c>
      <c r="B27979" s="11" t="n">
        <v>14</v>
      </c>
      <c r="C27979" s="7" t="n">
        <v>2</v>
      </c>
      <c r="D27979" s="7" t="n">
        <v>0</v>
      </c>
      <c r="E27979" s="7" t="n">
        <v>0</v>
      </c>
      <c r="F27979" s="7" t="n">
        <v>0</v>
      </c>
    </row>
    <row r="27980" spans="1:4">
      <c r="A27980" t="s">
        <v>4</v>
      </c>
      <c r="B27980" s="4" t="s">
        <v>5</v>
      </c>
      <c r="C27980" s="4" t="s">
        <v>8</v>
      </c>
      <c r="D27980" s="20" t="s">
        <v>30</v>
      </c>
      <c r="E27980" s="4" t="s">
        <v>5</v>
      </c>
      <c r="F27980" s="4" t="s">
        <v>8</v>
      </c>
      <c r="G27980" s="4" t="s">
        <v>7</v>
      </c>
      <c r="H27980" s="20" t="s">
        <v>32</v>
      </c>
      <c r="I27980" s="4" t="s">
        <v>8</v>
      </c>
      <c r="J27980" s="4" t="s">
        <v>14</v>
      </c>
      <c r="K27980" s="4" t="s">
        <v>8</v>
      </c>
      <c r="L27980" s="4" t="s">
        <v>8</v>
      </c>
      <c r="M27980" s="20" t="s">
        <v>30</v>
      </c>
      <c r="N27980" s="4" t="s">
        <v>5</v>
      </c>
      <c r="O27980" s="4" t="s">
        <v>8</v>
      </c>
      <c r="P27980" s="4" t="s">
        <v>7</v>
      </c>
      <c r="Q27980" s="20" t="s">
        <v>32</v>
      </c>
      <c r="R27980" s="4" t="s">
        <v>8</v>
      </c>
      <c r="S27980" s="4" t="s">
        <v>14</v>
      </c>
      <c r="T27980" s="4" t="s">
        <v>8</v>
      </c>
      <c r="U27980" s="4" t="s">
        <v>8</v>
      </c>
      <c r="V27980" s="4" t="s">
        <v>8</v>
      </c>
      <c r="W27980" s="4" t="s">
        <v>12</v>
      </c>
    </row>
    <row r="27981" spans="1:4">
      <c r="A27981" t="n">
        <v>235797</v>
      </c>
      <c r="B27981" s="12" t="n">
        <v>5</v>
      </c>
      <c r="C27981" s="7" t="n">
        <v>28</v>
      </c>
      <c r="D27981" s="20" t="s">
        <v>3</v>
      </c>
      <c r="E27981" s="10" t="n">
        <v>162</v>
      </c>
      <c r="F27981" s="7" t="n">
        <v>3</v>
      </c>
      <c r="G27981" s="7" t="n">
        <v>16425</v>
      </c>
      <c r="H27981" s="20" t="s">
        <v>3</v>
      </c>
      <c r="I27981" s="7" t="n">
        <v>0</v>
      </c>
      <c r="J27981" s="7" t="n">
        <v>1</v>
      </c>
      <c r="K27981" s="7" t="n">
        <v>2</v>
      </c>
      <c r="L27981" s="7" t="n">
        <v>28</v>
      </c>
      <c r="M27981" s="20" t="s">
        <v>3</v>
      </c>
      <c r="N27981" s="10" t="n">
        <v>162</v>
      </c>
      <c r="O27981" s="7" t="n">
        <v>3</v>
      </c>
      <c r="P27981" s="7" t="n">
        <v>16425</v>
      </c>
      <c r="Q27981" s="20" t="s">
        <v>3</v>
      </c>
      <c r="R27981" s="7" t="n">
        <v>0</v>
      </c>
      <c r="S27981" s="7" t="n">
        <v>2</v>
      </c>
      <c r="T27981" s="7" t="n">
        <v>2</v>
      </c>
      <c r="U27981" s="7" t="n">
        <v>11</v>
      </c>
      <c r="V27981" s="7" t="n">
        <v>1</v>
      </c>
      <c r="W27981" s="13" t="n">
        <f t="normal" ca="1">A27985</f>
        <v>0</v>
      </c>
    </row>
    <row r="27982" spans="1:4">
      <c r="A27982" t="s">
        <v>4</v>
      </c>
      <c r="B27982" s="4" t="s">
        <v>5</v>
      </c>
      <c r="C27982" s="4" t="s">
        <v>8</v>
      </c>
      <c r="D27982" s="4" t="s">
        <v>7</v>
      </c>
      <c r="E27982" s="4" t="s">
        <v>13</v>
      </c>
    </row>
    <row r="27983" spans="1:4">
      <c r="A27983" t="n">
        <v>235826</v>
      </c>
      <c r="B27983" s="27" t="n">
        <v>58</v>
      </c>
      <c r="C27983" s="7" t="n">
        <v>0</v>
      </c>
      <c r="D27983" s="7" t="n">
        <v>0</v>
      </c>
      <c r="E27983" s="7" t="n">
        <v>1</v>
      </c>
    </row>
    <row r="27984" spans="1:4">
      <c r="A27984" t="s">
        <v>4</v>
      </c>
      <c r="B27984" s="4" t="s">
        <v>5</v>
      </c>
      <c r="C27984" s="4" t="s">
        <v>8</v>
      </c>
      <c r="D27984" s="20" t="s">
        <v>30</v>
      </c>
      <c r="E27984" s="4" t="s">
        <v>5</v>
      </c>
      <c r="F27984" s="4" t="s">
        <v>8</v>
      </c>
      <c r="G27984" s="4" t="s">
        <v>7</v>
      </c>
      <c r="H27984" s="20" t="s">
        <v>32</v>
      </c>
      <c r="I27984" s="4" t="s">
        <v>8</v>
      </c>
      <c r="J27984" s="4" t="s">
        <v>14</v>
      </c>
      <c r="K27984" s="4" t="s">
        <v>8</v>
      </c>
      <c r="L27984" s="4" t="s">
        <v>8</v>
      </c>
      <c r="M27984" s="20" t="s">
        <v>30</v>
      </c>
      <c r="N27984" s="4" t="s">
        <v>5</v>
      </c>
      <c r="O27984" s="4" t="s">
        <v>8</v>
      </c>
      <c r="P27984" s="4" t="s">
        <v>7</v>
      </c>
      <c r="Q27984" s="20" t="s">
        <v>32</v>
      </c>
      <c r="R27984" s="4" t="s">
        <v>8</v>
      </c>
      <c r="S27984" s="4" t="s">
        <v>14</v>
      </c>
      <c r="T27984" s="4" t="s">
        <v>8</v>
      </c>
      <c r="U27984" s="4" t="s">
        <v>8</v>
      </c>
      <c r="V27984" s="4" t="s">
        <v>8</v>
      </c>
      <c r="W27984" s="4" t="s">
        <v>12</v>
      </c>
    </row>
    <row r="27985" spans="1:23">
      <c r="A27985" t="n">
        <v>235834</v>
      </c>
      <c r="B27985" s="12" t="n">
        <v>5</v>
      </c>
      <c r="C27985" s="7" t="n">
        <v>28</v>
      </c>
      <c r="D27985" s="20" t="s">
        <v>3</v>
      </c>
      <c r="E27985" s="10" t="n">
        <v>162</v>
      </c>
      <c r="F27985" s="7" t="n">
        <v>3</v>
      </c>
      <c r="G27985" s="7" t="n">
        <v>16425</v>
      </c>
      <c r="H27985" s="20" t="s">
        <v>3</v>
      </c>
      <c r="I27985" s="7" t="n">
        <v>0</v>
      </c>
      <c r="J27985" s="7" t="n">
        <v>1</v>
      </c>
      <c r="K27985" s="7" t="n">
        <v>3</v>
      </c>
      <c r="L27985" s="7" t="n">
        <v>28</v>
      </c>
      <c r="M27985" s="20" t="s">
        <v>3</v>
      </c>
      <c r="N27985" s="10" t="n">
        <v>162</v>
      </c>
      <c r="O27985" s="7" t="n">
        <v>3</v>
      </c>
      <c r="P27985" s="7" t="n">
        <v>16425</v>
      </c>
      <c r="Q27985" s="20" t="s">
        <v>3</v>
      </c>
      <c r="R27985" s="7" t="n">
        <v>0</v>
      </c>
      <c r="S27985" s="7" t="n">
        <v>2</v>
      </c>
      <c r="T27985" s="7" t="n">
        <v>3</v>
      </c>
      <c r="U27985" s="7" t="n">
        <v>9</v>
      </c>
      <c r="V27985" s="7" t="n">
        <v>1</v>
      </c>
      <c r="W27985" s="13" t="n">
        <f t="normal" ca="1">A27995</f>
        <v>0</v>
      </c>
    </row>
    <row r="27986" spans="1:23">
      <c r="A27986" t="s">
        <v>4</v>
      </c>
      <c r="B27986" s="4" t="s">
        <v>5</v>
      </c>
      <c r="C27986" s="4" t="s">
        <v>8</v>
      </c>
      <c r="D27986" s="20" t="s">
        <v>30</v>
      </c>
      <c r="E27986" s="4" t="s">
        <v>5</v>
      </c>
      <c r="F27986" s="4" t="s">
        <v>7</v>
      </c>
      <c r="G27986" s="4" t="s">
        <v>8</v>
      </c>
      <c r="H27986" s="4" t="s">
        <v>8</v>
      </c>
      <c r="I27986" s="4" t="s">
        <v>9</v>
      </c>
      <c r="J27986" s="20" t="s">
        <v>32</v>
      </c>
      <c r="K27986" s="4" t="s">
        <v>8</v>
      </c>
      <c r="L27986" s="4" t="s">
        <v>8</v>
      </c>
      <c r="M27986" s="20" t="s">
        <v>30</v>
      </c>
      <c r="N27986" s="4" t="s">
        <v>5</v>
      </c>
      <c r="O27986" s="4" t="s">
        <v>8</v>
      </c>
      <c r="P27986" s="20" t="s">
        <v>32</v>
      </c>
      <c r="Q27986" s="4" t="s">
        <v>8</v>
      </c>
      <c r="R27986" s="4" t="s">
        <v>14</v>
      </c>
      <c r="S27986" s="4" t="s">
        <v>8</v>
      </c>
      <c r="T27986" s="4" t="s">
        <v>8</v>
      </c>
      <c r="U27986" s="4" t="s">
        <v>8</v>
      </c>
      <c r="V27986" s="20" t="s">
        <v>30</v>
      </c>
      <c r="W27986" s="4" t="s">
        <v>5</v>
      </c>
      <c r="X27986" s="4" t="s">
        <v>8</v>
      </c>
      <c r="Y27986" s="20" t="s">
        <v>32</v>
      </c>
      <c r="Z27986" s="4" t="s">
        <v>8</v>
      </c>
      <c r="AA27986" s="4" t="s">
        <v>14</v>
      </c>
      <c r="AB27986" s="4" t="s">
        <v>8</v>
      </c>
      <c r="AC27986" s="4" t="s">
        <v>8</v>
      </c>
      <c r="AD27986" s="4" t="s">
        <v>8</v>
      </c>
      <c r="AE27986" s="4" t="s">
        <v>12</v>
      </c>
    </row>
    <row r="27987" spans="1:23">
      <c r="A27987" t="n">
        <v>235863</v>
      </c>
      <c r="B27987" s="12" t="n">
        <v>5</v>
      </c>
      <c r="C27987" s="7" t="n">
        <v>28</v>
      </c>
      <c r="D27987" s="20" t="s">
        <v>3</v>
      </c>
      <c r="E27987" s="59" t="n">
        <v>47</v>
      </c>
      <c r="F27987" s="7" t="n">
        <v>61456</v>
      </c>
      <c r="G27987" s="7" t="n">
        <v>2</v>
      </c>
      <c r="H27987" s="7" t="n">
        <v>0</v>
      </c>
      <c r="I27987" s="7" t="s">
        <v>354</v>
      </c>
      <c r="J27987" s="20" t="s">
        <v>3</v>
      </c>
      <c r="K27987" s="7" t="n">
        <v>8</v>
      </c>
      <c r="L27987" s="7" t="n">
        <v>28</v>
      </c>
      <c r="M27987" s="20" t="s">
        <v>3</v>
      </c>
      <c r="N27987" s="53" t="n">
        <v>74</v>
      </c>
      <c r="O27987" s="7" t="n">
        <v>65</v>
      </c>
      <c r="P27987" s="20" t="s">
        <v>3</v>
      </c>
      <c r="Q27987" s="7" t="n">
        <v>0</v>
      </c>
      <c r="R27987" s="7" t="n">
        <v>1</v>
      </c>
      <c r="S27987" s="7" t="n">
        <v>3</v>
      </c>
      <c r="T27987" s="7" t="n">
        <v>9</v>
      </c>
      <c r="U27987" s="7" t="n">
        <v>28</v>
      </c>
      <c r="V27987" s="20" t="s">
        <v>3</v>
      </c>
      <c r="W27987" s="53" t="n">
        <v>74</v>
      </c>
      <c r="X27987" s="7" t="n">
        <v>65</v>
      </c>
      <c r="Y27987" s="20" t="s">
        <v>3</v>
      </c>
      <c r="Z27987" s="7" t="n">
        <v>0</v>
      </c>
      <c r="AA27987" s="7" t="n">
        <v>2</v>
      </c>
      <c r="AB27987" s="7" t="n">
        <v>3</v>
      </c>
      <c r="AC27987" s="7" t="n">
        <v>9</v>
      </c>
      <c r="AD27987" s="7" t="n">
        <v>1</v>
      </c>
      <c r="AE27987" s="13" t="n">
        <f t="normal" ca="1">A27991</f>
        <v>0</v>
      </c>
    </row>
    <row r="27988" spans="1:23">
      <c r="A27988" t="s">
        <v>4</v>
      </c>
      <c r="B27988" s="4" t="s">
        <v>5</v>
      </c>
      <c r="C27988" s="4" t="s">
        <v>7</v>
      </c>
      <c r="D27988" s="4" t="s">
        <v>8</v>
      </c>
      <c r="E27988" s="4" t="s">
        <v>8</v>
      </c>
      <c r="F27988" s="4" t="s">
        <v>9</v>
      </c>
    </row>
    <row r="27989" spans="1:23">
      <c r="A27989" t="n">
        <v>235911</v>
      </c>
      <c r="B27989" s="59" t="n">
        <v>47</v>
      </c>
      <c r="C27989" s="7" t="n">
        <v>61456</v>
      </c>
      <c r="D27989" s="7" t="n">
        <v>0</v>
      </c>
      <c r="E27989" s="7" t="n">
        <v>0</v>
      </c>
      <c r="F27989" s="7" t="s">
        <v>355</v>
      </c>
    </row>
    <row r="27990" spans="1:23">
      <c r="A27990" t="s">
        <v>4</v>
      </c>
      <c r="B27990" s="4" t="s">
        <v>5</v>
      </c>
      <c r="C27990" s="4" t="s">
        <v>8</v>
      </c>
      <c r="D27990" s="4" t="s">
        <v>7</v>
      </c>
      <c r="E27990" s="4" t="s">
        <v>13</v>
      </c>
    </row>
    <row r="27991" spans="1:23">
      <c r="A27991" t="n">
        <v>235924</v>
      </c>
      <c r="B27991" s="27" t="n">
        <v>58</v>
      </c>
      <c r="C27991" s="7" t="n">
        <v>0</v>
      </c>
      <c r="D27991" s="7" t="n">
        <v>300</v>
      </c>
      <c r="E27991" s="7" t="n">
        <v>1</v>
      </c>
    </row>
    <row r="27992" spans="1:23">
      <c r="A27992" t="s">
        <v>4</v>
      </c>
      <c r="B27992" s="4" t="s">
        <v>5</v>
      </c>
      <c r="C27992" s="4" t="s">
        <v>8</v>
      </c>
      <c r="D27992" s="4" t="s">
        <v>7</v>
      </c>
    </row>
    <row r="27993" spans="1:23">
      <c r="A27993" t="n">
        <v>235932</v>
      </c>
      <c r="B27993" s="27" t="n">
        <v>58</v>
      </c>
      <c r="C27993" s="7" t="n">
        <v>255</v>
      </c>
      <c r="D27993" s="7" t="n">
        <v>0</v>
      </c>
    </row>
    <row r="27994" spans="1:23">
      <c r="A27994" t="s">
        <v>4</v>
      </c>
      <c r="B27994" s="4" t="s">
        <v>5</v>
      </c>
      <c r="C27994" s="4" t="s">
        <v>8</v>
      </c>
      <c r="D27994" s="4" t="s">
        <v>8</v>
      </c>
      <c r="E27994" s="4" t="s">
        <v>8</v>
      </c>
      <c r="F27994" s="4" t="s">
        <v>8</v>
      </c>
    </row>
    <row r="27995" spans="1:23">
      <c r="A27995" t="n">
        <v>235936</v>
      </c>
      <c r="B27995" s="11" t="n">
        <v>14</v>
      </c>
      <c r="C27995" s="7" t="n">
        <v>0</v>
      </c>
      <c r="D27995" s="7" t="n">
        <v>0</v>
      </c>
      <c r="E27995" s="7" t="n">
        <v>0</v>
      </c>
      <c r="F27995" s="7" t="n">
        <v>64</v>
      </c>
    </row>
    <row r="27996" spans="1:23">
      <c r="A27996" t="s">
        <v>4</v>
      </c>
      <c r="B27996" s="4" t="s">
        <v>5</v>
      </c>
      <c r="C27996" s="4" t="s">
        <v>8</v>
      </c>
      <c r="D27996" s="4" t="s">
        <v>7</v>
      </c>
    </row>
    <row r="27997" spans="1:23">
      <c r="A27997" t="n">
        <v>235941</v>
      </c>
      <c r="B27997" s="23" t="n">
        <v>22</v>
      </c>
      <c r="C27997" s="7" t="n">
        <v>0</v>
      </c>
      <c r="D27997" s="7" t="n">
        <v>16425</v>
      </c>
    </row>
    <row r="27998" spans="1:23">
      <c r="A27998" t="s">
        <v>4</v>
      </c>
      <c r="B27998" s="4" t="s">
        <v>5</v>
      </c>
      <c r="C27998" s="4" t="s">
        <v>8</v>
      </c>
      <c r="D27998" s="4" t="s">
        <v>7</v>
      </c>
    </row>
    <row r="27999" spans="1:23">
      <c r="A27999" t="n">
        <v>235945</v>
      </c>
      <c r="B27999" s="27" t="n">
        <v>58</v>
      </c>
      <c r="C27999" s="7" t="n">
        <v>5</v>
      </c>
      <c r="D27999" s="7" t="n">
        <v>300</v>
      </c>
    </row>
    <row r="28000" spans="1:23">
      <c r="A28000" t="s">
        <v>4</v>
      </c>
      <c r="B28000" s="4" t="s">
        <v>5</v>
      </c>
      <c r="C28000" s="4" t="s">
        <v>13</v>
      </c>
      <c r="D28000" s="4" t="s">
        <v>7</v>
      </c>
    </row>
    <row r="28001" spans="1:31">
      <c r="A28001" t="n">
        <v>235949</v>
      </c>
      <c r="B28001" s="60" t="n">
        <v>103</v>
      </c>
      <c r="C28001" s="7" t="n">
        <v>0</v>
      </c>
      <c r="D28001" s="7" t="n">
        <v>300</v>
      </c>
    </row>
    <row r="28002" spans="1:31">
      <c r="A28002" t="s">
        <v>4</v>
      </c>
      <c r="B28002" s="4" t="s">
        <v>5</v>
      </c>
      <c r="C28002" s="4" t="s">
        <v>8</v>
      </c>
    </row>
    <row r="28003" spans="1:31">
      <c r="A28003" t="n">
        <v>235956</v>
      </c>
      <c r="B28003" s="61" t="n">
        <v>64</v>
      </c>
      <c r="C28003" s="7" t="n">
        <v>7</v>
      </c>
    </row>
    <row r="28004" spans="1:31">
      <c r="A28004" t="s">
        <v>4</v>
      </c>
      <c r="B28004" s="4" t="s">
        <v>5</v>
      </c>
      <c r="C28004" s="4" t="s">
        <v>8</v>
      </c>
      <c r="D28004" s="4" t="s">
        <v>7</v>
      </c>
    </row>
    <row r="28005" spans="1:31">
      <c r="A28005" t="n">
        <v>235958</v>
      </c>
      <c r="B28005" s="64" t="n">
        <v>72</v>
      </c>
      <c r="C28005" s="7" t="n">
        <v>5</v>
      </c>
      <c r="D28005" s="7" t="n">
        <v>0</v>
      </c>
    </row>
    <row r="28006" spans="1:31">
      <c r="A28006" t="s">
        <v>4</v>
      </c>
      <c r="B28006" s="4" t="s">
        <v>5</v>
      </c>
      <c r="C28006" s="4" t="s">
        <v>8</v>
      </c>
      <c r="D28006" s="20" t="s">
        <v>30</v>
      </c>
      <c r="E28006" s="4" t="s">
        <v>5</v>
      </c>
      <c r="F28006" s="4" t="s">
        <v>8</v>
      </c>
      <c r="G28006" s="4" t="s">
        <v>7</v>
      </c>
      <c r="H28006" s="20" t="s">
        <v>32</v>
      </c>
      <c r="I28006" s="4" t="s">
        <v>8</v>
      </c>
      <c r="J28006" s="4" t="s">
        <v>14</v>
      </c>
      <c r="K28006" s="4" t="s">
        <v>8</v>
      </c>
      <c r="L28006" s="4" t="s">
        <v>8</v>
      </c>
      <c r="M28006" s="4" t="s">
        <v>12</v>
      </c>
    </row>
    <row r="28007" spans="1:31">
      <c r="A28007" t="n">
        <v>235962</v>
      </c>
      <c r="B28007" s="12" t="n">
        <v>5</v>
      </c>
      <c r="C28007" s="7" t="n">
        <v>28</v>
      </c>
      <c r="D28007" s="20" t="s">
        <v>3</v>
      </c>
      <c r="E28007" s="10" t="n">
        <v>162</v>
      </c>
      <c r="F28007" s="7" t="n">
        <v>4</v>
      </c>
      <c r="G28007" s="7" t="n">
        <v>16425</v>
      </c>
      <c r="H28007" s="20" t="s">
        <v>3</v>
      </c>
      <c r="I28007" s="7" t="n">
        <v>0</v>
      </c>
      <c r="J28007" s="7" t="n">
        <v>1</v>
      </c>
      <c r="K28007" s="7" t="n">
        <v>2</v>
      </c>
      <c r="L28007" s="7" t="n">
        <v>1</v>
      </c>
      <c r="M28007" s="13" t="n">
        <f t="normal" ca="1">A28013</f>
        <v>0</v>
      </c>
    </row>
    <row r="28008" spans="1:31">
      <c r="A28008" t="s">
        <v>4</v>
      </c>
      <c r="B28008" s="4" t="s">
        <v>5</v>
      </c>
      <c r="C28008" s="4" t="s">
        <v>8</v>
      </c>
      <c r="D28008" s="4" t="s">
        <v>9</v>
      </c>
    </row>
    <row r="28009" spans="1:31">
      <c r="A28009" t="n">
        <v>235979</v>
      </c>
      <c r="B28009" s="9" t="n">
        <v>2</v>
      </c>
      <c r="C28009" s="7" t="n">
        <v>10</v>
      </c>
      <c r="D28009" s="7" t="s">
        <v>356</v>
      </c>
    </row>
    <row r="28010" spans="1:31">
      <c r="A28010" t="s">
        <v>4</v>
      </c>
      <c r="B28010" s="4" t="s">
        <v>5</v>
      </c>
      <c r="C28010" s="4" t="s">
        <v>7</v>
      </c>
    </row>
    <row r="28011" spans="1:31">
      <c r="A28011" t="n">
        <v>235996</v>
      </c>
      <c r="B28011" s="25" t="n">
        <v>16</v>
      </c>
      <c r="C28011" s="7" t="n">
        <v>0</v>
      </c>
    </row>
    <row r="28012" spans="1:31">
      <c r="A28012" t="s">
        <v>4</v>
      </c>
      <c r="B28012" s="4" t="s">
        <v>5</v>
      </c>
      <c r="C28012" s="4" t="s">
        <v>8</v>
      </c>
      <c r="D28012" s="4" t="s">
        <v>7</v>
      </c>
      <c r="E28012" s="4" t="s">
        <v>8</v>
      </c>
      <c r="F28012" s="4" t="s">
        <v>9</v>
      </c>
    </row>
    <row r="28013" spans="1:31">
      <c r="A28013" t="n">
        <v>235999</v>
      </c>
      <c r="B28013" s="65" t="n">
        <v>39</v>
      </c>
      <c r="C28013" s="7" t="n">
        <v>10</v>
      </c>
      <c r="D28013" s="7" t="n">
        <v>65533</v>
      </c>
      <c r="E28013" s="7" t="n">
        <v>200</v>
      </c>
      <c r="F28013" s="7" t="s">
        <v>1369</v>
      </c>
    </row>
    <row r="28014" spans="1:31">
      <c r="A28014" t="s">
        <v>4</v>
      </c>
      <c r="B28014" s="4" t="s">
        <v>5</v>
      </c>
      <c r="C28014" s="4" t="s">
        <v>7</v>
      </c>
      <c r="D28014" s="4" t="s">
        <v>9</v>
      </c>
      <c r="E28014" s="4" t="s">
        <v>9</v>
      </c>
      <c r="F28014" s="4" t="s">
        <v>9</v>
      </c>
      <c r="G28014" s="4" t="s">
        <v>8</v>
      </c>
      <c r="H28014" s="4" t="s">
        <v>14</v>
      </c>
      <c r="I28014" s="4" t="s">
        <v>13</v>
      </c>
      <c r="J28014" s="4" t="s">
        <v>13</v>
      </c>
      <c r="K28014" s="4" t="s">
        <v>13</v>
      </c>
      <c r="L28014" s="4" t="s">
        <v>13</v>
      </c>
      <c r="M28014" s="4" t="s">
        <v>13</v>
      </c>
      <c r="N28014" s="4" t="s">
        <v>13</v>
      </c>
      <c r="O28014" s="4" t="s">
        <v>13</v>
      </c>
      <c r="P28014" s="4" t="s">
        <v>9</v>
      </c>
      <c r="Q28014" s="4" t="s">
        <v>9</v>
      </c>
      <c r="R28014" s="4" t="s">
        <v>14</v>
      </c>
      <c r="S28014" s="4" t="s">
        <v>8</v>
      </c>
      <c r="T28014" s="4" t="s">
        <v>14</v>
      </c>
      <c r="U28014" s="4" t="s">
        <v>14</v>
      </c>
      <c r="V28014" s="4" t="s">
        <v>7</v>
      </c>
    </row>
    <row r="28015" spans="1:31">
      <c r="A28015" t="n">
        <v>236023</v>
      </c>
      <c r="B28015" s="66" t="n">
        <v>19</v>
      </c>
      <c r="C28015" s="7" t="n">
        <v>13</v>
      </c>
      <c r="D28015" s="7" t="s">
        <v>449</v>
      </c>
      <c r="E28015" s="7" t="s">
        <v>241</v>
      </c>
      <c r="F28015" s="7" t="s">
        <v>15</v>
      </c>
      <c r="G28015" s="7" t="n">
        <v>0</v>
      </c>
      <c r="H28015" s="7" t="n">
        <v>1</v>
      </c>
      <c r="I28015" s="7" t="n">
        <v>0</v>
      </c>
      <c r="J28015" s="7" t="n">
        <v>0</v>
      </c>
      <c r="K28015" s="7" t="n">
        <v>0</v>
      </c>
      <c r="L28015" s="7" t="n">
        <v>0</v>
      </c>
      <c r="M28015" s="7" t="n">
        <v>1</v>
      </c>
      <c r="N28015" s="7" t="n">
        <v>1.60000002384186</v>
      </c>
      <c r="O28015" s="7" t="n">
        <v>0.0900000035762787</v>
      </c>
      <c r="P28015" s="7" t="s">
        <v>15</v>
      </c>
      <c r="Q28015" s="7" t="s">
        <v>15</v>
      </c>
      <c r="R28015" s="7" t="n">
        <v>-1</v>
      </c>
      <c r="S28015" s="7" t="n">
        <v>0</v>
      </c>
      <c r="T28015" s="7" t="n">
        <v>0</v>
      </c>
      <c r="U28015" s="7" t="n">
        <v>0</v>
      </c>
      <c r="V28015" s="7" t="n">
        <v>0</v>
      </c>
    </row>
    <row r="28016" spans="1:31">
      <c r="A28016" t="s">
        <v>4</v>
      </c>
      <c r="B28016" s="4" t="s">
        <v>5</v>
      </c>
      <c r="C28016" s="4" t="s">
        <v>7</v>
      </c>
      <c r="D28016" s="4" t="s">
        <v>9</v>
      </c>
      <c r="E28016" s="4" t="s">
        <v>9</v>
      </c>
      <c r="F28016" s="4" t="s">
        <v>9</v>
      </c>
      <c r="G28016" s="4" t="s">
        <v>8</v>
      </c>
      <c r="H28016" s="4" t="s">
        <v>14</v>
      </c>
      <c r="I28016" s="4" t="s">
        <v>13</v>
      </c>
      <c r="J28016" s="4" t="s">
        <v>13</v>
      </c>
      <c r="K28016" s="4" t="s">
        <v>13</v>
      </c>
      <c r="L28016" s="4" t="s">
        <v>13</v>
      </c>
      <c r="M28016" s="4" t="s">
        <v>13</v>
      </c>
      <c r="N28016" s="4" t="s">
        <v>13</v>
      </c>
      <c r="O28016" s="4" t="s">
        <v>13</v>
      </c>
      <c r="P28016" s="4" t="s">
        <v>9</v>
      </c>
      <c r="Q28016" s="4" t="s">
        <v>9</v>
      </c>
      <c r="R28016" s="4" t="s">
        <v>14</v>
      </c>
      <c r="S28016" s="4" t="s">
        <v>8</v>
      </c>
      <c r="T28016" s="4" t="s">
        <v>14</v>
      </c>
      <c r="U28016" s="4" t="s">
        <v>14</v>
      </c>
      <c r="V28016" s="4" t="s">
        <v>7</v>
      </c>
    </row>
    <row r="28017" spans="1:22">
      <c r="A28017" t="n">
        <v>236106</v>
      </c>
      <c r="B28017" s="66" t="n">
        <v>19</v>
      </c>
      <c r="C28017" s="7" t="n">
        <v>12</v>
      </c>
      <c r="D28017" s="7" t="s">
        <v>675</v>
      </c>
      <c r="E28017" s="7" t="s">
        <v>676</v>
      </c>
      <c r="F28017" s="7" t="s">
        <v>15</v>
      </c>
      <c r="G28017" s="7" t="n">
        <v>0</v>
      </c>
      <c r="H28017" s="7" t="n">
        <v>1</v>
      </c>
      <c r="I28017" s="7" t="n">
        <v>0</v>
      </c>
      <c r="J28017" s="7" t="n">
        <v>0</v>
      </c>
      <c r="K28017" s="7" t="n">
        <v>0</v>
      </c>
      <c r="L28017" s="7" t="n">
        <v>0</v>
      </c>
      <c r="M28017" s="7" t="n">
        <v>1</v>
      </c>
      <c r="N28017" s="7" t="n">
        <v>1.60000002384186</v>
      </c>
      <c r="O28017" s="7" t="n">
        <v>0.0900000035762787</v>
      </c>
      <c r="P28017" s="7" t="s">
        <v>15</v>
      </c>
      <c r="Q28017" s="7" t="s">
        <v>15</v>
      </c>
      <c r="R28017" s="7" t="n">
        <v>-1</v>
      </c>
      <c r="S28017" s="7" t="n">
        <v>0</v>
      </c>
      <c r="T28017" s="7" t="n">
        <v>0</v>
      </c>
      <c r="U28017" s="7" t="n">
        <v>0</v>
      </c>
      <c r="V28017" s="7" t="n">
        <v>0</v>
      </c>
    </row>
    <row r="28018" spans="1:22">
      <c r="A28018" t="s">
        <v>4</v>
      </c>
      <c r="B28018" s="4" t="s">
        <v>5</v>
      </c>
      <c r="C28018" s="4" t="s">
        <v>7</v>
      </c>
      <c r="D28018" s="4" t="s">
        <v>9</v>
      </c>
      <c r="E28018" s="4" t="s">
        <v>9</v>
      </c>
      <c r="F28018" s="4" t="s">
        <v>9</v>
      </c>
      <c r="G28018" s="4" t="s">
        <v>8</v>
      </c>
      <c r="H28018" s="4" t="s">
        <v>14</v>
      </c>
      <c r="I28018" s="4" t="s">
        <v>13</v>
      </c>
      <c r="J28018" s="4" t="s">
        <v>13</v>
      </c>
      <c r="K28018" s="4" t="s">
        <v>13</v>
      </c>
      <c r="L28018" s="4" t="s">
        <v>13</v>
      </c>
      <c r="M28018" s="4" t="s">
        <v>13</v>
      </c>
      <c r="N28018" s="4" t="s">
        <v>13</v>
      </c>
      <c r="O28018" s="4" t="s">
        <v>13</v>
      </c>
      <c r="P28018" s="4" t="s">
        <v>9</v>
      </c>
      <c r="Q28018" s="4" t="s">
        <v>9</v>
      </c>
      <c r="R28018" s="4" t="s">
        <v>14</v>
      </c>
      <c r="S28018" s="4" t="s">
        <v>8</v>
      </c>
      <c r="T28018" s="4" t="s">
        <v>14</v>
      </c>
      <c r="U28018" s="4" t="s">
        <v>14</v>
      </c>
      <c r="V28018" s="4" t="s">
        <v>7</v>
      </c>
    </row>
    <row r="28019" spans="1:22">
      <c r="A28019" t="n">
        <v>236178</v>
      </c>
      <c r="B28019" s="66" t="n">
        <v>19</v>
      </c>
      <c r="C28019" s="7" t="n">
        <v>17</v>
      </c>
      <c r="D28019" s="7" t="s">
        <v>1370</v>
      </c>
      <c r="E28019" s="7" t="s">
        <v>1371</v>
      </c>
      <c r="F28019" s="7" t="s">
        <v>15</v>
      </c>
      <c r="G28019" s="7" t="n">
        <v>0</v>
      </c>
      <c r="H28019" s="7" t="n">
        <v>1</v>
      </c>
      <c r="I28019" s="7" t="n">
        <v>0</v>
      </c>
      <c r="J28019" s="7" t="n">
        <v>0</v>
      </c>
      <c r="K28019" s="7" t="n">
        <v>0</v>
      </c>
      <c r="L28019" s="7" t="n">
        <v>0</v>
      </c>
      <c r="M28019" s="7" t="n">
        <v>1</v>
      </c>
      <c r="N28019" s="7" t="n">
        <v>1.60000002384186</v>
      </c>
      <c r="O28019" s="7" t="n">
        <v>0.0900000035762787</v>
      </c>
      <c r="P28019" s="7" t="s">
        <v>15</v>
      </c>
      <c r="Q28019" s="7" t="s">
        <v>15</v>
      </c>
      <c r="R28019" s="7" t="n">
        <v>-1</v>
      </c>
      <c r="S28019" s="7" t="n">
        <v>0</v>
      </c>
      <c r="T28019" s="7" t="n">
        <v>0</v>
      </c>
      <c r="U28019" s="7" t="n">
        <v>0</v>
      </c>
      <c r="V28019" s="7" t="n">
        <v>0</v>
      </c>
    </row>
    <row r="28020" spans="1:22">
      <c r="A28020" t="s">
        <v>4</v>
      </c>
      <c r="B28020" s="4" t="s">
        <v>5</v>
      </c>
      <c r="C28020" s="4" t="s">
        <v>7</v>
      </c>
      <c r="D28020" s="4" t="s">
        <v>9</v>
      </c>
      <c r="E28020" s="4" t="s">
        <v>9</v>
      </c>
      <c r="F28020" s="4" t="s">
        <v>9</v>
      </c>
      <c r="G28020" s="4" t="s">
        <v>8</v>
      </c>
      <c r="H28020" s="4" t="s">
        <v>14</v>
      </c>
      <c r="I28020" s="4" t="s">
        <v>13</v>
      </c>
      <c r="J28020" s="4" t="s">
        <v>13</v>
      </c>
      <c r="K28020" s="4" t="s">
        <v>13</v>
      </c>
      <c r="L28020" s="4" t="s">
        <v>13</v>
      </c>
      <c r="M28020" s="4" t="s">
        <v>13</v>
      </c>
      <c r="N28020" s="4" t="s">
        <v>13</v>
      </c>
      <c r="O28020" s="4" t="s">
        <v>13</v>
      </c>
      <c r="P28020" s="4" t="s">
        <v>9</v>
      </c>
      <c r="Q28020" s="4" t="s">
        <v>9</v>
      </c>
      <c r="R28020" s="4" t="s">
        <v>14</v>
      </c>
      <c r="S28020" s="4" t="s">
        <v>8</v>
      </c>
      <c r="T28020" s="4" t="s">
        <v>14</v>
      </c>
      <c r="U28020" s="4" t="s">
        <v>14</v>
      </c>
      <c r="V28020" s="4" t="s">
        <v>7</v>
      </c>
    </row>
    <row r="28021" spans="1:22">
      <c r="A28021" t="n">
        <v>236247</v>
      </c>
      <c r="B28021" s="66" t="n">
        <v>19</v>
      </c>
      <c r="C28021" s="7" t="n">
        <v>107</v>
      </c>
      <c r="D28021" s="7" t="s">
        <v>827</v>
      </c>
      <c r="E28021" s="7" t="s">
        <v>251</v>
      </c>
      <c r="F28021" s="7" t="s">
        <v>15</v>
      </c>
      <c r="G28021" s="7" t="n">
        <v>0</v>
      </c>
      <c r="H28021" s="7" t="n">
        <v>1</v>
      </c>
      <c r="I28021" s="7" t="n">
        <v>0</v>
      </c>
      <c r="J28021" s="7" t="n">
        <v>0</v>
      </c>
      <c r="K28021" s="7" t="n">
        <v>0</v>
      </c>
      <c r="L28021" s="7" t="n">
        <v>0</v>
      </c>
      <c r="M28021" s="7" t="n">
        <v>1</v>
      </c>
      <c r="N28021" s="7" t="n">
        <v>1.60000002384186</v>
      </c>
      <c r="O28021" s="7" t="n">
        <v>0.0900000035762787</v>
      </c>
      <c r="P28021" s="7" t="s">
        <v>15</v>
      </c>
      <c r="Q28021" s="7" t="s">
        <v>15</v>
      </c>
      <c r="R28021" s="7" t="n">
        <v>-1</v>
      </c>
      <c r="S28021" s="7" t="n">
        <v>0</v>
      </c>
      <c r="T28021" s="7" t="n">
        <v>0</v>
      </c>
      <c r="U28021" s="7" t="n">
        <v>0</v>
      </c>
      <c r="V28021" s="7" t="n">
        <v>0</v>
      </c>
    </row>
    <row r="28022" spans="1:22">
      <c r="A28022" t="s">
        <v>4</v>
      </c>
      <c r="B28022" s="4" t="s">
        <v>5</v>
      </c>
      <c r="C28022" s="4" t="s">
        <v>7</v>
      </c>
      <c r="D28022" s="4" t="s">
        <v>9</v>
      </c>
      <c r="E28022" s="4" t="s">
        <v>9</v>
      </c>
      <c r="F28022" s="4" t="s">
        <v>9</v>
      </c>
      <c r="G28022" s="4" t="s">
        <v>8</v>
      </c>
      <c r="H28022" s="4" t="s">
        <v>14</v>
      </c>
      <c r="I28022" s="4" t="s">
        <v>13</v>
      </c>
      <c r="J28022" s="4" t="s">
        <v>13</v>
      </c>
      <c r="K28022" s="4" t="s">
        <v>13</v>
      </c>
      <c r="L28022" s="4" t="s">
        <v>13</v>
      </c>
      <c r="M28022" s="4" t="s">
        <v>13</v>
      </c>
      <c r="N28022" s="4" t="s">
        <v>13</v>
      </c>
      <c r="O28022" s="4" t="s">
        <v>13</v>
      </c>
      <c r="P28022" s="4" t="s">
        <v>9</v>
      </c>
      <c r="Q28022" s="4" t="s">
        <v>9</v>
      </c>
      <c r="R28022" s="4" t="s">
        <v>14</v>
      </c>
      <c r="S28022" s="4" t="s">
        <v>8</v>
      </c>
      <c r="T28022" s="4" t="s">
        <v>14</v>
      </c>
      <c r="U28022" s="4" t="s">
        <v>14</v>
      </c>
      <c r="V28022" s="4" t="s">
        <v>7</v>
      </c>
    </row>
    <row r="28023" spans="1:22">
      <c r="A28023" t="n">
        <v>236330</v>
      </c>
      <c r="B28023" s="66" t="n">
        <v>19</v>
      </c>
      <c r="C28023" s="7" t="n">
        <v>108</v>
      </c>
      <c r="D28023" s="7" t="s">
        <v>577</v>
      </c>
      <c r="E28023" s="7" t="s">
        <v>261</v>
      </c>
      <c r="F28023" s="7" t="s">
        <v>15</v>
      </c>
      <c r="G28023" s="7" t="n">
        <v>0</v>
      </c>
      <c r="H28023" s="7" t="n">
        <v>1</v>
      </c>
      <c r="I28023" s="7" t="n">
        <v>0</v>
      </c>
      <c r="J28023" s="7" t="n">
        <v>0</v>
      </c>
      <c r="K28023" s="7" t="n">
        <v>0</v>
      </c>
      <c r="L28023" s="7" t="n">
        <v>0</v>
      </c>
      <c r="M28023" s="7" t="n">
        <v>1</v>
      </c>
      <c r="N28023" s="7" t="n">
        <v>1.60000002384186</v>
      </c>
      <c r="O28023" s="7" t="n">
        <v>0.0900000035762787</v>
      </c>
      <c r="P28023" s="7" t="s">
        <v>15</v>
      </c>
      <c r="Q28023" s="7" t="s">
        <v>15</v>
      </c>
      <c r="R28023" s="7" t="n">
        <v>-1</v>
      </c>
      <c r="S28023" s="7" t="n">
        <v>0</v>
      </c>
      <c r="T28023" s="7" t="n">
        <v>0</v>
      </c>
      <c r="U28023" s="7" t="n">
        <v>0</v>
      </c>
      <c r="V28023" s="7" t="n">
        <v>0</v>
      </c>
    </row>
    <row r="28024" spans="1:22">
      <c r="A28024" t="s">
        <v>4</v>
      </c>
      <c r="B28024" s="4" t="s">
        <v>5</v>
      </c>
      <c r="C28024" s="4" t="s">
        <v>7</v>
      </c>
      <c r="D28024" s="4" t="s">
        <v>9</v>
      </c>
      <c r="E28024" s="4" t="s">
        <v>9</v>
      </c>
      <c r="F28024" s="4" t="s">
        <v>9</v>
      </c>
      <c r="G28024" s="4" t="s">
        <v>8</v>
      </c>
      <c r="H28024" s="4" t="s">
        <v>14</v>
      </c>
      <c r="I28024" s="4" t="s">
        <v>13</v>
      </c>
      <c r="J28024" s="4" t="s">
        <v>13</v>
      </c>
      <c r="K28024" s="4" t="s">
        <v>13</v>
      </c>
      <c r="L28024" s="4" t="s">
        <v>13</v>
      </c>
      <c r="M28024" s="4" t="s">
        <v>13</v>
      </c>
      <c r="N28024" s="4" t="s">
        <v>13</v>
      </c>
      <c r="O28024" s="4" t="s">
        <v>13</v>
      </c>
      <c r="P28024" s="4" t="s">
        <v>9</v>
      </c>
      <c r="Q28024" s="4" t="s">
        <v>9</v>
      </c>
      <c r="R28024" s="4" t="s">
        <v>14</v>
      </c>
      <c r="S28024" s="4" t="s">
        <v>8</v>
      </c>
      <c r="T28024" s="4" t="s">
        <v>14</v>
      </c>
      <c r="U28024" s="4" t="s">
        <v>14</v>
      </c>
      <c r="V28024" s="4" t="s">
        <v>7</v>
      </c>
    </row>
    <row r="28025" spans="1:22">
      <c r="A28025" t="n">
        <v>236407</v>
      </c>
      <c r="B28025" s="66" t="n">
        <v>19</v>
      </c>
      <c r="C28025" s="7" t="n">
        <v>90</v>
      </c>
      <c r="D28025" s="7" t="s">
        <v>785</v>
      </c>
      <c r="E28025" s="7" t="s">
        <v>255</v>
      </c>
      <c r="F28025" s="7" t="s">
        <v>15</v>
      </c>
      <c r="G28025" s="7" t="n">
        <v>0</v>
      </c>
      <c r="H28025" s="7" t="n">
        <v>1</v>
      </c>
      <c r="I28025" s="7" t="n">
        <v>0</v>
      </c>
      <c r="J28025" s="7" t="n">
        <v>0</v>
      </c>
      <c r="K28025" s="7" t="n">
        <v>0</v>
      </c>
      <c r="L28025" s="7" t="n">
        <v>0</v>
      </c>
      <c r="M28025" s="7" t="n">
        <v>1</v>
      </c>
      <c r="N28025" s="7" t="n">
        <v>1.60000002384186</v>
      </c>
      <c r="O28025" s="7" t="n">
        <v>0.0900000035762787</v>
      </c>
      <c r="P28025" s="7" t="s">
        <v>15</v>
      </c>
      <c r="Q28025" s="7" t="s">
        <v>15</v>
      </c>
      <c r="R28025" s="7" t="n">
        <v>-1</v>
      </c>
      <c r="S28025" s="7" t="n">
        <v>0</v>
      </c>
      <c r="T28025" s="7" t="n">
        <v>0</v>
      </c>
      <c r="U28025" s="7" t="n">
        <v>0</v>
      </c>
      <c r="V28025" s="7" t="n">
        <v>0</v>
      </c>
    </row>
    <row r="28026" spans="1:22">
      <c r="A28026" t="s">
        <v>4</v>
      </c>
      <c r="B28026" s="4" t="s">
        <v>5</v>
      </c>
      <c r="C28026" s="4" t="s">
        <v>7</v>
      </c>
      <c r="D28026" s="4" t="s">
        <v>9</v>
      </c>
      <c r="E28026" s="4" t="s">
        <v>9</v>
      </c>
      <c r="F28026" s="4" t="s">
        <v>9</v>
      </c>
      <c r="G28026" s="4" t="s">
        <v>8</v>
      </c>
      <c r="H28026" s="4" t="s">
        <v>14</v>
      </c>
      <c r="I28026" s="4" t="s">
        <v>13</v>
      </c>
      <c r="J28026" s="4" t="s">
        <v>13</v>
      </c>
      <c r="K28026" s="4" t="s">
        <v>13</v>
      </c>
      <c r="L28026" s="4" t="s">
        <v>13</v>
      </c>
      <c r="M28026" s="4" t="s">
        <v>13</v>
      </c>
      <c r="N28026" s="4" t="s">
        <v>13</v>
      </c>
      <c r="O28026" s="4" t="s">
        <v>13</v>
      </c>
      <c r="P28026" s="4" t="s">
        <v>9</v>
      </c>
      <c r="Q28026" s="4" t="s">
        <v>9</v>
      </c>
      <c r="R28026" s="4" t="s">
        <v>14</v>
      </c>
      <c r="S28026" s="4" t="s">
        <v>8</v>
      </c>
      <c r="T28026" s="4" t="s">
        <v>14</v>
      </c>
      <c r="U28026" s="4" t="s">
        <v>14</v>
      </c>
      <c r="V28026" s="4" t="s">
        <v>7</v>
      </c>
    </row>
    <row r="28027" spans="1:22">
      <c r="A28027" t="n">
        <v>236491</v>
      </c>
      <c r="B28027" s="66" t="n">
        <v>19</v>
      </c>
      <c r="C28027" s="7" t="n">
        <v>94</v>
      </c>
      <c r="D28027" s="7" t="s">
        <v>968</v>
      </c>
      <c r="E28027" s="7" t="s">
        <v>257</v>
      </c>
      <c r="F28027" s="7" t="s">
        <v>15</v>
      </c>
      <c r="G28027" s="7" t="n">
        <v>0</v>
      </c>
      <c r="H28027" s="7" t="n">
        <v>1</v>
      </c>
      <c r="I28027" s="7" t="n">
        <v>0</v>
      </c>
      <c r="J28027" s="7" t="n">
        <v>0</v>
      </c>
      <c r="K28027" s="7" t="n">
        <v>0</v>
      </c>
      <c r="L28027" s="7" t="n">
        <v>0</v>
      </c>
      <c r="M28027" s="7" t="n">
        <v>1</v>
      </c>
      <c r="N28027" s="7" t="n">
        <v>1.60000002384186</v>
      </c>
      <c r="O28027" s="7" t="n">
        <v>0.0900000035762787</v>
      </c>
      <c r="P28027" s="7" t="s">
        <v>15</v>
      </c>
      <c r="Q28027" s="7" t="s">
        <v>15</v>
      </c>
      <c r="R28027" s="7" t="n">
        <v>-1</v>
      </c>
      <c r="S28027" s="7" t="n">
        <v>0</v>
      </c>
      <c r="T28027" s="7" t="n">
        <v>0</v>
      </c>
      <c r="U28027" s="7" t="n">
        <v>0</v>
      </c>
      <c r="V28027" s="7" t="n">
        <v>0</v>
      </c>
    </row>
    <row r="28028" spans="1:22">
      <c r="A28028" t="s">
        <v>4</v>
      </c>
      <c r="B28028" s="4" t="s">
        <v>5</v>
      </c>
      <c r="C28028" s="4" t="s">
        <v>7</v>
      </c>
      <c r="D28028" s="4" t="s">
        <v>9</v>
      </c>
      <c r="E28028" s="4" t="s">
        <v>9</v>
      </c>
      <c r="F28028" s="4" t="s">
        <v>9</v>
      </c>
      <c r="G28028" s="4" t="s">
        <v>8</v>
      </c>
      <c r="H28028" s="4" t="s">
        <v>14</v>
      </c>
      <c r="I28028" s="4" t="s">
        <v>13</v>
      </c>
      <c r="J28028" s="4" t="s">
        <v>13</v>
      </c>
      <c r="K28028" s="4" t="s">
        <v>13</v>
      </c>
      <c r="L28028" s="4" t="s">
        <v>13</v>
      </c>
      <c r="M28028" s="4" t="s">
        <v>13</v>
      </c>
      <c r="N28028" s="4" t="s">
        <v>13</v>
      </c>
      <c r="O28028" s="4" t="s">
        <v>13</v>
      </c>
      <c r="P28028" s="4" t="s">
        <v>9</v>
      </c>
      <c r="Q28028" s="4" t="s">
        <v>9</v>
      </c>
      <c r="R28028" s="4" t="s">
        <v>14</v>
      </c>
      <c r="S28028" s="4" t="s">
        <v>8</v>
      </c>
      <c r="T28028" s="4" t="s">
        <v>14</v>
      </c>
      <c r="U28028" s="4" t="s">
        <v>14</v>
      </c>
      <c r="V28028" s="4" t="s">
        <v>7</v>
      </c>
    </row>
    <row r="28029" spans="1:22">
      <c r="A28029" t="n">
        <v>236579</v>
      </c>
      <c r="B28029" s="66" t="n">
        <v>19</v>
      </c>
      <c r="C28029" s="7" t="n">
        <v>106</v>
      </c>
      <c r="D28029" s="7" t="s">
        <v>574</v>
      </c>
      <c r="E28029" s="7" t="s">
        <v>247</v>
      </c>
      <c r="F28029" s="7" t="s">
        <v>15</v>
      </c>
      <c r="G28029" s="7" t="n">
        <v>0</v>
      </c>
      <c r="H28029" s="7" t="n">
        <v>1</v>
      </c>
      <c r="I28029" s="7" t="n">
        <v>0</v>
      </c>
      <c r="J28029" s="7" t="n">
        <v>0</v>
      </c>
      <c r="K28029" s="7" t="n">
        <v>0</v>
      </c>
      <c r="L28029" s="7" t="n">
        <v>0</v>
      </c>
      <c r="M28029" s="7" t="n">
        <v>1</v>
      </c>
      <c r="N28029" s="7" t="n">
        <v>1.60000002384186</v>
      </c>
      <c r="O28029" s="7" t="n">
        <v>0.0900000035762787</v>
      </c>
      <c r="P28029" s="7" t="s">
        <v>15</v>
      </c>
      <c r="Q28029" s="7" t="s">
        <v>15</v>
      </c>
      <c r="R28029" s="7" t="n">
        <v>-1</v>
      </c>
      <c r="S28029" s="7" t="n">
        <v>0</v>
      </c>
      <c r="T28029" s="7" t="n">
        <v>0</v>
      </c>
      <c r="U28029" s="7" t="n">
        <v>0</v>
      </c>
      <c r="V28029" s="7" t="n">
        <v>0</v>
      </c>
    </row>
    <row r="28030" spans="1:22">
      <c r="A28030" t="s">
        <v>4</v>
      </c>
      <c r="B28030" s="4" t="s">
        <v>5</v>
      </c>
      <c r="C28030" s="4" t="s">
        <v>7</v>
      </c>
      <c r="D28030" s="4" t="s">
        <v>9</v>
      </c>
      <c r="E28030" s="4" t="s">
        <v>9</v>
      </c>
      <c r="F28030" s="4" t="s">
        <v>9</v>
      </c>
      <c r="G28030" s="4" t="s">
        <v>8</v>
      </c>
      <c r="H28030" s="4" t="s">
        <v>14</v>
      </c>
      <c r="I28030" s="4" t="s">
        <v>13</v>
      </c>
      <c r="J28030" s="4" t="s">
        <v>13</v>
      </c>
      <c r="K28030" s="4" t="s">
        <v>13</v>
      </c>
      <c r="L28030" s="4" t="s">
        <v>13</v>
      </c>
      <c r="M28030" s="4" t="s">
        <v>13</v>
      </c>
      <c r="N28030" s="4" t="s">
        <v>13</v>
      </c>
      <c r="O28030" s="4" t="s">
        <v>13</v>
      </c>
      <c r="P28030" s="4" t="s">
        <v>9</v>
      </c>
      <c r="Q28030" s="4" t="s">
        <v>9</v>
      </c>
      <c r="R28030" s="4" t="s">
        <v>14</v>
      </c>
      <c r="S28030" s="4" t="s">
        <v>8</v>
      </c>
      <c r="T28030" s="4" t="s">
        <v>14</v>
      </c>
      <c r="U28030" s="4" t="s">
        <v>14</v>
      </c>
      <c r="V28030" s="4" t="s">
        <v>7</v>
      </c>
    </row>
    <row r="28031" spans="1:22">
      <c r="A28031" t="n">
        <v>236656</v>
      </c>
      <c r="B28031" s="66" t="n">
        <v>19</v>
      </c>
      <c r="C28031" s="7" t="n">
        <v>1600</v>
      </c>
      <c r="D28031" s="7" t="s">
        <v>1372</v>
      </c>
      <c r="E28031" s="7" t="s">
        <v>1373</v>
      </c>
      <c r="F28031" s="7" t="s">
        <v>15</v>
      </c>
      <c r="G28031" s="7" t="n">
        <v>0</v>
      </c>
      <c r="H28031" s="7" t="n">
        <v>1</v>
      </c>
      <c r="I28031" s="7" t="n">
        <v>0</v>
      </c>
      <c r="J28031" s="7" t="n">
        <v>0</v>
      </c>
      <c r="K28031" s="7" t="n">
        <v>0</v>
      </c>
      <c r="L28031" s="7" t="n">
        <v>0</v>
      </c>
      <c r="M28031" s="7" t="n">
        <v>1</v>
      </c>
      <c r="N28031" s="7" t="n">
        <v>1.60000002384186</v>
      </c>
      <c r="O28031" s="7" t="n">
        <v>0.0900000035762787</v>
      </c>
      <c r="P28031" s="7" t="s">
        <v>15</v>
      </c>
      <c r="Q28031" s="7" t="s">
        <v>15</v>
      </c>
      <c r="R28031" s="7" t="n">
        <v>-1</v>
      </c>
      <c r="S28031" s="7" t="n">
        <v>0</v>
      </c>
      <c r="T28031" s="7" t="n">
        <v>0</v>
      </c>
      <c r="U28031" s="7" t="n">
        <v>0</v>
      </c>
      <c r="V28031" s="7" t="n">
        <v>0</v>
      </c>
    </row>
    <row r="28032" spans="1:22">
      <c r="A28032" t="s">
        <v>4</v>
      </c>
      <c r="B28032" s="4" t="s">
        <v>5</v>
      </c>
      <c r="C28032" s="4" t="s">
        <v>7</v>
      </c>
      <c r="D28032" s="4" t="s">
        <v>9</v>
      </c>
      <c r="E28032" s="4" t="s">
        <v>9</v>
      </c>
      <c r="F28032" s="4" t="s">
        <v>9</v>
      </c>
      <c r="G28032" s="4" t="s">
        <v>8</v>
      </c>
      <c r="H28032" s="4" t="s">
        <v>14</v>
      </c>
      <c r="I28032" s="4" t="s">
        <v>13</v>
      </c>
      <c r="J28032" s="4" t="s">
        <v>13</v>
      </c>
      <c r="K28032" s="4" t="s">
        <v>13</v>
      </c>
      <c r="L28032" s="4" t="s">
        <v>13</v>
      </c>
      <c r="M28032" s="4" t="s">
        <v>13</v>
      </c>
      <c r="N28032" s="4" t="s">
        <v>13</v>
      </c>
      <c r="O28032" s="4" t="s">
        <v>13</v>
      </c>
      <c r="P28032" s="4" t="s">
        <v>9</v>
      </c>
      <c r="Q28032" s="4" t="s">
        <v>9</v>
      </c>
      <c r="R28032" s="4" t="s">
        <v>14</v>
      </c>
      <c r="S28032" s="4" t="s">
        <v>8</v>
      </c>
      <c r="T28032" s="4" t="s">
        <v>14</v>
      </c>
      <c r="U28032" s="4" t="s">
        <v>14</v>
      </c>
      <c r="V28032" s="4" t="s">
        <v>7</v>
      </c>
    </row>
    <row r="28033" spans="1:22">
      <c r="A28033" t="n">
        <v>236725</v>
      </c>
      <c r="B28033" s="66" t="n">
        <v>19</v>
      </c>
      <c r="C28033" s="7" t="n">
        <v>1601</v>
      </c>
      <c r="D28033" s="7" t="s">
        <v>1372</v>
      </c>
      <c r="E28033" s="7" t="s">
        <v>1373</v>
      </c>
      <c r="F28033" s="7" t="s">
        <v>15</v>
      </c>
      <c r="G28033" s="7" t="n">
        <v>0</v>
      </c>
      <c r="H28033" s="7" t="n">
        <v>1</v>
      </c>
      <c r="I28033" s="7" t="n">
        <v>0</v>
      </c>
      <c r="J28033" s="7" t="n">
        <v>0</v>
      </c>
      <c r="K28033" s="7" t="n">
        <v>0</v>
      </c>
      <c r="L28033" s="7" t="n">
        <v>0</v>
      </c>
      <c r="M28033" s="7" t="n">
        <v>1</v>
      </c>
      <c r="N28033" s="7" t="n">
        <v>1.60000002384186</v>
      </c>
      <c r="O28033" s="7" t="n">
        <v>0.0900000035762787</v>
      </c>
      <c r="P28033" s="7" t="s">
        <v>15</v>
      </c>
      <c r="Q28033" s="7" t="s">
        <v>15</v>
      </c>
      <c r="R28033" s="7" t="n">
        <v>-1</v>
      </c>
      <c r="S28033" s="7" t="n">
        <v>0</v>
      </c>
      <c r="T28033" s="7" t="n">
        <v>0</v>
      </c>
      <c r="U28033" s="7" t="n">
        <v>0</v>
      </c>
      <c r="V28033" s="7" t="n">
        <v>0</v>
      </c>
    </row>
    <row r="28034" spans="1:22">
      <c r="A28034" t="s">
        <v>4</v>
      </c>
      <c r="B28034" s="4" t="s">
        <v>5</v>
      </c>
      <c r="C28034" s="4" t="s">
        <v>7</v>
      </c>
      <c r="D28034" s="4" t="s">
        <v>8</v>
      </c>
      <c r="E28034" s="4" t="s">
        <v>8</v>
      </c>
      <c r="F28034" s="4" t="s">
        <v>9</v>
      </c>
    </row>
    <row r="28035" spans="1:22">
      <c r="A28035" t="n">
        <v>236794</v>
      </c>
      <c r="B28035" s="22" t="n">
        <v>20</v>
      </c>
      <c r="C28035" s="7" t="n">
        <v>0</v>
      </c>
      <c r="D28035" s="7" t="n">
        <v>3</v>
      </c>
      <c r="E28035" s="7" t="n">
        <v>10</v>
      </c>
      <c r="F28035" s="7" t="s">
        <v>96</v>
      </c>
    </row>
    <row r="28036" spans="1:22">
      <c r="A28036" t="s">
        <v>4</v>
      </c>
      <c r="B28036" s="4" t="s">
        <v>5</v>
      </c>
      <c r="C28036" s="4" t="s">
        <v>7</v>
      </c>
    </row>
    <row r="28037" spans="1:22">
      <c r="A28037" t="n">
        <v>236812</v>
      </c>
      <c r="B28037" s="25" t="n">
        <v>16</v>
      </c>
      <c r="C28037" s="7" t="n">
        <v>0</v>
      </c>
    </row>
    <row r="28038" spans="1:22">
      <c r="A28038" t="s">
        <v>4</v>
      </c>
      <c r="B28038" s="4" t="s">
        <v>5</v>
      </c>
      <c r="C28038" s="4" t="s">
        <v>7</v>
      </c>
      <c r="D28038" s="4" t="s">
        <v>8</v>
      </c>
      <c r="E28038" s="4" t="s">
        <v>8</v>
      </c>
      <c r="F28038" s="4" t="s">
        <v>9</v>
      </c>
    </row>
    <row r="28039" spans="1:22">
      <c r="A28039" t="n">
        <v>236815</v>
      </c>
      <c r="B28039" s="22" t="n">
        <v>20</v>
      </c>
      <c r="C28039" s="7" t="n">
        <v>13</v>
      </c>
      <c r="D28039" s="7" t="n">
        <v>3</v>
      </c>
      <c r="E28039" s="7" t="n">
        <v>10</v>
      </c>
      <c r="F28039" s="7" t="s">
        <v>96</v>
      </c>
    </row>
    <row r="28040" spans="1:22">
      <c r="A28040" t="s">
        <v>4</v>
      </c>
      <c r="B28040" s="4" t="s">
        <v>5</v>
      </c>
      <c r="C28040" s="4" t="s">
        <v>7</v>
      </c>
    </row>
    <row r="28041" spans="1:22">
      <c r="A28041" t="n">
        <v>236833</v>
      </c>
      <c r="B28041" s="25" t="n">
        <v>16</v>
      </c>
      <c r="C28041" s="7" t="n">
        <v>0</v>
      </c>
    </row>
    <row r="28042" spans="1:22">
      <c r="A28042" t="s">
        <v>4</v>
      </c>
      <c r="B28042" s="4" t="s">
        <v>5</v>
      </c>
      <c r="C28042" s="4" t="s">
        <v>7</v>
      </c>
      <c r="D28042" s="4" t="s">
        <v>8</v>
      </c>
      <c r="E28042" s="4" t="s">
        <v>8</v>
      </c>
      <c r="F28042" s="4" t="s">
        <v>9</v>
      </c>
    </row>
    <row r="28043" spans="1:22">
      <c r="A28043" t="n">
        <v>236836</v>
      </c>
      <c r="B28043" s="22" t="n">
        <v>20</v>
      </c>
      <c r="C28043" s="7" t="n">
        <v>12</v>
      </c>
      <c r="D28043" s="7" t="n">
        <v>3</v>
      </c>
      <c r="E28043" s="7" t="n">
        <v>10</v>
      </c>
      <c r="F28043" s="7" t="s">
        <v>96</v>
      </c>
    </row>
    <row r="28044" spans="1:22">
      <c r="A28044" t="s">
        <v>4</v>
      </c>
      <c r="B28044" s="4" t="s">
        <v>5</v>
      </c>
      <c r="C28044" s="4" t="s">
        <v>7</v>
      </c>
    </row>
    <row r="28045" spans="1:22">
      <c r="A28045" t="n">
        <v>236854</v>
      </c>
      <c r="B28045" s="25" t="n">
        <v>16</v>
      </c>
      <c r="C28045" s="7" t="n">
        <v>0</v>
      </c>
    </row>
    <row r="28046" spans="1:22">
      <c r="A28046" t="s">
        <v>4</v>
      </c>
      <c r="B28046" s="4" t="s">
        <v>5</v>
      </c>
      <c r="C28046" s="4" t="s">
        <v>7</v>
      </c>
      <c r="D28046" s="4" t="s">
        <v>8</v>
      </c>
      <c r="E28046" s="4" t="s">
        <v>8</v>
      </c>
      <c r="F28046" s="4" t="s">
        <v>9</v>
      </c>
    </row>
    <row r="28047" spans="1:22">
      <c r="A28047" t="n">
        <v>236857</v>
      </c>
      <c r="B28047" s="22" t="n">
        <v>20</v>
      </c>
      <c r="C28047" s="7" t="n">
        <v>17</v>
      </c>
      <c r="D28047" s="7" t="n">
        <v>3</v>
      </c>
      <c r="E28047" s="7" t="n">
        <v>10</v>
      </c>
      <c r="F28047" s="7" t="s">
        <v>96</v>
      </c>
    </row>
    <row r="28048" spans="1:22">
      <c r="A28048" t="s">
        <v>4</v>
      </c>
      <c r="B28048" s="4" t="s">
        <v>5</v>
      </c>
      <c r="C28048" s="4" t="s">
        <v>7</v>
      </c>
    </row>
    <row r="28049" spans="1:22">
      <c r="A28049" t="n">
        <v>236875</v>
      </c>
      <c r="B28049" s="25" t="n">
        <v>16</v>
      </c>
      <c r="C28049" s="7" t="n">
        <v>0</v>
      </c>
    </row>
    <row r="28050" spans="1:22">
      <c r="A28050" t="s">
        <v>4</v>
      </c>
      <c r="B28050" s="4" t="s">
        <v>5</v>
      </c>
      <c r="C28050" s="4" t="s">
        <v>7</v>
      </c>
      <c r="D28050" s="4" t="s">
        <v>8</v>
      </c>
      <c r="E28050" s="4" t="s">
        <v>8</v>
      </c>
      <c r="F28050" s="4" t="s">
        <v>9</v>
      </c>
    </row>
    <row r="28051" spans="1:22">
      <c r="A28051" t="n">
        <v>236878</v>
      </c>
      <c r="B28051" s="22" t="n">
        <v>20</v>
      </c>
      <c r="C28051" s="7" t="n">
        <v>107</v>
      </c>
      <c r="D28051" s="7" t="n">
        <v>3</v>
      </c>
      <c r="E28051" s="7" t="n">
        <v>10</v>
      </c>
      <c r="F28051" s="7" t="s">
        <v>96</v>
      </c>
    </row>
    <row r="28052" spans="1:22">
      <c r="A28052" t="s">
        <v>4</v>
      </c>
      <c r="B28052" s="4" t="s">
        <v>5</v>
      </c>
      <c r="C28052" s="4" t="s">
        <v>7</v>
      </c>
    </row>
    <row r="28053" spans="1:22">
      <c r="A28053" t="n">
        <v>236896</v>
      </c>
      <c r="B28053" s="25" t="n">
        <v>16</v>
      </c>
      <c r="C28053" s="7" t="n">
        <v>0</v>
      </c>
    </row>
    <row r="28054" spans="1:22">
      <c r="A28054" t="s">
        <v>4</v>
      </c>
      <c r="B28054" s="4" t="s">
        <v>5</v>
      </c>
      <c r="C28054" s="4" t="s">
        <v>7</v>
      </c>
      <c r="D28054" s="4" t="s">
        <v>8</v>
      </c>
      <c r="E28054" s="4" t="s">
        <v>8</v>
      </c>
      <c r="F28054" s="4" t="s">
        <v>9</v>
      </c>
    </row>
    <row r="28055" spans="1:22">
      <c r="A28055" t="n">
        <v>236899</v>
      </c>
      <c r="B28055" s="22" t="n">
        <v>20</v>
      </c>
      <c r="C28055" s="7" t="n">
        <v>108</v>
      </c>
      <c r="D28055" s="7" t="n">
        <v>3</v>
      </c>
      <c r="E28055" s="7" t="n">
        <v>10</v>
      </c>
      <c r="F28055" s="7" t="s">
        <v>96</v>
      </c>
    </row>
    <row r="28056" spans="1:22">
      <c r="A28056" t="s">
        <v>4</v>
      </c>
      <c r="B28056" s="4" t="s">
        <v>5</v>
      </c>
      <c r="C28056" s="4" t="s">
        <v>7</v>
      </c>
    </row>
    <row r="28057" spans="1:22">
      <c r="A28057" t="n">
        <v>236917</v>
      </c>
      <c r="B28057" s="25" t="n">
        <v>16</v>
      </c>
      <c r="C28057" s="7" t="n">
        <v>0</v>
      </c>
    </row>
    <row r="28058" spans="1:22">
      <c r="A28058" t="s">
        <v>4</v>
      </c>
      <c r="B28058" s="4" t="s">
        <v>5</v>
      </c>
      <c r="C28058" s="4" t="s">
        <v>7</v>
      </c>
      <c r="D28058" s="4" t="s">
        <v>8</v>
      </c>
      <c r="E28058" s="4" t="s">
        <v>8</v>
      </c>
      <c r="F28058" s="4" t="s">
        <v>9</v>
      </c>
    </row>
    <row r="28059" spans="1:22">
      <c r="A28059" t="n">
        <v>236920</v>
      </c>
      <c r="B28059" s="22" t="n">
        <v>20</v>
      </c>
      <c r="C28059" s="7" t="n">
        <v>90</v>
      </c>
      <c r="D28059" s="7" t="n">
        <v>3</v>
      </c>
      <c r="E28059" s="7" t="n">
        <v>10</v>
      </c>
      <c r="F28059" s="7" t="s">
        <v>96</v>
      </c>
    </row>
    <row r="28060" spans="1:22">
      <c r="A28060" t="s">
        <v>4</v>
      </c>
      <c r="B28060" s="4" t="s">
        <v>5</v>
      </c>
      <c r="C28060" s="4" t="s">
        <v>7</v>
      </c>
    </row>
    <row r="28061" spans="1:22">
      <c r="A28061" t="n">
        <v>236938</v>
      </c>
      <c r="B28061" s="25" t="n">
        <v>16</v>
      </c>
      <c r="C28061" s="7" t="n">
        <v>0</v>
      </c>
    </row>
    <row r="28062" spans="1:22">
      <c r="A28062" t="s">
        <v>4</v>
      </c>
      <c r="B28062" s="4" t="s">
        <v>5</v>
      </c>
      <c r="C28062" s="4" t="s">
        <v>7</v>
      </c>
      <c r="D28062" s="4" t="s">
        <v>8</v>
      </c>
      <c r="E28062" s="4" t="s">
        <v>8</v>
      </c>
      <c r="F28062" s="4" t="s">
        <v>9</v>
      </c>
    </row>
    <row r="28063" spans="1:22">
      <c r="A28063" t="n">
        <v>236941</v>
      </c>
      <c r="B28063" s="22" t="n">
        <v>20</v>
      </c>
      <c r="C28063" s="7" t="n">
        <v>94</v>
      </c>
      <c r="D28063" s="7" t="n">
        <v>3</v>
      </c>
      <c r="E28063" s="7" t="n">
        <v>10</v>
      </c>
      <c r="F28063" s="7" t="s">
        <v>96</v>
      </c>
    </row>
    <row r="28064" spans="1:22">
      <c r="A28064" t="s">
        <v>4</v>
      </c>
      <c r="B28064" s="4" t="s">
        <v>5</v>
      </c>
      <c r="C28064" s="4" t="s">
        <v>7</v>
      </c>
    </row>
    <row r="28065" spans="1:6">
      <c r="A28065" t="n">
        <v>236959</v>
      </c>
      <c r="B28065" s="25" t="n">
        <v>16</v>
      </c>
      <c r="C28065" s="7" t="n">
        <v>0</v>
      </c>
    </row>
    <row r="28066" spans="1:6">
      <c r="A28066" t="s">
        <v>4</v>
      </c>
      <c r="B28066" s="4" t="s">
        <v>5</v>
      </c>
      <c r="C28066" s="4" t="s">
        <v>7</v>
      </c>
      <c r="D28066" s="4" t="s">
        <v>8</v>
      </c>
      <c r="E28066" s="4" t="s">
        <v>8</v>
      </c>
      <c r="F28066" s="4" t="s">
        <v>9</v>
      </c>
    </row>
    <row r="28067" spans="1:6">
      <c r="A28067" t="n">
        <v>236962</v>
      </c>
      <c r="B28067" s="22" t="n">
        <v>20</v>
      </c>
      <c r="C28067" s="7" t="n">
        <v>106</v>
      </c>
      <c r="D28067" s="7" t="n">
        <v>3</v>
      </c>
      <c r="E28067" s="7" t="n">
        <v>10</v>
      </c>
      <c r="F28067" s="7" t="s">
        <v>96</v>
      </c>
    </row>
    <row r="28068" spans="1:6">
      <c r="A28068" t="s">
        <v>4</v>
      </c>
      <c r="B28068" s="4" t="s">
        <v>5</v>
      </c>
      <c r="C28068" s="4" t="s">
        <v>7</v>
      </c>
    </row>
    <row r="28069" spans="1:6">
      <c r="A28069" t="n">
        <v>236980</v>
      </c>
      <c r="B28069" s="25" t="n">
        <v>16</v>
      </c>
      <c r="C28069" s="7" t="n">
        <v>0</v>
      </c>
    </row>
    <row r="28070" spans="1:6">
      <c r="A28070" t="s">
        <v>4</v>
      </c>
      <c r="B28070" s="4" t="s">
        <v>5</v>
      </c>
      <c r="C28070" s="4" t="s">
        <v>7</v>
      </c>
      <c r="D28070" s="4" t="s">
        <v>8</v>
      </c>
      <c r="E28070" s="4" t="s">
        <v>8</v>
      </c>
      <c r="F28070" s="4" t="s">
        <v>9</v>
      </c>
    </row>
    <row r="28071" spans="1:6">
      <c r="A28071" t="n">
        <v>236983</v>
      </c>
      <c r="B28071" s="22" t="n">
        <v>20</v>
      </c>
      <c r="C28071" s="7" t="n">
        <v>1600</v>
      </c>
      <c r="D28071" s="7" t="n">
        <v>3</v>
      </c>
      <c r="E28071" s="7" t="n">
        <v>10</v>
      </c>
      <c r="F28071" s="7" t="s">
        <v>96</v>
      </c>
    </row>
    <row r="28072" spans="1:6">
      <c r="A28072" t="s">
        <v>4</v>
      </c>
      <c r="B28072" s="4" t="s">
        <v>5</v>
      </c>
      <c r="C28072" s="4" t="s">
        <v>7</v>
      </c>
    </row>
    <row r="28073" spans="1:6">
      <c r="A28073" t="n">
        <v>237001</v>
      </c>
      <c r="B28073" s="25" t="n">
        <v>16</v>
      </c>
      <c r="C28073" s="7" t="n">
        <v>0</v>
      </c>
    </row>
    <row r="28074" spans="1:6">
      <c r="A28074" t="s">
        <v>4</v>
      </c>
      <c r="B28074" s="4" t="s">
        <v>5</v>
      </c>
      <c r="C28074" s="4" t="s">
        <v>7</v>
      </c>
      <c r="D28074" s="4" t="s">
        <v>8</v>
      </c>
      <c r="E28074" s="4" t="s">
        <v>8</v>
      </c>
      <c r="F28074" s="4" t="s">
        <v>9</v>
      </c>
    </row>
    <row r="28075" spans="1:6">
      <c r="A28075" t="n">
        <v>237004</v>
      </c>
      <c r="B28075" s="22" t="n">
        <v>20</v>
      </c>
      <c r="C28075" s="7" t="n">
        <v>1601</v>
      </c>
      <c r="D28075" s="7" t="n">
        <v>3</v>
      </c>
      <c r="E28075" s="7" t="n">
        <v>10</v>
      </c>
      <c r="F28075" s="7" t="s">
        <v>96</v>
      </c>
    </row>
    <row r="28076" spans="1:6">
      <c r="A28076" t="s">
        <v>4</v>
      </c>
      <c r="B28076" s="4" t="s">
        <v>5</v>
      </c>
      <c r="C28076" s="4" t="s">
        <v>7</v>
      </c>
    </row>
    <row r="28077" spans="1:6">
      <c r="A28077" t="n">
        <v>237022</v>
      </c>
      <c r="B28077" s="25" t="n">
        <v>16</v>
      </c>
      <c r="C28077" s="7" t="n">
        <v>0</v>
      </c>
    </row>
    <row r="28078" spans="1:6">
      <c r="A28078" t="s">
        <v>4</v>
      </c>
      <c r="B28078" s="4" t="s">
        <v>5</v>
      </c>
      <c r="C28078" s="4" t="s">
        <v>7</v>
      </c>
      <c r="D28078" s="4" t="s">
        <v>14</v>
      </c>
    </row>
    <row r="28079" spans="1:6">
      <c r="A28079" t="n">
        <v>237025</v>
      </c>
      <c r="B28079" s="30" t="n">
        <v>43</v>
      </c>
      <c r="C28079" s="7" t="n">
        <v>1600</v>
      </c>
      <c r="D28079" s="7" t="n">
        <v>128</v>
      </c>
    </row>
    <row r="28080" spans="1:6">
      <c r="A28080" t="s">
        <v>4</v>
      </c>
      <c r="B28080" s="4" t="s">
        <v>5</v>
      </c>
      <c r="C28080" s="4" t="s">
        <v>7</v>
      </c>
      <c r="D28080" s="4" t="s">
        <v>14</v>
      </c>
    </row>
    <row r="28081" spans="1:6">
      <c r="A28081" t="n">
        <v>237032</v>
      </c>
      <c r="B28081" s="30" t="n">
        <v>43</v>
      </c>
      <c r="C28081" s="7" t="n">
        <v>1600</v>
      </c>
      <c r="D28081" s="7" t="n">
        <v>32</v>
      </c>
    </row>
    <row r="28082" spans="1:6">
      <c r="A28082" t="s">
        <v>4</v>
      </c>
      <c r="B28082" s="4" t="s">
        <v>5</v>
      </c>
      <c r="C28082" s="4" t="s">
        <v>7</v>
      </c>
      <c r="D28082" s="4" t="s">
        <v>14</v>
      </c>
    </row>
    <row r="28083" spans="1:6">
      <c r="A28083" t="n">
        <v>237039</v>
      </c>
      <c r="B28083" s="30" t="n">
        <v>43</v>
      </c>
      <c r="C28083" s="7" t="n">
        <v>1601</v>
      </c>
      <c r="D28083" s="7" t="n">
        <v>128</v>
      </c>
    </row>
    <row r="28084" spans="1:6">
      <c r="A28084" t="s">
        <v>4</v>
      </c>
      <c r="B28084" s="4" t="s">
        <v>5</v>
      </c>
      <c r="C28084" s="4" t="s">
        <v>7</v>
      </c>
      <c r="D28084" s="4" t="s">
        <v>14</v>
      </c>
    </row>
    <row r="28085" spans="1:6">
      <c r="A28085" t="n">
        <v>237046</v>
      </c>
      <c r="B28085" s="30" t="n">
        <v>43</v>
      </c>
      <c r="C28085" s="7" t="n">
        <v>1601</v>
      </c>
      <c r="D28085" s="7" t="n">
        <v>32</v>
      </c>
    </row>
    <row r="28086" spans="1:6">
      <c r="A28086" t="s">
        <v>4</v>
      </c>
      <c r="B28086" s="4" t="s">
        <v>5</v>
      </c>
      <c r="C28086" s="4" t="s">
        <v>8</v>
      </c>
      <c r="D28086" s="4" t="s">
        <v>8</v>
      </c>
      <c r="E28086" s="4" t="s">
        <v>9</v>
      </c>
    </row>
    <row r="28087" spans="1:6">
      <c r="A28087" t="n">
        <v>237053</v>
      </c>
      <c r="B28087" s="65" t="n">
        <v>39</v>
      </c>
      <c r="C28087" s="7" t="n">
        <v>21</v>
      </c>
      <c r="D28087" s="7" t="n">
        <v>0</v>
      </c>
      <c r="E28087" s="7" t="s">
        <v>1237</v>
      </c>
    </row>
    <row r="28088" spans="1:6">
      <c r="A28088" t="s">
        <v>4</v>
      </c>
      <c r="B28088" s="4" t="s">
        <v>5</v>
      </c>
      <c r="C28088" s="4" t="s">
        <v>8</v>
      </c>
      <c r="D28088" s="4" t="s">
        <v>7</v>
      </c>
      <c r="E28088" s="4" t="s">
        <v>7</v>
      </c>
      <c r="F28088" s="4" t="s">
        <v>7</v>
      </c>
      <c r="G28088" s="4" t="s">
        <v>7</v>
      </c>
      <c r="H28088" s="4" t="s">
        <v>7</v>
      </c>
      <c r="I28088" s="4" t="s">
        <v>9</v>
      </c>
      <c r="J28088" s="4" t="s">
        <v>13</v>
      </c>
      <c r="K28088" s="4" t="s">
        <v>13</v>
      </c>
      <c r="L28088" s="4" t="s">
        <v>13</v>
      </c>
      <c r="M28088" s="4" t="s">
        <v>14</v>
      </c>
      <c r="N28088" s="4" t="s">
        <v>14</v>
      </c>
      <c r="O28088" s="4" t="s">
        <v>13</v>
      </c>
      <c r="P28088" s="4" t="s">
        <v>13</v>
      </c>
      <c r="Q28088" s="4" t="s">
        <v>13</v>
      </c>
      <c r="R28088" s="4" t="s">
        <v>13</v>
      </c>
      <c r="S28088" s="4" t="s">
        <v>8</v>
      </c>
    </row>
    <row r="28089" spans="1:6">
      <c r="A28089" t="n">
        <v>237062</v>
      </c>
      <c r="B28089" s="65" t="n">
        <v>39</v>
      </c>
      <c r="C28089" s="7" t="n">
        <v>12</v>
      </c>
      <c r="D28089" s="7" t="n">
        <v>65533</v>
      </c>
      <c r="E28089" s="7" t="n">
        <v>200</v>
      </c>
      <c r="F28089" s="7" t="n">
        <v>0</v>
      </c>
      <c r="G28089" s="7" t="n">
        <v>65533</v>
      </c>
      <c r="H28089" s="7" t="n">
        <v>0</v>
      </c>
      <c r="I28089" s="7" t="s">
        <v>15</v>
      </c>
      <c r="J28089" s="7" t="n">
        <v>0</v>
      </c>
      <c r="K28089" s="7" t="n">
        <v>3.51600003242493</v>
      </c>
      <c r="L28089" s="7" t="n">
        <v>86.8119964599609</v>
      </c>
      <c r="M28089" s="7" t="n">
        <v>0</v>
      </c>
      <c r="N28089" s="7" t="n">
        <v>0</v>
      </c>
      <c r="O28089" s="7" t="n">
        <v>0</v>
      </c>
      <c r="P28089" s="7" t="n">
        <v>1</v>
      </c>
      <c r="Q28089" s="7" t="n">
        <v>1</v>
      </c>
      <c r="R28089" s="7" t="n">
        <v>1</v>
      </c>
      <c r="S28089" s="7" t="n">
        <v>100</v>
      </c>
    </row>
    <row r="28090" spans="1:6">
      <c r="A28090" t="s">
        <v>4</v>
      </c>
      <c r="B28090" s="4" t="s">
        <v>5</v>
      </c>
      <c r="C28090" s="4" t="s">
        <v>8</v>
      </c>
      <c r="D28090" s="4" t="s">
        <v>7</v>
      </c>
      <c r="E28090" s="4" t="s">
        <v>8</v>
      </c>
      <c r="F28090" s="4" t="s">
        <v>14</v>
      </c>
      <c r="G28090" s="4" t="s">
        <v>14</v>
      </c>
      <c r="H28090" s="4" t="s">
        <v>14</v>
      </c>
      <c r="I28090" s="4" t="s">
        <v>14</v>
      </c>
    </row>
    <row r="28091" spans="1:6">
      <c r="A28091" t="n">
        <v>237112</v>
      </c>
      <c r="B28091" s="65" t="n">
        <v>39</v>
      </c>
      <c r="C28091" s="7" t="n">
        <v>19</v>
      </c>
      <c r="D28091" s="7" t="n">
        <v>65533</v>
      </c>
      <c r="E28091" s="7" t="n">
        <v>100</v>
      </c>
      <c r="F28091" s="7" t="n">
        <v>1053609165</v>
      </c>
      <c r="G28091" s="7" t="n">
        <v>1050253722</v>
      </c>
      <c r="H28091" s="7" t="n">
        <v>1045220557</v>
      </c>
      <c r="I28091" s="7" t="n">
        <v>1065353216</v>
      </c>
    </row>
    <row r="28092" spans="1:6">
      <c r="A28092" t="s">
        <v>4</v>
      </c>
      <c r="B28092" s="4" t="s">
        <v>5</v>
      </c>
      <c r="C28092" s="4" t="s">
        <v>8</v>
      </c>
      <c r="D28092" s="4" t="s">
        <v>7</v>
      </c>
      <c r="E28092" s="4" t="s">
        <v>8</v>
      </c>
      <c r="F28092" s="4" t="s">
        <v>9</v>
      </c>
      <c r="G28092" s="4" t="s">
        <v>9</v>
      </c>
      <c r="H28092" s="4" t="s">
        <v>9</v>
      </c>
      <c r="I28092" s="4" t="s">
        <v>9</v>
      </c>
      <c r="J28092" s="4" t="s">
        <v>9</v>
      </c>
      <c r="K28092" s="4" t="s">
        <v>9</v>
      </c>
      <c r="L28092" s="4" t="s">
        <v>9</v>
      </c>
      <c r="M28092" s="4" t="s">
        <v>9</v>
      </c>
      <c r="N28092" s="4" t="s">
        <v>9</v>
      </c>
      <c r="O28092" s="4" t="s">
        <v>9</v>
      </c>
      <c r="P28092" s="4" t="s">
        <v>9</v>
      </c>
      <c r="Q28092" s="4" t="s">
        <v>9</v>
      </c>
      <c r="R28092" s="4" t="s">
        <v>9</v>
      </c>
      <c r="S28092" s="4" t="s">
        <v>9</v>
      </c>
      <c r="T28092" s="4" t="s">
        <v>9</v>
      </c>
      <c r="U28092" s="4" t="s">
        <v>9</v>
      </c>
    </row>
    <row r="28093" spans="1:6">
      <c r="A28093" t="n">
        <v>237133</v>
      </c>
      <c r="B28093" s="51" t="n">
        <v>36</v>
      </c>
      <c r="C28093" s="7" t="n">
        <v>8</v>
      </c>
      <c r="D28093" s="7" t="n">
        <v>0</v>
      </c>
      <c r="E28093" s="7" t="n">
        <v>0</v>
      </c>
      <c r="F28093" s="7" t="s">
        <v>1374</v>
      </c>
      <c r="G28093" s="7" t="s">
        <v>15</v>
      </c>
      <c r="H28093" s="7" t="s">
        <v>15</v>
      </c>
      <c r="I28093" s="7" t="s">
        <v>15</v>
      </c>
      <c r="J28093" s="7" t="s">
        <v>15</v>
      </c>
      <c r="K28093" s="7" t="s">
        <v>15</v>
      </c>
      <c r="L28093" s="7" t="s">
        <v>15</v>
      </c>
      <c r="M28093" s="7" t="s">
        <v>15</v>
      </c>
      <c r="N28093" s="7" t="s">
        <v>15</v>
      </c>
      <c r="O28093" s="7" t="s">
        <v>15</v>
      </c>
      <c r="P28093" s="7" t="s">
        <v>15</v>
      </c>
      <c r="Q28093" s="7" t="s">
        <v>15</v>
      </c>
      <c r="R28093" s="7" t="s">
        <v>15</v>
      </c>
      <c r="S28093" s="7" t="s">
        <v>15</v>
      </c>
      <c r="T28093" s="7" t="s">
        <v>15</v>
      </c>
      <c r="U28093" s="7" t="s">
        <v>15</v>
      </c>
    </row>
    <row r="28094" spans="1:6">
      <c r="A28094" t="s">
        <v>4</v>
      </c>
      <c r="B28094" s="4" t="s">
        <v>5</v>
      </c>
      <c r="C28094" s="4" t="s">
        <v>8</v>
      </c>
      <c r="D28094" s="4" t="s">
        <v>7</v>
      </c>
      <c r="E28094" s="4" t="s">
        <v>8</v>
      </c>
      <c r="F28094" s="4" t="s">
        <v>9</v>
      </c>
      <c r="G28094" s="4" t="s">
        <v>9</v>
      </c>
      <c r="H28094" s="4" t="s">
        <v>9</v>
      </c>
      <c r="I28094" s="4" t="s">
        <v>9</v>
      </c>
      <c r="J28094" s="4" t="s">
        <v>9</v>
      </c>
      <c r="K28094" s="4" t="s">
        <v>9</v>
      </c>
      <c r="L28094" s="4" t="s">
        <v>9</v>
      </c>
      <c r="M28094" s="4" t="s">
        <v>9</v>
      </c>
      <c r="N28094" s="4" t="s">
        <v>9</v>
      </c>
      <c r="O28094" s="4" t="s">
        <v>9</v>
      </c>
      <c r="P28094" s="4" t="s">
        <v>9</v>
      </c>
      <c r="Q28094" s="4" t="s">
        <v>9</v>
      </c>
      <c r="R28094" s="4" t="s">
        <v>9</v>
      </c>
      <c r="S28094" s="4" t="s">
        <v>9</v>
      </c>
      <c r="T28094" s="4" t="s">
        <v>9</v>
      </c>
      <c r="U28094" s="4" t="s">
        <v>9</v>
      </c>
    </row>
    <row r="28095" spans="1:6">
      <c r="A28095" t="n">
        <v>237163</v>
      </c>
      <c r="B28095" s="51" t="n">
        <v>36</v>
      </c>
      <c r="C28095" s="7" t="n">
        <v>8</v>
      </c>
      <c r="D28095" s="7" t="n">
        <v>12</v>
      </c>
      <c r="E28095" s="7" t="n">
        <v>0</v>
      </c>
      <c r="F28095" s="7" t="s">
        <v>245</v>
      </c>
      <c r="G28095" s="7" t="s">
        <v>15</v>
      </c>
      <c r="H28095" s="7" t="s">
        <v>15</v>
      </c>
      <c r="I28095" s="7" t="s">
        <v>15</v>
      </c>
      <c r="J28095" s="7" t="s">
        <v>15</v>
      </c>
      <c r="K28095" s="7" t="s">
        <v>15</v>
      </c>
      <c r="L28095" s="7" t="s">
        <v>15</v>
      </c>
      <c r="M28095" s="7" t="s">
        <v>15</v>
      </c>
      <c r="N28095" s="7" t="s">
        <v>15</v>
      </c>
      <c r="O28095" s="7" t="s">
        <v>15</v>
      </c>
      <c r="P28095" s="7" t="s">
        <v>15</v>
      </c>
      <c r="Q28095" s="7" t="s">
        <v>15</v>
      </c>
      <c r="R28095" s="7" t="s">
        <v>15</v>
      </c>
      <c r="S28095" s="7" t="s">
        <v>15</v>
      </c>
      <c r="T28095" s="7" t="s">
        <v>15</v>
      </c>
      <c r="U28095" s="7" t="s">
        <v>15</v>
      </c>
    </row>
    <row r="28096" spans="1:6">
      <c r="A28096" t="s">
        <v>4</v>
      </c>
      <c r="B28096" s="4" t="s">
        <v>5</v>
      </c>
      <c r="C28096" s="4" t="s">
        <v>8</v>
      </c>
      <c r="D28096" s="4" t="s">
        <v>7</v>
      </c>
      <c r="E28096" s="4" t="s">
        <v>8</v>
      </c>
      <c r="F28096" s="4" t="s">
        <v>9</v>
      </c>
      <c r="G28096" s="4" t="s">
        <v>9</v>
      </c>
      <c r="H28096" s="4" t="s">
        <v>9</v>
      </c>
      <c r="I28096" s="4" t="s">
        <v>9</v>
      </c>
      <c r="J28096" s="4" t="s">
        <v>9</v>
      </c>
      <c r="K28096" s="4" t="s">
        <v>9</v>
      </c>
      <c r="L28096" s="4" t="s">
        <v>9</v>
      </c>
      <c r="M28096" s="4" t="s">
        <v>9</v>
      </c>
      <c r="N28096" s="4" t="s">
        <v>9</v>
      </c>
      <c r="O28096" s="4" t="s">
        <v>9</v>
      </c>
      <c r="P28096" s="4" t="s">
        <v>9</v>
      </c>
      <c r="Q28096" s="4" t="s">
        <v>9</v>
      </c>
      <c r="R28096" s="4" t="s">
        <v>9</v>
      </c>
      <c r="S28096" s="4" t="s">
        <v>9</v>
      </c>
      <c r="T28096" s="4" t="s">
        <v>9</v>
      </c>
      <c r="U28096" s="4" t="s">
        <v>9</v>
      </c>
    </row>
    <row r="28097" spans="1:21">
      <c r="A28097" t="n">
        <v>237193</v>
      </c>
      <c r="B28097" s="51" t="n">
        <v>36</v>
      </c>
      <c r="C28097" s="7" t="n">
        <v>8</v>
      </c>
      <c r="D28097" s="7" t="n">
        <v>107</v>
      </c>
      <c r="E28097" s="7" t="n">
        <v>0</v>
      </c>
      <c r="F28097" s="7" t="s">
        <v>248</v>
      </c>
      <c r="G28097" s="7" t="s">
        <v>15</v>
      </c>
      <c r="H28097" s="7" t="s">
        <v>15</v>
      </c>
      <c r="I28097" s="7" t="s">
        <v>15</v>
      </c>
      <c r="J28097" s="7" t="s">
        <v>15</v>
      </c>
      <c r="K28097" s="7" t="s">
        <v>15</v>
      </c>
      <c r="L28097" s="7" t="s">
        <v>15</v>
      </c>
      <c r="M28097" s="7" t="s">
        <v>15</v>
      </c>
      <c r="N28097" s="7" t="s">
        <v>15</v>
      </c>
      <c r="O28097" s="7" t="s">
        <v>15</v>
      </c>
      <c r="P28097" s="7" t="s">
        <v>15</v>
      </c>
      <c r="Q28097" s="7" t="s">
        <v>15</v>
      </c>
      <c r="R28097" s="7" t="s">
        <v>15</v>
      </c>
      <c r="S28097" s="7" t="s">
        <v>15</v>
      </c>
      <c r="T28097" s="7" t="s">
        <v>15</v>
      </c>
      <c r="U28097" s="7" t="s">
        <v>15</v>
      </c>
    </row>
    <row r="28098" spans="1:21">
      <c r="A28098" t="s">
        <v>4</v>
      </c>
      <c r="B28098" s="4" t="s">
        <v>5</v>
      </c>
      <c r="C28098" s="4" t="s">
        <v>8</v>
      </c>
      <c r="D28098" s="4" t="s">
        <v>7</v>
      </c>
      <c r="E28098" s="4" t="s">
        <v>8</v>
      </c>
      <c r="F28098" s="4" t="s">
        <v>9</v>
      </c>
      <c r="G28098" s="4" t="s">
        <v>9</v>
      </c>
      <c r="H28098" s="4" t="s">
        <v>9</v>
      </c>
      <c r="I28098" s="4" t="s">
        <v>9</v>
      </c>
      <c r="J28098" s="4" t="s">
        <v>9</v>
      </c>
      <c r="K28098" s="4" t="s">
        <v>9</v>
      </c>
      <c r="L28098" s="4" t="s">
        <v>9</v>
      </c>
      <c r="M28098" s="4" t="s">
        <v>9</v>
      </c>
      <c r="N28098" s="4" t="s">
        <v>9</v>
      </c>
      <c r="O28098" s="4" t="s">
        <v>9</v>
      </c>
      <c r="P28098" s="4" t="s">
        <v>9</v>
      </c>
      <c r="Q28098" s="4" t="s">
        <v>9</v>
      </c>
      <c r="R28098" s="4" t="s">
        <v>9</v>
      </c>
      <c r="S28098" s="4" t="s">
        <v>9</v>
      </c>
      <c r="T28098" s="4" t="s">
        <v>9</v>
      </c>
      <c r="U28098" s="4" t="s">
        <v>9</v>
      </c>
    </row>
    <row r="28099" spans="1:21">
      <c r="A28099" t="n">
        <v>237226</v>
      </c>
      <c r="B28099" s="51" t="n">
        <v>36</v>
      </c>
      <c r="C28099" s="7" t="n">
        <v>8</v>
      </c>
      <c r="D28099" s="7" t="n">
        <v>108</v>
      </c>
      <c r="E28099" s="7" t="n">
        <v>0</v>
      </c>
      <c r="F28099" s="7" t="s">
        <v>248</v>
      </c>
      <c r="G28099" s="7" t="s">
        <v>15</v>
      </c>
      <c r="H28099" s="7" t="s">
        <v>15</v>
      </c>
      <c r="I28099" s="7" t="s">
        <v>15</v>
      </c>
      <c r="J28099" s="7" t="s">
        <v>15</v>
      </c>
      <c r="K28099" s="7" t="s">
        <v>15</v>
      </c>
      <c r="L28099" s="7" t="s">
        <v>15</v>
      </c>
      <c r="M28099" s="7" t="s">
        <v>15</v>
      </c>
      <c r="N28099" s="7" t="s">
        <v>15</v>
      </c>
      <c r="O28099" s="7" t="s">
        <v>15</v>
      </c>
      <c r="P28099" s="7" t="s">
        <v>15</v>
      </c>
      <c r="Q28099" s="7" t="s">
        <v>15</v>
      </c>
      <c r="R28099" s="7" t="s">
        <v>15</v>
      </c>
      <c r="S28099" s="7" t="s">
        <v>15</v>
      </c>
      <c r="T28099" s="7" t="s">
        <v>15</v>
      </c>
      <c r="U28099" s="7" t="s">
        <v>15</v>
      </c>
    </row>
    <row r="28100" spans="1:21">
      <c r="A28100" t="s">
        <v>4</v>
      </c>
      <c r="B28100" s="4" t="s">
        <v>5</v>
      </c>
      <c r="C28100" s="4" t="s">
        <v>8</v>
      </c>
      <c r="D28100" s="4" t="s">
        <v>7</v>
      </c>
      <c r="E28100" s="4" t="s">
        <v>8</v>
      </c>
      <c r="F28100" s="4" t="s">
        <v>9</v>
      </c>
      <c r="G28100" s="4" t="s">
        <v>9</v>
      </c>
      <c r="H28100" s="4" t="s">
        <v>9</v>
      </c>
      <c r="I28100" s="4" t="s">
        <v>9</v>
      </c>
      <c r="J28100" s="4" t="s">
        <v>9</v>
      </c>
      <c r="K28100" s="4" t="s">
        <v>9</v>
      </c>
      <c r="L28100" s="4" t="s">
        <v>9</v>
      </c>
      <c r="M28100" s="4" t="s">
        <v>9</v>
      </c>
      <c r="N28100" s="4" t="s">
        <v>9</v>
      </c>
      <c r="O28100" s="4" t="s">
        <v>9</v>
      </c>
      <c r="P28100" s="4" t="s">
        <v>9</v>
      </c>
      <c r="Q28100" s="4" t="s">
        <v>9</v>
      </c>
      <c r="R28100" s="4" t="s">
        <v>9</v>
      </c>
      <c r="S28100" s="4" t="s">
        <v>9</v>
      </c>
      <c r="T28100" s="4" t="s">
        <v>9</v>
      </c>
      <c r="U28100" s="4" t="s">
        <v>9</v>
      </c>
    </row>
    <row r="28101" spans="1:21">
      <c r="A28101" t="n">
        <v>237259</v>
      </c>
      <c r="B28101" s="51" t="n">
        <v>36</v>
      </c>
      <c r="C28101" s="7" t="n">
        <v>8</v>
      </c>
      <c r="D28101" s="7" t="n">
        <v>90</v>
      </c>
      <c r="E28101" s="7" t="n">
        <v>0</v>
      </c>
      <c r="F28101" s="7" t="s">
        <v>248</v>
      </c>
      <c r="G28101" s="7" t="s">
        <v>15</v>
      </c>
      <c r="H28101" s="7" t="s">
        <v>15</v>
      </c>
      <c r="I28101" s="7" t="s">
        <v>15</v>
      </c>
      <c r="J28101" s="7" t="s">
        <v>15</v>
      </c>
      <c r="K28101" s="7" t="s">
        <v>15</v>
      </c>
      <c r="L28101" s="7" t="s">
        <v>15</v>
      </c>
      <c r="M28101" s="7" t="s">
        <v>15</v>
      </c>
      <c r="N28101" s="7" t="s">
        <v>15</v>
      </c>
      <c r="O28101" s="7" t="s">
        <v>15</v>
      </c>
      <c r="P28101" s="7" t="s">
        <v>15</v>
      </c>
      <c r="Q28101" s="7" t="s">
        <v>15</v>
      </c>
      <c r="R28101" s="7" t="s">
        <v>15</v>
      </c>
      <c r="S28101" s="7" t="s">
        <v>15</v>
      </c>
      <c r="T28101" s="7" t="s">
        <v>15</v>
      </c>
      <c r="U28101" s="7" t="s">
        <v>15</v>
      </c>
    </row>
    <row r="28102" spans="1:21">
      <c r="A28102" t="s">
        <v>4</v>
      </c>
      <c r="B28102" s="4" t="s">
        <v>5</v>
      </c>
      <c r="C28102" s="4" t="s">
        <v>8</v>
      </c>
      <c r="D28102" s="4" t="s">
        <v>7</v>
      </c>
      <c r="E28102" s="4" t="s">
        <v>8</v>
      </c>
      <c r="F28102" s="4" t="s">
        <v>9</v>
      </c>
      <c r="G28102" s="4" t="s">
        <v>9</v>
      </c>
      <c r="H28102" s="4" t="s">
        <v>9</v>
      </c>
      <c r="I28102" s="4" t="s">
        <v>9</v>
      </c>
      <c r="J28102" s="4" t="s">
        <v>9</v>
      </c>
      <c r="K28102" s="4" t="s">
        <v>9</v>
      </c>
      <c r="L28102" s="4" t="s">
        <v>9</v>
      </c>
      <c r="M28102" s="4" t="s">
        <v>9</v>
      </c>
      <c r="N28102" s="4" t="s">
        <v>9</v>
      </c>
      <c r="O28102" s="4" t="s">
        <v>9</v>
      </c>
      <c r="P28102" s="4" t="s">
        <v>9</v>
      </c>
      <c r="Q28102" s="4" t="s">
        <v>9</v>
      </c>
      <c r="R28102" s="4" t="s">
        <v>9</v>
      </c>
      <c r="S28102" s="4" t="s">
        <v>9</v>
      </c>
      <c r="T28102" s="4" t="s">
        <v>9</v>
      </c>
      <c r="U28102" s="4" t="s">
        <v>9</v>
      </c>
    </row>
    <row r="28103" spans="1:21">
      <c r="A28103" t="n">
        <v>237292</v>
      </c>
      <c r="B28103" s="51" t="n">
        <v>36</v>
      </c>
      <c r="C28103" s="7" t="n">
        <v>8</v>
      </c>
      <c r="D28103" s="7" t="n">
        <v>94</v>
      </c>
      <c r="E28103" s="7" t="n">
        <v>0</v>
      </c>
      <c r="F28103" s="7" t="s">
        <v>248</v>
      </c>
      <c r="G28103" s="7" t="s">
        <v>15</v>
      </c>
      <c r="H28103" s="7" t="s">
        <v>15</v>
      </c>
      <c r="I28103" s="7" t="s">
        <v>15</v>
      </c>
      <c r="J28103" s="7" t="s">
        <v>15</v>
      </c>
      <c r="K28103" s="7" t="s">
        <v>15</v>
      </c>
      <c r="L28103" s="7" t="s">
        <v>15</v>
      </c>
      <c r="M28103" s="7" t="s">
        <v>15</v>
      </c>
      <c r="N28103" s="7" t="s">
        <v>15</v>
      </c>
      <c r="O28103" s="7" t="s">
        <v>15</v>
      </c>
      <c r="P28103" s="7" t="s">
        <v>15</v>
      </c>
      <c r="Q28103" s="7" t="s">
        <v>15</v>
      </c>
      <c r="R28103" s="7" t="s">
        <v>15</v>
      </c>
      <c r="S28103" s="7" t="s">
        <v>15</v>
      </c>
      <c r="T28103" s="7" t="s">
        <v>15</v>
      </c>
      <c r="U28103" s="7" t="s">
        <v>15</v>
      </c>
    </row>
    <row r="28104" spans="1:21">
      <c r="A28104" t="s">
        <v>4</v>
      </c>
      <c r="B28104" s="4" t="s">
        <v>5</v>
      </c>
      <c r="C28104" s="4" t="s">
        <v>8</v>
      </c>
      <c r="D28104" s="4" t="s">
        <v>7</v>
      </c>
      <c r="E28104" s="4" t="s">
        <v>8</v>
      </c>
      <c r="F28104" s="4" t="s">
        <v>9</v>
      </c>
      <c r="G28104" s="4" t="s">
        <v>9</v>
      </c>
      <c r="H28104" s="4" t="s">
        <v>9</v>
      </c>
      <c r="I28104" s="4" t="s">
        <v>9</v>
      </c>
      <c r="J28104" s="4" t="s">
        <v>9</v>
      </c>
      <c r="K28104" s="4" t="s">
        <v>9</v>
      </c>
      <c r="L28104" s="4" t="s">
        <v>9</v>
      </c>
      <c r="M28104" s="4" t="s">
        <v>9</v>
      </c>
      <c r="N28104" s="4" t="s">
        <v>9</v>
      </c>
      <c r="O28104" s="4" t="s">
        <v>9</v>
      </c>
      <c r="P28104" s="4" t="s">
        <v>9</v>
      </c>
      <c r="Q28104" s="4" t="s">
        <v>9</v>
      </c>
      <c r="R28104" s="4" t="s">
        <v>9</v>
      </c>
      <c r="S28104" s="4" t="s">
        <v>9</v>
      </c>
      <c r="T28104" s="4" t="s">
        <v>9</v>
      </c>
      <c r="U28104" s="4" t="s">
        <v>9</v>
      </c>
    </row>
    <row r="28105" spans="1:21">
      <c r="A28105" t="n">
        <v>237325</v>
      </c>
      <c r="B28105" s="51" t="n">
        <v>36</v>
      </c>
      <c r="C28105" s="7" t="n">
        <v>8</v>
      </c>
      <c r="D28105" s="7" t="n">
        <v>106</v>
      </c>
      <c r="E28105" s="7" t="n">
        <v>0</v>
      </c>
      <c r="F28105" s="7" t="s">
        <v>248</v>
      </c>
      <c r="G28105" s="7" t="s">
        <v>15</v>
      </c>
      <c r="H28105" s="7" t="s">
        <v>15</v>
      </c>
      <c r="I28105" s="7" t="s">
        <v>15</v>
      </c>
      <c r="J28105" s="7" t="s">
        <v>15</v>
      </c>
      <c r="K28105" s="7" t="s">
        <v>15</v>
      </c>
      <c r="L28105" s="7" t="s">
        <v>15</v>
      </c>
      <c r="M28105" s="7" t="s">
        <v>15</v>
      </c>
      <c r="N28105" s="7" t="s">
        <v>15</v>
      </c>
      <c r="O28105" s="7" t="s">
        <v>15</v>
      </c>
      <c r="P28105" s="7" t="s">
        <v>15</v>
      </c>
      <c r="Q28105" s="7" t="s">
        <v>15</v>
      </c>
      <c r="R28105" s="7" t="s">
        <v>15</v>
      </c>
      <c r="S28105" s="7" t="s">
        <v>15</v>
      </c>
      <c r="T28105" s="7" t="s">
        <v>15</v>
      </c>
      <c r="U28105" s="7" t="s">
        <v>15</v>
      </c>
    </row>
    <row r="28106" spans="1:21">
      <c r="A28106" t="s">
        <v>4</v>
      </c>
      <c r="B28106" s="4" t="s">
        <v>5</v>
      </c>
      <c r="C28106" s="4" t="s">
        <v>8</v>
      </c>
      <c r="D28106" s="4" t="s">
        <v>9</v>
      </c>
    </row>
    <row r="28107" spans="1:21">
      <c r="A28107" t="n">
        <v>237358</v>
      </c>
      <c r="B28107" s="9" t="n">
        <v>2</v>
      </c>
      <c r="C28107" s="7" t="n">
        <v>10</v>
      </c>
      <c r="D28107" s="7" t="s">
        <v>191</v>
      </c>
    </row>
    <row r="28108" spans="1:21">
      <c r="A28108" t="s">
        <v>4</v>
      </c>
      <c r="B28108" s="4" t="s">
        <v>5</v>
      </c>
      <c r="C28108" s="4" t="s">
        <v>8</v>
      </c>
      <c r="D28108" s="4" t="s">
        <v>9</v>
      </c>
      <c r="E28108" s="4" t="s">
        <v>7</v>
      </c>
    </row>
    <row r="28109" spans="1:21">
      <c r="A28109" t="n">
        <v>237384</v>
      </c>
      <c r="B28109" s="18" t="n">
        <v>94</v>
      </c>
      <c r="C28109" s="7" t="n">
        <v>0</v>
      </c>
      <c r="D28109" s="7" t="s">
        <v>1375</v>
      </c>
      <c r="E28109" s="7" t="n">
        <v>1</v>
      </c>
    </row>
    <row r="28110" spans="1:21">
      <c r="A28110" t="s">
        <v>4</v>
      </c>
      <c r="B28110" s="4" t="s">
        <v>5</v>
      </c>
      <c r="C28110" s="4" t="s">
        <v>8</v>
      </c>
      <c r="D28110" s="4" t="s">
        <v>9</v>
      </c>
      <c r="E28110" s="4" t="s">
        <v>7</v>
      </c>
    </row>
    <row r="28111" spans="1:21">
      <c r="A28111" t="n">
        <v>237397</v>
      </c>
      <c r="B28111" s="18" t="n">
        <v>94</v>
      </c>
      <c r="C28111" s="7" t="n">
        <v>0</v>
      </c>
      <c r="D28111" s="7" t="s">
        <v>1375</v>
      </c>
      <c r="E28111" s="7" t="n">
        <v>2</v>
      </c>
    </row>
    <row r="28112" spans="1:21">
      <c r="A28112" t="s">
        <v>4</v>
      </c>
      <c r="B28112" s="4" t="s">
        <v>5</v>
      </c>
      <c r="C28112" s="4" t="s">
        <v>8</v>
      </c>
      <c r="D28112" s="4" t="s">
        <v>9</v>
      </c>
      <c r="E28112" s="4" t="s">
        <v>7</v>
      </c>
    </row>
    <row r="28113" spans="1:21">
      <c r="A28113" t="n">
        <v>237410</v>
      </c>
      <c r="B28113" s="18" t="n">
        <v>94</v>
      </c>
      <c r="C28113" s="7" t="n">
        <v>1</v>
      </c>
      <c r="D28113" s="7" t="s">
        <v>1375</v>
      </c>
      <c r="E28113" s="7" t="n">
        <v>4</v>
      </c>
    </row>
    <row r="28114" spans="1:21">
      <c r="A28114" t="s">
        <v>4</v>
      </c>
      <c r="B28114" s="4" t="s">
        <v>5</v>
      </c>
      <c r="C28114" s="4" t="s">
        <v>8</v>
      </c>
      <c r="D28114" s="4" t="s">
        <v>9</v>
      </c>
    </row>
    <row r="28115" spans="1:21">
      <c r="A28115" t="n">
        <v>237423</v>
      </c>
      <c r="B28115" s="18" t="n">
        <v>94</v>
      </c>
      <c r="C28115" s="7" t="n">
        <v>5</v>
      </c>
      <c r="D28115" s="7" t="s">
        <v>1375</v>
      </c>
    </row>
    <row r="28116" spans="1:21">
      <c r="A28116" t="s">
        <v>4</v>
      </c>
      <c r="B28116" s="4" t="s">
        <v>5</v>
      </c>
      <c r="C28116" s="4" t="s">
        <v>8</v>
      </c>
      <c r="D28116" s="4" t="s">
        <v>9</v>
      </c>
    </row>
    <row r="28117" spans="1:21">
      <c r="A28117" t="n">
        <v>237434</v>
      </c>
      <c r="B28117" s="100" t="n">
        <v>38</v>
      </c>
      <c r="C28117" s="7" t="n">
        <v>0</v>
      </c>
      <c r="D28117" s="7" t="s">
        <v>1331</v>
      </c>
    </row>
    <row r="28118" spans="1:21">
      <c r="A28118" t="s">
        <v>4</v>
      </c>
      <c r="B28118" s="4" t="s">
        <v>5</v>
      </c>
      <c r="C28118" s="4" t="s">
        <v>8</v>
      </c>
      <c r="D28118" s="4" t="s">
        <v>7</v>
      </c>
      <c r="E28118" s="4" t="s">
        <v>9</v>
      </c>
      <c r="F28118" s="4" t="s">
        <v>9</v>
      </c>
      <c r="G28118" s="4" t="s">
        <v>14</v>
      </c>
      <c r="H28118" s="4" t="s">
        <v>14</v>
      </c>
      <c r="I28118" s="4" t="s">
        <v>14</v>
      </c>
      <c r="J28118" s="4" t="s">
        <v>14</v>
      </c>
      <c r="K28118" s="4" t="s">
        <v>14</v>
      </c>
      <c r="L28118" s="4" t="s">
        <v>14</v>
      </c>
      <c r="M28118" s="4" t="s">
        <v>14</v>
      </c>
      <c r="N28118" s="4" t="s">
        <v>14</v>
      </c>
      <c r="O28118" s="4" t="s">
        <v>14</v>
      </c>
    </row>
    <row r="28119" spans="1:21">
      <c r="A28119" t="n">
        <v>237445</v>
      </c>
      <c r="B28119" s="101" t="n">
        <v>37</v>
      </c>
      <c r="C28119" s="7" t="n">
        <v>0</v>
      </c>
      <c r="D28119" s="7" t="n">
        <v>12</v>
      </c>
      <c r="E28119" s="7" t="s">
        <v>1331</v>
      </c>
      <c r="F28119" s="7" t="s">
        <v>1332</v>
      </c>
      <c r="G28119" s="7" t="n">
        <v>0</v>
      </c>
      <c r="H28119" s="7" t="n">
        <v>0</v>
      </c>
      <c r="I28119" s="7" t="n">
        <v>0</v>
      </c>
      <c r="J28119" s="7" t="n">
        <v>0</v>
      </c>
      <c r="K28119" s="7" t="n">
        <v>0</v>
      </c>
      <c r="L28119" s="7" t="n">
        <v>0</v>
      </c>
      <c r="M28119" s="7" t="n">
        <v>1065353216</v>
      </c>
      <c r="N28119" s="7" t="n">
        <v>1065353216</v>
      </c>
      <c r="O28119" s="7" t="n">
        <v>1065353216</v>
      </c>
    </row>
    <row r="28120" spans="1:21">
      <c r="A28120" t="s">
        <v>4</v>
      </c>
      <c r="B28120" s="4" t="s">
        <v>5</v>
      </c>
      <c r="C28120" s="4" t="s">
        <v>8</v>
      </c>
      <c r="D28120" s="4" t="s">
        <v>7</v>
      </c>
      <c r="E28120" s="4" t="s">
        <v>9</v>
      </c>
      <c r="F28120" s="4" t="s">
        <v>9</v>
      </c>
      <c r="G28120" s="4" t="s">
        <v>8</v>
      </c>
    </row>
    <row r="28121" spans="1:21">
      <c r="A28121" t="n">
        <v>237505</v>
      </c>
      <c r="B28121" s="102" t="n">
        <v>32</v>
      </c>
      <c r="C28121" s="7" t="n">
        <v>0</v>
      </c>
      <c r="D28121" s="7" t="n">
        <v>12</v>
      </c>
      <c r="E28121" s="7" t="s">
        <v>15</v>
      </c>
      <c r="F28121" s="7" t="s">
        <v>1332</v>
      </c>
      <c r="G28121" s="7" t="n">
        <v>1</v>
      </c>
    </row>
    <row r="28122" spans="1:21">
      <c r="A28122" t="s">
        <v>4</v>
      </c>
      <c r="B28122" s="4" t="s">
        <v>5</v>
      </c>
      <c r="C28122" s="4" t="s">
        <v>7</v>
      </c>
      <c r="D28122" s="4" t="s">
        <v>8</v>
      </c>
      <c r="E28122" s="4" t="s">
        <v>8</v>
      </c>
      <c r="F28122" s="4" t="s">
        <v>9</v>
      </c>
    </row>
    <row r="28123" spans="1:21">
      <c r="A28123" t="n">
        <v>237522</v>
      </c>
      <c r="B28123" s="59" t="n">
        <v>47</v>
      </c>
      <c r="C28123" s="7" t="n">
        <v>107</v>
      </c>
      <c r="D28123" s="7" t="n">
        <v>0</v>
      </c>
      <c r="E28123" s="7" t="n">
        <v>0</v>
      </c>
      <c r="F28123" s="7" t="s">
        <v>249</v>
      </c>
    </row>
    <row r="28124" spans="1:21">
      <c r="A28124" t="s">
        <v>4</v>
      </c>
      <c r="B28124" s="4" t="s">
        <v>5</v>
      </c>
      <c r="C28124" s="4" t="s">
        <v>7</v>
      </c>
      <c r="D28124" s="4" t="s">
        <v>8</v>
      </c>
      <c r="E28124" s="4" t="s">
        <v>8</v>
      </c>
      <c r="F28124" s="4" t="s">
        <v>9</v>
      </c>
    </row>
    <row r="28125" spans="1:21">
      <c r="A28125" t="n">
        <v>237543</v>
      </c>
      <c r="B28125" s="59" t="n">
        <v>47</v>
      </c>
      <c r="C28125" s="7" t="n">
        <v>108</v>
      </c>
      <c r="D28125" s="7" t="n">
        <v>0</v>
      </c>
      <c r="E28125" s="7" t="n">
        <v>0</v>
      </c>
      <c r="F28125" s="7" t="s">
        <v>249</v>
      </c>
    </row>
    <row r="28126" spans="1:21">
      <c r="A28126" t="s">
        <v>4</v>
      </c>
      <c r="B28126" s="4" t="s">
        <v>5</v>
      </c>
      <c r="C28126" s="4" t="s">
        <v>7</v>
      </c>
      <c r="D28126" s="4" t="s">
        <v>8</v>
      </c>
      <c r="E28126" s="4" t="s">
        <v>8</v>
      </c>
      <c r="F28126" s="4" t="s">
        <v>9</v>
      </c>
    </row>
    <row r="28127" spans="1:21">
      <c r="A28127" t="n">
        <v>237564</v>
      </c>
      <c r="B28127" s="59" t="n">
        <v>47</v>
      </c>
      <c r="C28127" s="7" t="n">
        <v>90</v>
      </c>
      <c r="D28127" s="7" t="n">
        <v>0</v>
      </c>
      <c r="E28127" s="7" t="n">
        <v>0</v>
      </c>
      <c r="F28127" s="7" t="s">
        <v>249</v>
      </c>
    </row>
    <row r="28128" spans="1:21">
      <c r="A28128" t="s">
        <v>4</v>
      </c>
      <c r="B28128" s="4" t="s">
        <v>5</v>
      </c>
      <c r="C28128" s="4" t="s">
        <v>7</v>
      </c>
      <c r="D28128" s="4" t="s">
        <v>8</v>
      </c>
      <c r="E28128" s="4" t="s">
        <v>8</v>
      </c>
      <c r="F28128" s="4" t="s">
        <v>9</v>
      </c>
    </row>
    <row r="28129" spans="1:15">
      <c r="A28129" t="n">
        <v>237585</v>
      </c>
      <c r="B28129" s="59" t="n">
        <v>47</v>
      </c>
      <c r="C28129" s="7" t="n">
        <v>94</v>
      </c>
      <c r="D28129" s="7" t="n">
        <v>0</v>
      </c>
      <c r="E28129" s="7" t="n">
        <v>0</v>
      </c>
      <c r="F28129" s="7" t="s">
        <v>249</v>
      </c>
    </row>
    <row r="28130" spans="1:15">
      <c r="A28130" t="s">
        <v>4</v>
      </c>
      <c r="B28130" s="4" t="s">
        <v>5</v>
      </c>
      <c r="C28130" s="4" t="s">
        <v>7</v>
      </c>
      <c r="D28130" s="4" t="s">
        <v>8</v>
      </c>
      <c r="E28130" s="4" t="s">
        <v>8</v>
      </c>
      <c r="F28130" s="4" t="s">
        <v>9</v>
      </c>
    </row>
    <row r="28131" spans="1:15">
      <c r="A28131" t="n">
        <v>237606</v>
      </c>
      <c r="B28131" s="59" t="n">
        <v>47</v>
      </c>
      <c r="C28131" s="7" t="n">
        <v>106</v>
      </c>
      <c r="D28131" s="7" t="n">
        <v>0</v>
      </c>
      <c r="E28131" s="7" t="n">
        <v>0</v>
      </c>
      <c r="F28131" s="7" t="s">
        <v>249</v>
      </c>
    </row>
    <row r="28132" spans="1:15">
      <c r="A28132" t="s">
        <v>4</v>
      </c>
      <c r="B28132" s="4" t="s">
        <v>5</v>
      </c>
      <c r="C28132" s="4" t="s">
        <v>7</v>
      </c>
      <c r="D28132" s="4" t="s">
        <v>13</v>
      </c>
      <c r="E28132" s="4" t="s">
        <v>13</v>
      </c>
      <c r="F28132" s="4" t="s">
        <v>13</v>
      </c>
      <c r="G28132" s="4" t="s">
        <v>13</v>
      </c>
    </row>
    <row r="28133" spans="1:15">
      <c r="A28133" t="n">
        <v>237627</v>
      </c>
      <c r="B28133" s="46" t="n">
        <v>46</v>
      </c>
      <c r="C28133" s="7" t="n">
        <v>0</v>
      </c>
      <c r="D28133" s="7" t="n">
        <v>100</v>
      </c>
      <c r="E28133" s="7" t="n">
        <v>0</v>
      </c>
      <c r="F28133" s="7" t="n">
        <v>-100.349998474121</v>
      </c>
      <c r="G28133" s="7" t="n">
        <v>0</v>
      </c>
    </row>
    <row r="28134" spans="1:15">
      <c r="A28134" t="s">
        <v>4</v>
      </c>
      <c r="B28134" s="4" t="s">
        <v>5</v>
      </c>
      <c r="C28134" s="4" t="s">
        <v>7</v>
      </c>
      <c r="D28134" s="4" t="s">
        <v>13</v>
      </c>
      <c r="E28134" s="4" t="s">
        <v>13</v>
      </c>
      <c r="F28134" s="4" t="s">
        <v>13</v>
      </c>
      <c r="G28134" s="4" t="s">
        <v>13</v>
      </c>
    </row>
    <row r="28135" spans="1:15">
      <c r="A28135" t="n">
        <v>237646</v>
      </c>
      <c r="B28135" s="46" t="n">
        <v>46</v>
      </c>
      <c r="C28135" s="7" t="n">
        <v>13</v>
      </c>
      <c r="D28135" s="7" t="n">
        <v>-0.0500000007450581</v>
      </c>
      <c r="E28135" s="7" t="n">
        <v>2.10999989509583</v>
      </c>
      <c r="F28135" s="7" t="n">
        <v>45.1500015258789</v>
      </c>
      <c r="G28135" s="7" t="n">
        <v>0</v>
      </c>
    </row>
    <row r="28136" spans="1:15">
      <c r="A28136" t="s">
        <v>4</v>
      </c>
      <c r="B28136" s="4" t="s">
        <v>5</v>
      </c>
      <c r="C28136" s="4" t="s">
        <v>7</v>
      </c>
      <c r="D28136" s="4" t="s">
        <v>13</v>
      </c>
      <c r="E28136" s="4" t="s">
        <v>13</v>
      </c>
      <c r="F28136" s="4" t="s">
        <v>13</v>
      </c>
      <c r="G28136" s="4" t="s">
        <v>13</v>
      </c>
    </row>
    <row r="28137" spans="1:15">
      <c r="A28137" t="n">
        <v>237665</v>
      </c>
      <c r="B28137" s="46" t="n">
        <v>46</v>
      </c>
      <c r="C28137" s="7" t="n">
        <v>12</v>
      </c>
      <c r="D28137" s="7" t="n">
        <v>0</v>
      </c>
      <c r="E28137" s="7" t="n">
        <v>0</v>
      </c>
      <c r="F28137" s="7" t="n">
        <v>50.9199981689453</v>
      </c>
      <c r="G28137" s="7" t="n">
        <v>0</v>
      </c>
    </row>
    <row r="28138" spans="1:15">
      <c r="A28138" t="s">
        <v>4</v>
      </c>
      <c r="B28138" s="4" t="s">
        <v>5</v>
      </c>
      <c r="C28138" s="4" t="s">
        <v>7</v>
      </c>
      <c r="D28138" s="4" t="s">
        <v>13</v>
      </c>
      <c r="E28138" s="4" t="s">
        <v>13</v>
      </c>
      <c r="F28138" s="4" t="s">
        <v>13</v>
      </c>
      <c r="G28138" s="4" t="s">
        <v>13</v>
      </c>
    </row>
    <row r="28139" spans="1:15">
      <c r="A28139" t="n">
        <v>237684</v>
      </c>
      <c r="B28139" s="46" t="n">
        <v>46</v>
      </c>
      <c r="C28139" s="7" t="n">
        <v>17</v>
      </c>
      <c r="D28139" s="7" t="n">
        <v>-1</v>
      </c>
      <c r="E28139" s="7" t="n">
        <v>2.10999989509583</v>
      </c>
      <c r="F28139" s="7" t="n">
        <v>44.7999992370605</v>
      </c>
      <c r="G28139" s="7" t="n">
        <v>0</v>
      </c>
    </row>
    <row r="28140" spans="1:15">
      <c r="A28140" t="s">
        <v>4</v>
      </c>
      <c r="B28140" s="4" t="s">
        <v>5</v>
      </c>
      <c r="C28140" s="4" t="s">
        <v>7</v>
      </c>
      <c r="D28140" s="4" t="s">
        <v>13</v>
      </c>
      <c r="E28140" s="4" t="s">
        <v>13</v>
      </c>
      <c r="F28140" s="4" t="s">
        <v>13</v>
      </c>
      <c r="G28140" s="4" t="s">
        <v>13</v>
      </c>
    </row>
    <row r="28141" spans="1:15">
      <c r="A28141" t="n">
        <v>237703</v>
      </c>
      <c r="B28141" s="46" t="n">
        <v>46</v>
      </c>
      <c r="C28141" s="7" t="n">
        <v>107</v>
      </c>
      <c r="D28141" s="7" t="n">
        <v>-6.69999980926514</v>
      </c>
      <c r="E28141" s="7" t="n">
        <v>0</v>
      </c>
      <c r="F28141" s="7" t="n">
        <v>48.7000007629395</v>
      </c>
      <c r="G28141" s="7" t="n">
        <v>315</v>
      </c>
    </row>
    <row r="28142" spans="1:15">
      <c r="A28142" t="s">
        <v>4</v>
      </c>
      <c r="B28142" s="4" t="s">
        <v>5</v>
      </c>
      <c r="C28142" s="4" t="s">
        <v>7</v>
      </c>
      <c r="D28142" s="4" t="s">
        <v>13</v>
      </c>
      <c r="E28142" s="4" t="s">
        <v>13</v>
      </c>
      <c r="F28142" s="4" t="s">
        <v>13</v>
      </c>
      <c r="G28142" s="4" t="s">
        <v>13</v>
      </c>
    </row>
    <row r="28143" spans="1:15">
      <c r="A28143" t="n">
        <v>237722</v>
      </c>
      <c r="B28143" s="46" t="n">
        <v>46</v>
      </c>
      <c r="C28143" s="7" t="n">
        <v>108</v>
      </c>
      <c r="D28143" s="7" t="n">
        <v>6.69999980926514</v>
      </c>
      <c r="E28143" s="7" t="n">
        <v>0</v>
      </c>
      <c r="F28143" s="7" t="n">
        <v>48.7000007629395</v>
      </c>
      <c r="G28143" s="7" t="n">
        <v>45</v>
      </c>
    </row>
    <row r="28144" spans="1:15">
      <c r="A28144" t="s">
        <v>4</v>
      </c>
      <c r="B28144" s="4" t="s">
        <v>5</v>
      </c>
      <c r="C28144" s="4" t="s">
        <v>7</v>
      </c>
      <c r="D28144" s="4" t="s">
        <v>13</v>
      </c>
      <c r="E28144" s="4" t="s">
        <v>13</v>
      </c>
      <c r="F28144" s="4" t="s">
        <v>13</v>
      </c>
      <c r="G28144" s="4" t="s">
        <v>13</v>
      </c>
    </row>
    <row r="28145" spans="1:7">
      <c r="A28145" t="n">
        <v>237741</v>
      </c>
      <c r="B28145" s="46" t="n">
        <v>46</v>
      </c>
      <c r="C28145" s="7" t="n">
        <v>90</v>
      </c>
      <c r="D28145" s="7" t="n">
        <v>-8.05000019073486</v>
      </c>
      <c r="E28145" s="7" t="n">
        <v>0</v>
      </c>
      <c r="F28145" s="7" t="n">
        <v>46</v>
      </c>
      <c r="G28145" s="7" t="n">
        <v>270</v>
      </c>
    </row>
    <row r="28146" spans="1:7">
      <c r="A28146" t="s">
        <v>4</v>
      </c>
      <c r="B28146" s="4" t="s">
        <v>5</v>
      </c>
      <c r="C28146" s="4" t="s">
        <v>7</v>
      </c>
      <c r="D28146" s="4" t="s">
        <v>13</v>
      </c>
      <c r="E28146" s="4" t="s">
        <v>13</v>
      </c>
      <c r="F28146" s="4" t="s">
        <v>13</v>
      </c>
      <c r="G28146" s="4" t="s">
        <v>13</v>
      </c>
    </row>
    <row r="28147" spans="1:7">
      <c r="A28147" t="n">
        <v>237760</v>
      </c>
      <c r="B28147" s="46" t="n">
        <v>46</v>
      </c>
      <c r="C28147" s="7" t="n">
        <v>94</v>
      </c>
      <c r="D28147" s="7" t="n">
        <v>3.70000004768372</v>
      </c>
      <c r="E28147" s="7" t="n">
        <v>0</v>
      </c>
      <c r="F28147" s="7" t="n">
        <v>50.0999984741211</v>
      </c>
      <c r="G28147" s="7" t="n">
        <v>0</v>
      </c>
    </row>
    <row r="28148" spans="1:7">
      <c r="A28148" t="s">
        <v>4</v>
      </c>
      <c r="B28148" s="4" t="s">
        <v>5</v>
      </c>
      <c r="C28148" s="4" t="s">
        <v>7</v>
      </c>
      <c r="D28148" s="4" t="s">
        <v>13</v>
      </c>
      <c r="E28148" s="4" t="s">
        <v>13</v>
      </c>
      <c r="F28148" s="4" t="s">
        <v>13</v>
      </c>
      <c r="G28148" s="4" t="s">
        <v>13</v>
      </c>
    </row>
    <row r="28149" spans="1:7">
      <c r="A28149" t="n">
        <v>237779</v>
      </c>
      <c r="B28149" s="46" t="n">
        <v>46</v>
      </c>
      <c r="C28149" s="7" t="n">
        <v>106</v>
      </c>
      <c r="D28149" s="7" t="n">
        <v>-3.70000004768372</v>
      </c>
      <c r="E28149" s="7" t="n">
        <v>0</v>
      </c>
      <c r="F28149" s="7" t="n">
        <v>50.2000007629395</v>
      </c>
      <c r="G28149" s="7" t="n">
        <v>0</v>
      </c>
    </row>
    <row r="28150" spans="1:7">
      <c r="A28150" t="s">
        <v>4</v>
      </c>
      <c r="B28150" s="4" t="s">
        <v>5</v>
      </c>
      <c r="C28150" s="4" t="s">
        <v>8</v>
      </c>
      <c r="D28150" s="4" t="s">
        <v>8</v>
      </c>
      <c r="E28150" s="4" t="s">
        <v>13</v>
      </c>
      <c r="F28150" s="4" t="s">
        <v>13</v>
      </c>
      <c r="G28150" s="4" t="s">
        <v>13</v>
      </c>
      <c r="H28150" s="4" t="s">
        <v>7</v>
      </c>
    </row>
    <row r="28151" spans="1:7">
      <c r="A28151" t="n">
        <v>237798</v>
      </c>
      <c r="B28151" s="31" t="n">
        <v>45</v>
      </c>
      <c r="C28151" s="7" t="n">
        <v>2</v>
      </c>
      <c r="D28151" s="7" t="n">
        <v>3</v>
      </c>
      <c r="E28151" s="7" t="n">
        <v>100</v>
      </c>
      <c r="F28151" s="7" t="n">
        <v>1</v>
      </c>
      <c r="G28151" s="7" t="n">
        <v>-100.150001525879</v>
      </c>
      <c r="H28151" s="7" t="n">
        <v>0</v>
      </c>
    </row>
    <row r="28152" spans="1:7">
      <c r="A28152" t="s">
        <v>4</v>
      </c>
      <c r="B28152" s="4" t="s">
        <v>5</v>
      </c>
      <c r="C28152" s="4" t="s">
        <v>8</v>
      </c>
      <c r="D28152" s="4" t="s">
        <v>8</v>
      </c>
      <c r="E28152" s="4" t="s">
        <v>13</v>
      </c>
      <c r="F28152" s="4" t="s">
        <v>13</v>
      </c>
      <c r="G28152" s="4" t="s">
        <v>13</v>
      </c>
      <c r="H28152" s="4" t="s">
        <v>7</v>
      </c>
      <c r="I28152" s="4" t="s">
        <v>8</v>
      </c>
    </row>
    <row r="28153" spans="1:7">
      <c r="A28153" t="n">
        <v>237815</v>
      </c>
      <c r="B28153" s="31" t="n">
        <v>45</v>
      </c>
      <c r="C28153" s="7" t="n">
        <v>4</v>
      </c>
      <c r="D28153" s="7" t="n">
        <v>3</v>
      </c>
      <c r="E28153" s="7" t="n">
        <v>10.1999998092651</v>
      </c>
      <c r="F28153" s="7" t="n">
        <v>310</v>
      </c>
      <c r="G28153" s="7" t="n">
        <v>0</v>
      </c>
      <c r="H28153" s="7" t="n">
        <v>0</v>
      </c>
      <c r="I28153" s="7" t="n">
        <v>0</v>
      </c>
    </row>
    <row r="28154" spans="1:7">
      <c r="A28154" t="s">
        <v>4</v>
      </c>
      <c r="B28154" s="4" t="s">
        <v>5</v>
      </c>
      <c r="C28154" s="4" t="s">
        <v>8</v>
      </c>
      <c r="D28154" s="4" t="s">
        <v>8</v>
      </c>
      <c r="E28154" s="4" t="s">
        <v>13</v>
      </c>
      <c r="F28154" s="4" t="s">
        <v>7</v>
      </c>
    </row>
    <row r="28155" spans="1:7">
      <c r="A28155" t="n">
        <v>237833</v>
      </c>
      <c r="B28155" s="31" t="n">
        <v>45</v>
      </c>
      <c r="C28155" s="7" t="n">
        <v>5</v>
      </c>
      <c r="D28155" s="7" t="n">
        <v>3</v>
      </c>
      <c r="E28155" s="7" t="n">
        <v>2.5</v>
      </c>
      <c r="F28155" s="7" t="n">
        <v>0</v>
      </c>
    </row>
    <row r="28156" spans="1:7">
      <c r="A28156" t="s">
        <v>4</v>
      </c>
      <c r="B28156" s="4" t="s">
        <v>5</v>
      </c>
      <c r="C28156" s="4" t="s">
        <v>8</v>
      </c>
      <c r="D28156" s="4" t="s">
        <v>8</v>
      </c>
      <c r="E28156" s="4" t="s">
        <v>13</v>
      </c>
      <c r="F28156" s="4" t="s">
        <v>7</v>
      </c>
    </row>
    <row r="28157" spans="1:7">
      <c r="A28157" t="n">
        <v>237842</v>
      </c>
      <c r="B28157" s="31" t="n">
        <v>45</v>
      </c>
      <c r="C28157" s="7" t="n">
        <v>11</v>
      </c>
      <c r="D28157" s="7" t="n">
        <v>3</v>
      </c>
      <c r="E28157" s="7" t="n">
        <v>34</v>
      </c>
      <c r="F28157" s="7" t="n">
        <v>0</v>
      </c>
    </row>
    <row r="28158" spans="1:7">
      <c r="A28158" t="s">
        <v>4</v>
      </c>
      <c r="B28158" s="4" t="s">
        <v>5</v>
      </c>
      <c r="C28158" s="4" t="s">
        <v>8</v>
      </c>
      <c r="D28158" s="4" t="s">
        <v>8</v>
      </c>
      <c r="E28158" s="4" t="s">
        <v>13</v>
      </c>
      <c r="F28158" s="4" t="s">
        <v>13</v>
      </c>
      <c r="G28158" s="4" t="s">
        <v>13</v>
      </c>
      <c r="H28158" s="4" t="s">
        <v>7</v>
      </c>
    </row>
    <row r="28159" spans="1:7">
      <c r="A28159" t="n">
        <v>237851</v>
      </c>
      <c r="B28159" s="31" t="n">
        <v>45</v>
      </c>
      <c r="C28159" s="7" t="n">
        <v>2</v>
      </c>
      <c r="D28159" s="7" t="n">
        <v>3</v>
      </c>
      <c r="E28159" s="7" t="n">
        <v>100</v>
      </c>
      <c r="F28159" s="7" t="n">
        <v>1</v>
      </c>
      <c r="G28159" s="7" t="n">
        <v>-100.150001525879</v>
      </c>
      <c r="H28159" s="7" t="n">
        <v>5000</v>
      </c>
    </row>
    <row r="28160" spans="1:7">
      <c r="A28160" t="s">
        <v>4</v>
      </c>
      <c r="B28160" s="4" t="s">
        <v>5</v>
      </c>
      <c r="C28160" s="4" t="s">
        <v>8</v>
      </c>
      <c r="D28160" s="4" t="s">
        <v>8</v>
      </c>
      <c r="E28160" s="4" t="s">
        <v>13</v>
      </c>
      <c r="F28160" s="4" t="s">
        <v>13</v>
      </c>
      <c r="G28160" s="4" t="s">
        <v>13</v>
      </c>
      <c r="H28160" s="4" t="s">
        <v>7</v>
      </c>
      <c r="I28160" s="4" t="s">
        <v>8</v>
      </c>
    </row>
    <row r="28161" spans="1:9">
      <c r="A28161" t="n">
        <v>237868</v>
      </c>
      <c r="B28161" s="31" t="n">
        <v>45</v>
      </c>
      <c r="C28161" s="7" t="n">
        <v>4</v>
      </c>
      <c r="D28161" s="7" t="n">
        <v>3</v>
      </c>
      <c r="E28161" s="7" t="n">
        <v>5.19999980926514</v>
      </c>
      <c r="F28161" s="7" t="n">
        <v>330</v>
      </c>
      <c r="G28161" s="7" t="n">
        <v>0</v>
      </c>
      <c r="H28161" s="7" t="n">
        <v>5000</v>
      </c>
      <c r="I28161" s="7" t="n">
        <v>0</v>
      </c>
    </row>
    <row r="28162" spans="1:9">
      <c r="A28162" t="s">
        <v>4</v>
      </c>
      <c r="B28162" s="4" t="s">
        <v>5</v>
      </c>
      <c r="C28162" s="4" t="s">
        <v>8</v>
      </c>
      <c r="D28162" s="4" t="s">
        <v>8</v>
      </c>
      <c r="E28162" s="4" t="s">
        <v>13</v>
      </c>
      <c r="F28162" s="4" t="s">
        <v>7</v>
      </c>
    </row>
    <row r="28163" spans="1:9">
      <c r="A28163" t="n">
        <v>237886</v>
      </c>
      <c r="B28163" s="31" t="n">
        <v>45</v>
      </c>
      <c r="C28163" s="7" t="n">
        <v>5</v>
      </c>
      <c r="D28163" s="7" t="n">
        <v>3</v>
      </c>
      <c r="E28163" s="7" t="n">
        <v>2</v>
      </c>
      <c r="F28163" s="7" t="n">
        <v>5000</v>
      </c>
    </row>
    <row r="28164" spans="1:9">
      <c r="A28164" t="s">
        <v>4</v>
      </c>
      <c r="B28164" s="4" t="s">
        <v>5</v>
      </c>
      <c r="C28164" s="4" t="s">
        <v>7</v>
      </c>
      <c r="D28164" s="4" t="s">
        <v>8</v>
      </c>
      <c r="E28164" s="4" t="s">
        <v>9</v>
      </c>
      <c r="F28164" s="4" t="s">
        <v>13</v>
      </c>
      <c r="G28164" s="4" t="s">
        <v>13</v>
      </c>
      <c r="H28164" s="4" t="s">
        <v>13</v>
      </c>
    </row>
    <row r="28165" spans="1:9">
      <c r="A28165" t="n">
        <v>237895</v>
      </c>
      <c r="B28165" s="52" t="n">
        <v>48</v>
      </c>
      <c r="C28165" s="7" t="n">
        <v>0</v>
      </c>
      <c r="D28165" s="7" t="n">
        <v>0</v>
      </c>
      <c r="E28165" s="7" t="s">
        <v>1374</v>
      </c>
      <c r="F28165" s="7" t="n">
        <v>-1</v>
      </c>
      <c r="G28165" s="7" t="n">
        <v>1</v>
      </c>
      <c r="H28165" s="7" t="n">
        <v>0</v>
      </c>
    </row>
    <row r="28166" spans="1:9">
      <c r="A28166" t="s">
        <v>4</v>
      </c>
      <c r="B28166" s="4" t="s">
        <v>5</v>
      </c>
      <c r="C28166" s="4" t="s">
        <v>8</v>
      </c>
      <c r="D28166" s="4" t="s">
        <v>8</v>
      </c>
      <c r="E28166" s="4" t="s">
        <v>14</v>
      </c>
      <c r="F28166" s="4" t="s">
        <v>8</v>
      </c>
      <c r="G28166" s="4" t="s">
        <v>8</v>
      </c>
    </row>
    <row r="28167" spans="1:9">
      <c r="A28167" t="n">
        <v>237921</v>
      </c>
      <c r="B28167" s="103" t="n">
        <v>8</v>
      </c>
      <c r="C28167" s="7" t="n">
        <v>5</v>
      </c>
      <c r="D28167" s="7" t="n">
        <v>0</v>
      </c>
      <c r="E28167" s="7" t="n">
        <v>7</v>
      </c>
      <c r="F28167" s="7" t="n">
        <v>19</v>
      </c>
      <c r="G28167" s="7" t="n">
        <v>1</v>
      </c>
    </row>
    <row r="28168" spans="1:9">
      <c r="A28168" t="s">
        <v>4</v>
      </c>
      <c r="B28168" s="4" t="s">
        <v>5</v>
      </c>
      <c r="C28168" s="4" t="s">
        <v>8</v>
      </c>
      <c r="D28168" s="4" t="s">
        <v>7</v>
      </c>
      <c r="E28168" s="4" t="s">
        <v>7</v>
      </c>
      <c r="F28168" s="4" t="s">
        <v>14</v>
      </c>
      <c r="G28168" s="4" t="s">
        <v>14</v>
      </c>
      <c r="H28168" s="4" t="s">
        <v>14</v>
      </c>
    </row>
    <row r="28169" spans="1:9">
      <c r="A28169" t="n">
        <v>237930</v>
      </c>
      <c r="B28169" s="104" t="n">
        <v>97</v>
      </c>
      <c r="C28169" s="7" t="n">
        <v>6</v>
      </c>
      <c r="D28169" s="7" t="n">
        <v>0</v>
      </c>
      <c r="E28169" s="7" t="n">
        <v>0</v>
      </c>
      <c r="F28169" s="7" t="n">
        <v>1084227584</v>
      </c>
      <c r="G28169" s="7" t="n">
        <v>1084227584</v>
      </c>
      <c r="H28169" s="7" t="n">
        <v>1084227584</v>
      </c>
    </row>
    <row r="28170" spans="1:9">
      <c r="A28170" t="s">
        <v>4</v>
      </c>
      <c r="B28170" s="4" t="s">
        <v>5</v>
      </c>
      <c r="C28170" s="4" t="s">
        <v>8</v>
      </c>
    </row>
    <row r="28171" spans="1:9">
      <c r="A28171" t="n">
        <v>237948</v>
      </c>
      <c r="B28171" s="69" t="n">
        <v>116</v>
      </c>
      <c r="C28171" s="7" t="n">
        <v>0</v>
      </c>
    </row>
    <row r="28172" spans="1:9">
      <c r="A28172" t="s">
        <v>4</v>
      </c>
      <c r="B28172" s="4" t="s">
        <v>5</v>
      </c>
      <c r="C28172" s="4" t="s">
        <v>8</v>
      </c>
      <c r="D28172" s="4" t="s">
        <v>7</v>
      </c>
    </row>
    <row r="28173" spans="1:9">
      <c r="A28173" t="n">
        <v>237950</v>
      </c>
      <c r="B28173" s="69" t="n">
        <v>116</v>
      </c>
      <c r="C28173" s="7" t="n">
        <v>2</v>
      </c>
      <c r="D28173" s="7" t="n">
        <v>1</v>
      </c>
    </row>
    <row r="28174" spans="1:9">
      <c r="A28174" t="s">
        <v>4</v>
      </c>
      <c r="B28174" s="4" t="s">
        <v>5</v>
      </c>
      <c r="C28174" s="4" t="s">
        <v>8</v>
      </c>
      <c r="D28174" s="4" t="s">
        <v>14</v>
      </c>
    </row>
    <row r="28175" spans="1:9">
      <c r="A28175" t="n">
        <v>237954</v>
      </c>
      <c r="B28175" s="69" t="n">
        <v>116</v>
      </c>
      <c r="C28175" s="7" t="n">
        <v>5</v>
      </c>
      <c r="D28175" s="7" t="n">
        <v>1097859072</v>
      </c>
    </row>
    <row r="28176" spans="1:9">
      <c r="A28176" t="s">
        <v>4</v>
      </c>
      <c r="B28176" s="4" t="s">
        <v>5</v>
      </c>
      <c r="C28176" s="4" t="s">
        <v>8</v>
      </c>
      <c r="D28176" s="4" t="s">
        <v>7</v>
      </c>
    </row>
    <row r="28177" spans="1:9">
      <c r="A28177" t="n">
        <v>237960</v>
      </c>
      <c r="B28177" s="69" t="n">
        <v>116</v>
      </c>
      <c r="C28177" s="7" t="n">
        <v>6</v>
      </c>
      <c r="D28177" s="7" t="n">
        <v>1</v>
      </c>
    </row>
    <row r="28178" spans="1:9">
      <c r="A28178" t="s">
        <v>4</v>
      </c>
      <c r="B28178" s="4" t="s">
        <v>5</v>
      </c>
      <c r="C28178" s="4" t="s">
        <v>8</v>
      </c>
      <c r="D28178" s="4" t="s">
        <v>7</v>
      </c>
      <c r="E28178" s="4" t="s">
        <v>13</v>
      </c>
      <c r="F28178" s="4" t="s">
        <v>7</v>
      </c>
      <c r="G28178" s="4" t="s">
        <v>14</v>
      </c>
      <c r="H28178" s="4" t="s">
        <v>14</v>
      </c>
      <c r="I28178" s="4" t="s">
        <v>7</v>
      </c>
      <c r="J28178" s="4" t="s">
        <v>7</v>
      </c>
      <c r="K28178" s="4" t="s">
        <v>14</v>
      </c>
      <c r="L28178" s="4" t="s">
        <v>14</v>
      </c>
      <c r="M28178" s="4" t="s">
        <v>14</v>
      </c>
      <c r="N28178" s="4" t="s">
        <v>14</v>
      </c>
      <c r="O28178" s="4" t="s">
        <v>9</v>
      </c>
    </row>
    <row r="28179" spans="1:9">
      <c r="A28179" t="n">
        <v>237964</v>
      </c>
      <c r="B28179" s="16" t="n">
        <v>50</v>
      </c>
      <c r="C28179" s="7" t="n">
        <v>0</v>
      </c>
      <c r="D28179" s="7" t="n">
        <v>8203</v>
      </c>
      <c r="E28179" s="7" t="n">
        <v>1</v>
      </c>
      <c r="F28179" s="7" t="n">
        <v>1000</v>
      </c>
      <c r="G28179" s="7" t="n">
        <v>0</v>
      </c>
      <c r="H28179" s="7" t="n">
        <v>0</v>
      </c>
      <c r="I28179" s="7" t="n">
        <v>0</v>
      </c>
      <c r="J28179" s="7" t="n">
        <v>65533</v>
      </c>
      <c r="K28179" s="7" t="n">
        <v>0</v>
      </c>
      <c r="L28179" s="7" t="n">
        <v>0</v>
      </c>
      <c r="M28179" s="7" t="n">
        <v>0</v>
      </c>
      <c r="N28179" s="7" t="n">
        <v>0</v>
      </c>
      <c r="O28179" s="7" t="s">
        <v>15</v>
      </c>
    </row>
    <row r="28180" spans="1:9">
      <c r="A28180" t="s">
        <v>4</v>
      </c>
      <c r="B28180" s="4" t="s">
        <v>5</v>
      </c>
      <c r="C28180" s="4" t="s">
        <v>8</v>
      </c>
      <c r="D28180" s="4" t="s">
        <v>7</v>
      </c>
      <c r="E28180" s="4" t="s">
        <v>13</v>
      </c>
      <c r="F28180" s="4" t="s">
        <v>7</v>
      </c>
      <c r="G28180" s="4" t="s">
        <v>14</v>
      </c>
      <c r="H28180" s="4" t="s">
        <v>14</v>
      </c>
      <c r="I28180" s="4" t="s">
        <v>7</v>
      </c>
      <c r="J28180" s="4" t="s">
        <v>7</v>
      </c>
      <c r="K28180" s="4" t="s">
        <v>14</v>
      </c>
      <c r="L28180" s="4" t="s">
        <v>14</v>
      </c>
      <c r="M28180" s="4" t="s">
        <v>14</v>
      </c>
      <c r="N28180" s="4" t="s">
        <v>14</v>
      </c>
      <c r="O28180" s="4" t="s">
        <v>9</v>
      </c>
    </row>
    <row r="28181" spans="1:9">
      <c r="A28181" t="n">
        <v>238003</v>
      </c>
      <c r="B28181" s="16" t="n">
        <v>50</v>
      </c>
      <c r="C28181" s="7" t="n">
        <v>0</v>
      </c>
      <c r="D28181" s="7" t="n">
        <v>8121</v>
      </c>
      <c r="E28181" s="7" t="n">
        <v>1</v>
      </c>
      <c r="F28181" s="7" t="n">
        <v>1000</v>
      </c>
      <c r="G28181" s="7" t="n">
        <v>0</v>
      </c>
      <c r="H28181" s="7" t="n">
        <v>0</v>
      </c>
      <c r="I28181" s="7" t="n">
        <v>0</v>
      </c>
      <c r="J28181" s="7" t="n">
        <v>65533</v>
      </c>
      <c r="K28181" s="7" t="n">
        <v>0</v>
      </c>
      <c r="L28181" s="7" t="n">
        <v>0</v>
      </c>
      <c r="M28181" s="7" t="n">
        <v>0</v>
      </c>
      <c r="N28181" s="7" t="n">
        <v>0</v>
      </c>
      <c r="O28181" s="7" t="s">
        <v>15</v>
      </c>
    </row>
    <row r="28182" spans="1:9">
      <c r="A28182" t="s">
        <v>4</v>
      </c>
      <c r="B28182" s="4" t="s">
        <v>5</v>
      </c>
      <c r="C28182" s="4" t="s">
        <v>8</v>
      </c>
      <c r="D28182" s="4" t="s">
        <v>7</v>
      </c>
      <c r="E28182" s="4" t="s">
        <v>9</v>
      </c>
      <c r="F28182" s="4" t="s">
        <v>9</v>
      </c>
      <c r="G28182" s="4" t="s">
        <v>9</v>
      </c>
      <c r="H28182" s="4" t="s">
        <v>9</v>
      </c>
    </row>
    <row r="28183" spans="1:9">
      <c r="A28183" t="n">
        <v>238042</v>
      </c>
      <c r="B28183" s="39" t="n">
        <v>51</v>
      </c>
      <c r="C28183" s="7" t="n">
        <v>3</v>
      </c>
      <c r="D28183" s="7" t="n">
        <v>0</v>
      </c>
      <c r="E28183" s="7" t="s">
        <v>98</v>
      </c>
      <c r="F28183" s="7" t="s">
        <v>95</v>
      </c>
      <c r="G28183" s="7" t="s">
        <v>94</v>
      </c>
      <c r="H28183" s="7" t="s">
        <v>95</v>
      </c>
    </row>
    <row r="28184" spans="1:9">
      <c r="A28184" t="s">
        <v>4</v>
      </c>
      <c r="B28184" s="4" t="s">
        <v>5</v>
      </c>
      <c r="C28184" s="4" t="s">
        <v>8</v>
      </c>
      <c r="D28184" s="4" t="s">
        <v>7</v>
      </c>
      <c r="E28184" s="4" t="s">
        <v>13</v>
      </c>
    </row>
    <row r="28185" spans="1:9">
      <c r="A28185" t="n">
        <v>238055</v>
      </c>
      <c r="B28185" s="27" t="n">
        <v>58</v>
      </c>
      <c r="C28185" s="7" t="n">
        <v>100</v>
      </c>
      <c r="D28185" s="7" t="n">
        <v>1000</v>
      </c>
      <c r="E28185" s="7" t="n">
        <v>1</v>
      </c>
    </row>
    <row r="28186" spans="1:9">
      <c r="A28186" t="s">
        <v>4</v>
      </c>
      <c r="B28186" s="4" t="s">
        <v>5</v>
      </c>
      <c r="C28186" s="4" t="s">
        <v>8</v>
      </c>
      <c r="D28186" s="4" t="s">
        <v>7</v>
      </c>
    </row>
    <row r="28187" spans="1:9">
      <c r="A28187" t="n">
        <v>238063</v>
      </c>
      <c r="B28187" s="27" t="n">
        <v>58</v>
      </c>
      <c r="C28187" s="7" t="n">
        <v>255</v>
      </c>
      <c r="D28187" s="7" t="n">
        <v>0</v>
      </c>
    </row>
    <row r="28188" spans="1:9">
      <c r="A28188" t="s">
        <v>4</v>
      </c>
      <c r="B28188" s="4" t="s">
        <v>5</v>
      </c>
      <c r="C28188" s="4" t="s">
        <v>8</v>
      </c>
      <c r="D28188" s="4" t="s">
        <v>7</v>
      </c>
    </row>
    <row r="28189" spans="1:9">
      <c r="A28189" t="n">
        <v>238067</v>
      </c>
      <c r="B28189" s="31" t="n">
        <v>45</v>
      </c>
      <c r="C28189" s="7" t="n">
        <v>7</v>
      </c>
      <c r="D28189" s="7" t="n">
        <v>255</v>
      </c>
    </row>
    <row r="28190" spans="1:9">
      <c r="A28190" t="s">
        <v>4</v>
      </c>
      <c r="B28190" s="4" t="s">
        <v>5</v>
      </c>
      <c r="C28190" s="4" t="s">
        <v>8</v>
      </c>
      <c r="D28190" s="4" t="s">
        <v>13</v>
      </c>
      <c r="E28190" s="4" t="s">
        <v>7</v>
      </c>
      <c r="F28190" s="4" t="s">
        <v>8</v>
      </c>
    </row>
    <row r="28191" spans="1:9">
      <c r="A28191" t="n">
        <v>238071</v>
      </c>
      <c r="B28191" s="14" t="n">
        <v>49</v>
      </c>
      <c r="C28191" s="7" t="n">
        <v>3</v>
      </c>
      <c r="D28191" s="7" t="n">
        <v>0.699999988079071</v>
      </c>
      <c r="E28191" s="7" t="n">
        <v>500</v>
      </c>
      <c r="F28191" s="7" t="n">
        <v>0</v>
      </c>
    </row>
    <row r="28192" spans="1:9">
      <c r="A28192" t="s">
        <v>4</v>
      </c>
      <c r="B28192" s="4" t="s">
        <v>5</v>
      </c>
      <c r="C28192" s="4" t="s">
        <v>8</v>
      </c>
      <c r="D28192" s="4" t="s">
        <v>7</v>
      </c>
      <c r="E28192" s="4" t="s">
        <v>7</v>
      </c>
      <c r="F28192" s="4" t="s">
        <v>8</v>
      </c>
    </row>
    <row r="28193" spans="1:15">
      <c r="A28193" t="n">
        <v>238080</v>
      </c>
      <c r="B28193" s="37" t="n">
        <v>25</v>
      </c>
      <c r="C28193" s="7" t="n">
        <v>1</v>
      </c>
      <c r="D28193" s="7" t="n">
        <v>60</v>
      </c>
      <c r="E28193" s="7" t="n">
        <v>280</v>
      </c>
      <c r="F28193" s="7" t="n">
        <v>2</v>
      </c>
    </row>
    <row r="28194" spans="1:15">
      <c r="A28194" t="s">
        <v>4</v>
      </c>
      <c r="B28194" s="4" t="s">
        <v>5</v>
      </c>
      <c r="C28194" s="4" t="s">
        <v>9</v>
      </c>
      <c r="D28194" s="4" t="s">
        <v>7</v>
      </c>
    </row>
    <row r="28195" spans="1:15">
      <c r="A28195" t="n">
        <v>238087</v>
      </c>
      <c r="B28195" s="57" t="n">
        <v>29</v>
      </c>
      <c r="C28195" s="7" t="s">
        <v>1376</v>
      </c>
      <c r="D28195" s="7" t="n">
        <v>65533</v>
      </c>
    </row>
    <row r="28196" spans="1:15">
      <c r="A28196" t="s">
        <v>4</v>
      </c>
      <c r="B28196" s="4" t="s">
        <v>5</v>
      </c>
      <c r="C28196" s="4" t="s">
        <v>8</v>
      </c>
      <c r="D28196" s="4" t="s">
        <v>7</v>
      </c>
      <c r="E28196" s="4" t="s">
        <v>9</v>
      </c>
    </row>
    <row r="28197" spans="1:15">
      <c r="A28197" t="n">
        <v>238103</v>
      </c>
      <c r="B28197" s="39" t="n">
        <v>51</v>
      </c>
      <c r="C28197" s="7" t="n">
        <v>4</v>
      </c>
      <c r="D28197" s="7" t="n">
        <v>1600</v>
      </c>
      <c r="E28197" s="7" t="s">
        <v>270</v>
      </c>
    </row>
    <row r="28198" spans="1:15">
      <c r="A28198" t="s">
        <v>4</v>
      </c>
      <c r="B28198" s="4" t="s">
        <v>5</v>
      </c>
      <c r="C28198" s="4" t="s">
        <v>7</v>
      </c>
    </row>
    <row r="28199" spans="1:15">
      <c r="A28199" t="n">
        <v>238116</v>
      </c>
      <c r="B28199" s="25" t="n">
        <v>16</v>
      </c>
      <c r="C28199" s="7" t="n">
        <v>0</v>
      </c>
    </row>
    <row r="28200" spans="1:15">
      <c r="A28200" t="s">
        <v>4</v>
      </c>
      <c r="B28200" s="4" t="s">
        <v>5</v>
      </c>
      <c r="C28200" s="4" t="s">
        <v>7</v>
      </c>
      <c r="D28200" s="4" t="s">
        <v>8</v>
      </c>
      <c r="E28200" s="4" t="s">
        <v>14</v>
      </c>
      <c r="F28200" s="4" t="s">
        <v>74</v>
      </c>
      <c r="G28200" s="4" t="s">
        <v>8</v>
      </c>
      <c r="H28200" s="4" t="s">
        <v>8</v>
      </c>
    </row>
    <row r="28201" spans="1:15">
      <c r="A28201" t="n">
        <v>238119</v>
      </c>
      <c r="B28201" s="40" t="n">
        <v>26</v>
      </c>
      <c r="C28201" s="7" t="n">
        <v>1600</v>
      </c>
      <c r="D28201" s="7" t="n">
        <v>17</v>
      </c>
      <c r="E28201" s="7" t="n">
        <v>11376</v>
      </c>
      <c r="F28201" s="7" t="s">
        <v>1377</v>
      </c>
      <c r="G28201" s="7" t="n">
        <v>2</v>
      </c>
      <c r="H28201" s="7" t="n">
        <v>0</v>
      </c>
    </row>
    <row r="28202" spans="1:15">
      <c r="A28202" t="s">
        <v>4</v>
      </c>
      <c r="B28202" s="4" t="s">
        <v>5</v>
      </c>
    </row>
    <row r="28203" spans="1:15">
      <c r="A28203" t="n">
        <v>238242</v>
      </c>
      <c r="B28203" s="41" t="n">
        <v>28</v>
      </c>
    </row>
    <row r="28204" spans="1:15">
      <c r="A28204" t="s">
        <v>4</v>
      </c>
      <c r="B28204" s="4" t="s">
        <v>5</v>
      </c>
      <c r="C28204" s="4" t="s">
        <v>7</v>
      </c>
      <c r="D28204" s="4" t="s">
        <v>8</v>
      </c>
    </row>
    <row r="28205" spans="1:15">
      <c r="A28205" t="n">
        <v>238243</v>
      </c>
      <c r="B28205" s="42" t="n">
        <v>89</v>
      </c>
      <c r="C28205" s="7" t="n">
        <v>65533</v>
      </c>
      <c r="D28205" s="7" t="n">
        <v>1</v>
      </c>
    </row>
    <row r="28206" spans="1:15">
      <c r="A28206" t="s">
        <v>4</v>
      </c>
      <c r="B28206" s="4" t="s">
        <v>5</v>
      </c>
      <c r="C28206" s="4" t="s">
        <v>9</v>
      </c>
      <c r="D28206" s="4" t="s">
        <v>7</v>
      </c>
    </row>
    <row r="28207" spans="1:15">
      <c r="A28207" t="n">
        <v>238247</v>
      </c>
      <c r="B28207" s="57" t="n">
        <v>29</v>
      </c>
      <c r="C28207" s="7" t="s">
        <v>15</v>
      </c>
      <c r="D28207" s="7" t="n">
        <v>65533</v>
      </c>
    </row>
    <row r="28208" spans="1:15">
      <c r="A28208" t="s">
        <v>4</v>
      </c>
      <c r="B28208" s="4" t="s">
        <v>5</v>
      </c>
      <c r="C28208" s="4" t="s">
        <v>8</v>
      </c>
      <c r="D28208" s="4" t="s">
        <v>7</v>
      </c>
      <c r="E28208" s="4" t="s">
        <v>7</v>
      </c>
      <c r="F28208" s="4" t="s">
        <v>8</v>
      </c>
    </row>
    <row r="28209" spans="1:8">
      <c r="A28209" t="n">
        <v>238251</v>
      </c>
      <c r="B28209" s="37" t="n">
        <v>25</v>
      </c>
      <c r="C28209" s="7" t="n">
        <v>1</v>
      </c>
      <c r="D28209" s="7" t="n">
        <v>65535</v>
      </c>
      <c r="E28209" s="7" t="n">
        <v>65535</v>
      </c>
      <c r="F28209" s="7" t="n">
        <v>0</v>
      </c>
    </row>
    <row r="28210" spans="1:8">
      <c r="A28210" t="s">
        <v>4</v>
      </c>
      <c r="B28210" s="4" t="s">
        <v>5</v>
      </c>
      <c r="C28210" s="4" t="s">
        <v>8</v>
      </c>
      <c r="D28210" s="4" t="s">
        <v>7</v>
      </c>
      <c r="E28210" s="4" t="s">
        <v>7</v>
      </c>
      <c r="F28210" s="4" t="s">
        <v>8</v>
      </c>
    </row>
    <row r="28211" spans="1:8">
      <c r="A28211" t="n">
        <v>238258</v>
      </c>
      <c r="B28211" s="37" t="n">
        <v>25</v>
      </c>
      <c r="C28211" s="7" t="n">
        <v>1</v>
      </c>
      <c r="D28211" s="7" t="n">
        <v>60</v>
      </c>
      <c r="E28211" s="7" t="n">
        <v>420</v>
      </c>
      <c r="F28211" s="7" t="n">
        <v>2</v>
      </c>
    </row>
    <row r="28212" spans="1:8">
      <c r="A28212" t="s">
        <v>4</v>
      </c>
      <c r="B28212" s="4" t="s">
        <v>5</v>
      </c>
      <c r="C28212" s="4" t="s">
        <v>9</v>
      </c>
      <c r="D28212" s="4" t="s">
        <v>7</v>
      </c>
    </row>
    <row r="28213" spans="1:8">
      <c r="A28213" t="n">
        <v>238265</v>
      </c>
      <c r="B28213" s="57" t="n">
        <v>29</v>
      </c>
      <c r="C28213" s="7" t="s">
        <v>1378</v>
      </c>
      <c r="D28213" s="7" t="n">
        <v>65533</v>
      </c>
    </row>
    <row r="28214" spans="1:8">
      <c r="A28214" t="s">
        <v>4</v>
      </c>
      <c r="B28214" s="4" t="s">
        <v>5</v>
      </c>
      <c r="C28214" s="4" t="s">
        <v>8</v>
      </c>
      <c r="D28214" s="4" t="s">
        <v>7</v>
      </c>
      <c r="E28214" s="4" t="s">
        <v>9</v>
      </c>
    </row>
    <row r="28215" spans="1:8">
      <c r="A28215" t="n">
        <v>238283</v>
      </c>
      <c r="B28215" s="39" t="n">
        <v>51</v>
      </c>
      <c r="C28215" s="7" t="n">
        <v>4</v>
      </c>
      <c r="D28215" s="7" t="n">
        <v>1601</v>
      </c>
      <c r="E28215" s="7" t="s">
        <v>270</v>
      </c>
    </row>
    <row r="28216" spans="1:8">
      <c r="A28216" t="s">
        <v>4</v>
      </c>
      <c r="B28216" s="4" t="s">
        <v>5</v>
      </c>
      <c r="C28216" s="4" t="s">
        <v>7</v>
      </c>
    </row>
    <row r="28217" spans="1:8">
      <c r="A28217" t="n">
        <v>238296</v>
      </c>
      <c r="B28217" s="25" t="n">
        <v>16</v>
      </c>
      <c r="C28217" s="7" t="n">
        <v>0</v>
      </c>
    </row>
    <row r="28218" spans="1:8">
      <c r="A28218" t="s">
        <v>4</v>
      </c>
      <c r="B28218" s="4" t="s">
        <v>5</v>
      </c>
      <c r="C28218" s="4" t="s">
        <v>7</v>
      </c>
      <c r="D28218" s="4" t="s">
        <v>8</v>
      </c>
      <c r="E28218" s="4" t="s">
        <v>14</v>
      </c>
      <c r="F28218" s="4" t="s">
        <v>74</v>
      </c>
      <c r="G28218" s="4" t="s">
        <v>8</v>
      </c>
      <c r="H28218" s="4" t="s">
        <v>8</v>
      </c>
    </row>
    <row r="28219" spans="1:8">
      <c r="A28219" t="n">
        <v>238299</v>
      </c>
      <c r="B28219" s="40" t="n">
        <v>26</v>
      </c>
      <c r="C28219" s="7" t="n">
        <v>1601</v>
      </c>
      <c r="D28219" s="7" t="n">
        <v>17</v>
      </c>
      <c r="E28219" s="7" t="n">
        <v>25318</v>
      </c>
      <c r="F28219" s="7" t="s">
        <v>1379</v>
      </c>
      <c r="G28219" s="7" t="n">
        <v>2</v>
      </c>
      <c r="H28219" s="7" t="n">
        <v>0</v>
      </c>
    </row>
    <row r="28220" spans="1:8">
      <c r="A28220" t="s">
        <v>4</v>
      </c>
      <c r="B28220" s="4" t="s">
        <v>5</v>
      </c>
    </row>
    <row r="28221" spans="1:8">
      <c r="A28221" t="n">
        <v>238423</v>
      </c>
      <c r="B28221" s="41" t="n">
        <v>28</v>
      </c>
    </row>
    <row r="28222" spans="1:8">
      <c r="A28222" t="s">
        <v>4</v>
      </c>
      <c r="B28222" s="4" t="s">
        <v>5</v>
      </c>
      <c r="C28222" s="4" t="s">
        <v>7</v>
      </c>
      <c r="D28222" s="4" t="s">
        <v>8</v>
      </c>
    </row>
    <row r="28223" spans="1:8">
      <c r="A28223" t="n">
        <v>238424</v>
      </c>
      <c r="B28223" s="42" t="n">
        <v>89</v>
      </c>
      <c r="C28223" s="7" t="n">
        <v>65533</v>
      </c>
      <c r="D28223" s="7" t="n">
        <v>1</v>
      </c>
    </row>
    <row r="28224" spans="1:8">
      <c r="A28224" t="s">
        <v>4</v>
      </c>
      <c r="B28224" s="4" t="s">
        <v>5</v>
      </c>
      <c r="C28224" s="4" t="s">
        <v>9</v>
      </c>
      <c r="D28224" s="4" t="s">
        <v>7</v>
      </c>
    </row>
    <row r="28225" spans="1:8">
      <c r="A28225" t="n">
        <v>238428</v>
      </c>
      <c r="B28225" s="57" t="n">
        <v>29</v>
      </c>
      <c r="C28225" s="7" t="s">
        <v>15</v>
      </c>
      <c r="D28225" s="7" t="n">
        <v>65533</v>
      </c>
    </row>
    <row r="28226" spans="1:8">
      <c r="A28226" t="s">
        <v>4</v>
      </c>
      <c r="B28226" s="4" t="s">
        <v>5</v>
      </c>
      <c r="C28226" s="4" t="s">
        <v>8</v>
      </c>
      <c r="D28226" s="4" t="s">
        <v>7</v>
      </c>
      <c r="E28226" s="4" t="s">
        <v>7</v>
      </c>
      <c r="F28226" s="4" t="s">
        <v>8</v>
      </c>
    </row>
    <row r="28227" spans="1:8">
      <c r="A28227" t="n">
        <v>238432</v>
      </c>
      <c r="B28227" s="37" t="n">
        <v>25</v>
      </c>
      <c r="C28227" s="7" t="n">
        <v>1</v>
      </c>
      <c r="D28227" s="7" t="n">
        <v>65535</v>
      </c>
      <c r="E28227" s="7" t="n">
        <v>65535</v>
      </c>
      <c r="F28227" s="7" t="n">
        <v>0</v>
      </c>
    </row>
    <row r="28228" spans="1:8">
      <c r="A28228" t="s">
        <v>4</v>
      </c>
      <c r="B28228" s="4" t="s">
        <v>5</v>
      </c>
      <c r="C28228" s="4" t="s">
        <v>8</v>
      </c>
      <c r="D28228" s="4" t="s">
        <v>7</v>
      </c>
      <c r="E28228" s="4" t="s">
        <v>7</v>
      </c>
      <c r="F28228" s="4" t="s">
        <v>8</v>
      </c>
    </row>
    <row r="28229" spans="1:8">
      <c r="A28229" t="n">
        <v>238439</v>
      </c>
      <c r="B28229" s="37" t="n">
        <v>25</v>
      </c>
      <c r="C28229" s="7" t="n">
        <v>1</v>
      </c>
      <c r="D28229" s="7" t="n">
        <v>60</v>
      </c>
      <c r="E28229" s="7" t="n">
        <v>280</v>
      </c>
      <c r="F28229" s="7" t="n">
        <v>2</v>
      </c>
    </row>
    <row r="28230" spans="1:8">
      <c r="A28230" t="s">
        <v>4</v>
      </c>
      <c r="B28230" s="4" t="s">
        <v>5</v>
      </c>
      <c r="C28230" s="4" t="s">
        <v>9</v>
      </c>
      <c r="D28230" s="4" t="s">
        <v>7</v>
      </c>
    </row>
    <row r="28231" spans="1:8">
      <c r="A28231" t="n">
        <v>238446</v>
      </c>
      <c r="B28231" s="57" t="n">
        <v>29</v>
      </c>
      <c r="C28231" s="7" t="s">
        <v>1107</v>
      </c>
      <c r="D28231" s="7" t="n">
        <v>65533</v>
      </c>
    </row>
    <row r="28232" spans="1:8">
      <c r="A28232" t="s">
        <v>4</v>
      </c>
      <c r="B28232" s="4" t="s">
        <v>5</v>
      </c>
      <c r="C28232" s="4" t="s">
        <v>8</v>
      </c>
      <c r="D28232" s="4" t="s">
        <v>7</v>
      </c>
      <c r="E28232" s="4" t="s">
        <v>9</v>
      </c>
    </row>
    <row r="28233" spans="1:8">
      <c r="A28233" t="n">
        <v>238466</v>
      </c>
      <c r="B28233" s="39" t="n">
        <v>51</v>
      </c>
      <c r="C28233" s="7" t="n">
        <v>4</v>
      </c>
      <c r="D28233" s="7" t="n">
        <v>1600</v>
      </c>
      <c r="E28233" s="7" t="s">
        <v>502</v>
      </c>
    </row>
    <row r="28234" spans="1:8">
      <c r="A28234" t="s">
        <v>4</v>
      </c>
      <c r="B28234" s="4" t="s">
        <v>5</v>
      </c>
      <c r="C28234" s="4" t="s">
        <v>7</v>
      </c>
    </row>
    <row r="28235" spans="1:8">
      <c r="A28235" t="n">
        <v>238479</v>
      </c>
      <c r="B28235" s="25" t="n">
        <v>16</v>
      </c>
      <c r="C28235" s="7" t="n">
        <v>0</v>
      </c>
    </row>
    <row r="28236" spans="1:8">
      <c r="A28236" t="s">
        <v>4</v>
      </c>
      <c r="B28236" s="4" t="s">
        <v>5</v>
      </c>
      <c r="C28236" s="4" t="s">
        <v>7</v>
      </c>
      <c r="D28236" s="4" t="s">
        <v>8</v>
      </c>
      <c r="E28236" s="4" t="s">
        <v>14</v>
      </c>
      <c r="F28236" s="4" t="s">
        <v>74</v>
      </c>
      <c r="G28236" s="4" t="s">
        <v>8</v>
      </c>
      <c r="H28236" s="4" t="s">
        <v>8</v>
      </c>
    </row>
    <row r="28237" spans="1:8">
      <c r="A28237" t="n">
        <v>238482</v>
      </c>
      <c r="B28237" s="40" t="n">
        <v>26</v>
      </c>
      <c r="C28237" s="7" t="n">
        <v>1600</v>
      </c>
      <c r="D28237" s="7" t="n">
        <v>17</v>
      </c>
      <c r="E28237" s="7" t="n">
        <v>12367</v>
      </c>
      <c r="F28237" s="7" t="s">
        <v>1380</v>
      </c>
      <c r="G28237" s="7" t="n">
        <v>2</v>
      </c>
      <c r="H28237" s="7" t="n">
        <v>0</v>
      </c>
    </row>
    <row r="28238" spans="1:8">
      <c r="A28238" t="s">
        <v>4</v>
      </c>
      <c r="B28238" s="4" t="s">
        <v>5</v>
      </c>
    </row>
    <row r="28239" spans="1:8">
      <c r="A28239" t="n">
        <v>238589</v>
      </c>
      <c r="B28239" s="41" t="n">
        <v>28</v>
      </c>
    </row>
    <row r="28240" spans="1:8">
      <c r="A28240" t="s">
        <v>4</v>
      </c>
      <c r="B28240" s="4" t="s">
        <v>5</v>
      </c>
      <c r="C28240" s="4" t="s">
        <v>7</v>
      </c>
      <c r="D28240" s="4" t="s">
        <v>8</v>
      </c>
    </row>
    <row r="28241" spans="1:8">
      <c r="A28241" t="n">
        <v>238590</v>
      </c>
      <c r="B28241" s="42" t="n">
        <v>89</v>
      </c>
      <c r="C28241" s="7" t="n">
        <v>65533</v>
      </c>
      <c r="D28241" s="7" t="n">
        <v>1</v>
      </c>
    </row>
    <row r="28242" spans="1:8">
      <c r="A28242" t="s">
        <v>4</v>
      </c>
      <c r="B28242" s="4" t="s">
        <v>5</v>
      </c>
      <c r="C28242" s="4" t="s">
        <v>9</v>
      </c>
      <c r="D28242" s="4" t="s">
        <v>7</v>
      </c>
    </row>
    <row r="28243" spans="1:8">
      <c r="A28243" t="n">
        <v>238594</v>
      </c>
      <c r="B28243" s="57" t="n">
        <v>29</v>
      </c>
      <c r="C28243" s="7" t="s">
        <v>15</v>
      </c>
      <c r="D28243" s="7" t="n">
        <v>65533</v>
      </c>
    </row>
    <row r="28244" spans="1:8">
      <c r="A28244" t="s">
        <v>4</v>
      </c>
      <c r="B28244" s="4" t="s">
        <v>5</v>
      </c>
      <c r="C28244" s="4" t="s">
        <v>8</v>
      </c>
      <c r="D28244" s="4" t="s">
        <v>7</v>
      </c>
      <c r="E28244" s="4" t="s">
        <v>7</v>
      </c>
      <c r="F28244" s="4" t="s">
        <v>8</v>
      </c>
    </row>
    <row r="28245" spans="1:8">
      <c r="A28245" t="n">
        <v>238598</v>
      </c>
      <c r="B28245" s="37" t="n">
        <v>25</v>
      </c>
      <c r="C28245" s="7" t="n">
        <v>1</v>
      </c>
      <c r="D28245" s="7" t="n">
        <v>65535</v>
      </c>
      <c r="E28245" s="7" t="n">
        <v>65535</v>
      </c>
      <c r="F28245" s="7" t="n">
        <v>0</v>
      </c>
    </row>
    <row r="28246" spans="1:8">
      <c r="A28246" t="s">
        <v>4</v>
      </c>
      <c r="B28246" s="4" t="s">
        <v>5</v>
      </c>
      <c r="C28246" s="4" t="s">
        <v>8</v>
      </c>
      <c r="D28246" s="4" t="s">
        <v>7</v>
      </c>
      <c r="E28246" s="4" t="s">
        <v>9</v>
      </c>
    </row>
    <row r="28247" spans="1:8">
      <c r="A28247" t="n">
        <v>238605</v>
      </c>
      <c r="B28247" s="39" t="n">
        <v>51</v>
      </c>
      <c r="C28247" s="7" t="n">
        <v>4</v>
      </c>
      <c r="D28247" s="7" t="n">
        <v>0</v>
      </c>
      <c r="E28247" s="7" t="s">
        <v>935</v>
      </c>
    </row>
    <row r="28248" spans="1:8">
      <c r="A28248" t="s">
        <v>4</v>
      </c>
      <c r="B28248" s="4" t="s">
        <v>5</v>
      </c>
      <c r="C28248" s="4" t="s">
        <v>7</v>
      </c>
    </row>
    <row r="28249" spans="1:8">
      <c r="A28249" t="n">
        <v>238618</v>
      </c>
      <c r="B28249" s="25" t="n">
        <v>16</v>
      </c>
      <c r="C28249" s="7" t="n">
        <v>0</v>
      </c>
    </row>
    <row r="28250" spans="1:8">
      <c r="A28250" t="s">
        <v>4</v>
      </c>
      <c r="B28250" s="4" t="s">
        <v>5</v>
      </c>
      <c r="C28250" s="4" t="s">
        <v>7</v>
      </c>
      <c r="D28250" s="4" t="s">
        <v>8</v>
      </c>
      <c r="E28250" s="4" t="s">
        <v>14</v>
      </c>
      <c r="F28250" s="4" t="s">
        <v>74</v>
      </c>
      <c r="G28250" s="4" t="s">
        <v>8</v>
      </c>
      <c r="H28250" s="4" t="s">
        <v>8</v>
      </c>
      <c r="I28250" s="4" t="s">
        <v>8</v>
      </c>
      <c r="J28250" s="4" t="s">
        <v>14</v>
      </c>
      <c r="K28250" s="4" t="s">
        <v>74</v>
      </c>
      <c r="L28250" s="4" t="s">
        <v>8</v>
      </c>
      <c r="M28250" s="4" t="s">
        <v>8</v>
      </c>
      <c r="N28250" s="4" t="s">
        <v>8</v>
      </c>
      <c r="O28250" s="4" t="s">
        <v>14</v>
      </c>
      <c r="P28250" s="4" t="s">
        <v>74</v>
      </c>
      <c r="Q28250" s="4" t="s">
        <v>8</v>
      </c>
      <c r="R28250" s="4" t="s">
        <v>8</v>
      </c>
    </row>
    <row r="28251" spans="1:8">
      <c r="A28251" t="n">
        <v>238621</v>
      </c>
      <c r="B28251" s="40" t="n">
        <v>26</v>
      </c>
      <c r="C28251" s="7" t="n">
        <v>0</v>
      </c>
      <c r="D28251" s="7" t="n">
        <v>17</v>
      </c>
      <c r="E28251" s="7" t="n">
        <v>53001</v>
      </c>
      <c r="F28251" s="7" t="s">
        <v>1381</v>
      </c>
      <c r="G28251" s="7" t="n">
        <v>2</v>
      </c>
      <c r="H28251" s="7" t="n">
        <v>3</v>
      </c>
      <c r="I28251" s="7" t="n">
        <v>17</v>
      </c>
      <c r="J28251" s="7" t="n">
        <v>53002</v>
      </c>
      <c r="K28251" s="7" t="s">
        <v>1382</v>
      </c>
      <c r="L28251" s="7" t="n">
        <v>2</v>
      </c>
      <c r="M28251" s="7" t="n">
        <v>3</v>
      </c>
      <c r="N28251" s="7" t="n">
        <v>17</v>
      </c>
      <c r="O28251" s="7" t="n">
        <v>53003</v>
      </c>
      <c r="P28251" s="7" t="s">
        <v>1383</v>
      </c>
      <c r="Q28251" s="7" t="n">
        <v>2</v>
      </c>
      <c r="R28251" s="7" t="n">
        <v>0</v>
      </c>
    </row>
    <row r="28252" spans="1:8">
      <c r="A28252" t="s">
        <v>4</v>
      </c>
      <c r="B28252" s="4" t="s">
        <v>5</v>
      </c>
    </row>
    <row r="28253" spans="1:8">
      <c r="A28253" t="n">
        <v>238767</v>
      </c>
      <c r="B28253" s="41" t="n">
        <v>28</v>
      </c>
    </row>
    <row r="28254" spans="1:8">
      <c r="A28254" t="s">
        <v>4</v>
      </c>
      <c r="B28254" s="4" t="s">
        <v>5</v>
      </c>
      <c r="C28254" s="4" t="s">
        <v>8</v>
      </c>
      <c r="D28254" s="4" t="s">
        <v>7</v>
      </c>
      <c r="E28254" s="4" t="s">
        <v>7</v>
      </c>
    </row>
    <row r="28255" spans="1:8">
      <c r="A28255" t="n">
        <v>238768</v>
      </c>
      <c r="B28255" s="16" t="n">
        <v>50</v>
      </c>
      <c r="C28255" s="7" t="n">
        <v>1</v>
      </c>
      <c r="D28255" s="7" t="n">
        <v>8203</v>
      </c>
      <c r="E28255" s="7" t="n">
        <v>1000</v>
      </c>
    </row>
    <row r="28256" spans="1:8">
      <c r="A28256" t="s">
        <v>4</v>
      </c>
      <c r="B28256" s="4" t="s">
        <v>5</v>
      </c>
      <c r="C28256" s="4" t="s">
        <v>8</v>
      </c>
      <c r="D28256" s="4" t="s">
        <v>7</v>
      </c>
      <c r="E28256" s="4" t="s">
        <v>7</v>
      </c>
    </row>
    <row r="28257" spans="1:18">
      <c r="A28257" t="n">
        <v>238774</v>
      </c>
      <c r="B28257" s="16" t="n">
        <v>50</v>
      </c>
      <c r="C28257" s="7" t="n">
        <v>1</v>
      </c>
      <c r="D28257" s="7" t="n">
        <v>8121</v>
      </c>
      <c r="E28257" s="7" t="n">
        <v>1000</v>
      </c>
    </row>
    <row r="28258" spans="1:18">
      <c r="A28258" t="s">
        <v>4</v>
      </c>
      <c r="B28258" s="4" t="s">
        <v>5</v>
      </c>
      <c r="C28258" s="4" t="s">
        <v>8</v>
      </c>
      <c r="D28258" s="4" t="s">
        <v>7</v>
      </c>
      <c r="E28258" s="4" t="s">
        <v>13</v>
      </c>
    </row>
    <row r="28259" spans="1:18">
      <c r="A28259" t="n">
        <v>238780</v>
      </c>
      <c r="B28259" s="27" t="n">
        <v>58</v>
      </c>
      <c r="C28259" s="7" t="n">
        <v>0</v>
      </c>
      <c r="D28259" s="7" t="n">
        <v>1000</v>
      </c>
      <c r="E28259" s="7" t="n">
        <v>1</v>
      </c>
    </row>
    <row r="28260" spans="1:18">
      <c r="A28260" t="s">
        <v>4</v>
      </c>
      <c r="B28260" s="4" t="s">
        <v>5</v>
      </c>
      <c r="C28260" s="4" t="s">
        <v>8</v>
      </c>
      <c r="D28260" s="4" t="s">
        <v>7</v>
      </c>
    </row>
    <row r="28261" spans="1:18">
      <c r="A28261" t="n">
        <v>238788</v>
      </c>
      <c r="B28261" s="27" t="n">
        <v>58</v>
      </c>
      <c r="C28261" s="7" t="n">
        <v>255</v>
      </c>
      <c r="D28261" s="7" t="n">
        <v>0</v>
      </c>
    </row>
    <row r="28262" spans="1:18">
      <c r="A28262" t="s">
        <v>4</v>
      </c>
      <c r="B28262" s="4" t="s">
        <v>5</v>
      </c>
      <c r="C28262" s="4" t="s">
        <v>8</v>
      </c>
      <c r="D28262" s="4" t="s">
        <v>8</v>
      </c>
      <c r="E28262" s="4" t="s">
        <v>14</v>
      </c>
      <c r="F28262" s="4" t="s">
        <v>8</v>
      </c>
      <c r="G28262" s="4" t="s">
        <v>8</v>
      </c>
    </row>
    <row r="28263" spans="1:18">
      <c r="A28263" t="n">
        <v>238792</v>
      </c>
      <c r="B28263" s="103" t="n">
        <v>8</v>
      </c>
      <c r="C28263" s="7" t="n">
        <v>5</v>
      </c>
      <c r="D28263" s="7" t="n">
        <v>0</v>
      </c>
      <c r="E28263" s="7" t="n">
        <v>4</v>
      </c>
      <c r="F28263" s="7" t="n">
        <v>19</v>
      </c>
      <c r="G28263" s="7" t="n">
        <v>1</v>
      </c>
    </row>
    <row r="28264" spans="1:18">
      <c r="A28264" t="s">
        <v>4</v>
      </c>
      <c r="B28264" s="4" t="s">
        <v>5</v>
      </c>
      <c r="C28264" s="4" t="s">
        <v>8</v>
      </c>
      <c r="D28264" s="4" t="s">
        <v>7</v>
      </c>
      <c r="E28264" s="4" t="s">
        <v>7</v>
      </c>
      <c r="F28264" s="4" t="s">
        <v>14</v>
      </c>
      <c r="G28264" s="4" t="s">
        <v>14</v>
      </c>
      <c r="H28264" s="4" t="s">
        <v>14</v>
      </c>
    </row>
    <row r="28265" spans="1:18">
      <c r="A28265" t="n">
        <v>238801</v>
      </c>
      <c r="B28265" s="104" t="n">
        <v>97</v>
      </c>
      <c r="C28265" s="7" t="n">
        <v>7</v>
      </c>
      <c r="D28265" s="7" t="n">
        <v>0</v>
      </c>
      <c r="E28265" s="7" t="n">
        <v>0</v>
      </c>
      <c r="F28265" s="7" t="n">
        <v>0</v>
      </c>
      <c r="G28265" s="7" t="n">
        <v>0</v>
      </c>
      <c r="H28265" s="7" t="n">
        <v>0</v>
      </c>
    </row>
    <row r="28266" spans="1:18">
      <c r="A28266" t="s">
        <v>4</v>
      </c>
      <c r="B28266" s="4" t="s">
        <v>5</v>
      </c>
      <c r="C28266" s="4" t="s">
        <v>8</v>
      </c>
      <c r="D28266" s="4" t="s">
        <v>14</v>
      </c>
      <c r="E28266" s="4" t="s">
        <v>7</v>
      </c>
      <c r="F28266" s="4" t="s">
        <v>9</v>
      </c>
      <c r="G28266" s="4" t="s">
        <v>9</v>
      </c>
      <c r="H28266" s="4" t="s">
        <v>14</v>
      </c>
    </row>
    <row r="28267" spans="1:18">
      <c r="A28267" t="n">
        <v>238819</v>
      </c>
      <c r="B28267" s="38" t="n">
        <v>175</v>
      </c>
      <c r="C28267" s="7" t="n">
        <v>0</v>
      </c>
      <c r="D28267" s="7" t="n">
        <v>0</v>
      </c>
      <c r="E28267" s="7" t="n">
        <v>0</v>
      </c>
      <c r="F28267" s="7" t="s">
        <v>18</v>
      </c>
      <c r="G28267" s="7" t="s">
        <v>71</v>
      </c>
      <c r="H28267" s="7" t="n">
        <v>50</v>
      </c>
    </row>
    <row r="28268" spans="1:18">
      <c r="A28268" t="s">
        <v>4</v>
      </c>
      <c r="B28268" s="4" t="s">
        <v>5</v>
      </c>
      <c r="C28268" s="4" t="s">
        <v>8</v>
      </c>
      <c r="D28268" s="4" t="s">
        <v>14</v>
      </c>
      <c r="E28268" s="4" t="s">
        <v>14</v>
      </c>
      <c r="F28268" s="4" t="s">
        <v>14</v>
      </c>
      <c r="G28268" s="4" t="s">
        <v>14</v>
      </c>
      <c r="H28268" s="4" t="s">
        <v>14</v>
      </c>
      <c r="I28268" s="4" t="s">
        <v>14</v>
      </c>
      <c r="J28268" s="4" t="s">
        <v>14</v>
      </c>
      <c r="K28268" s="4" t="s">
        <v>14</v>
      </c>
    </row>
    <row r="28269" spans="1:18">
      <c r="A28269" t="n">
        <v>238845</v>
      </c>
      <c r="B28269" s="38" t="n">
        <v>175</v>
      </c>
      <c r="C28269" s="7" t="n">
        <v>1</v>
      </c>
      <c r="D28269" s="7" t="n">
        <v>0</v>
      </c>
      <c r="E28269" s="7" t="n">
        <v>0</v>
      </c>
      <c r="F28269" s="7" t="n">
        <v>0</v>
      </c>
      <c r="G28269" s="7" t="n">
        <v>0</v>
      </c>
      <c r="H28269" s="7" t="n">
        <v>0</v>
      </c>
      <c r="I28269" s="7" t="n">
        <v>1135706112</v>
      </c>
      <c r="J28269" s="7" t="n">
        <v>0</v>
      </c>
      <c r="K28269" s="7" t="n">
        <v>1092616192</v>
      </c>
    </row>
    <row r="28270" spans="1:18">
      <c r="A28270" t="s">
        <v>4</v>
      </c>
      <c r="B28270" s="4" t="s">
        <v>5</v>
      </c>
      <c r="C28270" s="4" t="s">
        <v>8</v>
      </c>
      <c r="D28270" s="4" t="s">
        <v>14</v>
      </c>
      <c r="E28270" s="4" t="s">
        <v>14</v>
      </c>
      <c r="F28270" s="4" t="s">
        <v>14</v>
      </c>
      <c r="G28270" s="4" t="s">
        <v>14</v>
      </c>
    </row>
    <row r="28271" spans="1:18">
      <c r="A28271" t="n">
        <v>238879</v>
      </c>
      <c r="B28271" s="38" t="n">
        <v>175</v>
      </c>
      <c r="C28271" s="7" t="n">
        <v>2</v>
      </c>
      <c r="D28271" s="7" t="n">
        <v>0</v>
      </c>
      <c r="E28271" s="7" t="n">
        <v>-1062731776</v>
      </c>
      <c r="F28271" s="7" t="n">
        <v>1083703296</v>
      </c>
      <c r="G28271" s="7" t="n">
        <v>1112211456</v>
      </c>
    </row>
    <row r="28272" spans="1:18">
      <c r="A28272" t="s">
        <v>4</v>
      </c>
      <c r="B28272" s="4" t="s">
        <v>5</v>
      </c>
      <c r="C28272" s="4" t="s">
        <v>8</v>
      </c>
      <c r="D28272" s="4" t="s">
        <v>14</v>
      </c>
    </row>
    <row r="28273" spans="1:11">
      <c r="A28273" t="n">
        <v>238897</v>
      </c>
      <c r="B28273" s="38" t="n">
        <v>175</v>
      </c>
      <c r="C28273" s="7" t="n">
        <v>3</v>
      </c>
      <c r="D28273" s="7" t="n">
        <v>0</v>
      </c>
    </row>
    <row r="28274" spans="1:11">
      <c r="A28274" t="s">
        <v>4</v>
      </c>
      <c r="B28274" s="4" t="s">
        <v>5</v>
      </c>
      <c r="C28274" s="4" t="s">
        <v>8</v>
      </c>
      <c r="D28274" s="4" t="s">
        <v>9</v>
      </c>
      <c r="E28274" s="4" t="s">
        <v>7</v>
      </c>
    </row>
    <row r="28275" spans="1:11">
      <c r="A28275" t="n">
        <v>238903</v>
      </c>
      <c r="B28275" s="18" t="n">
        <v>94</v>
      </c>
      <c r="C28275" s="7" t="n">
        <v>0</v>
      </c>
      <c r="D28275" s="7" t="s">
        <v>18</v>
      </c>
      <c r="E28275" s="7" t="n">
        <v>1</v>
      </c>
    </row>
    <row r="28276" spans="1:11">
      <c r="A28276" t="s">
        <v>4</v>
      </c>
      <c r="B28276" s="4" t="s">
        <v>5</v>
      </c>
      <c r="C28276" s="4" t="s">
        <v>8</v>
      </c>
      <c r="D28276" s="4" t="s">
        <v>9</v>
      </c>
      <c r="E28276" s="4" t="s">
        <v>7</v>
      </c>
    </row>
    <row r="28277" spans="1:11">
      <c r="A28277" t="n">
        <v>238916</v>
      </c>
      <c r="B28277" s="18" t="n">
        <v>94</v>
      </c>
      <c r="C28277" s="7" t="n">
        <v>0</v>
      </c>
      <c r="D28277" s="7" t="s">
        <v>18</v>
      </c>
      <c r="E28277" s="7" t="n">
        <v>2</v>
      </c>
    </row>
    <row r="28278" spans="1:11">
      <c r="A28278" t="s">
        <v>4</v>
      </c>
      <c r="B28278" s="4" t="s">
        <v>5</v>
      </c>
      <c r="C28278" s="4" t="s">
        <v>8</v>
      </c>
      <c r="D28278" s="4" t="s">
        <v>9</v>
      </c>
      <c r="E28278" s="4" t="s">
        <v>7</v>
      </c>
    </row>
    <row r="28279" spans="1:11">
      <c r="A28279" t="n">
        <v>238929</v>
      </c>
      <c r="B28279" s="18" t="n">
        <v>94</v>
      </c>
      <c r="C28279" s="7" t="n">
        <v>1</v>
      </c>
      <c r="D28279" s="7" t="s">
        <v>18</v>
      </c>
      <c r="E28279" s="7" t="n">
        <v>4</v>
      </c>
    </row>
    <row r="28280" spans="1:11">
      <c r="A28280" t="s">
        <v>4</v>
      </c>
      <c r="B28280" s="4" t="s">
        <v>5</v>
      </c>
      <c r="C28280" s="4" t="s">
        <v>8</v>
      </c>
      <c r="D28280" s="4" t="s">
        <v>9</v>
      </c>
      <c r="E28280" s="4" t="s">
        <v>7</v>
      </c>
    </row>
    <row r="28281" spans="1:11">
      <c r="A28281" t="n">
        <v>238942</v>
      </c>
      <c r="B28281" s="18" t="n">
        <v>94</v>
      </c>
      <c r="C28281" s="7" t="n">
        <v>0</v>
      </c>
      <c r="D28281" s="7" t="s">
        <v>23</v>
      </c>
      <c r="E28281" s="7" t="n">
        <v>1</v>
      </c>
    </row>
    <row r="28282" spans="1:11">
      <c r="A28282" t="s">
        <v>4</v>
      </c>
      <c r="B28282" s="4" t="s">
        <v>5</v>
      </c>
      <c r="C28282" s="4" t="s">
        <v>8</v>
      </c>
      <c r="D28282" s="4" t="s">
        <v>9</v>
      </c>
      <c r="E28282" s="4" t="s">
        <v>7</v>
      </c>
    </row>
    <row r="28283" spans="1:11">
      <c r="A28283" t="n">
        <v>238954</v>
      </c>
      <c r="B28283" s="18" t="n">
        <v>94</v>
      </c>
      <c r="C28283" s="7" t="n">
        <v>0</v>
      </c>
      <c r="D28283" s="7" t="s">
        <v>23</v>
      </c>
      <c r="E28283" s="7" t="n">
        <v>2</v>
      </c>
    </row>
    <row r="28284" spans="1:11">
      <c r="A28284" t="s">
        <v>4</v>
      </c>
      <c r="B28284" s="4" t="s">
        <v>5</v>
      </c>
      <c r="C28284" s="4" t="s">
        <v>8</v>
      </c>
      <c r="D28284" s="4" t="s">
        <v>9</v>
      </c>
      <c r="E28284" s="4" t="s">
        <v>7</v>
      </c>
    </row>
    <row r="28285" spans="1:11">
      <c r="A28285" t="n">
        <v>238966</v>
      </c>
      <c r="B28285" s="18" t="n">
        <v>94</v>
      </c>
      <c r="C28285" s="7" t="n">
        <v>1</v>
      </c>
      <c r="D28285" s="7" t="s">
        <v>23</v>
      </c>
      <c r="E28285" s="7" t="n">
        <v>4</v>
      </c>
    </row>
    <row r="28286" spans="1:11">
      <c r="A28286" t="s">
        <v>4</v>
      </c>
      <c r="B28286" s="4" t="s">
        <v>5</v>
      </c>
      <c r="C28286" s="4" t="s">
        <v>8</v>
      </c>
      <c r="D28286" s="4" t="s">
        <v>9</v>
      </c>
      <c r="E28286" s="4" t="s">
        <v>7</v>
      </c>
    </row>
    <row r="28287" spans="1:11">
      <c r="A28287" t="n">
        <v>238978</v>
      </c>
      <c r="B28287" s="18" t="n">
        <v>94</v>
      </c>
      <c r="C28287" s="7" t="n">
        <v>0</v>
      </c>
      <c r="D28287" s="7" t="s">
        <v>24</v>
      </c>
      <c r="E28287" s="7" t="n">
        <v>1</v>
      </c>
    </row>
    <row r="28288" spans="1:11">
      <c r="A28288" t="s">
        <v>4</v>
      </c>
      <c r="B28288" s="4" t="s">
        <v>5</v>
      </c>
      <c r="C28288" s="4" t="s">
        <v>8</v>
      </c>
      <c r="D28288" s="4" t="s">
        <v>9</v>
      </c>
      <c r="E28288" s="4" t="s">
        <v>7</v>
      </c>
    </row>
    <row r="28289" spans="1:5">
      <c r="A28289" t="n">
        <v>238990</v>
      </c>
      <c r="B28289" s="18" t="n">
        <v>94</v>
      </c>
      <c r="C28289" s="7" t="n">
        <v>0</v>
      </c>
      <c r="D28289" s="7" t="s">
        <v>24</v>
      </c>
      <c r="E28289" s="7" t="n">
        <v>2</v>
      </c>
    </row>
    <row r="28290" spans="1:5">
      <c r="A28290" t="s">
        <v>4</v>
      </c>
      <c r="B28290" s="4" t="s">
        <v>5</v>
      </c>
      <c r="C28290" s="4" t="s">
        <v>8</v>
      </c>
      <c r="D28290" s="4" t="s">
        <v>9</v>
      </c>
      <c r="E28290" s="4" t="s">
        <v>7</v>
      </c>
    </row>
    <row r="28291" spans="1:5">
      <c r="A28291" t="n">
        <v>239002</v>
      </c>
      <c r="B28291" s="18" t="n">
        <v>94</v>
      </c>
      <c r="C28291" s="7" t="n">
        <v>1</v>
      </c>
      <c r="D28291" s="7" t="s">
        <v>24</v>
      </c>
      <c r="E28291" s="7" t="n">
        <v>4</v>
      </c>
    </row>
    <row r="28292" spans="1:5">
      <c r="A28292" t="s">
        <v>4</v>
      </c>
      <c r="B28292" s="4" t="s">
        <v>5</v>
      </c>
      <c r="C28292" s="4" t="s">
        <v>8</v>
      </c>
      <c r="D28292" s="4" t="s">
        <v>9</v>
      </c>
      <c r="E28292" s="4" t="s">
        <v>7</v>
      </c>
    </row>
    <row r="28293" spans="1:5">
      <c r="A28293" t="n">
        <v>239014</v>
      </c>
      <c r="B28293" s="18" t="n">
        <v>94</v>
      </c>
      <c r="C28293" s="7" t="n">
        <v>0</v>
      </c>
      <c r="D28293" s="7" t="s">
        <v>25</v>
      </c>
      <c r="E28293" s="7" t="n">
        <v>1</v>
      </c>
    </row>
    <row r="28294" spans="1:5">
      <c r="A28294" t="s">
        <v>4</v>
      </c>
      <c r="B28294" s="4" t="s">
        <v>5</v>
      </c>
      <c r="C28294" s="4" t="s">
        <v>8</v>
      </c>
      <c r="D28294" s="4" t="s">
        <v>9</v>
      </c>
      <c r="E28294" s="4" t="s">
        <v>7</v>
      </c>
    </row>
    <row r="28295" spans="1:5">
      <c r="A28295" t="n">
        <v>239026</v>
      </c>
      <c r="B28295" s="18" t="n">
        <v>94</v>
      </c>
      <c r="C28295" s="7" t="n">
        <v>0</v>
      </c>
      <c r="D28295" s="7" t="s">
        <v>25</v>
      </c>
      <c r="E28295" s="7" t="n">
        <v>2</v>
      </c>
    </row>
    <row r="28296" spans="1:5">
      <c r="A28296" t="s">
        <v>4</v>
      </c>
      <c r="B28296" s="4" t="s">
        <v>5</v>
      </c>
      <c r="C28296" s="4" t="s">
        <v>8</v>
      </c>
      <c r="D28296" s="4" t="s">
        <v>9</v>
      </c>
      <c r="E28296" s="4" t="s">
        <v>7</v>
      </c>
    </row>
    <row r="28297" spans="1:5">
      <c r="A28297" t="n">
        <v>239038</v>
      </c>
      <c r="B28297" s="18" t="n">
        <v>94</v>
      </c>
      <c r="C28297" s="7" t="n">
        <v>1</v>
      </c>
      <c r="D28297" s="7" t="s">
        <v>25</v>
      </c>
      <c r="E28297" s="7" t="n">
        <v>4</v>
      </c>
    </row>
    <row r="28298" spans="1:5">
      <c r="A28298" t="s">
        <v>4</v>
      </c>
      <c r="B28298" s="4" t="s">
        <v>5</v>
      </c>
      <c r="C28298" s="4" t="s">
        <v>8</v>
      </c>
      <c r="D28298" s="4" t="s">
        <v>9</v>
      </c>
      <c r="E28298" s="4" t="s">
        <v>7</v>
      </c>
    </row>
    <row r="28299" spans="1:5">
      <c r="A28299" t="n">
        <v>239050</v>
      </c>
      <c r="B28299" s="18" t="n">
        <v>94</v>
      </c>
      <c r="C28299" s="7" t="n">
        <v>0</v>
      </c>
      <c r="D28299" s="7" t="s">
        <v>26</v>
      </c>
      <c r="E28299" s="7" t="n">
        <v>1</v>
      </c>
    </row>
    <row r="28300" spans="1:5">
      <c r="A28300" t="s">
        <v>4</v>
      </c>
      <c r="B28300" s="4" t="s">
        <v>5</v>
      </c>
      <c r="C28300" s="4" t="s">
        <v>8</v>
      </c>
      <c r="D28300" s="4" t="s">
        <v>9</v>
      </c>
      <c r="E28300" s="4" t="s">
        <v>7</v>
      </c>
    </row>
    <row r="28301" spans="1:5">
      <c r="A28301" t="n">
        <v>239062</v>
      </c>
      <c r="B28301" s="18" t="n">
        <v>94</v>
      </c>
      <c r="C28301" s="7" t="n">
        <v>0</v>
      </c>
      <c r="D28301" s="7" t="s">
        <v>26</v>
      </c>
      <c r="E28301" s="7" t="n">
        <v>2</v>
      </c>
    </row>
    <row r="28302" spans="1:5">
      <c r="A28302" t="s">
        <v>4</v>
      </c>
      <c r="B28302" s="4" t="s">
        <v>5</v>
      </c>
      <c r="C28302" s="4" t="s">
        <v>8</v>
      </c>
      <c r="D28302" s="4" t="s">
        <v>9</v>
      </c>
      <c r="E28302" s="4" t="s">
        <v>7</v>
      </c>
    </row>
    <row r="28303" spans="1:5">
      <c r="A28303" t="n">
        <v>239074</v>
      </c>
      <c r="B28303" s="18" t="n">
        <v>94</v>
      </c>
      <c r="C28303" s="7" t="n">
        <v>1</v>
      </c>
      <c r="D28303" s="7" t="s">
        <v>26</v>
      </c>
      <c r="E28303" s="7" t="n">
        <v>4</v>
      </c>
    </row>
    <row r="28304" spans="1:5">
      <c r="A28304" t="s">
        <v>4</v>
      </c>
      <c r="B28304" s="4" t="s">
        <v>5</v>
      </c>
      <c r="C28304" s="4" t="s">
        <v>9</v>
      </c>
      <c r="D28304" s="4" t="s">
        <v>9</v>
      </c>
    </row>
    <row r="28305" spans="1:5">
      <c r="A28305" t="n">
        <v>239086</v>
      </c>
      <c r="B28305" s="26" t="n">
        <v>70</v>
      </c>
      <c r="C28305" s="7" t="s">
        <v>53</v>
      </c>
      <c r="D28305" s="7" t="s">
        <v>59</v>
      </c>
    </row>
    <row r="28306" spans="1:5">
      <c r="A28306" t="s">
        <v>4</v>
      </c>
      <c r="B28306" s="4" t="s">
        <v>5</v>
      </c>
      <c r="C28306" s="4" t="s">
        <v>9</v>
      </c>
      <c r="D28306" s="4" t="s">
        <v>9</v>
      </c>
    </row>
    <row r="28307" spans="1:5">
      <c r="A28307" t="n">
        <v>239102</v>
      </c>
      <c r="B28307" s="26" t="n">
        <v>70</v>
      </c>
      <c r="C28307" s="7" t="s">
        <v>18</v>
      </c>
      <c r="D28307" s="7" t="s">
        <v>59</v>
      </c>
    </row>
    <row r="28308" spans="1:5">
      <c r="A28308" t="s">
        <v>4</v>
      </c>
      <c r="B28308" s="4" t="s">
        <v>5</v>
      </c>
      <c r="C28308" s="4" t="s">
        <v>9</v>
      </c>
      <c r="D28308" s="4" t="s">
        <v>9</v>
      </c>
    </row>
    <row r="28309" spans="1:5">
      <c r="A28309" t="n">
        <v>239119</v>
      </c>
      <c r="B28309" s="26" t="n">
        <v>70</v>
      </c>
      <c r="C28309" s="7" t="s">
        <v>23</v>
      </c>
      <c r="D28309" s="7" t="s">
        <v>59</v>
      </c>
    </row>
    <row r="28310" spans="1:5">
      <c r="A28310" t="s">
        <v>4</v>
      </c>
      <c r="B28310" s="4" t="s">
        <v>5</v>
      </c>
      <c r="C28310" s="4" t="s">
        <v>9</v>
      </c>
      <c r="D28310" s="4" t="s">
        <v>9</v>
      </c>
    </row>
    <row r="28311" spans="1:5">
      <c r="A28311" t="n">
        <v>239135</v>
      </c>
      <c r="B28311" s="26" t="n">
        <v>70</v>
      </c>
      <c r="C28311" s="7" t="s">
        <v>24</v>
      </c>
      <c r="D28311" s="7" t="s">
        <v>59</v>
      </c>
    </row>
    <row r="28312" spans="1:5">
      <c r="A28312" t="s">
        <v>4</v>
      </c>
      <c r="B28312" s="4" t="s">
        <v>5</v>
      </c>
      <c r="C28312" s="4" t="s">
        <v>9</v>
      </c>
      <c r="D28312" s="4" t="s">
        <v>9</v>
      </c>
    </row>
    <row r="28313" spans="1:5">
      <c r="A28313" t="n">
        <v>239151</v>
      </c>
      <c r="B28313" s="26" t="n">
        <v>70</v>
      </c>
      <c r="C28313" s="7" t="s">
        <v>25</v>
      </c>
      <c r="D28313" s="7" t="s">
        <v>59</v>
      </c>
    </row>
    <row r="28314" spans="1:5">
      <c r="A28314" t="s">
        <v>4</v>
      </c>
      <c r="B28314" s="4" t="s">
        <v>5</v>
      </c>
      <c r="C28314" s="4" t="s">
        <v>9</v>
      </c>
      <c r="D28314" s="4" t="s">
        <v>9</v>
      </c>
    </row>
    <row r="28315" spans="1:5">
      <c r="A28315" t="n">
        <v>239167</v>
      </c>
      <c r="B28315" s="26" t="n">
        <v>70</v>
      </c>
      <c r="C28315" s="7" t="s">
        <v>26</v>
      </c>
      <c r="D28315" s="7" t="s">
        <v>59</v>
      </c>
    </row>
    <row r="28316" spans="1:5">
      <c r="A28316" t="s">
        <v>4</v>
      </c>
      <c r="B28316" s="4" t="s">
        <v>5</v>
      </c>
      <c r="C28316" s="4" t="s">
        <v>7</v>
      </c>
      <c r="D28316" s="4" t="s">
        <v>8</v>
      </c>
      <c r="E28316" s="4" t="s">
        <v>9</v>
      </c>
      <c r="F28316" s="4" t="s">
        <v>13</v>
      </c>
      <c r="G28316" s="4" t="s">
        <v>13</v>
      </c>
      <c r="H28316" s="4" t="s">
        <v>13</v>
      </c>
    </row>
    <row r="28317" spans="1:5">
      <c r="A28317" t="n">
        <v>239183</v>
      </c>
      <c r="B28317" s="52" t="n">
        <v>48</v>
      </c>
      <c r="C28317" s="7" t="n">
        <v>13</v>
      </c>
      <c r="D28317" s="7" t="n">
        <v>0</v>
      </c>
      <c r="E28317" s="7" t="s">
        <v>190</v>
      </c>
      <c r="F28317" s="7" t="n">
        <v>-1</v>
      </c>
      <c r="G28317" s="7" t="n">
        <v>1</v>
      </c>
      <c r="H28317" s="7" t="n">
        <v>0</v>
      </c>
    </row>
    <row r="28318" spans="1:5">
      <c r="A28318" t="s">
        <v>4</v>
      </c>
      <c r="B28318" s="4" t="s">
        <v>5</v>
      </c>
      <c r="C28318" s="4" t="s">
        <v>7</v>
      </c>
      <c r="D28318" s="4" t="s">
        <v>8</v>
      </c>
      <c r="E28318" s="4" t="s">
        <v>9</v>
      </c>
      <c r="F28318" s="4" t="s">
        <v>13</v>
      </c>
      <c r="G28318" s="4" t="s">
        <v>13</v>
      </c>
      <c r="H28318" s="4" t="s">
        <v>13</v>
      </c>
    </row>
    <row r="28319" spans="1:5">
      <c r="A28319" t="n">
        <v>239210</v>
      </c>
      <c r="B28319" s="52" t="n">
        <v>48</v>
      </c>
      <c r="C28319" s="7" t="n">
        <v>12</v>
      </c>
      <c r="D28319" s="7" t="n">
        <v>0</v>
      </c>
      <c r="E28319" s="7" t="s">
        <v>245</v>
      </c>
      <c r="F28319" s="7" t="n">
        <v>-1</v>
      </c>
      <c r="G28319" s="7" t="n">
        <v>1</v>
      </c>
      <c r="H28319" s="7" t="n">
        <v>0</v>
      </c>
    </row>
    <row r="28320" spans="1:5">
      <c r="A28320" t="s">
        <v>4</v>
      </c>
      <c r="B28320" s="4" t="s">
        <v>5</v>
      </c>
      <c r="C28320" s="4" t="s">
        <v>7</v>
      </c>
      <c r="D28320" s="4" t="s">
        <v>8</v>
      </c>
      <c r="E28320" s="4" t="s">
        <v>9</v>
      </c>
      <c r="F28320" s="4" t="s">
        <v>13</v>
      </c>
      <c r="G28320" s="4" t="s">
        <v>13</v>
      </c>
      <c r="H28320" s="4" t="s">
        <v>13</v>
      </c>
    </row>
    <row r="28321" spans="1:8">
      <c r="A28321" t="n">
        <v>239236</v>
      </c>
      <c r="B28321" s="52" t="n">
        <v>48</v>
      </c>
      <c r="C28321" s="7" t="n">
        <v>107</v>
      </c>
      <c r="D28321" s="7" t="n">
        <v>0</v>
      </c>
      <c r="E28321" s="7" t="s">
        <v>248</v>
      </c>
      <c r="F28321" s="7" t="n">
        <v>-1</v>
      </c>
      <c r="G28321" s="7" t="n">
        <v>1</v>
      </c>
      <c r="H28321" s="7" t="n">
        <v>0</v>
      </c>
    </row>
    <row r="28322" spans="1:8">
      <c r="A28322" t="s">
        <v>4</v>
      </c>
      <c r="B28322" s="4" t="s">
        <v>5</v>
      </c>
      <c r="C28322" s="4" t="s">
        <v>7</v>
      </c>
      <c r="D28322" s="4" t="s">
        <v>8</v>
      </c>
      <c r="E28322" s="4" t="s">
        <v>9</v>
      </c>
      <c r="F28322" s="4" t="s">
        <v>13</v>
      </c>
      <c r="G28322" s="4" t="s">
        <v>13</v>
      </c>
      <c r="H28322" s="4" t="s">
        <v>13</v>
      </c>
    </row>
    <row r="28323" spans="1:8">
      <c r="A28323" t="n">
        <v>239265</v>
      </c>
      <c r="B28323" s="52" t="n">
        <v>48</v>
      </c>
      <c r="C28323" s="7" t="n">
        <v>108</v>
      </c>
      <c r="D28323" s="7" t="n">
        <v>0</v>
      </c>
      <c r="E28323" s="7" t="s">
        <v>248</v>
      </c>
      <c r="F28323" s="7" t="n">
        <v>-1</v>
      </c>
      <c r="G28323" s="7" t="n">
        <v>1</v>
      </c>
      <c r="H28323" s="7" t="n">
        <v>0</v>
      </c>
    </row>
    <row r="28324" spans="1:8">
      <c r="A28324" t="s">
        <v>4</v>
      </c>
      <c r="B28324" s="4" t="s">
        <v>5</v>
      </c>
      <c r="C28324" s="4" t="s">
        <v>7</v>
      </c>
      <c r="D28324" s="4" t="s">
        <v>8</v>
      </c>
      <c r="E28324" s="4" t="s">
        <v>9</v>
      </c>
      <c r="F28324" s="4" t="s">
        <v>13</v>
      </c>
      <c r="G28324" s="4" t="s">
        <v>13</v>
      </c>
      <c r="H28324" s="4" t="s">
        <v>13</v>
      </c>
    </row>
    <row r="28325" spans="1:8">
      <c r="A28325" t="n">
        <v>239294</v>
      </c>
      <c r="B28325" s="52" t="n">
        <v>48</v>
      </c>
      <c r="C28325" s="7" t="n">
        <v>90</v>
      </c>
      <c r="D28325" s="7" t="n">
        <v>0</v>
      </c>
      <c r="E28325" s="7" t="s">
        <v>248</v>
      </c>
      <c r="F28325" s="7" t="n">
        <v>-1</v>
      </c>
      <c r="G28325" s="7" t="n">
        <v>1</v>
      </c>
      <c r="H28325" s="7" t="n">
        <v>0</v>
      </c>
    </row>
    <row r="28326" spans="1:8">
      <c r="A28326" t="s">
        <v>4</v>
      </c>
      <c r="B28326" s="4" t="s">
        <v>5</v>
      </c>
      <c r="C28326" s="4" t="s">
        <v>7</v>
      </c>
      <c r="D28326" s="4" t="s">
        <v>8</v>
      </c>
      <c r="E28326" s="4" t="s">
        <v>9</v>
      </c>
      <c r="F28326" s="4" t="s">
        <v>13</v>
      </c>
      <c r="G28326" s="4" t="s">
        <v>13</v>
      </c>
      <c r="H28326" s="4" t="s">
        <v>13</v>
      </c>
    </row>
    <row r="28327" spans="1:8">
      <c r="A28327" t="n">
        <v>239323</v>
      </c>
      <c r="B28327" s="52" t="n">
        <v>48</v>
      </c>
      <c r="C28327" s="7" t="n">
        <v>94</v>
      </c>
      <c r="D28327" s="7" t="n">
        <v>0</v>
      </c>
      <c r="E28327" s="7" t="s">
        <v>248</v>
      </c>
      <c r="F28327" s="7" t="n">
        <v>-1</v>
      </c>
      <c r="G28327" s="7" t="n">
        <v>1</v>
      </c>
      <c r="H28327" s="7" t="n">
        <v>0</v>
      </c>
    </row>
    <row r="28328" spans="1:8">
      <c r="A28328" t="s">
        <v>4</v>
      </c>
      <c r="B28328" s="4" t="s">
        <v>5</v>
      </c>
      <c r="C28328" s="4" t="s">
        <v>7</v>
      </c>
      <c r="D28328" s="4" t="s">
        <v>8</v>
      </c>
      <c r="E28328" s="4" t="s">
        <v>9</v>
      </c>
      <c r="F28328" s="4" t="s">
        <v>13</v>
      </c>
      <c r="G28328" s="4" t="s">
        <v>13</v>
      </c>
      <c r="H28328" s="4" t="s">
        <v>13</v>
      </c>
    </row>
    <row r="28329" spans="1:8">
      <c r="A28329" t="n">
        <v>239352</v>
      </c>
      <c r="B28329" s="52" t="n">
        <v>48</v>
      </c>
      <c r="C28329" s="7" t="n">
        <v>106</v>
      </c>
      <c r="D28329" s="7" t="n">
        <v>0</v>
      </c>
      <c r="E28329" s="7" t="s">
        <v>248</v>
      </c>
      <c r="F28329" s="7" t="n">
        <v>-1</v>
      </c>
      <c r="G28329" s="7" t="n">
        <v>1</v>
      </c>
      <c r="H28329" s="7" t="n">
        <v>0</v>
      </c>
    </row>
    <row r="28330" spans="1:8">
      <c r="A28330" t="s">
        <v>4</v>
      </c>
      <c r="B28330" s="4" t="s">
        <v>5</v>
      </c>
      <c r="C28330" s="4" t="s">
        <v>7</v>
      </c>
      <c r="D28330" s="4" t="s">
        <v>13</v>
      </c>
      <c r="E28330" s="4" t="s">
        <v>14</v>
      </c>
      <c r="F28330" s="4" t="s">
        <v>13</v>
      </c>
      <c r="G28330" s="4" t="s">
        <v>13</v>
      </c>
      <c r="H28330" s="4" t="s">
        <v>8</v>
      </c>
    </row>
    <row r="28331" spans="1:8">
      <c r="A28331" t="n">
        <v>239381</v>
      </c>
      <c r="B28331" s="87" t="n">
        <v>100</v>
      </c>
      <c r="C28331" s="7" t="n">
        <v>13</v>
      </c>
      <c r="D28331" s="7" t="n">
        <v>-5.25</v>
      </c>
      <c r="E28331" s="7" t="n">
        <v>1082340147</v>
      </c>
      <c r="F28331" s="7" t="n">
        <v>50.7999992370605</v>
      </c>
      <c r="G28331" s="7" t="n">
        <v>0</v>
      </c>
      <c r="H28331" s="7" t="n">
        <v>0</v>
      </c>
    </row>
    <row r="28332" spans="1:8">
      <c r="A28332" t="s">
        <v>4</v>
      </c>
      <c r="B28332" s="4" t="s">
        <v>5</v>
      </c>
      <c r="C28332" s="4" t="s">
        <v>7</v>
      </c>
      <c r="D28332" s="4" t="s">
        <v>13</v>
      </c>
      <c r="E28332" s="4" t="s">
        <v>14</v>
      </c>
      <c r="F28332" s="4" t="s">
        <v>13</v>
      </c>
      <c r="G28332" s="4" t="s">
        <v>13</v>
      </c>
      <c r="H28332" s="4" t="s">
        <v>8</v>
      </c>
    </row>
    <row r="28333" spans="1:8">
      <c r="A28333" t="n">
        <v>239401</v>
      </c>
      <c r="B28333" s="87" t="n">
        <v>100</v>
      </c>
      <c r="C28333" s="7" t="n">
        <v>17</v>
      </c>
      <c r="D28333" s="7" t="n">
        <v>-5.25</v>
      </c>
      <c r="E28333" s="7" t="n">
        <v>1082340147</v>
      </c>
      <c r="F28333" s="7" t="n">
        <v>50.7999992370605</v>
      </c>
      <c r="G28333" s="7" t="n">
        <v>0</v>
      </c>
      <c r="H28333" s="7" t="n">
        <v>0</v>
      </c>
    </row>
    <row r="28334" spans="1:8">
      <c r="A28334" t="s">
        <v>4</v>
      </c>
      <c r="B28334" s="4" t="s">
        <v>5</v>
      </c>
      <c r="C28334" s="4" t="s">
        <v>7</v>
      </c>
    </row>
    <row r="28335" spans="1:8">
      <c r="A28335" t="n">
        <v>239421</v>
      </c>
      <c r="B28335" s="25" t="n">
        <v>16</v>
      </c>
      <c r="C28335" s="7" t="n">
        <v>0</v>
      </c>
    </row>
    <row r="28336" spans="1:8">
      <c r="A28336" t="s">
        <v>4</v>
      </c>
      <c r="B28336" s="4" t="s">
        <v>5</v>
      </c>
      <c r="C28336" s="4" t="s">
        <v>7</v>
      </c>
      <c r="D28336" s="4" t="s">
        <v>7</v>
      </c>
      <c r="E28336" s="4" t="s">
        <v>7</v>
      </c>
      <c r="F28336" s="4" t="s">
        <v>14</v>
      </c>
      <c r="G28336" s="4" t="s">
        <v>14</v>
      </c>
      <c r="H28336" s="4" t="s">
        <v>14</v>
      </c>
    </row>
    <row r="28337" spans="1:8">
      <c r="A28337" t="n">
        <v>239424</v>
      </c>
      <c r="B28337" s="56" t="n">
        <v>61</v>
      </c>
      <c r="C28337" s="7" t="n">
        <v>13</v>
      </c>
      <c r="D28337" s="7" t="n">
        <v>65535</v>
      </c>
      <c r="E28337" s="7" t="n">
        <v>0</v>
      </c>
      <c r="F28337" s="7" t="n">
        <v>-1062731776</v>
      </c>
      <c r="G28337" s="7" t="n">
        <v>1082340147</v>
      </c>
      <c r="H28337" s="7" t="n">
        <v>1112224563</v>
      </c>
    </row>
    <row r="28338" spans="1:8">
      <c r="A28338" t="s">
        <v>4</v>
      </c>
      <c r="B28338" s="4" t="s">
        <v>5</v>
      </c>
      <c r="C28338" s="4" t="s">
        <v>7</v>
      </c>
      <c r="D28338" s="4" t="s">
        <v>7</v>
      </c>
      <c r="E28338" s="4" t="s">
        <v>7</v>
      </c>
      <c r="F28338" s="4" t="s">
        <v>14</v>
      </c>
      <c r="G28338" s="4" t="s">
        <v>14</v>
      </c>
      <c r="H28338" s="4" t="s">
        <v>14</v>
      </c>
    </row>
    <row r="28339" spans="1:8">
      <c r="A28339" t="n">
        <v>239443</v>
      </c>
      <c r="B28339" s="56" t="n">
        <v>61</v>
      </c>
      <c r="C28339" s="7" t="n">
        <v>17</v>
      </c>
      <c r="D28339" s="7" t="n">
        <v>65535</v>
      </c>
      <c r="E28339" s="7" t="n">
        <v>0</v>
      </c>
      <c r="F28339" s="7" t="n">
        <v>-1062731776</v>
      </c>
      <c r="G28339" s="7" t="n">
        <v>1082340147</v>
      </c>
      <c r="H28339" s="7" t="n">
        <v>1112224563</v>
      </c>
    </row>
    <row r="28340" spans="1:8">
      <c r="A28340" t="s">
        <v>4</v>
      </c>
      <c r="B28340" s="4" t="s">
        <v>5</v>
      </c>
      <c r="C28340" s="4" t="s">
        <v>8</v>
      </c>
      <c r="D28340" s="4" t="s">
        <v>8</v>
      </c>
      <c r="E28340" s="4" t="s">
        <v>13</v>
      </c>
      <c r="F28340" s="4" t="s">
        <v>13</v>
      </c>
      <c r="G28340" s="4" t="s">
        <v>13</v>
      </c>
      <c r="H28340" s="4" t="s">
        <v>7</v>
      </c>
    </row>
    <row r="28341" spans="1:8">
      <c r="A28341" t="n">
        <v>239462</v>
      </c>
      <c r="B28341" s="31" t="n">
        <v>45</v>
      </c>
      <c r="C28341" s="7" t="n">
        <v>2</v>
      </c>
      <c r="D28341" s="7" t="n">
        <v>3</v>
      </c>
      <c r="E28341" s="7" t="n">
        <v>-0.449999988079071</v>
      </c>
      <c r="F28341" s="7" t="n">
        <v>3.59999990463257</v>
      </c>
      <c r="G28341" s="7" t="n">
        <v>47.75</v>
      </c>
      <c r="H28341" s="7" t="n">
        <v>0</v>
      </c>
    </row>
    <row r="28342" spans="1:8">
      <c r="A28342" t="s">
        <v>4</v>
      </c>
      <c r="B28342" s="4" t="s">
        <v>5</v>
      </c>
      <c r="C28342" s="4" t="s">
        <v>8</v>
      </c>
      <c r="D28342" s="4" t="s">
        <v>8</v>
      </c>
      <c r="E28342" s="4" t="s">
        <v>13</v>
      </c>
      <c r="F28342" s="4" t="s">
        <v>13</v>
      </c>
      <c r="G28342" s="4" t="s">
        <v>13</v>
      </c>
      <c r="H28342" s="4" t="s">
        <v>7</v>
      </c>
      <c r="I28342" s="4" t="s">
        <v>8</v>
      </c>
    </row>
    <row r="28343" spans="1:8">
      <c r="A28343" t="n">
        <v>239479</v>
      </c>
      <c r="B28343" s="31" t="n">
        <v>45</v>
      </c>
      <c r="C28343" s="7" t="n">
        <v>4</v>
      </c>
      <c r="D28343" s="7" t="n">
        <v>3</v>
      </c>
      <c r="E28343" s="7" t="n">
        <v>9.85000038146973</v>
      </c>
      <c r="F28343" s="7" t="n">
        <v>124.900001525879</v>
      </c>
      <c r="G28343" s="7" t="n">
        <v>0</v>
      </c>
      <c r="H28343" s="7" t="n">
        <v>0</v>
      </c>
      <c r="I28343" s="7" t="n">
        <v>0</v>
      </c>
    </row>
    <row r="28344" spans="1:8">
      <c r="A28344" t="s">
        <v>4</v>
      </c>
      <c r="B28344" s="4" t="s">
        <v>5</v>
      </c>
      <c r="C28344" s="4" t="s">
        <v>8</v>
      </c>
      <c r="D28344" s="4" t="s">
        <v>8</v>
      </c>
      <c r="E28344" s="4" t="s">
        <v>13</v>
      </c>
      <c r="F28344" s="4" t="s">
        <v>7</v>
      </c>
    </row>
    <row r="28345" spans="1:8">
      <c r="A28345" t="n">
        <v>239497</v>
      </c>
      <c r="B28345" s="31" t="n">
        <v>45</v>
      </c>
      <c r="C28345" s="7" t="n">
        <v>5</v>
      </c>
      <c r="D28345" s="7" t="n">
        <v>3</v>
      </c>
      <c r="E28345" s="7" t="n">
        <v>7.5</v>
      </c>
      <c r="F28345" s="7" t="n">
        <v>0</v>
      </c>
    </row>
    <row r="28346" spans="1:8">
      <c r="A28346" t="s">
        <v>4</v>
      </c>
      <c r="B28346" s="4" t="s">
        <v>5</v>
      </c>
      <c r="C28346" s="4" t="s">
        <v>8</v>
      </c>
      <c r="D28346" s="4" t="s">
        <v>8</v>
      </c>
      <c r="E28346" s="4" t="s">
        <v>13</v>
      </c>
      <c r="F28346" s="4" t="s">
        <v>7</v>
      </c>
    </row>
    <row r="28347" spans="1:8">
      <c r="A28347" t="n">
        <v>239506</v>
      </c>
      <c r="B28347" s="31" t="n">
        <v>45</v>
      </c>
      <c r="C28347" s="7" t="n">
        <v>11</v>
      </c>
      <c r="D28347" s="7" t="n">
        <v>3</v>
      </c>
      <c r="E28347" s="7" t="n">
        <v>34</v>
      </c>
      <c r="F28347" s="7" t="n">
        <v>0</v>
      </c>
    </row>
    <row r="28348" spans="1:8">
      <c r="A28348" t="s">
        <v>4</v>
      </c>
      <c r="B28348" s="4" t="s">
        <v>5</v>
      </c>
      <c r="C28348" s="4" t="s">
        <v>8</v>
      </c>
      <c r="D28348" s="4" t="s">
        <v>8</v>
      </c>
      <c r="E28348" s="4" t="s">
        <v>13</v>
      </c>
      <c r="F28348" s="4" t="s">
        <v>7</v>
      </c>
    </row>
    <row r="28349" spans="1:8">
      <c r="A28349" t="n">
        <v>239515</v>
      </c>
      <c r="B28349" s="31" t="n">
        <v>45</v>
      </c>
      <c r="C28349" s="7" t="n">
        <v>5</v>
      </c>
      <c r="D28349" s="7" t="n">
        <v>3</v>
      </c>
      <c r="E28349" s="7" t="n">
        <v>8.5</v>
      </c>
      <c r="F28349" s="7" t="n">
        <v>5000</v>
      </c>
    </row>
    <row r="28350" spans="1:8">
      <c r="A28350" t="s">
        <v>4</v>
      </c>
      <c r="B28350" s="4" t="s">
        <v>5</v>
      </c>
      <c r="C28350" s="4" t="s">
        <v>8</v>
      </c>
      <c r="D28350" s="4" t="s">
        <v>7</v>
      </c>
      <c r="E28350" s="4" t="s">
        <v>14</v>
      </c>
      <c r="F28350" s="4" t="s">
        <v>7</v>
      </c>
    </row>
    <row r="28351" spans="1:8">
      <c r="A28351" t="n">
        <v>239524</v>
      </c>
      <c r="B28351" s="16" t="n">
        <v>50</v>
      </c>
      <c r="C28351" s="7" t="n">
        <v>3</v>
      </c>
      <c r="D28351" s="7" t="n">
        <v>8150</v>
      </c>
      <c r="E28351" s="7" t="n">
        <v>1056964608</v>
      </c>
      <c r="F28351" s="7" t="n">
        <v>500</v>
      </c>
    </row>
    <row r="28352" spans="1:8">
      <c r="A28352" t="s">
        <v>4</v>
      </c>
      <c r="B28352" s="4" t="s">
        <v>5</v>
      </c>
      <c r="C28352" s="4" t="s">
        <v>8</v>
      </c>
      <c r="D28352" s="4" t="s">
        <v>7</v>
      </c>
      <c r="E28352" s="4" t="s">
        <v>13</v>
      </c>
    </row>
    <row r="28353" spans="1:9">
      <c r="A28353" t="n">
        <v>239534</v>
      </c>
      <c r="B28353" s="27" t="n">
        <v>58</v>
      </c>
      <c r="C28353" s="7" t="n">
        <v>100</v>
      </c>
      <c r="D28353" s="7" t="n">
        <v>1000</v>
      </c>
      <c r="E28353" s="7" t="n">
        <v>1</v>
      </c>
    </row>
    <row r="28354" spans="1:9">
      <c r="A28354" t="s">
        <v>4</v>
      </c>
      <c r="B28354" s="4" t="s">
        <v>5</v>
      </c>
      <c r="C28354" s="4" t="s">
        <v>8</v>
      </c>
      <c r="D28354" s="4" t="s">
        <v>7</v>
      </c>
    </row>
    <row r="28355" spans="1:9">
      <c r="A28355" t="n">
        <v>239542</v>
      </c>
      <c r="B28355" s="27" t="n">
        <v>58</v>
      </c>
      <c r="C28355" s="7" t="n">
        <v>255</v>
      </c>
      <c r="D28355" s="7" t="n">
        <v>0</v>
      </c>
    </row>
    <row r="28356" spans="1:9">
      <c r="A28356" t="s">
        <v>4</v>
      </c>
      <c r="B28356" s="4" t="s">
        <v>5</v>
      </c>
      <c r="C28356" s="4" t="s">
        <v>8</v>
      </c>
      <c r="D28356" s="4" t="s">
        <v>7</v>
      </c>
    </row>
    <row r="28357" spans="1:9">
      <c r="A28357" t="n">
        <v>239546</v>
      </c>
      <c r="B28357" s="31" t="n">
        <v>45</v>
      </c>
      <c r="C28357" s="7" t="n">
        <v>7</v>
      </c>
      <c r="D28357" s="7" t="n">
        <v>255</v>
      </c>
    </row>
    <row r="28358" spans="1:9">
      <c r="A28358" t="s">
        <v>4</v>
      </c>
      <c r="B28358" s="4" t="s">
        <v>5</v>
      </c>
      <c r="C28358" s="4" t="s">
        <v>8</v>
      </c>
      <c r="D28358" s="4" t="s">
        <v>7</v>
      </c>
      <c r="E28358" s="4" t="s">
        <v>13</v>
      </c>
    </row>
    <row r="28359" spans="1:9">
      <c r="A28359" t="n">
        <v>239550</v>
      </c>
      <c r="B28359" s="27" t="n">
        <v>58</v>
      </c>
      <c r="C28359" s="7" t="n">
        <v>101</v>
      </c>
      <c r="D28359" s="7" t="n">
        <v>300</v>
      </c>
      <c r="E28359" s="7" t="n">
        <v>1</v>
      </c>
    </row>
    <row r="28360" spans="1:9">
      <c r="A28360" t="s">
        <v>4</v>
      </c>
      <c r="B28360" s="4" t="s">
        <v>5</v>
      </c>
      <c r="C28360" s="4" t="s">
        <v>8</v>
      </c>
      <c r="D28360" s="4" t="s">
        <v>7</v>
      </c>
    </row>
    <row r="28361" spans="1:9">
      <c r="A28361" t="n">
        <v>239558</v>
      </c>
      <c r="B28361" s="27" t="n">
        <v>58</v>
      </c>
      <c r="C28361" s="7" t="n">
        <v>254</v>
      </c>
      <c r="D28361" s="7" t="n">
        <v>0</v>
      </c>
    </row>
    <row r="28362" spans="1:9">
      <c r="A28362" t="s">
        <v>4</v>
      </c>
      <c r="B28362" s="4" t="s">
        <v>5</v>
      </c>
      <c r="C28362" s="4" t="s">
        <v>8</v>
      </c>
    </row>
    <row r="28363" spans="1:9">
      <c r="A28363" t="n">
        <v>239562</v>
      </c>
      <c r="B28363" s="69" t="n">
        <v>116</v>
      </c>
      <c r="C28363" s="7" t="n">
        <v>0</v>
      </c>
    </row>
    <row r="28364" spans="1:9">
      <c r="A28364" t="s">
        <v>4</v>
      </c>
      <c r="B28364" s="4" t="s">
        <v>5</v>
      </c>
      <c r="C28364" s="4" t="s">
        <v>8</v>
      </c>
      <c r="D28364" s="4" t="s">
        <v>7</v>
      </c>
    </row>
    <row r="28365" spans="1:9">
      <c r="A28365" t="n">
        <v>239564</v>
      </c>
      <c r="B28365" s="69" t="n">
        <v>116</v>
      </c>
      <c r="C28365" s="7" t="n">
        <v>2</v>
      </c>
      <c r="D28365" s="7" t="n">
        <v>1</v>
      </c>
    </row>
    <row r="28366" spans="1:9">
      <c r="A28366" t="s">
        <v>4</v>
      </c>
      <c r="B28366" s="4" t="s">
        <v>5</v>
      </c>
      <c r="C28366" s="4" t="s">
        <v>8</v>
      </c>
      <c r="D28366" s="4" t="s">
        <v>14</v>
      </c>
    </row>
    <row r="28367" spans="1:9">
      <c r="A28367" t="n">
        <v>239568</v>
      </c>
      <c r="B28367" s="69" t="n">
        <v>116</v>
      </c>
      <c r="C28367" s="7" t="n">
        <v>5</v>
      </c>
      <c r="D28367" s="7" t="n">
        <v>1094713344</v>
      </c>
    </row>
    <row r="28368" spans="1:9">
      <c r="A28368" t="s">
        <v>4</v>
      </c>
      <c r="B28368" s="4" t="s">
        <v>5</v>
      </c>
      <c r="C28368" s="4" t="s">
        <v>8</v>
      </c>
      <c r="D28368" s="4" t="s">
        <v>7</v>
      </c>
    </row>
    <row r="28369" spans="1:5">
      <c r="A28369" t="n">
        <v>239574</v>
      </c>
      <c r="B28369" s="69" t="n">
        <v>116</v>
      </c>
      <c r="C28369" s="7" t="n">
        <v>6</v>
      </c>
      <c r="D28369" s="7" t="n">
        <v>1</v>
      </c>
    </row>
    <row r="28370" spans="1:5">
      <c r="A28370" t="s">
        <v>4</v>
      </c>
      <c r="B28370" s="4" t="s">
        <v>5</v>
      </c>
      <c r="C28370" s="4" t="s">
        <v>8</v>
      </c>
      <c r="D28370" s="4" t="s">
        <v>8</v>
      </c>
      <c r="E28370" s="4" t="s">
        <v>13</v>
      </c>
      <c r="F28370" s="4" t="s">
        <v>13</v>
      </c>
      <c r="G28370" s="4" t="s">
        <v>13</v>
      </c>
      <c r="H28370" s="4" t="s">
        <v>7</v>
      </c>
    </row>
    <row r="28371" spans="1:5">
      <c r="A28371" t="n">
        <v>239578</v>
      </c>
      <c r="B28371" s="31" t="n">
        <v>45</v>
      </c>
      <c r="C28371" s="7" t="n">
        <v>2</v>
      </c>
      <c r="D28371" s="7" t="n">
        <v>3</v>
      </c>
      <c r="E28371" s="7" t="n">
        <v>-1</v>
      </c>
      <c r="F28371" s="7" t="n">
        <v>3.40000009536743</v>
      </c>
      <c r="G28371" s="7" t="n">
        <v>44.7999992370605</v>
      </c>
      <c r="H28371" s="7" t="n">
        <v>0</v>
      </c>
    </row>
    <row r="28372" spans="1:5">
      <c r="A28372" t="s">
        <v>4</v>
      </c>
      <c r="B28372" s="4" t="s">
        <v>5</v>
      </c>
      <c r="C28372" s="4" t="s">
        <v>8</v>
      </c>
      <c r="D28372" s="4" t="s">
        <v>8</v>
      </c>
      <c r="E28372" s="4" t="s">
        <v>13</v>
      </c>
      <c r="F28372" s="4" t="s">
        <v>13</v>
      </c>
      <c r="G28372" s="4" t="s">
        <v>13</v>
      </c>
      <c r="H28372" s="4" t="s">
        <v>7</v>
      </c>
      <c r="I28372" s="4" t="s">
        <v>8</v>
      </c>
    </row>
    <row r="28373" spans="1:5">
      <c r="A28373" t="n">
        <v>239595</v>
      </c>
      <c r="B28373" s="31" t="n">
        <v>45</v>
      </c>
      <c r="C28373" s="7" t="n">
        <v>4</v>
      </c>
      <c r="D28373" s="7" t="n">
        <v>3</v>
      </c>
      <c r="E28373" s="7" t="n">
        <v>10</v>
      </c>
      <c r="F28373" s="7" t="n">
        <v>352.75</v>
      </c>
      <c r="G28373" s="7" t="n">
        <v>0</v>
      </c>
      <c r="H28373" s="7" t="n">
        <v>0</v>
      </c>
      <c r="I28373" s="7" t="n">
        <v>0</v>
      </c>
    </row>
    <row r="28374" spans="1:5">
      <c r="A28374" t="s">
        <v>4</v>
      </c>
      <c r="B28374" s="4" t="s">
        <v>5</v>
      </c>
      <c r="C28374" s="4" t="s">
        <v>8</v>
      </c>
      <c r="D28374" s="4" t="s">
        <v>8</v>
      </c>
      <c r="E28374" s="4" t="s">
        <v>13</v>
      </c>
      <c r="F28374" s="4" t="s">
        <v>7</v>
      </c>
    </row>
    <row r="28375" spans="1:5">
      <c r="A28375" t="n">
        <v>239613</v>
      </c>
      <c r="B28375" s="31" t="n">
        <v>45</v>
      </c>
      <c r="C28375" s="7" t="n">
        <v>5</v>
      </c>
      <c r="D28375" s="7" t="n">
        <v>3</v>
      </c>
      <c r="E28375" s="7" t="n">
        <v>1.5</v>
      </c>
      <c r="F28375" s="7" t="n">
        <v>0</v>
      </c>
    </row>
    <row r="28376" spans="1:5">
      <c r="A28376" t="s">
        <v>4</v>
      </c>
      <c r="B28376" s="4" t="s">
        <v>5</v>
      </c>
      <c r="C28376" s="4" t="s">
        <v>8</v>
      </c>
      <c r="D28376" s="4" t="s">
        <v>8</v>
      </c>
      <c r="E28376" s="4" t="s">
        <v>13</v>
      </c>
      <c r="F28376" s="4" t="s">
        <v>7</v>
      </c>
    </row>
    <row r="28377" spans="1:5">
      <c r="A28377" t="n">
        <v>239622</v>
      </c>
      <c r="B28377" s="31" t="n">
        <v>45</v>
      </c>
      <c r="C28377" s="7" t="n">
        <v>11</v>
      </c>
      <c r="D28377" s="7" t="n">
        <v>3</v>
      </c>
      <c r="E28377" s="7" t="n">
        <v>34</v>
      </c>
      <c r="F28377" s="7" t="n">
        <v>0</v>
      </c>
    </row>
    <row r="28378" spans="1:5">
      <c r="A28378" t="s">
        <v>4</v>
      </c>
      <c r="B28378" s="4" t="s">
        <v>5</v>
      </c>
      <c r="C28378" s="4" t="s">
        <v>8</v>
      </c>
      <c r="D28378" s="4" t="s">
        <v>7</v>
      </c>
      <c r="E28378" s="4" t="s">
        <v>9</v>
      </c>
      <c r="F28378" s="4" t="s">
        <v>9</v>
      </c>
      <c r="G28378" s="4" t="s">
        <v>9</v>
      </c>
      <c r="H28378" s="4" t="s">
        <v>9</v>
      </c>
    </row>
    <row r="28379" spans="1:5">
      <c r="A28379" t="n">
        <v>239631</v>
      </c>
      <c r="B28379" s="39" t="n">
        <v>51</v>
      </c>
      <c r="C28379" s="7" t="n">
        <v>3</v>
      </c>
      <c r="D28379" s="7" t="n">
        <v>17</v>
      </c>
      <c r="E28379" s="7" t="s">
        <v>99</v>
      </c>
      <c r="F28379" s="7" t="s">
        <v>95</v>
      </c>
      <c r="G28379" s="7" t="s">
        <v>94</v>
      </c>
      <c r="H28379" s="7" t="s">
        <v>95</v>
      </c>
    </row>
    <row r="28380" spans="1:5">
      <c r="A28380" t="s">
        <v>4</v>
      </c>
      <c r="B28380" s="4" t="s">
        <v>5</v>
      </c>
      <c r="C28380" s="4" t="s">
        <v>8</v>
      </c>
      <c r="D28380" s="4" t="s">
        <v>8</v>
      </c>
      <c r="E28380" s="4" t="s">
        <v>13</v>
      </c>
      <c r="F28380" s="4" t="s">
        <v>13</v>
      </c>
      <c r="G28380" s="4" t="s">
        <v>13</v>
      </c>
      <c r="H28380" s="4" t="s">
        <v>7</v>
      </c>
      <c r="I28380" s="4" t="s">
        <v>8</v>
      </c>
    </row>
    <row r="28381" spans="1:5">
      <c r="A28381" t="n">
        <v>239644</v>
      </c>
      <c r="B28381" s="31" t="n">
        <v>45</v>
      </c>
      <c r="C28381" s="7" t="n">
        <v>4</v>
      </c>
      <c r="D28381" s="7" t="n">
        <v>3</v>
      </c>
      <c r="E28381" s="7" t="n">
        <v>357.5</v>
      </c>
      <c r="F28381" s="7" t="n">
        <v>344.75</v>
      </c>
      <c r="G28381" s="7" t="n">
        <v>0</v>
      </c>
      <c r="H28381" s="7" t="n">
        <v>50000</v>
      </c>
      <c r="I28381" s="7" t="n">
        <v>1</v>
      </c>
    </row>
    <row r="28382" spans="1:5">
      <c r="A28382" t="s">
        <v>4</v>
      </c>
      <c r="B28382" s="4" t="s">
        <v>5</v>
      </c>
      <c r="C28382" s="4" t="s">
        <v>8</v>
      </c>
      <c r="D28382" s="4" t="s">
        <v>8</v>
      </c>
      <c r="E28382" s="4" t="s">
        <v>13</v>
      </c>
      <c r="F28382" s="4" t="s">
        <v>7</v>
      </c>
    </row>
    <row r="28383" spans="1:5">
      <c r="A28383" t="n">
        <v>239662</v>
      </c>
      <c r="B28383" s="31" t="n">
        <v>45</v>
      </c>
      <c r="C28383" s="7" t="n">
        <v>5</v>
      </c>
      <c r="D28383" s="7" t="n">
        <v>3</v>
      </c>
      <c r="E28383" s="7" t="n">
        <v>1.20000004768372</v>
      </c>
      <c r="F28383" s="7" t="n">
        <v>50000</v>
      </c>
    </row>
    <row r="28384" spans="1:5">
      <c r="A28384" t="s">
        <v>4</v>
      </c>
      <c r="B28384" s="4" t="s">
        <v>5</v>
      </c>
      <c r="C28384" s="4" t="s">
        <v>8</v>
      </c>
      <c r="D28384" s="4" t="s">
        <v>7</v>
      </c>
    </row>
    <row r="28385" spans="1:9">
      <c r="A28385" t="n">
        <v>239671</v>
      </c>
      <c r="B28385" s="27" t="n">
        <v>58</v>
      </c>
      <c r="C28385" s="7" t="n">
        <v>255</v>
      </c>
      <c r="D28385" s="7" t="n">
        <v>0</v>
      </c>
    </row>
    <row r="28386" spans="1:9">
      <c r="A28386" t="s">
        <v>4</v>
      </c>
      <c r="B28386" s="4" t="s">
        <v>5</v>
      </c>
      <c r="C28386" s="4" t="s">
        <v>8</v>
      </c>
      <c r="D28386" s="4" t="s">
        <v>7</v>
      </c>
      <c r="E28386" s="4" t="s">
        <v>9</v>
      </c>
    </row>
    <row r="28387" spans="1:9">
      <c r="A28387" t="n">
        <v>239675</v>
      </c>
      <c r="B28387" s="39" t="n">
        <v>51</v>
      </c>
      <c r="C28387" s="7" t="n">
        <v>4</v>
      </c>
      <c r="D28387" s="7" t="n">
        <v>17</v>
      </c>
      <c r="E28387" s="7" t="s">
        <v>631</v>
      </c>
    </row>
    <row r="28388" spans="1:9">
      <c r="A28388" t="s">
        <v>4</v>
      </c>
      <c r="B28388" s="4" t="s">
        <v>5</v>
      </c>
      <c r="C28388" s="4" t="s">
        <v>7</v>
      </c>
    </row>
    <row r="28389" spans="1:9">
      <c r="A28389" t="n">
        <v>239689</v>
      </c>
      <c r="B28389" s="25" t="n">
        <v>16</v>
      </c>
      <c r="C28389" s="7" t="n">
        <v>0</v>
      </c>
    </row>
    <row r="28390" spans="1:9">
      <c r="A28390" t="s">
        <v>4</v>
      </c>
      <c r="B28390" s="4" t="s">
        <v>5</v>
      </c>
      <c r="C28390" s="4" t="s">
        <v>7</v>
      </c>
      <c r="D28390" s="4" t="s">
        <v>8</v>
      </c>
      <c r="E28390" s="4" t="s">
        <v>14</v>
      </c>
      <c r="F28390" s="4" t="s">
        <v>74</v>
      </c>
      <c r="G28390" s="4" t="s">
        <v>8</v>
      </c>
      <c r="H28390" s="4" t="s">
        <v>8</v>
      </c>
      <c r="I28390" s="4" t="s">
        <v>8</v>
      </c>
      <c r="J28390" s="4" t="s">
        <v>14</v>
      </c>
      <c r="K28390" s="4" t="s">
        <v>74</v>
      </c>
      <c r="L28390" s="4" t="s">
        <v>8</v>
      </c>
      <c r="M28390" s="4" t="s">
        <v>8</v>
      </c>
      <c r="N28390" s="4" t="s">
        <v>8</v>
      </c>
      <c r="O28390" s="4" t="s">
        <v>14</v>
      </c>
      <c r="P28390" s="4" t="s">
        <v>74</v>
      </c>
      <c r="Q28390" s="4" t="s">
        <v>8</v>
      </c>
      <c r="R28390" s="4" t="s">
        <v>8</v>
      </c>
    </row>
    <row r="28391" spans="1:9">
      <c r="A28391" t="n">
        <v>239692</v>
      </c>
      <c r="B28391" s="40" t="n">
        <v>26</v>
      </c>
      <c r="C28391" s="7" t="n">
        <v>17</v>
      </c>
      <c r="D28391" s="7" t="n">
        <v>17</v>
      </c>
      <c r="E28391" s="7" t="n">
        <v>16419</v>
      </c>
      <c r="F28391" s="7" t="s">
        <v>1384</v>
      </c>
      <c r="G28391" s="7" t="n">
        <v>2</v>
      </c>
      <c r="H28391" s="7" t="n">
        <v>3</v>
      </c>
      <c r="I28391" s="7" t="n">
        <v>17</v>
      </c>
      <c r="J28391" s="7" t="n">
        <v>16420</v>
      </c>
      <c r="K28391" s="7" t="s">
        <v>1385</v>
      </c>
      <c r="L28391" s="7" t="n">
        <v>2</v>
      </c>
      <c r="M28391" s="7" t="n">
        <v>3</v>
      </c>
      <c r="N28391" s="7" t="n">
        <v>17</v>
      </c>
      <c r="O28391" s="7" t="n">
        <v>16421</v>
      </c>
      <c r="P28391" s="7" t="s">
        <v>1386</v>
      </c>
      <c r="Q28391" s="7" t="n">
        <v>2</v>
      </c>
      <c r="R28391" s="7" t="n">
        <v>0</v>
      </c>
    </row>
    <row r="28392" spans="1:9">
      <c r="A28392" t="s">
        <v>4</v>
      </c>
      <c r="B28392" s="4" t="s">
        <v>5</v>
      </c>
    </row>
    <row r="28393" spans="1:9">
      <c r="A28393" t="n">
        <v>239906</v>
      </c>
      <c r="B28393" s="41" t="n">
        <v>28</v>
      </c>
    </row>
    <row r="28394" spans="1:9">
      <c r="A28394" t="s">
        <v>4</v>
      </c>
      <c r="B28394" s="4" t="s">
        <v>5</v>
      </c>
      <c r="C28394" s="4" t="s">
        <v>7</v>
      </c>
      <c r="D28394" s="4" t="s">
        <v>8</v>
      </c>
    </row>
    <row r="28395" spans="1:9">
      <c r="A28395" t="n">
        <v>239907</v>
      </c>
      <c r="B28395" s="42" t="n">
        <v>89</v>
      </c>
      <c r="C28395" s="7" t="n">
        <v>65533</v>
      </c>
      <c r="D28395" s="7" t="n">
        <v>1</v>
      </c>
    </row>
    <row r="28396" spans="1:9">
      <c r="A28396" t="s">
        <v>4</v>
      </c>
      <c r="B28396" s="4" t="s">
        <v>5</v>
      </c>
      <c r="C28396" s="4" t="s">
        <v>8</v>
      </c>
      <c r="D28396" s="4" t="s">
        <v>7</v>
      </c>
      <c r="E28396" s="4" t="s">
        <v>13</v>
      </c>
    </row>
    <row r="28397" spans="1:9">
      <c r="A28397" t="n">
        <v>239911</v>
      </c>
      <c r="B28397" s="27" t="n">
        <v>58</v>
      </c>
      <c r="C28397" s="7" t="n">
        <v>101</v>
      </c>
      <c r="D28397" s="7" t="n">
        <v>300</v>
      </c>
      <c r="E28397" s="7" t="n">
        <v>1</v>
      </c>
    </row>
    <row r="28398" spans="1:9">
      <c r="A28398" t="s">
        <v>4</v>
      </c>
      <c r="B28398" s="4" t="s">
        <v>5</v>
      </c>
      <c r="C28398" s="4" t="s">
        <v>8</v>
      </c>
      <c r="D28398" s="4" t="s">
        <v>7</v>
      </c>
    </row>
    <row r="28399" spans="1:9">
      <c r="A28399" t="n">
        <v>239919</v>
      </c>
      <c r="B28399" s="27" t="n">
        <v>58</v>
      </c>
      <c r="C28399" s="7" t="n">
        <v>254</v>
      </c>
      <c r="D28399" s="7" t="n">
        <v>0</v>
      </c>
    </row>
    <row r="28400" spans="1:9">
      <c r="A28400" t="s">
        <v>4</v>
      </c>
      <c r="B28400" s="4" t="s">
        <v>5</v>
      </c>
      <c r="C28400" s="4" t="s">
        <v>8</v>
      </c>
      <c r="D28400" s="4" t="s">
        <v>8</v>
      </c>
      <c r="E28400" s="4" t="s">
        <v>13</v>
      </c>
      <c r="F28400" s="4" t="s">
        <v>13</v>
      </c>
      <c r="G28400" s="4" t="s">
        <v>13</v>
      </c>
      <c r="H28400" s="4" t="s">
        <v>7</v>
      </c>
    </row>
    <row r="28401" spans="1:18">
      <c r="A28401" t="n">
        <v>239923</v>
      </c>
      <c r="B28401" s="31" t="n">
        <v>45</v>
      </c>
      <c r="C28401" s="7" t="n">
        <v>2</v>
      </c>
      <c r="D28401" s="7" t="n">
        <v>3</v>
      </c>
      <c r="E28401" s="7" t="n">
        <v>-5.44999980926514</v>
      </c>
      <c r="F28401" s="7" t="n">
        <v>4.19999980926514</v>
      </c>
      <c r="G28401" s="7" t="n">
        <v>50.9000015258789</v>
      </c>
      <c r="H28401" s="7" t="n">
        <v>0</v>
      </c>
    </row>
    <row r="28402" spans="1:18">
      <c r="A28402" t="s">
        <v>4</v>
      </c>
      <c r="B28402" s="4" t="s">
        <v>5</v>
      </c>
      <c r="C28402" s="4" t="s">
        <v>8</v>
      </c>
      <c r="D28402" s="4" t="s">
        <v>8</v>
      </c>
      <c r="E28402" s="4" t="s">
        <v>13</v>
      </c>
      <c r="F28402" s="4" t="s">
        <v>13</v>
      </c>
      <c r="G28402" s="4" t="s">
        <v>13</v>
      </c>
      <c r="H28402" s="4" t="s">
        <v>7</v>
      </c>
      <c r="I28402" s="4" t="s">
        <v>8</v>
      </c>
    </row>
    <row r="28403" spans="1:18">
      <c r="A28403" t="n">
        <v>239940</v>
      </c>
      <c r="B28403" s="31" t="n">
        <v>45</v>
      </c>
      <c r="C28403" s="7" t="n">
        <v>4</v>
      </c>
      <c r="D28403" s="7" t="n">
        <v>3</v>
      </c>
      <c r="E28403" s="7" t="n">
        <v>355</v>
      </c>
      <c r="F28403" s="7" t="n">
        <v>115</v>
      </c>
      <c r="G28403" s="7" t="n">
        <v>0</v>
      </c>
      <c r="H28403" s="7" t="n">
        <v>0</v>
      </c>
      <c r="I28403" s="7" t="n">
        <v>0</v>
      </c>
    </row>
    <row r="28404" spans="1:18">
      <c r="A28404" t="s">
        <v>4</v>
      </c>
      <c r="B28404" s="4" t="s">
        <v>5</v>
      </c>
      <c r="C28404" s="4" t="s">
        <v>8</v>
      </c>
      <c r="D28404" s="4" t="s">
        <v>8</v>
      </c>
      <c r="E28404" s="4" t="s">
        <v>13</v>
      </c>
      <c r="F28404" s="4" t="s">
        <v>7</v>
      </c>
    </row>
    <row r="28405" spans="1:18">
      <c r="A28405" t="n">
        <v>239958</v>
      </c>
      <c r="B28405" s="31" t="n">
        <v>45</v>
      </c>
      <c r="C28405" s="7" t="n">
        <v>5</v>
      </c>
      <c r="D28405" s="7" t="n">
        <v>3</v>
      </c>
      <c r="E28405" s="7" t="n">
        <v>6.5</v>
      </c>
      <c r="F28405" s="7" t="n">
        <v>0</v>
      </c>
    </row>
    <row r="28406" spans="1:18">
      <c r="A28406" t="s">
        <v>4</v>
      </c>
      <c r="B28406" s="4" t="s">
        <v>5</v>
      </c>
      <c r="C28406" s="4" t="s">
        <v>8</v>
      </c>
      <c r="D28406" s="4" t="s">
        <v>8</v>
      </c>
      <c r="E28406" s="4" t="s">
        <v>13</v>
      </c>
      <c r="F28406" s="4" t="s">
        <v>7</v>
      </c>
    </row>
    <row r="28407" spans="1:18">
      <c r="A28407" t="n">
        <v>239967</v>
      </c>
      <c r="B28407" s="31" t="n">
        <v>45</v>
      </c>
      <c r="C28407" s="7" t="n">
        <v>11</v>
      </c>
      <c r="D28407" s="7" t="n">
        <v>3</v>
      </c>
      <c r="E28407" s="7" t="n">
        <v>34</v>
      </c>
      <c r="F28407" s="7" t="n">
        <v>0</v>
      </c>
    </row>
    <row r="28408" spans="1:18">
      <c r="A28408" t="s">
        <v>4</v>
      </c>
      <c r="B28408" s="4" t="s">
        <v>5</v>
      </c>
      <c r="C28408" s="4" t="s">
        <v>8</v>
      </c>
      <c r="D28408" s="4" t="s">
        <v>8</v>
      </c>
      <c r="E28408" s="4" t="s">
        <v>13</v>
      </c>
      <c r="F28408" s="4" t="s">
        <v>13</v>
      </c>
      <c r="G28408" s="4" t="s">
        <v>13</v>
      </c>
      <c r="H28408" s="4" t="s">
        <v>7</v>
      </c>
      <c r="I28408" s="4" t="s">
        <v>8</v>
      </c>
    </row>
    <row r="28409" spans="1:18">
      <c r="A28409" t="n">
        <v>239976</v>
      </c>
      <c r="B28409" s="31" t="n">
        <v>45</v>
      </c>
      <c r="C28409" s="7" t="n">
        <v>4</v>
      </c>
      <c r="D28409" s="7" t="n">
        <v>3</v>
      </c>
      <c r="E28409" s="7" t="n">
        <v>355</v>
      </c>
      <c r="F28409" s="7" t="n">
        <v>145</v>
      </c>
      <c r="G28409" s="7" t="n">
        <v>0</v>
      </c>
      <c r="H28409" s="7" t="n">
        <v>30000</v>
      </c>
      <c r="I28409" s="7" t="n">
        <v>0</v>
      </c>
    </row>
    <row r="28410" spans="1:18">
      <c r="A28410" t="s">
        <v>4</v>
      </c>
      <c r="B28410" s="4" t="s">
        <v>5</v>
      </c>
      <c r="C28410" s="4" t="s">
        <v>8</v>
      </c>
      <c r="D28410" s="4" t="s">
        <v>7</v>
      </c>
    </row>
    <row r="28411" spans="1:18">
      <c r="A28411" t="n">
        <v>239994</v>
      </c>
      <c r="B28411" s="27" t="n">
        <v>58</v>
      </c>
      <c r="C28411" s="7" t="n">
        <v>255</v>
      </c>
      <c r="D28411" s="7" t="n">
        <v>0</v>
      </c>
    </row>
    <row r="28412" spans="1:18">
      <c r="A28412" t="s">
        <v>4</v>
      </c>
      <c r="B28412" s="4" t="s">
        <v>5</v>
      </c>
      <c r="C28412" s="4" t="s">
        <v>8</v>
      </c>
      <c r="D28412" s="4" t="s">
        <v>7</v>
      </c>
      <c r="E28412" s="4" t="s">
        <v>9</v>
      </c>
    </row>
    <row r="28413" spans="1:18">
      <c r="A28413" t="n">
        <v>239998</v>
      </c>
      <c r="B28413" s="39" t="n">
        <v>51</v>
      </c>
      <c r="C28413" s="7" t="n">
        <v>4</v>
      </c>
      <c r="D28413" s="7" t="n">
        <v>0</v>
      </c>
      <c r="E28413" s="7" t="s">
        <v>76</v>
      </c>
    </row>
    <row r="28414" spans="1:18">
      <c r="A28414" t="s">
        <v>4</v>
      </c>
      <c r="B28414" s="4" t="s">
        <v>5</v>
      </c>
      <c r="C28414" s="4" t="s">
        <v>7</v>
      </c>
    </row>
    <row r="28415" spans="1:18">
      <c r="A28415" t="n">
        <v>240012</v>
      </c>
      <c r="B28415" s="25" t="n">
        <v>16</v>
      </c>
      <c r="C28415" s="7" t="n">
        <v>0</v>
      </c>
    </row>
    <row r="28416" spans="1:18">
      <c r="A28416" t="s">
        <v>4</v>
      </c>
      <c r="B28416" s="4" t="s">
        <v>5</v>
      </c>
      <c r="C28416" s="4" t="s">
        <v>7</v>
      </c>
      <c r="D28416" s="4" t="s">
        <v>8</v>
      </c>
      <c r="E28416" s="4" t="s">
        <v>14</v>
      </c>
      <c r="F28416" s="4" t="s">
        <v>74</v>
      </c>
      <c r="G28416" s="4" t="s">
        <v>8</v>
      </c>
      <c r="H28416" s="4" t="s">
        <v>8</v>
      </c>
      <c r="I28416" s="4" t="s">
        <v>8</v>
      </c>
      <c r="J28416" s="4" t="s">
        <v>14</v>
      </c>
      <c r="K28416" s="4" t="s">
        <v>74</v>
      </c>
      <c r="L28416" s="4" t="s">
        <v>8</v>
      </c>
      <c r="M28416" s="4" t="s">
        <v>8</v>
      </c>
    </row>
    <row r="28417" spans="1:13">
      <c r="A28417" t="n">
        <v>240015</v>
      </c>
      <c r="B28417" s="40" t="n">
        <v>26</v>
      </c>
      <c r="C28417" s="7" t="n">
        <v>0</v>
      </c>
      <c r="D28417" s="7" t="n">
        <v>17</v>
      </c>
      <c r="E28417" s="7" t="n">
        <v>53004</v>
      </c>
      <c r="F28417" s="7" t="s">
        <v>1387</v>
      </c>
      <c r="G28417" s="7" t="n">
        <v>2</v>
      </c>
      <c r="H28417" s="7" t="n">
        <v>3</v>
      </c>
      <c r="I28417" s="7" t="n">
        <v>17</v>
      </c>
      <c r="J28417" s="7" t="n">
        <v>53005</v>
      </c>
      <c r="K28417" s="7" t="s">
        <v>1388</v>
      </c>
      <c r="L28417" s="7" t="n">
        <v>2</v>
      </c>
      <c r="M28417" s="7" t="n">
        <v>0</v>
      </c>
    </row>
    <row r="28418" spans="1:13">
      <c r="A28418" t="s">
        <v>4</v>
      </c>
      <c r="B28418" s="4" t="s">
        <v>5</v>
      </c>
    </row>
    <row r="28419" spans="1:13">
      <c r="A28419" t="n">
        <v>240141</v>
      </c>
      <c r="B28419" s="41" t="n">
        <v>28</v>
      </c>
    </row>
    <row r="28420" spans="1:13">
      <c r="A28420" t="s">
        <v>4</v>
      </c>
      <c r="B28420" s="4" t="s">
        <v>5</v>
      </c>
      <c r="C28420" s="4" t="s">
        <v>9</v>
      </c>
      <c r="D28420" s="4" t="s">
        <v>7</v>
      </c>
    </row>
    <row r="28421" spans="1:13">
      <c r="A28421" t="n">
        <v>240142</v>
      </c>
      <c r="B28421" s="57" t="n">
        <v>29</v>
      </c>
      <c r="C28421" s="7" t="s">
        <v>15</v>
      </c>
      <c r="D28421" s="7" t="n">
        <v>65533</v>
      </c>
    </row>
    <row r="28422" spans="1:13">
      <c r="A28422" t="s">
        <v>4</v>
      </c>
      <c r="B28422" s="4" t="s">
        <v>5</v>
      </c>
      <c r="C28422" s="4" t="s">
        <v>8</v>
      </c>
      <c r="D28422" s="4" t="s">
        <v>7</v>
      </c>
      <c r="E28422" s="4" t="s">
        <v>7</v>
      </c>
      <c r="F28422" s="4" t="s">
        <v>8</v>
      </c>
    </row>
    <row r="28423" spans="1:13">
      <c r="A28423" t="n">
        <v>240146</v>
      </c>
      <c r="B28423" s="37" t="n">
        <v>25</v>
      </c>
      <c r="C28423" s="7" t="n">
        <v>1</v>
      </c>
      <c r="D28423" s="7" t="n">
        <v>60</v>
      </c>
      <c r="E28423" s="7" t="n">
        <v>420</v>
      </c>
      <c r="F28423" s="7" t="n">
        <v>1</v>
      </c>
    </row>
    <row r="28424" spans="1:13">
      <c r="A28424" t="s">
        <v>4</v>
      </c>
      <c r="B28424" s="4" t="s">
        <v>5</v>
      </c>
      <c r="C28424" s="4" t="s">
        <v>9</v>
      </c>
      <c r="D28424" s="4" t="s">
        <v>7</v>
      </c>
    </row>
    <row r="28425" spans="1:13">
      <c r="A28425" t="n">
        <v>240153</v>
      </c>
      <c r="B28425" s="57" t="n">
        <v>29</v>
      </c>
      <c r="C28425" s="7" t="s">
        <v>1389</v>
      </c>
      <c r="D28425" s="7" t="n">
        <v>65533</v>
      </c>
    </row>
    <row r="28426" spans="1:13">
      <c r="A28426" t="s">
        <v>4</v>
      </c>
      <c r="B28426" s="4" t="s">
        <v>5</v>
      </c>
      <c r="C28426" s="4" t="s">
        <v>8</v>
      </c>
      <c r="D28426" s="4" t="s">
        <v>7</v>
      </c>
      <c r="E28426" s="4" t="s">
        <v>9</v>
      </c>
    </row>
    <row r="28427" spans="1:13">
      <c r="A28427" t="n">
        <v>240170</v>
      </c>
      <c r="B28427" s="39" t="n">
        <v>51</v>
      </c>
      <c r="C28427" s="7" t="n">
        <v>4</v>
      </c>
      <c r="D28427" s="7" t="n">
        <v>1600</v>
      </c>
      <c r="E28427" s="7" t="s">
        <v>631</v>
      </c>
    </row>
    <row r="28428" spans="1:13">
      <c r="A28428" t="s">
        <v>4</v>
      </c>
      <c r="B28428" s="4" t="s">
        <v>5</v>
      </c>
      <c r="C28428" s="4" t="s">
        <v>7</v>
      </c>
    </row>
    <row r="28429" spans="1:13">
      <c r="A28429" t="n">
        <v>240184</v>
      </c>
      <c r="B28429" s="25" t="n">
        <v>16</v>
      </c>
      <c r="C28429" s="7" t="n">
        <v>0</v>
      </c>
    </row>
    <row r="28430" spans="1:13">
      <c r="A28430" t="s">
        <v>4</v>
      </c>
      <c r="B28430" s="4" t="s">
        <v>5</v>
      </c>
      <c r="C28430" s="4" t="s">
        <v>7</v>
      </c>
      <c r="D28430" s="4" t="s">
        <v>8</v>
      </c>
      <c r="E28430" s="4" t="s">
        <v>14</v>
      </c>
      <c r="F28430" s="4" t="s">
        <v>74</v>
      </c>
      <c r="G28430" s="4" t="s">
        <v>8</v>
      </c>
      <c r="H28430" s="4" t="s">
        <v>8</v>
      </c>
    </row>
    <row r="28431" spans="1:13">
      <c r="A28431" t="n">
        <v>240187</v>
      </c>
      <c r="B28431" s="40" t="n">
        <v>26</v>
      </c>
      <c r="C28431" s="7" t="n">
        <v>1600</v>
      </c>
      <c r="D28431" s="7" t="n">
        <v>17</v>
      </c>
      <c r="E28431" s="7" t="n">
        <v>1433</v>
      </c>
      <c r="F28431" s="7" t="s">
        <v>1390</v>
      </c>
      <c r="G28431" s="7" t="n">
        <v>2</v>
      </c>
      <c r="H28431" s="7" t="n">
        <v>0</v>
      </c>
    </row>
    <row r="28432" spans="1:13">
      <c r="A28432" t="s">
        <v>4</v>
      </c>
      <c r="B28432" s="4" t="s">
        <v>5</v>
      </c>
    </row>
    <row r="28433" spans="1:13">
      <c r="A28433" t="n">
        <v>240238</v>
      </c>
      <c r="B28433" s="41" t="n">
        <v>28</v>
      </c>
    </row>
    <row r="28434" spans="1:13">
      <c r="A28434" t="s">
        <v>4</v>
      </c>
      <c r="B28434" s="4" t="s">
        <v>5</v>
      </c>
      <c r="C28434" s="4" t="s">
        <v>9</v>
      </c>
      <c r="D28434" s="4" t="s">
        <v>7</v>
      </c>
    </row>
    <row r="28435" spans="1:13">
      <c r="A28435" t="n">
        <v>240239</v>
      </c>
      <c r="B28435" s="57" t="n">
        <v>29</v>
      </c>
      <c r="C28435" s="7" t="s">
        <v>15</v>
      </c>
      <c r="D28435" s="7" t="n">
        <v>65533</v>
      </c>
    </row>
    <row r="28436" spans="1:13">
      <c r="A28436" t="s">
        <v>4</v>
      </c>
      <c r="B28436" s="4" t="s">
        <v>5</v>
      </c>
      <c r="C28436" s="4" t="s">
        <v>8</v>
      </c>
      <c r="D28436" s="4" t="s">
        <v>7</v>
      </c>
      <c r="E28436" s="4" t="s">
        <v>7</v>
      </c>
      <c r="F28436" s="4" t="s">
        <v>8</v>
      </c>
    </row>
    <row r="28437" spans="1:13">
      <c r="A28437" t="n">
        <v>240243</v>
      </c>
      <c r="B28437" s="37" t="n">
        <v>25</v>
      </c>
      <c r="C28437" s="7" t="n">
        <v>1</v>
      </c>
      <c r="D28437" s="7" t="n">
        <v>65535</v>
      </c>
      <c r="E28437" s="7" t="n">
        <v>65535</v>
      </c>
      <c r="F28437" s="7" t="n">
        <v>0</v>
      </c>
    </row>
    <row r="28438" spans="1:13">
      <c r="A28438" t="s">
        <v>4</v>
      </c>
      <c r="B28438" s="4" t="s">
        <v>5</v>
      </c>
      <c r="C28438" s="4" t="s">
        <v>8</v>
      </c>
      <c r="D28438" s="4" t="s">
        <v>7</v>
      </c>
      <c r="E28438" s="4" t="s">
        <v>7</v>
      </c>
      <c r="F28438" s="4" t="s">
        <v>8</v>
      </c>
    </row>
    <row r="28439" spans="1:13">
      <c r="A28439" t="n">
        <v>240250</v>
      </c>
      <c r="B28439" s="37" t="n">
        <v>25</v>
      </c>
      <c r="C28439" s="7" t="n">
        <v>1</v>
      </c>
      <c r="D28439" s="7" t="n">
        <v>60</v>
      </c>
      <c r="E28439" s="7" t="n">
        <v>280</v>
      </c>
      <c r="F28439" s="7" t="n">
        <v>1</v>
      </c>
    </row>
    <row r="28440" spans="1:13">
      <c r="A28440" t="s">
        <v>4</v>
      </c>
      <c r="B28440" s="4" t="s">
        <v>5</v>
      </c>
      <c r="C28440" s="4" t="s">
        <v>9</v>
      </c>
      <c r="D28440" s="4" t="s">
        <v>7</v>
      </c>
    </row>
    <row r="28441" spans="1:13">
      <c r="A28441" t="n">
        <v>240257</v>
      </c>
      <c r="B28441" s="57" t="n">
        <v>29</v>
      </c>
      <c r="C28441" s="7" t="s">
        <v>1391</v>
      </c>
      <c r="D28441" s="7" t="n">
        <v>65533</v>
      </c>
    </row>
    <row r="28442" spans="1:13">
      <c r="A28442" t="s">
        <v>4</v>
      </c>
      <c r="B28442" s="4" t="s">
        <v>5</v>
      </c>
      <c r="C28442" s="4" t="s">
        <v>8</v>
      </c>
      <c r="D28442" s="4" t="s">
        <v>7</v>
      </c>
      <c r="E28442" s="4" t="s">
        <v>9</v>
      </c>
    </row>
    <row r="28443" spans="1:13">
      <c r="A28443" t="n">
        <v>240275</v>
      </c>
      <c r="B28443" s="39" t="n">
        <v>51</v>
      </c>
      <c r="C28443" s="7" t="n">
        <v>4</v>
      </c>
      <c r="D28443" s="7" t="n">
        <v>1601</v>
      </c>
      <c r="E28443" s="7" t="s">
        <v>529</v>
      </c>
    </row>
    <row r="28444" spans="1:13">
      <c r="A28444" t="s">
        <v>4</v>
      </c>
      <c r="B28444" s="4" t="s">
        <v>5</v>
      </c>
      <c r="C28444" s="4" t="s">
        <v>7</v>
      </c>
    </row>
    <row r="28445" spans="1:13">
      <c r="A28445" t="n">
        <v>240288</v>
      </c>
      <c r="B28445" s="25" t="n">
        <v>16</v>
      </c>
      <c r="C28445" s="7" t="n">
        <v>0</v>
      </c>
    </row>
    <row r="28446" spans="1:13">
      <c r="A28446" t="s">
        <v>4</v>
      </c>
      <c r="B28446" s="4" t="s">
        <v>5</v>
      </c>
      <c r="C28446" s="4" t="s">
        <v>7</v>
      </c>
      <c r="D28446" s="4" t="s">
        <v>8</v>
      </c>
      <c r="E28446" s="4" t="s">
        <v>14</v>
      </c>
      <c r="F28446" s="4" t="s">
        <v>74</v>
      </c>
      <c r="G28446" s="4" t="s">
        <v>8</v>
      </c>
      <c r="H28446" s="4" t="s">
        <v>8</v>
      </c>
    </row>
    <row r="28447" spans="1:13">
      <c r="A28447" t="n">
        <v>240291</v>
      </c>
      <c r="B28447" s="40" t="n">
        <v>26</v>
      </c>
      <c r="C28447" s="7" t="n">
        <v>1601</v>
      </c>
      <c r="D28447" s="7" t="n">
        <v>17</v>
      </c>
      <c r="E28447" s="7" t="n">
        <v>6438</v>
      </c>
      <c r="F28447" s="7" t="s">
        <v>1392</v>
      </c>
      <c r="G28447" s="7" t="n">
        <v>2</v>
      </c>
      <c r="H28447" s="7" t="n">
        <v>0</v>
      </c>
    </row>
    <row r="28448" spans="1:13">
      <c r="A28448" t="s">
        <v>4</v>
      </c>
      <c r="B28448" s="4" t="s">
        <v>5</v>
      </c>
    </row>
    <row r="28449" spans="1:8">
      <c r="A28449" t="n">
        <v>240381</v>
      </c>
      <c r="B28449" s="41" t="n">
        <v>28</v>
      </c>
    </row>
    <row r="28450" spans="1:8">
      <c r="A28450" t="s">
        <v>4</v>
      </c>
      <c r="B28450" s="4" t="s">
        <v>5</v>
      </c>
      <c r="C28450" s="4" t="s">
        <v>9</v>
      </c>
      <c r="D28450" s="4" t="s">
        <v>7</v>
      </c>
    </row>
    <row r="28451" spans="1:8">
      <c r="A28451" t="n">
        <v>240382</v>
      </c>
      <c r="B28451" s="57" t="n">
        <v>29</v>
      </c>
      <c r="C28451" s="7" t="s">
        <v>15</v>
      </c>
      <c r="D28451" s="7" t="n">
        <v>65533</v>
      </c>
    </row>
    <row r="28452" spans="1:8">
      <c r="A28452" t="s">
        <v>4</v>
      </c>
      <c r="B28452" s="4" t="s">
        <v>5</v>
      </c>
      <c r="C28452" s="4" t="s">
        <v>8</v>
      </c>
      <c r="D28452" s="4" t="s">
        <v>7</v>
      </c>
      <c r="E28452" s="4" t="s">
        <v>7</v>
      </c>
      <c r="F28452" s="4" t="s">
        <v>8</v>
      </c>
    </row>
    <row r="28453" spans="1:8">
      <c r="A28453" t="n">
        <v>240386</v>
      </c>
      <c r="B28453" s="37" t="n">
        <v>25</v>
      </c>
      <c r="C28453" s="7" t="n">
        <v>1</v>
      </c>
      <c r="D28453" s="7" t="n">
        <v>65535</v>
      </c>
      <c r="E28453" s="7" t="n">
        <v>65535</v>
      </c>
      <c r="F28453" s="7" t="n">
        <v>0</v>
      </c>
    </row>
    <row r="28454" spans="1:8">
      <c r="A28454" t="s">
        <v>4</v>
      </c>
      <c r="B28454" s="4" t="s">
        <v>5</v>
      </c>
      <c r="C28454" s="4" t="s">
        <v>8</v>
      </c>
      <c r="D28454" s="4" t="s">
        <v>7</v>
      </c>
      <c r="E28454" s="4" t="s">
        <v>7</v>
      </c>
      <c r="F28454" s="4" t="s">
        <v>8</v>
      </c>
    </row>
    <row r="28455" spans="1:8">
      <c r="A28455" t="n">
        <v>240393</v>
      </c>
      <c r="B28455" s="37" t="n">
        <v>25</v>
      </c>
      <c r="C28455" s="7" t="n">
        <v>1</v>
      </c>
      <c r="D28455" s="7" t="n">
        <v>60</v>
      </c>
      <c r="E28455" s="7" t="n">
        <v>500</v>
      </c>
      <c r="F28455" s="7" t="n">
        <v>1</v>
      </c>
    </row>
    <row r="28456" spans="1:8">
      <c r="A28456" t="s">
        <v>4</v>
      </c>
      <c r="B28456" s="4" t="s">
        <v>5</v>
      </c>
      <c r="C28456" s="4" t="s">
        <v>9</v>
      </c>
      <c r="D28456" s="4" t="s">
        <v>7</v>
      </c>
    </row>
    <row r="28457" spans="1:8">
      <c r="A28457" t="n">
        <v>240400</v>
      </c>
      <c r="B28457" s="57" t="n">
        <v>29</v>
      </c>
      <c r="C28457" s="7" t="s">
        <v>1393</v>
      </c>
      <c r="D28457" s="7" t="n">
        <v>65533</v>
      </c>
    </row>
    <row r="28458" spans="1:8">
      <c r="A28458" t="s">
        <v>4</v>
      </c>
      <c r="B28458" s="4" t="s">
        <v>5</v>
      </c>
      <c r="C28458" s="4" t="s">
        <v>8</v>
      </c>
      <c r="D28458" s="4" t="s">
        <v>7</v>
      </c>
      <c r="E28458" s="4" t="s">
        <v>9</v>
      </c>
    </row>
    <row r="28459" spans="1:8">
      <c r="A28459" t="n">
        <v>240416</v>
      </c>
      <c r="B28459" s="39" t="n">
        <v>51</v>
      </c>
      <c r="C28459" s="7" t="n">
        <v>4</v>
      </c>
      <c r="D28459" s="7" t="n">
        <v>1600</v>
      </c>
      <c r="E28459" s="7" t="s">
        <v>88</v>
      </c>
    </row>
    <row r="28460" spans="1:8">
      <c r="A28460" t="s">
        <v>4</v>
      </c>
      <c r="B28460" s="4" t="s">
        <v>5</v>
      </c>
      <c r="C28460" s="4" t="s">
        <v>7</v>
      </c>
    </row>
    <row r="28461" spans="1:8">
      <c r="A28461" t="n">
        <v>240429</v>
      </c>
      <c r="B28461" s="25" t="n">
        <v>16</v>
      </c>
      <c r="C28461" s="7" t="n">
        <v>0</v>
      </c>
    </row>
    <row r="28462" spans="1:8">
      <c r="A28462" t="s">
        <v>4</v>
      </c>
      <c r="B28462" s="4" t="s">
        <v>5</v>
      </c>
      <c r="C28462" s="4" t="s">
        <v>7</v>
      </c>
      <c r="D28462" s="4" t="s">
        <v>8</v>
      </c>
      <c r="E28462" s="4" t="s">
        <v>14</v>
      </c>
      <c r="F28462" s="4" t="s">
        <v>74</v>
      </c>
      <c r="G28462" s="4" t="s">
        <v>8</v>
      </c>
      <c r="H28462" s="4" t="s">
        <v>8</v>
      </c>
    </row>
    <row r="28463" spans="1:8">
      <c r="A28463" t="n">
        <v>240432</v>
      </c>
      <c r="B28463" s="40" t="n">
        <v>26</v>
      </c>
      <c r="C28463" s="7" t="n">
        <v>1600</v>
      </c>
      <c r="D28463" s="7" t="n">
        <v>17</v>
      </c>
      <c r="E28463" s="7" t="n">
        <v>8459</v>
      </c>
      <c r="F28463" s="7" t="s">
        <v>1394</v>
      </c>
      <c r="G28463" s="7" t="n">
        <v>2</v>
      </c>
      <c r="H28463" s="7" t="n">
        <v>0</v>
      </c>
    </row>
    <row r="28464" spans="1:8">
      <c r="A28464" t="s">
        <v>4</v>
      </c>
      <c r="B28464" s="4" t="s">
        <v>5</v>
      </c>
    </row>
    <row r="28465" spans="1:8">
      <c r="A28465" t="n">
        <v>240554</v>
      </c>
      <c r="B28465" s="41" t="n">
        <v>28</v>
      </c>
    </row>
    <row r="28466" spans="1:8">
      <c r="A28466" t="s">
        <v>4</v>
      </c>
      <c r="B28466" s="4" t="s">
        <v>5</v>
      </c>
      <c r="C28466" s="4" t="s">
        <v>9</v>
      </c>
      <c r="D28466" s="4" t="s">
        <v>7</v>
      </c>
    </row>
    <row r="28467" spans="1:8">
      <c r="A28467" t="n">
        <v>240555</v>
      </c>
      <c r="B28467" s="57" t="n">
        <v>29</v>
      </c>
      <c r="C28467" s="7" t="s">
        <v>15</v>
      </c>
      <c r="D28467" s="7" t="n">
        <v>65533</v>
      </c>
    </row>
    <row r="28468" spans="1:8">
      <c r="A28468" t="s">
        <v>4</v>
      </c>
      <c r="B28468" s="4" t="s">
        <v>5</v>
      </c>
      <c r="C28468" s="4" t="s">
        <v>8</v>
      </c>
      <c r="D28468" s="4" t="s">
        <v>7</v>
      </c>
      <c r="E28468" s="4" t="s">
        <v>7</v>
      </c>
      <c r="F28468" s="4" t="s">
        <v>8</v>
      </c>
    </row>
    <row r="28469" spans="1:8">
      <c r="A28469" t="n">
        <v>240559</v>
      </c>
      <c r="B28469" s="37" t="n">
        <v>25</v>
      </c>
      <c r="C28469" s="7" t="n">
        <v>1</v>
      </c>
      <c r="D28469" s="7" t="n">
        <v>65535</v>
      </c>
      <c r="E28469" s="7" t="n">
        <v>65535</v>
      </c>
      <c r="F28469" s="7" t="n">
        <v>0</v>
      </c>
    </row>
    <row r="28470" spans="1:8">
      <c r="A28470" t="s">
        <v>4</v>
      </c>
      <c r="B28470" s="4" t="s">
        <v>5</v>
      </c>
      <c r="C28470" s="4" t="s">
        <v>8</v>
      </c>
      <c r="D28470" s="4" t="s">
        <v>7</v>
      </c>
      <c r="E28470" s="4" t="s">
        <v>7</v>
      </c>
      <c r="F28470" s="4" t="s">
        <v>8</v>
      </c>
    </row>
    <row r="28471" spans="1:8">
      <c r="A28471" t="n">
        <v>240566</v>
      </c>
      <c r="B28471" s="37" t="n">
        <v>25</v>
      </c>
      <c r="C28471" s="7" t="n">
        <v>1</v>
      </c>
      <c r="D28471" s="7" t="n">
        <v>60</v>
      </c>
      <c r="E28471" s="7" t="n">
        <v>280</v>
      </c>
      <c r="F28471" s="7" t="n">
        <v>1</v>
      </c>
    </row>
    <row r="28472" spans="1:8">
      <c r="A28472" t="s">
        <v>4</v>
      </c>
      <c r="B28472" s="4" t="s">
        <v>5</v>
      </c>
      <c r="C28472" s="4" t="s">
        <v>9</v>
      </c>
      <c r="D28472" s="4" t="s">
        <v>7</v>
      </c>
    </row>
    <row r="28473" spans="1:8">
      <c r="A28473" t="n">
        <v>240573</v>
      </c>
      <c r="B28473" s="57" t="n">
        <v>29</v>
      </c>
      <c r="C28473" s="7" t="s">
        <v>1395</v>
      </c>
      <c r="D28473" s="7" t="n">
        <v>65533</v>
      </c>
    </row>
    <row r="28474" spans="1:8">
      <c r="A28474" t="s">
        <v>4</v>
      </c>
      <c r="B28474" s="4" t="s">
        <v>5</v>
      </c>
      <c r="C28474" s="4" t="s">
        <v>8</v>
      </c>
      <c r="D28474" s="4" t="s">
        <v>7</v>
      </c>
      <c r="E28474" s="4" t="s">
        <v>9</v>
      </c>
    </row>
    <row r="28475" spans="1:8">
      <c r="A28475" t="n">
        <v>240591</v>
      </c>
      <c r="B28475" s="39" t="n">
        <v>51</v>
      </c>
      <c r="C28475" s="7" t="n">
        <v>4</v>
      </c>
      <c r="D28475" s="7" t="n">
        <v>1601</v>
      </c>
      <c r="E28475" s="7" t="s">
        <v>78</v>
      </c>
    </row>
    <row r="28476" spans="1:8">
      <c r="A28476" t="s">
        <v>4</v>
      </c>
      <c r="B28476" s="4" t="s">
        <v>5</v>
      </c>
      <c r="C28476" s="4" t="s">
        <v>7</v>
      </c>
    </row>
    <row r="28477" spans="1:8">
      <c r="A28477" t="n">
        <v>240605</v>
      </c>
      <c r="B28477" s="25" t="n">
        <v>16</v>
      </c>
      <c r="C28477" s="7" t="n">
        <v>0</v>
      </c>
    </row>
    <row r="28478" spans="1:8">
      <c r="A28478" t="s">
        <v>4</v>
      </c>
      <c r="B28478" s="4" t="s">
        <v>5</v>
      </c>
      <c r="C28478" s="4" t="s">
        <v>7</v>
      </c>
      <c r="D28478" s="4" t="s">
        <v>8</v>
      </c>
      <c r="E28478" s="4" t="s">
        <v>14</v>
      </c>
      <c r="F28478" s="4" t="s">
        <v>74</v>
      </c>
      <c r="G28478" s="4" t="s">
        <v>8</v>
      </c>
      <c r="H28478" s="4" t="s">
        <v>8</v>
      </c>
    </row>
    <row r="28479" spans="1:8">
      <c r="A28479" t="n">
        <v>240608</v>
      </c>
      <c r="B28479" s="40" t="n">
        <v>26</v>
      </c>
      <c r="C28479" s="7" t="n">
        <v>1601</v>
      </c>
      <c r="D28479" s="7" t="n">
        <v>17</v>
      </c>
      <c r="E28479" s="7" t="n">
        <v>7431</v>
      </c>
      <c r="F28479" s="7" t="s">
        <v>1396</v>
      </c>
      <c r="G28479" s="7" t="n">
        <v>2</v>
      </c>
      <c r="H28479" s="7" t="n">
        <v>0</v>
      </c>
    </row>
    <row r="28480" spans="1:8">
      <c r="A28480" t="s">
        <v>4</v>
      </c>
      <c r="B28480" s="4" t="s">
        <v>5</v>
      </c>
    </row>
    <row r="28481" spans="1:8">
      <c r="A28481" t="n">
        <v>240662</v>
      </c>
      <c r="B28481" s="41" t="n">
        <v>28</v>
      </c>
    </row>
    <row r="28482" spans="1:8">
      <c r="A28482" t="s">
        <v>4</v>
      </c>
      <c r="B28482" s="4" t="s">
        <v>5</v>
      </c>
      <c r="C28482" s="4" t="s">
        <v>9</v>
      </c>
      <c r="D28482" s="4" t="s">
        <v>7</v>
      </c>
    </row>
    <row r="28483" spans="1:8">
      <c r="A28483" t="n">
        <v>240663</v>
      </c>
      <c r="B28483" s="57" t="n">
        <v>29</v>
      </c>
      <c r="C28483" s="7" t="s">
        <v>15</v>
      </c>
      <c r="D28483" s="7" t="n">
        <v>65533</v>
      </c>
    </row>
    <row r="28484" spans="1:8">
      <c r="A28484" t="s">
        <v>4</v>
      </c>
      <c r="B28484" s="4" t="s">
        <v>5</v>
      </c>
      <c r="C28484" s="4" t="s">
        <v>8</v>
      </c>
      <c r="D28484" s="4" t="s">
        <v>7</v>
      </c>
      <c r="E28484" s="4" t="s">
        <v>7</v>
      </c>
      <c r="F28484" s="4" t="s">
        <v>8</v>
      </c>
    </row>
    <row r="28485" spans="1:8">
      <c r="A28485" t="n">
        <v>240667</v>
      </c>
      <c r="B28485" s="37" t="n">
        <v>25</v>
      </c>
      <c r="C28485" s="7" t="n">
        <v>1</v>
      </c>
      <c r="D28485" s="7" t="n">
        <v>65535</v>
      </c>
      <c r="E28485" s="7" t="n">
        <v>65535</v>
      </c>
      <c r="F28485" s="7" t="n">
        <v>0</v>
      </c>
    </row>
    <row r="28486" spans="1:8">
      <c r="A28486" t="s">
        <v>4</v>
      </c>
      <c r="B28486" s="4" t="s">
        <v>5</v>
      </c>
      <c r="C28486" s="4" t="s">
        <v>7</v>
      </c>
    </row>
    <row r="28487" spans="1:8">
      <c r="A28487" t="n">
        <v>240674</v>
      </c>
      <c r="B28487" s="25" t="n">
        <v>16</v>
      </c>
      <c r="C28487" s="7" t="n">
        <v>300</v>
      </c>
    </row>
    <row r="28488" spans="1:8">
      <c r="A28488" t="s">
        <v>4</v>
      </c>
      <c r="B28488" s="4" t="s">
        <v>5</v>
      </c>
      <c r="C28488" s="4" t="s">
        <v>8</v>
      </c>
      <c r="D28488" s="4" t="s">
        <v>7</v>
      </c>
      <c r="E28488" s="4" t="s">
        <v>9</v>
      </c>
    </row>
    <row r="28489" spans="1:8">
      <c r="A28489" t="n">
        <v>240677</v>
      </c>
      <c r="B28489" s="39" t="n">
        <v>51</v>
      </c>
      <c r="C28489" s="7" t="n">
        <v>4</v>
      </c>
      <c r="D28489" s="7" t="n">
        <v>0</v>
      </c>
      <c r="E28489" s="7" t="s">
        <v>1397</v>
      </c>
    </row>
    <row r="28490" spans="1:8">
      <c r="A28490" t="s">
        <v>4</v>
      </c>
      <c r="B28490" s="4" t="s">
        <v>5</v>
      </c>
      <c r="C28490" s="4" t="s">
        <v>7</v>
      </c>
    </row>
    <row r="28491" spans="1:8">
      <c r="A28491" t="n">
        <v>240691</v>
      </c>
      <c r="B28491" s="25" t="n">
        <v>16</v>
      </c>
      <c r="C28491" s="7" t="n">
        <v>0</v>
      </c>
    </row>
    <row r="28492" spans="1:8">
      <c r="A28492" t="s">
        <v>4</v>
      </c>
      <c r="B28492" s="4" t="s">
        <v>5</v>
      </c>
      <c r="C28492" s="4" t="s">
        <v>7</v>
      </c>
      <c r="D28492" s="4" t="s">
        <v>8</v>
      </c>
      <c r="E28492" s="4" t="s">
        <v>14</v>
      </c>
      <c r="F28492" s="4" t="s">
        <v>74</v>
      </c>
      <c r="G28492" s="4" t="s">
        <v>8</v>
      </c>
      <c r="H28492" s="4" t="s">
        <v>8</v>
      </c>
    </row>
    <row r="28493" spans="1:8">
      <c r="A28493" t="n">
        <v>240694</v>
      </c>
      <c r="B28493" s="40" t="n">
        <v>26</v>
      </c>
      <c r="C28493" s="7" t="n">
        <v>0</v>
      </c>
      <c r="D28493" s="7" t="n">
        <v>17</v>
      </c>
      <c r="E28493" s="7" t="n">
        <v>53006</v>
      </c>
      <c r="F28493" s="7" t="s">
        <v>1398</v>
      </c>
      <c r="G28493" s="7" t="n">
        <v>2</v>
      </c>
      <c r="H28493" s="7" t="n">
        <v>0</v>
      </c>
    </row>
    <row r="28494" spans="1:8">
      <c r="A28494" t="s">
        <v>4</v>
      </c>
      <c r="B28494" s="4" t="s">
        <v>5</v>
      </c>
    </row>
    <row r="28495" spans="1:8">
      <c r="A28495" t="n">
        <v>240729</v>
      </c>
      <c r="B28495" s="41" t="n">
        <v>28</v>
      </c>
    </row>
    <row r="28496" spans="1:8">
      <c r="A28496" t="s">
        <v>4</v>
      </c>
      <c r="B28496" s="4" t="s">
        <v>5</v>
      </c>
      <c r="C28496" s="4" t="s">
        <v>7</v>
      </c>
      <c r="D28496" s="4" t="s">
        <v>8</v>
      </c>
    </row>
    <row r="28497" spans="1:8">
      <c r="A28497" t="n">
        <v>240730</v>
      </c>
      <c r="B28497" s="42" t="n">
        <v>89</v>
      </c>
      <c r="C28497" s="7" t="n">
        <v>65533</v>
      </c>
      <c r="D28497" s="7" t="n">
        <v>1</v>
      </c>
    </row>
    <row r="28498" spans="1:8">
      <c r="A28498" t="s">
        <v>4</v>
      </c>
      <c r="B28498" s="4" t="s">
        <v>5</v>
      </c>
      <c r="C28498" s="4" t="s">
        <v>9</v>
      </c>
      <c r="D28498" s="4" t="s">
        <v>7</v>
      </c>
    </row>
    <row r="28499" spans="1:8">
      <c r="A28499" t="n">
        <v>240734</v>
      </c>
      <c r="B28499" s="57" t="n">
        <v>29</v>
      </c>
      <c r="C28499" s="7" t="s">
        <v>15</v>
      </c>
      <c r="D28499" s="7" t="n">
        <v>65533</v>
      </c>
    </row>
    <row r="28500" spans="1:8">
      <c r="A28500" t="s">
        <v>4</v>
      </c>
      <c r="B28500" s="4" t="s">
        <v>5</v>
      </c>
      <c r="C28500" s="4" t="s">
        <v>8</v>
      </c>
      <c r="D28500" s="4" t="s">
        <v>7</v>
      </c>
      <c r="E28500" s="4" t="s">
        <v>13</v>
      </c>
    </row>
    <row r="28501" spans="1:8">
      <c r="A28501" t="n">
        <v>240738</v>
      </c>
      <c r="B28501" s="27" t="n">
        <v>58</v>
      </c>
      <c r="C28501" s="7" t="n">
        <v>101</v>
      </c>
      <c r="D28501" s="7" t="n">
        <v>300</v>
      </c>
      <c r="E28501" s="7" t="n">
        <v>1</v>
      </c>
    </row>
    <row r="28502" spans="1:8">
      <c r="A28502" t="s">
        <v>4</v>
      </c>
      <c r="B28502" s="4" t="s">
        <v>5</v>
      </c>
      <c r="C28502" s="4" t="s">
        <v>8</v>
      </c>
      <c r="D28502" s="4" t="s">
        <v>7</v>
      </c>
    </row>
    <row r="28503" spans="1:8">
      <c r="A28503" t="n">
        <v>240746</v>
      </c>
      <c r="B28503" s="27" t="n">
        <v>58</v>
      </c>
      <c r="C28503" s="7" t="n">
        <v>254</v>
      </c>
      <c r="D28503" s="7" t="n">
        <v>0</v>
      </c>
    </row>
    <row r="28504" spans="1:8">
      <c r="A28504" t="s">
        <v>4</v>
      </c>
      <c r="B28504" s="4" t="s">
        <v>5</v>
      </c>
      <c r="C28504" s="4" t="s">
        <v>8</v>
      </c>
      <c r="D28504" s="4" t="s">
        <v>8</v>
      </c>
      <c r="E28504" s="4" t="s">
        <v>13</v>
      </c>
      <c r="F28504" s="4" t="s">
        <v>13</v>
      </c>
      <c r="G28504" s="4" t="s">
        <v>13</v>
      </c>
      <c r="H28504" s="4" t="s">
        <v>7</v>
      </c>
    </row>
    <row r="28505" spans="1:8">
      <c r="A28505" t="n">
        <v>240750</v>
      </c>
      <c r="B28505" s="31" t="n">
        <v>45</v>
      </c>
      <c r="C28505" s="7" t="n">
        <v>2</v>
      </c>
      <c r="D28505" s="7" t="n">
        <v>3</v>
      </c>
      <c r="E28505" s="7" t="n">
        <v>-0.600000023841858</v>
      </c>
      <c r="F28505" s="7" t="n">
        <v>3.34999990463257</v>
      </c>
      <c r="G28505" s="7" t="n">
        <v>44.9500007629395</v>
      </c>
      <c r="H28505" s="7" t="n">
        <v>0</v>
      </c>
    </row>
    <row r="28506" spans="1:8">
      <c r="A28506" t="s">
        <v>4</v>
      </c>
      <c r="B28506" s="4" t="s">
        <v>5</v>
      </c>
      <c r="C28506" s="4" t="s">
        <v>8</v>
      </c>
      <c r="D28506" s="4" t="s">
        <v>8</v>
      </c>
      <c r="E28506" s="4" t="s">
        <v>13</v>
      </c>
      <c r="F28506" s="4" t="s">
        <v>13</v>
      </c>
      <c r="G28506" s="4" t="s">
        <v>13</v>
      </c>
      <c r="H28506" s="4" t="s">
        <v>7</v>
      </c>
      <c r="I28506" s="4" t="s">
        <v>8</v>
      </c>
    </row>
    <row r="28507" spans="1:8">
      <c r="A28507" t="n">
        <v>240767</v>
      </c>
      <c r="B28507" s="31" t="n">
        <v>45</v>
      </c>
      <c r="C28507" s="7" t="n">
        <v>4</v>
      </c>
      <c r="D28507" s="7" t="n">
        <v>3</v>
      </c>
      <c r="E28507" s="7" t="n">
        <v>356.299987792969</v>
      </c>
      <c r="F28507" s="7" t="n">
        <v>290</v>
      </c>
      <c r="G28507" s="7" t="n">
        <v>0</v>
      </c>
      <c r="H28507" s="7" t="n">
        <v>0</v>
      </c>
      <c r="I28507" s="7" t="n">
        <v>0</v>
      </c>
    </row>
    <row r="28508" spans="1:8">
      <c r="A28508" t="s">
        <v>4</v>
      </c>
      <c r="B28508" s="4" t="s">
        <v>5</v>
      </c>
      <c r="C28508" s="4" t="s">
        <v>8</v>
      </c>
      <c r="D28508" s="4" t="s">
        <v>8</v>
      </c>
      <c r="E28508" s="4" t="s">
        <v>13</v>
      </c>
      <c r="F28508" s="4" t="s">
        <v>7</v>
      </c>
    </row>
    <row r="28509" spans="1:8">
      <c r="A28509" t="n">
        <v>240785</v>
      </c>
      <c r="B28509" s="31" t="n">
        <v>45</v>
      </c>
      <c r="C28509" s="7" t="n">
        <v>5</v>
      </c>
      <c r="D28509" s="7" t="n">
        <v>3</v>
      </c>
      <c r="E28509" s="7" t="n">
        <v>1.70000004768372</v>
      </c>
      <c r="F28509" s="7" t="n">
        <v>0</v>
      </c>
    </row>
    <row r="28510" spans="1:8">
      <c r="A28510" t="s">
        <v>4</v>
      </c>
      <c r="B28510" s="4" t="s">
        <v>5</v>
      </c>
      <c r="C28510" s="4" t="s">
        <v>8</v>
      </c>
      <c r="D28510" s="4" t="s">
        <v>8</v>
      </c>
      <c r="E28510" s="4" t="s">
        <v>13</v>
      </c>
      <c r="F28510" s="4" t="s">
        <v>7</v>
      </c>
    </row>
    <row r="28511" spans="1:8">
      <c r="A28511" t="n">
        <v>240794</v>
      </c>
      <c r="B28511" s="31" t="n">
        <v>45</v>
      </c>
      <c r="C28511" s="7" t="n">
        <v>11</v>
      </c>
      <c r="D28511" s="7" t="n">
        <v>3</v>
      </c>
      <c r="E28511" s="7" t="n">
        <v>34</v>
      </c>
      <c r="F28511" s="7" t="n">
        <v>0</v>
      </c>
    </row>
    <row r="28512" spans="1:8">
      <c r="A28512" t="s">
        <v>4</v>
      </c>
      <c r="B28512" s="4" t="s">
        <v>5</v>
      </c>
      <c r="C28512" s="4" t="s">
        <v>8</v>
      </c>
      <c r="D28512" s="4" t="s">
        <v>7</v>
      </c>
    </row>
    <row r="28513" spans="1:9">
      <c r="A28513" t="n">
        <v>240803</v>
      </c>
      <c r="B28513" s="27" t="n">
        <v>58</v>
      </c>
      <c r="C28513" s="7" t="n">
        <v>255</v>
      </c>
      <c r="D28513" s="7" t="n">
        <v>0</v>
      </c>
    </row>
    <row r="28514" spans="1:9">
      <c r="A28514" t="s">
        <v>4</v>
      </c>
      <c r="B28514" s="4" t="s">
        <v>5</v>
      </c>
      <c r="C28514" s="4" t="s">
        <v>8</v>
      </c>
      <c r="D28514" s="4" t="s">
        <v>7</v>
      </c>
      <c r="E28514" s="4" t="s">
        <v>9</v>
      </c>
    </row>
    <row r="28515" spans="1:9">
      <c r="A28515" t="n">
        <v>240807</v>
      </c>
      <c r="B28515" s="39" t="n">
        <v>51</v>
      </c>
      <c r="C28515" s="7" t="n">
        <v>4</v>
      </c>
      <c r="D28515" s="7" t="n">
        <v>17</v>
      </c>
      <c r="E28515" s="7" t="s">
        <v>668</v>
      </c>
    </row>
    <row r="28516" spans="1:9">
      <c r="A28516" t="s">
        <v>4</v>
      </c>
      <c r="B28516" s="4" t="s">
        <v>5</v>
      </c>
      <c r="C28516" s="4" t="s">
        <v>7</v>
      </c>
    </row>
    <row r="28517" spans="1:9">
      <c r="A28517" t="n">
        <v>240820</v>
      </c>
      <c r="B28517" s="25" t="n">
        <v>16</v>
      </c>
      <c r="C28517" s="7" t="n">
        <v>0</v>
      </c>
    </row>
    <row r="28518" spans="1:9">
      <c r="A28518" t="s">
        <v>4</v>
      </c>
      <c r="B28518" s="4" t="s">
        <v>5</v>
      </c>
      <c r="C28518" s="4" t="s">
        <v>7</v>
      </c>
      <c r="D28518" s="4" t="s">
        <v>8</v>
      </c>
      <c r="E28518" s="4" t="s">
        <v>14</v>
      </c>
      <c r="F28518" s="4" t="s">
        <v>74</v>
      </c>
      <c r="G28518" s="4" t="s">
        <v>8</v>
      </c>
      <c r="H28518" s="4" t="s">
        <v>8</v>
      </c>
    </row>
    <row r="28519" spans="1:9">
      <c r="A28519" t="n">
        <v>240823</v>
      </c>
      <c r="B28519" s="40" t="n">
        <v>26</v>
      </c>
      <c r="C28519" s="7" t="n">
        <v>17</v>
      </c>
      <c r="D28519" s="7" t="n">
        <v>17</v>
      </c>
      <c r="E28519" s="7" t="n">
        <v>16422</v>
      </c>
      <c r="F28519" s="7" t="s">
        <v>1399</v>
      </c>
      <c r="G28519" s="7" t="n">
        <v>2</v>
      </c>
      <c r="H28519" s="7" t="n">
        <v>0</v>
      </c>
    </row>
    <row r="28520" spans="1:9">
      <c r="A28520" t="s">
        <v>4</v>
      </c>
      <c r="B28520" s="4" t="s">
        <v>5</v>
      </c>
    </row>
    <row r="28521" spans="1:9">
      <c r="A28521" t="n">
        <v>240864</v>
      </c>
      <c r="B28521" s="41" t="n">
        <v>28</v>
      </c>
    </row>
    <row r="28522" spans="1:9">
      <c r="A28522" t="s">
        <v>4</v>
      </c>
      <c r="B28522" s="4" t="s">
        <v>5</v>
      </c>
      <c r="C28522" s="4" t="s">
        <v>8</v>
      </c>
      <c r="D28522" s="4" t="s">
        <v>7</v>
      </c>
      <c r="E28522" s="4" t="s">
        <v>7</v>
      </c>
      <c r="F28522" s="4" t="s">
        <v>8</v>
      </c>
    </row>
    <row r="28523" spans="1:9">
      <c r="A28523" t="n">
        <v>240865</v>
      </c>
      <c r="B28523" s="37" t="n">
        <v>25</v>
      </c>
      <c r="C28523" s="7" t="n">
        <v>1</v>
      </c>
      <c r="D28523" s="7" t="n">
        <v>60</v>
      </c>
      <c r="E28523" s="7" t="n">
        <v>640</v>
      </c>
      <c r="F28523" s="7" t="n">
        <v>2</v>
      </c>
    </row>
    <row r="28524" spans="1:9">
      <c r="A28524" t="s">
        <v>4</v>
      </c>
      <c r="B28524" s="4" t="s">
        <v>5</v>
      </c>
      <c r="C28524" s="4" t="s">
        <v>8</v>
      </c>
      <c r="D28524" s="4" t="s">
        <v>7</v>
      </c>
      <c r="E28524" s="4" t="s">
        <v>9</v>
      </c>
    </row>
    <row r="28525" spans="1:9">
      <c r="A28525" t="n">
        <v>240872</v>
      </c>
      <c r="B28525" s="39" t="n">
        <v>51</v>
      </c>
      <c r="C28525" s="7" t="n">
        <v>4</v>
      </c>
      <c r="D28525" s="7" t="n">
        <v>12</v>
      </c>
      <c r="E28525" s="7" t="s">
        <v>1400</v>
      </c>
    </row>
    <row r="28526" spans="1:9">
      <c r="A28526" t="s">
        <v>4</v>
      </c>
      <c r="B28526" s="4" t="s">
        <v>5</v>
      </c>
      <c r="C28526" s="4" t="s">
        <v>7</v>
      </c>
    </row>
    <row r="28527" spans="1:9">
      <c r="A28527" t="n">
        <v>240891</v>
      </c>
      <c r="B28527" s="25" t="n">
        <v>16</v>
      </c>
      <c r="C28527" s="7" t="n">
        <v>0</v>
      </c>
    </row>
    <row r="28528" spans="1:9">
      <c r="A28528" t="s">
        <v>4</v>
      </c>
      <c r="B28528" s="4" t="s">
        <v>5</v>
      </c>
      <c r="C28528" s="4" t="s">
        <v>7</v>
      </c>
      <c r="D28528" s="4" t="s">
        <v>8</v>
      </c>
      <c r="E28528" s="4" t="s">
        <v>14</v>
      </c>
      <c r="F28528" s="4" t="s">
        <v>74</v>
      </c>
      <c r="G28528" s="4" t="s">
        <v>8</v>
      </c>
      <c r="H28528" s="4" t="s">
        <v>8</v>
      </c>
    </row>
    <row r="28529" spans="1:8">
      <c r="A28529" t="n">
        <v>240894</v>
      </c>
      <c r="B28529" s="40" t="n">
        <v>26</v>
      </c>
      <c r="C28529" s="7" t="n">
        <v>12</v>
      </c>
      <c r="D28529" s="7" t="n">
        <v>17</v>
      </c>
      <c r="E28529" s="7" t="n">
        <v>12368</v>
      </c>
      <c r="F28529" s="7" t="s">
        <v>1401</v>
      </c>
      <c r="G28529" s="7" t="n">
        <v>2</v>
      </c>
      <c r="H28529" s="7" t="n">
        <v>0</v>
      </c>
    </row>
    <row r="28530" spans="1:8">
      <c r="A28530" t="s">
        <v>4</v>
      </c>
      <c r="B28530" s="4" t="s">
        <v>5</v>
      </c>
    </row>
    <row r="28531" spans="1:8">
      <c r="A28531" t="n">
        <v>240982</v>
      </c>
      <c r="B28531" s="41" t="n">
        <v>28</v>
      </c>
    </row>
    <row r="28532" spans="1:8">
      <c r="A28532" t="s">
        <v>4</v>
      </c>
      <c r="B28532" s="4" t="s">
        <v>5</v>
      </c>
      <c r="C28532" s="4" t="s">
        <v>8</v>
      </c>
      <c r="D28532" s="4" t="s">
        <v>7</v>
      </c>
      <c r="E28532" s="4" t="s">
        <v>7</v>
      </c>
      <c r="F28532" s="4" t="s">
        <v>8</v>
      </c>
    </row>
    <row r="28533" spans="1:8">
      <c r="A28533" t="n">
        <v>240983</v>
      </c>
      <c r="B28533" s="37" t="n">
        <v>25</v>
      </c>
      <c r="C28533" s="7" t="n">
        <v>1</v>
      </c>
      <c r="D28533" s="7" t="n">
        <v>65535</v>
      </c>
      <c r="E28533" s="7" t="n">
        <v>65535</v>
      </c>
      <c r="F28533" s="7" t="n">
        <v>0</v>
      </c>
    </row>
    <row r="28534" spans="1:8">
      <c r="A28534" t="s">
        <v>4</v>
      </c>
      <c r="B28534" s="4" t="s">
        <v>5</v>
      </c>
      <c r="C28534" s="4" t="s">
        <v>8</v>
      </c>
      <c r="D28534" s="4" t="s">
        <v>7</v>
      </c>
      <c r="E28534" s="4" t="s">
        <v>9</v>
      </c>
    </row>
    <row r="28535" spans="1:8">
      <c r="A28535" t="n">
        <v>240990</v>
      </c>
      <c r="B28535" s="39" t="n">
        <v>51</v>
      </c>
      <c r="C28535" s="7" t="n">
        <v>4</v>
      </c>
      <c r="D28535" s="7" t="n">
        <v>13</v>
      </c>
      <c r="E28535" s="7" t="s">
        <v>502</v>
      </c>
    </row>
    <row r="28536" spans="1:8">
      <c r="A28536" t="s">
        <v>4</v>
      </c>
      <c r="B28536" s="4" t="s">
        <v>5</v>
      </c>
      <c r="C28536" s="4" t="s">
        <v>7</v>
      </c>
    </row>
    <row r="28537" spans="1:8">
      <c r="A28537" t="n">
        <v>241003</v>
      </c>
      <c r="B28537" s="25" t="n">
        <v>16</v>
      </c>
      <c r="C28537" s="7" t="n">
        <v>0</v>
      </c>
    </row>
    <row r="28538" spans="1:8">
      <c r="A28538" t="s">
        <v>4</v>
      </c>
      <c r="B28538" s="4" t="s">
        <v>5</v>
      </c>
      <c r="C28538" s="4" t="s">
        <v>7</v>
      </c>
      <c r="D28538" s="4" t="s">
        <v>8</v>
      </c>
      <c r="E28538" s="4" t="s">
        <v>14</v>
      </c>
      <c r="F28538" s="4" t="s">
        <v>74</v>
      </c>
      <c r="G28538" s="4" t="s">
        <v>8</v>
      </c>
      <c r="H28538" s="4" t="s">
        <v>8</v>
      </c>
    </row>
    <row r="28539" spans="1:8">
      <c r="A28539" t="n">
        <v>241006</v>
      </c>
      <c r="B28539" s="40" t="n">
        <v>26</v>
      </c>
      <c r="C28539" s="7" t="n">
        <v>13</v>
      </c>
      <c r="D28539" s="7" t="n">
        <v>17</v>
      </c>
      <c r="E28539" s="7" t="n">
        <v>11377</v>
      </c>
      <c r="F28539" s="7" t="s">
        <v>1402</v>
      </c>
      <c r="G28539" s="7" t="n">
        <v>2</v>
      </c>
      <c r="H28539" s="7" t="n">
        <v>0</v>
      </c>
    </row>
    <row r="28540" spans="1:8">
      <c r="A28540" t="s">
        <v>4</v>
      </c>
      <c r="B28540" s="4" t="s">
        <v>5</v>
      </c>
    </row>
    <row r="28541" spans="1:8">
      <c r="A28541" t="n">
        <v>241136</v>
      </c>
      <c r="B28541" s="41" t="n">
        <v>28</v>
      </c>
    </row>
    <row r="28542" spans="1:8">
      <c r="A28542" t="s">
        <v>4</v>
      </c>
      <c r="B28542" s="4" t="s">
        <v>5</v>
      </c>
      <c r="C28542" s="4" t="s">
        <v>8</v>
      </c>
      <c r="D28542" s="4" t="s">
        <v>7</v>
      </c>
      <c r="E28542" s="4" t="s">
        <v>7</v>
      </c>
    </row>
    <row r="28543" spans="1:8">
      <c r="A28543" t="n">
        <v>241137</v>
      </c>
      <c r="B28543" s="16" t="n">
        <v>50</v>
      </c>
      <c r="C28543" s="7" t="n">
        <v>1</v>
      </c>
      <c r="D28543" s="7" t="n">
        <v>8150</v>
      </c>
      <c r="E28543" s="7" t="n">
        <v>1000</v>
      </c>
    </row>
    <row r="28544" spans="1:8">
      <c r="A28544" t="s">
        <v>4</v>
      </c>
      <c r="B28544" s="4" t="s">
        <v>5</v>
      </c>
      <c r="C28544" s="4" t="s">
        <v>8</v>
      </c>
      <c r="D28544" s="4" t="s">
        <v>7</v>
      </c>
      <c r="E28544" s="4" t="s">
        <v>8</v>
      </c>
      <c r="F28544" s="4" t="s">
        <v>8</v>
      </c>
      <c r="G28544" s="4" t="s">
        <v>8</v>
      </c>
      <c r="H28544" s="4" t="s">
        <v>8</v>
      </c>
    </row>
    <row r="28545" spans="1:8">
      <c r="A28545" t="n">
        <v>241143</v>
      </c>
      <c r="B28545" s="39" t="n">
        <v>51</v>
      </c>
      <c r="C28545" s="7" t="n">
        <v>2</v>
      </c>
      <c r="D28545" s="7" t="n">
        <v>12</v>
      </c>
      <c r="E28545" s="7" t="n">
        <v>1</v>
      </c>
      <c r="F28545" s="7" t="n">
        <v>4</v>
      </c>
      <c r="G28545" s="7" t="n">
        <v>127</v>
      </c>
      <c r="H28545" s="7" t="n">
        <v>0</v>
      </c>
    </row>
    <row r="28546" spans="1:8">
      <c r="A28546" t="s">
        <v>4</v>
      </c>
      <c r="B28546" s="4" t="s">
        <v>5</v>
      </c>
      <c r="C28546" s="4" t="s">
        <v>8</v>
      </c>
      <c r="D28546" s="4" t="s">
        <v>7</v>
      </c>
      <c r="E28546" s="4" t="s">
        <v>13</v>
      </c>
    </row>
    <row r="28547" spans="1:8">
      <c r="A28547" t="n">
        <v>241151</v>
      </c>
      <c r="B28547" s="27" t="n">
        <v>58</v>
      </c>
      <c r="C28547" s="7" t="n">
        <v>0</v>
      </c>
      <c r="D28547" s="7" t="n">
        <v>1000</v>
      </c>
      <c r="E28547" s="7" t="n">
        <v>1</v>
      </c>
    </row>
    <row r="28548" spans="1:8">
      <c r="A28548" t="s">
        <v>4</v>
      </c>
      <c r="B28548" s="4" t="s">
        <v>5</v>
      </c>
      <c r="C28548" s="4" t="s">
        <v>8</v>
      </c>
      <c r="D28548" s="4" t="s">
        <v>7</v>
      </c>
    </row>
    <row r="28549" spans="1:8">
      <c r="A28549" t="n">
        <v>241159</v>
      </c>
      <c r="B28549" s="27" t="n">
        <v>58</v>
      </c>
      <c r="C28549" s="7" t="n">
        <v>255</v>
      </c>
      <c r="D28549" s="7" t="n">
        <v>0</v>
      </c>
    </row>
    <row r="28550" spans="1:8">
      <c r="A28550" t="s">
        <v>4</v>
      </c>
      <c r="B28550" s="4" t="s">
        <v>5</v>
      </c>
      <c r="C28550" s="4" t="s">
        <v>8</v>
      </c>
    </row>
    <row r="28551" spans="1:8">
      <c r="A28551" t="n">
        <v>241163</v>
      </c>
      <c r="B28551" s="69" t="n">
        <v>116</v>
      </c>
      <c r="C28551" s="7" t="n">
        <v>0</v>
      </c>
    </row>
    <row r="28552" spans="1:8">
      <c r="A28552" t="s">
        <v>4</v>
      </c>
      <c r="B28552" s="4" t="s">
        <v>5</v>
      </c>
      <c r="C28552" s="4" t="s">
        <v>8</v>
      </c>
      <c r="D28552" s="4" t="s">
        <v>7</v>
      </c>
    </row>
    <row r="28553" spans="1:8">
      <c r="A28553" t="n">
        <v>241165</v>
      </c>
      <c r="B28553" s="69" t="n">
        <v>116</v>
      </c>
      <c r="C28553" s="7" t="n">
        <v>2</v>
      </c>
      <c r="D28553" s="7" t="n">
        <v>1</v>
      </c>
    </row>
    <row r="28554" spans="1:8">
      <c r="A28554" t="s">
        <v>4</v>
      </c>
      <c r="B28554" s="4" t="s">
        <v>5</v>
      </c>
      <c r="C28554" s="4" t="s">
        <v>8</v>
      </c>
      <c r="D28554" s="4" t="s">
        <v>14</v>
      </c>
    </row>
    <row r="28555" spans="1:8">
      <c r="A28555" t="n">
        <v>241169</v>
      </c>
      <c r="B28555" s="69" t="n">
        <v>116</v>
      </c>
      <c r="C28555" s="7" t="n">
        <v>5</v>
      </c>
      <c r="D28555" s="7" t="n">
        <v>1097859072</v>
      </c>
    </row>
    <row r="28556" spans="1:8">
      <c r="A28556" t="s">
        <v>4</v>
      </c>
      <c r="B28556" s="4" t="s">
        <v>5</v>
      </c>
      <c r="C28556" s="4" t="s">
        <v>8</v>
      </c>
      <c r="D28556" s="4" t="s">
        <v>7</v>
      </c>
    </row>
    <row r="28557" spans="1:8">
      <c r="A28557" t="n">
        <v>241175</v>
      </c>
      <c r="B28557" s="69" t="n">
        <v>116</v>
      </c>
      <c r="C28557" s="7" t="n">
        <v>6</v>
      </c>
      <c r="D28557" s="7" t="n">
        <v>1</v>
      </c>
    </row>
    <row r="28558" spans="1:8">
      <c r="A28558" t="s">
        <v>4</v>
      </c>
      <c r="B28558" s="4" t="s">
        <v>5</v>
      </c>
      <c r="C28558" s="4" t="s">
        <v>8</v>
      </c>
      <c r="D28558" s="4" t="s">
        <v>14</v>
      </c>
    </row>
    <row r="28559" spans="1:8">
      <c r="A28559" t="n">
        <v>241179</v>
      </c>
      <c r="B28559" s="38" t="n">
        <v>175</v>
      </c>
      <c r="C28559" s="7" t="n">
        <v>4</v>
      </c>
      <c r="D28559" s="7" t="n">
        <v>0</v>
      </c>
    </row>
    <row r="28560" spans="1:8">
      <c r="A28560" t="s">
        <v>4</v>
      </c>
      <c r="B28560" s="4" t="s">
        <v>5</v>
      </c>
      <c r="C28560" s="4" t="s">
        <v>8</v>
      </c>
      <c r="D28560" s="4" t="s">
        <v>8</v>
      </c>
      <c r="E28560" s="4" t="s">
        <v>14</v>
      </c>
      <c r="F28560" s="4" t="s">
        <v>8</v>
      </c>
      <c r="G28560" s="4" t="s">
        <v>8</v>
      </c>
    </row>
    <row r="28561" spans="1:8">
      <c r="A28561" t="n">
        <v>241185</v>
      </c>
      <c r="B28561" s="103" t="n">
        <v>8</v>
      </c>
      <c r="C28561" s="7" t="n">
        <v>5</v>
      </c>
      <c r="D28561" s="7" t="n">
        <v>0</v>
      </c>
      <c r="E28561" s="7" t="n">
        <v>7</v>
      </c>
      <c r="F28561" s="7" t="n">
        <v>19</v>
      </c>
      <c r="G28561" s="7" t="n">
        <v>1</v>
      </c>
    </row>
    <row r="28562" spans="1:8">
      <c r="A28562" t="s">
        <v>4</v>
      </c>
      <c r="B28562" s="4" t="s">
        <v>5</v>
      </c>
      <c r="C28562" s="4" t="s">
        <v>8</v>
      </c>
      <c r="D28562" s="4" t="s">
        <v>7</v>
      </c>
      <c r="E28562" s="4" t="s">
        <v>7</v>
      </c>
      <c r="F28562" s="4" t="s">
        <v>14</v>
      </c>
      <c r="G28562" s="4" t="s">
        <v>14</v>
      </c>
      <c r="H28562" s="4" t="s">
        <v>14</v>
      </c>
    </row>
    <row r="28563" spans="1:8">
      <c r="A28563" t="n">
        <v>241194</v>
      </c>
      <c r="B28563" s="104" t="n">
        <v>97</v>
      </c>
      <c r="C28563" s="7" t="n">
        <v>6</v>
      </c>
      <c r="D28563" s="7" t="n">
        <v>0</v>
      </c>
      <c r="E28563" s="7" t="n">
        <v>0</v>
      </c>
      <c r="F28563" s="7" t="n">
        <v>1084227584</v>
      </c>
      <c r="G28563" s="7" t="n">
        <v>1084227584</v>
      </c>
      <c r="H28563" s="7" t="n">
        <v>1084227584</v>
      </c>
    </row>
    <row r="28564" spans="1:8">
      <c r="A28564" t="s">
        <v>4</v>
      </c>
      <c r="B28564" s="4" t="s">
        <v>5</v>
      </c>
      <c r="C28564" s="4" t="s">
        <v>8</v>
      </c>
      <c r="D28564" s="4" t="s">
        <v>8</v>
      </c>
      <c r="E28564" s="4" t="s">
        <v>13</v>
      </c>
      <c r="F28564" s="4" t="s">
        <v>13</v>
      </c>
      <c r="G28564" s="4" t="s">
        <v>13</v>
      </c>
      <c r="H28564" s="4" t="s">
        <v>7</v>
      </c>
    </row>
    <row r="28565" spans="1:8">
      <c r="A28565" t="n">
        <v>241212</v>
      </c>
      <c r="B28565" s="31" t="n">
        <v>45</v>
      </c>
      <c r="C28565" s="7" t="n">
        <v>2</v>
      </c>
      <c r="D28565" s="7" t="n">
        <v>3</v>
      </c>
      <c r="E28565" s="7" t="n">
        <v>100</v>
      </c>
      <c r="F28565" s="7" t="n">
        <v>1.04999995231628</v>
      </c>
      <c r="G28565" s="7" t="n">
        <v>-100.150001525879</v>
      </c>
      <c r="H28565" s="7" t="n">
        <v>0</v>
      </c>
    </row>
    <row r="28566" spans="1:8">
      <c r="A28566" t="s">
        <v>4</v>
      </c>
      <c r="B28566" s="4" t="s">
        <v>5</v>
      </c>
      <c r="C28566" s="4" t="s">
        <v>8</v>
      </c>
      <c r="D28566" s="4" t="s">
        <v>8</v>
      </c>
      <c r="E28566" s="4" t="s">
        <v>13</v>
      </c>
      <c r="F28566" s="4" t="s">
        <v>13</v>
      </c>
      <c r="G28566" s="4" t="s">
        <v>13</v>
      </c>
      <c r="H28566" s="4" t="s">
        <v>7</v>
      </c>
      <c r="I28566" s="4" t="s">
        <v>8</v>
      </c>
    </row>
    <row r="28567" spans="1:8">
      <c r="A28567" t="n">
        <v>241229</v>
      </c>
      <c r="B28567" s="31" t="n">
        <v>45</v>
      </c>
      <c r="C28567" s="7" t="n">
        <v>4</v>
      </c>
      <c r="D28567" s="7" t="n">
        <v>3</v>
      </c>
      <c r="E28567" s="7" t="n">
        <v>1.70000004768372</v>
      </c>
      <c r="F28567" s="7" t="n">
        <v>25</v>
      </c>
      <c r="G28567" s="7" t="n">
        <v>0</v>
      </c>
      <c r="H28567" s="7" t="n">
        <v>0</v>
      </c>
      <c r="I28567" s="7" t="n">
        <v>0</v>
      </c>
    </row>
    <row r="28568" spans="1:8">
      <c r="A28568" t="s">
        <v>4</v>
      </c>
      <c r="B28568" s="4" t="s">
        <v>5</v>
      </c>
      <c r="C28568" s="4" t="s">
        <v>8</v>
      </c>
      <c r="D28568" s="4" t="s">
        <v>8</v>
      </c>
      <c r="E28568" s="4" t="s">
        <v>13</v>
      </c>
      <c r="F28568" s="4" t="s">
        <v>7</v>
      </c>
    </row>
    <row r="28569" spans="1:8">
      <c r="A28569" t="n">
        <v>241247</v>
      </c>
      <c r="B28569" s="31" t="n">
        <v>45</v>
      </c>
      <c r="C28569" s="7" t="n">
        <v>5</v>
      </c>
      <c r="D28569" s="7" t="n">
        <v>3</v>
      </c>
      <c r="E28569" s="7" t="n">
        <v>2</v>
      </c>
      <c r="F28569" s="7" t="n">
        <v>0</v>
      </c>
    </row>
    <row r="28570" spans="1:8">
      <c r="A28570" t="s">
        <v>4</v>
      </c>
      <c r="B28570" s="4" t="s">
        <v>5</v>
      </c>
      <c r="C28570" s="4" t="s">
        <v>8</v>
      </c>
      <c r="D28570" s="4" t="s">
        <v>8</v>
      </c>
      <c r="E28570" s="4" t="s">
        <v>13</v>
      </c>
      <c r="F28570" s="4" t="s">
        <v>7</v>
      </c>
    </row>
    <row r="28571" spans="1:8">
      <c r="A28571" t="n">
        <v>241256</v>
      </c>
      <c r="B28571" s="31" t="n">
        <v>45</v>
      </c>
      <c r="C28571" s="7" t="n">
        <v>11</v>
      </c>
      <c r="D28571" s="7" t="n">
        <v>3</v>
      </c>
      <c r="E28571" s="7" t="n">
        <v>34</v>
      </c>
      <c r="F28571" s="7" t="n">
        <v>0</v>
      </c>
    </row>
    <row r="28572" spans="1:8">
      <c r="A28572" t="s">
        <v>4</v>
      </c>
      <c r="B28572" s="4" t="s">
        <v>5</v>
      </c>
      <c r="C28572" s="4" t="s">
        <v>8</v>
      </c>
      <c r="D28572" s="4" t="s">
        <v>7</v>
      </c>
      <c r="E28572" s="4" t="s">
        <v>9</v>
      </c>
      <c r="F28572" s="4" t="s">
        <v>9</v>
      </c>
      <c r="G28572" s="4" t="s">
        <v>9</v>
      </c>
      <c r="H28572" s="4" t="s">
        <v>9</v>
      </c>
    </row>
    <row r="28573" spans="1:8">
      <c r="A28573" t="n">
        <v>241265</v>
      </c>
      <c r="B28573" s="39" t="n">
        <v>51</v>
      </c>
      <c r="C28573" s="7" t="n">
        <v>3</v>
      </c>
      <c r="D28573" s="7" t="n">
        <v>0</v>
      </c>
      <c r="E28573" s="7" t="s">
        <v>745</v>
      </c>
      <c r="F28573" s="7" t="s">
        <v>95</v>
      </c>
      <c r="G28573" s="7" t="s">
        <v>94</v>
      </c>
      <c r="H28573" s="7" t="s">
        <v>95</v>
      </c>
    </row>
    <row r="28574" spans="1:8">
      <c r="A28574" t="s">
        <v>4</v>
      </c>
      <c r="B28574" s="4" t="s">
        <v>5</v>
      </c>
      <c r="C28574" s="4" t="s">
        <v>8</v>
      </c>
      <c r="D28574" s="4" t="s">
        <v>8</v>
      </c>
      <c r="E28574" s="4" t="s">
        <v>13</v>
      </c>
      <c r="F28574" s="4" t="s">
        <v>13</v>
      </c>
      <c r="G28574" s="4" t="s">
        <v>13</v>
      </c>
      <c r="H28574" s="4" t="s">
        <v>7</v>
      </c>
      <c r="I28574" s="4" t="s">
        <v>8</v>
      </c>
    </row>
    <row r="28575" spans="1:8">
      <c r="A28575" t="n">
        <v>241278</v>
      </c>
      <c r="B28575" s="31" t="n">
        <v>45</v>
      </c>
      <c r="C28575" s="7" t="n">
        <v>4</v>
      </c>
      <c r="D28575" s="7" t="n">
        <v>3</v>
      </c>
      <c r="E28575" s="7" t="n">
        <v>1.70000004768372</v>
      </c>
      <c r="F28575" s="7" t="n">
        <v>15</v>
      </c>
      <c r="G28575" s="7" t="n">
        <v>0</v>
      </c>
      <c r="H28575" s="7" t="n">
        <v>30000</v>
      </c>
      <c r="I28575" s="7" t="n">
        <v>1</v>
      </c>
    </row>
    <row r="28576" spans="1:8">
      <c r="A28576" t="s">
        <v>4</v>
      </c>
      <c r="B28576" s="4" t="s">
        <v>5</v>
      </c>
      <c r="C28576" s="4" t="s">
        <v>8</v>
      </c>
      <c r="D28576" s="4" t="s">
        <v>7</v>
      </c>
      <c r="E28576" s="4" t="s">
        <v>13</v>
      </c>
      <c r="F28576" s="4" t="s">
        <v>7</v>
      </c>
      <c r="G28576" s="4" t="s">
        <v>14</v>
      </c>
      <c r="H28576" s="4" t="s">
        <v>14</v>
      </c>
      <c r="I28576" s="4" t="s">
        <v>7</v>
      </c>
      <c r="J28576" s="4" t="s">
        <v>7</v>
      </c>
      <c r="K28576" s="4" t="s">
        <v>14</v>
      </c>
      <c r="L28576" s="4" t="s">
        <v>14</v>
      </c>
      <c r="M28576" s="4" t="s">
        <v>14</v>
      </c>
      <c r="N28576" s="4" t="s">
        <v>14</v>
      </c>
      <c r="O28576" s="4" t="s">
        <v>9</v>
      </c>
    </row>
    <row r="28577" spans="1:15">
      <c r="A28577" t="n">
        <v>241296</v>
      </c>
      <c r="B28577" s="16" t="n">
        <v>50</v>
      </c>
      <c r="C28577" s="7" t="n">
        <v>0</v>
      </c>
      <c r="D28577" s="7" t="n">
        <v>8203</v>
      </c>
      <c r="E28577" s="7" t="n">
        <v>1</v>
      </c>
      <c r="F28577" s="7" t="n">
        <v>1000</v>
      </c>
      <c r="G28577" s="7" t="n">
        <v>0</v>
      </c>
      <c r="H28577" s="7" t="n">
        <v>0</v>
      </c>
      <c r="I28577" s="7" t="n">
        <v>0</v>
      </c>
      <c r="J28577" s="7" t="n">
        <v>65533</v>
      </c>
      <c r="K28577" s="7" t="n">
        <v>0</v>
      </c>
      <c r="L28577" s="7" t="n">
        <v>0</v>
      </c>
      <c r="M28577" s="7" t="n">
        <v>0</v>
      </c>
      <c r="N28577" s="7" t="n">
        <v>0</v>
      </c>
      <c r="O28577" s="7" t="s">
        <v>15</v>
      </c>
    </row>
    <row r="28578" spans="1:15">
      <c r="A28578" t="s">
        <v>4</v>
      </c>
      <c r="B28578" s="4" t="s">
        <v>5</v>
      </c>
      <c r="C28578" s="4" t="s">
        <v>8</v>
      </c>
      <c r="D28578" s="4" t="s">
        <v>7</v>
      </c>
      <c r="E28578" s="4" t="s">
        <v>13</v>
      </c>
      <c r="F28578" s="4" t="s">
        <v>7</v>
      </c>
      <c r="G28578" s="4" t="s">
        <v>14</v>
      </c>
      <c r="H28578" s="4" t="s">
        <v>14</v>
      </c>
      <c r="I28578" s="4" t="s">
        <v>7</v>
      </c>
      <c r="J28578" s="4" t="s">
        <v>7</v>
      </c>
      <c r="K28578" s="4" t="s">
        <v>14</v>
      </c>
      <c r="L28578" s="4" t="s">
        <v>14</v>
      </c>
      <c r="M28578" s="4" t="s">
        <v>14</v>
      </c>
      <c r="N28578" s="4" t="s">
        <v>14</v>
      </c>
      <c r="O28578" s="4" t="s">
        <v>9</v>
      </c>
    </row>
    <row r="28579" spans="1:15">
      <c r="A28579" t="n">
        <v>241335</v>
      </c>
      <c r="B28579" s="16" t="n">
        <v>50</v>
      </c>
      <c r="C28579" s="7" t="n">
        <v>0</v>
      </c>
      <c r="D28579" s="7" t="n">
        <v>8121</v>
      </c>
      <c r="E28579" s="7" t="n">
        <v>1</v>
      </c>
      <c r="F28579" s="7" t="n">
        <v>1000</v>
      </c>
      <c r="G28579" s="7" t="n">
        <v>0</v>
      </c>
      <c r="H28579" s="7" t="n">
        <v>0</v>
      </c>
      <c r="I28579" s="7" t="n">
        <v>0</v>
      </c>
      <c r="J28579" s="7" t="n">
        <v>65533</v>
      </c>
      <c r="K28579" s="7" t="n">
        <v>0</v>
      </c>
      <c r="L28579" s="7" t="n">
        <v>0</v>
      </c>
      <c r="M28579" s="7" t="n">
        <v>0</v>
      </c>
      <c r="N28579" s="7" t="n">
        <v>0</v>
      </c>
      <c r="O28579" s="7" t="s">
        <v>15</v>
      </c>
    </row>
    <row r="28580" spans="1:15">
      <c r="A28580" t="s">
        <v>4</v>
      </c>
      <c r="B28580" s="4" t="s">
        <v>5</v>
      </c>
      <c r="C28580" s="4" t="s">
        <v>8</v>
      </c>
      <c r="D28580" s="4" t="s">
        <v>7</v>
      </c>
      <c r="E28580" s="4" t="s">
        <v>13</v>
      </c>
    </row>
    <row r="28581" spans="1:15">
      <c r="A28581" t="n">
        <v>241374</v>
      </c>
      <c r="B28581" s="27" t="n">
        <v>58</v>
      </c>
      <c r="C28581" s="7" t="n">
        <v>100</v>
      </c>
      <c r="D28581" s="7" t="n">
        <v>1000</v>
      </c>
      <c r="E28581" s="7" t="n">
        <v>1</v>
      </c>
    </row>
    <row r="28582" spans="1:15">
      <c r="A28582" t="s">
        <v>4</v>
      </c>
      <c r="B28582" s="4" t="s">
        <v>5</v>
      </c>
      <c r="C28582" s="4" t="s">
        <v>8</v>
      </c>
      <c r="D28582" s="4" t="s">
        <v>7</v>
      </c>
    </row>
    <row r="28583" spans="1:15">
      <c r="A28583" t="n">
        <v>241382</v>
      </c>
      <c r="B28583" s="27" t="n">
        <v>58</v>
      </c>
      <c r="C28583" s="7" t="n">
        <v>255</v>
      </c>
      <c r="D28583" s="7" t="n">
        <v>0</v>
      </c>
    </row>
    <row r="28584" spans="1:15">
      <c r="A28584" t="s">
        <v>4</v>
      </c>
      <c r="B28584" s="4" t="s">
        <v>5</v>
      </c>
      <c r="C28584" s="4" t="s">
        <v>8</v>
      </c>
      <c r="D28584" s="4" t="s">
        <v>7</v>
      </c>
      <c r="E28584" s="4" t="s">
        <v>7</v>
      </c>
      <c r="F28584" s="4" t="s">
        <v>8</v>
      </c>
    </row>
    <row r="28585" spans="1:15">
      <c r="A28585" t="n">
        <v>241386</v>
      </c>
      <c r="B28585" s="37" t="n">
        <v>25</v>
      </c>
      <c r="C28585" s="7" t="n">
        <v>1</v>
      </c>
      <c r="D28585" s="7" t="n">
        <v>60</v>
      </c>
      <c r="E28585" s="7" t="n">
        <v>280</v>
      </c>
      <c r="F28585" s="7" t="n">
        <v>1</v>
      </c>
    </row>
    <row r="28586" spans="1:15">
      <c r="A28586" t="s">
        <v>4</v>
      </c>
      <c r="B28586" s="4" t="s">
        <v>5</v>
      </c>
      <c r="C28586" s="4" t="s">
        <v>9</v>
      </c>
      <c r="D28586" s="4" t="s">
        <v>7</v>
      </c>
    </row>
    <row r="28587" spans="1:15">
      <c r="A28587" t="n">
        <v>241393</v>
      </c>
      <c r="B28587" s="57" t="n">
        <v>29</v>
      </c>
      <c r="C28587" s="7" t="s">
        <v>1403</v>
      </c>
      <c r="D28587" s="7" t="n">
        <v>65533</v>
      </c>
    </row>
    <row r="28588" spans="1:15">
      <c r="A28588" t="s">
        <v>4</v>
      </c>
      <c r="B28588" s="4" t="s">
        <v>5</v>
      </c>
      <c r="C28588" s="4" t="s">
        <v>8</v>
      </c>
      <c r="D28588" s="4" t="s">
        <v>7</v>
      </c>
      <c r="E28588" s="4" t="s">
        <v>9</v>
      </c>
    </row>
    <row r="28589" spans="1:15">
      <c r="A28589" t="n">
        <v>241418</v>
      </c>
      <c r="B28589" s="39" t="n">
        <v>51</v>
      </c>
      <c r="C28589" s="7" t="n">
        <v>4</v>
      </c>
      <c r="D28589" s="7" t="n">
        <v>1600</v>
      </c>
      <c r="E28589" s="7" t="s">
        <v>73</v>
      </c>
    </row>
    <row r="28590" spans="1:15">
      <c r="A28590" t="s">
        <v>4</v>
      </c>
      <c r="B28590" s="4" t="s">
        <v>5</v>
      </c>
      <c r="C28590" s="4" t="s">
        <v>7</v>
      </c>
    </row>
    <row r="28591" spans="1:15">
      <c r="A28591" t="n">
        <v>241431</v>
      </c>
      <c r="B28591" s="25" t="n">
        <v>16</v>
      </c>
      <c r="C28591" s="7" t="n">
        <v>0</v>
      </c>
    </row>
    <row r="28592" spans="1:15">
      <c r="A28592" t="s">
        <v>4</v>
      </c>
      <c r="B28592" s="4" t="s">
        <v>5</v>
      </c>
      <c r="C28592" s="4" t="s">
        <v>7</v>
      </c>
      <c r="D28592" s="4" t="s">
        <v>8</v>
      </c>
      <c r="E28592" s="4" t="s">
        <v>14</v>
      </c>
      <c r="F28592" s="4" t="s">
        <v>74</v>
      </c>
      <c r="G28592" s="4" t="s">
        <v>8</v>
      </c>
      <c r="H28592" s="4" t="s">
        <v>8</v>
      </c>
    </row>
    <row r="28593" spans="1:15">
      <c r="A28593" t="n">
        <v>241434</v>
      </c>
      <c r="B28593" s="40" t="n">
        <v>26</v>
      </c>
      <c r="C28593" s="7" t="n">
        <v>1600</v>
      </c>
      <c r="D28593" s="7" t="n">
        <v>17</v>
      </c>
      <c r="E28593" s="7" t="n">
        <v>23355</v>
      </c>
      <c r="F28593" s="7" t="s">
        <v>1404</v>
      </c>
      <c r="G28593" s="7" t="n">
        <v>2</v>
      </c>
      <c r="H28593" s="7" t="n">
        <v>0</v>
      </c>
    </row>
    <row r="28594" spans="1:15">
      <c r="A28594" t="s">
        <v>4</v>
      </c>
      <c r="B28594" s="4" t="s">
        <v>5</v>
      </c>
    </row>
    <row r="28595" spans="1:15">
      <c r="A28595" t="n">
        <v>241498</v>
      </c>
      <c r="B28595" s="41" t="n">
        <v>28</v>
      </c>
    </row>
    <row r="28596" spans="1:15">
      <c r="A28596" t="s">
        <v>4</v>
      </c>
      <c r="B28596" s="4" t="s">
        <v>5</v>
      </c>
      <c r="C28596" s="4" t="s">
        <v>9</v>
      </c>
      <c r="D28596" s="4" t="s">
        <v>7</v>
      </c>
    </row>
    <row r="28597" spans="1:15">
      <c r="A28597" t="n">
        <v>241499</v>
      </c>
      <c r="B28597" s="57" t="n">
        <v>29</v>
      </c>
      <c r="C28597" s="7" t="s">
        <v>15</v>
      </c>
      <c r="D28597" s="7" t="n">
        <v>65533</v>
      </c>
    </row>
    <row r="28598" spans="1:15">
      <c r="A28598" t="s">
        <v>4</v>
      </c>
      <c r="B28598" s="4" t="s">
        <v>5</v>
      </c>
      <c r="C28598" s="4" t="s">
        <v>8</v>
      </c>
      <c r="D28598" s="4" t="s">
        <v>7</v>
      </c>
      <c r="E28598" s="4" t="s">
        <v>7</v>
      </c>
      <c r="F28598" s="4" t="s">
        <v>8</v>
      </c>
    </row>
    <row r="28599" spans="1:15">
      <c r="A28599" t="n">
        <v>241503</v>
      </c>
      <c r="B28599" s="37" t="n">
        <v>25</v>
      </c>
      <c r="C28599" s="7" t="n">
        <v>1</v>
      </c>
      <c r="D28599" s="7" t="n">
        <v>65535</v>
      </c>
      <c r="E28599" s="7" t="n">
        <v>65535</v>
      </c>
      <c r="F28599" s="7" t="n">
        <v>0</v>
      </c>
    </row>
    <row r="28600" spans="1:15">
      <c r="A28600" t="s">
        <v>4</v>
      </c>
      <c r="B28600" s="4" t="s">
        <v>5</v>
      </c>
      <c r="C28600" s="4" t="s">
        <v>8</v>
      </c>
      <c r="D28600" s="4" t="s">
        <v>7</v>
      </c>
      <c r="E28600" s="4" t="s">
        <v>9</v>
      </c>
    </row>
    <row r="28601" spans="1:15">
      <c r="A28601" t="n">
        <v>241510</v>
      </c>
      <c r="B28601" s="39" t="n">
        <v>51</v>
      </c>
      <c r="C28601" s="7" t="n">
        <v>4</v>
      </c>
      <c r="D28601" s="7" t="n">
        <v>0</v>
      </c>
      <c r="E28601" s="7" t="s">
        <v>76</v>
      </c>
    </row>
    <row r="28602" spans="1:15">
      <c r="A28602" t="s">
        <v>4</v>
      </c>
      <c r="B28602" s="4" t="s">
        <v>5</v>
      </c>
      <c r="C28602" s="4" t="s">
        <v>7</v>
      </c>
    </row>
    <row r="28603" spans="1:15">
      <c r="A28603" t="n">
        <v>241524</v>
      </c>
      <c r="B28603" s="25" t="n">
        <v>16</v>
      </c>
      <c r="C28603" s="7" t="n">
        <v>0</v>
      </c>
    </row>
    <row r="28604" spans="1:15">
      <c r="A28604" t="s">
        <v>4</v>
      </c>
      <c r="B28604" s="4" t="s">
        <v>5</v>
      </c>
      <c r="C28604" s="4" t="s">
        <v>7</v>
      </c>
      <c r="D28604" s="4" t="s">
        <v>8</v>
      </c>
      <c r="E28604" s="4" t="s">
        <v>14</v>
      </c>
      <c r="F28604" s="4" t="s">
        <v>74</v>
      </c>
      <c r="G28604" s="4" t="s">
        <v>8</v>
      </c>
      <c r="H28604" s="4" t="s">
        <v>8</v>
      </c>
    </row>
    <row r="28605" spans="1:15">
      <c r="A28605" t="n">
        <v>241527</v>
      </c>
      <c r="B28605" s="40" t="n">
        <v>26</v>
      </c>
      <c r="C28605" s="7" t="n">
        <v>0</v>
      </c>
      <c r="D28605" s="7" t="n">
        <v>17</v>
      </c>
      <c r="E28605" s="7" t="n">
        <v>53007</v>
      </c>
      <c r="F28605" s="7" t="s">
        <v>1405</v>
      </c>
      <c r="G28605" s="7" t="n">
        <v>2</v>
      </c>
      <c r="H28605" s="7" t="n">
        <v>0</v>
      </c>
    </row>
    <row r="28606" spans="1:15">
      <c r="A28606" t="s">
        <v>4</v>
      </c>
      <c r="B28606" s="4" t="s">
        <v>5</v>
      </c>
    </row>
    <row r="28607" spans="1:15">
      <c r="A28607" t="n">
        <v>241556</v>
      </c>
      <c r="B28607" s="41" t="n">
        <v>28</v>
      </c>
    </row>
    <row r="28608" spans="1:15">
      <c r="A28608" t="s">
        <v>4</v>
      </c>
      <c r="B28608" s="4" t="s">
        <v>5</v>
      </c>
      <c r="C28608" s="4" t="s">
        <v>8</v>
      </c>
      <c r="D28608" s="4" t="s">
        <v>7</v>
      </c>
      <c r="E28608" s="4" t="s">
        <v>7</v>
      </c>
      <c r="F28608" s="4" t="s">
        <v>8</v>
      </c>
    </row>
    <row r="28609" spans="1:8">
      <c r="A28609" t="n">
        <v>241557</v>
      </c>
      <c r="B28609" s="37" t="n">
        <v>25</v>
      </c>
      <c r="C28609" s="7" t="n">
        <v>1</v>
      </c>
      <c r="D28609" s="7" t="n">
        <v>60</v>
      </c>
      <c r="E28609" s="7" t="n">
        <v>420</v>
      </c>
      <c r="F28609" s="7" t="n">
        <v>1</v>
      </c>
    </row>
    <row r="28610" spans="1:8">
      <c r="A28610" t="s">
        <v>4</v>
      </c>
      <c r="B28610" s="4" t="s">
        <v>5</v>
      </c>
      <c r="C28610" s="4" t="s">
        <v>9</v>
      </c>
      <c r="D28610" s="4" t="s">
        <v>7</v>
      </c>
    </row>
    <row r="28611" spans="1:8">
      <c r="A28611" t="n">
        <v>241564</v>
      </c>
      <c r="B28611" s="57" t="n">
        <v>29</v>
      </c>
      <c r="C28611" s="7" t="s">
        <v>1406</v>
      </c>
      <c r="D28611" s="7" t="n">
        <v>65533</v>
      </c>
    </row>
    <row r="28612" spans="1:8">
      <c r="A28612" t="s">
        <v>4</v>
      </c>
      <c r="B28612" s="4" t="s">
        <v>5</v>
      </c>
      <c r="C28612" s="4" t="s">
        <v>8</v>
      </c>
      <c r="D28612" s="4" t="s">
        <v>7</v>
      </c>
      <c r="E28612" s="4" t="s">
        <v>9</v>
      </c>
    </row>
    <row r="28613" spans="1:8">
      <c r="A28613" t="n">
        <v>241580</v>
      </c>
      <c r="B28613" s="39" t="n">
        <v>51</v>
      </c>
      <c r="C28613" s="7" t="n">
        <v>4</v>
      </c>
      <c r="D28613" s="7" t="n">
        <v>1601</v>
      </c>
      <c r="E28613" s="7" t="s">
        <v>90</v>
      </c>
    </row>
    <row r="28614" spans="1:8">
      <c r="A28614" t="s">
        <v>4</v>
      </c>
      <c r="B28614" s="4" t="s">
        <v>5</v>
      </c>
      <c r="C28614" s="4" t="s">
        <v>7</v>
      </c>
    </row>
    <row r="28615" spans="1:8">
      <c r="A28615" t="n">
        <v>241594</v>
      </c>
      <c r="B28615" s="25" t="n">
        <v>16</v>
      </c>
      <c r="C28615" s="7" t="n">
        <v>0</v>
      </c>
    </row>
    <row r="28616" spans="1:8">
      <c r="A28616" t="s">
        <v>4</v>
      </c>
      <c r="B28616" s="4" t="s">
        <v>5</v>
      </c>
      <c r="C28616" s="4" t="s">
        <v>7</v>
      </c>
      <c r="D28616" s="4" t="s">
        <v>8</v>
      </c>
      <c r="E28616" s="4" t="s">
        <v>14</v>
      </c>
      <c r="F28616" s="4" t="s">
        <v>74</v>
      </c>
      <c r="G28616" s="4" t="s">
        <v>8</v>
      </c>
      <c r="H28616" s="4" t="s">
        <v>8</v>
      </c>
    </row>
    <row r="28617" spans="1:8">
      <c r="A28617" t="n">
        <v>241597</v>
      </c>
      <c r="B28617" s="40" t="n">
        <v>26</v>
      </c>
      <c r="C28617" s="7" t="n">
        <v>1601</v>
      </c>
      <c r="D28617" s="7" t="n">
        <v>17</v>
      </c>
      <c r="E28617" s="7" t="n">
        <v>3433</v>
      </c>
      <c r="F28617" s="7" t="s">
        <v>1407</v>
      </c>
      <c r="G28617" s="7" t="n">
        <v>2</v>
      </c>
      <c r="H28617" s="7" t="n">
        <v>0</v>
      </c>
    </row>
    <row r="28618" spans="1:8">
      <c r="A28618" t="s">
        <v>4</v>
      </c>
      <c r="B28618" s="4" t="s">
        <v>5</v>
      </c>
    </row>
    <row r="28619" spans="1:8">
      <c r="A28619" t="n">
        <v>241667</v>
      </c>
      <c r="B28619" s="41" t="n">
        <v>28</v>
      </c>
    </row>
    <row r="28620" spans="1:8">
      <c r="A28620" t="s">
        <v>4</v>
      </c>
      <c r="B28620" s="4" t="s">
        <v>5</v>
      </c>
      <c r="C28620" s="4" t="s">
        <v>9</v>
      </c>
      <c r="D28620" s="4" t="s">
        <v>7</v>
      </c>
    </row>
    <row r="28621" spans="1:8">
      <c r="A28621" t="n">
        <v>241668</v>
      </c>
      <c r="B28621" s="57" t="n">
        <v>29</v>
      </c>
      <c r="C28621" s="7" t="s">
        <v>15</v>
      </c>
      <c r="D28621" s="7" t="n">
        <v>65533</v>
      </c>
    </row>
    <row r="28622" spans="1:8">
      <c r="A28622" t="s">
        <v>4</v>
      </c>
      <c r="B28622" s="4" t="s">
        <v>5</v>
      </c>
      <c r="C28622" s="4" t="s">
        <v>8</v>
      </c>
      <c r="D28622" s="4" t="s">
        <v>7</v>
      </c>
      <c r="E28622" s="4" t="s">
        <v>7</v>
      </c>
      <c r="F28622" s="4" t="s">
        <v>8</v>
      </c>
    </row>
    <row r="28623" spans="1:8">
      <c r="A28623" t="n">
        <v>241672</v>
      </c>
      <c r="B28623" s="37" t="n">
        <v>25</v>
      </c>
      <c r="C28623" s="7" t="n">
        <v>1</v>
      </c>
      <c r="D28623" s="7" t="n">
        <v>65535</v>
      </c>
      <c r="E28623" s="7" t="n">
        <v>65535</v>
      </c>
      <c r="F28623" s="7" t="n">
        <v>0</v>
      </c>
    </row>
    <row r="28624" spans="1:8">
      <c r="A28624" t="s">
        <v>4</v>
      </c>
      <c r="B28624" s="4" t="s">
        <v>5</v>
      </c>
      <c r="C28624" s="4" t="s">
        <v>8</v>
      </c>
      <c r="D28624" s="4" t="s">
        <v>7</v>
      </c>
      <c r="E28624" s="4" t="s">
        <v>7</v>
      </c>
      <c r="F28624" s="4" t="s">
        <v>8</v>
      </c>
    </row>
    <row r="28625" spans="1:8">
      <c r="A28625" t="n">
        <v>241679</v>
      </c>
      <c r="B28625" s="37" t="n">
        <v>25</v>
      </c>
      <c r="C28625" s="7" t="n">
        <v>1</v>
      </c>
      <c r="D28625" s="7" t="n">
        <v>60</v>
      </c>
      <c r="E28625" s="7" t="n">
        <v>500</v>
      </c>
      <c r="F28625" s="7" t="n">
        <v>1</v>
      </c>
    </row>
    <row r="28626" spans="1:8">
      <c r="A28626" t="s">
        <v>4</v>
      </c>
      <c r="B28626" s="4" t="s">
        <v>5</v>
      </c>
      <c r="C28626" s="4" t="s">
        <v>9</v>
      </c>
      <c r="D28626" s="4" t="s">
        <v>7</v>
      </c>
    </row>
    <row r="28627" spans="1:8">
      <c r="A28627" t="n">
        <v>241686</v>
      </c>
      <c r="B28627" s="57" t="n">
        <v>29</v>
      </c>
      <c r="C28627" s="7" t="s">
        <v>1408</v>
      </c>
      <c r="D28627" s="7" t="n">
        <v>65533</v>
      </c>
    </row>
    <row r="28628" spans="1:8">
      <c r="A28628" t="s">
        <v>4</v>
      </c>
      <c r="B28628" s="4" t="s">
        <v>5</v>
      </c>
      <c r="C28628" s="4" t="s">
        <v>8</v>
      </c>
      <c r="D28628" s="4" t="s">
        <v>7</v>
      </c>
      <c r="E28628" s="4" t="s">
        <v>9</v>
      </c>
    </row>
    <row r="28629" spans="1:8">
      <c r="A28629" t="n">
        <v>241704</v>
      </c>
      <c r="B28629" s="39" t="n">
        <v>51</v>
      </c>
      <c r="C28629" s="7" t="n">
        <v>4</v>
      </c>
      <c r="D28629" s="7" t="n">
        <v>1600</v>
      </c>
      <c r="E28629" s="7" t="s">
        <v>633</v>
      </c>
    </row>
    <row r="28630" spans="1:8">
      <c r="A28630" t="s">
        <v>4</v>
      </c>
      <c r="B28630" s="4" t="s">
        <v>5</v>
      </c>
      <c r="C28630" s="4" t="s">
        <v>7</v>
      </c>
    </row>
    <row r="28631" spans="1:8">
      <c r="A28631" t="n">
        <v>241718</v>
      </c>
      <c r="B28631" s="25" t="n">
        <v>16</v>
      </c>
      <c r="C28631" s="7" t="n">
        <v>0</v>
      </c>
    </row>
    <row r="28632" spans="1:8">
      <c r="A28632" t="s">
        <v>4</v>
      </c>
      <c r="B28632" s="4" t="s">
        <v>5</v>
      </c>
      <c r="C28632" s="4" t="s">
        <v>7</v>
      </c>
      <c r="D28632" s="4" t="s">
        <v>8</v>
      </c>
      <c r="E28632" s="4" t="s">
        <v>14</v>
      </c>
      <c r="F28632" s="4" t="s">
        <v>74</v>
      </c>
      <c r="G28632" s="4" t="s">
        <v>8</v>
      </c>
      <c r="H28632" s="4" t="s">
        <v>8</v>
      </c>
    </row>
    <row r="28633" spans="1:8">
      <c r="A28633" t="n">
        <v>241721</v>
      </c>
      <c r="B28633" s="40" t="n">
        <v>26</v>
      </c>
      <c r="C28633" s="7" t="n">
        <v>1600</v>
      </c>
      <c r="D28633" s="7" t="n">
        <v>17</v>
      </c>
      <c r="E28633" s="7" t="n">
        <v>18503</v>
      </c>
      <c r="F28633" s="7" t="s">
        <v>1409</v>
      </c>
      <c r="G28633" s="7" t="n">
        <v>2</v>
      </c>
      <c r="H28633" s="7" t="n">
        <v>0</v>
      </c>
    </row>
    <row r="28634" spans="1:8">
      <c r="A28634" t="s">
        <v>4</v>
      </c>
      <c r="B28634" s="4" t="s">
        <v>5</v>
      </c>
    </row>
    <row r="28635" spans="1:8">
      <c r="A28635" t="n">
        <v>241830</v>
      </c>
      <c r="B28635" s="41" t="n">
        <v>28</v>
      </c>
    </row>
    <row r="28636" spans="1:8">
      <c r="A28636" t="s">
        <v>4</v>
      </c>
      <c r="B28636" s="4" t="s">
        <v>5</v>
      </c>
      <c r="C28636" s="4" t="s">
        <v>9</v>
      </c>
      <c r="D28636" s="4" t="s">
        <v>7</v>
      </c>
    </row>
    <row r="28637" spans="1:8">
      <c r="A28637" t="n">
        <v>241831</v>
      </c>
      <c r="B28637" s="57" t="n">
        <v>29</v>
      </c>
      <c r="C28637" s="7" t="s">
        <v>15</v>
      </c>
      <c r="D28637" s="7" t="n">
        <v>65533</v>
      </c>
    </row>
    <row r="28638" spans="1:8">
      <c r="A28638" t="s">
        <v>4</v>
      </c>
      <c r="B28638" s="4" t="s">
        <v>5</v>
      </c>
      <c r="C28638" s="4" t="s">
        <v>8</v>
      </c>
      <c r="D28638" s="4" t="s">
        <v>7</v>
      </c>
      <c r="E28638" s="4" t="s">
        <v>7</v>
      </c>
      <c r="F28638" s="4" t="s">
        <v>8</v>
      </c>
    </row>
    <row r="28639" spans="1:8">
      <c r="A28639" t="n">
        <v>241835</v>
      </c>
      <c r="B28639" s="37" t="n">
        <v>25</v>
      </c>
      <c r="C28639" s="7" t="n">
        <v>1</v>
      </c>
      <c r="D28639" s="7" t="n">
        <v>65535</v>
      </c>
      <c r="E28639" s="7" t="n">
        <v>65535</v>
      </c>
      <c r="F28639" s="7" t="n">
        <v>0</v>
      </c>
    </row>
    <row r="28640" spans="1:8">
      <c r="A28640" t="s">
        <v>4</v>
      </c>
      <c r="B28640" s="4" t="s">
        <v>5</v>
      </c>
      <c r="C28640" s="4" t="s">
        <v>8</v>
      </c>
      <c r="D28640" s="4" t="s">
        <v>7</v>
      </c>
      <c r="E28640" s="4" t="s">
        <v>7</v>
      </c>
      <c r="F28640" s="4" t="s">
        <v>8</v>
      </c>
    </row>
    <row r="28641" spans="1:8">
      <c r="A28641" t="n">
        <v>241842</v>
      </c>
      <c r="B28641" s="37" t="n">
        <v>25</v>
      </c>
      <c r="C28641" s="7" t="n">
        <v>1</v>
      </c>
      <c r="D28641" s="7" t="n">
        <v>60</v>
      </c>
      <c r="E28641" s="7" t="n">
        <v>280</v>
      </c>
      <c r="F28641" s="7" t="n">
        <v>1</v>
      </c>
    </row>
    <row r="28642" spans="1:8">
      <c r="A28642" t="s">
        <v>4</v>
      </c>
      <c r="B28642" s="4" t="s">
        <v>5</v>
      </c>
      <c r="C28642" s="4" t="s">
        <v>9</v>
      </c>
      <c r="D28642" s="4" t="s">
        <v>7</v>
      </c>
    </row>
    <row r="28643" spans="1:8">
      <c r="A28643" t="n">
        <v>241849</v>
      </c>
      <c r="B28643" s="57" t="n">
        <v>29</v>
      </c>
      <c r="C28643" s="7" t="s">
        <v>1410</v>
      </c>
      <c r="D28643" s="7" t="n">
        <v>65533</v>
      </c>
    </row>
    <row r="28644" spans="1:8">
      <c r="A28644" t="s">
        <v>4</v>
      </c>
      <c r="B28644" s="4" t="s">
        <v>5</v>
      </c>
      <c r="C28644" s="4" t="s">
        <v>8</v>
      </c>
      <c r="D28644" s="4" t="s">
        <v>7</v>
      </c>
      <c r="E28644" s="4" t="s">
        <v>9</v>
      </c>
    </row>
    <row r="28645" spans="1:8">
      <c r="A28645" t="n">
        <v>241865</v>
      </c>
      <c r="B28645" s="39" t="n">
        <v>51</v>
      </c>
      <c r="C28645" s="7" t="n">
        <v>4</v>
      </c>
      <c r="D28645" s="7" t="n">
        <v>1601</v>
      </c>
      <c r="E28645" s="7" t="s">
        <v>85</v>
      </c>
    </row>
    <row r="28646" spans="1:8">
      <c r="A28646" t="s">
        <v>4</v>
      </c>
      <c r="B28646" s="4" t="s">
        <v>5</v>
      </c>
      <c r="C28646" s="4" t="s">
        <v>7</v>
      </c>
    </row>
    <row r="28647" spans="1:8">
      <c r="A28647" t="n">
        <v>241879</v>
      </c>
      <c r="B28647" s="25" t="n">
        <v>16</v>
      </c>
      <c r="C28647" s="7" t="n">
        <v>0</v>
      </c>
    </row>
    <row r="28648" spans="1:8">
      <c r="A28648" t="s">
        <v>4</v>
      </c>
      <c r="B28648" s="4" t="s">
        <v>5</v>
      </c>
      <c r="C28648" s="4" t="s">
        <v>7</v>
      </c>
      <c r="D28648" s="4" t="s">
        <v>8</v>
      </c>
      <c r="E28648" s="4" t="s">
        <v>14</v>
      </c>
      <c r="F28648" s="4" t="s">
        <v>74</v>
      </c>
      <c r="G28648" s="4" t="s">
        <v>8</v>
      </c>
      <c r="H28648" s="4" t="s">
        <v>8</v>
      </c>
    </row>
    <row r="28649" spans="1:8">
      <c r="A28649" t="n">
        <v>241882</v>
      </c>
      <c r="B28649" s="40" t="n">
        <v>26</v>
      </c>
      <c r="C28649" s="7" t="n">
        <v>1601</v>
      </c>
      <c r="D28649" s="7" t="n">
        <v>17</v>
      </c>
      <c r="E28649" s="7" t="n">
        <v>10402</v>
      </c>
      <c r="F28649" s="7" t="s">
        <v>1411</v>
      </c>
      <c r="G28649" s="7" t="n">
        <v>2</v>
      </c>
      <c r="H28649" s="7" t="n">
        <v>0</v>
      </c>
    </row>
    <row r="28650" spans="1:8">
      <c r="A28650" t="s">
        <v>4</v>
      </c>
      <c r="B28650" s="4" t="s">
        <v>5</v>
      </c>
    </row>
    <row r="28651" spans="1:8">
      <c r="A28651" t="n">
        <v>241982</v>
      </c>
      <c r="B28651" s="41" t="n">
        <v>28</v>
      </c>
    </row>
    <row r="28652" spans="1:8">
      <c r="A28652" t="s">
        <v>4</v>
      </c>
      <c r="B28652" s="4" t="s">
        <v>5</v>
      </c>
      <c r="C28652" s="4" t="s">
        <v>9</v>
      </c>
      <c r="D28652" s="4" t="s">
        <v>7</v>
      </c>
    </row>
    <row r="28653" spans="1:8">
      <c r="A28653" t="n">
        <v>241983</v>
      </c>
      <c r="B28653" s="57" t="n">
        <v>29</v>
      </c>
      <c r="C28653" s="7" t="s">
        <v>15</v>
      </c>
      <c r="D28653" s="7" t="n">
        <v>65533</v>
      </c>
    </row>
    <row r="28654" spans="1:8">
      <c r="A28654" t="s">
        <v>4</v>
      </c>
      <c r="B28654" s="4" t="s">
        <v>5</v>
      </c>
      <c r="C28654" s="4" t="s">
        <v>8</v>
      </c>
      <c r="D28654" s="4" t="s">
        <v>7</v>
      </c>
      <c r="E28654" s="4" t="s">
        <v>7</v>
      </c>
      <c r="F28654" s="4" t="s">
        <v>8</v>
      </c>
    </row>
    <row r="28655" spans="1:8">
      <c r="A28655" t="n">
        <v>241987</v>
      </c>
      <c r="B28655" s="37" t="n">
        <v>25</v>
      </c>
      <c r="C28655" s="7" t="n">
        <v>1</v>
      </c>
      <c r="D28655" s="7" t="n">
        <v>65535</v>
      </c>
      <c r="E28655" s="7" t="n">
        <v>65535</v>
      </c>
      <c r="F28655" s="7" t="n">
        <v>0</v>
      </c>
    </row>
    <row r="28656" spans="1:8">
      <c r="A28656" t="s">
        <v>4</v>
      </c>
      <c r="B28656" s="4" t="s">
        <v>5</v>
      </c>
      <c r="C28656" s="4" t="s">
        <v>7</v>
      </c>
      <c r="D28656" s="4" t="s">
        <v>8</v>
      </c>
      <c r="E28656" s="4" t="s">
        <v>8</v>
      </c>
      <c r="F28656" s="4" t="s">
        <v>9</v>
      </c>
    </row>
    <row r="28657" spans="1:8">
      <c r="A28657" t="n">
        <v>241994</v>
      </c>
      <c r="B28657" s="22" t="n">
        <v>20</v>
      </c>
      <c r="C28657" s="7" t="n">
        <v>0</v>
      </c>
      <c r="D28657" s="7" t="n">
        <v>2</v>
      </c>
      <c r="E28657" s="7" t="n">
        <v>10</v>
      </c>
      <c r="F28657" s="7" t="s">
        <v>1096</v>
      </c>
    </row>
    <row r="28658" spans="1:8">
      <c r="A28658" t="s">
        <v>4</v>
      </c>
      <c r="B28658" s="4" t="s">
        <v>5</v>
      </c>
      <c r="C28658" s="4" t="s">
        <v>8</v>
      </c>
      <c r="D28658" s="4" t="s">
        <v>7</v>
      </c>
      <c r="E28658" s="4" t="s">
        <v>9</v>
      </c>
    </row>
    <row r="28659" spans="1:8">
      <c r="A28659" t="n">
        <v>242014</v>
      </c>
      <c r="B28659" s="39" t="n">
        <v>51</v>
      </c>
      <c r="C28659" s="7" t="n">
        <v>4</v>
      </c>
      <c r="D28659" s="7" t="n">
        <v>0</v>
      </c>
      <c r="E28659" s="7" t="s">
        <v>1412</v>
      </c>
    </row>
    <row r="28660" spans="1:8">
      <c r="A28660" t="s">
        <v>4</v>
      </c>
      <c r="B28660" s="4" t="s">
        <v>5</v>
      </c>
      <c r="C28660" s="4" t="s">
        <v>7</v>
      </c>
    </row>
    <row r="28661" spans="1:8">
      <c r="A28661" t="n">
        <v>242028</v>
      </c>
      <c r="B28661" s="25" t="n">
        <v>16</v>
      </c>
      <c r="C28661" s="7" t="n">
        <v>0</v>
      </c>
    </row>
    <row r="28662" spans="1:8">
      <c r="A28662" t="s">
        <v>4</v>
      </c>
      <c r="B28662" s="4" t="s">
        <v>5</v>
      </c>
      <c r="C28662" s="4" t="s">
        <v>7</v>
      </c>
      <c r="D28662" s="4" t="s">
        <v>8</v>
      </c>
      <c r="E28662" s="4" t="s">
        <v>14</v>
      </c>
      <c r="F28662" s="4" t="s">
        <v>74</v>
      </c>
      <c r="G28662" s="4" t="s">
        <v>8</v>
      </c>
      <c r="H28662" s="4" t="s">
        <v>8</v>
      </c>
    </row>
    <row r="28663" spans="1:8">
      <c r="A28663" t="n">
        <v>242031</v>
      </c>
      <c r="B28663" s="40" t="n">
        <v>26</v>
      </c>
      <c r="C28663" s="7" t="n">
        <v>0</v>
      </c>
      <c r="D28663" s="7" t="n">
        <v>17</v>
      </c>
      <c r="E28663" s="7" t="n">
        <v>53008</v>
      </c>
      <c r="F28663" s="7" t="s">
        <v>1413</v>
      </c>
      <c r="G28663" s="7" t="n">
        <v>2</v>
      </c>
      <c r="H28663" s="7" t="n">
        <v>0</v>
      </c>
    </row>
    <row r="28664" spans="1:8">
      <c r="A28664" t="s">
        <v>4</v>
      </c>
      <c r="B28664" s="4" t="s">
        <v>5</v>
      </c>
    </row>
    <row r="28665" spans="1:8">
      <c r="A28665" t="n">
        <v>242052</v>
      </c>
      <c r="B28665" s="41" t="n">
        <v>28</v>
      </c>
    </row>
    <row r="28666" spans="1:8">
      <c r="A28666" t="s">
        <v>4</v>
      </c>
      <c r="B28666" s="4" t="s">
        <v>5</v>
      </c>
      <c r="C28666" s="4" t="s">
        <v>7</v>
      </c>
    </row>
    <row r="28667" spans="1:8">
      <c r="A28667" t="n">
        <v>242053</v>
      </c>
      <c r="B28667" s="25" t="n">
        <v>16</v>
      </c>
      <c r="C28667" s="7" t="n">
        <v>300</v>
      </c>
    </row>
    <row r="28668" spans="1:8">
      <c r="A28668" t="s">
        <v>4</v>
      </c>
      <c r="B28668" s="4" t="s">
        <v>5</v>
      </c>
      <c r="C28668" s="4" t="s">
        <v>8</v>
      </c>
      <c r="D28668" s="4" t="s">
        <v>7</v>
      </c>
      <c r="E28668" s="4" t="s">
        <v>7</v>
      </c>
      <c r="F28668" s="4" t="s">
        <v>8</v>
      </c>
    </row>
    <row r="28669" spans="1:8">
      <c r="A28669" t="n">
        <v>242056</v>
      </c>
      <c r="B28669" s="37" t="n">
        <v>25</v>
      </c>
      <c r="C28669" s="7" t="n">
        <v>1</v>
      </c>
      <c r="D28669" s="7" t="n">
        <v>60</v>
      </c>
      <c r="E28669" s="7" t="n">
        <v>280</v>
      </c>
      <c r="F28669" s="7" t="n">
        <v>1</v>
      </c>
    </row>
    <row r="28670" spans="1:8">
      <c r="A28670" t="s">
        <v>4</v>
      </c>
      <c r="B28670" s="4" t="s">
        <v>5</v>
      </c>
      <c r="C28670" s="4" t="s">
        <v>9</v>
      </c>
      <c r="D28670" s="4" t="s">
        <v>7</v>
      </c>
    </row>
    <row r="28671" spans="1:8">
      <c r="A28671" t="n">
        <v>242063</v>
      </c>
      <c r="B28671" s="57" t="n">
        <v>29</v>
      </c>
      <c r="C28671" s="7" t="s">
        <v>1414</v>
      </c>
      <c r="D28671" s="7" t="n">
        <v>65533</v>
      </c>
    </row>
    <row r="28672" spans="1:8">
      <c r="A28672" t="s">
        <v>4</v>
      </c>
      <c r="B28672" s="4" t="s">
        <v>5</v>
      </c>
      <c r="C28672" s="4" t="s">
        <v>8</v>
      </c>
      <c r="D28672" s="4" t="s">
        <v>7</v>
      </c>
      <c r="E28672" s="4" t="s">
        <v>9</v>
      </c>
    </row>
    <row r="28673" spans="1:8">
      <c r="A28673" t="n">
        <v>242080</v>
      </c>
      <c r="B28673" s="39" t="n">
        <v>51</v>
      </c>
      <c r="C28673" s="7" t="n">
        <v>4</v>
      </c>
      <c r="D28673" s="7" t="n">
        <v>1600</v>
      </c>
      <c r="E28673" s="7" t="s">
        <v>810</v>
      </c>
    </row>
    <row r="28674" spans="1:8">
      <c r="A28674" t="s">
        <v>4</v>
      </c>
      <c r="B28674" s="4" t="s">
        <v>5</v>
      </c>
      <c r="C28674" s="4" t="s">
        <v>7</v>
      </c>
    </row>
    <row r="28675" spans="1:8">
      <c r="A28675" t="n">
        <v>242094</v>
      </c>
      <c r="B28675" s="25" t="n">
        <v>16</v>
      </c>
      <c r="C28675" s="7" t="n">
        <v>0</v>
      </c>
    </row>
    <row r="28676" spans="1:8">
      <c r="A28676" t="s">
        <v>4</v>
      </c>
      <c r="B28676" s="4" t="s">
        <v>5</v>
      </c>
      <c r="C28676" s="4" t="s">
        <v>7</v>
      </c>
      <c r="D28676" s="4" t="s">
        <v>8</v>
      </c>
      <c r="E28676" s="4" t="s">
        <v>14</v>
      </c>
      <c r="F28676" s="4" t="s">
        <v>74</v>
      </c>
      <c r="G28676" s="4" t="s">
        <v>8</v>
      </c>
      <c r="H28676" s="4" t="s">
        <v>8</v>
      </c>
    </row>
    <row r="28677" spans="1:8">
      <c r="A28677" t="n">
        <v>242097</v>
      </c>
      <c r="B28677" s="40" t="n">
        <v>26</v>
      </c>
      <c r="C28677" s="7" t="n">
        <v>1600</v>
      </c>
      <c r="D28677" s="7" t="n">
        <v>17</v>
      </c>
      <c r="E28677" s="7" t="n">
        <v>16423</v>
      </c>
      <c r="F28677" s="7" t="s">
        <v>1415</v>
      </c>
      <c r="G28677" s="7" t="n">
        <v>2</v>
      </c>
      <c r="H28677" s="7" t="n">
        <v>0</v>
      </c>
    </row>
    <row r="28678" spans="1:8">
      <c r="A28678" t="s">
        <v>4</v>
      </c>
      <c r="B28678" s="4" t="s">
        <v>5</v>
      </c>
    </row>
    <row r="28679" spans="1:8">
      <c r="A28679" t="n">
        <v>242156</v>
      </c>
      <c r="B28679" s="41" t="n">
        <v>28</v>
      </c>
    </row>
    <row r="28680" spans="1:8">
      <c r="A28680" t="s">
        <v>4</v>
      </c>
      <c r="B28680" s="4" t="s">
        <v>5</v>
      </c>
      <c r="C28680" s="4" t="s">
        <v>9</v>
      </c>
      <c r="D28680" s="4" t="s">
        <v>7</v>
      </c>
    </row>
    <row r="28681" spans="1:8">
      <c r="A28681" t="n">
        <v>242157</v>
      </c>
      <c r="B28681" s="57" t="n">
        <v>29</v>
      </c>
      <c r="C28681" s="7" t="s">
        <v>15</v>
      </c>
      <c r="D28681" s="7" t="n">
        <v>65533</v>
      </c>
    </row>
    <row r="28682" spans="1:8">
      <c r="A28682" t="s">
        <v>4</v>
      </c>
      <c r="B28682" s="4" t="s">
        <v>5</v>
      </c>
      <c r="C28682" s="4" t="s">
        <v>8</v>
      </c>
      <c r="D28682" s="4" t="s">
        <v>7</v>
      </c>
      <c r="E28682" s="4" t="s">
        <v>7</v>
      </c>
      <c r="F28682" s="4" t="s">
        <v>8</v>
      </c>
    </row>
    <row r="28683" spans="1:8">
      <c r="A28683" t="n">
        <v>242161</v>
      </c>
      <c r="B28683" s="37" t="n">
        <v>25</v>
      </c>
      <c r="C28683" s="7" t="n">
        <v>1</v>
      </c>
      <c r="D28683" s="7" t="n">
        <v>65535</v>
      </c>
      <c r="E28683" s="7" t="n">
        <v>65535</v>
      </c>
      <c r="F28683" s="7" t="n">
        <v>0</v>
      </c>
    </row>
    <row r="28684" spans="1:8">
      <c r="A28684" t="s">
        <v>4</v>
      </c>
      <c r="B28684" s="4" t="s">
        <v>5</v>
      </c>
      <c r="C28684" s="4" t="s">
        <v>8</v>
      </c>
      <c r="D28684" s="4" t="s">
        <v>7</v>
      </c>
      <c r="E28684" s="4" t="s">
        <v>7</v>
      </c>
      <c r="F28684" s="4" t="s">
        <v>8</v>
      </c>
    </row>
    <row r="28685" spans="1:8">
      <c r="A28685" t="n">
        <v>242168</v>
      </c>
      <c r="B28685" s="37" t="n">
        <v>25</v>
      </c>
      <c r="C28685" s="7" t="n">
        <v>1</v>
      </c>
      <c r="D28685" s="7" t="n">
        <v>60</v>
      </c>
      <c r="E28685" s="7" t="n">
        <v>420</v>
      </c>
      <c r="F28685" s="7" t="n">
        <v>1</v>
      </c>
    </row>
    <row r="28686" spans="1:8">
      <c r="A28686" t="s">
        <v>4</v>
      </c>
      <c r="B28686" s="4" t="s">
        <v>5</v>
      </c>
      <c r="C28686" s="4" t="s">
        <v>9</v>
      </c>
      <c r="D28686" s="4" t="s">
        <v>7</v>
      </c>
    </row>
    <row r="28687" spans="1:8">
      <c r="A28687" t="n">
        <v>242175</v>
      </c>
      <c r="B28687" s="57" t="n">
        <v>29</v>
      </c>
      <c r="C28687" s="7" t="s">
        <v>1416</v>
      </c>
      <c r="D28687" s="7" t="n">
        <v>65533</v>
      </c>
    </row>
    <row r="28688" spans="1:8">
      <c r="A28688" t="s">
        <v>4</v>
      </c>
      <c r="B28688" s="4" t="s">
        <v>5</v>
      </c>
      <c r="C28688" s="4" t="s">
        <v>8</v>
      </c>
      <c r="D28688" s="4" t="s">
        <v>7</v>
      </c>
      <c r="E28688" s="4" t="s">
        <v>9</v>
      </c>
    </row>
    <row r="28689" spans="1:8">
      <c r="A28689" t="n">
        <v>242192</v>
      </c>
      <c r="B28689" s="39" t="n">
        <v>51</v>
      </c>
      <c r="C28689" s="7" t="n">
        <v>4</v>
      </c>
      <c r="D28689" s="7" t="n">
        <v>1601</v>
      </c>
      <c r="E28689" s="7" t="s">
        <v>668</v>
      </c>
    </row>
    <row r="28690" spans="1:8">
      <c r="A28690" t="s">
        <v>4</v>
      </c>
      <c r="B28690" s="4" t="s">
        <v>5</v>
      </c>
      <c r="C28690" s="4" t="s">
        <v>7</v>
      </c>
    </row>
    <row r="28691" spans="1:8">
      <c r="A28691" t="n">
        <v>242205</v>
      </c>
      <c r="B28691" s="25" t="n">
        <v>16</v>
      </c>
      <c r="C28691" s="7" t="n">
        <v>0</v>
      </c>
    </row>
    <row r="28692" spans="1:8">
      <c r="A28692" t="s">
        <v>4</v>
      </c>
      <c r="B28692" s="4" t="s">
        <v>5</v>
      </c>
      <c r="C28692" s="4" t="s">
        <v>7</v>
      </c>
      <c r="D28692" s="4" t="s">
        <v>8</v>
      </c>
      <c r="E28692" s="4" t="s">
        <v>14</v>
      </c>
      <c r="F28692" s="4" t="s">
        <v>74</v>
      </c>
      <c r="G28692" s="4" t="s">
        <v>8</v>
      </c>
      <c r="H28692" s="4" t="s">
        <v>8</v>
      </c>
    </row>
    <row r="28693" spans="1:8">
      <c r="A28693" t="n">
        <v>242208</v>
      </c>
      <c r="B28693" s="40" t="n">
        <v>26</v>
      </c>
      <c r="C28693" s="7" t="n">
        <v>1601</v>
      </c>
      <c r="D28693" s="7" t="n">
        <v>17</v>
      </c>
      <c r="E28693" s="7" t="n">
        <v>2410</v>
      </c>
      <c r="F28693" s="7" t="s">
        <v>1417</v>
      </c>
      <c r="G28693" s="7" t="n">
        <v>2</v>
      </c>
      <c r="H28693" s="7" t="n">
        <v>0</v>
      </c>
    </row>
    <row r="28694" spans="1:8">
      <c r="A28694" t="s">
        <v>4</v>
      </c>
      <c r="B28694" s="4" t="s">
        <v>5</v>
      </c>
    </row>
    <row r="28695" spans="1:8">
      <c r="A28695" t="n">
        <v>242246</v>
      </c>
      <c r="B28695" s="41" t="n">
        <v>28</v>
      </c>
    </row>
    <row r="28696" spans="1:8">
      <c r="A28696" t="s">
        <v>4</v>
      </c>
      <c r="B28696" s="4" t="s">
        <v>5</v>
      </c>
      <c r="C28696" s="4" t="s">
        <v>9</v>
      </c>
      <c r="D28696" s="4" t="s">
        <v>7</v>
      </c>
    </row>
    <row r="28697" spans="1:8">
      <c r="A28697" t="n">
        <v>242247</v>
      </c>
      <c r="B28697" s="57" t="n">
        <v>29</v>
      </c>
      <c r="C28697" s="7" t="s">
        <v>15</v>
      </c>
      <c r="D28697" s="7" t="n">
        <v>65533</v>
      </c>
    </row>
    <row r="28698" spans="1:8">
      <c r="A28698" t="s">
        <v>4</v>
      </c>
      <c r="B28698" s="4" t="s">
        <v>5</v>
      </c>
      <c r="C28698" s="4" t="s">
        <v>8</v>
      </c>
      <c r="D28698" s="4" t="s">
        <v>7</v>
      </c>
      <c r="E28698" s="4" t="s">
        <v>7</v>
      </c>
      <c r="F28698" s="4" t="s">
        <v>8</v>
      </c>
    </row>
    <row r="28699" spans="1:8">
      <c r="A28699" t="n">
        <v>242251</v>
      </c>
      <c r="B28699" s="37" t="n">
        <v>25</v>
      </c>
      <c r="C28699" s="7" t="n">
        <v>1</v>
      </c>
      <c r="D28699" s="7" t="n">
        <v>65535</v>
      </c>
      <c r="E28699" s="7" t="n">
        <v>65535</v>
      </c>
      <c r="F28699" s="7" t="n">
        <v>0</v>
      </c>
    </row>
    <row r="28700" spans="1:8">
      <c r="A28700" t="s">
        <v>4</v>
      </c>
      <c r="B28700" s="4" t="s">
        <v>5</v>
      </c>
      <c r="C28700" s="4" t="s">
        <v>8</v>
      </c>
      <c r="D28700" s="4" t="s">
        <v>7</v>
      </c>
      <c r="E28700" s="4" t="s">
        <v>7</v>
      </c>
      <c r="F28700" s="4" t="s">
        <v>8</v>
      </c>
    </row>
    <row r="28701" spans="1:8">
      <c r="A28701" t="n">
        <v>242258</v>
      </c>
      <c r="B28701" s="37" t="n">
        <v>25</v>
      </c>
      <c r="C28701" s="7" t="n">
        <v>1</v>
      </c>
      <c r="D28701" s="7" t="n">
        <v>60</v>
      </c>
      <c r="E28701" s="7" t="n">
        <v>280</v>
      </c>
      <c r="F28701" s="7" t="n">
        <v>1</v>
      </c>
    </row>
    <row r="28702" spans="1:8">
      <c r="A28702" t="s">
        <v>4</v>
      </c>
      <c r="B28702" s="4" t="s">
        <v>5</v>
      </c>
      <c r="C28702" s="4" t="s">
        <v>9</v>
      </c>
      <c r="D28702" s="4" t="s">
        <v>7</v>
      </c>
    </row>
    <row r="28703" spans="1:8">
      <c r="A28703" t="n">
        <v>242265</v>
      </c>
      <c r="B28703" s="57" t="n">
        <v>29</v>
      </c>
      <c r="C28703" s="7" t="s">
        <v>1418</v>
      </c>
      <c r="D28703" s="7" t="n">
        <v>65533</v>
      </c>
    </row>
    <row r="28704" spans="1:8">
      <c r="A28704" t="s">
        <v>4</v>
      </c>
      <c r="B28704" s="4" t="s">
        <v>5</v>
      </c>
      <c r="C28704" s="4" t="s">
        <v>8</v>
      </c>
      <c r="D28704" s="4" t="s">
        <v>7</v>
      </c>
      <c r="E28704" s="4" t="s">
        <v>9</v>
      </c>
    </row>
    <row r="28705" spans="1:8">
      <c r="A28705" t="n">
        <v>242281</v>
      </c>
      <c r="B28705" s="39" t="n">
        <v>51</v>
      </c>
      <c r="C28705" s="7" t="n">
        <v>4</v>
      </c>
      <c r="D28705" s="7" t="n">
        <v>1600</v>
      </c>
      <c r="E28705" s="7" t="s">
        <v>88</v>
      </c>
    </row>
    <row r="28706" spans="1:8">
      <c r="A28706" t="s">
        <v>4</v>
      </c>
      <c r="B28706" s="4" t="s">
        <v>5</v>
      </c>
      <c r="C28706" s="4" t="s">
        <v>7</v>
      </c>
    </row>
    <row r="28707" spans="1:8">
      <c r="A28707" t="n">
        <v>242294</v>
      </c>
      <c r="B28707" s="25" t="n">
        <v>16</v>
      </c>
      <c r="C28707" s="7" t="n">
        <v>0</v>
      </c>
    </row>
    <row r="28708" spans="1:8">
      <c r="A28708" t="s">
        <v>4</v>
      </c>
      <c r="B28708" s="4" t="s">
        <v>5</v>
      </c>
      <c r="C28708" s="4" t="s">
        <v>7</v>
      </c>
      <c r="D28708" s="4" t="s">
        <v>8</v>
      </c>
      <c r="E28708" s="4" t="s">
        <v>14</v>
      </c>
      <c r="F28708" s="4" t="s">
        <v>74</v>
      </c>
      <c r="G28708" s="4" t="s">
        <v>8</v>
      </c>
      <c r="H28708" s="4" t="s">
        <v>8</v>
      </c>
    </row>
    <row r="28709" spans="1:8">
      <c r="A28709" t="n">
        <v>242297</v>
      </c>
      <c r="B28709" s="40" t="n">
        <v>26</v>
      </c>
      <c r="C28709" s="7" t="n">
        <v>1600</v>
      </c>
      <c r="D28709" s="7" t="n">
        <v>17</v>
      </c>
      <c r="E28709" s="7" t="n">
        <v>9383</v>
      </c>
      <c r="F28709" s="7" t="s">
        <v>1419</v>
      </c>
      <c r="G28709" s="7" t="n">
        <v>2</v>
      </c>
      <c r="H28709" s="7" t="n">
        <v>0</v>
      </c>
    </row>
    <row r="28710" spans="1:8">
      <c r="A28710" t="s">
        <v>4</v>
      </c>
      <c r="B28710" s="4" t="s">
        <v>5</v>
      </c>
    </row>
    <row r="28711" spans="1:8">
      <c r="A28711" t="n">
        <v>242395</v>
      </c>
      <c r="B28711" s="41" t="n">
        <v>28</v>
      </c>
    </row>
    <row r="28712" spans="1:8">
      <c r="A28712" t="s">
        <v>4</v>
      </c>
      <c r="B28712" s="4" t="s">
        <v>5</v>
      </c>
      <c r="C28712" s="4" t="s">
        <v>9</v>
      </c>
      <c r="D28712" s="4" t="s">
        <v>7</v>
      </c>
    </row>
    <row r="28713" spans="1:8">
      <c r="A28713" t="n">
        <v>242396</v>
      </c>
      <c r="B28713" s="57" t="n">
        <v>29</v>
      </c>
      <c r="C28713" s="7" t="s">
        <v>15</v>
      </c>
      <c r="D28713" s="7" t="n">
        <v>65533</v>
      </c>
    </row>
    <row r="28714" spans="1:8">
      <c r="A28714" t="s">
        <v>4</v>
      </c>
      <c r="B28714" s="4" t="s">
        <v>5</v>
      </c>
      <c r="C28714" s="4" t="s">
        <v>8</v>
      </c>
      <c r="D28714" s="4" t="s">
        <v>7</v>
      </c>
      <c r="E28714" s="4" t="s">
        <v>7</v>
      </c>
      <c r="F28714" s="4" t="s">
        <v>8</v>
      </c>
    </row>
    <row r="28715" spans="1:8">
      <c r="A28715" t="n">
        <v>242400</v>
      </c>
      <c r="B28715" s="37" t="n">
        <v>25</v>
      </c>
      <c r="C28715" s="7" t="n">
        <v>1</v>
      </c>
      <c r="D28715" s="7" t="n">
        <v>65535</v>
      </c>
      <c r="E28715" s="7" t="n">
        <v>65535</v>
      </c>
      <c r="F28715" s="7" t="n">
        <v>0</v>
      </c>
    </row>
    <row r="28716" spans="1:8">
      <c r="A28716" t="s">
        <v>4</v>
      </c>
      <c r="B28716" s="4" t="s">
        <v>5</v>
      </c>
      <c r="C28716" s="4" t="s">
        <v>7</v>
      </c>
      <c r="D28716" s="4" t="s">
        <v>8</v>
      </c>
    </row>
    <row r="28717" spans="1:8">
      <c r="A28717" t="n">
        <v>242407</v>
      </c>
      <c r="B28717" s="42" t="n">
        <v>89</v>
      </c>
      <c r="C28717" s="7" t="n">
        <v>65533</v>
      </c>
      <c r="D28717" s="7" t="n">
        <v>1</v>
      </c>
    </row>
    <row r="28718" spans="1:8">
      <c r="A28718" t="s">
        <v>4</v>
      </c>
      <c r="B28718" s="4" t="s">
        <v>5</v>
      </c>
      <c r="C28718" s="4" t="s">
        <v>8</v>
      </c>
      <c r="D28718" s="4" t="s">
        <v>7</v>
      </c>
      <c r="E28718" s="4" t="s">
        <v>13</v>
      </c>
    </row>
    <row r="28719" spans="1:8">
      <c r="A28719" t="n">
        <v>242411</v>
      </c>
      <c r="B28719" s="27" t="n">
        <v>58</v>
      </c>
      <c r="C28719" s="7" t="n">
        <v>101</v>
      </c>
      <c r="D28719" s="7" t="n">
        <v>300</v>
      </c>
      <c r="E28719" s="7" t="n">
        <v>1</v>
      </c>
    </row>
    <row r="28720" spans="1:8">
      <c r="A28720" t="s">
        <v>4</v>
      </c>
      <c r="B28720" s="4" t="s">
        <v>5</v>
      </c>
      <c r="C28720" s="4" t="s">
        <v>8</v>
      </c>
      <c r="D28720" s="4" t="s">
        <v>7</v>
      </c>
    </row>
    <row r="28721" spans="1:8">
      <c r="A28721" t="n">
        <v>242419</v>
      </c>
      <c r="B28721" s="27" t="n">
        <v>58</v>
      </c>
      <c r="C28721" s="7" t="n">
        <v>254</v>
      </c>
      <c r="D28721" s="7" t="n">
        <v>0</v>
      </c>
    </row>
    <row r="28722" spans="1:8">
      <c r="A28722" t="s">
        <v>4</v>
      </c>
      <c r="B28722" s="4" t="s">
        <v>5</v>
      </c>
      <c r="C28722" s="4" t="s">
        <v>8</v>
      </c>
      <c r="D28722" s="4" t="s">
        <v>7</v>
      </c>
      <c r="E28722" s="4" t="s">
        <v>9</v>
      </c>
      <c r="F28722" s="4" t="s">
        <v>9</v>
      </c>
      <c r="G28722" s="4" t="s">
        <v>9</v>
      </c>
      <c r="H28722" s="4" t="s">
        <v>9</v>
      </c>
    </row>
    <row r="28723" spans="1:8">
      <c r="A28723" t="n">
        <v>242423</v>
      </c>
      <c r="B28723" s="39" t="n">
        <v>51</v>
      </c>
      <c r="C28723" s="7" t="n">
        <v>3</v>
      </c>
      <c r="D28723" s="7" t="n">
        <v>0</v>
      </c>
      <c r="E28723" s="7" t="s">
        <v>99</v>
      </c>
      <c r="F28723" s="7" t="s">
        <v>95</v>
      </c>
      <c r="G28723" s="7" t="s">
        <v>94</v>
      </c>
      <c r="H28723" s="7" t="s">
        <v>95</v>
      </c>
    </row>
    <row r="28724" spans="1:8">
      <c r="A28724" t="s">
        <v>4</v>
      </c>
      <c r="B28724" s="4" t="s">
        <v>5</v>
      </c>
      <c r="C28724" s="4" t="s">
        <v>8</v>
      </c>
      <c r="D28724" s="4" t="s">
        <v>8</v>
      </c>
      <c r="E28724" s="4" t="s">
        <v>13</v>
      </c>
      <c r="F28724" s="4" t="s">
        <v>13</v>
      </c>
      <c r="G28724" s="4" t="s">
        <v>13</v>
      </c>
      <c r="H28724" s="4" t="s">
        <v>7</v>
      </c>
    </row>
    <row r="28725" spans="1:8">
      <c r="A28725" t="n">
        <v>242436</v>
      </c>
      <c r="B28725" s="31" t="n">
        <v>45</v>
      </c>
      <c r="C28725" s="7" t="n">
        <v>2</v>
      </c>
      <c r="D28725" s="7" t="n">
        <v>3</v>
      </c>
      <c r="E28725" s="7" t="n">
        <v>100</v>
      </c>
      <c r="F28725" s="7" t="n">
        <v>1.04999995231628</v>
      </c>
      <c r="G28725" s="7" t="n">
        <v>-100.150001525879</v>
      </c>
      <c r="H28725" s="7" t="n">
        <v>0</v>
      </c>
    </row>
    <row r="28726" spans="1:8">
      <c r="A28726" t="s">
        <v>4</v>
      </c>
      <c r="B28726" s="4" t="s">
        <v>5</v>
      </c>
      <c r="C28726" s="4" t="s">
        <v>8</v>
      </c>
      <c r="D28726" s="4" t="s">
        <v>8</v>
      </c>
      <c r="E28726" s="4" t="s">
        <v>13</v>
      </c>
      <c r="F28726" s="4" t="s">
        <v>13</v>
      </c>
      <c r="G28726" s="4" t="s">
        <v>13</v>
      </c>
      <c r="H28726" s="4" t="s">
        <v>7</v>
      </c>
      <c r="I28726" s="4" t="s">
        <v>8</v>
      </c>
    </row>
    <row r="28727" spans="1:8">
      <c r="A28727" t="n">
        <v>242453</v>
      </c>
      <c r="B28727" s="31" t="n">
        <v>45</v>
      </c>
      <c r="C28727" s="7" t="n">
        <v>4</v>
      </c>
      <c r="D28727" s="7" t="n">
        <v>3</v>
      </c>
      <c r="E28727" s="7" t="n">
        <v>346.200012207031</v>
      </c>
      <c r="F28727" s="7" t="n">
        <v>348</v>
      </c>
      <c r="G28727" s="7" t="n">
        <v>0</v>
      </c>
      <c r="H28727" s="7" t="n">
        <v>0</v>
      </c>
      <c r="I28727" s="7" t="n">
        <v>0</v>
      </c>
    </row>
    <row r="28728" spans="1:8">
      <c r="A28728" t="s">
        <v>4</v>
      </c>
      <c r="B28728" s="4" t="s">
        <v>5</v>
      </c>
      <c r="C28728" s="4" t="s">
        <v>8</v>
      </c>
      <c r="D28728" s="4" t="s">
        <v>8</v>
      </c>
      <c r="E28728" s="4" t="s">
        <v>13</v>
      </c>
      <c r="F28728" s="4" t="s">
        <v>7</v>
      </c>
    </row>
    <row r="28729" spans="1:8">
      <c r="A28729" t="n">
        <v>242471</v>
      </c>
      <c r="B28729" s="31" t="n">
        <v>45</v>
      </c>
      <c r="C28729" s="7" t="n">
        <v>5</v>
      </c>
      <c r="D28729" s="7" t="n">
        <v>3</v>
      </c>
      <c r="E28729" s="7" t="n">
        <v>1.70000004768372</v>
      </c>
      <c r="F28729" s="7" t="n">
        <v>0</v>
      </c>
    </row>
    <row r="28730" spans="1:8">
      <c r="A28730" t="s">
        <v>4</v>
      </c>
      <c r="B28730" s="4" t="s">
        <v>5</v>
      </c>
      <c r="C28730" s="4" t="s">
        <v>8</v>
      </c>
      <c r="D28730" s="4" t="s">
        <v>8</v>
      </c>
      <c r="E28730" s="4" t="s">
        <v>13</v>
      </c>
      <c r="F28730" s="4" t="s">
        <v>7</v>
      </c>
    </row>
    <row r="28731" spans="1:8">
      <c r="A28731" t="n">
        <v>242480</v>
      </c>
      <c r="B28731" s="31" t="n">
        <v>45</v>
      </c>
      <c r="C28731" s="7" t="n">
        <v>11</v>
      </c>
      <c r="D28731" s="7" t="n">
        <v>3</v>
      </c>
      <c r="E28731" s="7" t="n">
        <v>34</v>
      </c>
      <c r="F28731" s="7" t="n">
        <v>0</v>
      </c>
    </row>
    <row r="28732" spans="1:8">
      <c r="A28732" t="s">
        <v>4</v>
      </c>
      <c r="B28732" s="4" t="s">
        <v>5</v>
      </c>
      <c r="C28732" s="4" t="s">
        <v>8</v>
      </c>
      <c r="D28732" s="4" t="s">
        <v>8</v>
      </c>
      <c r="E28732" s="4" t="s">
        <v>13</v>
      </c>
      <c r="F28732" s="4" t="s">
        <v>7</v>
      </c>
    </row>
    <row r="28733" spans="1:8">
      <c r="A28733" t="n">
        <v>242489</v>
      </c>
      <c r="B28733" s="31" t="n">
        <v>45</v>
      </c>
      <c r="C28733" s="7" t="n">
        <v>5</v>
      </c>
      <c r="D28733" s="7" t="n">
        <v>3</v>
      </c>
      <c r="E28733" s="7" t="n">
        <v>1.5</v>
      </c>
      <c r="F28733" s="7" t="n">
        <v>30000</v>
      </c>
    </row>
    <row r="28734" spans="1:8">
      <c r="A28734" t="s">
        <v>4</v>
      </c>
      <c r="B28734" s="4" t="s">
        <v>5</v>
      </c>
      <c r="C28734" s="4" t="s">
        <v>8</v>
      </c>
      <c r="D28734" s="4" t="s">
        <v>7</v>
      </c>
    </row>
    <row r="28735" spans="1:8">
      <c r="A28735" t="n">
        <v>242498</v>
      </c>
      <c r="B28735" s="27" t="n">
        <v>58</v>
      </c>
      <c r="C28735" s="7" t="n">
        <v>255</v>
      </c>
      <c r="D28735" s="7" t="n">
        <v>0</v>
      </c>
    </row>
    <row r="28736" spans="1:8">
      <c r="A28736" t="s">
        <v>4</v>
      </c>
      <c r="B28736" s="4" t="s">
        <v>5</v>
      </c>
      <c r="C28736" s="4" t="s">
        <v>8</v>
      </c>
      <c r="D28736" s="4" t="s">
        <v>7</v>
      </c>
      <c r="E28736" s="4" t="s">
        <v>9</v>
      </c>
      <c r="F28736" s="4" t="s">
        <v>9</v>
      </c>
      <c r="G28736" s="4" t="s">
        <v>9</v>
      </c>
      <c r="H28736" s="4" t="s">
        <v>9</v>
      </c>
    </row>
    <row r="28737" spans="1:9">
      <c r="A28737" t="n">
        <v>242502</v>
      </c>
      <c r="B28737" s="39" t="n">
        <v>51</v>
      </c>
      <c r="C28737" s="7" t="n">
        <v>3</v>
      </c>
      <c r="D28737" s="7" t="n">
        <v>0</v>
      </c>
      <c r="E28737" s="7" t="s">
        <v>745</v>
      </c>
      <c r="F28737" s="7" t="s">
        <v>99</v>
      </c>
      <c r="G28737" s="7" t="s">
        <v>94</v>
      </c>
      <c r="H28737" s="7" t="s">
        <v>95</v>
      </c>
    </row>
    <row r="28738" spans="1:9">
      <c r="A28738" t="s">
        <v>4</v>
      </c>
      <c r="B28738" s="4" t="s">
        <v>5</v>
      </c>
      <c r="C28738" s="4" t="s">
        <v>7</v>
      </c>
    </row>
    <row r="28739" spans="1:9">
      <c r="A28739" t="n">
        <v>242515</v>
      </c>
      <c r="B28739" s="25" t="n">
        <v>16</v>
      </c>
      <c r="C28739" s="7" t="n">
        <v>1000</v>
      </c>
    </row>
    <row r="28740" spans="1:9">
      <c r="A28740" t="s">
        <v>4</v>
      </c>
      <c r="B28740" s="4" t="s">
        <v>5</v>
      </c>
      <c r="C28740" s="4" t="s">
        <v>8</v>
      </c>
      <c r="D28740" s="4" t="s">
        <v>8</v>
      </c>
      <c r="E28740" s="4" t="s">
        <v>8</v>
      </c>
      <c r="F28740" s="4" t="s">
        <v>8</v>
      </c>
    </row>
    <row r="28741" spans="1:9">
      <c r="A28741" t="n">
        <v>242518</v>
      </c>
      <c r="B28741" s="11" t="n">
        <v>14</v>
      </c>
      <c r="C28741" s="7" t="n">
        <v>0</v>
      </c>
      <c r="D28741" s="7" t="n">
        <v>128</v>
      </c>
      <c r="E28741" s="7" t="n">
        <v>0</v>
      </c>
      <c r="F28741" s="7" t="n">
        <v>0</v>
      </c>
    </row>
    <row r="28742" spans="1:9">
      <c r="A28742" t="s">
        <v>4</v>
      </c>
      <c r="B28742" s="4" t="s">
        <v>5</v>
      </c>
      <c r="C28742" s="4" t="s">
        <v>8</v>
      </c>
      <c r="D28742" s="4" t="s">
        <v>7</v>
      </c>
      <c r="E28742" s="4" t="s">
        <v>7</v>
      </c>
      <c r="F28742" s="4" t="s">
        <v>8</v>
      </c>
    </row>
    <row r="28743" spans="1:9">
      <c r="A28743" t="n">
        <v>242523</v>
      </c>
      <c r="B28743" s="37" t="n">
        <v>25</v>
      </c>
      <c r="C28743" s="7" t="n">
        <v>1</v>
      </c>
      <c r="D28743" s="7" t="n">
        <v>60</v>
      </c>
      <c r="E28743" s="7" t="n">
        <v>280</v>
      </c>
      <c r="F28743" s="7" t="n">
        <v>2</v>
      </c>
    </row>
    <row r="28744" spans="1:9">
      <c r="A28744" t="s">
        <v>4</v>
      </c>
      <c r="B28744" s="4" t="s">
        <v>5</v>
      </c>
      <c r="C28744" s="4" t="s">
        <v>9</v>
      </c>
      <c r="D28744" s="4" t="s">
        <v>7</v>
      </c>
    </row>
    <row r="28745" spans="1:9">
      <c r="A28745" t="n">
        <v>242530</v>
      </c>
      <c r="B28745" s="57" t="n">
        <v>29</v>
      </c>
      <c r="C28745" s="7" t="s">
        <v>1420</v>
      </c>
      <c r="D28745" s="7" t="n">
        <v>65533</v>
      </c>
    </row>
    <row r="28746" spans="1:9">
      <c r="A28746" t="s">
        <v>4</v>
      </c>
      <c r="B28746" s="4" t="s">
        <v>5</v>
      </c>
      <c r="C28746" s="4" t="s">
        <v>8</v>
      </c>
      <c r="D28746" s="4" t="s">
        <v>7</v>
      </c>
      <c r="E28746" s="4" t="s">
        <v>9</v>
      </c>
    </row>
    <row r="28747" spans="1:9">
      <c r="A28747" t="n">
        <v>242545</v>
      </c>
      <c r="B28747" s="39" t="n">
        <v>51</v>
      </c>
      <c r="C28747" s="7" t="n">
        <v>4</v>
      </c>
      <c r="D28747" s="7" t="n">
        <v>1601</v>
      </c>
      <c r="E28747" s="7" t="s">
        <v>1421</v>
      </c>
    </row>
    <row r="28748" spans="1:9">
      <c r="A28748" t="s">
        <v>4</v>
      </c>
      <c r="B28748" s="4" t="s">
        <v>5</v>
      </c>
      <c r="C28748" s="4" t="s">
        <v>7</v>
      </c>
    </row>
    <row r="28749" spans="1:9">
      <c r="A28749" t="n">
        <v>242560</v>
      </c>
      <c r="B28749" s="25" t="n">
        <v>16</v>
      </c>
      <c r="C28749" s="7" t="n">
        <v>0</v>
      </c>
    </row>
    <row r="28750" spans="1:9">
      <c r="A28750" t="s">
        <v>4</v>
      </c>
      <c r="B28750" s="4" t="s">
        <v>5</v>
      </c>
      <c r="C28750" s="4" t="s">
        <v>7</v>
      </c>
      <c r="D28750" s="4" t="s">
        <v>8</v>
      </c>
      <c r="E28750" s="4" t="s">
        <v>14</v>
      </c>
      <c r="F28750" s="4" t="s">
        <v>74</v>
      </c>
      <c r="G28750" s="4" t="s">
        <v>8</v>
      </c>
      <c r="H28750" s="4" t="s">
        <v>8</v>
      </c>
      <c r="I28750" s="4" t="s">
        <v>8</v>
      </c>
      <c r="J28750" s="4" t="s">
        <v>14</v>
      </c>
      <c r="K28750" s="4" t="s">
        <v>74</v>
      </c>
      <c r="L28750" s="4" t="s">
        <v>8</v>
      </c>
      <c r="M28750" s="4" t="s">
        <v>8</v>
      </c>
    </row>
    <row r="28751" spans="1:9">
      <c r="A28751" t="n">
        <v>242563</v>
      </c>
      <c r="B28751" s="40" t="n">
        <v>26</v>
      </c>
      <c r="C28751" s="7" t="n">
        <v>1601</v>
      </c>
      <c r="D28751" s="7" t="n">
        <v>17</v>
      </c>
      <c r="E28751" s="7" t="n">
        <v>4426</v>
      </c>
      <c r="F28751" s="7" t="s">
        <v>1422</v>
      </c>
      <c r="G28751" s="7" t="n">
        <v>2</v>
      </c>
      <c r="H28751" s="7" t="n">
        <v>3</v>
      </c>
      <c r="I28751" s="7" t="n">
        <v>17</v>
      </c>
      <c r="J28751" s="7" t="n">
        <v>4427</v>
      </c>
      <c r="K28751" s="7" t="s">
        <v>1423</v>
      </c>
      <c r="L28751" s="7" t="n">
        <v>2</v>
      </c>
      <c r="M28751" s="7" t="n">
        <v>0</v>
      </c>
    </row>
    <row r="28752" spans="1:9">
      <c r="A28752" t="s">
        <v>4</v>
      </c>
      <c r="B28752" s="4" t="s">
        <v>5</v>
      </c>
    </row>
    <row r="28753" spans="1:13">
      <c r="A28753" t="n">
        <v>242643</v>
      </c>
      <c r="B28753" s="41" t="n">
        <v>28</v>
      </c>
    </row>
    <row r="28754" spans="1:13">
      <c r="A28754" t="s">
        <v>4</v>
      </c>
      <c r="B28754" s="4" t="s">
        <v>5</v>
      </c>
      <c r="C28754" s="4" t="s">
        <v>9</v>
      </c>
      <c r="D28754" s="4" t="s">
        <v>7</v>
      </c>
    </row>
    <row r="28755" spans="1:13">
      <c r="A28755" t="n">
        <v>242644</v>
      </c>
      <c r="B28755" s="57" t="n">
        <v>29</v>
      </c>
      <c r="C28755" s="7" t="s">
        <v>15</v>
      </c>
      <c r="D28755" s="7" t="n">
        <v>65533</v>
      </c>
    </row>
    <row r="28756" spans="1:13">
      <c r="A28756" t="s">
        <v>4</v>
      </c>
      <c r="B28756" s="4" t="s">
        <v>5</v>
      </c>
      <c r="C28756" s="4" t="s">
        <v>8</v>
      </c>
      <c r="D28756" s="4" t="s">
        <v>7</v>
      </c>
      <c r="E28756" s="4" t="s">
        <v>7</v>
      </c>
      <c r="F28756" s="4" t="s">
        <v>8</v>
      </c>
    </row>
    <row r="28757" spans="1:13">
      <c r="A28757" t="n">
        <v>242648</v>
      </c>
      <c r="B28757" s="37" t="n">
        <v>25</v>
      </c>
      <c r="C28757" s="7" t="n">
        <v>1</v>
      </c>
      <c r="D28757" s="7" t="n">
        <v>65535</v>
      </c>
      <c r="E28757" s="7" t="n">
        <v>65535</v>
      </c>
      <c r="F28757" s="7" t="n">
        <v>0</v>
      </c>
    </row>
    <row r="28758" spans="1:13">
      <c r="A28758" t="s">
        <v>4</v>
      </c>
      <c r="B28758" s="4" t="s">
        <v>5</v>
      </c>
      <c r="C28758" s="4" t="s">
        <v>14</v>
      </c>
    </row>
    <row r="28759" spans="1:13">
      <c r="A28759" t="n">
        <v>242655</v>
      </c>
      <c r="B28759" s="62" t="n">
        <v>15</v>
      </c>
      <c r="C28759" s="7" t="n">
        <v>32768</v>
      </c>
    </row>
    <row r="28760" spans="1:13">
      <c r="A28760" t="s">
        <v>4</v>
      </c>
      <c r="B28760" s="4" t="s">
        <v>5</v>
      </c>
      <c r="C28760" s="4" t="s">
        <v>8</v>
      </c>
      <c r="D28760" s="4" t="s">
        <v>7</v>
      </c>
      <c r="E28760" s="4" t="s">
        <v>7</v>
      </c>
      <c r="F28760" s="4" t="s">
        <v>8</v>
      </c>
    </row>
    <row r="28761" spans="1:13">
      <c r="A28761" t="n">
        <v>242660</v>
      </c>
      <c r="B28761" s="37" t="n">
        <v>25</v>
      </c>
      <c r="C28761" s="7" t="n">
        <v>1</v>
      </c>
      <c r="D28761" s="7" t="n">
        <v>60</v>
      </c>
      <c r="E28761" s="7" t="n">
        <v>420</v>
      </c>
      <c r="F28761" s="7" t="n">
        <v>2</v>
      </c>
    </row>
    <row r="28762" spans="1:13">
      <c r="A28762" t="s">
        <v>4</v>
      </c>
      <c r="B28762" s="4" t="s">
        <v>5</v>
      </c>
      <c r="C28762" s="4" t="s">
        <v>9</v>
      </c>
      <c r="D28762" s="4" t="s">
        <v>7</v>
      </c>
    </row>
    <row r="28763" spans="1:13">
      <c r="A28763" t="n">
        <v>242667</v>
      </c>
      <c r="B28763" s="57" t="n">
        <v>29</v>
      </c>
      <c r="C28763" s="7" t="s">
        <v>1424</v>
      </c>
      <c r="D28763" s="7" t="n">
        <v>65533</v>
      </c>
    </row>
    <row r="28764" spans="1:13">
      <c r="A28764" t="s">
        <v>4</v>
      </c>
      <c r="B28764" s="4" t="s">
        <v>5</v>
      </c>
      <c r="C28764" s="4" t="s">
        <v>8</v>
      </c>
      <c r="D28764" s="4" t="s">
        <v>7</v>
      </c>
      <c r="E28764" s="4" t="s">
        <v>9</v>
      </c>
    </row>
    <row r="28765" spans="1:13">
      <c r="A28765" t="n">
        <v>242686</v>
      </c>
      <c r="B28765" s="39" t="n">
        <v>51</v>
      </c>
      <c r="C28765" s="7" t="n">
        <v>4</v>
      </c>
      <c r="D28765" s="7" t="n">
        <v>1600</v>
      </c>
      <c r="E28765" s="7" t="s">
        <v>270</v>
      </c>
    </row>
    <row r="28766" spans="1:13">
      <c r="A28766" t="s">
        <v>4</v>
      </c>
      <c r="B28766" s="4" t="s">
        <v>5</v>
      </c>
      <c r="C28766" s="4" t="s">
        <v>7</v>
      </c>
    </row>
    <row r="28767" spans="1:13">
      <c r="A28767" t="n">
        <v>242699</v>
      </c>
      <c r="B28767" s="25" t="n">
        <v>16</v>
      </c>
      <c r="C28767" s="7" t="n">
        <v>0</v>
      </c>
    </row>
    <row r="28768" spans="1:13">
      <c r="A28768" t="s">
        <v>4</v>
      </c>
      <c r="B28768" s="4" t="s">
        <v>5</v>
      </c>
      <c r="C28768" s="4" t="s">
        <v>7</v>
      </c>
      <c r="D28768" s="4" t="s">
        <v>8</v>
      </c>
      <c r="E28768" s="4" t="s">
        <v>14</v>
      </c>
      <c r="F28768" s="4" t="s">
        <v>74</v>
      </c>
      <c r="G28768" s="4" t="s">
        <v>8</v>
      </c>
      <c r="H28768" s="4" t="s">
        <v>8</v>
      </c>
    </row>
    <row r="28769" spans="1:8">
      <c r="A28769" t="n">
        <v>242702</v>
      </c>
      <c r="B28769" s="40" t="n">
        <v>26</v>
      </c>
      <c r="C28769" s="7" t="n">
        <v>1600</v>
      </c>
      <c r="D28769" s="7" t="n">
        <v>17</v>
      </c>
      <c r="E28769" s="7" t="n">
        <v>5386</v>
      </c>
      <c r="F28769" s="7" t="s">
        <v>1425</v>
      </c>
      <c r="G28769" s="7" t="n">
        <v>2</v>
      </c>
      <c r="H28769" s="7" t="n">
        <v>0</v>
      </c>
    </row>
    <row r="28770" spans="1:8">
      <c r="A28770" t="s">
        <v>4</v>
      </c>
      <c r="B28770" s="4" t="s">
        <v>5</v>
      </c>
    </row>
    <row r="28771" spans="1:8">
      <c r="A28771" t="n">
        <v>242756</v>
      </c>
      <c r="B28771" s="41" t="n">
        <v>28</v>
      </c>
    </row>
    <row r="28772" spans="1:8">
      <c r="A28772" t="s">
        <v>4</v>
      </c>
      <c r="B28772" s="4" t="s">
        <v>5</v>
      </c>
      <c r="C28772" s="4" t="s">
        <v>9</v>
      </c>
      <c r="D28772" s="4" t="s">
        <v>7</v>
      </c>
    </row>
    <row r="28773" spans="1:8">
      <c r="A28773" t="n">
        <v>242757</v>
      </c>
      <c r="B28773" s="57" t="n">
        <v>29</v>
      </c>
      <c r="C28773" s="7" t="s">
        <v>15</v>
      </c>
      <c r="D28773" s="7" t="n">
        <v>65533</v>
      </c>
    </row>
    <row r="28774" spans="1:8">
      <c r="A28774" t="s">
        <v>4</v>
      </c>
      <c r="B28774" s="4" t="s">
        <v>5</v>
      </c>
      <c r="C28774" s="4" t="s">
        <v>8</v>
      </c>
      <c r="D28774" s="4" t="s">
        <v>7</v>
      </c>
      <c r="E28774" s="4" t="s">
        <v>7</v>
      </c>
      <c r="F28774" s="4" t="s">
        <v>8</v>
      </c>
    </row>
    <row r="28775" spans="1:8">
      <c r="A28775" t="n">
        <v>242761</v>
      </c>
      <c r="B28775" s="37" t="n">
        <v>25</v>
      </c>
      <c r="C28775" s="7" t="n">
        <v>1</v>
      </c>
      <c r="D28775" s="7" t="n">
        <v>65535</v>
      </c>
      <c r="E28775" s="7" t="n">
        <v>65535</v>
      </c>
      <c r="F28775" s="7" t="n">
        <v>0</v>
      </c>
    </row>
    <row r="28776" spans="1:8">
      <c r="A28776" t="s">
        <v>4</v>
      </c>
      <c r="B28776" s="4" t="s">
        <v>5</v>
      </c>
      <c r="C28776" s="4" t="s">
        <v>7</v>
      </c>
      <c r="D28776" s="4" t="s">
        <v>8</v>
      </c>
      <c r="E28776" s="4" t="s">
        <v>13</v>
      </c>
      <c r="F28776" s="4" t="s">
        <v>7</v>
      </c>
    </row>
    <row r="28777" spans="1:8">
      <c r="A28777" t="n">
        <v>242768</v>
      </c>
      <c r="B28777" s="63" t="n">
        <v>59</v>
      </c>
      <c r="C28777" s="7" t="n">
        <v>0</v>
      </c>
      <c r="D28777" s="7" t="n">
        <v>16</v>
      </c>
      <c r="E28777" s="7" t="n">
        <v>0.150000005960464</v>
      </c>
      <c r="F28777" s="7" t="n">
        <v>0</v>
      </c>
    </row>
    <row r="28778" spans="1:8">
      <c r="A28778" t="s">
        <v>4</v>
      </c>
      <c r="B28778" s="4" t="s">
        <v>5</v>
      </c>
      <c r="C28778" s="4" t="s">
        <v>8</v>
      </c>
      <c r="D28778" s="4" t="s">
        <v>7</v>
      </c>
      <c r="E28778" s="4" t="s">
        <v>9</v>
      </c>
      <c r="F28778" s="4" t="s">
        <v>9</v>
      </c>
      <c r="G28778" s="4" t="s">
        <v>9</v>
      </c>
      <c r="H28778" s="4" t="s">
        <v>9</v>
      </c>
    </row>
    <row r="28779" spans="1:8">
      <c r="A28779" t="n">
        <v>242778</v>
      </c>
      <c r="B28779" s="39" t="n">
        <v>51</v>
      </c>
      <c r="C28779" s="7" t="n">
        <v>3</v>
      </c>
      <c r="D28779" s="7" t="n">
        <v>0</v>
      </c>
      <c r="E28779" s="7" t="s">
        <v>442</v>
      </c>
      <c r="F28779" s="7" t="s">
        <v>239</v>
      </c>
      <c r="G28779" s="7" t="s">
        <v>94</v>
      </c>
      <c r="H28779" s="7" t="s">
        <v>95</v>
      </c>
    </row>
    <row r="28780" spans="1:8">
      <c r="A28780" t="s">
        <v>4</v>
      </c>
      <c r="B28780" s="4" t="s">
        <v>5</v>
      </c>
      <c r="C28780" s="4" t="s">
        <v>7</v>
      </c>
    </row>
    <row r="28781" spans="1:8">
      <c r="A28781" t="n">
        <v>242791</v>
      </c>
      <c r="B28781" s="25" t="n">
        <v>16</v>
      </c>
      <c r="C28781" s="7" t="n">
        <v>1000</v>
      </c>
    </row>
    <row r="28782" spans="1:8">
      <c r="A28782" t="s">
        <v>4</v>
      </c>
      <c r="B28782" s="4" t="s">
        <v>5</v>
      </c>
      <c r="C28782" s="4" t="s">
        <v>8</v>
      </c>
      <c r="D28782" s="4" t="s">
        <v>7</v>
      </c>
      <c r="E28782" s="4" t="s">
        <v>7</v>
      </c>
    </row>
    <row r="28783" spans="1:8">
      <c r="A28783" t="n">
        <v>242794</v>
      </c>
      <c r="B28783" s="16" t="n">
        <v>50</v>
      </c>
      <c r="C28783" s="7" t="n">
        <v>1</v>
      </c>
      <c r="D28783" s="7" t="n">
        <v>8203</v>
      </c>
      <c r="E28783" s="7" t="n">
        <v>1000</v>
      </c>
    </row>
    <row r="28784" spans="1:8">
      <c r="A28784" t="s">
        <v>4</v>
      </c>
      <c r="B28784" s="4" t="s">
        <v>5</v>
      </c>
      <c r="C28784" s="4" t="s">
        <v>8</v>
      </c>
      <c r="D28784" s="4" t="s">
        <v>7</v>
      </c>
      <c r="E28784" s="4" t="s">
        <v>7</v>
      </c>
    </row>
    <row r="28785" spans="1:8">
      <c r="A28785" t="n">
        <v>242800</v>
      </c>
      <c r="B28785" s="16" t="n">
        <v>50</v>
      </c>
      <c r="C28785" s="7" t="n">
        <v>1</v>
      </c>
      <c r="D28785" s="7" t="n">
        <v>8121</v>
      </c>
      <c r="E28785" s="7" t="n">
        <v>1000</v>
      </c>
    </row>
    <row r="28786" spans="1:8">
      <c r="A28786" t="s">
        <v>4</v>
      </c>
      <c r="B28786" s="4" t="s">
        <v>5</v>
      </c>
      <c r="C28786" s="4" t="s">
        <v>8</v>
      </c>
      <c r="D28786" s="4" t="s">
        <v>13</v>
      </c>
      <c r="E28786" s="4" t="s">
        <v>7</v>
      </c>
      <c r="F28786" s="4" t="s">
        <v>8</v>
      </c>
    </row>
    <row r="28787" spans="1:8">
      <c r="A28787" t="n">
        <v>242806</v>
      </c>
      <c r="B28787" s="14" t="n">
        <v>49</v>
      </c>
      <c r="C28787" s="7" t="n">
        <v>3</v>
      </c>
      <c r="D28787" s="7" t="n">
        <v>1</v>
      </c>
      <c r="E28787" s="7" t="n">
        <v>1000</v>
      </c>
      <c r="F28787" s="7" t="n">
        <v>0</v>
      </c>
    </row>
    <row r="28788" spans="1:8">
      <c r="A28788" t="s">
        <v>4</v>
      </c>
      <c r="B28788" s="4" t="s">
        <v>5</v>
      </c>
      <c r="C28788" s="4" t="s">
        <v>8</v>
      </c>
      <c r="D28788" s="4" t="s">
        <v>7</v>
      </c>
      <c r="E28788" s="4" t="s">
        <v>13</v>
      </c>
    </row>
    <row r="28789" spans="1:8">
      <c r="A28789" t="n">
        <v>242815</v>
      </c>
      <c r="B28789" s="27" t="n">
        <v>58</v>
      </c>
      <c r="C28789" s="7" t="n">
        <v>0</v>
      </c>
      <c r="D28789" s="7" t="n">
        <v>1000</v>
      </c>
      <c r="E28789" s="7" t="n">
        <v>1</v>
      </c>
    </row>
    <row r="28790" spans="1:8">
      <c r="A28790" t="s">
        <v>4</v>
      </c>
      <c r="B28790" s="4" t="s">
        <v>5</v>
      </c>
      <c r="C28790" s="4" t="s">
        <v>8</v>
      </c>
      <c r="D28790" s="4" t="s">
        <v>7</v>
      </c>
    </row>
    <row r="28791" spans="1:8">
      <c r="A28791" t="n">
        <v>242823</v>
      </c>
      <c r="B28791" s="27" t="n">
        <v>58</v>
      </c>
      <c r="C28791" s="7" t="n">
        <v>255</v>
      </c>
      <c r="D28791" s="7" t="n">
        <v>0</v>
      </c>
    </row>
    <row r="28792" spans="1:8">
      <c r="A28792" t="s">
        <v>4</v>
      </c>
      <c r="B28792" s="4" t="s">
        <v>5</v>
      </c>
      <c r="C28792" s="4" t="s">
        <v>8</v>
      </c>
      <c r="D28792" s="4" t="s">
        <v>7</v>
      </c>
      <c r="E28792" s="4" t="s">
        <v>7</v>
      </c>
      <c r="F28792" s="4" t="s">
        <v>14</v>
      </c>
      <c r="G28792" s="4" t="s">
        <v>14</v>
      </c>
      <c r="H28792" s="4" t="s">
        <v>14</v>
      </c>
    </row>
    <row r="28793" spans="1:8">
      <c r="A28793" t="n">
        <v>242827</v>
      </c>
      <c r="B28793" s="104" t="n">
        <v>97</v>
      </c>
      <c r="C28793" s="7" t="n">
        <v>7</v>
      </c>
      <c r="D28793" s="7" t="n">
        <v>0</v>
      </c>
      <c r="E28793" s="7" t="n">
        <v>0</v>
      </c>
      <c r="F28793" s="7" t="n">
        <v>0</v>
      </c>
      <c r="G28793" s="7" t="n">
        <v>0</v>
      </c>
      <c r="H28793" s="7" t="n">
        <v>0</v>
      </c>
    </row>
    <row r="28794" spans="1:8">
      <c r="A28794" t="s">
        <v>4</v>
      </c>
      <c r="B28794" s="4" t="s">
        <v>5</v>
      </c>
      <c r="C28794" s="4" t="s">
        <v>8</v>
      </c>
      <c r="D28794" s="4" t="s">
        <v>7</v>
      </c>
    </row>
    <row r="28795" spans="1:8">
      <c r="A28795" t="n">
        <v>242845</v>
      </c>
      <c r="B28795" s="14" t="n">
        <v>49</v>
      </c>
      <c r="C28795" s="7" t="n">
        <v>6</v>
      </c>
      <c r="D28795" s="7" t="n">
        <v>126</v>
      </c>
    </row>
    <row r="28796" spans="1:8">
      <c r="A28796" t="s">
        <v>4</v>
      </c>
      <c r="B28796" s="4" t="s">
        <v>5</v>
      </c>
      <c r="C28796" s="4" t="s">
        <v>8</v>
      </c>
      <c r="D28796" s="4" t="s">
        <v>7</v>
      </c>
      <c r="E28796" s="4" t="s">
        <v>8</v>
      </c>
    </row>
    <row r="28797" spans="1:8">
      <c r="A28797" t="n">
        <v>242849</v>
      </c>
      <c r="B28797" s="65" t="n">
        <v>39</v>
      </c>
      <c r="C28797" s="7" t="n">
        <v>11</v>
      </c>
      <c r="D28797" s="7" t="n">
        <v>65533</v>
      </c>
      <c r="E28797" s="7" t="n">
        <v>200</v>
      </c>
    </row>
    <row r="28798" spans="1:8">
      <c r="A28798" t="s">
        <v>4</v>
      </c>
      <c r="B28798" s="4" t="s">
        <v>5</v>
      </c>
      <c r="C28798" s="4" t="s">
        <v>8</v>
      </c>
      <c r="D28798" s="4" t="s">
        <v>7</v>
      </c>
      <c r="E28798" s="4" t="s">
        <v>8</v>
      </c>
    </row>
    <row r="28799" spans="1:8">
      <c r="A28799" t="n">
        <v>242854</v>
      </c>
      <c r="B28799" s="51" t="n">
        <v>36</v>
      </c>
      <c r="C28799" s="7" t="n">
        <v>9</v>
      </c>
      <c r="D28799" s="7" t="n">
        <v>0</v>
      </c>
      <c r="E28799" s="7" t="n">
        <v>0</v>
      </c>
    </row>
    <row r="28800" spans="1:8">
      <c r="A28800" t="s">
        <v>4</v>
      </c>
      <c r="B28800" s="4" t="s">
        <v>5</v>
      </c>
      <c r="C28800" s="4" t="s">
        <v>8</v>
      </c>
      <c r="D28800" s="4" t="s">
        <v>7</v>
      </c>
      <c r="E28800" s="4" t="s">
        <v>8</v>
      </c>
    </row>
    <row r="28801" spans="1:8">
      <c r="A28801" t="n">
        <v>242859</v>
      </c>
      <c r="B28801" s="51" t="n">
        <v>36</v>
      </c>
      <c r="C28801" s="7" t="n">
        <v>9</v>
      </c>
      <c r="D28801" s="7" t="n">
        <v>12</v>
      </c>
      <c r="E28801" s="7" t="n">
        <v>0</v>
      </c>
    </row>
    <row r="28802" spans="1:8">
      <c r="A28802" t="s">
        <v>4</v>
      </c>
      <c r="B28802" s="4" t="s">
        <v>5</v>
      </c>
      <c r="C28802" s="4" t="s">
        <v>8</v>
      </c>
      <c r="D28802" s="4" t="s">
        <v>7</v>
      </c>
      <c r="E28802" s="4" t="s">
        <v>8</v>
      </c>
    </row>
    <row r="28803" spans="1:8">
      <c r="A28803" t="n">
        <v>242864</v>
      </c>
      <c r="B28803" s="51" t="n">
        <v>36</v>
      </c>
      <c r="C28803" s="7" t="n">
        <v>9</v>
      </c>
      <c r="D28803" s="7" t="n">
        <v>107</v>
      </c>
      <c r="E28803" s="7" t="n">
        <v>0</v>
      </c>
    </row>
    <row r="28804" spans="1:8">
      <c r="A28804" t="s">
        <v>4</v>
      </c>
      <c r="B28804" s="4" t="s">
        <v>5</v>
      </c>
      <c r="C28804" s="4" t="s">
        <v>8</v>
      </c>
      <c r="D28804" s="4" t="s">
        <v>7</v>
      </c>
      <c r="E28804" s="4" t="s">
        <v>8</v>
      </c>
    </row>
    <row r="28805" spans="1:8">
      <c r="A28805" t="n">
        <v>242869</v>
      </c>
      <c r="B28805" s="51" t="n">
        <v>36</v>
      </c>
      <c r="C28805" s="7" t="n">
        <v>9</v>
      </c>
      <c r="D28805" s="7" t="n">
        <v>108</v>
      </c>
      <c r="E28805" s="7" t="n">
        <v>0</v>
      </c>
    </row>
    <row r="28806" spans="1:8">
      <c r="A28806" t="s">
        <v>4</v>
      </c>
      <c r="B28806" s="4" t="s">
        <v>5</v>
      </c>
      <c r="C28806" s="4" t="s">
        <v>8</v>
      </c>
      <c r="D28806" s="4" t="s">
        <v>7</v>
      </c>
      <c r="E28806" s="4" t="s">
        <v>8</v>
      </c>
    </row>
    <row r="28807" spans="1:8">
      <c r="A28807" t="n">
        <v>242874</v>
      </c>
      <c r="B28807" s="51" t="n">
        <v>36</v>
      </c>
      <c r="C28807" s="7" t="n">
        <v>9</v>
      </c>
      <c r="D28807" s="7" t="n">
        <v>90</v>
      </c>
      <c r="E28807" s="7" t="n">
        <v>0</v>
      </c>
    </row>
    <row r="28808" spans="1:8">
      <c r="A28808" t="s">
        <v>4</v>
      </c>
      <c r="B28808" s="4" t="s">
        <v>5</v>
      </c>
      <c r="C28808" s="4" t="s">
        <v>8</v>
      </c>
      <c r="D28808" s="4" t="s">
        <v>7</v>
      </c>
      <c r="E28808" s="4" t="s">
        <v>8</v>
      </c>
    </row>
    <row r="28809" spans="1:8">
      <c r="A28809" t="n">
        <v>242879</v>
      </c>
      <c r="B28809" s="51" t="n">
        <v>36</v>
      </c>
      <c r="C28809" s="7" t="n">
        <v>9</v>
      </c>
      <c r="D28809" s="7" t="n">
        <v>94</v>
      </c>
      <c r="E28809" s="7" t="n">
        <v>0</v>
      </c>
    </row>
    <row r="28810" spans="1:8">
      <c r="A28810" t="s">
        <v>4</v>
      </c>
      <c r="B28810" s="4" t="s">
        <v>5</v>
      </c>
      <c r="C28810" s="4" t="s">
        <v>8</v>
      </c>
      <c r="D28810" s="4" t="s">
        <v>7</v>
      </c>
      <c r="E28810" s="4" t="s">
        <v>8</v>
      </c>
    </row>
    <row r="28811" spans="1:8">
      <c r="A28811" t="n">
        <v>242884</v>
      </c>
      <c r="B28811" s="51" t="n">
        <v>36</v>
      </c>
      <c r="C28811" s="7" t="n">
        <v>9</v>
      </c>
      <c r="D28811" s="7" t="n">
        <v>106</v>
      </c>
      <c r="E28811" s="7" t="n">
        <v>0</v>
      </c>
    </row>
    <row r="28812" spans="1:8">
      <c r="A28812" t="s">
        <v>4</v>
      </c>
      <c r="B28812" s="4" t="s">
        <v>5</v>
      </c>
      <c r="C28812" s="4" t="s">
        <v>7</v>
      </c>
      <c r="D28812" s="4" t="s">
        <v>8</v>
      </c>
      <c r="E28812" s="4" t="s">
        <v>8</v>
      </c>
      <c r="F28812" s="4" t="s">
        <v>9</v>
      </c>
    </row>
    <row r="28813" spans="1:8">
      <c r="A28813" t="n">
        <v>242889</v>
      </c>
      <c r="B28813" s="59" t="n">
        <v>47</v>
      </c>
      <c r="C28813" s="7" t="n">
        <v>13</v>
      </c>
      <c r="D28813" s="7" t="n">
        <v>0</v>
      </c>
      <c r="E28813" s="7" t="n">
        <v>1</v>
      </c>
      <c r="F28813" s="7" t="s">
        <v>546</v>
      </c>
    </row>
    <row r="28814" spans="1:8">
      <c r="A28814" t="s">
        <v>4</v>
      </c>
      <c r="B28814" s="4" t="s">
        <v>5</v>
      </c>
      <c r="C28814" s="4" t="s">
        <v>8</v>
      </c>
      <c r="D28814" s="4" t="s">
        <v>7</v>
      </c>
      <c r="E28814" s="4" t="s">
        <v>9</v>
      </c>
      <c r="F28814" s="4" t="s">
        <v>9</v>
      </c>
      <c r="G28814" s="4" t="s">
        <v>14</v>
      </c>
      <c r="H28814" s="4" t="s">
        <v>14</v>
      </c>
      <c r="I28814" s="4" t="s">
        <v>14</v>
      </c>
      <c r="J28814" s="4" t="s">
        <v>14</v>
      </c>
      <c r="K28814" s="4" t="s">
        <v>14</v>
      </c>
      <c r="L28814" s="4" t="s">
        <v>14</v>
      </c>
      <c r="M28814" s="4" t="s">
        <v>14</v>
      </c>
      <c r="N28814" s="4" t="s">
        <v>14</v>
      </c>
      <c r="O28814" s="4" t="s">
        <v>14</v>
      </c>
    </row>
    <row r="28815" spans="1:8">
      <c r="A28815" t="n">
        <v>242910</v>
      </c>
      <c r="B28815" s="101" t="n">
        <v>37</v>
      </c>
      <c r="C28815" s="7" t="n">
        <v>1</v>
      </c>
      <c r="D28815" s="7" t="n">
        <v>12</v>
      </c>
      <c r="E28815" s="7" t="s">
        <v>15</v>
      </c>
      <c r="F28815" s="7" t="s">
        <v>1332</v>
      </c>
      <c r="G28815" s="7" t="n">
        <v>0</v>
      </c>
      <c r="H28815" s="7" t="n">
        <v>0</v>
      </c>
      <c r="I28815" s="7" t="n">
        <v>0</v>
      </c>
      <c r="J28815" s="7" t="n">
        <v>0</v>
      </c>
      <c r="K28815" s="7" t="n">
        <v>0</v>
      </c>
      <c r="L28815" s="7" t="n">
        <v>0</v>
      </c>
      <c r="M28815" s="7" t="n">
        <v>1065353216</v>
      </c>
      <c r="N28815" s="7" t="n">
        <v>1065353216</v>
      </c>
      <c r="O28815" s="7" t="n">
        <v>1065353216</v>
      </c>
    </row>
    <row r="28816" spans="1:8">
      <c r="A28816" t="s">
        <v>4</v>
      </c>
      <c r="B28816" s="4" t="s">
        <v>5</v>
      </c>
      <c r="C28816" s="4" t="s">
        <v>8</v>
      </c>
      <c r="D28816" s="4" t="s">
        <v>9</v>
      </c>
    </row>
    <row r="28817" spans="1:15">
      <c r="A28817" t="n">
        <v>242962</v>
      </c>
      <c r="B28817" s="100" t="n">
        <v>38</v>
      </c>
      <c r="C28817" s="7" t="n">
        <v>1</v>
      </c>
      <c r="D28817" s="7" t="s">
        <v>1331</v>
      </c>
    </row>
    <row r="28818" spans="1:15">
      <c r="A28818" t="s">
        <v>4</v>
      </c>
      <c r="B28818" s="4" t="s">
        <v>5</v>
      </c>
      <c r="C28818" s="4" t="s">
        <v>7</v>
      </c>
      <c r="D28818" s="4" t="s">
        <v>8</v>
      </c>
      <c r="E28818" s="4" t="s">
        <v>8</v>
      </c>
      <c r="F28818" s="4" t="s">
        <v>9</v>
      </c>
    </row>
    <row r="28819" spans="1:15">
      <c r="A28819" t="n">
        <v>242973</v>
      </c>
      <c r="B28819" s="59" t="n">
        <v>47</v>
      </c>
      <c r="C28819" s="7" t="n">
        <v>107</v>
      </c>
      <c r="D28819" s="7" t="n">
        <v>0</v>
      </c>
      <c r="E28819" s="7" t="n">
        <v>0</v>
      </c>
      <c r="F28819" s="7" t="s">
        <v>1367</v>
      </c>
    </row>
    <row r="28820" spans="1:15">
      <c r="A28820" t="s">
        <v>4</v>
      </c>
      <c r="B28820" s="4" t="s">
        <v>5</v>
      </c>
      <c r="C28820" s="4" t="s">
        <v>7</v>
      </c>
      <c r="D28820" s="4" t="s">
        <v>8</v>
      </c>
      <c r="E28820" s="4" t="s">
        <v>8</v>
      </c>
      <c r="F28820" s="4" t="s">
        <v>9</v>
      </c>
    </row>
    <row r="28821" spans="1:15">
      <c r="A28821" t="n">
        <v>242995</v>
      </c>
      <c r="B28821" s="59" t="n">
        <v>47</v>
      </c>
      <c r="C28821" s="7" t="n">
        <v>108</v>
      </c>
      <c r="D28821" s="7" t="n">
        <v>0</v>
      </c>
      <c r="E28821" s="7" t="n">
        <v>0</v>
      </c>
      <c r="F28821" s="7" t="s">
        <v>1367</v>
      </c>
    </row>
    <row r="28822" spans="1:15">
      <c r="A28822" t="s">
        <v>4</v>
      </c>
      <c r="B28822" s="4" t="s">
        <v>5</v>
      </c>
      <c r="C28822" s="4" t="s">
        <v>7</v>
      </c>
      <c r="D28822" s="4" t="s">
        <v>8</v>
      </c>
      <c r="E28822" s="4" t="s">
        <v>8</v>
      </c>
      <c r="F28822" s="4" t="s">
        <v>9</v>
      </c>
    </row>
    <row r="28823" spans="1:15">
      <c r="A28823" t="n">
        <v>243017</v>
      </c>
      <c r="B28823" s="59" t="n">
        <v>47</v>
      </c>
      <c r="C28823" s="7" t="n">
        <v>90</v>
      </c>
      <c r="D28823" s="7" t="n">
        <v>0</v>
      </c>
      <c r="E28823" s="7" t="n">
        <v>0</v>
      </c>
      <c r="F28823" s="7" t="s">
        <v>1367</v>
      </c>
    </row>
    <row r="28824" spans="1:15">
      <c r="A28824" t="s">
        <v>4</v>
      </c>
      <c r="B28824" s="4" t="s">
        <v>5</v>
      </c>
      <c r="C28824" s="4" t="s">
        <v>7</v>
      </c>
      <c r="D28824" s="4" t="s">
        <v>8</v>
      </c>
      <c r="E28824" s="4" t="s">
        <v>8</v>
      </c>
      <c r="F28824" s="4" t="s">
        <v>9</v>
      </c>
    </row>
    <row r="28825" spans="1:15">
      <c r="A28825" t="n">
        <v>243039</v>
      </c>
      <c r="B28825" s="59" t="n">
        <v>47</v>
      </c>
      <c r="C28825" s="7" t="n">
        <v>94</v>
      </c>
      <c r="D28825" s="7" t="n">
        <v>0</v>
      </c>
      <c r="E28825" s="7" t="n">
        <v>0</v>
      </c>
      <c r="F28825" s="7" t="s">
        <v>1367</v>
      </c>
    </row>
    <row r="28826" spans="1:15">
      <c r="A28826" t="s">
        <v>4</v>
      </c>
      <c r="B28826" s="4" t="s">
        <v>5</v>
      </c>
      <c r="C28826" s="4" t="s">
        <v>7</v>
      </c>
      <c r="D28826" s="4" t="s">
        <v>8</v>
      </c>
      <c r="E28826" s="4" t="s">
        <v>8</v>
      </c>
      <c r="F28826" s="4" t="s">
        <v>9</v>
      </c>
    </row>
    <row r="28827" spans="1:15">
      <c r="A28827" t="n">
        <v>243061</v>
      </c>
      <c r="B28827" s="59" t="n">
        <v>47</v>
      </c>
      <c r="C28827" s="7" t="n">
        <v>106</v>
      </c>
      <c r="D28827" s="7" t="n">
        <v>0</v>
      </c>
      <c r="E28827" s="7" t="n">
        <v>0</v>
      </c>
      <c r="F28827" s="7" t="s">
        <v>1367</v>
      </c>
    </row>
    <row r="28828" spans="1:15">
      <c r="A28828" t="s">
        <v>4</v>
      </c>
      <c r="B28828" s="4" t="s">
        <v>5</v>
      </c>
      <c r="C28828" s="4" t="s">
        <v>7</v>
      </c>
      <c r="D28828" s="4" t="s">
        <v>13</v>
      </c>
      <c r="E28828" s="4" t="s">
        <v>13</v>
      </c>
      <c r="F28828" s="4" t="s">
        <v>13</v>
      </c>
      <c r="G28828" s="4" t="s">
        <v>13</v>
      </c>
    </row>
    <row r="28829" spans="1:15">
      <c r="A28829" t="n">
        <v>243083</v>
      </c>
      <c r="B28829" s="46" t="n">
        <v>46</v>
      </c>
      <c r="C28829" s="7" t="n">
        <v>61456</v>
      </c>
      <c r="D28829" s="7" t="n">
        <v>0</v>
      </c>
      <c r="E28829" s="7" t="n">
        <v>2</v>
      </c>
      <c r="F28829" s="7" t="n">
        <v>38</v>
      </c>
      <c r="G28829" s="7" t="n">
        <v>0</v>
      </c>
    </row>
    <row r="28830" spans="1:15">
      <c r="A28830" t="s">
        <v>4</v>
      </c>
      <c r="B28830" s="4" t="s">
        <v>5</v>
      </c>
      <c r="C28830" s="4" t="s">
        <v>8</v>
      </c>
      <c r="D28830" s="4" t="s">
        <v>7</v>
      </c>
    </row>
    <row r="28831" spans="1:15">
      <c r="A28831" t="n">
        <v>243102</v>
      </c>
      <c r="B28831" s="10" t="n">
        <v>162</v>
      </c>
      <c r="C28831" s="7" t="n">
        <v>1</v>
      </c>
      <c r="D28831" s="7" t="n">
        <v>0</v>
      </c>
    </row>
    <row r="28832" spans="1:15">
      <c r="A28832" t="s">
        <v>4</v>
      </c>
      <c r="B28832" s="4" t="s">
        <v>5</v>
      </c>
    </row>
    <row r="28833" spans="1:7">
      <c r="A28833" t="n">
        <v>243106</v>
      </c>
      <c r="B28833" s="5" t="n">
        <v>1</v>
      </c>
    </row>
    <row r="28834" spans="1:7" s="3" customFormat="1" customHeight="0">
      <c r="A28834" s="3" t="s">
        <v>2</v>
      </c>
      <c r="B28834" s="3" t="s">
        <v>1426</v>
      </c>
    </row>
    <row r="28835" spans="1:7">
      <c r="A28835" t="s">
        <v>4</v>
      </c>
      <c r="B28835" s="4" t="s">
        <v>5</v>
      </c>
      <c r="C28835" s="4" t="s">
        <v>8</v>
      </c>
      <c r="D28835" s="4" t="s">
        <v>8</v>
      </c>
      <c r="E28835" s="4" t="s">
        <v>8</v>
      </c>
      <c r="F28835" s="4" t="s">
        <v>8</v>
      </c>
    </row>
    <row r="28836" spans="1:7">
      <c r="A28836" t="n">
        <v>243108</v>
      </c>
      <c r="B28836" s="11" t="n">
        <v>14</v>
      </c>
      <c r="C28836" s="7" t="n">
        <v>2</v>
      </c>
      <c r="D28836" s="7" t="n">
        <v>0</v>
      </c>
      <c r="E28836" s="7" t="n">
        <v>0</v>
      </c>
      <c r="F28836" s="7" t="n">
        <v>0</v>
      </c>
    </row>
    <row r="28837" spans="1:7">
      <c r="A28837" t="s">
        <v>4</v>
      </c>
      <c r="B28837" s="4" t="s">
        <v>5</v>
      </c>
      <c r="C28837" s="4" t="s">
        <v>8</v>
      </c>
      <c r="D28837" s="20" t="s">
        <v>30</v>
      </c>
      <c r="E28837" s="4" t="s">
        <v>5</v>
      </c>
      <c r="F28837" s="4" t="s">
        <v>8</v>
      </c>
      <c r="G28837" s="4" t="s">
        <v>7</v>
      </c>
      <c r="H28837" s="20" t="s">
        <v>32</v>
      </c>
      <c r="I28837" s="4" t="s">
        <v>8</v>
      </c>
      <c r="J28837" s="4" t="s">
        <v>14</v>
      </c>
      <c r="K28837" s="4" t="s">
        <v>8</v>
      </c>
      <c r="L28837" s="4" t="s">
        <v>8</v>
      </c>
      <c r="M28837" s="20" t="s">
        <v>30</v>
      </c>
      <c r="N28837" s="4" t="s">
        <v>5</v>
      </c>
      <c r="O28837" s="4" t="s">
        <v>8</v>
      </c>
      <c r="P28837" s="4" t="s">
        <v>7</v>
      </c>
      <c r="Q28837" s="20" t="s">
        <v>32</v>
      </c>
      <c r="R28837" s="4" t="s">
        <v>8</v>
      </c>
      <c r="S28837" s="4" t="s">
        <v>14</v>
      </c>
      <c r="T28837" s="4" t="s">
        <v>8</v>
      </c>
      <c r="U28837" s="4" t="s">
        <v>8</v>
      </c>
      <c r="V28837" s="4" t="s">
        <v>8</v>
      </c>
      <c r="W28837" s="4" t="s">
        <v>12</v>
      </c>
    </row>
    <row r="28838" spans="1:7">
      <c r="A28838" t="n">
        <v>243113</v>
      </c>
      <c r="B28838" s="12" t="n">
        <v>5</v>
      </c>
      <c r="C28838" s="7" t="n">
        <v>28</v>
      </c>
      <c r="D28838" s="20" t="s">
        <v>3</v>
      </c>
      <c r="E28838" s="10" t="n">
        <v>162</v>
      </c>
      <c r="F28838" s="7" t="n">
        <v>3</v>
      </c>
      <c r="G28838" s="7" t="n">
        <v>16427</v>
      </c>
      <c r="H28838" s="20" t="s">
        <v>3</v>
      </c>
      <c r="I28838" s="7" t="n">
        <v>0</v>
      </c>
      <c r="J28838" s="7" t="n">
        <v>1</v>
      </c>
      <c r="K28838" s="7" t="n">
        <v>2</v>
      </c>
      <c r="L28838" s="7" t="n">
        <v>28</v>
      </c>
      <c r="M28838" s="20" t="s">
        <v>3</v>
      </c>
      <c r="N28838" s="10" t="n">
        <v>162</v>
      </c>
      <c r="O28838" s="7" t="n">
        <v>3</v>
      </c>
      <c r="P28838" s="7" t="n">
        <v>16427</v>
      </c>
      <c r="Q28838" s="20" t="s">
        <v>3</v>
      </c>
      <c r="R28838" s="7" t="n">
        <v>0</v>
      </c>
      <c r="S28838" s="7" t="n">
        <v>2</v>
      </c>
      <c r="T28838" s="7" t="n">
        <v>2</v>
      </c>
      <c r="U28838" s="7" t="n">
        <v>11</v>
      </c>
      <c r="V28838" s="7" t="n">
        <v>1</v>
      </c>
      <c r="W28838" s="13" t="n">
        <f t="normal" ca="1">A28842</f>
        <v>0</v>
      </c>
    </row>
    <row r="28839" spans="1:7">
      <c r="A28839" t="s">
        <v>4</v>
      </c>
      <c r="B28839" s="4" t="s">
        <v>5</v>
      </c>
      <c r="C28839" s="4" t="s">
        <v>8</v>
      </c>
      <c r="D28839" s="4" t="s">
        <v>7</v>
      </c>
      <c r="E28839" s="4" t="s">
        <v>13</v>
      </c>
    </row>
    <row r="28840" spans="1:7">
      <c r="A28840" t="n">
        <v>243142</v>
      </c>
      <c r="B28840" s="27" t="n">
        <v>58</v>
      </c>
      <c r="C28840" s="7" t="n">
        <v>0</v>
      </c>
      <c r="D28840" s="7" t="n">
        <v>0</v>
      </c>
      <c r="E28840" s="7" t="n">
        <v>1</v>
      </c>
    </row>
    <row r="28841" spans="1:7">
      <c r="A28841" t="s">
        <v>4</v>
      </c>
      <c r="B28841" s="4" t="s">
        <v>5</v>
      </c>
      <c r="C28841" s="4" t="s">
        <v>8</v>
      </c>
      <c r="D28841" s="20" t="s">
        <v>30</v>
      </c>
      <c r="E28841" s="4" t="s">
        <v>5</v>
      </c>
      <c r="F28841" s="4" t="s">
        <v>8</v>
      </c>
      <c r="G28841" s="4" t="s">
        <v>7</v>
      </c>
      <c r="H28841" s="20" t="s">
        <v>32</v>
      </c>
      <c r="I28841" s="4" t="s">
        <v>8</v>
      </c>
      <c r="J28841" s="4" t="s">
        <v>14</v>
      </c>
      <c r="K28841" s="4" t="s">
        <v>8</v>
      </c>
      <c r="L28841" s="4" t="s">
        <v>8</v>
      </c>
      <c r="M28841" s="20" t="s">
        <v>30</v>
      </c>
      <c r="N28841" s="4" t="s">
        <v>5</v>
      </c>
      <c r="O28841" s="4" t="s">
        <v>8</v>
      </c>
      <c r="P28841" s="4" t="s">
        <v>7</v>
      </c>
      <c r="Q28841" s="20" t="s">
        <v>32</v>
      </c>
      <c r="R28841" s="4" t="s">
        <v>8</v>
      </c>
      <c r="S28841" s="4" t="s">
        <v>14</v>
      </c>
      <c r="T28841" s="4" t="s">
        <v>8</v>
      </c>
      <c r="U28841" s="4" t="s">
        <v>8</v>
      </c>
      <c r="V28841" s="4" t="s">
        <v>8</v>
      </c>
      <c r="W28841" s="4" t="s">
        <v>12</v>
      </c>
    </row>
    <row r="28842" spans="1:7">
      <c r="A28842" t="n">
        <v>243150</v>
      </c>
      <c r="B28842" s="12" t="n">
        <v>5</v>
      </c>
      <c r="C28842" s="7" t="n">
        <v>28</v>
      </c>
      <c r="D28842" s="20" t="s">
        <v>3</v>
      </c>
      <c r="E28842" s="10" t="n">
        <v>162</v>
      </c>
      <c r="F28842" s="7" t="n">
        <v>3</v>
      </c>
      <c r="G28842" s="7" t="n">
        <v>16427</v>
      </c>
      <c r="H28842" s="20" t="s">
        <v>3</v>
      </c>
      <c r="I28842" s="7" t="n">
        <v>0</v>
      </c>
      <c r="J28842" s="7" t="n">
        <v>1</v>
      </c>
      <c r="K28842" s="7" t="n">
        <v>3</v>
      </c>
      <c r="L28842" s="7" t="n">
        <v>28</v>
      </c>
      <c r="M28842" s="20" t="s">
        <v>3</v>
      </c>
      <c r="N28842" s="10" t="n">
        <v>162</v>
      </c>
      <c r="O28842" s="7" t="n">
        <v>3</v>
      </c>
      <c r="P28842" s="7" t="n">
        <v>16427</v>
      </c>
      <c r="Q28842" s="20" t="s">
        <v>3</v>
      </c>
      <c r="R28842" s="7" t="n">
        <v>0</v>
      </c>
      <c r="S28842" s="7" t="n">
        <v>2</v>
      </c>
      <c r="T28842" s="7" t="n">
        <v>3</v>
      </c>
      <c r="U28842" s="7" t="n">
        <v>9</v>
      </c>
      <c r="V28842" s="7" t="n">
        <v>1</v>
      </c>
      <c r="W28842" s="13" t="n">
        <f t="normal" ca="1">A28852</f>
        <v>0</v>
      </c>
    </row>
    <row r="28843" spans="1:7">
      <c r="A28843" t="s">
        <v>4</v>
      </c>
      <c r="B28843" s="4" t="s">
        <v>5</v>
      </c>
      <c r="C28843" s="4" t="s">
        <v>8</v>
      </c>
      <c r="D28843" s="20" t="s">
        <v>30</v>
      </c>
      <c r="E28843" s="4" t="s">
        <v>5</v>
      </c>
      <c r="F28843" s="4" t="s">
        <v>7</v>
      </c>
      <c r="G28843" s="4" t="s">
        <v>8</v>
      </c>
      <c r="H28843" s="4" t="s">
        <v>8</v>
      </c>
      <c r="I28843" s="4" t="s">
        <v>9</v>
      </c>
      <c r="J28843" s="20" t="s">
        <v>32</v>
      </c>
      <c r="K28843" s="4" t="s">
        <v>8</v>
      </c>
      <c r="L28843" s="4" t="s">
        <v>8</v>
      </c>
      <c r="M28843" s="20" t="s">
        <v>30</v>
      </c>
      <c r="N28843" s="4" t="s">
        <v>5</v>
      </c>
      <c r="O28843" s="4" t="s">
        <v>8</v>
      </c>
      <c r="P28843" s="20" t="s">
        <v>32</v>
      </c>
      <c r="Q28843" s="4" t="s">
        <v>8</v>
      </c>
      <c r="R28843" s="4" t="s">
        <v>14</v>
      </c>
      <c r="S28843" s="4" t="s">
        <v>8</v>
      </c>
      <c r="T28843" s="4" t="s">
        <v>8</v>
      </c>
      <c r="U28843" s="4" t="s">
        <v>8</v>
      </c>
      <c r="V28843" s="20" t="s">
        <v>30</v>
      </c>
      <c r="W28843" s="4" t="s">
        <v>5</v>
      </c>
      <c r="X28843" s="4" t="s">
        <v>8</v>
      </c>
      <c r="Y28843" s="20" t="s">
        <v>32</v>
      </c>
      <c r="Z28843" s="4" t="s">
        <v>8</v>
      </c>
      <c r="AA28843" s="4" t="s">
        <v>14</v>
      </c>
      <c r="AB28843" s="4" t="s">
        <v>8</v>
      </c>
      <c r="AC28843" s="4" t="s">
        <v>8</v>
      </c>
      <c r="AD28843" s="4" t="s">
        <v>8</v>
      </c>
      <c r="AE28843" s="4" t="s">
        <v>12</v>
      </c>
    </row>
    <row r="28844" spans="1:7">
      <c r="A28844" t="n">
        <v>243179</v>
      </c>
      <c r="B28844" s="12" t="n">
        <v>5</v>
      </c>
      <c r="C28844" s="7" t="n">
        <v>28</v>
      </c>
      <c r="D28844" s="20" t="s">
        <v>3</v>
      </c>
      <c r="E28844" s="59" t="n">
        <v>47</v>
      </c>
      <c r="F28844" s="7" t="n">
        <v>61456</v>
      </c>
      <c r="G28844" s="7" t="n">
        <v>2</v>
      </c>
      <c r="H28844" s="7" t="n">
        <v>0</v>
      </c>
      <c r="I28844" s="7" t="s">
        <v>354</v>
      </c>
      <c r="J28844" s="20" t="s">
        <v>3</v>
      </c>
      <c r="K28844" s="7" t="n">
        <v>8</v>
      </c>
      <c r="L28844" s="7" t="n">
        <v>28</v>
      </c>
      <c r="M28844" s="20" t="s">
        <v>3</v>
      </c>
      <c r="N28844" s="53" t="n">
        <v>74</v>
      </c>
      <c r="O28844" s="7" t="n">
        <v>65</v>
      </c>
      <c r="P28844" s="20" t="s">
        <v>3</v>
      </c>
      <c r="Q28844" s="7" t="n">
        <v>0</v>
      </c>
      <c r="R28844" s="7" t="n">
        <v>1</v>
      </c>
      <c r="S28844" s="7" t="n">
        <v>3</v>
      </c>
      <c r="T28844" s="7" t="n">
        <v>9</v>
      </c>
      <c r="U28844" s="7" t="n">
        <v>28</v>
      </c>
      <c r="V28844" s="20" t="s">
        <v>3</v>
      </c>
      <c r="W28844" s="53" t="n">
        <v>74</v>
      </c>
      <c r="X28844" s="7" t="n">
        <v>65</v>
      </c>
      <c r="Y28844" s="20" t="s">
        <v>3</v>
      </c>
      <c r="Z28844" s="7" t="n">
        <v>0</v>
      </c>
      <c r="AA28844" s="7" t="n">
        <v>2</v>
      </c>
      <c r="AB28844" s="7" t="n">
        <v>3</v>
      </c>
      <c r="AC28844" s="7" t="n">
        <v>9</v>
      </c>
      <c r="AD28844" s="7" t="n">
        <v>1</v>
      </c>
      <c r="AE28844" s="13" t="n">
        <f t="normal" ca="1">A28848</f>
        <v>0</v>
      </c>
    </row>
    <row r="28845" spans="1:7">
      <c r="A28845" t="s">
        <v>4</v>
      </c>
      <c r="B28845" s="4" t="s">
        <v>5</v>
      </c>
      <c r="C28845" s="4" t="s">
        <v>7</v>
      </c>
      <c r="D28845" s="4" t="s">
        <v>8</v>
      </c>
      <c r="E28845" s="4" t="s">
        <v>8</v>
      </c>
      <c r="F28845" s="4" t="s">
        <v>9</v>
      </c>
    </row>
    <row r="28846" spans="1:7">
      <c r="A28846" t="n">
        <v>243227</v>
      </c>
      <c r="B28846" s="59" t="n">
        <v>47</v>
      </c>
      <c r="C28846" s="7" t="n">
        <v>61456</v>
      </c>
      <c r="D28846" s="7" t="n">
        <v>0</v>
      </c>
      <c r="E28846" s="7" t="n">
        <v>0</v>
      </c>
      <c r="F28846" s="7" t="s">
        <v>355</v>
      </c>
    </row>
    <row r="28847" spans="1:7">
      <c r="A28847" t="s">
        <v>4</v>
      </c>
      <c r="B28847" s="4" t="s">
        <v>5</v>
      </c>
      <c r="C28847" s="4" t="s">
        <v>8</v>
      </c>
      <c r="D28847" s="4" t="s">
        <v>7</v>
      </c>
      <c r="E28847" s="4" t="s">
        <v>13</v>
      </c>
    </row>
    <row r="28848" spans="1:7">
      <c r="A28848" t="n">
        <v>243240</v>
      </c>
      <c r="B28848" s="27" t="n">
        <v>58</v>
      </c>
      <c r="C28848" s="7" t="n">
        <v>0</v>
      </c>
      <c r="D28848" s="7" t="n">
        <v>300</v>
      </c>
      <c r="E28848" s="7" t="n">
        <v>1</v>
      </c>
    </row>
    <row r="28849" spans="1:31">
      <c r="A28849" t="s">
        <v>4</v>
      </c>
      <c r="B28849" s="4" t="s">
        <v>5</v>
      </c>
      <c r="C28849" s="4" t="s">
        <v>8</v>
      </c>
      <c r="D28849" s="4" t="s">
        <v>7</v>
      </c>
    </row>
    <row r="28850" spans="1:31">
      <c r="A28850" t="n">
        <v>243248</v>
      </c>
      <c r="B28850" s="27" t="n">
        <v>58</v>
      </c>
      <c r="C28850" s="7" t="n">
        <v>255</v>
      </c>
      <c r="D28850" s="7" t="n">
        <v>0</v>
      </c>
    </row>
    <row r="28851" spans="1:31">
      <c r="A28851" t="s">
        <v>4</v>
      </c>
      <c r="B28851" s="4" t="s">
        <v>5</v>
      </c>
      <c r="C28851" s="4" t="s">
        <v>8</v>
      </c>
      <c r="D28851" s="4" t="s">
        <v>8</v>
      </c>
      <c r="E28851" s="4" t="s">
        <v>8</v>
      </c>
      <c r="F28851" s="4" t="s">
        <v>8</v>
      </c>
    </row>
    <row r="28852" spans="1:31">
      <c r="A28852" t="n">
        <v>243252</v>
      </c>
      <c r="B28852" s="11" t="n">
        <v>14</v>
      </c>
      <c r="C28852" s="7" t="n">
        <v>0</v>
      </c>
      <c r="D28852" s="7" t="n">
        <v>0</v>
      </c>
      <c r="E28852" s="7" t="n">
        <v>0</v>
      </c>
      <c r="F28852" s="7" t="n">
        <v>64</v>
      </c>
    </row>
    <row r="28853" spans="1:31">
      <c r="A28853" t="s">
        <v>4</v>
      </c>
      <c r="B28853" s="4" t="s">
        <v>5</v>
      </c>
      <c r="C28853" s="4" t="s">
        <v>8</v>
      </c>
      <c r="D28853" s="4" t="s">
        <v>7</v>
      </c>
    </row>
    <row r="28854" spans="1:31">
      <c r="A28854" t="n">
        <v>243257</v>
      </c>
      <c r="B28854" s="23" t="n">
        <v>22</v>
      </c>
      <c r="C28854" s="7" t="n">
        <v>0</v>
      </c>
      <c r="D28854" s="7" t="n">
        <v>16427</v>
      </c>
    </row>
    <row r="28855" spans="1:31">
      <c r="A28855" t="s">
        <v>4</v>
      </c>
      <c r="B28855" s="4" t="s">
        <v>5</v>
      </c>
      <c r="C28855" s="4" t="s">
        <v>8</v>
      </c>
      <c r="D28855" s="4" t="s">
        <v>7</v>
      </c>
    </row>
    <row r="28856" spans="1:31">
      <c r="A28856" t="n">
        <v>243261</v>
      </c>
      <c r="B28856" s="27" t="n">
        <v>58</v>
      </c>
      <c r="C28856" s="7" t="n">
        <v>5</v>
      </c>
      <c r="D28856" s="7" t="n">
        <v>300</v>
      </c>
    </row>
    <row r="28857" spans="1:31">
      <c r="A28857" t="s">
        <v>4</v>
      </c>
      <c r="B28857" s="4" t="s">
        <v>5</v>
      </c>
      <c r="C28857" s="4" t="s">
        <v>13</v>
      </c>
      <c r="D28857" s="4" t="s">
        <v>7</v>
      </c>
    </row>
    <row r="28858" spans="1:31">
      <c r="A28858" t="n">
        <v>243265</v>
      </c>
      <c r="B28858" s="60" t="n">
        <v>103</v>
      </c>
      <c r="C28858" s="7" t="n">
        <v>0</v>
      </c>
      <c r="D28858" s="7" t="n">
        <v>300</v>
      </c>
    </row>
    <row r="28859" spans="1:31">
      <c r="A28859" t="s">
        <v>4</v>
      </c>
      <c r="B28859" s="4" t="s">
        <v>5</v>
      </c>
      <c r="C28859" s="4" t="s">
        <v>8</v>
      </c>
    </row>
    <row r="28860" spans="1:31">
      <c r="A28860" t="n">
        <v>243272</v>
      </c>
      <c r="B28860" s="61" t="n">
        <v>64</v>
      </c>
      <c r="C28860" s="7" t="n">
        <v>7</v>
      </c>
    </row>
    <row r="28861" spans="1:31">
      <c r="A28861" t="s">
        <v>4</v>
      </c>
      <c r="B28861" s="4" t="s">
        <v>5</v>
      </c>
      <c r="C28861" s="4" t="s">
        <v>8</v>
      </c>
      <c r="D28861" s="4" t="s">
        <v>7</v>
      </c>
    </row>
    <row r="28862" spans="1:31">
      <c r="A28862" t="n">
        <v>243274</v>
      </c>
      <c r="B28862" s="64" t="n">
        <v>72</v>
      </c>
      <c r="C28862" s="7" t="n">
        <v>5</v>
      </c>
      <c r="D28862" s="7" t="n">
        <v>0</v>
      </c>
    </row>
    <row r="28863" spans="1:31">
      <c r="A28863" t="s">
        <v>4</v>
      </c>
      <c r="B28863" s="4" t="s">
        <v>5</v>
      </c>
      <c r="C28863" s="4" t="s">
        <v>8</v>
      </c>
      <c r="D28863" s="20" t="s">
        <v>30</v>
      </c>
      <c r="E28863" s="4" t="s">
        <v>5</v>
      </c>
      <c r="F28863" s="4" t="s">
        <v>8</v>
      </c>
      <c r="G28863" s="4" t="s">
        <v>7</v>
      </c>
      <c r="H28863" s="20" t="s">
        <v>32</v>
      </c>
      <c r="I28863" s="4" t="s">
        <v>8</v>
      </c>
      <c r="J28863" s="4" t="s">
        <v>14</v>
      </c>
      <c r="K28863" s="4" t="s">
        <v>8</v>
      </c>
      <c r="L28863" s="4" t="s">
        <v>8</v>
      </c>
      <c r="M28863" s="4" t="s">
        <v>12</v>
      </c>
    </row>
    <row r="28864" spans="1:31">
      <c r="A28864" t="n">
        <v>243278</v>
      </c>
      <c r="B28864" s="12" t="n">
        <v>5</v>
      </c>
      <c r="C28864" s="7" t="n">
        <v>28</v>
      </c>
      <c r="D28864" s="20" t="s">
        <v>3</v>
      </c>
      <c r="E28864" s="10" t="n">
        <v>162</v>
      </c>
      <c r="F28864" s="7" t="n">
        <v>4</v>
      </c>
      <c r="G28864" s="7" t="n">
        <v>16427</v>
      </c>
      <c r="H28864" s="20" t="s">
        <v>3</v>
      </c>
      <c r="I28864" s="7" t="n">
        <v>0</v>
      </c>
      <c r="J28864" s="7" t="n">
        <v>1</v>
      </c>
      <c r="K28864" s="7" t="n">
        <v>2</v>
      </c>
      <c r="L28864" s="7" t="n">
        <v>1</v>
      </c>
      <c r="M28864" s="13" t="n">
        <f t="normal" ca="1">A28870</f>
        <v>0</v>
      </c>
    </row>
    <row r="28865" spans="1:13">
      <c r="A28865" t="s">
        <v>4</v>
      </c>
      <c r="B28865" s="4" t="s">
        <v>5</v>
      </c>
      <c r="C28865" s="4" t="s">
        <v>8</v>
      </c>
      <c r="D28865" s="4" t="s">
        <v>9</v>
      </c>
    </row>
    <row r="28866" spans="1:13">
      <c r="A28866" t="n">
        <v>243295</v>
      </c>
      <c r="B28866" s="9" t="n">
        <v>2</v>
      </c>
      <c r="C28866" s="7" t="n">
        <v>10</v>
      </c>
      <c r="D28866" s="7" t="s">
        <v>356</v>
      </c>
    </row>
    <row r="28867" spans="1:13">
      <c r="A28867" t="s">
        <v>4</v>
      </c>
      <c r="B28867" s="4" t="s">
        <v>5</v>
      </c>
      <c r="C28867" s="4" t="s">
        <v>7</v>
      </c>
    </row>
    <row r="28868" spans="1:13">
      <c r="A28868" t="n">
        <v>243312</v>
      </c>
      <c r="B28868" s="25" t="n">
        <v>16</v>
      </c>
      <c r="C28868" s="7" t="n">
        <v>0</v>
      </c>
    </row>
    <row r="28869" spans="1:13">
      <c r="A28869" t="s">
        <v>4</v>
      </c>
      <c r="B28869" s="4" t="s">
        <v>5</v>
      </c>
      <c r="C28869" s="4" t="s">
        <v>8</v>
      </c>
      <c r="D28869" s="4" t="s">
        <v>7</v>
      </c>
      <c r="E28869" s="4" t="s">
        <v>8</v>
      </c>
      <c r="F28869" s="4" t="s">
        <v>9</v>
      </c>
    </row>
    <row r="28870" spans="1:13">
      <c r="A28870" t="n">
        <v>243315</v>
      </c>
      <c r="B28870" s="65" t="n">
        <v>39</v>
      </c>
      <c r="C28870" s="7" t="n">
        <v>10</v>
      </c>
      <c r="D28870" s="7" t="n">
        <v>65533</v>
      </c>
      <c r="E28870" s="7" t="n">
        <v>203</v>
      </c>
      <c r="F28870" s="7" t="s">
        <v>1427</v>
      </c>
    </row>
    <row r="28871" spans="1:13">
      <c r="A28871" t="s">
        <v>4</v>
      </c>
      <c r="B28871" s="4" t="s">
        <v>5</v>
      </c>
      <c r="C28871" s="4" t="s">
        <v>7</v>
      </c>
      <c r="D28871" s="4" t="s">
        <v>14</v>
      </c>
    </row>
    <row r="28872" spans="1:13">
      <c r="A28872" t="n">
        <v>243339</v>
      </c>
      <c r="B28872" s="30" t="n">
        <v>43</v>
      </c>
      <c r="C28872" s="7" t="n">
        <v>61456</v>
      </c>
      <c r="D28872" s="7" t="n">
        <v>1</v>
      </c>
    </row>
    <row r="28873" spans="1:13">
      <c r="A28873" t="s">
        <v>4</v>
      </c>
      <c r="B28873" s="4" t="s">
        <v>5</v>
      </c>
      <c r="C28873" s="4" t="s">
        <v>7</v>
      </c>
      <c r="D28873" s="4" t="s">
        <v>9</v>
      </c>
      <c r="E28873" s="4" t="s">
        <v>9</v>
      </c>
      <c r="F28873" s="4" t="s">
        <v>9</v>
      </c>
      <c r="G28873" s="4" t="s">
        <v>8</v>
      </c>
      <c r="H28873" s="4" t="s">
        <v>14</v>
      </c>
      <c r="I28873" s="4" t="s">
        <v>13</v>
      </c>
      <c r="J28873" s="4" t="s">
        <v>13</v>
      </c>
      <c r="K28873" s="4" t="s">
        <v>13</v>
      </c>
      <c r="L28873" s="4" t="s">
        <v>13</v>
      </c>
      <c r="M28873" s="4" t="s">
        <v>13</v>
      </c>
      <c r="N28873" s="4" t="s">
        <v>13</v>
      </c>
      <c r="O28873" s="4" t="s">
        <v>13</v>
      </c>
      <c r="P28873" s="4" t="s">
        <v>9</v>
      </c>
      <c r="Q28873" s="4" t="s">
        <v>9</v>
      </c>
      <c r="R28873" s="4" t="s">
        <v>14</v>
      </c>
      <c r="S28873" s="4" t="s">
        <v>8</v>
      </c>
      <c r="T28873" s="4" t="s">
        <v>14</v>
      </c>
      <c r="U28873" s="4" t="s">
        <v>14</v>
      </c>
      <c r="V28873" s="4" t="s">
        <v>7</v>
      </c>
    </row>
    <row r="28874" spans="1:13">
      <c r="A28874" t="n">
        <v>243346</v>
      </c>
      <c r="B28874" s="66" t="n">
        <v>19</v>
      </c>
      <c r="C28874" s="7" t="n">
        <v>13</v>
      </c>
      <c r="D28874" s="7" t="s">
        <v>449</v>
      </c>
      <c r="E28874" s="7" t="s">
        <v>241</v>
      </c>
      <c r="F28874" s="7" t="s">
        <v>15</v>
      </c>
      <c r="G28874" s="7" t="n">
        <v>0</v>
      </c>
      <c r="H28874" s="7" t="n">
        <v>1</v>
      </c>
      <c r="I28874" s="7" t="n">
        <v>0</v>
      </c>
      <c r="J28874" s="7" t="n">
        <v>0</v>
      </c>
      <c r="K28874" s="7" t="n">
        <v>0</v>
      </c>
      <c r="L28874" s="7" t="n">
        <v>0</v>
      </c>
      <c r="M28874" s="7" t="n">
        <v>1</v>
      </c>
      <c r="N28874" s="7" t="n">
        <v>1.60000002384186</v>
      </c>
      <c r="O28874" s="7" t="n">
        <v>0.0900000035762787</v>
      </c>
      <c r="P28874" s="7" t="s">
        <v>15</v>
      </c>
      <c r="Q28874" s="7" t="s">
        <v>15</v>
      </c>
      <c r="R28874" s="7" t="n">
        <v>-1</v>
      </c>
      <c r="S28874" s="7" t="n">
        <v>0</v>
      </c>
      <c r="T28874" s="7" t="n">
        <v>0</v>
      </c>
      <c r="U28874" s="7" t="n">
        <v>0</v>
      </c>
      <c r="V28874" s="7" t="n">
        <v>0</v>
      </c>
    </row>
    <row r="28875" spans="1:13">
      <c r="A28875" t="s">
        <v>4</v>
      </c>
      <c r="B28875" s="4" t="s">
        <v>5</v>
      </c>
      <c r="C28875" s="4" t="s">
        <v>7</v>
      </c>
      <c r="D28875" s="4" t="s">
        <v>9</v>
      </c>
      <c r="E28875" s="4" t="s">
        <v>9</v>
      </c>
      <c r="F28875" s="4" t="s">
        <v>9</v>
      </c>
      <c r="G28875" s="4" t="s">
        <v>8</v>
      </c>
      <c r="H28875" s="4" t="s">
        <v>14</v>
      </c>
      <c r="I28875" s="4" t="s">
        <v>13</v>
      </c>
      <c r="J28875" s="4" t="s">
        <v>13</v>
      </c>
      <c r="K28875" s="4" t="s">
        <v>13</v>
      </c>
      <c r="L28875" s="4" t="s">
        <v>13</v>
      </c>
      <c r="M28875" s="4" t="s">
        <v>13</v>
      </c>
      <c r="N28875" s="4" t="s">
        <v>13</v>
      </c>
      <c r="O28875" s="4" t="s">
        <v>13</v>
      </c>
      <c r="P28875" s="4" t="s">
        <v>9</v>
      </c>
      <c r="Q28875" s="4" t="s">
        <v>9</v>
      </c>
      <c r="R28875" s="4" t="s">
        <v>14</v>
      </c>
      <c r="S28875" s="4" t="s">
        <v>8</v>
      </c>
      <c r="T28875" s="4" t="s">
        <v>14</v>
      </c>
      <c r="U28875" s="4" t="s">
        <v>14</v>
      </c>
      <c r="V28875" s="4" t="s">
        <v>7</v>
      </c>
    </row>
    <row r="28876" spans="1:13">
      <c r="A28876" t="n">
        <v>243429</v>
      </c>
      <c r="B28876" s="66" t="n">
        <v>19</v>
      </c>
      <c r="C28876" s="7" t="n">
        <v>12</v>
      </c>
      <c r="D28876" s="7" t="s">
        <v>675</v>
      </c>
      <c r="E28876" s="7" t="s">
        <v>676</v>
      </c>
      <c r="F28876" s="7" t="s">
        <v>15</v>
      </c>
      <c r="G28876" s="7" t="n">
        <v>0</v>
      </c>
      <c r="H28876" s="7" t="n">
        <v>1</v>
      </c>
      <c r="I28876" s="7" t="n">
        <v>0</v>
      </c>
      <c r="J28876" s="7" t="n">
        <v>0</v>
      </c>
      <c r="K28876" s="7" t="n">
        <v>0</v>
      </c>
      <c r="L28876" s="7" t="n">
        <v>0</v>
      </c>
      <c r="M28876" s="7" t="n">
        <v>1</v>
      </c>
      <c r="N28876" s="7" t="n">
        <v>1.60000002384186</v>
      </c>
      <c r="O28876" s="7" t="n">
        <v>0.0900000035762787</v>
      </c>
      <c r="P28876" s="7" t="s">
        <v>15</v>
      </c>
      <c r="Q28876" s="7" t="s">
        <v>15</v>
      </c>
      <c r="R28876" s="7" t="n">
        <v>-1</v>
      </c>
      <c r="S28876" s="7" t="n">
        <v>0</v>
      </c>
      <c r="T28876" s="7" t="n">
        <v>0</v>
      </c>
      <c r="U28876" s="7" t="n">
        <v>0</v>
      </c>
      <c r="V28876" s="7" t="n">
        <v>0</v>
      </c>
    </row>
    <row r="28877" spans="1:13">
      <c r="A28877" t="s">
        <v>4</v>
      </c>
      <c r="B28877" s="4" t="s">
        <v>5</v>
      </c>
      <c r="C28877" s="4" t="s">
        <v>7</v>
      </c>
      <c r="D28877" s="4" t="s">
        <v>9</v>
      </c>
      <c r="E28877" s="4" t="s">
        <v>9</v>
      </c>
      <c r="F28877" s="4" t="s">
        <v>9</v>
      </c>
      <c r="G28877" s="4" t="s">
        <v>8</v>
      </c>
      <c r="H28877" s="4" t="s">
        <v>14</v>
      </c>
      <c r="I28877" s="4" t="s">
        <v>13</v>
      </c>
      <c r="J28877" s="4" t="s">
        <v>13</v>
      </c>
      <c r="K28877" s="4" t="s">
        <v>13</v>
      </c>
      <c r="L28877" s="4" t="s">
        <v>13</v>
      </c>
      <c r="M28877" s="4" t="s">
        <v>13</v>
      </c>
      <c r="N28877" s="4" t="s">
        <v>13</v>
      </c>
      <c r="O28877" s="4" t="s">
        <v>13</v>
      </c>
      <c r="P28877" s="4" t="s">
        <v>9</v>
      </c>
      <c r="Q28877" s="4" t="s">
        <v>9</v>
      </c>
      <c r="R28877" s="4" t="s">
        <v>14</v>
      </c>
      <c r="S28877" s="4" t="s">
        <v>8</v>
      </c>
      <c r="T28877" s="4" t="s">
        <v>14</v>
      </c>
      <c r="U28877" s="4" t="s">
        <v>14</v>
      </c>
      <c r="V28877" s="4" t="s">
        <v>7</v>
      </c>
    </row>
    <row r="28878" spans="1:13">
      <c r="A28878" t="n">
        <v>243501</v>
      </c>
      <c r="B28878" s="66" t="n">
        <v>19</v>
      </c>
      <c r="C28878" s="7" t="n">
        <v>17</v>
      </c>
      <c r="D28878" s="7" t="s">
        <v>1370</v>
      </c>
      <c r="E28878" s="7" t="s">
        <v>1371</v>
      </c>
      <c r="F28878" s="7" t="s">
        <v>15</v>
      </c>
      <c r="G28878" s="7" t="n">
        <v>0</v>
      </c>
      <c r="H28878" s="7" t="n">
        <v>1</v>
      </c>
      <c r="I28878" s="7" t="n">
        <v>0</v>
      </c>
      <c r="J28878" s="7" t="n">
        <v>0</v>
      </c>
      <c r="K28878" s="7" t="n">
        <v>0</v>
      </c>
      <c r="L28878" s="7" t="n">
        <v>0</v>
      </c>
      <c r="M28878" s="7" t="n">
        <v>1</v>
      </c>
      <c r="N28878" s="7" t="n">
        <v>1.60000002384186</v>
      </c>
      <c r="O28878" s="7" t="n">
        <v>0.0900000035762787</v>
      </c>
      <c r="P28878" s="7" t="s">
        <v>15</v>
      </c>
      <c r="Q28878" s="7" t="s">
        <v>15</v>
      </c>
      <c r="R28878" s="7" t="n">
        <v>-1</v>
      </c>
      <c r="S28878" s="7" t="n">
        <v>0</v>
      </c>
      <c r="T28878" s="7" t="n">
        <v>0</v>
      </c>
      <c r="U28878" s="7" t="n">
        <v>0</v>
      </c>
      <c r="V28878" s="7" t="n">
        <v>0</v>
      </c>
    </row>
    <row r="28879" spans="1:13">
      <c r="A28879" t="s">
        <v>4</v>
      </c>
      <c r="B28879" s="4" t="s">
        <v>5</v>
      </c>
      <c r="C28879" s="4" t="s">
        <v>7</v>
      </c>
      <c r="D28879" s="4" t="s">
        <v>9</v>
      </c>
      <c r="E28879" s="4" t="s">
        <v>9</v>
      </c>
      <c r="F28879" s="4" t="s">
        <v>9</v>
      </c>
      <c r="G28879" s="4" t="s">
        <v>8</v>
      </c>
      <c r="H28879" s="4" t="s">
        <v>14</v>
      </c>
      <c r="I28879" s="4" t="s">
        <v>13</v>
      </c>
      <c r="J28879" s="4" t="s">
        <v>13</v>
      </c>
      <c r="K28879" s="4" t="s">
        <v>13</v>
      </c>
      <c r="L28879" s="4" t="s">
        <v>13</v>
      </c>
      <c r="M28879" s="4" t="s">
        <v>13</v>
      </c>
      <c r="N28879" s="4" t="s">
        <v>13</v>
      </c>
      <c r="O28879" s="4" t="s">
        <v>13</v>
      </c>
      <c r="P28879" s="4" t="s">
        <v>9</v>
      </c>
      <c r="Q28879" s="4" t="s">
        <v>9</v>
      </c>
      <c r="R28879" s="4" t="s">
        <v>14</v>
      </c>
      <c r="S28879" s="4" t="s">
        <v>8</v>
      </c>
      <c r="T28879" s="4" t="s">
        <v>14</v>
      </c>
      <c r="U28879" s="4" t="s">
        <v>14</v>
      </c>
      <c r="V28879" s="4" t="s">
        <v>7</v>
      </c>
    </row>
    <row r="28880" spans="1:13">
      <c r="A28880" t="n">
        <v>243570</v>
      </c>
      <c r="B28880" s="66" t="n">
        <v>19</v>
      </c>
      <c r="C28880" s="7" t="n">
        <v>107</v>
      </c>
      <c r="D28880" s="7" t="s">
        <v>827</v>
      </c>
      <c r="E28880" s="7" t="s">
        <v>251</v>
      </c>
      <c r="F28880" s="7" t="s">
        <v>15</v>
      </c>
      <c r="G28880" s="7" t="n">
        <v>0</v>
      </c>
      <c r="H28880" s="7" t="n">
        <v>1</v>
      </c>
      <c r="I28880" s="7" t="n">
        <v>0</v>
      </c>
      <c r="J28880" s="7" t="n">
        <v>0</v>
      </c>
      <c r="K28880" s="7" t="n">
        <v>0</v>
      </c>
      <c r="L28880" s="7" t="n">
        <v>0</v>
      </c>
      <c r="M28880" s="7" t="n">
        <v>1</v>
      </c>
      <c r="N28880" s="7" t="n">
        <v>1.60000002384186</v>
      </c>
      <c r="O28880" s="7" t="n">
        <v>0.0900000035762787</v>
      </c>
      <c r="P28880" s="7" t="s">
        <v>15</v>
      </c>
      <c r="Q28880" s="7" t="s">
        <v>15</v>
      </c>
      <c r="R28880" s="7" t="n">
        <v>-1</v>
      </c>
      <c r="S28880" s="7" t="n">
        <v>0</v>
      </c>
      <c r="T28880" s="7" t="n">
        <v>0</v>
      </c>
      <c r="U28880" s="7" t="n">
        <v>0</v>
      </c>
      <c r="V28880" s="7" t="n">
        <v>0</v>
      </c>
    </row>
    <row r="28881" spans="1:22">
      <c r="A28881" t="s">
        <v>4</v>
      </c>
      <c r="B28881" s="4" t="s">
        <v>5</v>
      </c>
      <c r="C28881" s="4" t="s">
        <v>7</v>
      </c>
      <c r="D28881" s="4" t="s">
        <v>9</v>
      </c>
      <c r="E28881" s="4" t="s">
        <v>9</v>
      </c>
      <c r="F28881" s="4" t="s">
        <v>9</v>
      </c>
      <c r="G28881" s="4" t="s">
        <v>8</v>
      </c>
      <c r="H28881" s="4" t="s">
        <v>14</v>
      </c>
      <c r="I28881" s="4" t="s">
        <v>13</v>
      </c>
      <c r="J28881" s="4" t="s">
        <v>13</v>
      </c>
      <c r="K28881" s="4" t="s">
        <v>13</v>
      </c>
      <c r="L28881" s="4" t="s">
        <v>13</v>
      </c>
      <c r="M28881" s="4" t="s">
        <v>13</v>
      </c>
      <c r="N28881" s="4" t="s">
        <v>13</v>
      </c>
      <c r="O28881" s="4" t="s">
        <v>13</v>
      </c>
      <c r="P28881" s="4" t="s">
        <v>9</v>
      </c>
      <c r="Q28881" s="4" t="s">
        <v>9</v>
      </c>
      <c r="R28881" s="4" t="s">
        <v>14</v>
      </c>
      <c r="S28881" s="4" t="s">
        <v>8</v>
      </c>
      <c r="T28881" s="4" t="s">
        <v>14</v>
      </c>
      <c r="U28881" s="4" t="s">
        <v>14</v>
      </c>
      <c r="V28881" s="4" t="s">
        <v>7</v>
      </c>
    </row>
    <row r="28882" spans="1:22">
      <c r="A28882" t="n">
        <v>243653</v>
      </c>
      <c r="B28882" s="66" t="n">
        <v>19</v>
      </c>
      <c r="C28882" s="7" t="n">
        <v>108</v>
      </c>
      <c r="D28882" s="7" t="s">
        <v>577</v>
      </c>
      <c r="E28882" s="7" t="s">
        <v>261</v>
      </c>
      <c r="F28882" s="7" t="s">
        <v>15</v>
      </c>
      <c r="G28882" s="7" t="n">
        <v>0</v>
      </c>
      <c r="H28882" s="7" t="n">
        <v>1</v>
      </c>
      <c r="I28882" s="7" t="n">
        <v>0</v>
      </c>
      <c r="J28882" s="7" t="n">
        <v>0</v>
      </c>
      <c r="K28882" s="7" t="n">
        <v>0</v>
      </c>
      <c r="L28882" s="7" t="n">
        <v>0</v>
      </c>
      <c r="M28882" s="7" t="n">
        <v>1</v>
      </c>
      <c r="N28882" s="7" t="n">
        <v>1.60000002384186</v>
      </c>
      <c r="O28882" s="7" t="n">
        <v>0.0900000035762787</v>
      </c>
      <c r="P28882" s="7" t="s">
        <v>15</v>
      </c>
      <c r="Q28882" s="7" t="s">
        <v>15</v>
      </c>
      <c r="R28882" s="7" t="n">
        <v>-1</v>
      </c>
      <c r="S28882" s="7" t="n">
        <v>0</v>
      </c>
      <c r="T28882" s="7" t="n">
        <v>0</v>
      </c>
      <c r="U28882" s="7" t="n">
        <v>0</v>
      </c>
      <c r="V28882" s="7" t="n">
        <v>0</v>
      </c>
    </row>
    <row r="28883" spans="1:22">
      <c r="A28883" t="s">
        <v>4</v>
      </c>
      <c r="B28883" s="4" t="s">
        <v>5</v>
      </c>
      <c r="C28883" s="4" t="s">
        <v>7</v>
      </c>
      <c r="D28883" s="4" t="s">
        <v>9</v>
      </c>
      <c r="E28883" s="4" t="s">
        <v>9</v>
      </c>
      <c r="F28883" s="4" t="s">
        <v>9</v>
      </c>
      <c r="G28883" s="4" t="s">
        <v>8</v>
      </c>
      <c r="H28883" s="4" t="s">
        <v>14</v>
      </c>
      <c r="I28883" s="4" t="s">
        <v>13</v>
      </c>
      <c r="J28883" s="4" t="s">
        <v>13</v>
      </c>
      <c r="K28883" s="4" t="s">
        <v>13</v>
      </c>
      <c r="L28883" s="4" t="s">
        <v>13</v>
      </c>
      <c r="M28883" s="4" t="s">
        <v>13</v>
      </c>
      <c r="N28883" s="4" t="s">
        <v>13</v>
      </c>
      <c r="O28883" s="4" t="s">
        <v>13</v>
      </c>
      <c r="P28883" s="4" t="s">
        <v>9</v>
      </c>
      <c r="Q28883" s="4" t="s">
        <v>9</v>
      </c>
      <c r="R28883" s="4" t="s">
        <v>14</v>
      </c>
      <c r="S28883" s="4" t="s">
        <v>8</v>
      </c>
      <c r="T28883" s="4" t="s">
        <v>14</v>
      </c>
      <c r="U28883" s="4" t="s">
        <v>14</v>
      </c>
      <c r="V28883" s="4" t="s">
        <v>7</v>
      </c>
    </row>
    <row r="28884" spans="1:22">
      <c r="A28884" t="n">
        <v>243730</v>
      </c>
      <c r="B28884" s="66" t="n">
        <v>19</v>
      </c>
      <c r="C28884" s="7" t="n">
        <v>90</v>
      </c>
      <c r="D28884" s="7" t="s">
        <v>785</v>
      </c>
      <c r="E28884" s="7" t="s">
        <v>255</v>
      </c>
      <c r="F28884" s="7" t="s">
        <v>15</v>
      </c>
      <c r="G28884" s="7" t="n">
        <v>0</v>
      </c>
      <c r="H28884" s="7" t="n">
        <v>1</v>
      </c>
      <c r="I28884" s="7" t="n">
        <v>0</v>
      </c>
      <c r="J28884" s="7" t="n">
        <v>0</v>
      </c>
      <c r="K28884" s="7" t="n">
        <v>0</v>
      </c>
      <c r="L28884" s="7" t="n">
        <v>0</v>
      </c>
      <c r="M28884" s="7" t="n">
        <v>1</v>
      </c>
      <c r="N28884" s="7" t="n">
        <v>1.60000002384186</v>
      </c>
      <c r="O28884" s="7" t="n">
        <v>0.0900000035762787</v>
      </c>
      <c r="P28884" s="7" t="s">
        <v>15</v>
      </c>
      <c r="Q28884" s="7" t="s">
        <v>15</v>
      </c>
      <c r="R28884" s="7" t="n">
        <v>-1</v>
      </c>
      <c r="S28884" s="7" t="n">
        <v>0</v>
      </c>
      <c r="T28884" s="7" t="n">
        <v>0</v>
      </c>
      <c r="U28884" s="7" t="n">
        <v>0</v>
      </c>
      <c r="V28884" s="7" t="n">
        <v>0</v>
      </c>
    </row>
    <row r="28885" spans="1:22">
      <c r="A28885" t="s">
        <v>4</v>
      </c>
      <c r="B28885" s="4" t="s">
        <v>5</v>
      </c>
      <c r="C28885" s="4" t="s">
        <v>7</v>
      </c>
      <c r="D28885" s="4" t="s">
        <v>9</v>
      </c>
      <c r="E28885" s="4" t="s">
        <v>9</v>
      </c>
      <c r="F28885" s="4" t="s">
        <v>9</v>
      </c>
      <c r="G28885" s="4" t="s">
        <v>8</v>
      </c>
      <c r="H28885" s="4" t="s">
        <v>14</v>
      </c>
      <c r="I28885" s="4" t="s">
        <v>13</v>
      </c>
      <c r="J28885" s="4" t="s">
        <v>13</v>
      </c>
      <c r="K28885" s="4" t="s">
        <v>13</v>
      </c>
      <c r="L28885" s="4" t="s">
        <v>13</v>
      </c>
      <c r="M28885" s="4" t="s">
        <v>13</v>
      </c>
      <c r="N28885" s="4" t="s">
        <v>13</v>
      </c>
      <c r="O28885" s="4" t="s">
        <v>13</v>
      </c>
      <c r="P28885" s="4" t="s">
        <v>9</v>
      </c>
      <c r="Q28885" s="4" t="s">
        <v>9</v>
      </c>
      <c r="R28885" s="4" t="s">
        <v>14</v>
      </c>
      <c r="S28885" s="4" t="s">
        <v>8</v>
      </c>
      <c r="T28885" s="4" t="s">
        <v>14</v>
      </c>
      <c r="U28885" s="4" t="s">
        <v>14</v>
      </c>
      <c r="V28885" s="4" t="s">
        <v>7</v>
      </c>
    </row>
    <row r="28886" spans="1:22">
      <c r="A28886" t="n">
        <v>243814</v>
      </c>
      <c r="B28886" s="66" t="n">
        <v>19</v>
      </c>
      <c r="C28886" s="7" t="n">
        <v>94</v>
      </c>
      <c r="D28886" s="7" t="s">
        <v>968</v>
      </c>
      <c r="E28886" s="7" t="s">
        <v>257</v>
      </c>
      <c r="F28886" s="7" t="s">
        <v>15</v>
      </c>
      <c r="G28886" s="7" t="n">
        <v>0</v>
      </c>
      <c r="H28886" s="7" t="n">
        <v>1</v>
      </c>
      <c r="I28886" s="7" t="n">
        <v>0</v>
      </c>
      <c r="J28886" s="7" t="n">
        <v>0</v>
      </c>
      <c r="K28886" s="7" t="n">
        <v>0</v>
      </c>
      <c r="L28886" s="7" t="n">
        <v>0</v>
      </c>
      <c r="M28886" s="7" t="n">
        <v>1</v>
      </c>
      <c r="N28886" s="7" t="n">
        <v>1.60000002384186</v>
      </c>
      <c r="O28886" s="7" t="n">
        <v>0.0900000035762787</v>
      </c>
      <c r="P28886" s="7" t="s">
        <v>15</v>
      </c>
      <c r="Q28886" s="7" t="s">
        <v>15</v>
      </c>
      <c r="R28886" s="7" t="n">
        <v>-1</v>
      </c>
      <c r="S28886" s="7" t="n">
        <v>0</v>
      </c>
      <c r="T28886" s="7" t="n">
        <v>0</v>
      </c>
      <c r="U28886" s="7" t="n">
        <v>0</v>
      </c>
      <c r="V28886" s="7" t="n">
        <v>0</v>
      </c>
    </row>
    <row r="28887" spans="1:22">
      <c r="A28887" t="s">
        <v>4</v>
      </c>
      <c r="B28887" s="4" t="s">
        <v>5</v>
      </c>
      <c r="C28887" s="4" t="s">
        <v>7</v>
      </c>
      <c r="D28887" s="4" t="s">
        <v>9</v>
      </c>
      <c r="E28887" s="4" t="s">
        <v>9</v>
      </c>
      <c r="F28887" s="4" t="s">
        <v>9</v>
      </c>
      <c r="G28887" s="4" t="s">
        <v>8</v>
      </c>
      <c r="H28887" s="4" t="s">
        <v>14</v>
      </c>
      <c r="I28887" s="4" t="s">
        <v>13</v>
      </c>
      <c r="J28887" s="4" t="s">
        <v>13</v>
      </c>
      <c r="K28887" s="4" t="s">
        <v>13</v>
      </c>
      <c r="L28887" s="4" t="s">
        <v>13</v>
      </c>
      <c r="M28887" s="4" t="s">
        <v>13</v>
      </c>
      <c r="N28887" s="4" t="s">
        <v>13</v>
      </c>
      <c r="O28887" s="4" t="s">
        <v>13</v>
      </c>
      <c r="P28887" s="4" t="s">
        <v>9</v>
      </c>
      <c r="Q28887" s="4" t="s">
        <v>9</v>
      </c>
      <c r="R28887" s="4" t="s">
        <v>14</v>
      </c>
      <c r="S28887" s="4" t="s">
        <v>8</v>
      </c>
      <c r="T28887" s="4" t="s">
        <v>14</v>
      </c>
      <c r="U28887" s="4" t="s">
        <v>14</v>
      </c>
      <c r="V28887" s="4" t="s">
        <v>7</v>
      </c>
    </row>
    <row r="28888" spans="1:22">
      <c r="A28888" t="n">
        <v>243902</v>
      </c>
      <c r="B28888" s="66" t="n">
        <v>19</v>
      </c>
      <c r="C28888" s="7" t="n">
        <v>106</v>
      </c>
      <c r="D28888" s="7" t="s">
        <v>574</v>
      </c>
      <c r="E28888" s="7" t="s">
        <v>247</v>
      </c>
      <c r="F28888" s="7" t="s">
        <v>15</v>
      </c>
      <c r="G28888" s="7" t="n">
        <v>0</v>
      </c>
      <c r="H28888" s="7" t="n">
        <v>1</v>
      </c>
      <c r="I28888" s="7" t="n">
        <v>0</v>
      </c>
      <c r="J28888" s="7" t="n">
        <v>0</v>
      </c>
      <c r="K28888" s="7" t="n">
        <v>0</v>
      </c>
      <c r="L28888" s="7" t="n">
        <v>0</v>
      </c>
      <c r="M28888" s="7" t="n">
        <v>1</v>
      </c>
      <c r="N28888" s="7" t="n">
        <v>1.60000002384186</v>
      </c>
      <c r="O28888" s="7" t="n">
        <v>0.0900000035762787</v>
      </c>
      <c r="P28888" s="7" t="s">
        <v>15</v>
      </c>
      <c r="Q28888" s="7" t="s">
        <v>15</v>
      </c>
      <c r="R28888" s="7" t="n">
        <v>-1</v>
      </c>
      <c r="S28888" s="7" t="n">
        <v>0</v>
      </c>
      <c r="T28888" s="7" t="n">
        <v>0</v>
      </c>
      <c r="U28888" s="7" t="n">
        <v>0</v>
      </c>
      <c r="V28888" s="7" t="n">
        <v>0</v>
      </c>
    </row>
    <row r="28889" spans="1:22">
      <c r="A28889" t="s">
        <v>4</v>
      </c>
      <c r="B28889" s="4" t="s">
        <v>5</v>
      </c>
      <c r="C28889" s="4" t="s">
        <v>7</v>
      </c>
      <c r="D28889" s="4" t="s">
        <v>9</v>
      </c>
      <c r="E28889" s="4" t="s">
        <v>9</v>
      </c>
      <c r="F28889" s="4" t="s">
        <v>9</v>
      </c>
      <c r="G28889" s="4" t="s">
        <v>8</v>
      </c>
      <c r="H28889" s="4" t="s">
        <v>14</v>
      </c>
      <c r="I28889" s="4" t="s">
        <v>13</v>
      </c>
      <c r="J28889" s="4" t="s">
        <v>13</v>
      </c>
      <c r="K28889" s="4" t="s">
        <v>13</v>
      </c>
      <c r="L28889" s="4" t="s">
        <v>13</v>
      </c>
      <c r="M28889" s="4" t="s">
        <v>13</v>
      </c>
      <c r="N28889" s="4" t="s">
        <v>13</v>
      </c>
      <c r="O28889" s="4" t="s">
        <v>13</v>
      </c>
      <c r="P28889" s="4" t="s">
        <v>9</v>
      </c>
      <c r="Q28889" s="4" t="s">
        <v>9</v>
      </c>
      <c r="R28889" s="4" t="s">
        <v>14</v>
      </c>
      <c r="S28889" s="4" t="s">
        <v>8</v>
      </c>
      <c r="T28889" s="4" t="s">
        <v>14</v>
      </c>
      <c r="U28889" s="4" t="s">
        <v>14</v>
      </c>
      <c r="V28889" s="4" t="s">
        <v>7</v>
      </c>
    </row>
    <row r="28890" spans="1:22">
      <c r="A28890" t="n">
        <v>243979</v>
      </c>
      <c r="B28890" s="66" t="n">
        <v>19</v>
      </c>
      <c r="C28890" s="7" t="n">
        <v>1651</v>
      </c>
      <c r="D28890" s="7" t="s">
        <v>1428</v>
      </c>
      <c r="E28890" s="7" t="s">
        <v>1429</v>
      </c>
      <c r="F28890" s="7" t="s">
        <v>15</v>
      </c>
      <c r="G28890" s="7" t="n">
        <v>0</v>
      </c>
      <c r="H28890" s="7" t="n">
        <v>1</v>
      </c>
      <c r="I28890" s="7" t="n">
        <v>0</v>
      </c>
      <c r="J28890" s="7" t="n">
        <v>0</v>
      </c>
      <c r="K28890" s="7" t="n">
        <v>0</v>
      </c>
      <c r="L28890" s="7" t="n">
        <v>0</v>
      </c>
      <c r="M28890" s="7" t="n">
        <v>0.25</v>
      </c>
      <c r="N28890" s="7" t="n">
        <v>1.60000002384186</v>
      </c>
      <c r="O28890" s="7" t="n">
        <v>0.0900000035762787</v>
      </c>
      <c r="P28890" s="7" t="s">
        <v>15</v>
      </c>
      <c r="Q28890" s="7" t="s">
        <v>15</v>
      </c>
      <c r="R28890" s="7" t="n">
        <v>-1</v>
      </c>
      <c r="S28890" s="7" t="n">
        <v>0</v>
      </c>
      <c r="T28890" s="7" t="n">
        <v>0</v>
      </c>
      <c r="U28890" s="7" t="n">
        <v>0</v>
      </c>
      <c r="V28890" s="7" t="n">
        <v>0</v>
      </c>
    </row>
    <row r="28891" spans="1:22">
      <c r="A28891" t="s">
        <v>4</v>
      </c>
      <c r="B28891" s="4" t="s">
        <v>5</v>
      </c>
      <c r="C28891" s="4" t="s">
        <v>7</v>
      </c>
      <c r="D28891" s="4" t="s">
        <v>8</v>
      </c>
      <c r="E28891" s="4" t="s">
        <v>8</v>
      </c>
      <c r="F28891" s="4" t="s">
        <v>9</v>
      </c>
    </row>
    <row r="28892" spans="1:22">
      <c r="A28892" t="n">
        <v>244052</v>
      </c>
      <c r="B28892" s="22" t="n">
        <v>20</v>
      </c>
      <c r="C28892" s="7" t="n">
        <v>13</v>
      </c>
      <c r="D28892" s="7" t="n">
        <v>3</v>
      </c>
      <c r="E28892" s="7" t="n">
        <v>10</v>
      </c>
      <c r="F28892" s="7" t="s">
        <v>96</v>
      </c>
    </row>
    <row r="28893" spans="1:22">
      <c r="A28893" t="s">
        <v>4</v>
      </c>
      <c r="B28893" s="4" t="s">
        <v>5</v>
      </c>
      <c r="C28893" s="4" t="s">
        <v>7</v>
      </c>
    </row>
    <row r="28894" spans="1:22">
      <c r="A28894" t="n">
        <v>244070</v>
      </c>
      <c r="B28894" s="25" t="n">
        <v>16</v>
      </c>
      <c r="C28894" s="7" t="n">
        <v>0</v>
      </c>
    </row>
    <row r="28895" spans="1:22">
      <c r="A28895" t="s">
        <v>4</v>
      </c>
      <c r="B28895" s="4" t="s">
        <v>5</v>
      </c>
      <c r="C28895" s="4" t="s">
        <v>7</v>
      </c>
      <c r="D28895" s="4" t="s">
        <v>8</v>
      </c>
      <c r="E28895" s="4" t="s">
        <v>8</v>
      </c>
      <c r="F28895" s="4" t="s">
        <v>9</v>
      </c>
    </row>
    <row r="28896" spans="1:22">
      <c r="A28896" t="n">
        <v>244073</v>
      </c>
      <c r="B28896" s="22" t="n">
        <v>20</v>
      </c>
      <c r="C28896" s="7" t="n">
        <v>12</v>
      </c>
      <c r="D28896" s="7" t="n">
        <v>3</v>
      </c>
      <c r="E28896" s="7" t="n">
        <v>10</v>
      </c>
      <c r="F28896" s="7" t="s">
        <v>96</v>
      </c>
    </row>
    <row r="28897" spans="1:22">
      <c r="A28897" t="s">
        <v>4</v>
      </c>
      <c r="B28897" s="4" t="s">
        <v>5</v>
      </c>
      <c r="C28897" s="4" t="s">
        <v>7</v>
      </c>
    </row>
    <row r="28898" spans="1:22">
      <c r="A28898" t="n">
        <v>244091</v>
      </c>
      <c r="B28898" s="25" t="n">
        <v>16</v>
      </c>
      <c r="C28898" s="7" t="n">
        <v>0</v>
      </c>
    </row>
    <row r="28899" spans="1:22">
      <c r="A28899" t="s">
        <v>4</v>
      </c>
      <c r="B28899" s="4" t="s">
        <v>5</v>
      </c>
      <c r="C28899" s="4" t="s">
        <v>7</v>
      </c>
      <c r="D28899" s="4" t="s">
        <v>8</v>
      </c>
      <c r="E28899" s="4" t="s">
        <v>8</v>
      </c>
      <c r="F28899" s="4" t="s">
        <v>9</v>
      </c>
    </row>
    <row r="28900" spans="1:22">
      <c r="A28900" t="n">
        <v>244094</v>
      </c>
      <c r="B28900" s="22" t="n">
        <v>20</v>
      </c>
      <c r="C28900" s="7" t="n">
        <v>17</v>
      </c>
      <c r="D28900" s="7" t="n">
        <v>3</v>
      </c>
      <c r="E28900" s="7" t="n">
        <v>10</v>
      </c>
      <c r="F28900" s="7" t="s">
        <v>96</v>
      </c>
    </row>
    <row r="28901" spans="1:22">
      <c r="A28901" t="s">
        <v>4</v>
      </c>
      <c r="B28901" s="4" t="s">
        <v>5</v>
      </c>
      <c r="C28901" s="4" t="s">
        <v>7</v>
      </c>
    </row>
    <row r="28902" spans="1:22">
      <c r="A28902" t="n">
        <v>244112</v>
      </c>
      <c r="B28902" s="25" t="n">
        <v>16</v>
      </c>
      <c r="C28902" s="7" t="n">
        <v>0</v>
      </c>
    </row>
    <row r="28903" spans="1:22">
      <c r="A28903" t="s">
        <v>4</v>
      </c>
      <c r="B28903" s="4" t="s">
        <v>5</v>
      </c>
      <c r="C28903" s="4" t="s">
        <v>7</v>
      </c>
      <c r="D28903" s="4" t="s">
        <v>8</v>
      </c>
      <c r="E28903" s="4" t="s">
        <v>8</v>
      </c>
      <c r="F28903" s="4" t="s">
        <v>9</v>
      </c>
    </row>
    <row r="28904" spans="1:22">
      <c r="A28904" t="n">
        <v>244115</v>
      </c>
      <c r="B28904" s="22" t="n">
        <v>20</v>
      </c>
      <c r="C28904" s="7" t="n">
        <v>107</v>
      </c>
      <c r="D28904" s="7" t="n">
        <v>3</v>
      </c>
      <c r="E28904" s="7" t="n">
        <v>10</v>
      </c>
      <c r="F28904" s="7" t="s">
        <v>96</v>
      </c>
    </row>
    <row r="28905" spans="1:22">
      <c r="A28905" t="s">
        <v>4</v>
      </c>
      <c r="B28905" s="4" t="s">
        <v>5</v>
      </c>
      <c r="C28905" s="4" t="s">
        <v>7</v>
      </c>
    </row>
    <row r="28906" spans="1:22">
      <c r="A28906" t="n">
        <v>244133</v>
      </c>
      <c r="B28906" s="25" t="n">
        <v>16</v>
      </c>
      <c r="C28906" s="7" t="n">
        <v>0</v>
      </c>
    </row>
    <row r="28907" spans="1:22">
      <c r="A28907" t="s">
        <v>4</v>
      </c>
      <c r="B28907" s="4" t="s">
        <v>5</v>
      </c>
      <c r="C28907" s="4" t="s">
        <v>7</v>
      </c>
      <c r="D28907" s="4" t="s">
        <v>8</v>
      </c>
      <c r="E28907" s="4" t="s">
        <v>8</v>
      </c>
      <c r="F28907" s="4" t="s">
        <v>9</v>
      </c>
    </row>
    <row r="28908" spans="1:22">
      <c r="A28908" t="n">
        <v>244136</v>
      </c>
      <c r="B28908" s="22" t="n">
        <v>20</v>
      </c>
      <c r="C28908" s="7" t="n">
        <v>108</v>
      </c>
      <c r="D28908" s="7" t="n">
        <v>3</v>
      </c>
      <c r="E28908" s="7" t="n">
        <v>10</v>
      </c>
      <c r="F28908" s="7" t="s">
        <v>96</v>
      </c>
    </row>
    <row r="28909" spans="1:22">
      <c r="A28909" t="s">
        <v>4</v>
      </c>
      <c r="B28909" s="4" t="s">
        <v>5</v>
      </c>
      <c r="C28909" s="4" t="s">
        <v>7</v>
      </c>
    </row>
    <row r="28910" spans="1:22">
      <c r="A28910" t="n">
        <v>244154</v>
      </c>
      <c r="B28910" s="25" t="n">
        <v>16</v>
      </c>
      <c r="C28910" s="7" t="n">
        <v>0</v>
      </c>
    </row>
    <row r="28911" spans="1:22">
      <c r="A28911" t="s">
        <v>4</v>
      </c>
      <c r="B28911" s="4" t="s">
        <v>5</v>
      </c>
      <c r="C28911" s="4" t="s">
        <v>7</v>
      </c>
      <c r="D28911" s="4" t="s">
        <v>8</v>
      </c>
      <c r="E28911" s="4" t="s">
        <v>8</v>
      </c>
      <c r="F28911" s="4" t="s">
        <v>9</v>
      </c>
    </row>
    <row r="28912" spans="1:22">
      <c r="A28912" t="n">
        <v>244157</v>
      </c>
      <c r="B28912" s="22" t="n">
        <v>20</v>
      </c>
      <c r="C28912" s="7" t="n">
        <v>90</v>
      </c>
      <c r="D28912" s="7" t="n">
        <v>3</v>
      </c>
      <c r="E28912" s="7" t="n">
        <v>10</v>
      </c>
      <c r="F28912" s="7" t="s">
        <v>96</v>
      </c>
    </row>
    <row r="28913" spans="1:6">
      <c r="A28913" t="s">
        <v>4</v>
      </c>
      <c r="B28913" s="4" t="s">
        <v>5</v>
      </c>
      <c r="C28913" s="4" t="s">
        <v>7</v>
      </c>
    </row>
    <row r="28914" spans="1:6">
      <c r="A28914" t="n">
        <v>244175</v>
      </c>
      <c r="B28914" s="25" t="n">
        <v>16</v>
      </c>
      <c r="C28914" s="7" t="n">
        <v>0</v>
      </c>
    </row>
    <row r="28915" spans="1:6">
      <c r="A28915" t="s">
        <v>4</v>
      </c>
      <c r="B28915" s="4" t="s">
        <v>5</v>
      </c>
      <c r="C28915" s="4" t="s">
        <v>7</v>
      </c>
      <c r="D28915" s="4" t="s">
        <v>8</v>
      </c>
      <c r="E28915" s="4" t="s">
        <v>8</v>
      </c>
      <c r="F28915" s="4" t="s">
        <v>9</v>
      </c>
    </row>
    <row r="28916" spans="1:6">
      <c r="A28916" t="n">
        <v>244178</v>
      </c>
      <c r="B28916" s="22" t="n">
        <v>20</v>
      </c>
      <c r="C28916" s="7" t="n">
        <v>94</v>
      </c>
      <c r="D28916" s="7" t="n">
        <v>3</v>
      </c>
      <c r="E28916" s="7" t="n">
        <v>10</v>
      </c>
      <c r="F28916" s="7" t="s">
        <v>96</v>
      </c>
    </row>
    <row r="28917" spans="1:6">
      <c r="A28917" t="s">
        <v>4</v>
      </c>
      <c r="B28917" s="4" t="s">
        <v>5</v>
      </c>
      <c r="C28917" s="4" t="s">
        <v>7</v>
      </c>
    </row>
    <row r="28918" spans="1:6">
      <c r="A28918" t="n">
        <v>244196</v>
      </c>
      <c r="B28918" s="25" t="n">
        <v>16</v>
      </c>
      <c r="C28918" s="7" t="n">
        <v>0</v>
      </c>
    </row>
    <row r="28919" spans="1:6">
      <c r="A28919" t="s">
        <v>4</v>
      </c>
      <c r="B28919" s="4" t="s">
        <v>5</v>
      </c>
      <c r="C28919" s="4" t="s">
        <v>7</v>
      </c>
      <c r="D28919" s="4" t="s">
        <v>8</v>
      </c>
      <c r="E28919" s="4" t="s">
        <v>8</v>
      </c>
      <c r="F28919" s="4" t="s">
        <v>9</v>
      </c>
    </row>
    <row r="28920" spans="1:6">
      <c r="A28920" t="n">
        <v>244199</v>
      </c>
      <c r="B28920" s="22" t="n">
        <v>20</v>
      </c>
      <c r="C28920" s="7" t="n">
        <v>106</v>
      </c>
      <c r="D28920" s="7" t="n">
        <v>3</v>
      </c>
      <c r="E28920" s="7" t="n">
        <v>10</v>
      </c>
      <c r="F28920" s="7" t="s">
        <v>96</v>
      </c>
    </row>
    <row r="28921" spans="1:6">
      <c r="A28921" t="s">
        <v>4</v>
      </c>
      <c r="B28921" s="4" t="s">
        <v>5</v>
      </c>
      <c r="C28921" s="4" t="s">
        <v>7</v>
      </c>
    </row>
    <row r="28922" spans="1:6">
      <c r="A28922" t="n">
        <v>244217</v>
      </c>
      <c r="B28922" s="25" t="n">
        <v>16</v>
      </c>
      <c r="C28922" s="7" t="n">
        <v>0</v>
      </c>
    </row>
    <row r="28923" spans="1:6">
      <c r="A28923" t="s">
        <v>4</v>
      </c>
      <c r="B28923" s="4" t="s">
        <v>5</v>
      </c>
      <c r="C28923" s="4" t="s">
        <v>7</v>
      </c>
      <c r="D28923" s="4" t="s">
        <v>8</v>
      </c>
      <c r="E28923" s="4" t="s">
        <v>8</v>
      </c>
      <c r="F28923" s="4" t="s">
        <v>9</v>
      </c>
    </row>
    <row r="28924" spans="1:6">
      <c r="A28924" t="n">
        <v>244220</v>
      </c>
      <c r="B28924" s="22" t="n">
        <v>20</v>
      </c>
      <c r="C28924" s="7" t="n">
        <v>1651</v>
      </c>
      <c r="D28924" s="7" t="n">
        <v>3</v>
      </c>
      <c r="E28924" s="7" t="n">
        <v>10</v>
      </c>
      <c r="F28924" s="7" t="s">
        <v>96</v>
      </c>
    </row>
    <row r="28925" spans="1:6">
      <c r="A28925" t="s">
        <v>4</v>
      </c>
      <c r="B28925" s="4" t="s">
        <v>5</v>
      </c>
      <c r="C28925" s="4" t="s">
        <v>7</v>
      </c>
    </row>
    <row r="28926" spans="1:6">
      <c r="A28926" t="n">
        <v>244238</v>
      </c>
      <c r="B28926" s="25" t="n">
        <v>16</v>
      </c>
      <c r="C28926" s="7" t="n">
        <v>0</v>
      </c>
    </row>
    <row r="28927" spans="1:6">
      <c r="A28927" t="s">
        <v>4</v>
      </c>
      <c r="B28927" s="4" t="s">
        <v>5</v>
      </c>
      <c r="C28927" s="4" t="s">
        <v>8</v>
      </c>
      <c r="D28927" s="4" t="s">
        <v>8</v>
      </c>
      <c r="E28927" s="4" t="s">
        <v>8</v>
      </c>
      <c r="F28927" s="4" t="s">
        <v>8</v>
      </c>
    </row>
    <row r="28928" spans="1:6">
      <c r="A28928" t="n">
        <v>244241</v>
      </c>
      <c r="B28928" s="11" t="n">
        <v>14</v>
      </c>
      <c r="C28928" s="7" t="n">
        <v>0</v>
      </c>
      <c r="D28928" s="7" t="n">
        <v>0</v>
      </c>
      <c r="E28928" s="7" t="n">
        <v>32</v>
      </c>
      <c r="F28928" s="7" t="n">
        <v>0</v>
      </c>
    </row>
    <row r="28929" spans="1:6">
      <c r="A28929" t="s">
        <v>4</v>
      </c>
      <c r="B28929" s="4" t="s">
        <v>5</v>
      </c>
      <c r="C28929" s="4" t="s">
        <v>8</v>
      </c>
      <c r="D28929" s="4" t="s">
        <v>7</v>
      </c>
      <c r="E28929" s="4" t="s">
        <v>8</v>
      </c>
      <c r="F28929" s="4" t="s">
        <v>9</v>
      </c>
      <c r="G28929" s="4" t="s">
        <v>9</v>
      </c>
      <c r="H28929" s="4" t="s">
        <v>9</v>
      </c>
      <c r="I28929" s="4" t="s">
        <v>9</v>
      </c>
      <c r="J28929" s="4" t="s">
        <v>9</v>
      </c>
      <c r="K28929" s="4" t="s">
        <v>9</v>
      </c>
      <c r="L28929" s="4" t="s">
        <v>9</v>
      </c>
      <c r="M28929" s="4" t="s">
        <v>9</v>
      </c>
      <c r="N28929" s="4" t="s">
        <v>9</v>
      </c>
      <c r="O28929" s="4" t="s">
        <v>9</v>
      </c>
      <c r="P28929" s="4" t="s">
        <v>9</v>
      </c>
      <c r="Q28929" s="4" t="s">
        <v>9</v>
      </c>
      <c r="R28929" s="4" t="s">
        <v>9</v>
      </c>
      <c r="S28929" s="4" t="s">
        <v>9</v>
      </c>
      <c r="T28929" s="4" t="s">
        <v>9</v>
      </c>
      <c r="U28929" s="4" t="s">
        <v>9</v>
      </c>
    </row>
    <row r="28930" spans="1:6">
      <c r="A28930" t="n">
        <v>244246</v>
      </c>
      <c r="B28930" s="51" t="n">
        <v>36</v>
      </c>
      <c r="C28930" s="7" t="n">
        <v>8</v>
      </c>
      <c r="D28930" s="7" t="n">
        <v>13</v>
      </c>
      <c r="E28930" s="7" t="n">
        <v>0</v>
      </c>
      <c r="F28930" s="7" t="s">
        <v>579</v>
      </c>
      <c r="G28930" s="7" t="s">
        <v>15</v>
      </c>
      <c r="H28930" s="7" t="s">
        <v>15</v>
      </c>
      <c r="I28930" s="7" t="s">
        <v>15</v>
      </c>
      <c r="J28930" s="7" t="s">
        <v>15</v>
      </c>
      <c r="K28930" s="7" t="s">
        <v>15</v>
      </c>
      <c r="L28930" s="7" t="s">
        <v>15</v>
      </c>
      <c r="M28930" s="7" t="s">
        <v>15</v>
      </c>
      <c r="N28930" s="7" t="s">
        <v>15</v>
      </c>
      <c r="O28930" s="7" t="s">
        <v>15</v>
      </c>
      <c r="P28930" s="7" t="s">
        <v>15</v>
      </c>
      <c r="Q28930" s="7" t="s">
        <v>15</v>
      </c>
      <c r="R28930" s="7" t="s">
        <v>15</v>
      </c>
      <c r="S28930" s="7" t="s">
        <v>15</v>
      </c>
      <c r="T28930" s="7" t="s">
        <v>15</v>
      </c>
      <c r="U28930" s="7" t="s">
        <v>15</v>
      </c>
    </row>
    <row r="28931" spans="1:6">
      <c r="A28931" t="s">
        <v>4</v>
      </c>
      <c r="B28931" s="4" t="s">
        <v>5</v>
      </c>
      <c r="C28931" s="4" t="s">
        <v>8</v>
      </c>
      <c r="D28931" s="4" t="s">
        <v>7</v>
      </c>
      <c r="E28931" s="4" t="s">
        <v>8</v>
      </c>
      <c r="F28931" s="4" t="s">
        <v>9</v>
      </c>
      <c r="G28931" s="4" t="s">
        <v>9</v>
      </c>
      <c r="H28931" s="4" t="s">
        <v>9</v>
      </c>
      <c r="I28931" s="4" t="s">
        <v>9</v>
      </c>
      <c r="J28931" s="4" t="s">
        <v>9</v>
      </c>
      <c r="K28931" s="4" t="s">
        <v>9</v>
      </c>
      <c r="L28931" s="4" t="s">
        <v>9</v>
      </c>
      <c r="M28931" s="4" t="s">
        <v>9</v>
      </c>
      <c r="N28931" s="4" t="s">
        <v>9</v>
      </c>
      <c r="O28931" s="4" t="s">
        <v>9</v>
      </c>
      <c r="P28931" s="4" t="s">
        <v>9</v>
      </c>
      <c r="Q28931" s="4" t="s">
        <v>9</v>
      </c>
      <c r="R28931" s="4" t="s">
        <v>9</v>
      </c>
      <c r="S28931" s="4" t="s">
        <v>9</v>
      </c>
      <c r="T28931" s="4" t="s">
        <v>9</v>
      </c>
      <c r="U28931" s="4" t="s">
        <v>9</v>
      </c>
    </row>
    <row r="28932" spans="1:6">
      <c r="A28932" t="n">
        <v>244276</v>
      </c>
      <c r="B28932" s="51" t="n">
        <v>36</v>
      </c>
      <c r="C28932" s="7" t="n">
        <v>8</v>
      </c>
      <c r="D28932" s="7" t="n">
        <v>12</v>
      </c>
      <c r="E28932" s="7" t="n">
        <v>0</v>
      </c>
      <c r="F28932" s="7" t="s">
        <v>245</v>
      </c>
      <c r="G28932" s="7" t="s">
        <v>15</v>
      </c>
      <c r="H28932" s="7" t="s">
        <v>15</v>
      </c>
      <c r="I28932" s="7" t="s">
        <v>15</v>
      </c>
      <c r="J28932" s="7" t="s">
        <v>15</v>
      </c>
      <c r="K28932" s="7" t="s">
        <v>15</v>
      </c>
      <c r="L28932" s="7" t="s">
        <v>15</v>
      </c>
      <c r="M28932" s="7" t="s">
        <v>15</v>
      </c>
      <c r="N28932" s="7" t="s">
        <v>15</v>
      </c>
      <c r="O28932" s="7" t="s">
        <v>15</v>
      </c>
      <c r="P28932" s="7" t="s">
        <v>15</v>
      </c>
      <c r="Q28932" s="7" t="s">
        <v>15</v>
      </c>
      <c r="R28932" s="7" t="s">
        <v>15</v>
      </c>
      <c r="S28932" s="7" t="s">
        <v>15</v>
      </c>
      <c r="T28932" s="7" t="s">
        <v>15</v>
      </c>
      <c r="U28932" s="7" t="s">
        <v>15</v>
      </c>
    </row>
    <row r="28933" spans="1:6">
      <c r="A28933" t="s">
        <v>4</v>
      </c>
      <c r="B28933" s="4" t="s">
        <v>5</v>
      </c>
      <c r="C28933" s="4" t="s">
        <v>8</v>
      </c>
      <c r="D28933" s="4" t="s">
        <v>7</v>
      </c>
      <c r="E28933" s="4" t="s">
        <v>8</v>
      </c>
      <c r="F28933" s="4" t="s">
        <v>9</v>
      </c>
      <c r="G28933" s="4" t="s">
        <v>9</v>
      </c>
      <c r="H28933" s="4" t="s">
        <v>9</v>
      </c>
      <c r="I28933" s="4" t="s">
        <v>9</v>
      </c>
      <c r="J28933" s="4" t="s">
        <v>9</v>
      </c>
      <c r="K28933" s="4" t="s">
        <v>9</v>
      </c>
      <c r="L28933" s="4" t="s">
        <v>9</v>
      </c>
      <c r="M28933" s="4" t="s">
        <v>9</v>
      </c>
      <c r="N28933" s="4" t="s">
        <v>9</v>
      </c>
      <c r="O28933" s="4" t="s">
        <v>9</v>
      </c>
      <c r="P28933" s="4" t="s">
        <v>9</v>
      </c>
      <c r="Q28933" s="4" t="s">
        <v>9</v>
      </c>
      <c r="R28933" s="4" t="s">
        <v>9</v>
      </c>
      <c r="S28933" s="4" t="s">
        <v>9</v>
      </c>
      <c r="T28933" s="4" t="s">
        <v>9</v>
      </c>
      <c r="U28933" s="4" t="s">
        <v>9</v>
      </c>
    </row>
    <row r="28934" spans="1:6">
      <c r="A28934" t="n">
        <v>244306</v>
      </c>
      <c r="B28934" s="51" t="n">
        <v>36</v>
      </c>
      <c r="C28934" s="7" t="n">
        <v>8</v>
      </c>
      <c r="D28934" s="7" t="n">
        <v>107</v>
      </c>
      <c r="E28934" s="7" t="n">
        <v>0</v>
      </c>
      <c r="F28934" s="7" t="s">
        <v>248</v>
      </c>
      <c r="G28934" s="7" t="s">
        <v>15</v>
      </c>
      <c r="H28934" s="7" t="s">
        <v>15</v>
      </c>
      <c r="I28934" s="7" t="s">
        <v>15</v>
      </c>
      <c r="J28934" s="7" t="s">
        <v>15</v>
      </c>
      <c r="K28934" s="7" t="s">
        <v>15</v>
      </c>
      <c r="L28934" s="7" t="s">
        <v>15</v>
      </c>
      <c r="M28934" s="7" t="s">
        <v>15</v>
      </c>
      <c r="N28934" s="7" t="s">
        <v>15</v>
      </c>
      <c r="O28934" s="7" t="s">
        <v>15</v>
      </c>
      <c r="P28934" s="7" t="s">
        <v>15</v>
      </c>
      <c r="Q28934" s="7" t="s">
        <v>15</v>
      </c>
      <c r="R28934" s="7" t="s">
        <v>15</v>
      </c>
      <c r="S28934" s="7" t="s">
        <v>15</v>
      </c>
      <c r="T28934" s="7" t="s">
        <v>15</v>
      </c>
      <c r="U28934" s="7" t="s">
        <v>15</v>
      </c>
    </row>
    <row r="28935" spans="1:6">
      <c r="A28935" t="s">
        <v>4</v>
      </c>
      <c r="B28935" s="4" t="s">
        <v>5</v>
      </c>
      <c r="C28935" s="4" t="s">
        <v>8</v>
      </c>
      <c r="D28935" s="4" t="s">
        <v>7</v>
      </c>
      <c r="E28935" s="4" t="s">
        <v>8</v>
      </c>
      <c r="F28935" s="4" t="s">
        <v>9</v>
      </c>
      <c r="G28935" s="4" t="s">
        <v>9</v>
      </c>
      <c r="H28935" s="4" t="s">
        <v>9</v>
      </c>
      <c r="I28935" s="4" t="s">
        <v>9</v>
      </c>
      <c r="J28935" s="4" t="s">
        <v>9</v>
      </c>
      <c r="K28935" s="4" t="s">
        <v>9</v>
      </c>
      <c r="L28935" s="4" t="s">
        <v>9</v>
      </c>
      <c r="M28935" s="4" t="s">
        <v>9</v>
      </c>
      <c r="N28935" s="4" t="s">
        <v>9</v>
      </c>
      <c r="O28935" s="4" t="s">
        <v>9</v>
      </c>
      <c r="P28935" s="4" t="s">
        <v>9</v>
      </c>
      <c r="Q28935" s="4" t="s">
        <v>9</v>
      </c>
      <c r="R28935" s="4" t="s">
        <v>9</v>
      </c>
      <c r="S28935" s="4" t="s">
        <v>9</v>
      </c>
      <c r="T28935" s="4" t="s">
        <v>9</v>
      </c>
      <c r="U28935" s="4" t="s">
        <v>9</v>
      </c>
    </row>
    <row r="28936" spans="1:6">
      <c r="A28936" t="n">
        <v>244339</v>
      </c>
      <c r="B28936" s="51" t="n">
        <v>36</v>
      </c>
      <c r="C28936" s="7" t="n">
        <v>8</v>
      </c>
      <c r="D28936" s="7" t="n">
        <v>108</v>
      </c>
      <c r="E28936" s="7" t="n">
        <v>0</v>
      </c>
      <c r="F28936" s="7" t="s">
        <v>248</v>
      </c>
      <c r="G28936" s="7" t="s">
        <v>15</v>
      </c>
      <c r="H28936" s="7" t="s">
        <v>15</v>
      </c>
      <c r="I28936" s="7" t="s">
        <v>15</v>
      </c>
      <c r="J28936" s="7" t="s">
        <v>15</v>
      </c>
      <c r="K28936" s="7" t="s">
        <v>15</v>
      </c>
      <c r="L28936" s="7" t="s">
        <v>15</v>
      </c>
      <c r="M28936" s="7" t="s">
        <v>15</v>
      </c>
      <c r="N28936" s="7" t="s">
        <v>15</v>
      </c>
      <c r="O28936" s="7" t="s">
        <v>15</v>
      </c>
      <c r="P28936" s="7" t="s">
        <v>15</v>
      </c>
      <c r="Q28936" s="7" t="s">
        <v>15</v>
      </c>
      <c r="R28936" s="7" t="s">
        <v>15</v>
      </c>
      <c r="S28936" s="7" t="s">
        <v>15</v>
      </c>
      <c r="T28936" s="7" t="s">
        <v>15</v>
      </c>
      <c r="U28936" s="7" t="s">
        <v>15</v>
      </c>
    </row>
    <row r="28937" spans="1:6">
      <c r="A28937" t="s">
        <v>4</v>
      </c>
      <c r="B28937" s="4" t="s">
        <v>5</v>
      </c>
      <c r="C28937" s="4" t="s">
        <v>8</v>
      </c>
      <c r="D28937" s="4" t="s">
        <v>7</v>
      </c>
      <c r="E28937" s="4" t="s">
        <v>8</v>
      </c>
      <c r="F28937" s="4" t="s">
        <v>9</v>
      </c>
      <c r="G28937" s="4" t="s">
        <v>9</v>
      </c>
      <c r="H28937" s="4" t="s">
        <v>9</v>
      </c>
      <c r="I28937" s="4" t="s">
        <v>9</v>
      </c>
      <c r="J28937" s="4" t="s">
        <v>9</v>
      </c>
      <c r="K28937" s="4" t="s">
        <v>9</v>
      </c>
      <c r="L28937" s="4" t="s">
        <v>9</v>
      </c>
      <c r="M28937" s="4" t="s">
        <v>9</v>
      </c>
      <c r="N28937" s="4" t="s">
        <v>9</v>
      </c>
      <c r="O28937" s="4" t="s">
        <v>9</v>
      </c>
      <c r="P28937" s="4" t="s">
        <v>9</v>
      </c>
      <c r="Q28937" s="4" t="s">
        <v>9</v>
      </c>
      <c r="R28937" s="4" t="s">
        <v>9</v>
      </c>
      <c r="S28937" s="4" t="s">
        <v>9</v>
      </c>
      <c r="T28937" s="4" t="s">
        <v>9</v>
      </c>
      <c r="U28937" s="4" t="s">
        <v>9</v>
      </c>
    </row>
    <row r="28938" spans="1:6">
      <c r="A28938" t="n">
        <v>244372</v>
      </c>
      <c r="B28938" s="51" t="n">
        <v>36</v>
      </c>
      <c r="C28938" s="7" t="n">
        <v>8</v>
      </c>
      <c r="D28938" s="7" t="n">
        <v>90</v>
      </c>
      <c r="E28938" s="7" t="n">
        <v>0</v>
      </c>
      <c r="F28938" s="7" t="s">
        <v>248</v>
      </c>
      <c r="G28938" s="7" t="s">
        <v>15</v>
      </c>
      <c r="H28938" s="7" t="s">
        <v>15</v>
      </c>
      <c r="I28938" s="7" t="s">
        <v>15</v>
      </c>
      <c r="J28938" s="7" t="s">
        <v>15</v>
      </c>
      <c r="K28938" s="7" t="s">
        <v>15</v>
      </c>
      <c r="L28938" s="7" t="s">
        <v>15</v>
      </c>
      <c r="M28938" s="7" t="s">
        <v>15</v>
      </c>
      <c r="N28938" s="7" t="s">
        <v>15</v>
      </c>
      <c r="O28938" s="7" t="s">
        <v>15</v>
      </c>
      <c r="P28938" s="7" t="s">
        <v>15</v>
      </c>
      <c r="Q28938" s="7" t="s">
        <v>15</v>
      </c>
      <c r="R28938" s="7" t="s">
        <v>15</v>
      </c>
      <c r="S28938" s="7" t="s">
        <v>15</v>
      </c>
      <c r="T28938" s="7" t="s">
        <v>15</v>
      </c>
      <c r="U28938" s="7" t="s">
        <v>15</v>
      </c>
    </row>
    <row r="28939" spans="1:6">
      <c r="A28939" t="s">
        <v>4</v>
      </c>
      <c r="B28939" s="4" t="s">
        <v>5</v>
      </c>
      <c r="C28939" s="4" t="s">
        <v>8</v>
      </c>
      <c r="D28939" s="4" t="s">
        <v>7</v>
      </c>
      <c r="E28939" s="4" t="s">
        <v>8</v>
      </c>
      <c r="F28939" s="4" t="s">
        <v>9</v>
      </c>
      <c r="G28939" s="4" t="s">
        <v>9</v>
      </c>
      <c r="H28939" s="4" t="s">
        <v>9</v>
      </c>
      <c r="I28939" s="4" t="s">
        <v>9</v>
      </c>
      <c r="J28939" s="4" t="s">
        <v>9</v>
      </c>
      <c r="K28939" s="4" t="s">
        <v>9</v>
      </c>
      <c r="L28939" s="4" t="s">
        <v>9</v>
      </c>
      <c r="M28939" s="4" t="s">
        <v>9</v>
      </c>
      <c r="N28939" s="4" t="s">
        <v>9</v>
      </c>
      <c r="O28939" s="4" t="s">
        <v>9</v>
      </c>
      <c r="P28939" s="4" t="s">
        <v>9</v>
      </c>
      <c r="Q28939" s="4" t="s">
        <v>9</v>
      </c>
      <c r="R28939" s="4" t="s">
        <v>9</v>
      </c>
      <c r="S28939" s="4" t="s">
        <v>9</v>
      </c>
      <c r="T28939" s="4" t="s">
        <v>9</v>
      </c>
      <c r="U28939" s="4" t="s">
        <v>9</v>
      </c>
    </row>
    <row r="28940" spans="1:6">
      <c r="A28940" t="n">
        <v>244405</v>
      </c>
      <c r="B28940" s="51" t="n">
        <v>36</v>
      </c>
      <c r="C28940" s="7" t="n">
        <v>8</v>
      </c>
      <c r="D28940" s="7" t="n">
        <v>94</v>
      </c>
      <c r="E28940" s="7" t="n">
        <v>0</v>
      </c>
      <c r="F28940" s="7" t="s">
        <v>248</v>
      </c>
      <c r="G28940" s="7" t="s">
        <v>15</v>
      </c>
      <c r="H28940" s="7" t="s">
        <v>15</v>
      </c>
      <c r="I28940" s="7" t="s">
        <v>15</v>
      </c>
      <c r="J28940" s="7" t="s">
        <v>15</v>
      </c>
      <c r="K28940" s="7" t="s">
        <v>15</v>
      </c>
      <c r="L28940" s="7" t="s">
        <v>15</v>
      </c>
      <c r="M28940" s="7" t="s">
        <v>15</v>
      </c>
      <c r="N28940" s="7" t="s">
        <v>15</v>
      </c>
      <c r="O28940" s="7" t="s">
        <v>15</v>
      </c>
      <c r="P28940" s="7" t="s">
        <v>15</v>
      </c>
      <c r="Q28940" s="7" t="s">
        <v>15</v>
      </c>
      <c r="R28940" s="7" t="s">
        <v>15</v>
      </c>
      <c r="S28940" s="7" t="s">
        <v>15</v>
      </c>
      <c r="T28940" s="7" t="s">
        <v>15</v>
      </c>
      <c r="U28940" s="7" t="s">
        <v>15</v>
      </c>
    </row>
    <row r="28941" spans="1:6">
      <c r="A28941" t="s">
        <v>4</v>
      </c>
      <c r="B28941" s="4" t="s">
        <v>5</v>
      </c>
      <c r="C28941" s="4" t="s">
        <v>8</v>
      </c>
      <c r="D28941" s="4" t="s">
        <v>7</v>
      </c>
      <c r="E28941" s="4" t="s">
        <v>8</v>
      </c>
      <c r="F28941" s="4" t="s">
        <v>9</v>
      </c>
      <c r="G28941" s="4" t="s">
        <v>9</v>
      </c>
      <c r="H28941" s="4" t="s">
        <v>9</v>
      </c>
      <c r="I28941" s="4" t="s">
        <v>9</v>
      </c>
      <c r="J28941" s="4" t="s">
        <v>9</v>
      </c>
      <c r="K28941" s="4" t="s">
        <v>9</v>
      </c>
      <c r="L28941" s="4" t="s">
        <v>9</v>
      </c>
      <c r="M28941" s="4" t="s">
        <v>9</v>
      </c>
      <c r="N28941" s="4" t="s">
        <v>9</v>
      </c>
      <c r="O28941" s="4" t="s">
        <v>9</v>
      </c>
      <c r="P28941" s="4" t="s">
        <v>9</v>
      </c>
      <c r="Q28941" s="4" t="s">
        <v>9</v>
      </c>
      <c r="R28941" s="4" t="s">
        <v>9</v>
      </c>
      <c r="S28941" s="4" t="s">
        <v>9</v>
      </c>
      <c r="T28941" s="4" t="s">
        <v>9</v>
      </c>
      <c r="U28941" s="4" t="s">
        <v>9</v>
      </c>
    </row>
    <row r="28942" spans="1:6">
      <c r="A28942" t="n">
        <v>244438</v>
      </c>
      <c r="B28942" s="51" t="n">
        <v>36</v>
      </c>
      <c r="C28942" s="7" t="n">
        <v>8</v>
      </c>
      <c r="D28942" s="7" t="n">
        <v>106</v>
      </c>
      <c r="E28942" s="7" t="n">
        <v>0</v>
      </c>
      <c r="F28942" s="7" t="s">
        <v>248</v>
      </c>
      <c r="G28942" s="7" t="s">
        <v>15</v>
      </c>
      <c r="H28942" s="7" t="s">
        <v>15</v>
      </c>
      <c r="I28942" s="7" t="s">
        <v>15</v>
      </c>
      <c r="J28942" s="7" t="s">
        <v>15</v>
      </c>
      <c r="K28942" s="7" t="s">
        <v>15</v>
      </c>
      <c r="L28942" s="7" t="s">
        <v>15</v>
      </c>
      <c r="M28942" s="7" t="s">
        <v>15</v>
      </c>
      <c r="N28942" s="7" t="s">
        <v>15</v>
      </c>
      <c r="O28942" s="7" t="s">
        <v>15</v>
      </c>
      <c r="P28942" s="7" t="s">
        <v>15</v>
      </c>
      <c r="Q28942" s="7" t="s">
        <v>15</v>
      </c>
      <c r="R28942" s="7" t="s">
        <v>15</v>
      </c>
      <c r="S28942" s="7" t="s">
        <v>15</v>
      </c>
      <c r="T28942" s="7" t="s">
        <v>15</v>
      </c>
      <c r="U28942" s="7" t="s">
        <v>15</v>
      </c>
    </row>
    <row r="28943" spans="1:6">
      <c r="A28943" t="s">
        <v>4</v>
      </c>
      <c r="B28943" s="4" t="s">
        <v>5</v>
      </c>
      <c r="C28943" s="4" t="s">
        <v>8</v>
      </c>
      <c r="D28943" s="4" t="s">
        <v>9</v>
      </c>
    </row>
    <row r="28944" spans="1:6">
      <c r="A28944" t="n">
        <v>244471</v>
      </c>
      <c r="B28944" s="9" t="n">
        <v>2</v>
      </c>
      <c r="C28944" s="7" t="n">
        <v>10</v>
      </c>
      <c r="D28944" s="7" t="s">
        <v>191</v>
      </c>
    </row>
    <row r="28945" spans="1:21">
      <c r="A28945" t="s">
        <v>4</v>
      </c>
      <c r="B28945" s="4" t="s">
        <v>5</v>
      </c>
      <c r="C28945" s="4" t="s">
        <v>8</v>
      </c>
      <c r="D28945" s="4" t="s">
        <v>9</v>
      </c>
      <c r="E28945" s="4" t="s">
        <v>7</v>
      </c>
    </row>
    <row r="28946" spans="1:21">
      <c r="A28946" t="n">
        <v>244497</v>
      </c>
      <c r="B28946" s="18" t="n">
        <v>94</v>
      </c>
      <c r="C28946" s="7" t="n">
        <v>0</v>
      </c>
      <c r="D28946" s="7" t="s">
        <v>374</v>
      </c>
      <c r="E28946" s="7" t="n">
        <v>1</v>
      </c>
    </row>
    <row r="28947" spans="1:21">
      <c r="A28947" t="s">
        <v>4</v>
      </c>
      <c r="B28947" s="4" t="s">
        <v>5</v>
      </c>
      <c r="C28947" s="4" t="s">
        <v>8</v>
      </c>
      <c r="D28947" s="4" t="s">
        <v>9</v>
      </c>
      <c r="E28947" s="4" t="s">
        <v>7</v>
      </c>
    </row>
    <row r="28948" spans="1:21">
      <c r="A28948" t="n">
        <v>244515</v>
      </c>
      <c r="B28948" s="18" t="n">
        <v>94</v>
      </c>
      <c r="C28948" s="7" t="n">
        <v>0</v>
      </c>
      <c r="D28948" s="7" t="s">
        <v>374</v>
      </c>
      <c r="E28948" s="7" t="n">
        <v>2</v>
      </c>
    </row>
    <row r="28949" spans="1:21">
      <c r="A28949" t="s">
        <v>4</v>
      </c>
      <c r="B28949" s="4" t="s">
        <v>5</v>
      </c>
      <c r="C28949" s="4" t="s">
        <v>8</v>
      </c>
      <c r="D28949" s="4" t="s">
        <v>9</v>
      </c>
      <c r="E28949" s="4" t="s">
        <v>7</v>
      </c>
    </row>
    <row r="28950" spans="1:21">
      <c r="A28950" t="n">
        <v>244533</v>
      </c>
      <c r="B28950" s="18" t="n">
        <v>94</v>
      </c>
      <c r="C28950" s="7" t="n">
        <v>1</v>
      </c>
      <c r="D28950" s="7" t="s">
        <v>374</v>
      </c>
      <c r="E28950" s="7" t="n">
        <v>4</v>
      </c>
    </row>
    <row r="28951" spans="1:21">
      <c r="A28951" t="s">
        <v>4</v>
      </c>
      <c r="B28951" s="4" t="s">
        <v>5</v>
      </c>
      <c r="C28951" s="4" t="s">
        <v>8</v>
      </c>
      <c r="D28951" s="4" t="s">
        <v>9</v>
      </c>
    </row>
    <row r="28952" spans="1:21">
      <c r="A28952" t="n">
        <v>244551</v>
      </c>
      <c r="B28952" s="18" t="n">
        <v>94</v>
      </c>
      <c r="C28952" s="7" t="n">
        <v>5</v>
      </c>
      <c r="D28952" s="7" t="s">
        <v>374</v>
      </c>
    </row>
    <row r="28953" spans="1:21">
      <c r="A28953" t="s">
        <v>4</v>
      </c>
      <c r="B28953" s="4" t="s">
        <v>5</v>
      </c>
      <c r="C28953" s="4" t="s">
        <v>8</v>
      </c>
      <c r="D28953" s="4" t="s">
        <v>9</v>
      </c>
      <c r="E28953" s="4" t="s">
        <v>7</v>
      </c>
    </row>
    <row r="28954" spans="1:21">
      <c r="A28954" t="n">
        <v>244567</v>
      </c>
      <c r="B28954" s="18" t="n">
        <v>94</v>
      </c>
      <c r="C28954" s="7" t="n">
        <v>0</v>
      </c>
      <c r="D28954" s="7" t="s">
        <v>23</v>
      </c>
      <c r="E28954" s="7" t="n">
        <v>1</v>
      </c>
    </row>
    <row r="28955" spans="1:21">
      <c r="A28955" t="s">
        <v>4</v>
      </c>
      <c r="B28955" s="4" t="s">
        <v>5</v>
      </c>
      <c r="C28955" s="4" t="s">
        <v>8</v>
      </c>
      <c r="D28955" s="4" t="s">
        <v>9</v>
      </c>
      <c r="E28955" s="4" t="s">
        <v>7</v>
      </c>
    </row>
    <row r="28956" spans="1:21">
      <c r="A28956" t="n">
        <v>244579</v>
      </c>
      <c r="B28956" s="18" t="n">
        <v>94</v>
      </c>
      <c r="C28956" s="7" t="n">
        <v>0</v>
      </c>
      <c r="D28956" s="7" t="s">
        <v>23</v>
      </c>
      <c r="E28956" s="7" t="n">
        <v>2</v>
      </c>
    </row>
    <row r="28957" spans="1:21">
      <c r="A28957" t="s">
        <v>4</v>
      </c>
      <c r="B28957" s="4" t="s">
        <v>5</v>
      </c>
      <c r="C28957" s="4" t="s">
        <v>8</v>
      </c>
      <c r="D28957" s="4" t="s">
        <v>9</v>
      </c>
      <c r="E28957" s="4" t="s">
        <v>7</v>
      </c>
    </row>
    <row r="28958" spans="1:21">
      <c r="A28958" t="n">
        <v>244591</v>
      </c>
      <c r="B28958" s="18" t="n">
        <v>94</v>
      </c>
      <c r="C28958" s="7" t="n">
        <v>1</v>
      </c>
      <c r="D28958" s="7" t="s">
        <v>23</v>
      </c>
      <c r="E28958" s="7" t="n">
        <v>4</v>
      </c>
    </row>
    <row r="28959" spans="1:21">
      <c r="A28959" t="s">
        <v>4</v>
      </c>
      <c r="B28959" s="4" t="s">
        <v>5</v>
      </c>
      <c r="C28959" s="4" t="s">
        <v>8</v>
      </c>
      <c r="D28959" s="4" t="s">
        <v>9</v>
      </c>
      <c r="E28959" s="4" t="s">
        <v>7</v>
      </c>
    </row>
    <row r="28960" spans="1:21">
      <c r="A28960" t="n">
        <v>244603</v>
      </c>
      <c r="B28960" s="18" t="n">
        <v>94</v>
      </c>
      <c r="C28960" s="7" t="n">
        <v>0</v>
      </c>
      <c r="D28960" s="7" t="s">
        <v>24</v>
      </c>
      <c r="E28960" s="7" t="n">
        <v>1</v>
      </c>
    </row>
    <row r="28961" spans="1:5">
      <c r="A28961" t="s">
        <v>4</v>
      </c>
      <c r="B28961" s="4" t="s">
        <v>5</v>
      </c>
      <c r="C28961" s="4" t="s">
        <v>8</v>
      </c>
      <c r="D28961" s="4" t="s">
        <v>9</v>
      </c>
      <c r="E28961" s="4" t="s">
        <v>7</v>
      </c>
    </row>
    <row r="28962" spans="1:5">
      <c r="A28962" t="n">
        <v>244615</v>
      </c>
      <c r="B28962" s="18" t="n">
        <v>94</v>
      </c>
      <c r="C28962" s="7" t="n">
        <v>0</v>
      </c>
      <c r="D28962" s="7" t="s">
        <v>24</v>
      </c>
      <c r="E28962" s="7" t="n">
        <v>2</v>
      </c>
    </row>
    <row r="28963" spans="1:5">
      <c r="A28963" t="s">
        <v>4</v>
      </c>
      <c r="B28963" s="4" t="s">
        <v>5</v>
      </c>
      <c r="C28963" s="4" t="s">
        <v>8</v>
      </c>
      <c r="D28963" s="4" t="s">
        <v>9</v>
      </c>
      <c r="E28963" s="4" t="s">
        <v>7</v>
      </c>
    </row>
    <row r="28964" spans="1:5">
      <c r="A28964" t="n">
        <v>244627</v>
      </c>
      <c r="B28964" s="18" t="n">
        <v>94</v>
      </c>
      <c r="C28964" s="7" t="n">
        <v>1</v>
      </c>
      <c r="D28964" s="7" t="s">
        <v>24</v>
      </c>
      <c r="E28964" s="7" t="n">
        <v>4</v>
      </c>
    </row>
    <row r="28965" spans="1:5">
      <c r="A28965" t="s">
        <v>4</v>
      </c>
      <c r="B28965" s="4" t="s">
        <v>5</v>
      </c>
      <c r="C28965" s="4" t="s">
        <v>8</v>
      </c>
      <c r="D28965" s="4" t="s">
        <v>9</v>
      </c>
      <c r="E28965" s="4" t="s">
        <v>7</v>
      </c>
    </row>
    <row r="28966" spans="1:5">
      <c r="A28966" t="n">
        <v>244639</v>
      </c>
      <c r="B28966" s="18" t="n">
        <v>94</v>
      </c>
      <c r="C28966" s="7" t="n">
        <v>0</v>
      </c>
      <c r="D28966" s="7" t="s">
        <v>25</v>
      </c>
      <c r="E28966" s="7" t="n">
        <v>1</v>
      </c>
    </row>
    <row r="28967" spans="1:5">
      <c r="A28967" t="s">
        <v>4</v>
      </c>
      <c r="B28967" s="4" t="s">
        <v>5</v>
      </c>
      <c r="C28967" s="4" t="s">
        <v>8</v>
      </c>
      <c r="D28967" s="4" t="s">
        <v>9</v>
      </c>
      <c r="E28967" s="4" t="s">
        <v>7</v>
      </c>
    </row>
    <row r="28968" spans="1:5">
      <c r="A28968" t="n">
        <v>244651</v>
      </c>
      <c r="B28968" s="18" t="n">
        <v>94</v>
      </c>
      <c r="C28968" s="7" t="n">
        <v>0</v>
      </c>
      <c r="D28968" s="7" t="s">
        <v>25</v>
      </c>
      <c r="E28968" s="7" t="n">
        <v>2</v>
      </c>
    </row>
    <row r="28969" spans="1:5">
      <c r="A28969" t="s">
        <v>4</v>
      </c>
      <c r="B28969" s="4" t="s">
        <v>5</v>
      </c>
      <c r="C28969" s="4" t="s">
        <v>8</v>
      </c>
      <c r="D28969" s="4" t="s">
        <v>9</v>
      </c>
      <c r="E28969" s="4" t="s">
        <v>7</v>
      </c>
    </row>
    <row r="28970" spans="1:5">
      <c r="A28970" t="n">
        <v>244663</v>
      </c>
      <c r="B28970" s="18" t="n">
        <v>94</v>
      </c>
      <c r="C28970" s="7" t="n">
        <v>1</v>
      </c>
      <c r="D28970" s="7" t="s">
        <v>25</v>
      </c>
      <c r="E28970" s="7" t="n">
        <v>4</v>
      </c>
    </row>
    <row r="28971" spans="1:5">
      <c r="A28971" t="s">
        <v>4</v>
      </c>
      <c r="B28971" s="4" t="s">
        <v>5</v>
      </c>
      <c r="C28971" s="4" t="s">
        <v>8</v>
      </c>
      <c r="D28971" s="4" t="s">
        <v>9</v>
      </c>
      <c r="E28971" s="4" t="s">
        <v>7</v>
      </c>
    </row>
    <row r="28972" spans="1:5">
      <c r="A28972" t="n">
        <v>244675</v>
      </c>
      <c r="B28972" s="18" t="n">
        <v>94</v>
      </c>
      <c r="C28972" s="7" t="n">
        <v>0</v>
      </c>
      <c r="D28972" s="7" t="s">
        <v>26</v>
      </c>
      <c r="E28972" s="7" t="n">
        <v>1</v>
      </c>
    </row>
    <row r="28973" spans="1:5">
      <c r="A28973" t="s">
        <v>4</v>
      </c>
      <c r="B28973" s="4" t="s">
        <v>5</v>
      </c>
      <c r="C28973" s="4" t="s">
        <v>8</v>
      </c>
      <c r="D28973" s="4" t="s">
        <v>9</v>
      </c>
      <c r="E28973" s="4" t="s">
        <v>7</v>
      </c>
    </row>
    <row r="28974" spans="1:5">
      <c r="A28974" t="n">
        <v>244687</v>
      </c>
      <c r="B28974" s="18" t="n">
        <v>94</v>
      </c>
      <c r="C28974" s="7" t="n">
        <v>0</v>
      </c>
      <c r="D28974" s="7" t="s">
        <v>26</v>
      </c>
      <c r="E28974" s="7" t="n">
        <v>2</v>
      </c>
    </row>
    <row r="28975" spans="1:5">
      <c r="A28975" t="s">
        <v>4</v>
      </c>
      <c r="B28975" s="4" t="s">
        <v>5</v>
      </c>
      <c r="C28975" s="4" t="s">
        <v>8</v>
      </c>
      <c r="D28975" s="4" t="s">
        <v>9</v>
      </c>
      <c r="E28975" s="4" t="s">
        <v>7</v>
      </c>
    </row>
    <row r="28976" spans="1:5">
      <c r="A28976" t="n">
        <v>244699</v>
      </c>
      <c r="B28976" s="18" t="n">
        <v>94</v>
      </c>
      <c r="C28976" s="7" t="n">
        <v>1</v>
      </c>
      <c r="D28976" s="7" t="s">
        <v>26</v>
      </c>
      <c r="E28976" s="7" t="n">
        <v>4</v>
      </c>
    </row>
    <row r="28977" spans="1:5">
      <c r="A28977" t="s">
        <v>4</v>
      </c>
      <c r="B28977" s="4" t="s">
        <v>5</v>
      </c>
      <c r="C28977" s="4" t="s">
        <v>9</v>
      </c>
      <c r="D28977" s="4" t="s">
        <v>9</v>
      </c>
    </row>
    <row r="28978" spans="1:5">
      <c r="A28978" t="n">
        <v>244711</v>
      </c>
      <c r="B28978" s="26" t="n">
        <v>70</v>
      </c>
      <c r="C28978" s="7" t="s">
        <v>53</v>
      </c>
      <c r="D28978" s="7" t="s">
        <v>59</v>
      </c>
    </row>
    <row r="28979" spans="1:5">
      <c r="A28979" t="s">
        <v>4</v>
      </c>
      <c r="B28979" s="4" t="s">
        <v>5</v>
      </c>
      <c r="C28979" s="4" t="s">
        <v>9</v>
      </c>
      <c r="D28979" s="4" t="s">
        <v>9</v>
      </c>
    </row>
    <row r="28980" spans="1:5">
      <c r="A28980" t="n">
        <v>244727</v>
      </c>
      <c r="B28980" s="26" t="n">
        <v>70</v>
      </c>
      <c r="C28980" s="7" t="s">
        <v>374</v>
      </c>
      <c r="D28980" s="7" t="s">
        <v>59</v>
      </c>
    </row>
    <row r="28981" spans="1:5">
      <c r="A28981" t="s">
        <v>4</v>
      </c>
      <c r="B28981" s="4" t="s">
        <v>5</v>
      </c>
      <c r="C28981" s="4" t="s">
        <v>9</v>
      </c>
      <c r="D28981" s="4" t="s">
        <v>9</v>
      </c>
    </row>
    <row r="28982" spans="1:5">
      <c r="A28982" t="n">
        <v>244749</v>
      </c>
      <c r="B28982" s="26" t="n">
        <v>70</v>
      </c>
      <c r="C28982" s="7" t="s">
        <v>23</v>
      </c>
      <c r="D28982" s="7" t="s">
        <v>59</v>
      </c>
    </row>
    <row r="28983" spans="1:5">
      <c r="A28983" t="s">
        <v>4</v>
      </c>
      <c r="B28983" s="4" t="s">
        <v>5</v>
      </c>
      <c r="C28983" s="4" t="s">
        <v>9</v>
      </c>
      <c r="D28983" s="4" t="s">
        <v>9</v>
      </c>
    </row>
    <row r="28984" spans="1:5">
      <c r="A28984" t="n">
        <v>244765</v>
      </c>
      <c r="B28984" s="26" t="n">
        <v>70</v>
      </c>
      <c r="C28984" s="7" t="s">
        <v>24</v>
      </c>
      <c r="D28984" s="7" t="s">
        <v>59</v>
      </c>
    </row>
    <row r="28985" spans="1:5">
      <c r="A28985" t="s">
        <v>4</v>
      </c>
      <c r="B28985" s="4" t="s">
        <v>5</v>
      </c>
      <c r="C28985" s="4" t="s">
        <v>9</v>
      </c>
      <c r="D28985" s="4" t="s">
        <v>9</v>
      </c>
    </row>
    <row r="28986" spans="1:5">
      <c r="A28986" t="n">
        <v>244781</v>
      </c>
      <c r="B28986" s="26" t="n">
        <v>70</v>
      </c>
      <c r="C28986" s="7" t="s">
        <v>25</v>
      </c>
      <c r="D28986" s="7" t="s">
        <v>59</v>
      </c>
    </row>
    <row r="28987" spans="1:5">
      <c r="A28987" t="s">
        <v>4</v>
      </c>
      <c r="B28987" s="4" t="s">
        <v>5</v>
      </c>
      <c r="C28987" s="4" t="s">
        <v>9</v>
      </c>
      <c r="D28987" s="4" t="s">
        <v>9</v>
      </c>
    </row>
    <row r="28988" spans="1:5">
      <c r="A28988" t="n">
        <v>244797</v>
      </c>
      <c r="B28988" s="26" t="n">
        <v>70</v>
      </c>
      <c r="C28988" s="7" t="s">
        <v>26</v>
      </c>
      <c r="D28988" s="7" t="s">
        <v>59</v>
      </c>
    </row>
    <row r="28989" spans="1:5">
      <c r="A28989" t="s">
        <v>4</v>
      </c>
      <c r="B28989" s="4" t="s">
        <v>5</v>
      </c>
      <c r="C28989" s="4" t="s">
        <v>8</v>
      </c>
      <c r="D28989" s="4" t="s">
        <v>9</v>
      </c>
    </row>
    <row r="28990" spans="1:5">
      <c r="A28990" t="n">
        <v>244813</v>
      </c>
      <c r="B28990" s="100" t="n">
        <v>38</v>
      </c>
      <c r="C28990" s="7" t="n">
        <v>0</v>
      </c>
      <c r="D28990" s="7" t="s">
        <v>1331</v>
      </c>
    </row>
    <row r="28991" spans="1:5">
      <c r="A28991" t="s">
        <v>4</v>
      </c>
      <c r="B28991" s="4" t="s">
        <v>5</v>
      </c>
      <c r="C28991" s="4" t="s">
        <v>8</v>
      </c>
      <c r="D28991" s="4" t="s">
        <v>7</v>
      </c>
      <c r="E28991" s="4" t="s">
        <v>9</v>
      </c>
      <c r="F28991" s="4" t="s">
        <v>9</v>
      </c>
      <c r="G28991" s="4" t="s">
        <v>14</v>
      </c>
      <c r="H28991" s="4" t="s">
        <v>14</v>
      </c>
      <c r="I28991" s="4" t="s">
        <v>14</v>
      </c>
      <c r="J28991" s="4" t="s">
        <v>14</v>
      </c>
      <c r="K28991" s="4" t="s">
        <v>14</v>
      </c>
      <c r="L28991" s="4" t="s">
        <v>14</v>
      </c>
      <c r="M28991" s="4" t="s">
        <v>14</v>
      </c>
      <c r="N28991" s="4" t="s">
        <v>14</v>
      </c>
      <c r="O28991" s="4" t="s">
        <v>14</v>
      </c>
    </row>
    <row r="28992" spans="1:5">
      <c r="A28992" t="n">
        <v>244824</v>
      </c>
      <c r="B28992" s="101" t="n">
        <v>37</v>
      </c>
      <c r="C28992" s="7" t="n">
        <v>0</v>
      </c>
      <c r="D28992" s="7" t="n">
        <v>12</v>
      </c>
      <c r="E28992" s="7" t="s">
        <v>1331</v>
      </c>
      <c r="F28992" s="7" t="s">
        <v>1332</v>
      </c>
      <c r="G28992" s="7" t="n">
        <v>0</v>
      </c>
      <c r="H28992" s="7" t="n">
        <v>0</v>
      </c>
      <c r="I28992" s="7" t="n">
        <v>0</v>
      </c>
      <c r="J28992" s="7" t="n">
        <v>0</v>
      </c>
      <c r="K28992" s="7" t="n">
        <v>0</v>
      </c>
      <c r="L28992" s="7" t="n">
        <v>0</v>
      </c>
      <c r="M28992" s="7" t="n">
        <v>1065353216</v>
      </c>
      <c r="N28992" s="7" t="n">
        <v>1065353216</v>
      </c>
      <c r="O28992" s="7" t="n">
        <v>1065353216</v>
      </c>
    </row>
    <row r="28993" spans="1:15">
      <c r="A28993" t="s">
        <v>4</v>
      </c>
      <c r="B28993" s="4" t="s">
        <v>5</v>
      </c>
      <c r="C28993" s="4" t="s">
        <v>8</v>
      </c>
      <c r="D28993" s="4" t="s">
        <v>7</v>
      </c>
      <c r="E28993" s="4" t="s">
        <v>9</v>
      </c>
      <c r="F28993" s="4" t="s">
        <v>9</v>
      </c>
      <c r="G28993" s="4" t="s">
        <v>8</v>
      </c>
    </row>
    <row r="28994" spans="1:15">
      <c r="A28994" t="n">
        <v>244884</v>
      </c>
      <c r="B28994" s="102" t="n">
        <v>32</v>
      </c>
      <c r="C28994" s="7" t="n">
        <v>0</v>
      </c>
      <c r="D28994" s="7" t="n">
        <v>12</v>
      </c>
      <c r="E28994" s="7" t="s">
        <v>15</v>
      </c>
      <c r="F28994" s="7" t="s">
        <v>1332</v>
      </c>
      <c r="G28994" s="7" t="n">
        <v>1</v>
      </c>
    </row>
    <row r="28995" spans="1:15">
      <c r="A28995" t="s">
        <v>4</v>
      </c>
      <c r="B28995" s="4" t="s">
        <v>5</v>
      </c>
      <c r="C28995" s="4" t="s">
        <v>7</v>
      </c>
      <c r="D28995" s="4" t="s">
        <v>8</v>
      </c>
      <c r="E28995" s="4" t="s">
        <v>8</v>
      </c>
      <c r="F28995" s="4" t="s">
        <v>9</v>
      </c>
    </row>
    <row r="28996" spans="1:15">
      <c r="A28996" t="n">
        <v>244901</v>
      </c>
      <c r="B28996" s="59" t="n">
        <v>47</v>
      </c>
      <c r="C28996" s="7" t="n">
        <v>107</v>
      </c>
      <c r="D28996" s="7" t="n">
        <v>0</v>
      </c>
      <c r="E28996" s="7" t="n">
        <v>0</v>
      </c>
      <c r="F28996" s="7" t="s">
        <v>249</v>
      </c>
    </row>
    <row r="28997" spans="1:15">
      <c r="A28997" t="s">
        <v>4</v>
      </c>
      <c r="B28997" s="4" t="s">
        <v>5</v>
      </c>
      <c r="C28997" s="4" t="s">
        <v>7</v>
      </c>
      <c r="D28997" s="4" t="s">
        <v>8</v>
      </c>
      <c r="E28997" s="4" t="s">
        <v>8</v>
      </c>
      <c r="F28997" s="4" t="s">
        <v>9</v>
      </c>
    </row>
    <row r="28998" spans="1:15">
      <c r="A28998" t="n">
        <v>244922</v>
      </c>
      <c r="B28998" s="59" t="n">
        <v>47</v>
      </c>
      <c r="C28998" s="7" t="n">
        <v>108</v>
      </c>
      <c r="D28998" s="7" t="n">
        <v>0</v>
      </c>
      <c r="E28998" s="7" t="n">
        <v>0</v>
      </c>
      <c r="F28998" s="7" t="s">
        <v>249</v>
      </c>
    </row>
    <row r="28999" spans="1:15">
      <c r="A28999" t="s">
        <v>4</v>
      </c>
      <c r="B28999" s="4" t="s">
        <v>5</v>
      </c>
      <c r="C28999" s="4" t="s">
        <v>7</v>
      </c>
      <c r="D28999" s="4" t="s">
        <v>8</v>
      </c>
      <c r="E28999" s="4" t="s">
        <v>8</v>
      </c>
      <c r="F28999" s="4" t="s">
        <v>9</v>
      </c>
    </row>
    <row r="29000" spans="1:15">
      <c r="A29000" t="n">
        <v>244943</v>
      </c>
      <c r="B29000" s="59" t="n">
        <v>47</v>
      </c>
      <c r="C29000" s="7" t="n">
        <v>90</v>
      </c>
      <c r="D29000" s="7" t="n">
        <v>0</v>
      </c>
      <c r="E29000" s="7" t="n">
        <v>0</v>
      </c>
      <c r="F29000" s="7" t="s">
        <v>249</v>
      </c>
    </row>
    <row r="29001" spans="1:15">
      <c r="A29001" t="s">
        <v>4</v>
      </c>
      <c r="B29001" s="4" t="s">
        <v>5</v>
      </c>
      <c r="C29001" s="4" t="s">
        <v>7</v>
      </c>
      <c r="D29001" s="4" t="s">
        <v>8</v>
      </c>
      <c r="E29001" s="4" t="s">
        <v>8</v>
      </c>
      <c r="F29001" s="4" t="s">
        <v>9</v>
      </c>
    </row>
    <row r="29002" spans="1:15">
      <c r="A29002" t="n">
        <v>244964</v>
      </c>
      <c r="B29002" s="59" t="n">
        <v>47</v>
      </c>
      <c r="C29002" s="7" t="n">
        <v>94</v>
      </c>
      <c r="D29002" s="7" t="n">
        <v>0</v>
      </c>
      <c r="E29002" s="7" t="n">
        <v>0</v>
      </c>
      <c r="F29002" s="7" t="s">
        <v>249</v>
      </c>
    </row>
    <row r="29003" spans="1:15">
      <c r="A29003" t="s">
        <v>4</v>
      </c>
      <c r="B29003" s="4" t="s">
        <v>5</v>
      </c>
      <c r="C29003" s="4" t="s">
        <v>7</v>
      </c>
      <c r="D29003" s="4" t="s">
        <v>8</v>
      </c>
      <c r="E29003" s="4" t="s">
        <v>8</v>
      </c>
      <c r="F29003" s="4" t="s">
        <v>9</v>
      </c>
    </row>
    <row r="29004" spans="1:15">
      <c r="A29004" t="n">
        <v>244985</v>
      </c>
      <c r="B29004" s="59" t="n">
        <v>47</v>
      </c>
      <c r="C29004" s="7" t="n">
        <v>106</v>
      </c>
      <c r="D29004" s="7" t="n">
        <v>0</v>
      </c>
      <c r="E29004" s="7" t="n">
        <v>0</v>
      </c>
      <c r="F29004" s="7" t="s">
        <v>249</v>
      </c>
    </row>
    <row r="29005" spans="1:15">
      <c r="A29005" t="s">
        <v>4</v>
      </c>
      <c r="B29005" s="4" t="s">
        <v>5</v>
      </c>
      <c r="C29005" s="4" t="s">
        <v>7</v>
      </c>
      <c r="D29005" s="4" t="s">
        <v>13</v>
      </c>
      <c r="E29005" s="4" t="s">
        <v>13</v>
      </c>
      <c r="F29005" s="4" t="s">
        <v>13</v>
      </c>
      <c r="G29005" s="4" t="s">
        <v>13</v>
      </c>
    </row>
    <row r="29006" spans="1:15">
      <c r="A29006" t="n">
        <v>245006</v>
      </c>
      <c r="B29006" s="46" t="n">
        <v>46</v>
      </c>
      <c r="C29006" s="7" t="n">
        <v>13</v>
      </c>
      <c r="D29006" s="7" t="n">
        <v>0</v>
      </c>
      <c r="E29006" s="7" t="n">
        <v>2.10999989509583</v>
      </c>
      <c r="F29006" s="7" t="n">
        <v>45</v>
      </c>
      <c r="G29006" s="7" t="n">
        <v>0</v>
      </c>
    </row>
    <row r="29007" spans="1:15">
      <c r="A29007" t="s">
        <v>4</v>
      </c>
      <c r="B29007" s="4" t="s">
        <v>5</v>
      </c>
      <c r="C29007" s="4" t="s">
        <v>7</v>
      </c>
      <c r="D29007" s="4" t="s">
        <v>13</v>
      </c>
      <c r="E29007" s="4" t="s">
        <v>13</v>
      </c>
      <c r="F29007" s="4" t="s">
        <v>13</v>
      </c>
      <c r="G29007" s="4" t="s">
        <v>13</v>
      </c>
    </row>
    <row r="29008" spans="1:15">
      <c r="A29008" t="n">
        <v>245025</v>
      </c>
      <c r="B29008" s="46" t="n">
        <v>46</v>
      </c>
      <c r="C29008" s="7" t="n">
        <v>12</v>
      </c>
      <c r="D29008" s="7" t="n">
        <v>0</v>
      </c>
      <c r="E29008" s="7" t="n">
        <v>0</v>
      </c>
      <c r="F29008" s="7" t="n">
        <v>50.9199981689453</v>
      </c>
      <c r="G29008" s="7" t="n">
        <v>0</v>
      </c>
    </row>
    <row r="29009" spans="1:7">
      <c r="A29009" t="s">
        <v>4</v>
      </c>
      <c r="B29009" s="4" t="s">
        <v>5</v>
      </c>
      <c r="C29009" s="4" t="s">
        <v>7</v>
      </c>
      <c r="D29009" s="4" t="s">
        <v>13</v>
      </c>
      <c r="E29009" s="4" t="s">
        <v>13</v>
      </c>
      <c r="F29009" s="4" t="s">
        <v>13</v>
      </c>
      <c r="G29009" s="4" t="s">
        <v>13</v>
      </c>
    </row>
    <row r="29010" spans="1:7">
      <c r="A29010" t="n">
        <v>245044</v>
      </c>
      <c r="B29010" s="46" t="n">
        <v>46</v>
      </c>
      <c r="C29010" s="7" t="n">
        <v>17</v>
      </c>
      <c r="D29010" s="7" t="n">
        <v>-1</v>
      </c>
      <c r="E29010" s="7" t="n">
        <v>2.10999989509583</v>
      </c>
      <c r="F29010" s="7" t="n">
        <v>44.7999992370605</v>
      </c>
      <c r="G29010" s="7" t="n">
        <v>0</v>
      </c>
    </row>
    <row r="29011" spans="1:7">
      <c r="A29011" t="s">
        <v>4</v>
      </c>
      <c r="B29011" s="4" t="s">
        <v>5</v>
      </c>
      <c r="C29011" s="4" t="s">
        <v>7</v>
      </c>
      <c r="D29011" s="4" t="s">
        <v>13</v>
      </c>
      <c r="E29011" s="4" t="s">
        <v>13</v>
      </c>
      <c r="F29011" s="4" t="s">
        <v>13</v>
      </c>
      <c r="G29011" s="4" t="s">
        <v>13</v>
      </c>
    </row>
    <row r="29012" spans="1:7">
      <c r="A29012" t="n">
        <v>245063</v>
      </c>
      <c r="B29012" s="46" t="n">
        <v>46</v>
      </c>
      <c r="C29012" s="7" t="n">
        <v>107</v>
      </c>
      <c r="D29012" s="7" t="n">
        <v>-6.69999980926514</v>
      </c>
      <c r="E29012" s="7" t="n">
        <v>0</v>
      </c>
      <c r="F29012" s="7" t="n">
        <v>48.7000007629395</v>
      </c>
      <c r="G29012" s="7" t="n">
        <v>315</v>
      </c>
    </row>
    <row r="29013" spans="1:7">
      <c r="A29013" t="s">
        <v>4</v>
      </c>
      <c r="B29013" s="4" t="s">
        <v>5</v>
      </c>
      <c r="C29013" s="4" t="s">
        <v>7</v>
      </c>
      <c r="D29013" s="4" t="s">
        <v>13</v>
      </c>
      <c r="E29013" s="4" t="s">
        <v>13</v>
      </c>
      <c r="F29013" s="4" t="s">
        <v>13</v>
      </c>
      <c r="G29013" s="4" t="s">
        <v>13</v>
      </c>
    </row>
    <row r="29014" spans="1:7">
      <c r="A29014" t="n">
        <v>245082</v>
      </c>
      <c r="B29014" s="46" t="n">
        <v>46</v>
      </c>
      <c r="C29014" s="7" t="n">
        <v>108</v>
      </c>
      <c r="D29014" s="7" t="n">
        <v>6.69999980926514</v>
      </c>
      <c r="E29014" s="7" t="n">
        <v>0</v>
      </c>
      <c r="F29014" s="7" t="n">
        <v>48.7000007629395</v>
      </c>
      <c r="G29014" s="7" t="n">
        <v>45</v>
      </c>
    </row>
    <row r="29015" spans="1:7">
      <c r="A29015" t="s">
        <v>4</v>
      </c>
      <c r="B29015" s="4" t="s">
        <v>5</v>
      </c>
      <c r="C29015" s="4" t="s">
        <v>7</v>
      </c>
      <c r="D29015" s="4" t="s">
        <v>13</v>
      </c>
      <c r="E29015" s="4" t="s">
        <v>13</v>
      </c>
      <c r="F29015" s="4" t="s">
        <v>13</v>
      </c>
      <c r="G29015" s="4" t="s">
        <v>13</v>
      </c>
    </row>
    <row r="29016" spans="1:7">
      <c r="A29016" t="n">
        <v>245101</v>
      </c>
      <c r="B29016" s="46" t="n">
        <v>46</v>
      </c>
      <c r="C29016" s="7" t="n">
        <v>90</v>
      </c>
      <c r="D29016" s="7" t="n">
        <v>-8.05000019073486</v>
      </c>
      <c r="E29016" s="7" t="n">
        <v>0</v>
      </c>
      <c r="F29016" s="7" t="n">
        <v>46</v>
      </c>
      <c r="G29016" s="7" t="n">
        <v>270</v>
      </c>
    </row>
    <row r="29017" spans="1:7">
      <c r="A29017" t="s">
        <v>4</v>
      </c>
      <c r="B29017" s="4" t="s">
        <v>5</v>
      </c>
      <c r="C29017" s="4" t="s">
        <v>7</v>
      </c>
      <c r="D29017" s="4" t="s">
        <v>13</v>
      </c>
      <c r="E29017" s="4" t="s">
        <v>13</v>
      </c>
      <c r="F29017" s="4" t="s">
        <v>13</v>
      </c>
      <c r="G29017" s="4" t="s">
        <v>13</v>
      </c>
    </row>
    <row r="29018" spans="1:7">
      <c r="A29018" t="n">
        <v>245120</v>
      </c>
      <c r="B29018" s="46" t="n">
        <v>46</v>
      </c>
      <c r="C29018" s="7" t="n">
        <v>94</v>
      </c>
      <c r="D29018" s="7" t="n">
        <v>3.70000004768372</v>
      </c>
      <c r="E29018" s="7" t="n">
        <v>0</v>
      </c>
      <c r="F29018" s="7" t="n">
        <v>50.0999984741211</v>
      </c>
      <c r="G29018" s="7" t="n">
        <v>0</v>
      </c>
    </row>
    <row r="29019" spans="1:7">
      <c r="A29019" t="s">
        <v>4</v>
      </c>
      <c r="B29019" s="4" t="s">
        <v>5</v>
      </c>
      <c r="C29019" s="4" t="s">
        <v>7</v>
      </c>
      <c r="D29019" s="4" t="s">
        <v>13</v>
      </c>
      <c r="E29019" s="4" t="s">
        <v>13</v>
      </c>
      <c r="F29019" s="4" t="s">
        <v>13</v>
      </c>
      <c r="G29019" s="4" t="s">
        <v>13</v>
      </c>
    </row>
    <row r="29020" spans="1:7">
      <c r="A29020" t="n">
        <v>245139</v>
      </c>
      <c r="B29020" s="46" t="n">
        <v>46</v>
      </c>
      <c r="C29020" s="7" t="n">
        <v>106</v>
      </c>
      <c r="D29020" s="7" t="n">
        <v>-3.70000004768372</v>
      </c>
      <c r="E29020" s="7" t="n">
        <v>0</v>
      </c>
      <c r="F29020" s="7" t="n">
        <v>50.2000007629395</v>
      </c>
      <c r="G29020" s="7" t="n">
        <v>0</v>
      </c>
    </row>
    <row r="29021" spans="1:7">
      <c r="A29021" t="s">
        <v>4</v>
      </c>
      <c r="B29021" s="4" t="s">
        <v>5</v>
      </c>
      <c r="C29021" s="4" t="s">
        <v>7</v>
      </c>
      <c r="D29021" s="4" t="s">
        <v>13</v>
      </c>
      <c r="E29021" s="4" t="s">
        <v>13</v>
      </c>
      <c r="F29021" s="4" t="s">
        <v>13</v>
      </c>
      <c r="G29021" s="4" t="s">
        <v>13</v>
      </c>
    </row>
    <row r="29022" spans="1:7">
      <c r="A29022" t="n">
        <v>245158</v>
      </c>
      <c r="B29022" s="46" t="n">
        <v>46</v>
      </c>
      <c r="C29022" s="7" t="n">
        <v>1651</v>
      </c>
      <c r="D29022" s="7" t="n">
        <v>0</v>
      </c>
      <c r="E29022" s="7" t="n">
        <v>0</v>
      </c>
      <c r="F29022" s="7" t="n">
        <v>400</v>
      </c>
      <c r="G29022" s="7" t="n">
        <v>180</v>
      </c>
    </row>
    <row r="29023" spans="1:7">
      <c r="A29023" t="s">
        <v>4</v>
      </c>
      <c r="B29023" s="4" t="s">
        <v>5</v>
      </c>
      <c r="C29023" s="4" t="s">
        <v>8</v>
      </c>
      <c r="D29023" s="4" t="s">
        <v>8</v>
      </c>
      <c r="E29023" s="4" t="s">
        <v>13</v>
      </c>
      <c r="F29023" s="4" t="s">
        <v>13</v>
      </c>
      <c r="G29023" s="4" t="s">
        <v>13</v>
      </c>
      <c r="H29023" s="4" t="s">
        <v>7</v>
      </c>
    </row>
    <row r="29024" spans="1:7">
      <c r="A29024" t="n">
        <v>245177</v>
      </c>
      <c r="B29024" s="31" t="n">
        <v>45</v>
      </c>
      <c r="C29024" s="7" t="n">
        <v>2</v>
      </c>
      <c r="D29024" s="7" t="n">
        <v>3</v>
      </c>
      <c r="E29024" s="7" t="n">
        <v>0</v>
      </c>
      <c r="F29024" s="7" t="n">
        <v>3.40000009536743</v>
      </c>
      <c r="G29024" s="7" t="n">
        <v>45.1500015258789</v>
      </c>
      <c r="H29024" s="7" t="n">
        <v>0</v>
      </c>
    </row>
    <row r="29025" spans="1:8">
      <c r="A29025" t="s">
        <v>4</v>
      </c>
      <c r="B29025" s="4" t="s">
        <v>5</v>
      </c>
      <c r="C29025" s="4" t="s">
        <v>8</v>
      </c>
      <c r="D29025" s="4" t="s">
        <v>8</v>
      </c>
      <c r="E29025" s="4" t="s">
        <v>13</v>
      </c>
      <c r="F29025" s="4" t="s">
        <v>13</v>
      </c>
      <c r="G29025" s="4" t="s">
        <v>13</v>
      </c>
      <c r="H29025" s="4" t="s">
        <v>7</v>
      </c>
      <c r="I29025" s="4" t="s">
        <v>8</v>
      </c>
    </row>
    <row r="29026" spans="1:8">
      <c r="A29026" t="n">
        <v>245194</v>
      </c>
      <c r="B29026" s="31" t="n">
        <v>45</v>
      </c>
      <c r="C29026" s="7" t="n">
        <v>4</v>
      </c>
      <c r="D29026" s="7" t="n">
        <v>3</v>
      </c>
      <c r="E29026" s="7" t="n">
        <v>3.84999990463257</v>
      </c>
      <c r="F29026" s="7" t="n">
        <v>165</v>
      </c>
      <c r="G29026" s="7" t="n">
        <v>356</v>
      </c>
      <c r="H29026" s="7" t="n">
        <v>0</v>
      </c>
      <c r="I29026" s="7" t="n">
        <v>0</v>
      </c>
    </row>
    <row r="29027" spans="1:8">
      <c r="A29027" t="s">
        <v>4</v>
      </c>
      <c r="B29027" s="4" t="s">
        <v>5</v>
      </c>
      <c r="C29027" s="4" t="s">
        <v>8</v>
      </c>
      <c r="D29027" s="4" t="s">
        <v>8</v>
      </c>
      <c r="E29027" s="4" t="s">
        <v>13</v>
      </c>
      <c r="F29027" s="4" t="s">
        <v>7</v>
      </c>
    </row>
    <row r="29028" spans="1:8">
      <c r="A29028" t="n">
        <v>245212</v>
      </c>
      <c r="B29028" s="31" t="n">
        <v>45</v>
      </c>
      <c r="C29028" s="7" t="n">
        <v>5</v>
      </c>
      <c r="D29028" s="7" t="n">
        <v>3</v>
      </c>
      <c r="E29028" s="7" t="n">
        <v>6</v>
      </c>
      <c r="F29028" s="7" t="n">
        <v>0</v>
      </c>
    </row>
    <row r="29029" spans="1:8">
      <c r="A29029" t="s">
        <v>4</v>
      </c>
      <c r="B29029" s="4" t="s">
        <v>5</v>
      </c>
      <c r="C29029" s="4" t="s">
        <v>8</v>
      </c>
      <c r="D29029" s="4" t="s">
        <v>8</v>
      </c>
      <c r="E29029" s="4" t="s">
        <v>13</v>
      </c>
      <c r="F29029" s="4" t="s">
        <v>7</v>
      </c>
    </row>
    <row r="29030" spans="1:8">
      <c r="A29030" t="n">
        <v>245221</v>
      </c>
      <c r="B29030" s="31" t="n">
        <v>45</v>
      </c>
      <c r="C29030" s="7" t="n">
        <v>11</v>
      </c>
      <c r="D29030" s="7" t="n">
        <v>3</v>
      </c>
      <c r="E29030" s="7" t="n">
        <v>34</v>
      </c>
      <c r="F29030" s="7" t="n">
        <v>0</v>
      </c>
    </row>
    <row r="29031" spans="1:8">
      <c r="A29031" t="s">
        <v>4</v>
      </c>
      <c r="B29031" s="4" t="s">
        <v>5</v>
      </c>
      <c r="C29031" s="4" t="s">
        <v>8</v>
      </c>
      <c r="D29031" s="4" t="s">
        <v>8</v>
      </c>
      <c r="E29031" s="4" t="s">
        <v>13</v>
      </c>
      <c r="F29031" s="4" t="s">
        <v>13</v>
      </c>
      <c r="G29031" s="4" t="s">
        <v>13</v>
      </c>
      <c r="H29031" s="4" t="s">
        <v>7</v>
      </c>
      <c r="I29031" s="4" t="s">
        <v>8</v>
      </c>
    </row>
    <row r="29032" spans="1:8">
      <c r="A29032" t="n">
        <v>245230</v>
      </c>
      <c r="B29032" s="31" t="n">
        <v>45</v>
      </c>
      <c r="C29032" s="7" t="n">
        <v>4</v>
      </c>
      <c r="D29032" s="7" t="n">
        <v>3</v>
      </c>
      <c r="E29032" s="7" t="n">
        <v>3.84999990463257</v>
      </c>
      <c r="F29032" s="7" t="n">
        <v>172.25</v>
      </c>
      <c r="G29032" s="7" t="n">
        <v>356</v>
      </c>
      <c r="H29032" s="7" t="n">
        <v>20000</v>
      </c>
      <c r="I29032" s="7" t="n">
        <v>0</v>
      </c>
    </row>
    <row r="29033" spans="1:8">
      <c r="A29033" t="s">
        <v>4</v>
      </c>
      <c r="B29033" s="4" t="s">
        <v>5</v>
      </c>
      <c r="C29033" s="4" t="s">
        <v>8</v>
      </c>
      <c r="D29033" s="4" t="s">
        <v>8</v>
      </c>
      <c r="E29033" s="4" t="s">
        <v>13</v>
      </c>
      <c r="F29033" s="4" t="s">
        <v>7</v>
      </c>
    </row>
    <row r="29034" spans="1:8">
      <c r="A29034" t="n">
        <v>245248</v>
      </c>
      <c r="B29034" s="31" t="n">
        <v>45</v>
      </c>
      <c r="C29034" s="7" t="n">
        <v>5</v>
      </c>
      <c r="D29034" s="7" t="n">
        <v>3</v>
      </c>
      <c r="E29034" s="7" t="n">
        <v>3</v>
      </c>
      <c r="F29034" s="7" t="n">
        <v>30000</v>
      </c>
    </row>
    <row r="29035" spans="1:8">
      <c r="A29035" t="s">
        <v>4</v>
      </c>
      <c r="B29035" s="4" t="s">
        <v>5</v>
      </c>
      <c r="C29035" s="4" t="s">
        <v>7</v>
      </c>
      <c r="D29035" s="4" t="s">
        <v>8</v>
      </c>
      <c r="E29035" s="4" t="s">
        <v>9</v>
      </c>
      <c r="F29035" s="4" t="s">
        <v>13</v>
      </c>
      <c r="G29035" s="4" t="s">
        <v>13</v>
      </c>
      <c r="H29035" s="4" t="s">
        <v>13</v>
      </c>
    </row>
    <row r="29036" spans="1:8">
      <c r="A29036" t="n">
        <v>245257</v>
      </c>
      <c r="B29036" s="52" t="n">
        <v>48</v>
      </c>
      <c r="C29036" s="7" t="n">
        <v>13</v>
      </c>
      <c r="D29036" s="7" t="n">
        <v>0</v>
      </c>
      <c r="E29036" s="7" t="s">
        <v>190</v>
      </c>
      <c r="F29036" s="7" t="n">
        <v>-1</v>
      </c>
      <c r="G29036" s="7" t="n">
        <v>1</v>
      </c>
      <c r="H29036" s="7" t="n">
        <v>0</v>
      </c>
    </row>
    <row r="29037" spans="1:8">
      <c r="A29037" t="s">
        <v>4</v>
      </c>
      <c r="B29037" s="4" t="s">
        <v>5</v>
      </c>
      <c r="C29037" s="4" t="s">
        <v>7</v>
      </c>
      <c r="D29037" s="4" t="s">
        <v>8</v>
      </c>
      <c r="E29037" s="4" t="s">
        <v>9</v>
      </c>
      <c r="F29037" s="4" t="s">
        <v>13</v>
      </c>
      <c r="G29037" s="4" t="s">
        <v>13</v>
      </c>
      <c r="H29037" s="4" t="s">
        <v>13</v>
      </c>
    </row>
    <row r="29038" spans="1:8">
      <c r="A29038" t="n">
        <v>245284</v>
      </c>
      <c r="B29038" s="52" t="n">
        <v>48</v>
      </c>
      <c r="C29038" s="7" t="n">
        <v>12</v>
      </c>
      <c r="D29038" s="7" t="n">
        <v>0</v>
      </c>
      <c r="E29038" s="7" t="s">
        <v>245</v>
      </c>
      <c r="F29038" s="7" t="n">
        <v>-1</v>
      </c>
      <c r="G29038" s="7" t="n">
        <v>1</v>
      </c>
      <c r="H29038" s="7" t="n">
        <v>0</v>
      </c>
    </row>
    <row r="29039" spans="1:8">
      <c r="A29039" t="s">
        <v>4</v>
      </c>
      <c r="B29039" s="4" t="s">
        <v>5</v>
      </c>
      <c r="C29039" s="4" t="s">
        <v>7</v>
      </c>
      <c r="D29039" s="4" t="s">
        <v>8</v>
      </c>
      <c r="E29039" s="4" t="s">
        <v>9</v>
      </c>
      <c r="F29039" s="4" t="s">
        <v>13</v>
      </c>
      <c r="G29039" s="4" t="s">
        <v>13</v>
      </c>
      <c r="H29039" s="4" t="s">
        <v>13</v>
      </c>
    </row>
    <row r="29040" spans="1:8">
      <c r="A29040" t="n">
        <v>245310</v>
      </c>
      <c r="B29040" s="52" t="n">
        <v>48</v>
      </c>
      <c r="C29040" s="7" t="n">
        <v>107</v>
      </c>
      <c r="D29040" s="7" t="n">
        <v>0</v>
      </c>
      <c r="E29040" s="7" t="s">
        <v>248</v>
      </c>
      <c r="F29040" s="7" t="n">
        <v>-1</v>
      </c>
      <c r="G29040" s="7" t="n">
        <v>1</v>
      </c>
      <c r="H29040" s="7" t="n">
        <v>0</v>
      </c>
    </row>
    <row r="29041" spans="1:9">
      <c r="A29041" t="s">
        <v>4</v>
      </c>
      <c r="B29041" s="4" t="s">
        <v>5</v>
      </c>
      <c r="C29041" s="4" t="s">
        <v>7</v>
      </c>
      <c r="D29041" s="4" t="s">
        <v>8</v>
      </c>
      <c r="E29041" s="4" t="s">
        <v>9</v>
      </c>
      <c r="F29041" s="4" t="s">
        <v>13</v>
      </c>
      <c r="G29041" s="4" t="s">
        <v>13</v>
      </c>
      <c r="H29041" s="4" t="s">
        <v>13</v>
      </c>
    </row>
    <row r="29042" spans="1:9">
      <c r="A29042" t="n">
        <v>245339</v>
      </c>
      <c r="B29042" s="52" t="n">
        <v>48</v>
      </c>
      <c r="C29042" s="7" t="n">
        <v>108</v>
      </c>
      <c r="D29042" s="7" t="n">
        <v>0</v>
      </c>
      <c r="E29042" s="7" t="s">
        <v>248</v>
      </c>
      <c r="F29042" s="7" t="n">
        <v>-1</v>
      </c>
      <c r="G29042" s="7" t="n">
        <v>1</v>
      </c>
      <c r="H29042" s="7" t="n">
        <v>0</v>
      </c>
    </row>
    <row r="29043" spans="1:9">
      <c r="A29043" t="s">
        <v>4</v>
      </c>
      <c r="B29043" s="4" t="s">
        <v>5</v>
      </c>
      <c r="C29043" s="4" t="s">
        <v>7</v>
      </c>
      <c r="D29043" s="4" t="s">
        <v>8</v>
      </c>
      <c r="E29043" s="4" t="s">
        <v>9</v>
      </c>
      <c r="F29043" s="4" t="s">
        <v>13</v>
      </c>
      <c r="G29043" s="4" t="s">
        <v>13</v>
      </c>
      <c r="H29043" s="4" t="s">
        <v>13</v>
      </c>
    </row>
    <row r="29044" spans="1:9">
      <c r="A29044" t="n">
        <v>245368</v>
      </c>
      <c r="B29044" s="52" t="n">
        <v>48</v>
      </c>
      <c r="C29044" s="7" t="n">
        <v>90</v>
      </c>
      <c r="D29044" s="7" t="n">
        <v>0</v>
      </c>
      <c r="E29044" s="7" t="s">
        <v>248</v>
      </c>
      <c r="F29044" s="7" t="n">
        <v>-1</v>
      </c>
      <c r="G29044" s="7" t="n">
        <v>1</v>
      </c>
      <c r="H29044" s="7" t="n">
        <v>0</v>
      </c>
    </row>
    <row r="29045" spans="1:9">
      <c r="A29045" t="s">
        <v>4</v>
      </c>
      <c r="B29045" s="4" t="s">
        <v>5</v>
      </c>
      <c r="C29045" s="4" t="s">
        <v>7</v>
      </c>
      <c r="D29045" s="4" t="s">
        <v>8</v>
      </c>
      <c r="E29045" s="4" t="s">
        <v>9</v>
      </c>
      <c r="F29045" s="4" t="s">
        <v>13</v>
      </c>
      <c r="G29045" s="4" t="s">
        <v>13</v>
      </c>
      <c r="H29045" s="4" t="s">
        <v>13</v>
      </c>
    </row>
    <row r="29046" spans="1:9">
      <c r="A29046" t="n">
        <v>245397</v>
      </c>
      <c r="B29046" s="52" t="n">
        <v>48</v>
      </c>
      <c r="C29046" s="7" t="n">
        <v>94</v>
      </c>
      <c r="D29046" s="7" t="n">
        <v>0</v>
      </c>
      <c r="E29046" s="7" t="s">
        <v>248</v>
      </c>
      <c r="F29046" s="7" t="n">
        <v>-1</v>
      </c>
      <c r="G29046" s="7" t="n">
        <v>1</v>
      </c>
      <c r="H29046" s="7" t="n">
        <v>0</v>
      </c>
    </row>
    <row r="29047" spans="1:9">
      <c r="A29047" t="s">
        <v>4</v>
      </c>
      <c r="B29047" s="4" t="s">
        <v>5</v>
      </c>
      <c r="C29047" s="4" t="s">
        <v>7</v>
      </c>
      <c r="D29047" s="4" t="s">
        <v>8</v>
      </c>
      <c r="E29047" s="4" t="s">
        <v>9</v>
      </c>
      <c r="F29047" s="4" t="s">
        <v>13</v>
      </c>
      <c r="G29047" s="4" t="s">
        <v>13</v>
      </c>
      <c r="H29047" s="4" t="s">
        <v>13</v>
      </c>
    </row>
    <row r="29048" spans="1:9">
      <c r="A29048" t="n">
        <v>245426</v>
      </c>
      <c r="B29048" s="52" t="n">
        <v>48</v>
      </c>
      <c r="C29048" s="7" t="n">
        <v>106</v>
      </c>
      <c r="D29048" s="7" t="n">
        <v>0</v>
      </c>
      <c r="E29048" s="7" t="s">
        <v>248</v>
      </c>
      <c r="F29048" s="7" t="n">
        <v>-1</v>
      </c>
      <c r="G29048" s="7" t="n">
        <v>1</v>
      </c>
      <c r="H29048" s="7" t="n">
        <v>0</v>
      </c>
    </row>
    <row r="29049" spans="1:9">
      <c r="A29049" t="s">
        <v>4</v>
      </c>
      <c r="B29049" s="4" t="s">
        <v>5</v>
      </c>
      <c r="C29049" s="4" t="s">
        <v>8</v>
      </c>
      <c r="D29049" s="4" t="s">
        <v>7</v>
      </c>
      <c r="E29049" s="4" t="s">
        <v>7</v>
      </c>
      <c r="F29049" s="4" t="s">
        <v>7</v>
      </c>
      <c r="G29049" s="4" t="s">
        <v>7</v>
      </c>
      <c r="H29049" s="4" t="s">
        <v>7</v>
      </c>
      <c r="I29049" s="4" t="s">
        <v>9</v>
      </c>
      <c r="J29049" s="4" t="s">
        <v>13</v>
      </c>
      <c r="K29049" s="4" t="s">
        <v>13</v>
      </c>
      <c r="L29049" s="4" t="s">
        <v>13</v>
      </c>
      <c r="M29049" s="4" t="s">
        <v>14</v>
      </c>
      <c r="N29049" s="4" t="s">
        <v>14</v>
      </c>
      <c r="O29049" s="4" t="s">
        <v>13</v>
      </c>
      <c r="P29049" s="4" t="s">
        <v>13</v>
      </c>
      <c r="Q29049" s="4" t="s">
        <v>13</v>
      </c>
      <c r="R29049" s="4" t="s">
        <v>13</v>
      </c>
      <c r="S29049" s="4" t="s">
        <v>8</v>
      </c>
    </row>
    <row r="29050" spans="1:9">
      <c r="A29050" t="n">
        <v>245455</v>
      </c>
      <c r="B29050" s="65" t="n">
        <v>39</v>
      </c>
      <c r="C29050" s="7" t="n">
        <v>12</v>
      </c>
      <c r="D29050" s="7" t="n">
        <v>65533</v>
      </c>
      <c r="E29050" s="7" t="n">
        <v>203</v>
      </c>
      <c r="F29050" s="7" t="n">
        <v>0</v>
      </c>
      <c r="G29050" s="7" t="n">
        <v>65533</v>
      </c>
      <c r="H29050" s="7" t="n">
        <v>2048</v>
      </c>
      <c r="I29050" s="7" t="s">
        <v>15</v>
      </c>
      <c r="J29050" s="7" t="n">
        <v>0</v>
      </c>
      <c r="K29050" s="7" t="n">
        <v>-45</v>
      </c>
      <c r="L29050" s="7" t="n">
        <v>2150</v>
      </c>
      <c r="M29050" s="7" t="n">
        <v>0</v>
      </c>
      <c r="N29050" s="7" t="n">
        <v>0</v>
      </c>
      <c r="O29050" s="7" t="n">
        <v>0</v>
      </c>
      <c r="P29050" s="7" t="n">
        <v>2</v>
      </c>
      <c r="Q29050" s="7" t="n">
        <v>2</v>
      </c>
      <c r="R29050" s="7" t="n">
        <v>2</v>
      </c>
      <c r="S29050" s="7" t="n">
        <v>255</v>
      </c>
    </row>
    <row r="29051" spans="1:9">
      <c r="A29051" t="s">
        <v>4</v>
      </c>
      <c r="B29051" s="4" t="s">
        <v>5</v>
      </c>
      <c r="C29051" s="4" t="s">
        <v>8</v>
      </c>
      <c r="D29051" s="4" t="s">
        <v>7</v>
      </c>
      <c r="E29051" s="4" t="s">
        <v>13</v>
      </c>
    </row>
    <row r="29052" spans="1:9">
      <c r="A29052" t="n">
        <v>245505</v>
      </c>
      <c r="B29052" s="27" t="n">
        <v>58</v>
      </c>
      <c r="C29052" s="7" t="n">
        <v>100</v>
      </c>
      <c r="D29052" s="7" t="n">
        <v>1000</v>
      </c>
      <c r="E29052" s="7" t="n">
        <v>1</v>
      </c>
    </row>
    <row r="29053" spans="1:9">
      <c r="A29053" t="s">
        <v>4</v>
      </c>
      <c r="B29053" s="4" t="s">
        <v>5</v>
      </c>
      <c r="C29053" s="4" t="s">
        <v>8</v>
      </c>
      <c r="D29053" s="4" t="s">
        <v>7</v>
      </c>
    </row>
    <row r="29054" spans="1:9">
      <c r="A29054" t="n">
        <v>245513</v>
      </c>
      <c r="B29054" s="27" t="n">
        <v>58</v>
      </c>
      <c r="C29054" s="7" t="n">
        <v>255</v>
      </c>
      <c r="D29054" s="7" t="n">
        <v>0</v>
      </c>
    </row>
    <row r="29055" spans="1:9">
      <c r="A29055" t="s">
        <v>4</v>
      </c>
      <c r="B29055" s="4" t="s">
        <v>5</v>
      </c>
      <c r="C29055" s="4" t="s">
        <v>8</v>
      </c>
      <c r="D29055" s="4" t="s">
        <v>7</v>
      </c>
      <c r="E29055" s="4" t="s">
        <v>7</v>
      </c>
      <c r="F29055" s="4" t="s">
        <v>8</v>
      </c>
    </row>
    <row r="29056" spans="1:9">
      <c r="A29056" t="n">
        <v>245517</v>
      </c>
      <c r="B29056" s="37" t="n">
        <v>25</v>
      </c>
      <c r="C29056" s="7" t="n">
        <v>1</v>
      </c>
      <c r="D29056" s="7" t="n">
        <v>60</v>
      </c>
      <c r="E29056" s="7" t="n">
        <v>640</v>
      </c>
      <c r="F29056" s="7" t="n">
        <v>1</v>
      </c>
    </row>
    <row r="29057" spans="1:19">
      <c r="A29057" t="s">
        <v>4</v>
      </c>
      <c r="B29057" s="4" t="s">
        <v>5</v>
      </c>
      <c r="C29057" s="4" t="s">
        <v>8</v>
      </c>
      <c r="D29057" s="4" t="s">
        <v>7</v>
      </c>
      <c r="E29057" s="4" t="s">
        <v>9</v>
      </c>
    </row>
    <row r="29058" spans="1:19">
      <c r="A29058" t="n">
        <v>245524</v>
      </c>
      <c r="B29058" s="39" t="n">
        <v>51</v>
      </c>
      <c r="C29058" s="7" t="n">
        <v>4</v>
      </c>
      <c r="D29058" s="7" t="n">
        <v>108</v>
      </c>
      <c r="E29058" s="7" t="s">
        <v>288</v>
      </c>
    </row>
    <row r="29059" spans="1:19">
      <c r="A29059" t="s">
        <v>4</v>
      </c>
      <c r="B29059" s="4" t="s">
        <v>5</v>
      </c>
      <c r="C29059" s="4" t="s">
        <v>7</v>
      </c>
    </row>
    <row r="29060" spans="1:19">
      <c r="A29060" t="n">
        <v>245537</v>
      </c>
      <c r="B29060" s="25" t="n">
        <v>16</v>
      </c>
      <c r="C29060" s="7" t="n">
        <v>0</v>
      </c>
    </row>
    <row r="29061" spans="1:19">
      <c r="A29061" t="s">
        <v>4</v>
      </c>
      <c r="B29061" s="4" t="s">
        <v>5</v>
      </c>
      <c r="C29061" s="4" t="s">
        <v>7</v>
      </c>
      <c r="D29061" s="4" t="s">
        <v>8</v>
      </c>
      <c r="E29061" s="4" t="s">
        <v>14</v>
      </c>
      <c r="F29061" s="4" t="s">
        <v>74</v>
      </c>
      <c r="G29061" s="4" t="s">
        <v>8</v>
      </c>
      <c r="H29061" s="4" t="s">
        <v>8</v>
      </c>
    </row>
    <row r="29062" spans="1:19">
      <c r="A29062" t="n">
        <v>245540</v>
      </c>
      <c r="B29062" s="40" t="n">
        <v>26</v>
      </c>
      <c r="C29062" s="7" t="n">
        <v>108</v>
      </c>
      <c r="D29062" s="7" t="n">
        <v>17</v>
      </c>
      <c r="E29062" s="7" t="n">
        <v>62840</v>
      </c>
      <c r="F29062" s="7" t="s">
        <v>1430</v>
      </c>
      <c r="G29062" s="7" t="n">
        <v>2</v>
      </c>
      <c r="H29062" s="7" t="n">
        <v>0</v>
      </c>
    </row>
    <row r="29063" spans="1:19">
      <c r="A29063" t="s">
        <v>4</v>
      </c>
      <c r="B29063" s="4" t="s">
        <v>5</v>
      </c>
    </row>
    <row r="29064" spans="1:19">
      <c r="A29064" t="n">
        <v>245597</v>
      </c>
      <c r="B29064" s="41" t="n">
        <v>28</v>
      </c>
    </row>
    <row r="29065" spans="1:19">
      <c r="A29065" t="s">
        <v>4</v>
      </c>
      <c r="B29065" s="4" t="s">
        <v>5</v>
      </c>
      <c r="C29065" s="4" t="s">
        <v>8</v>
      </c>
      <c r="D29065" s="4" t="s">
        <v>7</v>
      </c>
      <c r="E29065" s="4" t="s">
        <v>7</v>
      </c>
      <c r="F29065" s="4" t="s">
        <v>8</v>
      </c>
    </row>
    <row r="29066" spans="1:19">
      <c r="A29066" t="n">
        <v>245598</v>
      </c>
      <c r="B29066" s="37" t="n">
        <v>25</v>
      </c>
      <c r="C29066" s="7" t="n">
        <v>1</v>
      </c>
      <c r="D29066" s="7" t="n">
        <v>65535</v>
      </c>
      <c r="E29066" s="7" t="n">
        <v>65535</v>
      </c>
      <c r="F29066" s="7" t="n">
        <v>0</v>
      </c>
    </row>
    <row r="29067" spans="1:19">
      <c r="A29067" t="s">
        <v>4</v>
      </c>
      <c r="B29067" s="4" t="s">
        <v>5</v>
      </c>
      <c r="C29067" s="4" t="s">
        <v>8</v>
      </c>
      <c r="D29067" s="4" t="s">
        <v>7</v>
      </c>
      <c r="E29067" s="4" t="s">
        <v>7</v>
      </c>
      <c r="F29067" s="4" t="s">
        <v>8</v>
      </c>
    </row>
    <row r="29068" spans="1:19">
      <c r="A29068" t="n">
        <v>245605</v>
      </c>
      <c r="B29068" s="37" t="n">
        <v>25</v>
      </c>
      <c r="C29068" s="7" t="n">
        <v>1</v>
      </c>
      <c r="D29068" s="7" t="n">
        <v>60</v>
      </c>
      <c r="E29068" s="7" t="n">
        <v>640</v>
      </c>
      <c r="F29068" s="7" t="n">
        <v>2</v>
      </c>
    </row>
    <row r="29069" spans="1:19">
      <c r="A29069" t="s">
        <v>4</v>
      </c>
      <c r="B29069" s="4" t="s">
        <v>5</v>
      </c>
      <c r="C29069" s="4" t="s">
        <v>8</v>
      </c>
      <c r="D29069" s="4" t="s">
        <v>7</v>
      </c>
      <c r="E29069" s="4" t="s">
        <v>9</v>
      </c>
    </row>
    <row r="29070" spans="1:19">
      <c r="A29070" t="n">
        <v>245612</v>
      </c>
      <c r="B29070" s="39" t="n">
        <v>51</v>
      </c>
      <c r="C29070" s="7" t="n">
        <v>4</v>
      </c>
      <c r="D29070" s="7" t="n">
        <v>107</v>
      </c>
      <c r="E29070" s="7" t="s">
        <v>1431</v>
      </c>
    </row>
    <row r="29071" spans="1:19">
      <c r="A29071" t="s">
        <v>4</v>
      </c>
      <c r="B29071" s="4" t="s">
        <v>5</v>
      </c>
      <c r="C29071" s="4" t="s">
        <v>7</v>
      </c>
    </row>
    <row r="29072" spans="1:19">
      <c r="A29072" t="n">
        <v>245625</v>
      </c>
      <c r="B29072" s="25" t="n">
        <v>16</v>
      </c>
      <c r="C29072" s="7" t="n">
        <v>0</v>
      </c>
    </row>
    <row r="29073" spans="1:8">
      <c r="A29073" t="s">
        <v>4</v>
      </c>
      <c r="B29073" s="4" t="s">
        <v>5</v>
      </c>
      <c r="C29073" s="4" t="s">
        <v>7</v>
      </c>
      <c r="D29073" s="4" t="s">
        <v>8</v>
      </c>
      <c r="E29073" s="4" t="s">
        <v>14</v>
      </c>
      <c r="F29073" s="4" t="s">
        <v>74</v>
      </c>
      <c r="G29073" s="4" t="s">
        <v>8</v>
      </c>
      <c r="H29073" s="4" t="s">
        <v>8</v>
      </c>
    </row>
    <row r="29074" spans="1:8">
      <c r="A29074" t="n">
        <v>245628</v>
      </c>
      <c r="B29074" s="40" t="n">
        <v>26</v>
      </c>
      <c r="C29074" s="7" t="n">
        <v>107</v>
      </c>
      <c r="D29074" s="7" t="n">
        <v>17</v>
      </c>
      <c r="E29074" s="7" t="n">
        <v>62841</v>
      </c>
      <c r="F29074" s="7" t="s">
        <v>1432</v>
      </c>
      <c r="G29074" s="7" t="n">
        <v>2</v>
      </c>
      <c r="H29074" s="7" t="n">
        <v>0</v>
      </c>
    </row>
    <row r="29075" spans="1:8">
      <c r="A29075" t="s">
        <v>4</v>
      </c>
      <c r="B29075" s="4" t="s">
        <v>5</v>
      </c>
    </row>
    <row r="29076" spans="1:8">
      <c r="A29076" t="n">
        <v>245720</v>
      </c>
      <c r="B29076" s="41" t="n">
        <v>28</v>
      </c>
    </row>
    <row r="29077" spans="1:8">
      <c r="A29077" t="s">
        <v>4</v>
      </c>
      <c r="B29077" s="4" t="s">
        <v>5</v>
      </c>
      <c r="C29077" s="4" t="s">
        <v>8</v>
      </c>
      <c r="D29077" s="4" t="s">
        <v>7</v>
      </c>
      <c r="E29077" s="4" t="s">
        <v>7</v>
      </c>
      <c r="F29077" s="4" t="s">
        <v>8</v>
      </c>
    </row>
    <row r="29078" spans="1:8">
      <c r="A29078" t="n">
        <v>245721</v>
      </c>
      <c r="B29078" s="37" t="n">
        <v>25</v>
      </c>
      <c r="C29078" s="7" t="n">
        <v>1</v>
      </c>
      <c r="D29078" s="7" t="n">
        <v>65535</v>
      </c>
      <c r="E29078" s="7" t="n">
        <v>65535</v>
      </c>
      <c r="F29078" s="7" t="n">
        <v>0</v>
      </c>
    </row>
    <row r="29079" spans="1:8">
      <c r="A29079" t="s">
        <v>4</v>
      </c>
      <c r="B29079" s="4" t="s">
        <v>5</v>
      </c>
      <c r="C29079" s="4" t="s">
        <v>7</v>
      </c>
      <c r="D29079" s="4" t="s">
        <v>8</v>
      </c>
    </row>
    <row r="29080" spans="1:8">
      <c r="A29080" t="n">
        <v>245728</v>
      </c>
      <c r="B29080" s="42" t="n">
        <v>89</v>
      </c>
      <c r="C29080" s="7" t="n">
        <v>65533</v>
      </c>
      <c r="D29080" s="7" t="n">
        <v>1</v>
      </c>
    </row>
    <row r="29081" spans="1:8">
      <c r="A29081" t="s">
        <v>4</v>
      </c>
      <c r="B29081" s="4" t="s">
        <v>5</v>
      </c>
      <c r="C29081" s="4" t="s">
        <v>8</v>
      </c>
      <c r="D29081" s="4" t="s">
        <v>13</v>
      </c>
      <c r="E29081" s="4" t="s">
        <v>7</v>
      </c>
      <c r="F29081" s="4" t="s">
        <v>8</v>
      </c>
    </row>
    <row r="29082" spans="1:8">
      <c r="A29082" t="n">
        <v>245732</v>
      </c>
      <c r="B29082" s="14" t="n">
        <v>49</v>
      </c>
      <c r="C29082" s="7" t="n">
        <v>3</v>
      </c>
      <c r="D29082" s="7" t="n">
        <v>0.699999988079071</v>
      </c>
      <c r="E29082" s="7" t="n">
        <v>500</v>
      </c>
      <c r="F29082" s="7" t="n">
        <v>0</v>
      </c>
    </row>
    <row r="29083" spans="1:8">
      <c r="A29083" t="s">
        <v>4</v>
      </c>
      <c r="B29083" s="4" t="s">
        <v>5</v>
      </c>
      <c r="C29083" s="4" t="s">
        <v>8</v>
      </c>
      <c r="D29083" s="4" t="s">
        <v>7</v>
      </c>
      <c r="E29083" s="4" t="s">
        <v>13</v>
      </c>
    </row>
    <row r="29084" spans="1:8">
      <c r="A29084" t="n">
        <v>245741</v>
      </c>
      <c r="B29084" s="27" t="n">
        <v>58</v>
      </c>
      <c r="C29084" s="7" t="n">
        <v>101</v>
      </c>
      <c r="D29084" s="7" t="n">
        <v>300</v>
      </c>
      <c r="E29084" s="7" t="n">
        <v>1</v>
      </c>
    </row>
    <row r="29085" spans="1:8">
      <c r="A29085" t="s">
        <v>4</v>
      </c>
      <c r="B29085" s="4" t="s">
        <v>5</v>
      </c>
      <c r="C29085" s="4" t="s">
        <v>8</v>
      </c>
      <c r="D29085" s="4" t="s">
        <v>7</v>
      </c>
    </row>
    <row r="29086" spans="1:8">
      <c r="A29086" t="n">
        <v>245749</v>
      </c>
      <c r="B29086" s="27" t="n">
        <v>58</v>
      </c>
      <c r="C29086" s="7" t="n">
        <v>254</v>
      </c>
      <c r="D29086" s="7" t="n">
        <v>0</v>
      </c>
    </row>
    <row r="29087" spans="1:8">
      <c r="A29087" t="s">
        <v>4</v>
      </c>
      <c r="B29087" s="4" t="s">
        <v>5</v>
      </c>
      <c r="C29087" s="4" t="s">
        <v>8</v>
      </c>
      <c r="D29087" s="4" t="s">
        <v>7</v>
      </c>
      <c r="E29087" s="4" t="s">
        <v>9</v>
      </c>
      <c r="F29087" s="4" t="s">
        <v>9</v>
      </c>
      <c r="G29087" s="4" t="s">
        <v>9</v>
      </c>
      <c r="H29087" s="4" t="s">
        <v>9</v>
      </c>
    </row>
    <row r="29088" spans="1:8">
      <c r="A29088" t="n">
        <v>245753</v>
      </c>
      <c r="B29088" s="39" t="n">
        <v>51</v>
      </c>
      <c r="C29088" s="7" t="n">
        <v>3</v>
      </c>
      <c r="D29088" s="7" t="n">
        <v>13</v>
      </c>
      <c r="E29088" s="7" t="s">
        <v>238</v>
      </c>
      <c r="F29088" s="7" t="s">
        <v>455</v>
      </c>
      <c r="G29088" s="7" t="s">
        <v>94</v>
      </c>
      <c r="H29088" s="7" t="s">
        <v>95</v>
      </c>
    </row>
    <row r="29089" spans="1:8">
      <c r="A29089" t="s">
        <v>4</v>
      </c>
      <c r="B29089" s="4" t="s">
        <v>5</v>
      </c>
      <c r="C29089" s="4" t="s">
        <v>8</v>
      </c>
      <c r="D29089" s="4" t="s">
        <v>7</v>
      </c>
      <c r="E29089" s="4" t="s">
        <v>9</v>
      </c>
      <c r="F29089" s="4" t="s">
        <v>9</v>
      </c>
      <c r="G29089" s="4" t="s">
        <v>9</v>
      </c>
      <c r="H29089" s="4" t="s">
        <v>9</v>
      </c>
    </row>
    <row r="29090" spans="1:8">
      <c r="A29090" t="n">
        <v>245774</v>
      </c>
      <c r="B29090" s="39" t="n">
        <v>51</v>
      </c>
      <c r="C29090" s="7" t="n">
        <v>3</v>
      </c>
      <c r="D29090" s="7" t="n">
        <v>17</v>
      </c>
      <c r="E29090" s="7" t="s">
        <v>454</v>
      </c>
      <c r="F29090" s="7" t="s">
        <v>455</v>
      </c>
      <c r="G29090" s="7" t="s">
        <v>94</v>
      </c>
      <c r="H29090" s="7" t="s">
        <v>95</v>
      </c>
    </row>
    <row r="29091" spans="1:8">
      <c r="A29091" t="s">
        <v>4</v>
      </c>
      <c r="B29091" s="4" t="s">
        <v>5</v>
      </c>
      <c r="C29091" s="4" t="s">
        <v>8</v>
      </c>
      <c r="D29091" s="4" t="s">
        <v>8</v>
      </c>
      <c r="E29091" s="4" t="s">
        <v>13</v>
      </c>
      <c r="F29091" s="4" t="s">
        <v>13</v>
      </c>
      <c r="G29091" s="4" t="s">
        <v>13</v>
      </c>
      <c r="H29091" s="4" t="s">
        <v>7</v>
      </c>
    </row>
    <row r="29092" spans="1:8">
      <c r="A29092" t="n">
        <v>245803</v>
      </c>
      <c r="B29092" s="31" t="n">
        <v>45</v>
      </c>
      <c r="C29092" s="7" t="n">
        <v>2</v>
      </c>
      <c r="D29092" s="7" t="n">
        <v>3</v>
      </c>
      <c r="E29092" s="7" t="n">
        <v>0</v>
      </c>
      <c r="F29092" s="7" t="n">
        <v>3.15000009536743</v>
      </c>
      <c r="G29092" s="7" t="n">
        <v>45.0499992370605</v>
      </c>
      <c r="H29092" s="7" t="n">
        <v>0</v>
      </c>
    </row>
    <row r="29093" spans="1:8">
      <c r="A29093" t="s">
        <v>4</v>
      </c>
      <c r="B29093" s="4" t="s">
        <v>5</v>
      </c>
      <c r="C29093" s="4" t="s">
        <v>8</v>
      </c>
      <c r="D29093" s="4" t="s">
        <v>8</v>
      </c>
      <c r="E29093" s="4" t="s">
        <v>13</v>
      </c>
      <c r="F29093" s="4" t="s">
        <v>13</v>
      </c>
      <c r="G29093" s="4" t="s">
        <v>13</v>
      </c>
      <c r="H29093" s="4" t="s">
        <v>7</v>
      </c>
      <c r="I29093" s="4" t="s">
        <v>8</v>
      </c>
    </row>
    <row r="29094" spans="1:8">
      <c r="A29094" t="n">
        <v>245820</v>
      </c>
      <c r="B29094" s="31" t="n">
        <v>45</v>
      </c>
      <c r="C29094" s="7" t="n">
        <v>4</v>
      </c>
      <c r="D29094" s="7" t="n">
        <v>3</v>
      </c>
      <c r="E29094" s="7" t="n">
        <v>3</v>
      </c>
      <c r="F29094" s="7" t="n">
        <v>35.3499984741211</v>
      </c>
      <c r="G29094" s="7" t="n">
        <v>6</v>
      </c>
      <c r="H29094" s="7" t="n">
        <v>0</v>
      </c>
      <c r="I29094" s="7" t="n">
        <v>0</v>
      </c>
    </row>
    <row r="29095" spans="1:8">
      <c r="A29095" t="s">
        <v>4</v>
      </c>
      <c r="B29095" s="4" t="s">
        <v>5</v>
      </c>
      <c r="C29095" s="4" t="s">
        <v>8</v>
      </c>
      <c r="D29095" s="4" t="s">
        <v>8</v>
      </c>
      <c r="E29095" s="4" t="s">
        <v>13</v>
      </c>
      <c r="F29095" s="4" t="s">
        <v>7</v>
      </c>
    </row>
    <row r="29096" spans="1:8">
      <c r="A29096" t="n">
        <v>245838</v>
      </c>
      <c r="B29096" s="31" t="n">
        <v>45</v>
      </c>
      <c r="C29096" s="7" t="n">
        <v>5</v>
      </c>
      <c r="D29096" s="7" t="n">
        <v>3</v>
      </c>
      <c r="E29096" s="7" t="n">
        <v>1.20000004768372</v>
      </c>
      <c r="F29096" s="7" t="n">
        <v>0</v>
      </c>
    </row>
    <row r="29097" spans="1:8">
      <c r="A29097" t="s">
        <v>4</v>
      </c>
      <c r="B29097" s="4" t="s">
        <v>5</v>
      </c>
      <c r="C29097" s="4" t="s">
        <v>8</v>
      </c>
      <c r="D29097" s="4" t="s">
        <v>8</v>
      </c>
      <c r="E29097" s="4" t="s">
        <v>13</v>
      </c>
      <c r="F29097" s="4" t="s">
        <v>7</v>
      </c>
    </row>
    <row r="29098" spans="1:8">
      <c r="A29098" t="n">
        <v>245847</v>
      </c>
      <c r="B29098" s="31" t="n">
        <v>45</v>
      </c>
      <c r="C29098" s="7" t="n">
        <v>11</v>
      </c>
      <c r="D29098" s="7" t="n">
        <v>3</v>
      </c>
      <c r="E29098" s="7" t="n">
        <v>34</v>
      </c>
      <c r="F29098" s="7" t="n">
        <v>0</v>
      </c>
    </row>
    <row r="29099" spans="1:8">
      <c r="A29099" t="s">
        <v>4</v>
      </c>
      <c r="B29099" s="4" t="s">
        <v>5</v>
      </c>
      <c r="C29099" s="4" t="s">
        <v>8</v>
      </c>
      <c r="D29099" s="4" t="s">
        <v>7</v>
      </c>
    </row>
    <row r="29100" spans="1:8">
      <c r="A29100" t="n">
        <v>245856</v>
      </c>
      <c r="B29100" s="27" t="n">
        <v>58</v>
      </c>
      <c r="C29100" s="7" t="n">
        <v>255</v>
      </c>
      <c r="D29100" s="7" t="n">
        <v>0</v>
      </c>
    </row>
    <row r="29101" spans="1:8">
      <c r="A29101" t="s">
        <v>4</v>
      </c>
      <c r="B29101" s="4" t="s">
        <v>5</v>
      </c>
      <c r="C29101" s="4" t="s">
        <v>7</v>
      </c>
      <c r="D29101" s="4" t="s">
        <v>8</v>
      </c>
      <c r="E29101" s="4" t="s">
        <v>9</v>
      </c>
      <c r="F29101" s="4" t="s">
        <v>13</v>
      </c>
      <c r="G29101" s="4" t="s">
        <v>13</v>
      </c>
      <c r="H29101" s="4" t="s">
        <v>13</v>
      </c>
    </row>
    <row r="29102" spans="1:8">
      <c r="A29102" t="n">
        <v>245860</v>
      </c>
      <c r="B29102" s="52" t="n">
        <v>48</v>
      </c>
      <c r="C29102" s="7" t="n">
        <v>13</v>
      </c>
      <c r="D29102" s="7" t="n">
        <v>0</v>
      </c>
      <c r="E29102" s="7" t="s">
        <v>579</v>
      </c>
      <c r="F29102" s="7" t="n">
        <v>-1</v>
      </c>
      <c r="G29102" s="7" t="n">
        <v>1</v>
      </c>
      <c r="H29102" s="7" t="n">
        <v>0</v>
      </c>
    </row>
    <row r="29103" spans="1:8">
      <c r="A29103" t="s">
        <v>4</v>
      </c>
      <c r="B29103" s="4" t="s">
        <v>5</v>
      </c>
      <c r="C29103" s="4" t="s">
        <v>7</v>
      </c>
    </row>
    <row r="29104" spans="1:8">
      <c r="A29104" t="n">
        <v>245886</v>
      </c>
      <c r="B29104" s="25" t="n">
        <v>16</v>
      </c>
      <c r="C29104" s="7" t="n">
        <v>500</v>
      </c>
    </row>
    <row r="29105" spans="1:9">
      <c r="A29105" t="s">
        <v>4</v>
      </c>
      <c r="B29105" s="4" t="s">
        <v>5</v>
      </c>
      <c r="C29105" s="4" t="s">
        <v>8</v>
      </c>
      <c r="D29105" s="4" t="s">
        <v>13</v>
      </c>
      <c r="E29105" s="4" t="s">
        <v>13</v>
      </c>
      <c r="F29105" s="4" t="s">
        <v>13</v>
      </c>
    </row>
    <row r="29106" spans="1:9">
      <c r="A29106" t="n">
        <v>245889</v>
      </c>
      <c r="B29106" s="31" t="n">
        <v>45</v>
      </c>
      <c r="C29106" s="7" t="n">
        <v>9</v>
      </c>
      <c r="D29106" s="7" t="n">
        <v>0.00999999977648258</v>
      </c>
      <c r="E29106" s="7" t="n">
        <v>0.00999999977648258</v>
      </c>
      <c r="F29106" s="7" t="n">
        <v>0.200000002980232</v>
      </c>
    </row>
    <row r="29107" spans="1:9">
      <c r="A29107" t="s">
        <v>4</v>
      </c>
      <c r="B29107" s="4" t="s">
        <v>5</v>
      </c>
      <c r="C29107" s="4" t="s">
        <v>8</v>
      </c>
      <c r="D29107" s="4" t="s">
        <v>7</v>
      </c>
      <c r="E29107" s="4" t="s">
        <v>9</v>
      </c>
    </row>
    <row r="29108" spans="1:9">
      <c r="A29108" t="n">
        <v>245903</v>
      </c>
      <c r="B29108" s="39" t="n">
        <v>51</v>
      </c>
      <c r="C29108" s="7" t="n">
        <v>4</v>
      </c>
      <c r="D29108" s="7" t="n">
        <v>13</v>
      </c>
      <c r="E29108" s="7" t="s">
        <v>1431</v>
      </c>
    </row>
    <row r="29109" spans="1:9">
      <c r="A29109" t="s">
        <v>4</v>
      </c>
      <c r="B29109" s="4" t="s">
        <v>5</v>
      </c>
      <c r="C29109" s="4" t="s">
        <v>7</v>
      </c>
    </row>
    <row r="29110" spans="1:9">
      <c r="A29110" t="n">
        <v>245916</v>
      </c>
      <c r="B29110" s="25" t="n">
        <v>16</v>
      </c>
      <c r="C29110" s="7" t="n">
        <v>0</v>
      </c>
    </row>
    <row r="29111" spans="1:9">
      <c r="A29111" t="s">
        <v>4</v>
      </c>
      <c r="B29111" s="4" t="s">
        <v>5</v>
      </c>
      <c r="C29111" s="4" t="s">
        <v>7</v>
      </c>
      <c r="D29111" s="4" t="s">
        <v>8</v>
      </c>
      <c r="E29111" s="4" t="s">
        <v>14</v>
      </c>
      <c r="F29111" s="4" t="s">
        <v>74</v>
      </c>
      <c r="G29111" s="4" t="s">
        <v>8</v>
      </c>
      <c r="H29111" s="4" t="s">
        <v>8</v>
      </c>
      <c r="I29111" s="4" t="s">
        <v>8</v>
      </c>
      <c r="J29111" s="4" t="s">
        <v>14</v>
      </c>
      <c r="K29111" s="4" t="s">
        <v>74</v>
      </c>
      <c r="L29111" s="4" t="s">
        <v>8</v>
      </c>
      <c r="M29111" s="4" t="s">
        <v>8</v>
      </c>
    </row>
    <row r="29112" spans="1:9">
      <c r="A29112" t="n">
        <v>245919</v>
      </c>
      <c r="B29112" s="40" t="n">
        <v>26</v>
      </c>
      <c r="C29112" s="7" t="n">
        <v>13</v>
      </c>
      <c r="D29112" s="7" t="n">
        <v>17</v>
      </c>
      <c r="E29112" s="7" t="n">
        <v>11378</v>
      </c>
      <c r="F29112" s="7" t="s">
        <v>1433</v>
      </c>
      <c r="G29112" s="7" t="n">
        <v>2</v>
      </c>
      <c r="H29112" s="7" t="n">
        <v>3</v>
      </c>
      <c r="I29112" s="7" t="n">
        <v>17</v>
      </c>
      <c r="J29112" s="7" t="n">
        <v>11379</v>
      </c>
      <c r="K29112" s="7" t="s">
        <v>1434</v>
      </c>
      <c r="L29112" s="7" t="n">
        <v>2</v>
      </c>
      <c r="M29112" s="7" t="n">
        <v>0</v>
      </c>
    </row>
    <row r="29113" spans="1:9">
      <c r="A29113" t="s">
        <v>4</v>
      </c>
      <c r="B29113" s="4" t="s">
        <v>5</v>
      </c>
      <c r="C29113" s="4" t="s">
        <v>7</v>
      </c>
    </row>
    <row r="29114" spans="1:9">
      <c r="A29114" t="n">
        <v>246030</v>
      </c>
      <c r="B29114" s="25" t="n">
        <v>16</v>
      </c>
      <c r="C29114" s="7" t="n">
        <v>500</v>
      </c>
    </row>
    <row r="29115" spans="1:9">
      <c r="A29115" t="s">
        <v>4</v>
      </c>
      <c r="B29115" s="4" t="s">
        <v>5</v>
      </c>
      <c r="C29115" s="4" t="s">
        <v>8</v>
      </c>
      <c r="D29115" s="4" t="s">
        <v>7</v>
      </c>
      <c r="E29115" s="4" t="s">
        <v>13</v>
      </c>
      <c r="F29115" s="4" t="s">
        <v>7</v>
      </c>
      <c r="G29115" s="4" t="s">
        <v>14</v>
      </c>
      <c r="H29115" s="4" t="s">
        <v>14</v>
      </c>
      <c r="I29115" s="4" t="s">
        <v>7</v>
      </c>
      <c r="J29115" s="4" t="s">
        <v>7</v>
      </c>
      <c r="K29115" s="4" t="s">
        <v>14</v>
      </c>
      <c r="L29115" s="4" t="s">
        <v>14</v>
      </c>
      <c r="M29115" s="4" t="s">
        <v>14</v>
      </c>
      <c r="N29115" s="4" t="s">
        <v>14</v>
      </c>
      <c r="O29115" s="4" t="s">
        <v>9</v>
      </c>
    </row>
    <row r="29116" spans="1:9">
      <c r="A29116" t="n">
        <v>246033</v>
      </c>
      <c r="B29116" s="16" t="n">
        <v>50</v>
      </c>
      <c r="C29116" s="7" t="n">
        <v>0</v>
      </c>
      <c r="D29116" s="7" t="n">
        <v>2003</v>
      </c>
      <c r="E29116" s="7" t="n">
        <v>0.800000011920929</v>
      </c>
      <c r="F29116" s="7" t="n">
        <v>100</v>
      </c>
      <c r="G29116" s="7" t="n">
        <v>0</v>
      </c>
      <c r="H29116" s="7" t="n">
        <v>1073741824</v>
      </c>
      <c r="I29116" s="7" t="n">
        <v>0</v>
      </c>
      <c r="J29116" s="7" t="n">
        <v>65533</v>
      </c>
      <c r="K29116" s="7" t="n">
        <v>0</v>
      </c>
      <c r="L29116" s="7" t="n">
        <v>0</v>
      </c>
      <c r="M29116" s="7" t="n">
        <v>0</v>
      </c>
      <c r="N29116" s="7" t="n">
        <v>0</v>
      </c>
      <c r="O29116" s="7" t="s">
        <v>15</v>
      </c>
    </row>
    <row r="29117" spans="1:9">
      <c r="A29117" t="s">
        <v>4</v>
      </c>
      <c r="B29117" s="4" t="s">
        <v>5</v>
      </c>
    </row>
    <row r="29118" spans="1:9">
      <c r="A29118" t="n">
        <v>246072</v>
      </c>
      <c r="B29118" s="41" t="n">
        <v>28</v>
      </c>
    </row>
    <row r="29119" spans="1:9">
      <c r="A29119" t="s">
        <v>4</v>
      </c>
      <c r="B29119" s="4" t="s">
        <v>5</v>
      </c>
      <c r="C29119" s="4" t="s">
        <v>7</v>
      </c>
      <c r="D29119" s="4" t="s">
        <v>8</v>
      </c>
    </row>
    <row r="29120" spans="1:9">
      <c r="A29120" t="n">
        <v>246073</v>
      </c>
      <c r="B29120" s="42" t="n">
        <v>89</v>
      </c>
      <c r="C29120" s="7" t="n">
        <v>65533</v>
      </c>
      <c r="D29120" s="7" t="n">
        <v>1</v>
      </c>
    </row>
    <row r="29121" spans="1:15">
      <c r="A29121" t="s">
        <v>4</v>
      </c>
      <c r="B29121" s="4" t="s">
        <v>5</v>
      </c>
      <c r="C29121" s="4" t="s">
        <v>8</v>
      </c>
      <c r="D29121" s="4" t="s">
        <v>7</v>
      </c>
      <c r="E29121" s="4" t="s">
        <v>13</v>
      </c>
    </row>
    <row r="29122" spans="1:15">
      <c r="A29122" t="n">
        <v>246077</v>
      </c>
      <c r="B29122" s="27" t="n">
        <v>58</v>
      </c>
      <c r="C29122" s="7" t="n">
        <v>101</v>
      </c>
      <c r="D29122" s="7" t="n">
        <v>300</v>
      </c>
      <c r="E29122" s="7" t="n">
        <v>1</v>
      </c>
    </row>
    <row r="29123" spans="1:15">
      <c r="A29123" t="s">
        <v>4</v>
      </c>
      <c r="B29123" s="4" t="s">
        <v>5</v>
      </c>
      <c r="C29123" s="4" t="s">
        <v>8</v>
      </c>
      <c r="D29123" s="4" t="s">
        <v>7</v>
      </c>
    </row>
    <row r="29124" spans="1:15">
      <c r="A29124" t="n">
        <v>246085</v>
      </c>
      <c r="B29124" s="27" t="n">
        <v>58</v>
      </c>
      <c r="C29124" s="7" t="n">
        <v>254</v>
      </c>
      <c r="D29124" s="7" t="n">
        <v>0</v>
      </c>
    </row>
    <row r="29125" spans="1:15">
      <c r="A29125" t="s">
        <v>4</v>
      </c>
      <c r="B29125" s="4" t="s">
        <v>5</v>
      </c>
      <c r="C29125" s="4" t="s">
        <v>8</v>
      </c>
      <c r="D29125" s="4" t="s">
        <v>7</v>
      </c>
      <c r="E29125" s="4" t="s">
        <v>9</v>
      </c>
      <c r="F29125" s="4" t="s">
        <v>9</v>
      </c>
      <c r="G29125" s="4" t="s">
        <v>9</v>
      </c>
      <c r="H29125" s="4" t="s">
        <v>9</v>
      </c>
    </row>
    <row r="29126" spans="1:15">
      <c r="A29126" t="n">
        <v>246089</v>
      </c>
      <c r="B29126" s="39" t="n">
        <v>51</v>
      </c>
      <c r="C29126" s="7" t="n">
        <v>3</v>
      </c>
      <c r="D29126" s="7" t="n">
        <v>12</v>
      </c>
      <c r="E29126" s="7" t="s">
        <v>1435</v>
      </c>
      <c r="F29126" s="7" t="s">
        <v>455</v>
      </c>
      <c r="G29126" s="7" t="s">
        <v>94</v>
      </c>
      <c r="H29126" s="7" t="s">
        <v>95</v>
      </c>
    </row>
    <row r="29127" spans="1:15">
      <c r="A29127" t="s">
        <v>4</v>
      </c>
      <c r="B29127" s="4" t="s">
        <v>5</v>
      </c>
      <c r="C29127" s="4" t="s">
        <v>8</v>
      </c>
      <c r="D29127" s="4" t="s">
        <v>8</v>
      </c>
      <c r="E29127" s="4" t="s">
        <v>13</v>
      </c>
      <c r="F29127" s="4" t="s">
        <v>13</v>
      </c>
      <c r="G29127" s="4" t="s">
        <v>13</v>
      </c>
      <c r="H29127" s="4" t="s">
        <v>7</v>
      </c>
    </row>
    <row r="29128" spans="1:15">
      <c r="A29128" t="n">
        <v>246118</v>
      </c>
      <c r="B29128" s="31" t="n">
        <v>45</v>
      </c>
      <c r="C29128" s="7" t="n">
        <v>2</v>
      </c>
      <c r="D29128" s="7" t="n">
        <v>3</v>
      </c>
      <c r="E29128" s="7" t="n">
        <v>0</v>
      </c>
      <c r="F29128" s="7" t="n">
        <v>1.25</v>
      </c>
      <c r="G29128" s="7" t="n">
        <v>51.2999992370605</v>
      </c>
      <c r="H29128" s="7" t="n">
        <v>0</v>
      </c>
    </row>
    <row r="29129" spans="1:15">
      <c r="A29129" t="s">
        <v>4</v>
      </c>
      <c r="B29129" s="4" t="s">
        <v>5</v>
      </c>
      <c r="C29129" s="4" t="s">
        <v>8</v>
      </c>
      <c r="D29129" s="4" t="s">
        <v>8</v>
      </c>
      <c r="E29129" s="4" t="s">
        <v>13</v>
      </c>
      <c r="F29129" s="4" t="s">
        <v>13</v>
      </c>
      <c r="G29129" s="4" t="s">
        <v>13</v>
      </c>
      <c r="H29129" s="4" t="s">
        <v>7</v>
      </c>
      <c r="I29129" s="4" t="s">
        <v>8</v>
      </c>
    </row>
    <row r="29130" spans="1:15">
      <c r="A29130" t="n">
        <v>246135</v>
      </c>
      <c r="B29130" s="31" t="n">
        <v>45</v>
      </c>
      <c r="C29130" s="7" t="n">
        <v>4</v>
      </c>
      <c r="D29130" s="7" t="n">
        <v>3</v>
      </c>
      <c r="E29130" s="7" t="n">
        <v>22.1499996185303</v>
      </c>
      <c r="F29130" s="7" t="n">
        <v>341.850006103516</v>
      </c>
      <c r="G29130" s="7" t="n">
        <v>358</v>
      </c>
      <c r="H29130" s="7" t="n">
        <v>0</v>
      </c>
      <c r="I29130" s="7" t="n">
        <v>0</v>
      </c>
    </row>
    <row r="29131" spans="1:15">
      <c r="A29131" t="s">
        <v>4</v>
      </c>
      <c r="B29131" s="4" t="s">
        <v>5</v>
      </c>
      <c r="C29131" s="4" t="s">
        <v>8</v>
      </c>
      <c r="D29131" s="4" t="s">
        <v>8</v>
      </c>
      <c r="E29131" s="4" t="s">
        <v>13</v>
      </c>
      <c r="F29131" s="4" t="s">
        <v>7</v>
      </c>
    </row>
    <row r="29132" spans="1:15">
      <c r="A29132" t="n">
        <v>246153</v>
      </c>
      <c r="B29132" s="31" t="n">
        <v>45</v>
      </c>
      <c r="C29132" s="7" t="n">
        <v>5</v>
      </c>
      <c r="D29132" s="7" t="n">
        <v>3</v>
      </c>
      <c r="E29132" s="7" t="n">
        <v>1</v>
      </c>
      <c r="F29132" s="7" t="n">
        <v>0</v>
      </c>
    </row>
    <row r="29133" spans="1:15">
      <c r="A29133" t="s">
        <v>4</v>
      </c>
      <c r="B29133" s="4" t="s">
        <v>5</v>
      </c>
      <c r="C29133" s="4" t="s">
        <v>8</v>
      </c>
      <c r="D29133" s="4" t="s">
        <v>8</v>
      </c>
      <c r="E29133" s="4" t="s">
        <v>13</v>
      </c>
      <c r="F29133" s="4" t="s">
        <v>7</v>
      </c>
    </row>
    <row r="29134" spans="1:15">
      <c r="A29134" t="n">
        <v>246162</v>
      </c>
      <c r="B29134" s="31" t="n">
        <v>45</v>
      </c>
      <c r="C29134" s="7" t="n">
        <v>11</v>
      </c>
      <c r="D29134" s="7" t="n">
        <v>3</v>
      </c>
      <c r="E29134" s="7" t="n">
        <v>34</v>
      </c>
      <c r="F29134" s="7" t="n">
        <v>0</v>
      </c>
    </row>
    <row r="29135" spans="1:15">
      <c r="A29135" t="s">
        <v>4</v>
      </c>
      <c r="B29135" s="4" t="s">
        <v>5</v>
      </c>
      <c r="C29135" s="4" t="s">
        <v>8</v>
      </c>
      <c r="D29135" s="4" t="s">
        <v>7</v>
      </c>
    </row>
    <row r="29136" spans="1:15">
      <c r="A29136" t="n">
        <v>246171</v>
      </c>
      <c r="B29136" s="27" t="n">
        <v>58</v>
      </c>
      <c r="C29136" s="7" t="n">
        <v>255</v>
      </c>
      <c r="D29136" s="7" t="n">
        <v>0</v>
      </c>
    </row>
    <row r="29137" spans="1:9">
      <c r="A29137" t="s">
        <v>4</v>
      </c>
      <c r="B29137" s="4" t="s">
        <v>5</v>
      </c>
      <c r="C29137" s="4" t="s">
        <v>8</v>
      </c>
      <c r="D29137" s="4" t="s">
        <v>13</v>
      </c>
      <c r="E29137" s="4" t="s">
        <v>13</v>
      </c>
      <c r="F29137" s="4" t="s">
        <v>13</v>
      </c>
    </row>
    <row r="29138" spans="1:9">
      <c r="A29138" t="n">
        <v>246175</v>
      </c>
      <c r="B29138" s="31" t="n">
        <v>45</v>
      </c>
      <c r="C29138" s="7" t="n">
        <v>9</v>
      </c>
      <c r="D29138" s="7" t="n">
        <v>0.00999999977648258</v>
      </c>
      <c r="E29138" s="7" t="n">
        <v>0.00999999977648258</v>
      </c>
      <c r="F29138" s="7" t="n">
        <v>0.200000002980232</v>
      </c>
    </row>
    <row r="29139" spans="1:9">
      <c r="A29139" t="s">
        <v>4</v>
      </c>
      <c r="B29139" s="4" t="s">
        <v>5</v>
      </c>
      <c r="C29139" s="4" t="s">
        <v>8</v>
      </c>
      <c r="D29139" s="4" t="s">
        <v>7</v>
      </c>
      <c r="E29139" s="4" t="s">
        <v>9</v>
      </c>
    </row>
    <row r="29140" spans="1:9">
      <c r="A29140" t="n">
        <v>246189</v>
      </c>
      <c r="B29140" s="39" t="n">
        <v>51</v>
      </c>
      <c r="C29140" s="7" t="n">
        <v>4</v>
      </c>
      <c r="D29140" s="7" t="n">
        <v>12</v>
      </c>
      <c r="E29140" s="7" t="s">
        <v>1436</v>
      </c>
    </row>
    <row r="29141" spans="1:9">
      <c r="A29141" t="s">
        <v>4</v>
      </c>
      <c r="B29141" s="4" t="s">
        <v>5</v>
      </c>
      <c r="C29141" s="4" t="s">
        <v>7</v>
      </c>
    </row>
    <row r="29142" spans="1:9">
      <c r="A29142" t="n">
        <v>246202</v>
      </c>
      <c r="B29142" s="25" t="n">
        <v>16</v>
      </c>
      <c r="C29142" s="7" t="n">
        <v>0</v>
      </c>
    </row>
    <row r="29143" spans="1:9">
      <c r="A29143" t="s">
        <v>4</v>
      </c>
      <c r="B29143" s="4" t="s">
        <v>5</v>
      </c>
      <c r="C29143" s="4" t="s">
        <v>7</v>
      </c>
      <c r="D29143" s="4" t="s">
        <v>8</v>
      </c>
      <c r="E29143" s="4" t="s">
        <v>14</v>
      </c>
      <c r="F29143" s="4" t="s">
        <v>74</v>
      </c>
      <c r="G29143" s="4" t="s">
        <v>8</v>
      </c>
      <c r="H29143" s="4" t="s">
        <v>8</v>
      </c>
    </row>
    <row r="29144" spans="1:9">
      <c r="A29144" t="n">
        <v>246205</v>
      </c>
      <c r="B29144" s="40" t="n">
        <v>26</v>
      </c>
      <c r="C29144" s="7" t="n">
        <v>12</v>
      </c>
      <c r="D29144" s="7" t="n">
        <v>17</v>
      </c>
      <c r="E29144" s="7" t="n">
        <v>12369</v>
      </c>
      <c r="F29144" s="7" t="s">
        <v>1437</v>
      </c>
      <c r="G29144" s="7" t="n">
        <v>2</v>
      </c>
      <c r="H29144" s="7" t="n">
        <v>0</v>
      </c>
    </row>
    <row r="29145" spans="1:9">
      <c r="A29145" t="s">
        <v>4</v>
      </c>
      <c r="B29145" s="4" t="s">
        <v>5</v>
      </c>
    </row>
    <row r="29146" spans="1:9">
      <c r="A29146" t="n">
        <v>246236</v>
      </c>
      <c r="B29146" s="41" t="n">
        <v>28</v>
      </c>
    </row>
    <row r="29147" spans="1:9">
      <c r="A29147" t="s">
        <v>4</v>
      </c>
      <c r="B29147" s="4" t="s">
        <v>5</v>
      </c>
      <c r="C29147" s="4" t="s">
        <v>7</v>
      </c>
      <c r="D29147" s="4" t="s">
        <v>8</v>
      </c>
    </row>
    <row r="29148" spans="1:9">
      <c r="A29148" t="n">
        <v>246237</v>
      </c>
      <c r="B29148" s="42" t="n">
        <v>89</v>
      </c>
      <c r="C29148" s="7" t="n">
        <v>65533</v>
      </c>
      <c r="D29148" s="7" t="n">
        <v>1</v>
      </c>
    </row>
    <row r="29149" spans="1:9">
      <c r="A29149" t="s">
        <v>4</v>
      </c>
      <c r="B29149" s="4" t="s">
        <v>5</v>
      </c>
      <c r="C29149" s="4" t="s">
        <v>8</v>
      </c>
      <c r="D29149" s="4" t="s">
        <v>13</v>
      </c>
      <c r="E29149" s="4" t="s">
        <v>7</v>
      </c>
      <c r="F29149" s="4" t="s">
        <v>8</v>
      </c>
    </row>
    <row r="29150" spans="1:9">
      <c r="A29150" t="n">
        <v>246241</v>
      </c>
      <c r="B29150" s="14" t="n">
        <v>49</v>
      </c>
      <c r="C29150" s="7" t="n">
        <v>3</v>
      </c>
      <c r="D29150" s="7" t="n">
        <v>1</v>
      </c>
      <c r="E29150" s="7" t="n">
        <v>1000</v>
      </c>
      <c r="F29150" s="7" t="n">
        <v>0</v>
      </c>
    </row>
    <row r="29151" spans="1:9">
      <c r="A29151" t="s">
        <v>4</v>
      </c>
      <c r="B29151" s="4" t="s">
        <v>5</v>
      </c>
      <c r="C29151" s="4" t="s">
        <v>8</v>
      </c>
      <c r="D29151" s="4" t="s">
        <v>7</v>
      </c>
      <c r="E29151" s="4" t="s">
        <v>13</v>
      </c>
    </row>
    <row r="29152" spans="1:9">
      <c r="A29152" t="n">
        <v>246250</v>
      </c>
      <c r="B29152" s="27" t="n">
        <v>58</v>
      </c>
      <c r="C29152" s="7" t="n">
        <v>101</v>
      </c>
      <c r="D29152" s="7" t="n">
        <v>300</v>
      </c>
      <c r="E29152" s="7" t="n">
        <v>1</v>
      </c>
    </row>
    <row r="29153" spans="1:8">
      <c r="A29153" t="s">
        <v>4</v>
      </c>
      <c r="B29153" s="4" t="s">
        <v>5</v>
      </c>
      <c r="C29153" s="4" t="s">
        <v>8</v>
      </c>
      <c r="D29153" s="4" t="s">
        <v>7</v>
      </c>
    </row>
    <row r="29154" spans="1:8">
      <c r="A29154" t="n">
        <v>246258</v>
      </c>
      <c r="B29154" s="27" t="n">
        <v>58</v>
      </c>
      <c r="C29154" s="7" t="n">
        <v>254</v>
      </c>
      <c r="D29154" s="7" t="n">
        <v>0</v>
      </c>
    </row>
    <row r="29155" spans="1:8">
      <c r="A29155" t="s">
        <v>4</v>
      </c>
      <c r="B29155" s="4" t="s">
        <v>5</v>
      </c>
      <c r="C29155" s="4" t="s">
        <v>8</v>
      </c>
      <c r="D29155" s="4" t="s">
        <v>7</v>
      </c>
      <c r="E29155" s="4" t="s">
        <v>9</v>
      </c>
      <c r="F29155" s="4" t="s">
        <v>9</v>
      </c>
      <c r="G29155" s="4" t="s">
        <v>9</v>
      </c>
      <c r="H29155" s="4" t="s">
        <v>9</v>
      </c>
    </row>
    <row r="29156" spans="1:8">
      <c r="A29156" t="n">
        <v>246262</v>
      </c>
      <c r="B29156" s="39" t="n">
        <v>51</v>
      </c>
      <c r="C29156" s="7" t="n">
        <v>3</v>
      </c>
      <c r="D29156" s="7" t="n">
        <v>106</v>
      </c>
      <c r="E29156" s="7" t="s">
        <v>1435</v>
      </c>
      <c r="F29156" s="7" t="s">
        <v>455</v>
      </c>
      <c r="G29156" s="7" t="s">
        <v>94</v>
      </c>
      <c r="H29156" s="7" t="s">
        <v>95</v>
      </c>
    </row>
    <row r="29157" spans="1:8">
      <c r="A29157" t="s">
        <v>4</v>
      </c>
      <c r="B29157" s="4" t="s">
        <v>5</v>
      </c>
      <c r="C29157" s="4" t="s">
        <v>8</v>
      </c>
      <c r="D29157" s="4" t="s">
        <v>8</v>
      </c>
      <c r="E29157" s="4" t="s">
        <v>13</v>
      </c>
      <c r="F29157" s="4" t="s">
        <v>13</v>
      </c>
      <c r="G29157" s="4" t="s">
        <v>13</v>
      </c>
      <c r="H29157" s="4" t="s">
        <v>7</v>
      </c>
    </row>
    <row r="29158" spans="1:8">
      <c r="A29158" t="n">
        <v>246291</v>
      </c>
      <c r="B29158" s="31" t="n">
        <v>45</v>
      </c>
      <c r="C29158" s="7" t="n">
        <v>2</v>
      </c>
      <c r="D29158" s="7" t="n">
        <v>3</v>
      </c>
      <c r="E29158" s="7" t="n">
        <v>-6.05000019073486</v>
      </c>
      <c r="F29158" s="7" t="n">
        <v>0.899999976158142</v>
      </c>
      <c r="G29158" s="7" t="n">
        <v>48.1500015258789</v>
      </c>
      <c r="H29158" s="7" t="n">
        <v>0</v>
      </c>
    </row>
    <row r="29159" spans="1:8">
      <c r="A29159" t="s">
        <v>4</v>
      </c>
      <c r="B29159" s="4" t="s">
        <v>5</v>
      </c>
      <c r="C29159" s="4" t="s">
        <v>8</v>
      </c>
      <c r="D29159" s="4" t="s">
        <v>8</v>
      </c>
      <c r="E29159" s="4" t="s">
        <v>13</v>
      </c>
      <c r="F29159" s="4" t="s">
        <v>13</v>
      </c>
      <c r="G29159" s="4" t="s">
        <v>13</v>
      </c>
      <c r="H29159" s="4" t="s">
        <v>7</v>
      </c>
      <c r="I29159" s="4" t="s">
        <v>8</v>
      </c>
    </row>
    <row r="29160" spans="1:8">
      <c r="A29160" t="n">
        <v>246308</v>
      </c>
      <c r="B29160" s="31" t="n">
        <v>45</v>
      </c>
      <c r="C29160" s="7" t="n">
        <v>4</v>
      </c>
      <c r="D29160" s="7" t="n">
        <v>3</v>
      </c>
      <c r="E29160" s="7" t="n">
        <v>4.09999990463257</v>
      </c>
      <c r="F29160" s="7" t="n">
        <v>42</v>
      </c>
      <c r="G29160" s="7" t="n">
        <v>2</v>
      </c>
      <c r="H29160" s="7" t="n">
        <v>0</v>
      </c>
      <c r="I29160" s="7" t="n">
        <v>0</v>
      </c>
    </row>
    <row r="29161" spans="1:8">
      <c r="A29161" t="s">
        <v>4</v>
      </c>
      <c r="B29161" s="4" t="s">
        <v>5</v>
      </c>
      <c r="C29161" s="4" t="s">
        <v>8</v>
      </c>
      <c r="D29161" s="4" t="s">
        <v>8</v>
      </c>
      <c r="E29161" s="4" t="s">
        <v>13</v>
      </c>
      <c r="F29161" s="4" t="s">
        <v>7</v>
      </c>
    </row>
    <row r="29162" spans="1:8">
      <c r="A29162" t="n">
        <v>246326</v>
      </c>
      <c r="B29162" s="31" t="n">
        <v>45</v>
      </c>
      <c r="C29162" s="7" t="n">
        <v>5</v>
      </c>
      <c r="D29162" s="7" t="n">
        <v>3</v>
      </c>
      <c r="E29162" s="7" t="n">
        <v>4.5</v>
      </c>
      <c r="F29162" s="7" t="n">
        <v>0</v>
      </c>
    </row>
    <row r="29163" spans="1:8">
      <c r="A29163" t="s">
        <v>4</v>
      </c>
      <c r="B29163" s="4" t="s">
        <v>5</v>
      </c>
      <c r="C29163" s="4" t="s">
        <v>8</v>
      </c>
      <c r="D29163" s="4" t="s">
        <v>8</v>
      </c>
      <c r="E29163" s="4" t="s">
        <v>13</v>
      </c>
      <c r="F29163" s="4" t="s">
        <v>7</v>
      </c>
    </row>
    <row r="29164" spans="1:8">
      <c r="A29164" t="n">
        <v>246335</v>
      </c>
      <c r="B29164" s="31" t="n">
        <v>45</v>
      </c>
      <c r="C29164" s="7" t="n">
        <v>11</v>
      </c>
      <c r="D29164" s="7" t="n">
        <v>3</v>
      </c>
      <c r="E29164" s="7" t="n">
        <v>34</v>
      </c>
      <c r="F29164" s="7" t="n">
        <v>0</v>
      </c>
    </row>
    <row r="29165" spans="1:8">
      <c r="A29165" t="s">
        <v>4</v>
      </c>
      <c r="B29165" s="4" t="s">
        <v>5</v>
      </c>
      <c r="C29165" s="4" t="s">
        <v>8</v>
      </c>
      <c r="D29165" s="4" t="s">
        <v>8</v>
      </c>
      <c r="E29165" s="4" t="s">
        <v>13</v>
      </c>
      <c r="F29165" s="4" t="s">
        <v>13</v>
      </c>
      <c r="G29165" s="4" t="s">
        <v>13</v>
      </c>
      <c r="H29165" s="4" t="s">
        <v>7</v>
      </c>
      <c r="I29165" s="4" t="s">
        <v>8</v>
      </c>
    </row>
    <row r="29166" spans="1:8">
      <c r="A29166" t="n">
        <v>246344</v>
      </c>
      <c r="B29166" s="31" t="n">
        <v>45</v>
      </c>
      <c r="C29166" s="7" t="n">
        <v>4</v>
      </c>
      <c r="D29166" s="7" t="n">
        <v>3</v>
      </c>
      <c r="E29166" s="7" t="n">
        <v>4.59999990463257</v>
      </c>
      <c r="F29166" s="7" t="n">
        <v>43.0499992370605</v>
      </c>
      <c r="G29166" s="7" t="n">
        <v>4</v>
      </c>
      <c r="H29166" s="7" t="n">
        <v>15000</v>
      </c>
      <c r="I29166" s="7" t="n">
        <v>1</v>
      </c>
    </row>
    <row r="29167" spans="1:8">
      <c r="A29167" t="s">
        <v>4</v>
      </c>
      <c r="B29167" s="4" t="s">
        <v>5</v>
      </c>
      <c r="C29167" s="4" t="s">
        <v>8</v>
      </c>
      <c r="D29167" s="4" t="s">
        <v>7</v>
      </c>
    </row>
    <row r="29168" spans="1:8">
      <c r="A29168" t="n">
        <v>246362</v>
      </c>
      <c r="B29168" s="27" t="n">
        <v>58</v>
      </c>
      <c r="C29168" s="7" t="n">
        <v>255</v>
      </c>
      <c r="D29168" s="7" t="n">
        <v>0</v>
      </c>
    </row>
    <row r="29169" spans="1:9">
      <c r="A29169" t="s">
        <v>4</v>
      </c>
      <c r="B29169" s="4" t="s">
        <v>5</v>
      </c>
      <c r="C29169" s="4" t="s">
        <v>8</v>
      </c>
      <c r="D29169" s="4" t="s">
        <v>7</v>
      </c>
      <c r="E29169" s="4" t="s">
        <v>9</v>
      </c>
    </row>
    <row r="29170" spans="1:9">
      <c r="A29170" t="n">
        <v>246366</v>
      </c>
      <c r="B29170" s="39" t="n">
        <v>51</v>
      </c>
      <c r="C29170" s="7" t="n">
        <v>4</v>
      </c>
      <c r="D29170" s="7" t="n">
        <v>106</v>
      </c>
      <c r="E29170" s="7" t="s">
        <v>1431</v>
      </c>
    </row>
    <row r="29171" spans="1:9">
      <c r="A29171" t="s">
        <v>4</v>
      </c>
      <c r="B29171" s="4" t="s">
        <v>5</v>
      </c>
      <c r="C29171" s="4" t="s">
        <v>7</v>
      </c>
    </row>
    <row r="29172" spans="1:9">
      <c r="A29172" t="n">
        <v>246379</v>
      </c>
      <c r="B29172" s="25" t="n">
        <v>16</v>
      </c>
      <c r="C29172" s="7" t="n">
        <v>0</v>
      </c>
    </row>
    <row r="29173" spans="1:9">
      <c r="A29173" t="s">
        <v>4</v>
      </c>
      <c r="B29173" s="4" t="s">
        <v>5</v>
      </c>
      <c r="C29173" s="4" t="s">
        <v>7</v>
      </c>
      <c r="D29173" s="4" t="s">
        <v>8</v>
      </c>
      <c r="E29173" s="4" t="s">
        <v>14</v>
      </c>
      <c r="F29173" s="4" t="s">
        <v>74</v>
      </c>
      <c r="G29173" s="4" t="s">
        <v>8</v>
      </c>
      <c r="H29173" s="4" t="s">
        <v>8</v>
      </c>
    </row>
    <row r="29174" spans="1:9">
      <c r="A29174" t="n">
        <v>246382</v>
      </c>
      <c r="B29174" s="40" t="n">
        <v>26</v>
      </c>
      <c r="C29174" s="7" t="n">
        <v>106</v>
      </c>
      <c r="D29174" s="7" t="n">
        <v>17</v>
      </c>
      <c r="E29174" s="7" t="n">
        <v>62842</v>
      </c>
      <c r="F29174" s="7" t="s">
        <v>1438</v>
      </c>
      <c r="G29174" s="7" t="n">
        <v>2</v>
      </c>
      <c r="H29174" s="7" t="n">
        <v>0</v>
      </c>
    </row>
    <row r="29175" spans="1:9">
      <c r="A29175" t="s">
        <v>4</v>
      </c>
      <c r="B29175" s="4" t="s">
        <v>5</v>
      </c>
    </row>
    <row r="29176" spans="1:9">
      <c r="A29176" t="n">
        <v>246431</v>
      </c>
      <c r="B29176" s="41" t="n">
        <v>28</v>
      </c>
    </row>
    <row r="29177" spans="1:9">
      <c r="A29177" t="s">
        <v>4</v>
      </c>
      <c r="B29177" s="4" t="s">
        <v>5</v>
      </c>
      <c r="C29177" s="4" t="s">
        <v>8</v>
      </c>
      <c r="D29177" s="4" t="s">
        <v>7</v>
      </c>
      <c r="E29177" s="4" t="s">
        <v>9</v>
      </c>
    </row>
    <row r="29178" spans="1:9">
      <c r="A29178" t="n">
        <v>246432</v>
      </c>
      <c r="B29178" s="39" t="n">
        <v>51</v>
      </c>
      <c r="C29178" s="7" t="n">
        <v>4</v>
      </c>
      <c r="D29178" s="7" t="n">
        <v>90</v>
      </c>
      <c r="E29178" s="7" t="s">
        <v>1431</v>
      </c>
    </row>
    <row r="29179" spans="1:9">
      <c r="A29179" t="s">
        <v>4</v>
      </c>
      <c r="B29179" s="4" t="s">
        <v>5</v>
      </c>
      <c r="C29179" s="4" t="s">
        <v>7</v>
      </c>
    </row>
    <row r="29180" spans="1:9">
      <c r="A29180" t="n">
        <v>246445</v>
      </c>
      <c r="B29180" s="25" t="n">
        <v>16</v>
      </c>
      <c r="C29180" s="7" t="n">
        <v>0</v>
      </c>
    </row>
    <row r="29181" spans="1:9">
      <c r="A29181" t="s">
        <v>4</v>
      </c>
      <c r="B29181" s="4" t="s">
        <v>5</v>
      </c>
      <c r="C29181" s="4" t="s">
        <v>7</v>
      </c>
      <c r="D29181" s="4" t="s">
        <v>8</v>
      </c>
      <c r="E29181" s="4" t="s">
        <v>14</v>
      </c>
      <c r="F29181" s="4" t="s">
        <v>74</v>
      </c>
      <c r="G29181" s="4" t="s">
        <v>8</v>
      </c>
      <c r="H29181" s="4" t="s">
        <v>8</v>
      </c>
    </row>
    <row r="29182" spans="1:9">
      <c r="A29182" t="n">
        <v>246448</v>
      </c>
      <c r="B29182" s="40" t="n">
        <v>26</v>
      </c>
      <c r="C29182" s="7" t="n">
        <v>90</v>
      </c>
      <c r="D29182" s="7" t="n">
        <v>17</v>
      </c>
      <c r="E29182" s="7" t="n">
        <v>62843</v>
      </c>
      <c r="F29182" s="7" t="s">
        <v>1439</v>
      </c>
      <c r="G29182" s="7" t="n">
        <v>2</v>
      </c>
      <c r="H29182" s="7" t="n">
        <v>0</v>
      </c>
    </row>
    <row r="29183" spans="1:9">
      <c r="A29183" t="s">
        <v>4</v>
      </c>
      <c r="B29183" s="4" t="s">
        <v>5</v>
      </c>
    </row>
    <row r="29184" spans="1:9">
      <c r="A29184" t="n">
        <v>246516</v>
      </c>
      <c r="B29184" s="41" t="n">
        <v>28</v>
      </c>
    </row>
    <row r="29185" spans="1:8">
      <c r="A29185" t="s">
        <v>4</v>
      </c>
      <c r="B29185" s="4" t="s">
        <v>5</v>
      </c>
      <c r="C29185" s="4" t="s">
        <v>7</v>
      </c>
      <c r="D29185" s="4" t="s">
        <v>8</v>
      </c>
    </row>
    <row r="29186" spans="1:8">
      <c r="A29186" t="n">
        <v>246517</v>
      </c>
      <c r="B29186" s="42" t="n">
        <v>89</v>
      </c>
      <c r="C29186" s="7" t="n">
        <v>65533</v>
      </c>
      <c r="D29186" s="7" t="n">
        <v>1</v>
      </c>
    </row>
    <row r="29187" spans="1:8">
      <c r="A29187" t="s">
        <v>4</v>
      </c>
      <c r="B29187" s="4" t="s">
        <v>5</v>
      </c>
      <c r="C29187" s="4" t="s">
        <v>8</v>
      </c>
      <c r="D29187" s="4" t="s">
        <v>7</v>
      </c>
      <c r="E29187" s="4" t="s">
        <v>13</v>
      </c>
    </row>
    <row r="29188" spans="1:8">
      <c r="A29188" t="n">
        <v>246521</v>
      </c>
      <c r="B29188" s="27" t="n">
        <v>58</v>
      </c>
      <c r="C29188" s="7" t="n">
        <v>101</v>
      </c>
      <c r="D29188" s="7" t="n">
        <v>300</v>
      </c>
      <c r="E29188" s="7" t="n">
        <v>1</v>
      </c>
    </row>
    <row r="29189" spans="1:8">
      <c r="A29189" t="s">
        <v>4</v>
      </c>
      <c r="B29189" s="4" t="s">
        <v>5</v>
      </c>
      <c r="C29189" s="4" t="s">
        <v>8</v>
      </c>
      <c r="D29189" s="4" t="s">
        <v>7</v>
      </c>
    </row>
    <row r="29190" spans="1:8">
      <c r="A29190" t="n">
        <v>246529</v>
      </c>
      <c r="B29190" s="27" t="n">
        <v>58</v>
      </c>
      <c r="C29190" s="7" t="n">
        <v>254</v>
      </c>
      <c r="D29190" s="7" t="n">
        <v>0</v>
      </c>
    </row>
    <row r="29191" spans="1:8">
      <c r="A29191" t="s">
        <v>4</v>
      </c>
      <c r="B29191" s="4" t="s">
        <v>5</v>
      </c>
      <c r="C29191" s="4" t="s">
        <v>8</v>
      </c>
      <c r="D29191" s="4" t="s">
        <v>7</v>
      </c>
      <c r="E29191" s="4" t="s">
        <v>9</v>
      </c>
      <c r="F29191" s="4" t="s">
        <v>9</v>
      </c>
      <c r="G29191" s="4" t="s">
        <v>9</v>
      </c>
      <c r="H29191" s="4" t="s">
        <v>9</v>
      </c>
    </row>
    <row r="29192" spans="1:8">
      <c r="A29192" t="n">
        <v>246533</v>
      </c>
      <c r="B29192" s="39" t="n">
        <v>51</v>
      </c>
      <c r="C29192" s="7" t="n">
        <v>3</v>
      </c>
      <c r="D29192" s="7" t="n">
        <v>108</v>
      </c>
      <c r="E29192" s="7" t="s">
        <v>1435</v>
      </c>
      <c r="F29192" s="7" t="s">
        <v>455</v>
      </c>
      <c r="G29192" s="7" t="s">
        <v>94</v>
      </c>
      <c r="H29192" s="7" t="s">
        <v>95</v>
      </c>
    </row>
    <row r="29193" spans="1:8">
      <c r="A29193" t="s">
        <v>4</v>
      </c>
      <c r="B29193" s="4" t="s">
        <v>5</v>
      </c>
      <c r="C29193" s="4" t="s">
        <v>8</v>
      </c>
      <c r="D29193" s="4" t="s">
        <v>7</v>
      </c>
      <c r="E29193" s="4" t="s">
        <v>9</v>
      </c>
      <c r="F29193" s="4" t="s">
        <v>9</v>
      </c>
      <c r="G29193" s="4" t="s">
        <v>9</v>
      </c>
      <c r="H29193" s="4" t="s">
        <v>9</v>
      </c>
    </row>
    <row r="29194" spans="1:8">
      <c r="A29194" t="n">
        <v>246562</v>
      </c>
      <c r="B29194" s="39" t="n">
        <v>51</v>
      </c>
      <c r="C29194" s="7" t="n">
        <v>3</v>
      </c>
      <c r="D29194" s="7" t="n">
        <v>94</v>
      </c>
      <c r="E29194" s="7" t="s">
        <v>1435</v>
      </c>
      <c r="F29194" s="7" t="s">
        <v>455</v>
      </c>
      <c r="G29194" s="7" t="s">
        <v>94</v>
      </c>
      <c r="H29194" s="7" t="s">
        <v>95</v>
      </c>
    </row>
    <row r="29195" spans="1:8">
      <c r="A29195" t="s">
        <v>4</v>
      </c>
      <c r="B29195" s="4" t="s">
        <v>5</v>
      </c>
      <c r="C29195" s="4" t="s">
        <v>8</v>
      </c>
      <c r="D29195" s="4" t="s">
        <v>8</v>
      </c>
      <c r="E29195" s="4" t="s">
        <v>13</v>
      </c>
      <c r="F29195" s="4" t="s">
        <v>13</v>
      </c>
      <c r="G29195" s="4" t="s">
        <v>13</v>
      </c>
      <c r="H29195" s="4" t="s">
        <v>7</v>
      </c>
    </row>
    <row r="29196" spans="1:8">
      <c r="A29196" t="n">
        <v>246591</v>
      </c>
      <c r="B29196" s="31" t="n">
        <v>45</v>
      </c>
      <c r="C29196" s="7" t="n">
        <v>2</v>
      </c>
      <c r="D29196" s="7" t="n">
        <v>3</v>
      </c>
      <c r="E29196" s="7" t="n">
        <v>3.70000004768372</v>
      </c>
      <c r="F29196" s="7" t="n">
        <v>1.25999999046326</v>
      </c>
      <c r="G29196" s="7" t="n">
        <v>50.2000007629395</v>
      </c>
      <c r="H29196" s="7" t="n">
        <v>0</v>
      </c>
    </row>
    <row r="29197" spans="1:8">
      <c r="A29197" t="s">
        <v>4</v>
      </c>
      <c r="B29197" s="4" t="s">
        <v>5</v>
      </c>
      <c r="C29197" s="4" t="s">
        <v>8</v>
      </c>
      <c r="D29197" s="4" t="s">
        <v>8</v>
      </c>
      <c r="E29197" s="4" t="s">
        <v>13</v>
      </c>
      <c r="F29197" s="4" t="s">
        <v>13</v>
      </c>
      <c r="G29197" s="4" t="s">
        <v>13</v>
      </c>
      <c r="H29197" s="4" t="s">
        <v>7</v>
      </c>
      <c r="I29197" s="4" t="s">
        <v>8</v>
      </c>
    </row>
    <row r="29198" spans="1:8">
      <c r="A29198" t="n">
        <v>246608</v>
      </c>
      <c r="B29198" s="31" t="n">
        <v>45</v>
      </c>
      <c r="C29198" s="7" t="n">
        <v>4</v>
      </c>
      <c r="D29198" s="7" t="n">
        <v>3</v>
      </c>
      <c r="E29198" s="7" t="n">
        <v>14</v>
      </c>
      <c r="F29198" s="7" t="n">
        <v>329.25</v>
      </c>
      <c r="G29198" s="7" t="n">
        <v>4</v>
      </c>
      <c r="H29198" s="7" t="n">
        <v>0</v>
      </c>
      <c r="I29198" s="7" t="n">
        <v>0</v>
      </c>
    </row>
    <row r="29199" spans="1:8">
      <c r="A29199" t="s">
        <v>4</v>
      </c>
      <c r="B29199" s="4" t="s">
        <v>5</v>
      </c>
      <c r="C29199" s="4" t="s">
        <v>8</v>
      </c>
      <c r="D29199" s="4" t="s">
        <v>8</v>
      </c>
      <c r="E29199" s="4" t="s">
        <v>13</v>
      </c>
      <c r="F29199" s="4" t="s">
        <v>7</v>
      </c>
    </row>
    <row r="29200" spans="1:8">
      <c r="A29200" t="n">
        <v>246626</v>
      </c>
      <c r="B29200" s="31" t="n">
        <v>45</v>
      </c>
      <c r="C29200" s="7" t="n">
        <v>5</v>
      </c>
      <c r="D29200" s="7" t="n">
        <v>3</v>
      </c>
      <c r="E29200" s="7" t="n">
        <v>1.5</v>
      </c>
      <c r="F29200" s="7" t="n">
        <v>0</v>
      </c>
    </row>
    <row r="29201" spans="1:9">
      <c r="A29201" t="s">
        <v>4</v>
      </c>
      <c r="B29201" s="4" t="s">
        <v>5</v>
      </c>
      <c r="C29201" s="4" t="s">
        <v>8</v>
      </c>
      <c r="D29201" s="4" t="s">
        <v>8</v>
      </c>
      <c r="E29201" s="4" t="s">
        <v>13</v>
      </c>
      <c r="F29201" s="4" t="s">
        <v>7</v>
      </c>
    </row>
    <row r="29202" spans="1:9">
      <c r="A29202" t="n">
        <v>246635</v>
      </c>
      <c r="B29202" s="31" t="n">
        <v>45</v>
      </c>
      <c r="C29202" s="7" t="n">
        <v>11</v>
      </c>
      <c r="D29202" s="7" t="n">
        <v>3</v>
      </c>
      <c r="E29202" s="7" t="n">
        <v>34</v>
      </c>
      <c r="F29202" s="7" t="n">
        <v>0</v>
      </c>
    </row>
    <row r="29203" spans="1:9">
      <c r="A29203" t="s">
        <v>4</v>
      </c>
      <c r="B29203" s="4" t="s">
        <v>5</v>
      </c>
      <c r="C29203" s="4" t="s">
        <v>8</v>
      </c>
      <c r="D29203" s="4" t="s">
        <v>8</v>
      </c>
      <c r="E29203" s="4" t="s">
        <v>13</v>
      </c>
      <c r="F29203" s="4" t="s">
        <v>7</v>
      </c>
    </row>
    <row r="29204" spans="1:9">
      <c r="A29204" t="n">
        <v>246644</v>
      </c>
      <c r="B29204" s="31" t="n">
        <v>45</v>
      </c>
      <c r="C29204" s="7" t="n">
        <v>5</v>
      </c>
      <c r="D29204" s="7" t="n">
        <v>3</v>
      </c>
      <c r="E29204" s="7" t="n">
        <v>1.20000004768372</v>
      </c>
      <c r="F29204" s="7" t="n">
        <v>8000</v>
      </c>
    </row>
    <row r="29205" spans="1:9">
      <c r="A29205" t="s">
        <v>4</v>
      </c>
      <c r="B29205" s="4" t="s">
        <v>5</v>
      </c>
      <c r="C29205" s="4" t="s">
        <v>8</v>
      </c>
      <c r="D29205" s="4" t="s">
        <v>7</v>
      </c>
    </row>
    <row r="29206" spans="1:9">
      <c r="A29206" t="n">
        <v>246653</v>
      </c>
      <c r="B29206" s="27" t="n">
        <v>58</v>
      </c>
      <c r="C29206" s="7" t="n">
        <v>255</v>
      </c>
      <c r="D29206" s="7" t="n">
        <v>0</v>
      </c>
    </row>
    <row r="29207" spans="1:9">
      <c r="A29207" t="s">
        <v>4</v>
      </c>
      <c r="B29207" s="4" t="s">
        <v>5</v>
      </c>
      <c r="C29207" s="4" t="s">
        <v>8</v>
      </c>
      <c r="D29207" s="4" t="s">
        <v>7</v>
      </c>
      <c r="E29207" s="4" t="s">
        <v>9</v>
      </c>
    </row>
    <row r="29208" spans="1:9">
      <c r="A29208" t="n">
        <v>246657</v>
      </c>
      <c r="B29208" s="39" t="n">
        <v>51</v>
      </c>
      <c r="C29208" s="7" t="n">
        <v>4</v>
      </c>
      <c r="D29208" s="7" t="n">
        <v>94</v>
      </c>
      <c r="E29208" s="7" t="s">
        <v>1431</v>
      </c>
    </row>
    <row r="29209" spans="1:9">
      <c r="A29209" t="s">
        <v>4</v>
      </c>
      <c r="B29209" s="4" t="s">
        <v>5</v>
      </c>
      <c r="C29209" s="4" t="s">
        <v>7</v>
      </c>
    </row>
    <row r="29210" spans="1:9">
      <c r="A29210" t="n">
        <v>246670</v>
      </c>
      <c r="B29210" s="25" t="n">
        <v>16</v>
      </c>
      <c r="C29210" s="7" t="n">
        <v>0</v>
      </c>
    </row>
    <row r="29211" spans="1:9">
      <c r="A29211" t="s">
        <v>4</v>
      </c>
      <c r="B29211" s="4" t="s">
        <v>5</v>
      </c>
      <c r="C29211" s="4" t="s">
        <v>7</v>
      </c>
      <c r="D29211" s="4" t="s">
        <v>8</v>
      </c>
      <c r="E29211" s="4" t="s">
        <v>14</v>
      </c>
      <c r="F29211" s="4" t="s">
        <v>74</v>
      </c>
      <c r="G29211" s="4" t="s">
        <v>8</v>
      </c>
      <c r="H29211" s="4" t="s">
        <v>8</v>
      </c>
    </row>
    <row r="29212" spans="1:9">
      <c r="A29212" t="n">
        <v>246673</v>
      </c>
      <c r="B29212" s="40" t="n">
        <v>26</v>
      </c>
      <c r="C29212" s="7" t="n">
        <v>94</v>
      </c>
      <c r="D29212" s="7" t="n">
        <v>17</v>
      </c>
      <c r="E29212" s="7" t="n">
        <v>62844</v>
      </c>
      <c r="F29212" s="7" t="s">
        <v>1440</v>
      </c>
      <c r="G29212" s="7" t="n">
        <v>2</v>
      </c>
      <c r="H29212" s="7" t="n">
        <v>0</v>
      </c>
    </row>
    <row r="29213" spans="1:9">
      <c r="A29213" t="s">
        <v>4</v>
      </c>
      <c r="B29213" s="4" t="s">
        <v>5</v>
      </c>
    </row>
    <row r="29214" spans="1:9">
      <c r="A29214" t="n">
        <v>246748</v>
      </c>
      <c r="B29214" s="41" t="n">
        <v>28</v>
      </c>
    </row>
    <row r="29215" spans="1:9">
      <c r="A29215" t="s">
        <v>4</v>
      </c>
      <c r="B29215" s="4" t="s">
        <v>5</v>
      </c>
      <c r="C29215" s="4" t="s">
        <v>8</v>
      </c>
      <c r="D29215" s="4" t="s">
        <v>7</v>
      </c>
      <c r="E29215" s="4" t="s">
        <v>7</v>
      </c>
    </row>
    <row r="29216" spans="1:9">
      <c r="A29216" t="n">
        <v>246749</v>
      </c>
      <c r="B29216" s="16" t="n">
        <v>50</v>
      </c>
      <c r="C29216" s="7" t="n">
        <v>1</v>
      </c>
      <c r="D29216" s="7" t="n">
        <v>8150</v>
      </c>
      <c r="E29216" s="7" t="n">
        <v>1000</v>
      </c>
    </row>
    <row r="29217" spans="1:8">
      <c r="A29217" t="s">
        <v>4</v>
      </c>
      <c r="B29217" s="4" t="s">
        <v>5</v>
      </c>
      <c r="C29217" s="4" t="s">
        <v>8</v>
      </c>
      <c r="D29217" s="4" t="s">
        <v>7</v>
      </c>
      <c r="E29217" s="4" t="s">
        <v>13</v>
      </c>
    </row>
    <row r="29218" spans="1:8">
      <c r="A29218" t="n">
        <v>246755</v>
      </c>
      <c r="B29218" s="27" t="n">
        <v>58</v>
      </c>
      <c r="C29218" s="7" t="n">
        <v>0</v>
      </c>
      <c r="D29218" s="7" t="n">
        <v>1000</v>
      </c>
      <c r="E29218" s="7" t="n">
        <v>1</v>
      </c>
    </row>
    <row r="29219" spans="1:8">
      <c r="A29219" t="s">
        <v>4</v>
      </c>
      <c r="B29219" s="4" t="s">
        <v>5</v>
      </c>
      <c r="C29219" s="4" t="s">
        <v>8</v>
      </c>
      <c r="D29219" s="4" t="s">
        <v>7</v>
      </c>
    </row>
    <row r="29220" spans="1:8">
      <c r="A29220" t="n">
        <v>246763</v>
      </c>
      <c r="B29220" s="27" t="n">
        <v>58</v>
      </c>
      <c r="C29220" s="7" t="n">
        <v>255</v>
      </c>
      <c r="D29220" s="7" t="n">
        <v>0</v>
      </c>
    </row>
    <row r="29221" spans="1:8">
      <c r="A29221" t="s">
        <v>4</v>
      </c>
      <c r="B29221" s="4" t="s">
        <v>5</v>
      </c>
      <c r="C29221" s="4" t="s">
        <v>8</v>
      </c>
      <c r="D29221" s="4" t="s">
        <v>7</v>
      </c>
      <c r="E29221" s="4" t="s">
        <v>7</v>
      </c>
    </row>
    <row r="29222" spans="1:8">
      <c r="A29222" t="n">
        <v>246767</v>
      </c>
      <c r="B29222" s="65" t="n">
        <v>39</v>
      </c>
      <c r="C29222" s="7" t="n">
        <v>16</v>
      </c>
      <c r="D29222" s="7" t="n">
        <v>65533</v>
      </c>
      <c r="E29222" s="7" t="n">
        <v>203</v>
      </c>
    </row>
    <row r="29223" spans="1:8">
      <c r="A29223" t="s">
        <v>4</v>
      </c>
      <c r="B29223" s="4" t="s">
        <v>5</v>
      </c>
      <c r="C29223" s="4" t="s">
        <v>8</v>
      </c>
      <c r="D29223" s="4" t="s">
        <v>7</v>
      </c>
      <c r="E29223" s="4" t="s">
        <v>8</v>
      </c>
    </row>
    <row r="29224" spans="1:8">
      <c r="A29224" t="n">
        <v>246773</v>
      </c>
      <c r="B29224" s="65" t="n">
        <v>39</v>
      </c>
      <c r="C29224" s="7" t="n">
        <v>11</v>
      </c>
      <c r="D29224" s="7" t="n">
        <v>65533</v>
      </c>
      <c r="E29224" s="7" t="n">
        <v>203</v>
      </c>
    </row>
    <row r="29225" spans="1:8">
      <c r="A29225" t="s">
        <v>4</v>
      </c>
      <c r="B29225" s="4" t="s">
        <v>5</v>
      </c>
      <c r="C29225" s="4" t="s">
        <v>14</v>
      </c>
    </row>
    <row r="29226" spans="1:8">
      <c r="A29226" t="n">
        <v>246778</v>
      </c>
      <c r="B29226" s="62" t="n">
        <v>15</v>
      </c>
      <c r="C29226" s="7" t="n">
        <v>2097152</v>
      </c>
    </row>
    <row r="29227" spans="1:8">
      <c r="A29227" t="s">
        <v>4</v>
      </c>
      <c r="B29227" s="4" t="s">
        <v>5</v>
      </c>
      <c r="C29227" s="4" t="s">
        <v>8</v>
      </c>
      <c r="D29227" s="4" t="s">
        <v>7</v>
      </c>
      <c r="E29227" s="4" t="s">
        <v>8</v>
      </c>
    </row>
    <row r="29228" spans="1:8">
      <c r="A29228" t="n">
        <v>246783</v>
      </c>
      <c r="B29228" s="51" t="n">
        <v>36</v>
      </c>
      <c r="C29228" s="7" t="n">
        <v>9</v>
      </c>
      <c r="D29228" s="7" t="n">
        <v>13</v>
      </c>
      <c r="E29228" s="7" t="n">
        <v>0</v>
      </c>
    </row>
    <row r="29229" spans="1:8">
      <c r="A29229" t="s">
        <v>4</v>
      </c>
      <c r="B29229" s="4" t="s">
        <v>5</v>
      </c>
      <c r="C29229" s="4" t="s">
        <v>8</v>
      </c>
      <c r="D29229" s="4" t="s">
        <v>7</v>
      </c>
      <c r="E29229" s="4" t="s">
        <v>8</v>
      </c>
    </row>
    <row r="29230" spans="1:8">
      <c r="A29230" t="n">
        <v>246788</v>
      </c>
      <c r="B29230" s="51" t="n">
        <v>36</v>
      </c>
      <c r="C29230" s="7" t="n">
        <v>9</v>
      </c>
      <c r="D29230" s="7" t="n">
        <v>12</v>
      </c>
      <c r="E29230" s="7" t="n">
        <v>0</v>
      </c>
    </row>
    <row r="29231" spans="1:8">
      <c r="A29231" t="s">
        <v>4</v>
      </c>
      <c r="B29231" s="4" t="s">
        <v>5</v>
      </c>
      <c r="C29231" s="4" t="s">
        <v>8</v>
      </c>
      <c r="D29231" s="4" t="s">
        <v>7</v>
      </c>
      <c r="E29231" s="4" t="s">
        <v>8</v>
      </c>
    </row>
    <row r="29232" spans="1:8">
      <c r="A29232" t="n">
        <v>246793</v>
      </c>
      <c r="B29232" s="51" t="n">
        <v>36</v>
      </c>
      <c r="C29232" s="7" t="n">
        <v>9</v>
      </c>
      <c r="D29232" s="7" t="n">
        <v>107</v>
      </c>
      <c r="E29232" s="7" t="n">
        <v>0</v>
      </c>
    </row>
    <row r="29233" spans="1:5">
      <c r="A29233" t="s">
        <v>4</v>
      </c>
      <c r="B29233" s="4" t="s">
        <v>5</v>
      </c>
      <c r="C29233" s="4" t="s">
        <v>8</v>
      </c>
      <c r="D29233" s="4" t="s">
        <v>7</v>
      </c>
      <c r="E29233" s="4" t="s">
        <v>8</v>
      </c>
    </row>
    <row r="29234" spans="1:5">
      <c r="A29234" t="n">
        <v>246798</v>
      </c>
      <c r="B29234" s="51" t="n">
        <v>36</v>
      </c>
      <c r="C29234" s="7" t="n">
        <v>9</v>
      </c>
      <c r="D29234" s="7" t="n">
        <v>108</v>
      </c>
      <c r="E29234" s="7" t="n">
        <v>0</v>
      </c>
    </row>
    <row r="29235" spans="1:5">
      <c r="A29235" t="s">
        <v>4</v>
      </c>
      <c r="B29235" s="4" t="s">
        <v>5</v>
      </c>
      <c r="C29235" s="4" t="s">
        <v>8</v>
      </c>
      <c r="D29235" s="4" t="s">
        <v>7</v>
      </c>
      <c r="E29235" s="4" t="s">
        <v>8</v>
      </c>
    </row>
    <row r="29236" spans="1:5">
      <c r="A29236" t="n">
        <v>246803</v>
      </c>
      <c r="B29236" s="51" t="n">
        <v>36</v>
      </c>
      <c r="C29236" s="7" t="n">
        <v>9</v>
      </c>
      <c r="D29236" s="7" t="n">
        <v>90</v>
      </c>
      <c r="E29236" s="7" t="n">
        <v>0</v>
      </c>
    </row>
    <row r="29237" spans="1:5">
      <c r="A29237" t="s">
        <v>4</v>
      </c>
      <c r="B29237" s="4" t="s">
        <v>5</v>
      </c>
      <c r="C29237" s="4" t="s">
        <v>8</v>
      </c>
      <c r="D29237" s="4" t="s">
        <v>7</v>
      </c>
      <c r="E29237" s="4" t="s">
        <v>8</v>
      </c>
    </row>
    <row r="29238" spans="1:5">
      <c r="A29238" t="n">
        <v>246808</v>
      </c>
      <c r="B29238" s="51" t="n">
        <v>36</v>
      </c>
      <c r="C29238" s="7" t="n">
        <v>9</v>
      </c>
      <c r="D29238" s="7" t="n">
        <v>94</v>
      </c>
      <c r="E29238" s="7" t="n">
        <v>0</v>
      </c>
    </row>
    <row r="29239" spans="1:5">
      <c r="A29239" t="s">
        <v>4</v>
      </c>
      <c r="B29239" s="4" t="s">
        <v>5</v>
      </c>
      <c r="C29239" s="4" t="s">
        <v>8</v>
      </c>
      <c r="D29239" s="4" t="s">
        <v>7</v>
      </c>
      <c r="E29239" s="4" t="s">
        <v>8</v>
      </c>
    </row>
    <row r="29240" spans="1:5">
      <c r="A29240" t="n">
        <v>246813</v>
      </c>
      <c r="B29240" s="51" t="n">
        <v>36</v>
      </c>
      <c r="C29240" s="7" t="n">
        <v>9</v>
      </c>
      <c r="D29240" s="7" t="n">
        <v>106</v>
      </c>
      <c r="E29240" s="7" t="n">
        <v>0</v>
      </c>
    </row>
    <row r="29241" spans="1:5">
      <c r="A29241" t="s">
        <v>4</v>
      </c>
      <c r="B29241" s="4" t="s">
        <v>5</v>
      </c>
      <c r="C29241" s="4" t="s">
        <v>7</v>
      </c>
      <c r="D29241" s="4" t="s">
        <v>8</v>
      </c>
      <c r="E29241" s="4" t="s">
        <v>8</v>
      </c>
      <c r="F29241" s="4" t="s">
        <v>9</v>
      </c>
    </row>
    <row r="29242" spans="1:5">
      <c r="A29242" t="n">
        <v>246818</v>
      </c>
      <c r="B29242" s="59" t="n">
        <v>47</v>
      </c>
      <c r="C29242" s="7" t="n">
        <v>13</v>
      </c>
      <c r="D29242" s="7" t="n">
        <v>0</v>
      </c>
      <c r="E29242" s="7" t="n">
        <v>1</v>
      </c>
      <c r="F29242" s="7" t="s">
        <v>546</v>
      </c>
    </row>
    <row r="29243" spans="1:5">
      <c r="A29243" t="s">
        <v>4</v>
      </c>
      <c r="B29243" s="4" t="s">
        <v>5</v>
      </c>
      <c r="C29243" s="4" t="s">
        <v>8</v>
      </c>
      <c r="D29243" s="4" t="s">
        <v>7</v>
      </c>
      <c r="E29243" s="4" t="s">
        <v>9</v>
      </c>
      <c r="F29243" s="4" t="s">
        <v>9</v>
      </c>
      <c r="G29243" s="4" t="s">
        <v>14</v>
      </c>
      <c r="H29243" s="4" t="s">
        <v>14</v>
      </c>
      <c r="I29243" s="4" t="s">
        <v>14</v>
      </c>
      <c r="J29243" s="4" t="s">
        <v>14</v>
      </c>
      <c r="K29243" s="4" t="s">
        <v>14</v>
      </c>
      <c r="L29243" s="4" t="s">
        <v>14</v>
      </c>
      <c r="M29243" s="4" t="s">
        <v>14</v>
      </c>
      <c r="N29243" s="4" t="s">
        <v>14</v>
      </c>
      <c r="O29243" s="4" t="s">
        <v>14</v>
      </c>
    </row>
    <row r="29244" spans="1:5">
      <c r="A29244" t="n">
        <v>246839</v>
      </c>
      <c r="B29244" s="101" t="n">
        <v>37</v>
      </c>
      <c r="C29244" s="7" t="n">
        <v>1</v>
      </c>
      <c r="D29244" s="7" t="n">
        <v>12</v>
      </c>
      <c r="E29244" s="7" t="s">
        <v>15</v>
      </c>
      <c r="F29244" s="7" t="s">
        <v>1332</v>
      </c>
      <c r="G29244" s="7" t="n">
        <v>0</v>
      </c>
      <c r="H29244" s="7" t="n">
        <v>0</v>
      </c>
      <c r="I29244" s="7" t="n">
        <v>0</v>
      </c>
      <c r="J29244" s="7" t="n">
        <v>0</v>
      </c>
      <c r="K29244" s="7" t="n">
        <v>0</v>
      </c>
      <c r="L29244" s="7" t="n">
        <v>0</v>
      </c>
      <c r="M29244" s="7" t="n">
        <v>1065353216</v>
      </c>
      <c r="N29244" s="7" t="n">
        <v>1065353216</v>
      </c>
      <c r="O29244" s="7" t="n">
        <v>1065353216</v>
      </c>
    </row>
    <row r="29245" spans="1:5">
      <c r="A29245" t="s">
        <v>4</v>
      </c>
      <c r="B29245" s="4" t="s">
        <v>5</v>
      </c>
      <c r="C29245" s="4" t="s">
        <v>8</v>
      </c>
      <c r="D29245" s="4" t="s">
        <v>9</v>
      </c>
    </row>
    <row r="29246" spans="1:5">
      <c r="A29246" t="n">
        <v>246891</v>
      </c>
      <c r="B29246" s="100" t="n">
        <v>38</v>
      </c>
      <c r="C29246" s="7" t="n">
        <v>1</v>
      </c>
      <c r="D29246" s="7" t="s">
        <v>1331</v>
      </c>
    </row>
    <row r="29247" spans="1:5">
      <c r="A29247" t="s">
        <v>4</v>
      </c>
      <c r="B29247" s="4" t="s">
        <v>5</v>
      </c>
      <c r="C29247" s="4" t="s">
        <v>7</v>
      </c>
      <c r="D29247" s="4" t="s">
        <v>8</v>
      </c>
      <c r="E29247" s="4" t="s">
        <v>8</v>
      </c>
      <c r="F29247" s="4" t="s">
        <v>9</v>
      </c>
    </row>
    <row r="29248" spans="1:5">
      <c r="A29248" t="n">
        <v>246902</v>
      </c>
      <c r="B29248" s="59" t="n">
        <v>47</v>
      </c>
      <c r="C29248" s="7" t="n">
        <v>107</v>
      </c>
      <c r="D29248" s="7" t="n">
        <v>0</v>
      </c>
      <c r="E29248" s="7" t="n">
        <v>0</v>
      </c>
      <c r="F29248" s="7" t="s">
        <v>1367</v>
      </c>
    </row>
    <row r="29249" spans="1:15">
      <c r="A29249" t="s">
        <v>4</v>
      </c>
      <c r="B29249" s="4" t="s">
        <v>5</v>
      </c>
      <c r="C29249" s="4" t="s">
        <v>7</v>
      </c>
      <c r="D29249" s="4" t="s">
        <v>8</v>
      </c>
      <c r="E29249" s="4" t="s">
        <v>8</v>
      </c>
      <c r="F29249" s="4" t="s">
        <v>9</v>
      </c>
    </row>
    <row r="29250" spans="1:15">
      <c r="A29250" t="n">
        <v>246924</v>
      </c>
      <c r="B29250" s="59" t="n">
        <v>47</v>
      </c>
      <c r="C29250" s="7" t="n">
        <v>108</v>
      </c>
      <c r="D29250" s="7" t="n">
        <v>0</v>
      </c>
      <c r="E29250" s="7" t="n">
        <v>0</v>
      </c>
      <c r="F29250" s="7" t="s">
        <v>1367</v>
      </c>
    </row>
    <row r="29251" spans="1:15">
      <c r="A29251" t="s">
        <v>4</v>
      </c>
      <c r="B29251" s="4" t="s">
        <v>5</v>
      </c>
      <c r="C29251" s="4" t="s">
        <v>7</v>
      </c>
      <c r="D29251" s="4" t="s">
        <v>8</v>
      </c>
      <c r="E29251" s="4" t="s">
        <v>8</v>
      </c>
      <c r="F29251" s="4" t="s">
        <v>9</v>
      </c>
    </row>
    <row r="29252" spans="1:15">
      <c r="A29252" t="n">
        <v>246946</v>
      </c>
      <c r="B29252" s="59" t="n">
        <v>47</v>
      </c>
      <c r="C29252" s="7" t="n">
        <v>90</v>
      </c>
      <c r="D29252" s="7" t="n">
        <v>0</v>
      </c>
      <c r="E29252" s="7" t="n">
        <v>0</v>
      </c>
      <c r="F29252" s="7" t="s">
        <v>1367</v>
      </c>
    </row>
    <row r="29253" spans="1:15">
      <c r="A29253" t="s">
        <v>4</v>
      </c>
      <c r="B29253" s="4" t="s">
        <v>5</v>
      </c>
      <c r="C29253" s="4" t="s">
        <v>7</v>
      </c>
      <c r="D29253" s="4" t="s">
        <v>8</v>
      </c>
      <c r="E29253" s="4" t="s">
        <v>8</v>
      </c>
      <c r="F29253" s="4" t="s">
        <v>9</v>
      </c>
    </row>
    <row r="29254" spans="1:15">
      <c r="A29254" t="n">
        <v>246968</v>
      </c>
      <c r="B29254" s="59" t="n">
        <v>47</v>
      </c>
      <c r="C29254" s="7" t="n">
        <v>94</v>
      </c>
      <c r="D29254" s="7" t="n">
        <v>0</v>
      </c>
      <c r="E29254" s="7" t="n">
        <v>0</v>
      </c>
      <c r="F29254" s="7" t="s">
        <v>1367</v>
      </c>
    </row>
    <row r="29255" spans="1:15">
      <c r="A29255" t="s">
        <v>4</v>
      </c>
      <c r="B29255" s="4" t="s">
        <v>5</v>
      </c>
      <c r="C29255" s="4" t="s">
        <v>7</v>
      </c>
      <c r="D29255" s="4" t="s">
        <v>8</v>
      </c>
      <c r="E29255" s="4" t="s">
        <v>8</v>
      </c>
      <c r="F29255" s="4" t="s">
        <v>9</v>
      </c>
    </row>
    <row r="29256" spans="1:15">
      <c r="A29256" t="n">
        <v>246990</v>
      </c>
      <c r="B29256" s="59" t="n">
        <v>47</v>
      </c>
      <c r="C29256" s="7" t="n">
        <v>106</v>
      </c>
      <c r="D29256" s="7" t="n">
        <v>0</v>
      </c>
      <c r="E29256" s="7" t="n">
        <v>0</v>
      </c>
      <c r="F29256" s="7" t="s">
        <v>1367</v>
      </c>
    </row>
    <row r="29257" spans="1:15">
      <c r="A29257" t="s">
        <v>4</v>
      </c>
      <c r="B29257" s="4" t="s">
        <v>5</v>
      </c>
      <c r="C29257" s="4" t="s">
        <v>8</v>
      </c>
      <c r="D29257" s="4" t="s">
        <v>7</v>
      </c>
    </row>
    <row r="29258" spans="1:15">
      <c r="A29258" t="n">
        <v>247012</v>
      </c>
      <c r="B29258" s="10" t="n">
        <v>162</v>
      </c>
      <c r="C29258" s="7" t="n">
        <v>1</v>
      </c>
      <c r="D29258" s="7" t="n">
        <v>0</v>
      </c>
    </row>
    <row r="29259" spans="1:15">
      <c r="A29259" t="s">
        <v>4</v>
      </c>
      <c r="B29259" s="4" t="s">
        <v>5</v>
      </c>
    </row>
    <row r="29260" spans="1:15">
      <c r="A29260" t="n">
        <v>247016</v>
      </c>
      <c r="B29260" s="5" t="n">
        <v>1</v>
      </c>
    </row>
    <row r="29261" spans="1:15" s="3" customFormat="1" customHeight="0">
      <c r="A29261" s="3" t="s">
        <v>2</v>
      </c>
      <c r="B29261" s="3" t="s">
        <v>1441</v>
      </c>
    </row>
    <row r="29262" spans="1:15">
      <c r="A29262" t="s">
        <v>4</v>
      </c>
      <c r="B29262" s="4" t="s">
        <v>5</v>
      </c>
      <c r="C29262" s="4" t="s">
        <v>8</v>
      </c>
      <c r="D29262" s="4" t="s">
        <v>8</v>
      </c>
      <c r="E29262" s="4" t="s">
        <v>8</v>
      </c>
      <c r="F29262" s="4" t="s">
        <v>8</v>
      </c>
    </row>
    <row r="29263" spans="1:15">
      <c r="A29263" t="n">
        <v>247020</v>
      </c>
      <c r="B29263" s="11" t="n">
        <v>14</v>
      </c>
      <c r="C29263" s="7" t="n">
        <v>2</v>
      </c>
      <c r="D29263" s="7" t="n">
        <v>0</v>
      </c>
      <c r="E29263" s="7" t="n">
        <v>0</v>
      </c>
      <c r="F29263" s="7" t="n">
        <v>0</v>
      </c>
    </row>
    <row r="29264" spans="1:15">
      <c r="A29264" t="s">
        <v>4</v>
      </c>
      <c r="B29264" s="4" t="s">
        <v>5</v>
      </c>
      <c r="C29264" s="4" t="s">
        <v>8</v>
      </c>
      <c r="D29264" s="20" t="s">
        <v>30</v>
      </c>
      <c r="E29264" s="4" t="s">
        <v>5</v>
      </c>
      <c r="F29264" s="4" t="s">
        <v>8</v>
      </c>
      <c r="G29264" s="4" t="s">
        <v>7</v>
      </c>
      <c r="H29264" s="20" t="s">
        <v>32</v>
      </c>
      <c r="I29264" s="4" t="s">
        <v>8</v>
      </c>
      <c r="J29264" s="4" t="s">
        <v>14</v>
      </c>
      <c r="K29264" s="4" t="s">
        <v>8</v>
      </c>
      <c r="L29264" s="4" t="s">
        <v>8</v>
      </c>
      <c r="M29264" s="20" t="s">
        <v>30</v>
      </c>
      <c r="N29264" s="4" t="s">
        <v>5</v>
      </c>
      <c r="O29264" s="4" t="s">
        <v>8</v>
      </c>
      <c r="P29264" s="4" t="s">
        <v>7</v>
      </c>
      <c r="Q29264" s="20" t="s">
        <v>32</v>
      </c>
      <c r="R29264" s="4" t="s">
        <v>8</v>
      </c>
      <c r="S29264" s="4" t="s">
        <v>14</v>
      </c>
      <c r="T29264" s="4" t="s">
        <v>8</v>
      </c>
      <c r="U29264" s="4" t="s">
        <v>8</v>
      </c>
      <c r="V29264" s="4" t="s">
        <v>8</v>
      </c>
      <c r="W29264" s="4" t="s">
        <v>12</v>
      </c>
    </row>
    <row r="29265" spans="1:23">
      <c r="A29265" t="n">
        <v>247025</v>
      </c>
      <c r="B29265" s="12" t="n">
        <v>5</v>
      </c>
      <c r="C29265" s="7" t="n">
        <v>28</v>
      </c>
      <c r="D29265" s="20" t="s">
        <v>3</v>
      </c>
      <c r="E29265" s="10" t="n">
        <v>162</v>
      </c>
      <c r="F29265" s="7" t="n">
        <v>3</v>
      </c>
      <c r="G29265" s="7" t="n">
        <v>16431</v>
      </c>
      <c r="H29265" s="20" t="s">
        <v>3</v>
      </c>
      <c r="I29265" s="7" t="n">
        <v>0</v>
      </c>
      <c r="J29265" s="7" t="n">
        <v>1</v>
      </c>
      <c r="K29265" s="7" t="n">
        <v>2</v>
      </c>
      <c r="L29265" s="7" t="n">
        <v>28</v>
      </c>
      <c r="M29265" s="20" t="s">
        <v>3</v>
      </c>
      <c r="N29265" s="10" t="n">
        <v>162</v>
      </c>
      <c r="O29265" s="7" t="n">
        <v>3</v>
      </c>
      <c r="P29265" s="7" t="n">
        <v>16431</v>
      </c>
      <c r="Q29265" s="20" t="s">
        <v>3</v>
      </c>
      <c r="R29265" s="7" t="n">
        <v>0</v>
      </c>
      <c r="S29265" s="7" t="n">
        <v>2</v>
      </c>
      <c r="T29265" s="7" t="n">
        <v>2</v>
      </c>
      <c r="U29265" s="7" t="n">
        <v>11</v>
      </c>
      <c r="V29265" s="7" t="n">
        <v>1</v>
      </c>
      <c r="W29265" s="13" t="n">
        <f t="normal" ca="1">A29269</f>
        <v>0</v>
      </c>
    </row>
    <row r="29266" spans="1:23">
      <c r="A29266" t="s">
        <v>4</v>
      </c>
      <c r="B29266" s="4" t="s">
        <v>5</v>
      </c>
      <c r="C29266" s="4" t="s">
        <v>8</v>
      </c>
      <c r="D29266" s="4" t="s">
        <v>7</v>
      </c>
      <c r="E29266" s="4" t="s">
        <v>13</v>
      </c>
    </row>
    <row r="29267" spans="1:23">
      <c r="A29267" t="n">
        <v>247054</v>
      </c>
      <c r="B29267" s="27" t="n">
        <v>58</v>
      </c>
      <c r="C29267" s="7" t="n">
        <v>0</v>
      </c>
      <c r="D29267" s="7" t="n">
        <v>0</v>
      </c>
      <c r="E29267" s="7" t="n">
        <v>1</v>
      </c>
    </row>
    <row r="29268" spans="1:23">
      <c r="A29268" t="s">
        <v>4</v>
      </c>
      <c r="B29268" s="4" t="s">
        <v>5</v>
      </c>
      <c r="C29268" s="4" t="s">
        <v>8</v>
      </c>
      <c r="D29268" s="20" t="s">
        <v>30</v>
      </c>
      <c r="E29268" s="4" t="s">
        <v>5</v>
      </c>
      <c r="F29268" s="4" t="s">
        <v>8</v>
      </c>
      <c r="G29268" s="4" t="s">
        <v>7</v>
      </c>
      <c r="H29268" s="20" t="s">
        <v>32</v>
      </c>
      <c r="I29268" s="4" t="s">
        <v>8</v>
      </c>
      <c r="J29268" s="4" t="s">
        <v>14</v>
      </c>
      <c r="K29268" s="4" t="s">
        <v>8</v>
      </c>
      <c r="L29268" s="4" t="s">
        <v>8</v>
      </c>
      <c r="M29268" s="20" t="s">
        <v>30</v>
      </c>
      <c r="N29268" s="4" t="s">
        <v>5</v>
      </c>
      <c r="O29268" s="4" t="s">
        <v>8</v>
      </c>
      <c r="P29268" s="4" t="s">
        <v>7</v>
      </c>
      <c r="Q29268" s="20" t="s">
        <v>32</v>
      </c>
      <c r="R29268" s="4" t="s">
        <v>8</v>
      </c>
      <c r="S29268" s="4" t="s">
        <v>14</v>
      </c>
      <c r="T29268" s="4" t="s">
        <v>8</v>
      </c>
      <c r="U29268" s="4" t="s">
        <v>8</v>
      </c>
      <c r="V29268" s="4" t="s">
        <v>8</v>
      </c>
      <c r="W29268" s="4" t="s">
        <v>12</v>
      </c>
    </row>
    <row r="29269" spans="1:23">
      <c r="A29269" t="n">
        <v>247062</v>
      </c>
      <c r="B29269" s="12" t="n">
        <v>5</v>
      </c>
      <c r="C29269" s="7" t="n">
        <v>28</v>
      </c>
      <c r="D29269" s="20" t="s">
        <v>3</v>
      </c>
      <c r="E29269" s="10" t="n">
        <v>162</v>
      </c>
      <c r="F29269" s="7" t="n">
        <v>3</v>
      </c>
      <c r="G29269" s="7" t="n">
        <v>16431</v>
      </c>
      <c r="H29269" s="20" t="s">
        <v>3</v>
      </c>
      <c r="I29269" s="7" t="n">
        <v>0</v>
      </c>
      <c r="J29269" s="7" t="n">
        <v>1</v>
      </c>
      <c r="K29269" s="7" t="n">
        <v>3</v>
      </c>
      <c r="L29269" s="7" t="n">
        <v>28</v>
      </c>
      <c r="M29269" s="20" t="s">
        <v>3</v>
      </c>
      <c r="N29269" s="10" t="n">
        <v>162</v>
      </c>
      <c r="O29269" s="7" t="n">
        <v>3</v>
      </c>
      <c r="P29269" s="7" t="n">
        <v>16431</v>
      </c>
      <c r="Q29269" s="20" t="s">
        <v>3</v>
      </c>
      <c r="R29269" s="7" t="n">
        <v>0</v>
      </c>
      <c r="S29269" s="7" t="n">
        <v>2</v>
      </c>
      <c r="T29269" s="7" t="n">
        <v>3</v>
      </c>
      <c r="U29269" s="7" t="n">
        <v>9</v>
      </c>
      <c r="V29269" s="7" t="n">
        <v>1</v>
      </c>
      <c r="W29269" s="13" t="n">
        <f t="normal" ca="1">A29279</f>
        <v>0</v>
      </c>
    </row>
    <row r="29270" spans="1:23">
      <c r="A29270" t="s">
        <v>4</v>
      </c>
      <c r="B29270" s="4" t="s">
        <v>5</v>
      </c>
      <c r="C29270" s="4" t="s">
        <v>8</v>
      </c>
      <c r="D29270" s="20" t="s">
        <v>30</v>
      </c>
      <c r="E29270" s="4" t="s">
        <v>5</v>
      </c>
      <c r="F29270" s="4" t="s">
        <v>7</v>
      </c>
      <c r="G29270" s="4" t="s">
        <v>8</v>
      </c>
      <c r="H29270" s="4" t="s">
        <v>8</v>
      </c>
      <c r="I29270" s="4" t="s">
        <v>9</v>
      </c>
      <c r="J29270" s="20" t="s">
        <v>32</v>
      </c>
      <c r="K29270" s="4" t="s">
        <v>8</v>
      </c>
      <c r="L29270" s="4" t="s">
        <v>8</v>
      </c>
      <c r="M29270" s="20" t="s">
        <v>30</v>
      </c>
      <c r="N29270" s="4" t="s">
        <v>5</v>
      </c>
      <c r="O29270" s="4" t="s">
        <v>8</v>
      </c>
      <c r="P29270" s="20" t="s">
        <v>32</v>
      </c>
      <c r="Q29270" s="4" t="s">
        <v>8</v>
      </c>
      <c r="R29270" s="4" t="s">
        <v>14</v>
      </c>
      <c r="S29270" s="4" t="s">
        <v>8</v>
      </c>
      <c r="T29270" s="4" t="s">
        <v>8</v>
      </c>
      <c r="U29270" s="4" t="s">
        <v>8</v>
      </c>
      <c r="V29270" s="20" t="s">
        <v>30</v>
      </c>
      <c r="W29270" s="4" t="s">
        <v>5</v>
      </c>
      <c r="X29270" s="4" t="s">
        <v>8</v>
      </c>
      <c r="Y29270" s="20" t="s">
        <v>32</v>
      </c>
      <c r="Z29270" s="4" t="s">
        <v>8</v>
      </c>
      <c r="AA29270" s="4" t="s">
        <v>14</v>
      </c>
      <c r="AB29270" s="4" t="s">
        <v>8</v>
      </c>
      <c r="AC29270" s="4" t="s">
        <v>8</v>
      </c>
      <c r="AD29270" s="4" t="s">
        <v>8</v>
      </c>
      <c r="AE29270" s="4" t="s">
        <v>12</v>
      </c>
    </row>
    <row r="29271" spans="1:23">
      <c r="A29271" t="n">
        <v>247091</v>
      </c>
      <c r="B29271" s="12" t="n">
        <v>5</v>
      </c>
      <c r="C29271" s="7" t="n">
        <v>28</v>
      </c>
      <c r="D29271" s="20" t="s">
        <v>3</v>
      </c>
      <c r="E29271" s="59" t="n">
        <v>47</v>
      </c>
      <c r="F29271" s="7" t="n">
        <v>61456</v>
      </c>
      <c r="G29271" s="7" t="n">
        <v>2</v>
      </c>
      <c r="H29271" s="7" t="n">
        <v>0</v>
      </c>
      <c r="I29271" s="7" t="s">
        <v>354</v>
      </c>
      <c r="J29271" s="20" t="s">
        <v>3</v>
      </c>
      <c r="K29271" s="7" t="n">
        <v>8</v>
      </c>
      <c r="L29271" s="7" t="n">
        <v>28</v>
      </c>
      <c r="M29271" s="20" t="s">
        <v>3</v>
      </c>
      <c r="N29271" s="53" t="n">
        <v>74</v>
      </c>
      <c r="O29271" s="7" t="n">
        <v>65</v>
      </c>
      <c r="P29271" s="20" t="s">
        <v>3</v>
      </c>
      <c r="Q29271" s="7" t="n">
        <v>0</v>
      </c>
      <c r="R29271" s="7" t="n">
        <v>1</v>
      </c>
      <c r="S29271" s="7" t="n">
        <v>3</v>
      </c>
      <c r="T29271" s="7" t="n">
        <v>9</v>
      </c>
      <c r="U29271" s="7" t="n">
        <v>28</v>
      </c>
      <c r="V29271" s="20" t="s">
        <v>3</v>
      </c>
      <c r="W29271" s="53" t="n">
        <v>74</v>
      </c>
      <c r="X29271" s="7" t="n">
        <v>65</v>
      </c>
      <c r="Y29271" s="20" t="s">
        <v>3</v>
      </c>
      <c r="Z29271" s="7" t="n">
        <v>0</v>
      </c>
      <c r="AA29271" s="7" t="n">
        <v>2</v>
      </c>
      <c r="AB29271" s="7" t="n">
        <v>3</v>
      </c>
      <c r="AC29271" s="7" t="n">
        <v>9</v>
      </c>
      <c r="AD29271" s="7" t="n">
        <v>1</v>
      </c>
      <c r="AE29271" s="13" t="n">
        <f t="normal" ca="1">A29275</f>
        <v>0</v>
      </c>
    </row>
    <row r="29272" spans="1:23">
      <c r="A29272" t="s">
        <v>4</v>
      </c>
      <c r="B29272" s="4" t="s">
        <v>5</v>
      </c>
      <c r="C29272" s="4" t="s">
        <v>7</v>
      </c>
      <c r="D29272" s="4" t="s">
        <v>8</v>
      </c>
      <c r="E29272" s="4" t="s">
        <v>8</v>
      </c>
      <c r="F29272" s="4" t="s">
        <v>9</v>
      </c>
    </row>
    <row r="29273" spans="1:23">
      <c r="A29273" t="n">
        <v>247139</v>
      </c>
      <c r="B29273" s="59" t="n">
        <v>47</v>
      </c>
      <c r="C29273" s="7" t="n">
        <v>61456</v>
      </c>
      <c r="D29273" s="7" t="n">
        <v>0</v>
      </c>
      <c r="E29273" s="7" t="n">
        <v>0</v>
      </c>
      <c r="F29273" s="7" t="s">
        <v>355</v>
      </c>
    </row>
    <row r="29274" spans="1:23">
      <c r="A29274" t="s">
        <v>4</v>
      </c>
      <c r="B29274" s="4" t="s">
        <v>5</v>
      </c>
      <c r="C29274" s="4" t="s">
        <v>8</v>
      </c>
      <c r="D29274" s="4" t="s">
        <v>7</v>
      </c>
      <c r="E29274" s="4" t="s">
        <v>13</v>
      </c>
    </row>
    <row r="29275" spans="1:23">
      <c r="A29275" t="n">
        <v>247152</v>
      </c>
      <c r="B29275" s="27" t="n">
        <v>58</v>
      </c>
      <c r="C29275" s="7" t="n">
        <v>0</v>
      </c>
      <c r="D29275" s="7" t="n">
        <v>300</v>
      </c>
      <c r="E29275" s="7" t="n">
        <v>1</v>
      </c>
    </row>
    <row r="29276" spans="1:23">
      <c r="A29276" t="s">
        <v>4</v>
      </c>
      <c r="B29276" s="4" t="s">
        <v>5</v>
      </c>
      <c r="C29276" s="4" t="s">
        <v>8</v>
      </c>
      <c r="D29276" s="4" t="s">
        <v>7</v>
      </c>
    </row>
    <row r="29277" spans="1:23">
      <c r="A29277" t="n">
        <v>247160</v>
      </c>
      <c r="B29277" s="27" t="n">
        <v>58</v>
      </c>
      <c r="C29277" s="7" t="n">
        <v>255</v>
      </c>
      <c r="D29277" s="7" t="n">
        <v>0</v>
      </c>
    </row>
    <row r="29278" spans="1:23">
      <c r="A29278" t="s">
        <v>4</v>
      </c>
      <c r="B29278" s="4" t="s">
        <v>5</v>
      </c>
      <c r="C29278" s="4" t="s">
        <v>8</v>
      </c>
      <c r="D29278" s="4" t="s">
        <v>8</v>
      </c>
      <c r="E29278" s="4" t="s">
        <v>8</v>
      </c>
      <c r="F29278" s="4" t="s">
        <v>8</v>
      </c>
    </row>
    <row r="29279" spans="1:23">
      <c r="A29279" t="n">
        <v>247164</v>
      </c>
      <c r="B29279" s="11" t="n">
        <v>14</v>
      </c>
      <c r="C29279" s="7" t="n">
        <v>0</v>
      </c>
      <c r="D29279" s="7" t="n">
        <v>0</v>
      </c>
      <c r="E29279" s="7" t="n">
        <v>0</v>
      </c>
      <c r="F29279" s="7" t="n">
        <v>64</v>
      </c>
    </row>
    <row r="29280" spans="1:23">
      <c r="A29280" t="s">
        <v>4</v>
      </c>
      <c r="B29280" s="4" t="s">
        <v>5</v>
      </c>
      <c r="C29280" s="4" t="s">
        <v>8</v>
      </c>
      <c r="D29280" s="4" t="s">
        <v>7</v>
      </c>
    </row>
    <row r="29281" spans="1:31">
      <c r="A29281" t="n">
        <v>247169</v>
      </c>
      <c r="B29281" s="23" t="n">
        <v>22</v>
      </c>
      <c r="C29281" s="7" t="n">
        <v>0</v>
      </c>
      <c r="D29281" s="7" t="n">
        <v>16431</v>
      </c>
    </row>
    <row r="29282" spans="1:31">
      <c r="A29282" t="s">
        <v>4</v>
      </c>
      <c r="B29282" s="4" t="s">
        <v>5</v>
      </c>
      <c r="C29282" s="4" t="s">
        <v>8</v>
      </c>
      <c r="D29282" s="4" t="s">
        <v>7</v>
      </c>
    </row>
    <row r="29283" spans="1:31">
      <c r="A29283" t="n">
        <v>247173</v>
      </c>
      <c r="B29283" s="27" t="n">
        <v>58</v>
      </c>
      <c r="C29283" s="7" t="n">
        <v>5</v>
      </c>
      <c r="D29283" s="7" t="n">
        <v>300</v>
      </c>
    </row>
    <row r="29284" spans="1:31">
      <c r="A29284" t="s">
        <v>4</v>
      </c>
      <c r="B29284" s="4" t="s">
        <v>5</v>
      </c>
      <c r="C29284" s="4" t="s">
        <v>13</v>
      </c>
      <c r="D29284" s="4" t="s">
        <v>7</v>
      </c>
    </row>
    <row r="29285" spans="1:31">
      <c r="A29285" t="n">
        <v>247177</v>
      </c>
      <c r="B29285" s="60" t="n">
        <v>103</v>
      </c>
      <c r="C29285" s="7" t="n">
        <v>0</v>
      </c>
      <c r="D29285" s="7" t="n">
        <v>300</v>
      </c>
    </row>
    <row r="29286" spans="1:31">
      <c r="A29286" t="s">
        <v>4</v>
      </c>
      <c r="B29286" s="4" t="s">
        <v>5</v>
      </c>
      <c r="C29286" s="4" t="s">
        <v>8</v>
      </c>
    </row>
    <row r="29287" spans="1:31">
      <c r="A29287" t="n">
        <v>247184</v>
      </c>
      <c r="B29287" s="61" t="n">
        <v>64</v>
      </c>
      <c r="C29287" s="7" t="n">
        <v>7</v>
      </c>
    </row>
    <row r="29288" spans="1:31">
      <c r="A29288" t="s">
        <v>4</v>
      </c>
      <c r="B29288" s="4" t="s">
        <v>5</v>
      </c>
      <c r="C29288" s="4" t="s">
        <v>8</v>
      </c>
      <c r="D29288" s="4" t="s">
        <v>7</v>
      </c>
    </row>
    <row r="29289" spans="1:31">
      <c r="A29289" t="n">
        <v>247186</v>
      </c>
      <c r="B29289" s="64" t="n">
        <v>72</v>
      </c>
      <c r="C29289" s="7" t="n">
        <v>5</v>
      </c>
      <c r="D29289" s="7" t="n">
        <v>0</v>
      </c>
    </row>
    <row r="29290" spans="1:31">
      <c r="A29290" t="s">
        <v>4</v>
      </c>
      <c r="B29290" s="4" t="s">
        <v>5</v>
      </c>
      <c r="C29290" s="4" t="s">
        <v>8</v>
      </c>
      <c r="D29290" s="20" t="s">
        <v>30</v>
      </c>
      <c r="E29290" s="4" t="s">
        <v>5</v>
      </c>
      <c r="F29290" s="4" t="s">
        <v>8</v>
      </c>
      <c r="G29290" s="4" t="s">
        <v>7</v>
      </c>
      <c r="H29290" s="20" t="s">
        <v>32</v>
      </c>
      <c r="I29290" s="4" t="s">
        <v>8</v>
      </c>
      <c r="J29290" s="4" t="s">
        <v>14</v>
      </c>
      <c r="K29290" s="4" t="s">
        <v>8</v>
      </c>
      <c r="L29290" s="4" t="s">
        <v>8</v>
      </c>
      <c r="M29290" s="4" t="s">
        <v>12</v>
      </c>
    </row>
    <row r="29291" spans="1:31">
      <c r="A29291" t="n">
        <v>247190</v>
      </c>
      <c r="B29291" s="12" t="n">
        <v>5</v>
      </c>
      <c r="C29291" s="7" t="n">
        <v>28</v>
      </c>
      <c r="D29291" s="20" t="s">
        <v>3</v>
      </c>
      <c r="E29291" s="10" t="n">
        <v>162</v>
      </c>
      <c r="F29291" s="7" t="n">
        <v>4</v>
      </c>
      <c r="G29291" s="7" t="n">
        <v>16431</v>
      </c>
      <c r="H29291" s="20" t="s">
        <v>3</v>
      </c>
      <c r="I29291" s="7" t="n">
        <v>0</v>
      </c>
      <c r="J29291" s="7" t="n">
        <v>1</v>
      </c>
      <c r="K29291" s="7" t="n">
        <v>2</v>
      </c>
      <c r="L29291" s="7" t="n">
        <v>1</v>
      </c>
      <c r="M29291" s="13" t="n">
        <f t="normal" ca="1">A29297</f>
        <v>0</v>
      </c>
    </row>
    <row r="29292" spans="1:31">
      <c r="A29292" t="s">
        <v>4</v>
      </c>
      <c r="B29292" s="4" t="s">
        <v>5</v>
      </c>
      <c r="C29292" s="4" t="s">
        <v>8</v>
      </c>
      <c r="D29292" s="4" t="s">
        <v>9</v>
      </c>
    </row>
    <row r="29293" spans="1:31">
      <c r="A29293" t="n">
        <v>247207</v>
      </c>
      <c r="B29293" s="9" t="n">
        <v>2</v>
      </c>
      <c r="C29293" s="7" t="n">
        <v>10</v>
      </c>
      <c r="D29293" s="7" t="s">
        <v>356</v>
      </c>
    </row>
    <row r="29294" spans="1:31">
      <c r="A29294" t="s">
        <v>4</v>
      </c>
      <c r="B29294" s="4" t="s">
        <v>5</v>
      </c>
      <c r="C29294" s="4" t="s">
        <v>7</v>
      </c>
    </row>
    <row r="29295" spans="1:31">
      <c r="A29295" t="n">
        <v>247224</v>
      </c>
      <c r="B29295" s="25" t="n">
        <v>16</v>
      </c>
      <c r="C29295" s="7" t="n">
        <v>0</v>
      </c>
    </row>
    <row r="29296" spans="1:31">
      <c r="A29296" t="s">
        <v>4</v>
      </c>
      <c r="B29296" s="4" t="s">
        <v>5</v>
      </c>
      <c r="C29296" s="4" t="s">
        <v>8</v>
      </c>
      <c r="D29296" s="4" t="s">
        <v>7</v>
      </c>
      <c r="E29296" s="4" t="s">
        <v>7</v>
      </c>
      <c r="F29296" s="4" t="s">
        <v>7</v>
      </c>
      <c r="G29296" s="4" t="s">
        <v>7</v>
      </c>
      <c r="H29296" s="4" t="s">
        <v>7</v>
      </c>
      <c r="I29296" s="4" t="s">
        <v>7</v>
      </c>
      <c r="J29296" s="4" t="s">
        <v>7</v>
      </c>
      <c r="K29296" s="4" t="s">
        <v>7</v>
      </c>
      <c r="L29296" s="4" t="s">
        <v>7</v>
      </c>
      <c r="M29296" s="4" t="s">
        <v>7</v>
      </c>
      <c r="N29296" s="4" t="s">
        <v>14</v>
      </c>
      <c r="O29296" s="4" t="s">
        <v>14</v>
      </c>
      <c r="P29296" s="4" t="s">
        <v>14</v>
      </c>
      <c r="Q29296" s="4" t="s">
        <v>14</v>
      </c>
      <c r="R29296" s="4" t="s">
        <v>8</v>
      </c>
      <c r="S29296" s="4" t="s">
        <v>9</v>
      </c>
    </row>
    <row r="29297" spans="1:19">
      <c r="A29297" t="n">
        <v>247227</v>
      </c>
      <c r="B29297" s="79" t="n">
        <v>75</v>
      </c>
      <c r="C29297" s="7" t="n">
        <v>0</v>
      </c>
      <c r="D29297" s="7" t="n">
        <v>0</v>
      </c>
      <c r="E29297" s="7" t="n">
        <v>0</v>
      </c>
      <c r="F29297" s="7" t="n">
        <v>1024</v>
      </c>
      <c r="G29297" s="7" t="n">
        <v>720</v>
      </c>
      <c r="H29297" s="7" t="n">
        <v>0</v>
      </c>
      <c r="I29297" s="7" t="n">
        <v>0</v>
      </c>
      <c r="J29297" s="7" t="n">
        <v>0</v>
      </c>
      <c r="K29297" s="7" t="n">
        <v>0</v>
      </c>
      <c r="L29297" s="7" t="n">
        <v>1024</v>
      </c>
      <c r="M29297" s="7" t="n">
        <v>720</v>
      </c>
      <c r="N29297" s="7" t="n">
        <v>1065353216</v>
      </c>
      <c r="O29297" s="7" t="n">
        <v>1065353216</v>
      </c>
      <c r="P29297" s="7" t="n">
        <v>1065353216</v>
      </c>
      <c r="Q29297" s="7" t="n">
        <v>0</v>
      </c>
      <c r="R29297" s="7" t="n">
        <v>1</v>
      </c>
      <c r="S29297" s="7" t="s">
        <v>1442</v>
      </c>
    </row>
    <row r="29298" spans="1:19">
      <c r="A29298" t="s">
        <v>4</v>
      </c>
      <c r="B29298" s="4" t="s">
        <v>5</v>
      </c>
      <c r="C29298" s="4" t="s">
        <v>8</v>
      </c>
      <c r="D29298" s="4" t="s">
        <v>8</v>
      </c>
      <c r="E29298" s="4" t="s">
        <v>8</v>
      </c>
      <c r="F29298" s="4" t="s">
        <v>13</v>
      </c>
      <c r="G29298" s="4" t="s">
        <v>13</v>
      </c>
      <c r="H29298" s="4" t="s">
        <v>13</v>
      </c>
      <c r="I29298" s="4" t="s">
        <v>13</v>
      </c>
      <c r="J29298" s="4" t="s">
        <v>13</v>
      </c>
    </row>
    <row r="29299" spans="1:19">
      <c r="A29299" t="n">
        <v>247275</v>
      </c>
      <c r="B29299" s="80" t="n">
        <v>76</v>
      </c>
      <c r="C29299" s="7" t="n">
        <v>0</v>
      </c>
      <c r="D29299" s="7" t="n">
        <v>9</v>
      </c>
      <c r="E29299" s="7" t="n">
        <v>2</v>
      </c>
      <c r="F29299" s="7" t="n">
        <v>0</v>
      </c>
      <c r="G29299" s="7" t="n">
        <v>0</v>
      </c>
      <c r="H29299" s="7" t="n">
        <v>0</v>
      </c>
      <c r="I29299" s="7" t="n">
        <v>0</v>
      </c>
      <c r="J29299" s="7" t="n">
        <v>0</v>
      </c>
    </row>
    <row r="29300" spans="1:19">
      <c r="A29300" t="s">
        <v>4</v>
      </c>
      <c r="B29300" s="4" t="s">
        <v>5</v>
      </c>
      <c r="C29300" s="4" t="s">
        <v>8</v>
      </c>
      <c r="D29300" s="4" t="s">
        <v>7</v>
      </c>
      <c r="E29300" s="4" t="s">
        <v>8</v>
      </c>
      <c r="F29300" s="4" t="s">
        <v>9</v>
      </c>
    </row>
    <row r="29301" spans="1:19">
      <c r="A29301" t="n">
        <v>247299</v>
      </c>
      <c r="B29301" s="65" t="n">
        <v>39</v>
      </c>
      <c r="C29301" s="7" t="n">
        <v>10</v>
      </c>
      <c r="D29301" s="7" t="n">
        <v>65533</v>
      </c>
      <c r="E29301" s="7" t="n">
        <v>203</v>
      </c>
      <c r="F29301" s="7" t="s">
        <v>1427</v>
      </c>
    </row>
    <row r="29302" spans="1:19">
      <c r="A29302" t="s">
        <v>4</v>
      </c>
      <c r="B29302" s="4" t="s">
        <v>5</v>
      </c>
      <c r="C29302" s="4" t="s">
        <v>7</v>
      </c>
      <c r="D29302" s="4" t="s">
        <v>14</v>
      </c>
    </row>
    <row r="29303" spans="1:19">
      <c r="A29303" t="n">
        <v>247323</v>
      </c>
      <c r="B29303" s="30" t="n">
        <v>43</v>
      </c>
      <c r="C29303" s="7" t="n">
        <v>61456</v>
      </c>
      <c r="D29303" s="7" t="n">
        <v>1</v>
      </c>
    </row>
    <row r="29304" spans="1:19">
      <c r="A29304" t="s">
        <v>4</v>
      </c>
      <c r="B29304" s="4" t="s">
        <v>5</v>
      </c>
      <c r="C29304" s="4" t="s">
        <v>7</v>
      </c>
      <c r="D29304" s="4" t="s">
        <v>9</v>
      </c>
      <c r="E29304" s="4" t="s">
        <v>9</v>
      </c>
      <c r="F29304" s="4" t="s">
        <v>9</v>
      </c>
      <c r="G29304" s="4" t="s">
        <v>8</v>
      </c>
      <c r="H29304" s="4" t="s">
        <v>14</v>
      </c>
      <c r="I29304" s="4" t="s">
        <v>13</v>
      </c>
      <c r="J29304" s="4" t="s">
        <v>13</v>
      </c>
      <c r="K29304" s="4" t="s">
        <v>13</v>
      </c>
      <c r="L29304" s="4" t="s">
        <v>13</v>
      </c>
      <c r="M29304" s="4" t="s">
        <v>13</v>
      </c>
      <c r="N29304" s="4" t="s">
        <v>13</v>
      </c>
      <c r="O29304" s="4" t="s">
        <v>13</v>
      </c>
      <c r="P29304" s="4" t="s">
        <v>9</v>
      </c>
      <c r="Q29304" s="4" t="s">
        <v>9</v>
      </c>
      <c r="R29304" s="4" t="s">
        <v>14</v>
      </c>
      <c r="S29304" s="4" t="s">
        <v>8</v>
      </c>
      <c r="T29304" s="4" t="s">
        <v>14</v>
      </c>
      <c r="U29304" s="4" t="s">
        <v>14</v>
      </c>
      <c r="V29304" s="4" t="s">
        <v>7</v>
      </c>
    </row>
    <row r="29305" spans="1:19">
      <c r="A29305" t="n">
        <v>247330</v>
      </c>
      <c r="B29305" s="66" t="n">
        <v>19</v>
      </c>
      <c r="C29305" s="7" t="n">
        <v>13</v>
      </c>
      <c r="D29305" s="7" t="s">
        <v>449</v>
      </c>
      <c r="E29305" s="7" t="s">
        <v>241</v>
      </c>
      <c r="F29305" s="7" t="s">
        <v>15</v>
      </c>
      <c r="G29305" s="7" t="n">
        <v>0</v>
      </c>
      <c r="H29305" s="7" t="n">
        <v>1</v>
      </c>
      <c r="I29305" s="7" t="n">
        <v>0</v>
      </c>
      <c r="J29305" s="7" t="n">
        <v>0</v>
      </c>
      <c r="K29305" s="7" t="n">
        <v>0</v>
      </c>
      <c r="L29305" s="7" t="n">
        <v>0</v>
      </c>
      <c r="M29305" s="7" t="n">
        <v>1</v>
      </c>
      <c r="N29305" s="7" t="n">
        <v>1.60000002384186</v>
      </c>
      <c r="O29305" s="7" t="n">
        <v>0.0900000035762787</v>
      </c>
      <c r="P29305" s="7" t="s">
        <v>15</v>
      </c>
      <c r="Q29305" s="7" t="s">
        <v>15</v>
      </c>
      <c r="R29305" s="7" t="n">
        <v>-1</v>
      </c>
      <c r="S29305" s="7" t="n">
        <v>0</v>
      </c>
      <c r="T29305" s="7" t="n">
        <v>0</v>
      </c>
      <c r="U29305" s="7" t="n">
        <v>0</v>
      </c>
      <c r="V29305" s="7" t="n">
        <v>0</v>
      </c>
    </row>
    <row r="29306" spans="1:19">
      <c r="A29306" t="s">
        <v>4</v>
      </c>
      <c r="B29306" s="4" t="s">
        <v>5</v>
      </c>
      <c r="C29306" s="4" t="s">
        <v>7</v>
      </c>
      <c r="D29306" s="4" t="s">
        <v>9</v>
      </c>
      <c r="E29306" s="4" t="s">
        <v>9</v>
      </c>
      <c r="F29306" s="4" t="s">
        <v>9</v>
      </c>
      <c r="G29306" s="4" t="s">
        <v>8</v>
      </c>
      <c r="H29306" s="4" t="s">
        <v>14</v>
      </c>
      <c r="I29306" s="4" t="s">
        <v>13</v>
      </c>
      <c r="J29306" s="4" t="s">
        <v>13</v>
      </c>
      <c r="K29306" s="4" t="s">
        <v>13</v>
      </c>
      <c r="L29306" s="4" t="s">
        <v>13</v>
      </c>
      <c r="M29306" s="4" t="s">
        <v>13</v>
      </c>
      <c r="N29306" s="4" t="s">
        <v>13</v>
      </c>
      <c r="O29306" s="4" t="s">
        <v>13</v>
      </c>
      <c r="P29306" s="4" t="s">
        <v>9</v>
      </c>
      <c r="Q29306" s="4" t="s">
        <v>9</v>
      </c>
      <c r="R29306" s="4" t="s">
        <v>14</v>
      </c>
      <c r="S29306" s="4" t="s">
        <v>8</v>
      </c>
      <c r="T29306" s="4" t="s">
        <v>14</v>
      </c>
      <c r="U29306" s="4" t="s">
        <v>14</v>
      </c>
      <c r="V29306" s="4" t="s">
        <v>7</v>
      </c>
    </row>
    <row r="29307" spans="1:19">
      <c r="A29307" t="n">
        <v>247413</v>
      </c>
      <c r="B29307" s="66" t="n">
        <v>19</v>
      </c>
      <c r="C29307" s="7" t="n">
        <v>12</v>
      </c>
      <c r="D29307" s="7" t="s">
        <v>675</v>
      </c>
      <c r="E29307" s="7" t="s">
        <v>676</v>
      </c>
      <c r="F29307" s="7" t="s">
        <v>15</v>
      </c>
      <c r="G29307" s="7" t="n">
        <v>0</v>
      </c>
      <c r="H29307" s="7" t="n">
        <v>1</v>
      </c>
      <c r="I29307" s="7" t="n">
        <v>0</v>
      </c>
      <c r="J29307" s="7" t="n">
        <v>0</v>
      </c>
      <c r="K29307" s="7" t="n">
        <v>0</v>
      </c>
      <c r="L29307" s="7" t="n">
        <v>0</v>
      </c>
      <c r="M29307" s="7" t="n">
        <v>1</v>
      </c>
      <c r="N29307" s="7" t="n">
        <v>1.60000002384186</v>
      </c>
      <c r="O29307" s="7" t="n">
        <v>0.0900000035762787</v>
      </c>
      <c r="P29307" s="7" t="s">
        <v>15</v>
      </c>
      <c r="Q29307" s="7" t="s">
        <v>15</v>
      </c>
      <c r="R29307" s="7" t="n">
        <v>-1</v>
      </c>
      <c r="S29307" s="7" t="n">
        <v>0</v>
      </c>
      <c r="T29307" s="7" t="n">
        <v>0</v>
      </c>
      <c r="U29307" s="7" t="n">
        <v>0</v>
      </c>
      <c r="V29307" s="7" t="n">
        <v>0</v>
      </c>
    </row>
    <row r="29308" spans="1:19">
      <c r="A29308" t="s">
        <v>4</v>
      </c>
      <c r="B29308" s="4" t="s">
        <v>5</v>
      </c>
      <c r="C29308" s="4" t="s">
        <v>7</v>
      </c>
      <c r="D29308" s="4" t="s">
        <v>9</v>
      </c>
      <c r="E29308" s="4" t="s">
        <v>9</v>
      </c>
      <c r="F29308" s="4" t="s">
        <v>9</v>
      </c>
      <c r="G29308" s="4" t="s">
        <v>8</v>
      </c>
      <c r="H29308" s="4" t="s">
        <v>14</v>
      </c>
      <c r="I29308" s="4" t="s">
        <v>13</v>
      </c>
      <c r="J29308" s="4" t="s">
        <v>13</v>
      </c>
      <c r="K29308" s="4" t="s">
        <v>13</v>
      </c>
      <c r="L29308" s="4" t="s">
        <v>13</v>
      </c>
      <c r="M29308" s="4" t="s">
        <v>13</v>
      </c>
      <c r="N29308" s="4" t="s">
        <v>13</v>
      </c>
      <c r="O29308" s="4" t="s">
        <v>13</v>
      </c>
      <c r="P29308" s="4" t="s">
        <v>9</v>
      </c>
      <c r="Q29308" s="4" t="s">
        <v>9</v>
      </c>
      <c r="R29308" s="4" t="s">
        <v>14</v>
      </c>
      <c r="S29308" s="4" t="s">
        <v>8</v>
      </c>
      <c r="T29308" s="4" t="s">
        <v>14</v>
      </c>
      <c r="U29308" s="4" t="s">
        <v>14</v>
      </c>
      <c r="V29308" s="4" t="s">
        <v>7</v>
      </c>
    </row>
    <row r="29309" spans="1:19">
      <c r="A29309" t="n">
        <v>247485</v>
      </c>
      <c r="B29309" s="66" t="n">
        <v>19</v>
      </c>
      <c r="C29309" s="7" t="n">
        <v>17</v>
      </c>
      <c r="D29309" s="7" t="s">
        <v>1370</v>
      </c>
      <c r="E29309" s="7" t="s">
        <v>1371</v>
      </c>
      <c r="F29309" s="7" t="s">
        <v>15</v>
      </c>
      <c r="G29309" s="7" t="n">
        <v>0</v>
      </c>
      <c r="H29309" s="7" t="n">
        <v>1</v>
      </c>
      <c r="I29309" s="7" t="n">
        <v>0</v>
      </c>
      <c r="J29309" s="7" t="n">
        <v>0</v>
      </c>
      <c r="K29309" s="7" t="n">
        <v>0</v>
      </c>
      <c r="L29309" s="7" t="n">
        <v>0</v>
      </c>
      <c r="M29309" s="7" t="n">
        <v>1</v>
      </c>
      <c r="N29309" s="7" t="n">
        <v>1.60000002384186</v>
      </c>
      <c r="O29309" s="7" t="n">
        <v>0.0900000035762787</v>
      </c>
      <c r="P29309" s="7" t="s">
        <v>15</v>
      </c>
      <c r="Q29309" s="7" t="s">
        <v>15</v>
      </c>
      <c r="R29309" s="7" t="n">
        <v>-1</v>
      </c>
      <c r="S29309" s="7" t="n">
        <v>0</v>
      </c>
      <c r="T29309" s="7" t="n">
        <v>0</v>
      </c>
      <c r="U29309" s="7" t="n">
        <v>0</v>
      </c>
      <c r="V29309" s="7" t="n">
        <v>0</v>
      </c>
    </row>
    <row r="29310" spans="1:19">
      <c r="A29310" t="s">
        <v>4</v>
      </c>
      <c r="B29310" s="4" t="s">
        <v>5</v>
      </c>
      <c r="C29310" s="4" t="s">
        <v>7</v>
      </c>
      <c r="D29310" s="4" t="s">
        <v>9</v>
      </c>
      <c r="E29310" s="4" t="s">
        <v>9</v>
      </c>
      <c r="F29310" s="4" t="s">
        <v>9</v>
      </c>
      <c r="G29310" s="4" t="s">
        <v>8</v>
      </c>
      <c r="H29310" s="4" t="s">
        <v>14</v>
      </c>
      <c r="I29310" s="4" t="s">
        <v>13</v>
      </c>
      <c r="J29310" s="4" t="s">
        <v>13</v>
      </c>
      <c r="K29310" s="4" t="s">
        <v>13</v>
      </c>
      <c r="L29310" s="4" t="s">
        <v>13</v>
      </c>
      <c r="M29310" s="4" t="s">
        <v>13</v>
      </c>
      <c r="N29310" s="4" t="s">
        <v>13</v>
      </c>
      <c r="O29310" s="4" t="s">
        <v>13</v>
      </c>
      <c r="P29310" s="4" t="s">
        <v>9</v>
      </c>
      <c r="Q29310" s="4" t="s">
        <v>9</v>
      </c>
      <c r="R29310" s="4" t="s">
        <v>14</v>
      </c>
      <c r="S29310" s="4" t="s">
        <v>8</v>
      </c>
      <c r="T29310" s="4" t="s">
        <v>14</v>
      </c>
      <c r="U29310" s="4" t="s">
        <v>14</v>
      </c>
      <c r="V29310" s="4" t="s">
        <v>7</v>
      </c>
    </row>
    <row r="29311" spans="1:19">
      <c r="A29311" t="n">
        <v>247554</v>
      </c>
      <c r="B29311" s="66" t="n">
        <v>19</v>
      </c>
      <c r="C29311" s="7" t="n">
        <v>107</v>
      </c>
      <c r="D29311" s="7" t="s">
        <v>827</v>
      </c>
      <c r="E29311" s="7" t="s">
        <v>251</v>
      </c>
      <c r="F29311" s="7" t="s">
        <v>15</v>
      </c>
      <c r="G29311" s="7" t="n">
        <v>0</v>
      </c>
      <c r="H29311" s="7" t="n">
        <v>1</v>
      </c>
      <c r="I29311" s="7" t="n">
        <v>0</v>
      </c>
      <c r="J29311" s="7" t="n">
        <v>0</v>
      </c>
      <c r="K29311" s="7" t="n">
        <v>0</v>
      </c>
      <c r="L29311" s="7" t="n">
        <v>0</v>
      </c>
      <c r="M29311" s="7" t="n">
        <v>1</v>
      </c>
      <c r="N29311" s="7" t="n">
        <v>1.60000002384186</v>
      </c>
      <c r="O29311" s="7" t="n">
        <v>0.0900000035762787</v>
      </c>
      <c r="P29311" s="7" t="s">
        <v>15</v>
      </c>
      <c r="Q29311" s="7" t="s">
        <v>15</v>
      </c>
      <c r="R29311" s="7" t="n">
        <v>-1</v>
      </c>
      <c r="S29311" s="7" t="n">
        <v>0</v>
      </c>
      <c r="T29311" s="7" t="n">
        <v>0</v>
      </c>
      <c r="U29311" s="7" t="n">
        <v>0</v>
      </c>
      <c r="V29311" s="7" t="n">
        <v>0</v>
      </c>
    </row>
    <row r="29312" spans="1:19">
      <c r="A29312" t="s">
        <v>4</v>
      </c>
      <c r="B29312" s="4" t="s">
        <v>5</v>
      </c>
      <c r="C29312" s="4" t="s">
        <v>7</v>
      </c>
      <c r="D29312" s="4" t="s">
        <v>9</v>
      </c>
      <c r="E29312" s="4" t="s">
        <v>9</v>
      </c>
      <c r="F29312" s="4" t="s">
        <v>9</v>
      </c>
      <c r="G29312" s="4" t="s">
        <v>8</v>
      </c>
      <c r="H29312" s="4" t="s">
        <v>14</v>
      </c>
      <c r="I29312" s="4" t="s">
        <v>13</v>
      </c>
      <c r="J29312" s="4" t="s">
        <v>13</v>
      </c>
      <c r="K29312" s="4" t="s">
        <v>13</v>
      </c>
      <c r="L29312" s="4" t="s">
        <v>13</v>
      </c>
      <c r="M29312" s="4" t="s">
        <v>13</v>
      </c>
      <c r="N29312" s="4" t="s">
        <v>13</v>
      </c>
      <c r="O29312" s="4" t="s">
        <v>13</v>
      </c>
      <c r="P29312" s="4" t="s">
        <v>9</v>
      </c>
      <c r="Q29312" s="4" t="s">
        <v>9</v>
      </c>
      <c r="R29312" s="4" t="s">
        <v>14</v>
      </c>
      <c r="S29312" s="4" t="s">
        <v>8</v>
      </c>
      <c r="T29312" s="4" t="s">
        <v>14</v>
      </c>
      <c r="U29312" s="4" t="s">
        <v>14</v>
      </c>
      <c r="V29312" s="4" t="s">
        <v>7</v>
      </c>
    </row>
    <row r="29313" spans="1:22">
      <c r="A29313" t="n">
        <v>247637</v>
      </c>
      <c r="B29313" s="66" t="n">
        <v>19</v>
      </c>
      <c r="C29313" s="7" t="n">
        <v>108</v>
      </c>
      <c r="D29313" s="7" t="s">
        <v>577</v>
      </c>
      <c r="E29313" s="7" t="s">
        <v>261</v>
      </c>
      <c r="F29313" s="7" t="s">
        <v>15</v>
      </c>
      <c r="G29313" s="7" t="n">
        <v>0</v>
      </c>
      <c r="H29313" s="7" t="n">
        <v>1</v>
      </c>
      <c r="I29313" s="7" t="n">
        <v>0</v>
      </c>
      <c r="J29313" s="7" t="n">
        <v>0</v>
      </c>
      <c r="K29313" s="7" t="n">
        <v>0</v>
      </c>
      <c r="L29313" s="7" t="n">
        <v>0</v>
      </c>
      <c r="M29313" s="7" t="n">
        <v>1</v>
      </c>
      <c r="N29313" s="7" t="n">
        <v>1.60000002384186</v>
      </c>
      <c r="O29313" s="7" t="n">
        <v>0.0900000035762787</v>
      </c>
      <c r="P29313" s="7" t="s">
        <v>15</v>
      </c>
      <c r="Q29313" s="7" t="s">
        <v>15</v>
      </c>
      <c r="R29313" s="7" t="n">
        <v>-1</v>
      </c>
      <c r="S29313" s="7" t="n">
        <v>0</v>
      </c>
      <c r="T29313" s="7" t="n">
        <v>0</v>
      </c>
      <c r="U29313" s="7" t="n">
        <v>0</v>
      </c>
      <c r="V29313" s="7" t="n">
        <v>0</v>
      </c>
    </row>
    <row r="29314" spans="1:22">
      <c r="A29314" t="s">
        <v>4</v>
      </c>
      <c r="B29314" s="4" t="s">
        <v>5</v>
      </c>
      <c r="C29314" s="4" t="s">
        <v>7</v>
      </c>
      <c r="D29314" s="4" t="s">
        <v>9</v>
      </c>
      <c r="E29314" s="4" t="s">
        <v>9</v>
      </c>
      <c r="F29314" s="4" t="s">
        <v>9</v>
      </c>
      <c r="G29314" s="4" t="s">
        <v>8</v>
      </c>
      <c r="H29314" s="4" t="s">
        <v>14</v>
      </c>
      <c r="I29314" s="4" t="s">
        <v>13</v>
      </c>
      <c r="J29314" s="4" t="s">
        <v>13</v>
      </c>
      <c r="K29314" s="4" t="s">
        <v>13</v>
      </c>
      <c r="L29314" s="4" t="s">
        <v>13</v>
      </c>
      <c r="M29314" s="4" t="s">
        <v>13</v>
      </c>
      <c r="N29314" s="4" t="s">
        <v>13</v>
      </c>
      <c r="O29314" s="4" t="s">
        <v>13</v>
      </c>
      <c r="P29314" s="4" t="s">
        <v>9</v>
      </c>
      <c r="Q29314" s="4" t="s">
        <v>9</v>
      </c>
      <c r="R29314" s="4" t="s">
        <v>14</v>
      </c>
      <c r="S29314" s="4" t="s">
        <v>8</v>
      </c>
      <c r="T29314" s="4" t="s">
        <v>14</v>
      </c>
      <c r="U29314" s="4" t="s">
        <v>14</v>
      </c>
      <c r="V29314" s="4" t="s">
        <v>7</v>
      </c>
    </row>
    <row r="29315" spans="1:22">
      <c r="A29315" t="n">
        <v>247714</v>
      </c>
      <c r="B29315" s="66" t="n">
        <v>19</v>
      </c>
      <c r="C29315" s="7" t="n">
        <v>90</v>
      </c>
      <c r="D29315" s="7" t="s">
        <v>785</v>
      </c>
      <c r="E29315" s="7" t="s">
        <v>255</v>
      </c>
      <c r="F29315" s="7" t="s">
        <v>15</v>
      </c>
      <c r="G29315" s="7" t="n">
        <v>0</v>
      </c>
      <c r="H29315" s="7" t="n">
        <v>1</v>
      </c>
      <c r="I29315" s="7" t="n">
        <v>0</v>
      </c>
      <c r="J29315" s="7" t="n">
        <v>0</v>
      </c>
      <c r="K29315" s="7" t="n">
        <v>0</v>
      </c>
      <c r="L29315" s="7" t="n">
        <v>0</v>
      </c>
      <c r="M29315" s="7" t="n">
        <v>1</v>
      </c>
      <c r="N29315" s="7" t="n">
        <v>1.60000002384186</v>
      </c>
      <c r="O29315" s="7" t="n">
        <v>0.0900000035762787</v>
      </c>
      <c r="P29315" s="7" t="s">
        <v>15</v>
      </c>
      <c r="Q29315" s="7" t="s">
        <v>15</v>
      </c>
      <c r="R29315" s="7" t="n">
        <v>-1</v>
      </c>
      <c r="S29315" s="7" t="n">
        <v>0</v>
      </c>
      <c r="T29315" s="7" t="n">
        <v>0</v>
      </c>
      <c r="U29315" s="7" t="n">
        <v>0</v>
      </c>
      <c r="V29315" s="7" t="n">
        <v>0</v>
      </c>
    </row>
    <row r="29316" spans="1:22">
      <c r="A29316" t="s">
        <v>4</v>
      </c>
      <c r="B29316" s="4" t="s">
        <v>5</v>
      </c>
      <c r="C29316" s="4" t="s">
        <v>7</v>
      </c>
      <c r="D29316" s="4" t="s">
        <v>9</v>
      </c>
      <c r="E29316" s="4" t="s">
        <v>9</v>
      </c>
      <c r="F29316" s="4" t="s">
        <v>9</v>
      </c>
      <c r="G29316" s="4" t="s">
        <v>8</v>
      </c>
      <c r="H29316" s="4" t="s">
        <v>14</v>
      </c>
      <c r="I29316" s="4" t="s">
        <v>13</v>
      </c>
      <c r="J29316" s="4" t="s">
        <v>13</v>
      </c>
      <c r="K29316" s="4" t="s">
        <v>13</v>
      </c>
      <c r="L29316" s="4" t="s">
        <v>13</v>
      </c>
      <c r="M29316" s="4" t="s">
        <v>13</v>
      </c>
      <c r="N29316" s="4" t="s">
        <v>13</v>
      </c>
      <c r="O29316" s="4" t="s">
        <v>13</v>
      </c>
      <c r="P29316" s="4" t="s">
        <v>9</v>
      </c>
      <c r="Q29316" s="4" t="s">
        <v>9</v>
      </c>
      <c r="R29316" s="4" t="s">
        <v>14</v>
      </c>
      <c r="S29316" s="4" t="s">
        <v>8</v>
      </c>
      <c r="T29316" s="4" t="s">
        <v>14</v>
      </c>
      <c r="U29316" s="4" t="s">
        <v>14</v>
      </c>
      <c r="V29316" s="4" t="s">
        <v>7</v>
      </c>
    </row>
    <row r="29317" spans="1:22">
      <c r="A29317" t="n">
        <v>247798</v>
      </c>
      <c r="B29317" s="66" t="n">
        <v>19</v>
      </c>
      <c r="C29317" s="7" t="n">
        <v>94</v>
      </c>
      <c r="D29317" s="7" t="s">
        <v>968</v>
      </c>
      <c r="E29317" s="7" t="s">
        <v>257</v>
      </c>
      <c r="F29317" s="7" t="s">
        <v>15</v>
      </c>
      <c r="G29317" s="7" t="n">
        <v>0</v>
      </c>
      <c r="H29317" s="7" t="n">
        <v>1</v>
      </c>
      <c r="I29317" s="7" t="n">
        <v>0</v>
      </c>
      <c r="J29317" s="7" t="n">
        <v>0</v>
      </c>
      <c r="K29317" s="7" t="n">
        <v>0</v>
      </c>
      <c r="L29317" s="7" t="n">
        <v>0</v>
      </c>
      <c r="M29317" s="7" t="n">
        <v>1</v>
      </c>
      <c r="N29317" s="7" t="n">
        <v>1.60000002384186</v>
      </c>
      <c r="O29317" s="7" t="n">
        <v>0.0900000035762787</v>
      </c>
      <c r="P29317" s="7" t="s">
        <v>15</v>
      </c>
      <c r="Q29317" s="7" t="s">
        <v>15</v>
      </c>
      <c r="R29317" s="7" t="n">
        <v>-1</v>
      </c>
      <c r="S29317" s="7" t="n">
        <v>0</v>
      </c>
      <c r="T29317" s="7" t="n">
        <v>0</v>
      </c>
      <c r="U29317" s="7" t="n">
        <v>0</v>
      </c>
      <c r="V29317" s="7" t="n">
        <v>0</v>
      </c>
    </row>
    <row r="29318" spans="1:22">
      <c r="A29318" t="s">
        <v>4</v>
      </c>
      <c r="B29318" s="4" t="s">
        <v>5</v>
      </c>
      <c r="C29318" s="4" t="s">
        <v>7</v>
      </c>
      <c r="D29318" s="4" t="s">
        <v>9</v>
      </c>
      <c r="E29318" s="4" t="s">
        <v>9</v>
      </c>
      <c r="F29318" s="4" t="s">
        <v>9</v>
      </c>
      <c r="G29318" s="4" t="s">
        <v>8</v>
      </c>
      <c r="H29318" s="4" t="s">
        <v>14</v>
      </c>
      <c r="I29318" s="4" t="s">
        <v>13</v>
      </c>
      <c r="J29318" s="4" t="s">
        <v>13</v>
      </c>
      <c r="K29318" s="4" t="s">
        <v>13</v>
      </c>
      <c r="L29318" s="4" t="s">
        <v>13</v>
      </c>
      <c r="M29318" s="4" t="s">
        <v>13</v>
      </c>
      <c r="N29318" s="4" t="s">
        <v>13</v>
      </c>
      <c r="O29318" s="4" t="s">
        <v>13</v>
      </c>
      <c r="P29318" s="4" t="s">
        <v>9</v>
      </c>
      <c r="Q29318" s="4" t="s">
        <v>9</v>
      </c>
      <c r="R29318" s="4" t="s">
        <v>14</v>
      </c>
      <c r="S29318" s="4" t="s">
        <v>8</v>
      </c>
      <c r="T29318" s="4" t="s">
        <v>14</v>
      </c>
      <c r="U29318" s="4" t="s">
        <v>14</v>
      </c>
      <c r="V29318" s="4" t="s">
        <v>7</v>
      </c>
    </row>
    <row r="29319" spans="1:22">
      <c r="A29319" t="n">
        <v>247886</v>
      </c>
      <c r="B29319" s="66" t="n">
        <v>19</v>
      </c>
      <c r="C29319" s="7" t="n">
        <v>106</v>
      </c>
      <c r="D29319" s="7" t="s">
        <v>574</v>
      </c>
      <c r="E29319" s="7" t="s">
        <v>247</v>
      </c>
      <c r="F29319" s="7" t="s">
        <v>15</v>
      </c>
      <c r="G29319" s="7" t="n">
        <v>0</v>
      </c>
      <c r="H29319" s="7" t="n">
        <v>1</v>
      </c>
      <c r="I29319" s="7" t="n">
        <v>0</v>
      </c>
      <c r="J29319" s="7" t="n">
        <v>0</v>
      </c>
      <c r="K29319" s="7" t="n">
        <v>0</v>
      </c>
      <c r="L29319" s="7" t="n">
        <v>0</v>
      </c>
      <c r="M29319" s="7" t="n">
        <v>1</v>
      </c>
      <c r="N29319" s="7" t="n">
        <v>1.60000002384186</v>
      </c>
      <c r="O29319" s="7" t="n">
        <v>0.0900000035762787</v>
      </c>
      <c r="P29319" s="7" t="s">
        <v>15</v>
      </c>
      <c r="Q29319" s="7" t="s">
        <v>15</v>
      </c>
      <c r="R29319" s="7" t="n">
        <v>-1</v>
      </c>
      <c r="S29319" s="7" t="n">
        <v>0</v>
      </c>
      <c r="T29319" s="7" t="n">
        <v>0</v>
      </c>
      <c r="U29319" s="7" t="n">
        <v>0</v>
      </c>
      <c r="V29319" s="7" t="n">
        <v>0</v>
      </c>
    </row>
    <row r="29320" spans="1:22">
      <c r="A29320" t="s">
        <v>4</v>
      </c>
      <c r="B29320" s="4" t="s">
        <v>5</v>
      </c>
      <c r="C29320" s="4" t="s">
        <v>7</v>
      </c>
      <c r="D29320" s="4" t="s">
        <v>8</v>
      </c>
      <c r="E29320" s="4" t="s">
        <v>8</v>
      </c>
      <c r="F29320" s="4" t="s">
        <v>9</v>
      </c>
    </row>
    <row r="29321" spans="1:22">
      <c r="A29321" t="n">
        <v>247963</v>
      </c>
      <c r="B29321" s="22" t="n">
        <v>20</v>
      </c>
      <c r="C29321" s="7" t="n">
        <v>13</v>
      </c>
      <c r="D29321" s="7" t="n">
        <v>3</v>
      </c>
      <c r="E29321" s="7" t="n">
        <v>10</v>
      </c>
      <c r="F29321" s="7" t="s">
        <v>96</v>
      </c>
    </row>
    <row r="29322" spans="1:22">
      <c r="A29322" t="s">
        <v>4</v>
      </c>
      <c r="B29322" s="4" t="s">
        <v>5</v>
      </c>
      <c r="C29322" s="4" t="s">
        <v>7</v>
      </c>
    </row>
    <row r="29323" spans="1:22">
      <c r="A29323" t="n">
        <v>247981</v>
      </c>
      <c r="B29323" s="25" t="n">
        <v>16</v>
      </c>
      <c r="C29323" s="7" t="n">
        <v>0</v>
      </c>
    </row>
    <row r="29324" spans="1:22">
      <c r="A29324" t="s">
        <v>4</v>
      </c>
      <c r="B29324" s="4" t="s">
        <v>5</v>
      </c>
      <c r="C29324" s="4" t="s">
        <v>7</v>
      </c>
      <c r="D29324" s="4" t="s">
        <v>8</v>
      </c>
      <c r="E29324" s="4" t="s">
        <v>8</v>
      </c>
      <c r="F29324" s="4" t="s">
        <v>9</v>
      </c>
    </row>
    <row r="29325" spans="1:22">
      <c r="A29325" t="n">
        <v>247984</v>
      </c>
      <c r="B29325" s="22" t="n">
        <v>20</v>
      </c>
      <c r="C29325" s="7" t="n">
        <v>12</v>
      </c>
      <c r="D29325" s="7" t="n">
        <v>3</v>
      </c>
      <c r="E29325" s="7" t="n">
        <v>10</v>
      </c>
      <c r="F29325" s="7" t="s">
        <v>96</v>
      </c>
    </row>
    <row r="29326" spans="1:22">
      <c r="A29326" t="s">
        <v>4</v>
      </c>
      <c r="B29326" s="4" t="s">
        <v>5</v>
      </c>
      <c r="C29326" s="4" t="s">
        <v>7</v>
      </c>
    </row>
    <row r="29327" spans="1:22">
      <c r="A29327" t="n">
        <v>248002</v>
      </c>
      <c r="B29327" s="25" t="n">
        <v>16</v>
      </c>
      <c r="C29327" s="7" t="n">
        <v>0</v>
      </c>
    </row>
    <row r="29328" spans="1:22">
      <c r="A29328" t="s">
        <v>4</v>
      </c>
      <c r="B29328" s="4" t="s">
        <v>5</v>
      </c>
      <c r="C29328" s="4" t="s">
        <v>7</v>
      </c>
      <c r="D29328" s="4" t="s">
        <v>8</v>
      </c>
      <c r="E29328" s="4" t="s">
        <v>8</v>
      </c>
      <c r="F29328" s="4" t="s">
        <v>9</v>
      </c>
    </row>
    <row r="29329" spans="1:22">
      <c r="A29329" t="n">
        <v>248005</v>
      </c>
      <c r="B29329" s="22" t="n">
        <v>20</v>
      </c>
      <c r="C29329" s="7" t="n">
        <v>17</v>
      </c>
      <c r="D29329" s="7" t="n">
        <v>3</v>
      </c>
      <c r="E29329" s="7" t="n">
        <v>10</v>
      </c>
      <c r="F29329" s="7" t="s">
        <v>96</v>
      </c>
    </row>
    <row r="29330" spans="1:22">
      <c r="A29330" t="s">
        <v>4</v>
      </c>
      <c r="B29330" s="4" t="s">
        <v>5</v>
      </c>
      <c r="C29330" s="4" t="s">
        <v>7</v>
      </c>
    </row>
    <row r="29331" spans="1:22">
      <c r="A29331" t="n">
        <v>248023</v>
      </c>
      <c r="B29331" s="25" t="n">
        <v>16</v>
      </c>
      <c r="C29331" s="7" t="n">
        <v>0</v>
      </c>
    </row>
    <row r="29332" spans="1:22">
      <c r="A29332" t="s">
        <v>4</v>
      </c>
      <c r="B29332" s="4" t="s">
        <v>5</v>
      </c>
      <c r="C29332" s="4" t="s">
        <v>7</v>
      </c>
      <c r="D29332" s="4" t="s">
        <v>8</v>
      </c>
      <c r="E29332" s="4" t="s">
        <v>8</v>
      </c>
      <c r="F29332" s="4" t="s">
        <v>9</v>
      </c>
    </row>
    <row r="29333" spans="1:22">
      <c r="A29333" t="n">
        <v>248026</v>
      </c>
      <c r="B29333" s="22" t="n">
        <v>20</v>
      </c>
      <c r="C29333" s="7" t="n">
        <v>107</v>
      </c>
      <c r="D29333" s="7" t="n">
        <v>3</v>
      </c>
      <c r="E29333" s="7" t="n">
        <v>10</v>
      </c>
      <c r="F29333" s="7" t="s">
        <v>96</v>
      </c>
    </row>
    <row r="29334" spans="1:22">
      <c r="A29334" t="s">
        <v>4</v>
      </c>
      <c r="B29334" s="4" t="s">
        <v>5</v>
      </c>
      <c r="C29334" s="4" t="s">
        <v>7</v>
      </c>
    </row>
    <row r="29335" spans="1:22">
      <c r="A29335" t="n">
        <v>248044</v>
      </c>
      <c r="B29335" s="25" t="n">
        <v>16</v>
      </c>
      <c r="C29335" s="7" t="n">
        <v>0</v>
      </c>
    </row>
    <row r="29336" spans="1:22">
      <c r="A29336" t="s">
        <v>4</v>
      </c>
      <c r="B29336" s="4" t="s">
        <v>5</v>
      </c>
      <c r="C29336" s="4" t="s">
        <v>7</v>
      </c>
      <c r="D29336" s="4" t="s">
        <v>8</v>
      </c>
      <c r="E29336" s="4" t="s">
        <v>8</v>
      </c>
      <c r="F29336" s="4" t="s">
        <v>9</v>
      </c>
    </row>
    <row r="29337" spans="1:22">
      <c r="A29337" t="n">
        <v>248047</v>
      </c>
      <c r="B29337" s="22" t="n">
        <v>20</v>
      </c>
      <c r="C29337" s="7" t="n">
        <v>108</v>
      </c>
      <c r="D29337" s="7" t="n">
        <v>3</v>
      </c>
      <c r="E29337" s="7" t="n">
        <v>10</v>
      </c>
      <c r="F29337" s="7" t="s">
        <v>96</v>
      </c>
    </row>
    <row r="29338" spans="1:22">
      <c r="A29338" t="s">
        <v>4</v>
      </c>
      <c r="B29338" s="4" t="s">
        <v>5</v>
      </c>
      <c r="C29338" s="4" t="s">
        <v>7</v>
      </c>
    </row>
    <row r="29339" spans="1:22">
      <c r="A29339" t="n">
        <v>248065</v>
      </c>
      <c r="B29339" s="25" t="n">
        <v>16</v>
      </c>
      <c r="C29339" s="7" t="n">
        <v>0</v>
      </c>
    </row>
    <row r="29340" spans="1:22">
      <c r="A29340" t="s">
        <v>4</v>
      </c>
      <c r="B29340" s="4" t="s">
        <v>5</v>
      </c>
      <c r="C29340" s="4" t="s">
        <v>7</v>
      </c>
      <c r="D29340" s="4" t="s">
        <v>8</v>
      </c>
      <c r="E29340" s="4" t="s">
        <v>8</v>
      </c>
      <c r="F29340" s="4" t="s">
        <v>9</v>
      </c>
    </row>
    <row r="29341" spans="1:22">
      <c r="A29341" t="n">
        <v>248068</v>
      </c>
      <c r="B29341" s="22" t="n">
        <v>20</v>
      </c>
      <c r="C29341" s="7" t="n">
        <v>90</v>
      </c>
      <c r="D29341" s="7" t="n">
        <v>3</v>
      </c>
      <c r="E29341" s="7" t="n">
        <v>10</v>
      </c>
      <c r="F29341" s="7" t="s">
        <v>96</v>
      </c>
    </row>
    <row r="29342" spans="1:22">
      <c r="A29342" t="s">
        <v>4</v>
      </c>
      <c r="B29342" s="4" t="s">
        <v>5</v>
      </c>
      <c r="C29342" s="4" t="s">
        <v>7</v>
      </c>
    </row>
    <row r="29343" spans="1:22">
      <c r="A29343" t="n">
        <v>248086</v>
      </c>
      <c r="B29343" s="25" t="n">
        <v>16</v>
      </c>
      <c r="C29343" s="7" t="n">
        <v>0</v>
      </c>
    </row>
    <row r="29344" spans="1:22">
      <c r="A29344" t="s">
        <v>4</v>
      </c>
      <c r="B29344" s="4" t="s">
        <v>5</v>
      </c>
      <c r="C29344" s="4" t="s">
        <v>7</v>
      </c>
      <c r="D29344" s="4" t="s">
        <v>8</v>
      </c>
      <c r="E29344" s="4" t="s">
        <v>8</v>
      </c>
      <c r="F29344" s="4" t="s">
        <v>9</v>
      </c>
    </row>
    <row r="29345" spans="1:6">
      <c r="A29345" t="n">
        <v>248089</v>
      </c>
      <c r="B29345" s="22" t="n">
        <v>20</v>
      </c>
      <c r="C29345" s="7" t="n">
        <v>94</v>
      </c>
      <c r="D29345" s="7" t="n">
        <v>3</v>
      </c>
      <c r="E29345" s="7" t="n">
        <v>10</v>
      </c>
      <c r="F29345" s="7" t="s">
        <v>96</v>
      </c>
    </row>
    <row r="29346" spans="1:6">
      <c r="A29346" t="s">
        <v>4</v>
      </c>
      <c r="B29346" s="4" t="s">
        <v>5</v>
      </c>
      <c r="C29346" s="4" t="s">
        <v>7</v>
      </c>
    </row>
    <row r="29347" spans="1:6">
      <c r="A29347" t="n">
        <v>248107</v>
      </c>
      <c r="B29347" s="25" t="n">
        <v>16</v>
      </c>
      <c r="C29347" s="7" t="n">
        <v>0</v>
      </c>
    </row>
    <row r="29348" spans="1:6">
      <c r="A29348" t="s">
        <v>4</v>
      </c>
      <c r="B29348" s="4" t="s">
        <v>5</v>
      </c>
      <c r="C29348" s="4" t="s">
        <v>7</v>
      </c>
      <c r="D29348" s="4" t="s">
        <v>8</v>
      </c>
      <c r="E29348" s="4" t="s">
        <v>8</v>
      </c>
      <c r="F29348" s="4" t="s">
        <v>9</v>
      </c>
    </row>
    <row r="29349" spans="1:6">
      <c r="A29349" t="n">
        <v>248110</v>
      </c>
      <c r="B29349" s="22" t="n">
        <v>20</v>
      </c>
      <c r="C29349" s="7" t="n">
        <v>106</v>
      </c>
      <c r="D29349" s="7" t="n">
        <v>3</v>
      </c>
      <c r="E29349" s="7" t="n">
        <v>10</v>
      </c>
      <c r="F29349" s="7" t="s">
        <v>96</v>
      </c>
    </row>
    <row r="29350" spans="1:6">
      <c r="A29350" t="s">
        <v>4</v>
      </c>
      <c r="B29350" s="4" t="s">
        <v>5</v>
      </c>
      <c r="C29350" s="4" t="s">
        <v>7</v>
      </c>
    </row>
    <row r="29351" spans="1:6">
      <c r="A29351" t="n">
        <v>248128</v>
      </c>
      <c r="B29351" s="25" t="n">
        <v>16</v>
      </c>
      <c r="C29351" s="7" t="n">
        <v>0</v>
      </c>
    </row>
    <row r="29352" spans="1:6">
      <c r="A29352" t="s">
        <v>4</v>
      </c>
      <c r="B29352" s="4" t="s">
        <v>5</v>
      </c>
      <c r="C29352" s="4" t="s">
        <v>8</v>
      </c>
    </row>
    <row r="29353" spans="1:6">
      <c r="A29353" t="n">
        <v>248131</v>
      </c>
      <c r="B29353" s="69" t="n">
        <v>116</v>
      </c>
      <c r="C29353" s="7" t="n">
        <v>0</v>
      </c>
    </row>
    <row r="29354" spans="1:6">
      <c r="A29354" t="s">
        <v>4</v>
      </c>
      <c r="B29354" s="4" t="s">
        <v>5</v>
      </c>
      <c r="C29354" s="4" t="s">
        <v>8</v>
      </c>
      <c r="D29354" s="4" t="s">
        <v>7</v>
      </c>
    </row>
    <row r="29355" spans="1:6">
      <c r="A29355" t="n">
        <v>248133</v>
      </c>
      <c r="B29355" s="69" t="n">
        <v>116</v>
      </c>
      <c r="C29355" s="7" t="n">
        <v>2</v>
      </c>
      <c r="D29355" s="7" t="n">
        <v>1</v>
      </c>
    </row>
    <row r="29356" spans="1:6">
      <c r="A29356" t="s">
        <v>4</v>
      </c>
      <c r="B29356" s="4" t="s">
        <v>5</v>
      </c>
      <c r="C29356" s="4" t="s">
        <v>8</v>
      </c>
      <c r="D29356" s="4" t="s">
        <v>14</v>
      </c>
    </row>
    <row r="29357" spans="1:6">
      <c r="A29357" t="n">
        <v>248137</v>
      </c>
      <c r="B29357" s="69" t="n">
        <v>116</v>
      </c>
      <c r="C29357" s="7" t="n">
        <v>5</v>
      </c>
      <c r="D29357" s="7" t="n">
        <v>1097859072</v>
      </c>
    </row>
    <row r="29358" spans="1:6">
      <c r="A29358" t="s">
        <v>4</v>
      </c>
      <c r="B29358" s="4" t="s">
        <v>5</v>
      </c>
      <c r="C29358" s="4" t="s">
        <v>8</v>
      </c>
      <c r="D29358" s="4" t="s">
        <v>7</v>
      </c>
    </row>
    <row r="29359" spans="1:6">
      <c r="A29359" t="n">
        <v>248143</v>
      </c>
      <c r="B29359" s="69" t="n">
        <v>116</v>
      </c>
      <c r="C29359" s="7" t="n">
        <v>6</v>
      </c>
      <c r="D29359" s="7" t="n">
        <v>1</v>
      </c>
    </row>
    <row r="29360" spans="1:6">
      <c r="A29360" t="s">
        <v>4</v>
      </c>
      <c r="B29360" s="4" t="s">
        <v>5</v>
      </c>
      <c r="C29360" s="4" t="s">
        <v>8</v>
      </c>
      <c r="D29360" s="4" t="s">
        <v>7</v>
      </c>
      <c r="E29360" s="4" t="s">
        <v>8</v>
      </c>
      <c r="F29360" s="4" t="s">
        <v>9</v>
      </c>
      <c r="G29360" s="4" t="s">
        <v>9</v>
      </c>
      <c r="H29360" s="4" t="s">
        <v>9</v>
      </c>
      <c r="I29360" s="4" t="s">
        <v>9</v>
      </c>
      <c r="J29360" s="4" t="s">
        <v>9</v>
      </c>
      <c r="K29360" s="4" t="s">
        <v>9</v>
      </c>
      <c r="L29360" s="4" t="s">
        <v>9</v>
      </c>
      <c r="M29360" s="4" t="s">
        <v>9</v>
      </c>
      <c r="N29360" s="4" t="s">
        <v>9</v>
      </c>
      <c r="O29360" s="4" t="s">
        <v>9</v>
      </c>
      <c r="P29360" s="4" t="s">
        <v>9</v>
      </c>
      <c r="Q29360" s="4" t="s">
        <v>9</v>
      </c>
      <c r="R29360" s="4" t="s">
        <v>9</v>
      </c>
      <c r="S29360" s="4" t="s">
        <v>9</v>
      </c>
      <c r="T29360" s="4" t="s">
        <v>9</v>
      </c>
      <c r="U29360" s="4" t="s">
        <v>9</v>
      </c>
    </row>
    <row r="29361" spans="1:21">
      <c r="A29361" t="n">
        <v>248147</v>
      </c>
      <c r="B29361" s="51" t="n">
        <v>36</v>
      </c>
      <c r="C29361" s="7" t="n">
        <v>8</v>
      </c>
      <c r="D29361" s="7" t="n">
        <v>12</v>
      </c>
      <c r="E29361" s="7" t="n">
        <v>0</v>
      </c>
      <c r="F29361" s="7" t="s">
        <v>245</v>
      </c>
      <c r="G29361" s="7" t="s">
        <v>15</v>
      </c>
      <c r="H29361" s="7" t="s">
        <v>15</v>
      </c>
      <c r="I29361" s="7" t="s">
        <v>15</v>
      </c>
      <c r="J29361" s="7" t="s">
        <v>15</v>
      </c>
      <c r="K29361" s="7" t="s">
        <v>15</v>
      </c>
      <c r="L29361" s="7" t="s">
        <v>15</v>
      </c>
      <c r="M29361" s="7" t="s">
        <v>15</v>
      </c>
      <c r="N29361" s="7" t="s">
        <v>15</v>
      </c>
      <c r="O29361" s="7" t="s">
        <v>15</v>
      </c>
      <c r="P29361" s="7" t="s">
        <v>15</v>
      </c>
      <c r="Q29361" s="7" t="s">
        <v>15</v>
      </c>
      <c r="R29361" s="7" t="s">
        <v>15</v>
      </c>
      <c r="S29361" s="7" t="s">
        <v>15</v>
      </c>
      <c r="T29361" s="7" t="s">
        <v>15</v>
      </c>
      <c r="U29361" s="7" t="s">
        <v>15</v>
      </c>
    </row>
    <row r="29362" spans="1:21">
      <c r="A29362" t="s">
        <v>4</v>
      </c>
      <c r="B29362" s="4" t="s">
        <v>5</v>
      </c>
      <c r="C29362" s="4" t="s">
        <v>8</v>
      </c>
      <c r="D29362" s="4" t="s">
        <v>7</v>
      </c>
      <c r="E29362" s="4" t="s">
        <v>8</v>
      </c>
      <c r="F29362" s="4" t="s">
        <v>9</v>
      </c>
      <c r="G29362" s="4" t="s">
        <v>9</v>
      </c>
      <c r="H29362" s="4" t="s">
        <v>9</v>
      </c>
      <c r="I29362" s="4" t="s">
        <v>9</v>
      </c>
      <c r="J29362" s="4" t="s">
        <v>9</v>
      </c>
      <c r="K29362" s="4" t="s">
        <v>9</v>
      </c>
      <c r="L29362" s="4" t="s">
        <v>9</v>
      </c>
      <c r="M29362" s="4" t="s">
        <v>9</v>
      </c>
      <c r="N29362" s="4" t="s">
        <v>9</v>
      </c>
      <c r="O29362" s="4" t="s">
        <v>9</v>
      </c>
      <c r="P29362" s="4" t="s">
        <v>9</v>
      </c>
      <c r="Q29362" s="4" t="s">
        <v>9</v>
      </c>
      <c r="R29362" s="4" t="s">
        <v>9</v>
      </c>
      <c r="S29362" s="4" t="s">
        <v>9</v>
      </c>
      <c r="T29362" s="4" t="s">
        <v>9</v>
      </c>
      <c r="U29362" s="4" t="s">
        <v>9</v>
      </c>
    </row>
    <row r="29363" spans="1:21">
      <c r="A29363" t="n">
        <v>248177</v>
      </c>
      <c r="B29363" s="51" t="n">
        <v>36</v>
      </c>
      <c r="C29363" s="7" t="n">
        <v>8</v>
      </c>
      <c r="D29363" s="7" t="n">
        <v>17</v>
      </c>
      <c r="E29363" s="7" t="n">
        <v>0</v>
      </c>
      <c r="F29363" s="7" t="s">
        <v>1443</v>
      </c>
      <c r="G29363" s="7" t="s">
        <v>15</v>
      </c>
      <c r="H29363" s="7" t="s">
        <v>15</v>
      </c>
      <c r="I29363" s="7" t="s">
        <v>15</v>
      </c>
      <c r="J29363" s="7" t="s">
        <v>15</v>
      </c>
      <c r="K29363" s="7" t="s">
        <v>15</v>
      </c>
      <c r="L29363" s="7" t="s">
        <v>15</v>
      </c>
      <c r="M29363" s="7" t="s">
        <v>15</v>
      </c>
      <c r="N29363" s="7" t="s">
        <v>15</v>
      </c>
      <c r="O29363" s="7" t="s">
        <v>15</v>
      </c>
      <c r="P29363" s="7" t="s">
        <v>15</v>
      </c>
      <c r="Q29363" s="7" t="s">
        <v>15</v>
      </c>
      <c r="R29363" s="7" t="s">
        <v>15</v>
      </c>
      <c r="S29363" s="7" t="s">
        <v>15</v>
      </c>
      <c r="T29363" s="7" t="s">
        <v>15</v>
      </c>
      <c r="U29363" s="7" t="s">
        <v>15</v>
      </c>
    </row>
    <row r="29364" spans="1:21">
      <c r="A29364" t="s">
        <v>4</v>
      </c>
      <c r="B29364" s="4" t="s">
        <v>5</v>
      </c>
      <c r="C29364" s="4" t="s">
        <v>8</v>
      </c>
      <c r="D29364" s="4" t="s">
        <v>7</v>
      </c>
      <c r="E29364" s="4" t="s">
        <v>8</v>
      </c>
      <c r="F29364" s="4" t="s">
        <v>9</v>
      </c>
      <c r="G29364" s="4" t="s">
        <v>9</v>
      </c>
      <c r="H29364" s="4" t="s">
        <v>9</v>
      </c>
      <c r="I29364" s="4" t="s">
        <v>9</v>
      </c>
      <c r="J29364" s="4" t="s">
        <v>9</v>
      </c>
      <c r="K29364" s="4" t="s">
        <v>9</v>
      </c>
      <c r="L29364" s="4" t="s">
        <v>9</v>
      </c>
      <c r="M29364" s="4" t="s">
        <v>9</v>
      </c>
      <c r="N29364" s="4" t="s">
        <v>9</v>
      </c>
      <c r="O29364" s="4" t="s">
        <v>9</v>
      </c>
      <c r="P29364" s="4" t="s">
        <v>9</v>
      </c>
      <c r="Q29364" s="4" t="s">
        <v>9</v>
      </c>
      <c r="R29364" s="4" t="s">
        <v>9</v>
      </c>
      <c r="S29364" s="4" t="s">
        <v>9</v>
      </c>
      <c r="T29364" s="4" t="s">
        <v>9</v>
      </c>
      <c r="U29364" s="4" t="s">
        <v>9</v>
      </c>
    </row>
    <row r="29365" spans="1:21">
      <c r="A29365" t="n">
        <v>248208</v>
      </c>
      <c r="B29365" s="51" t="n">
        <v>36</v>
      </c>
      <c r="C29365" s="7" t="n">
        <v>8</v>
      </c>
      <c r="D29365" s="7" t="n">
        <v>107</v>
      </c>
      <c r="E29365" s="7" t="n">
        <v>0</v>
      </c>
      <c r="F29365" s="7" t="s">
        <v>248</v>
      </c>
      <c r="G29365" s="7" t="s">
        <v>15</v>
      </c>
      <c r="H29365" s="7" t="s">
        <v>15</v>
      </c>
      <c r="I29365" s="7" t="s">
        <v>15</v>
      </c>
      <c r="J29365" s="7" t="s">
        <v>15</v>
      </c>
      <c r="K29365" s="7" t="s">
        <v>15</v>
      </c>
      <c r="L29365" s="7" t="s">
        <v>15</v>
      </c>
      <c r="M29365" s="7" t="s">
        <v>15</v>
      </c>
      <c r="N29365" s="7" t="s">
        <v>15</v>
      </c>
      <c r="O29365" s="7" t="s">
        <v>15</v>
      </c>
      <c r="P29365" s="7" t="s">
        <v>15</v>
      </c>
      <c r="Q29365" s="7" t="s">
        <v>15</v>
      </c>
      <c r="R29365" s="7" t="s">
        <v>15</v>
      </c>
      <c r="S29365" s="7" t="s">
        <v>15</v>
      </c>
      <c r="T29365" s="7" t="s">
        <v>15</v>
      </c>
      <c r="U29365" s="7" t="s">
        <v>15</v>
      </c>
    </row>
    <row r="29366" spans="1:21">
      <c r="A29366" t="s">
        <v>4</v>
      </c>
      <c r="B29366" s="4" t="s">
        <v>5</v>
      </c>
      <c r="C29366" s="4" t="s">
        <v>8</v>
      </c>
      <c r="D29366" s="4" t="s">
        <v>7</v>
      </c>
      <c r="E29366" s="4" t="s">
        <v>8</v>
      </c>
      <c r="F29366" s="4" t="s">
        <v>9</v>
      </c>
      <c r="G29366" s="4" t="s">
        <v>9</v>
      </c>
      <c r="H29366" s="4" t="s">
        <v>9</v>
      </c>
      <c r="I29366" s="4" t="s">
        <v>9</v>
      </c>
      <c r="J29366" s="4" t="s">
        <v>9</v>
      </c>
      <c r="K29366" s="4" t="s">
        <v>9</v>
      </c>
      <c r="L29366" s="4" t="s">
        <v>9</v>
      </c>
      <c r="M29366" s="4" t="s">
        <v>9</v>
      </c>
      <c r="N29366" s="4" t="s">
        <v>9</v>
      </c>
      <c r="O29366" s="4" t="s">
        <v>9</v>
      </c>
      <c r="P29366" s="4" t="s">
        <v>9</v>
      </c>
      <c r="Q29366" s="4" t="s">
        <v>9</v>
      </c>
      <c r="R29366" s="4" t="s">
        <v>9</v>
      </c>
      <c r="S29366" s="4" t="s">
        <v>9</v>
      </c>
      <c r="T29366" s="4" t="s">
        <v>9</v>
      </c>
      <c r="U29366" s="4" t="s">
        <v>9</v>
      </c>
    </row>
    <row r="29367" spans="1:21">
      <c r="A29367" t="n">
        <v>248241</v>
      </c>
      <c r="B29367" s="51" t="n">
        <v>36</v>
      </c>
      <c r="C29367" s="7" t="n">
        <v>8</v>
      </c>
      <c r="D29367" s="7" t="n">
        <v>108</v>
      </c>
      <c r="E29367" s="7" t="n">
        <v>0</v>
      </c>
      <c r="F29367" s="7" t="s">
        <v>248</v>
      </c>
      <c r="G29367" s="7" t="s">
        <v>15</v>
      </c>
      <c r="H29367" s="7" t="s">
        <v>15</v>
      </c>
      <c r="I29367" s="7" t="s">
        <v>15</v>
      </c>
      <c r="J29367" s="7" t="s">
        <v>15</v>
      </c>
      <c r="K29367" s="7" t="s">
        <v>15</v>
      </c>
      <c r="L29367" s="7" t="s">
        <v>15</v>
      </c>
      <c r="M29367" s="7" t="s">
        <v>15</v>
      </c>
      <c r="N29367" s="7" t="s">
        <v>15</v>
      </c>
      <c r="O29367" s="7" t="s">
        <v>15</v>
      </c>
      <c r="P29367" s="7" t="s">
        <v>15</v>
      </c>
      <c r="Q29367" s="7" t="s">
        <v>15</v>
      </c>
      <c r="R29367" s="7" t="s">
        <v>15</v>
      </c>
      <c r="S29367" s="7" t="s">
        <v>15</v>
      </c>
      <c r="T29367" s="7" t="s">
        <v>15</v>
      </c>
      <c r="U29367" s="7" t="s">
        <v>15</v>
      </c>
    </row>
    <row r="29368" spans="1:21">
      <c r="A29368" t="s">
        <v>4</v>
      </c>
      <c r="B29368" s="4" t="s">
        <v>5</v>
      </c>
      <c r="C29368" s="4" t="s">
        <v>8</v>
      </c>
      <c r="D29368" s="4" t="s">
        <v>7</v>
      </c>
      <c r="E29368" s="4" t="s">
        <v>8</v>
      </c>
      <c r="F29368" s="4" t="s">
        <v>9</v>
      </c>
      <c r="G29368" s="4" t="s">
        <v>9</v>
      </c>
      <c r="H29368" s="4" t="s">
        <v>9</v>
      </c>
      <c r="I29368" s="4" t="s">
        <v>9</v>
      </c>
      <c r="J29368" s="4" t="s">
        <v>9</v>
      </c>
      <c r="K29368" s="4" t="s">
        <v>9</v>
      </c>
      <c r="L29368" s="4" t="s">
        <v>9</v>
      </c>
      <c r="M29368" s="4" t="s">
        <v>9</v>
      </c>
      <c r="N29368" s="4" t="s">
        <v>9</v>
      </c>
      <c r="O29368" s="4" t="s">
        <v>9</v>
      </c>
      <c r="P29368" s="4" t="s">
        <v>9</v>
      </c>
      <c r="Q29368" s="4" t="s">
        <v>9</v>
      </c>
      <c r="R29368" s="4" t="s">
        <v>9</v>
      </c>
      <c r="S29368" s="4" t="s">
        <v>9</v>
      </c>
      <c r="T29368" s="4" t="s">
        <v>9</v>
      </c>
      <c r="U29368" s="4" t="s">
        <v>9</v>
      </c>
    </row>
    <row r="29369" spans="1:21">
      <c r="A29369" t="n">
        <v>248274</v>
      </c>
      <c r="B29369" s="51" t="n">
        <v>36</v>
      </c>
      <c r="C29369" s="7" t="n">
        <v>8</v>
      </c>
      <c r="D29369" s="7" t="n">
        <v>90</v>
      </c>
      <c r="E29369" s="7" t="n">
        <v>0</v>
      </c>
      <c r="F29369" s="7" t="s">
        <v>248</v>
      </c>
      <c r="G29369" s="7" t="s">
        <v>15</v>
      </c>
      <c r="H29369" s="7" t="s">
        <v>15</v>
      </c>
      <c r="I29369" s="7" t="s">
        <v>15</v>
      </c>
      <c r="J29369" s="7" t="s">
        <v>15</v>
      </c>
      <c r="K29369" s="7" t="s">
        <v>15</v>
      </c>
      <c r="L29369" s="7" t="s">
        <v>15</v>
      </c>
      <c r="M29369" s="7" t="s">
        <v>15</v>
      </c>
      <c r="N29369" s="7" t="s">
        <v>15</v>
      </c>
      <c r="O29369" s="7" t="s">
        <v>15</v>
      </c>
      <c r="P29369" s="7" t="s">
        <v>15</v>
      </c>
      <c r="Q29369" s="7" t="s">
        <v>15</v>
      </c>
      <c r="R29369" s="7" t="s">
        <v>15</v>
      </c>
      <c r="S29369" s="7" t="s">
        <v>15</v>
      </c>
      <c r="T29369" s="7" t="s">
        <v>15</v>
      </c>
      <c r="U29369" s="7" t="s">
        <v>15</v>
      </c>
    </row>
    <row r="29370" spans="1:21">
      <c r="A29370" t="s">
        <v>4</v>
      </c>
      <c r="B29370" s="4" t="s">
        <v>5</v>
      </c>
      <c r="C29370" s="4" t="s">
        <v>8</v>
      </c>
      <c r="D29370" s="4" t="s">
        <v>7</v>
      </c>
      <c r="E29370" s="4" t="s">
        <v>8</v>
      </c>
      <c r="F29370" s="4" t="s">
        <v>9</v>
      </c>
      <c r="G29370" s="4" t="s">
        <v>9</v>
      </c>
      <c r="H29370" s="4" t="s">
        <v>9</v>
      </c>
      <c r="I29370" s="4" t="s">
        <v>9</v>
      </c>
      <c r="J29370" s="4" t="s">
        <v>9</v>
      </c>
      <c r="K29370" s="4" t="s">
        <v>9</v>
      </c>
      <c r="L29370" s="4" t="s">
        <v>9</v>
      </c>
      <c r="M29370" s="4" t="s">
        <v>9</v>
      </c>
      <c r="N29370" s="4" t="s">
        <v>9</v>
      </c>
      <c r="O29370" s="4" t="s">
        <v>9</v>
      </c>
      <c r="P29370" s="4" t="s">
        <v>9</v>
      </c>
      <c r="Q29370" s="4" t="s">
        <v>9</v>
      </c>
      <c r="R29370" s="4" t="s">
        <v>9</v>
      </c>
      <c r="S29370" s="4" t="s">
        <v>9</v>
      </c>
      <c r="T29370" s="4" t="s">
        <v>9</v>
      </c>
      <c r="U29370" s="4" t="s">
        <v>9</v>
      </c>
    </row>
    <row r="29371" spans="1:21">
      <c r="A29371" t="n">
        <v>248307</v>
      </c>
      <c r="B29371" s="51" t="n">
        <v>36</v>
      </c>
      <c r="C29371" s="7" t="n">
        <v>8</v>
      </c>
      <c r="D29371" s="7" t="n">
        <v>94</v>
      </c>
      <c r="E29371" s="7" t="n">
        <v>0</v>
      </c>
      <c r="F29371" s="7" t="s">
        <v>248</v>
      </c>
      <c r="G29371" s="7" t="s">
        <v>15</v>
      </c>
      <c r="H29371" s="7" t="s">
        <v>15</v>
      </c>
      <c r="I29371" s="7" t="s">
        <v>15</v>
      </c>
      <c r="J29371" s="7" t="s">
        <v>15</v>
      </c>
      <c r="K29371" s="7" t="s">
        <v>15</v>
      </c>
      <c r="L29371" s="7" t="s">
        <v>15</v>
      </c>
      <c r="M29371" s="7" t="s">
        <v>15</v>
      </c>
      <c r="N29371" s="7" t="s">
        <v>15</v>
      </c>
      <c r="O29371" s="7" t="s">
        <v>15</v>
      </c>
      <c r="P29371" s="7" t="s">
        <v>15</v>
      </c>
      <c r="Q29371" s="7" t="s">
        <v>15</v>
      </c>
      <c r="R29371" s="7" t="s">
        <v>15</v>
      </c>
      <c r="S29371" s="7" t="s">
        <v>15</v>
      </c>
      <c r="T29371" s="7" t="s">
        <v>15</v>
      </c>
      <c r="U29371" s="7" t="s">
        <v>15</v>
      </c>
    </row>
    <row r="29372" spans="1:21">
      <c r="A29372" t="s">
        <v>4</v>
      </c>
      <c r="B29372" s="4" t="s">
        <v>5</v>
      </c>
      <c r="C29372" s="4" t="s">
        <v>8</v>
      </c>
      <c r="D29372" s="4" t="s">
        <v>7</v>
      </c>
      <c r="E29372" s="4" t="s">
        <v>8</v>
      </c>
      <c r="F29372" s="4" t="s">
        <v>9</v>
      </c>
      <c r="G29372" s="4" t="s">
        <v>9</v>
      </c>
      <c r="H29372" s="4" t="s">
        <v>9</v>
      </c>
      <c r="I29372" s="4" t="s">
        <v>9</v>
      </c>
      <c r="J29372" s="4" t="s">
        <v>9</v>
      </c>
      <c r="K29372" s="4" t="s">
        <v>9</v>
      </c>
      <c r="L29372" s="4" t="s">
        <v>9</v>
      </c>
      <c r="M29372" s="4" t="s">
        <v>9</v>
      </c>
      <c r="N29372" s="4" t="s">
        <v>9</v>
      </c>
      <c r="O29372" s="4" t="s">
        <v>9</v>
      </c>
      <c r="P29372" s="4" t="s">
        <v>9</v>
      </c>
      <c r="Q29372" s="4" t="s">
        <v>9</v>
      </c>
      <c r="R29372" s="4" t="s">
        <v>9</v>
      </c>
      <c r="S29372" s="4" t="s">
        <v>9</v>
      </c>
      <c r="T29372" s="4" t="s">
        <v>9</v>
      </c>
      <c r="U29372" s="4" t="s">
        <v>9</v>
      </c>
    </row>
    <row r="29373" spans="1:21">
      <c r="A29373" t="n">
        <v>248340</v>
      </c>
      <c r="B29373" s="51" t="n">
        <v>36</v>
      </c>
      <c r="C29373" s="7" t="n">
        <v>8</v>
      </c>
      <c r="D29373" s="7" t="n">
        <v>106</v>
      </c>
      <c r="E29373" s="7" t="n">
        <v>0</v>
      </c>
      <c r="F29373" s="7" t="s">
        <v>248</v>
      </c>
      <c r="G29373" s="7" t="s">
        <v>15</v>
      </c>
      <c r="H29373" s="7" t="s">
        <v>15</v>
      </c>
      <c r="I29373" s="7" t="s">
        <v>15</v>
      </c>
      <c r="J29373" s="7" t="s">
        <v>15</v>
      </c>
      <c r="K29373" s="7" t="s">
        <v>15</v>
      </c>
      <c r="L29373" s="7" t="s">
        <v>15</v>
      </c>
      <c r="M29373" s="7" t="s">
        <v>15</v>
      </c>
      <c r="N29373" s="7" t="s">
        <v>15</v>
      </c>
      <c r="O29373" s="7" t="s">
        <v>15</v>
      </c>
      <c r="P29373" s="7" t="s">
        <v>15</v>
      </c>
      <c r="Q29373" s="7" t="s">
        <v>15</v>
      </c>
      <c r="R29373" s="7" t="s">
        <v>15</v>
      </c>
      <c r="S29373" s="7" t="s">
        <v>15</v>
      </c>
      <c r="T29373" s="7" t="s">
        <v>15</v>
      </c>
      <c r="U29373" s="7" t="s">
        <v>15</v>
      </c>
    </row>
    <row r="29374" spans="1:21">
      <c r="A29374" t="s">
        <v>4</v>
      </c>
      <c r="B29374" s="4" t="s">
        <v>5</v>
      </c>
      <c r="C29374" s="4" t="s">
        <v>8</v>
      </c>
      <c r="D29374" s="4" t="s">
        <v>9</v>
      </c>
    </row>
    <row r="29375" spans="1:21">
      <c r="A29375" t="n">
        <v>248373</v>
      </c>
      <c r="B29375" s="9" t="n">
        <v>2</v>
      </c>
      <c r="C29375" s="7" t="n">
        <v>10</v>
      </c>
      <c r="D29375" s="7" t="s">
        <v>191</v>
      </c>
    </row>
    <row r="29376" spans="1:21">
      <c r="A29376" t="s">
        <v>4</v>
      </c>
      <c r="B29376" s="4" t="s">
        <v>5</v>
      </c>
      <c r="C29376" s="4" t="s">
        <v>8</v>
      </c>
      <c r="D29376" s="4" t="s">
        <v>9</v>
      </c>
      <c r="E29376" s="4" t="s">
        <v>7</v>
      </c>
    </row>
    <row r="29377" spans="1:21">
      <c r="A29377" t="n">
        <v>248399</v>
      </c>
      <c r="B29377" s="18" t="n">
        <v>94</v>
      </c>
      <c r="C29377" s="7" t="n">
        <v>0</v>
      </c>
      <c r="D29377" s="7" t="s">
        <v>374</v>
      </c>
      <c r="E29377" s="7" t="n">
        <v>1</v>
      </c>
    </row>
    <row r="29378" spans="1:21">
      <c r="A29378" t="s">
        <v>4</v>
      </c>
      <c r="B29378" s="4" t="s">
        <v>5</v>
      </c>
      <c r="C29378" s="4" t="s">
        <v>8</v>
      </c>
      <c r="D29378" s="4" t="s">
        <v>9</v>
      </c>
      <c r="E29378" s="4" t="s">
        <v>7</v>
      </c>
    </row>
    <row r="29379" spans="1:21">
      <c r="A29379" t="n">
        <v>248417</v>
      </c>
      <c r="B29379" s="18" t="n">
        <v>94</v>
      </c>
      <c r="C29379" s="7" t="n">
        <v>0</v>
      </c>
      <c r="D29379" s="7" t="s">
        <v>374</v>
      </c>
      <c r="E29379" s="7" t="n">
        <v>2</v>
      </c>
    </row>
    <row r="29380" spans="1:21">
      <c r="A29380" t="s">
        <v>4</v>
      </c>
      <c r="B29380" s="4" t="s">
        <v>5</v>
      </c>
      <c r="C29380" s="4" t="s">
        <v>8</v>
      </c>
      <c r="D29380" s="4" t="s">
        <v>9</v>
      </c>
      <c r="E29380" s="4" t="s">
        <v>7</v>
      </c>
    </row>
    <row r="29381" spans="1:21">
      <c r="A29381" t="n">
        <v>248435</v>
      </c>
      <c r="B29381" s="18" t="n">
        <v>94</v>
      </c>
      <c r="C29381" s="7" t="n">
        <v>1</v>
      </c>
      <c r="D29381" s="7" t="s">
        <v>374</v>
      </c>
      <c r="E29381" s="7" t="n">
        <v>4</v>
      </c>
    </row>
    <row r="29382" spans="1:21">
      <c r="A29382" t="s">
        <v>4</v>
      </c>
      <c r="B29382" s="4" t="s">
        <v>5</v>
      </c>
      <c r="C29382" s="4" t="s">
        <v>8</v>
      </c>
      <c r="D29382" s="4" t="s">
        <v>9</v>
      </c>
    </row>
    <row r="29383" spans="1:21">
      <c r="A29383" t="n">
        <v>248453</v>
      </c>
      <c r="B29383" s="18" t="n">
        <v>94</v>
      </c>
      <c r="C29383" s="7" t="n">
        <v>5</v>
      </c>
      <c r="D29383" s="7" t="s">
        <v>374</v>
      </c>
    </row>
    <row r="29384" spans="1:21">
      <c r="A29384" t="s">
        <v>4</v>
      </c>
      <c r="B29384" s="4" t="s">
        <v>5</v>
      </c>
      <c r="C29384" s="4" t="s">
        <v>8</v>
      </c>
      <c r="D29384" s="4" t="s">
        <v>9</v>
      </c>
      <c r="E29384" s="4" t="s">
        <v>7</v>
      </c>
    </row>
    <row r="29385" spans="1:21">
      <c r="A29385" t="n">
        <v>248469</v>
      </c>
      <c r="B29385" s="18" t="n">
        <v>94</v>
      </c>
      <c r="C29385" s="7" t="n">
        <v>0</v>
      </c>
      <c r="D29385" s="7" t="s">
        <v>23</v>
      </c>
      <c r="E29385" s="7" t="n">
        <v>1</v>
      </c>
    </row>
    <row r="29386" spans="1:21">
      <c r="A29386" t="s">
        <v>4</v>
      </c>
      <c r="B29386" s="4" t="s">
        <v>5</v>
      </c>
      <c r="C29386" s="4" t="s">
        <v>8</v>
      </c>
      <c r="D29386" s="4" t="s">
        <v>9</v>
      </c>
      <c r="E29386" s="4" t="s">
        <v>7</v>
      </c>
    </row>
    <row r="29387" spans="1:21">
      <c r="A29387" t="n">
        <v>248481</v>
      </c>
      <c r="B29387" s="18" t="n">
        <v>94</v>
      </c>
      <c r="C29387" s="7" t="n">
        <v>0</v>
      </c>
      <c r="D29387" s="7" t="s">
        <v>23</v>
      </c>
      <c r="E29387" s="7" t="n">
        <v>2</v>
      </c>
    </row>
    <row r="29388" spans="1:21">
      <c r="A29388" t="s">
        <v>4</v>
      </c>
      <c r="B29388" s="4" t="s">
        <v>5</v>
      </c>
      <c r="C29388" s="4" t="s">
        <v>8</v>
      </c>
      <c r="D29388" s="4" t="s">
        <v>9</v>
      </c>
      <c r="E29388" s="4" t="s">
        <v>7</v>
      </c>
    </row>
    <row r="29389" spans="1:21">
      <c r="A29389" t="n">
        <v>248493</v>
      </c>
      <c r="B29389" s="18" t="n">
        <v>94</v>
      </c>
      <c r="C29389" s="7" t="n">
        <v>1</v>
      </c>
      <c r="D29389" s="7" t="s">
        <v>23</v>
      </c>
      <c r="E29389" s="7" t="n">
        <v>4</v>
      </c>
    </row>
    <row r="29390" spans="1:21">
      <c r="A29390" t="s">
        <v>4</v>
      </c>
      <c r="B29390" s="4" t="s">
        <v>5</v>
      </c>
      <c r="C29390" s="4" t="s">
        <v>8</v>
      </c>
      <c r="D29390" s="4" t="s">
        <v>9</v>
      </c>
      <c r="E29390" s="4" t="s">
        <v>7</v>
      </c>
    </row>
    <row r="29391" spans="1:21">
      <c r="A29391" t="n">
        <v>248505</v>
      </c>
      <c r="B29391" s="18" t="n">
        <v>94</v>
      </c>
      <c r="C29391" s="7" t="n">
        <v>0</v>
      </c>
      <c r="D29391" s="7" t="s">
        <v>24</v>
      </c>
      <c r="E29391" s="7" t="n">
        <v>1</v>
      </c>
    </row>
    <row r="29392" spans="1:21">
      <c r="A29392" t="s">
        <v>4</v>
      </c>
      <c r="B29392" s="4" t="s">
        <v>5</v>
      </c>
      <c r="C29392" s="4" t="s">
        <v>8</v>
      </c>
      <c r="D29392" s="4" t="s">
        <v>9</v>
      </c>
      <c r="E29392" s="4" t="s">
        <v>7</v>
      </c>
    </row>
    <row r="29393" spans="1:5">
      <c r="A29393" t="n">
        <v>248517</v>
      </c>
      <c r="B29393" s="18" t="n">
        <v>94</v>
      </c>
      <c r="C29393" s="7" t="n">
        <v>0</v>
      </c>
      <c r="D29393" s="7" t="s">
        <v>24</v>
      </c>
      <c r="E29393" s="7" t="n">
        <v>2</v>
      </c>
    </row>
    <row r="29394" spans="1:5">
      <c r="A29394" t="s">
        <v>4</v>
      </c>
      <c r="B29394" s="4" t="s">
        <v>5</v>
      </c>
      <c r="C29394" s="4" t="s">
        <v>8</v>
      </c>
      <c r="D29394" s="4" t="s">
        <v>9</v>
      </c>
      <c r="E29394" s="4" t="s">
        <v>7</v>
      </c>
    </row>
    <row r="29395" spans="1:5">
      <c r="A29395" t="n">
        <v>248529</v>
      </c>
      <c r="B29395" s="18" t="n">
        <v>94</v>
      </c>
      <c r="C29395" s="7" t="n">
        <v>1</v>
      </c>
      <c r="D29395" s="7" t="s">
        <v>24</v>
      </c>
      <c r="E29395" s="7" t="n">
        <v>4</v>
      </c>
    </row>
    <row r="29396" spans="1:5">
      <c r="A29396" t="s">
        <v>4</v>
      </c>
      <c r="B29396" s="4" t="s">
        <v>5</v>
      </c>
      <c r="C29396" s="4" t="s">
        <v>8</v>
      </c>
      <c r="D29396" s="4" t="s">
        <v>9</v>
      </c>
      <c r="E29396" s="4" t="s">
        <v>7</v>
      </c>
    </row>
    <row r="29397" spans="1:5">
      <c r="A29397" t="n">
        <v>248541</v>
      </c>
      <c r="B29397" s="18" t="n">
        <v>94</v>
      </c>
      <c r="C29397" s="7" t="n">
        <v>0</v>
      </c>
      <c r="D29397" s="7" t="s">
        <v>25</v>
      </c>
      <c r="E29397" s="7" t="n">
        <v>1</v>
      </c>
    </row>
    <row r="29398" spans="1:5">
      <c r="A29398" t="s">
        <v>4</v>
      </c>
      <c r="B29398" s="4" t="s">
        <v>5</v>
      </c>
      <c r="C29398" s="4" t="s">
        <v>8</v>
      </c>
      <c r="D29398" s="4" t="s">
        <v>9</v>
      </c>
      <c r="E29398" s="4" t="s">
        <v>7</v>
      </c>
    </row>
    <row r="29399" spans="1:5">
      <c r="A29399" t="n">
        <v>248553</v>
      </c>
      <c r="B29399" s="18" t="n">
        <v>94</v>
      </c>
      <c r="C29399" s="7" t="n">
        <v>0</v>
      </c>
      <c r="D29399" s="7" t="s">
        <v>25</v>
      </c>
      <c r="E29399" s="7" t="n">
        <v>2</v>
      </c>
    </row>
    <row r="29400" spans="1:5">
      <c r="A29400" t="s">
        <v>4</v>
      </c>
      <c r="B29400" s="4" t="s">
        <v>5</v>
      </c>
      <c r="C29400" s="4" t="s">
        <v>8</v>
      </c>
      <c r="D29400" s="4" t="s">
        <v>9</v>
      </c>
      <c r="E29400" s="4" t="s">
        <v>7</v>
      </c>
    </row>
    <row r="29401" spans="1:5">
      <c r="A29401" t="n">
        <v>248565</v>
      </c>
      <c r="B29401" s="18" t="n">
        <v>94</v>
      </c>
      <c r="C29401" s="7" t="n">
        <v>1</v>
      </c>
      <c r="D29401" s="7" t="s">
        <v>25</v>
      </c>
      <c r="E29401" s="7" t="n">
        <v>4</v>
      </c>
    </row>
    <row r="29402" spans="1:5">
      <c r="A29402" t="s">
        <v>4</v>
      </c>
      <c r="B29402" s="4" t="s">
        <v>5</v>
      </c>
      <c r="C29402" s="4" t="s">
        <v>8</v>
      </c>
      <c r="D29402" s="4" t="s">
        <v>9</v>
      </c>
      <c r="E29402" s="4" t="s">
        <v>7</v>
      </c>
    </row>
    <row r="29403" spans="1:5">
      <c r="A29403" t="n">
        <v>248577</v>
      </c>
      <c r="B29403" s="18" t="n">
        <v>94</v>
      </c>
      <c r="C29403" s="7" t="n">
        <v>0</v>
      </c>
      <c r="D29403" s="7" t="s">
        <v>26</v>
      </c>
      <c r="E29403" s="7" t="n">
        <v>1</v>
      </c>
    </row>
    <row r="29404" spans="1:5">
      <c r="A29404" t="s">
        <v>4</v>
      </c>
      <c r="B29404" s="4" t="s">
        <v>5</v>
      </c>
      <c r="C29404" s="4" t="s">
        <v>8</v>
      </c>
      <c r="D29404" s="4" t="s">
        <v>9</v>
      </c>
      <c r="E29404" s="4" t="s">
        <v>7</v>
      </c>
    </row>
    <row r="29405" spans="1:5">
      <c r="A29405" t="n">
        <v>248589</v>
      </c>
      <c r="B29405" s="18" t="n">
        <v>94</v>
      </c>
      <c r="C29405" s="7" t="n">
        <v>0</v>
      </c>
      <c r="D29405" s="7" t="s">
        <v>26</v>
      </c>
      <c r="E29405" s="7" t="n">
        <v>2</v>
      </c>
    </row>
    <row r="29406" spans="1:5">
      <c r="A29406" t="s">
        <v>4</v>
      </c>
      <c r="B29406" s="4" t="s">
        <v>5</v>
      </c>
      <c r="C29406" s="4" t="s">
        <v>8</v>
      </c>
      <c r="D29406" s="4" t="s">
        <v>9</v>
      </c>
      <c r="E29406" s="4" t="s">
        <v>7</v>
      </c>
    </row>
    <row r="29407" spans="1:5">
      <c r="A29407" t="n">
        <v>248601</v>
      </c>
      <c r="B29407" s="18" t="n">
        <v>94</v>
      </c>
      <c r="C29407" s="7" t="n">
        <v>1</v>
      </c>
      <c r="D29407" s="7" t="s">
        <v>26</v>
      </c>
      <c r="E29407" s="7" t="n">
        <v>4</v>
      </c>
    </row>
    <row r="29408" spans="1:5">
      <c r="A29408" t="s">
        <v>4</v>
      </c>
      <c r="B29408" s="4" t="s">
        <v>5</v>
      </c>
      <c r="C29408" s="4" t="s">
        <v>9</v>
      </c>
      <c r="D29408" s="4" t="s">
        <v>9</v>
      </c>
    </row>
    <row r="29409" spans="1:5">
      <c r="A29409" t="n">
        <v>248613</v>
      </c>
      <c r="B29409" s="26" t="n">
        <v>70</v>
      </c>
      <c r="C29409" s="7" t="s">
        <v>53</v>
      </c>
      <c r="D29409" s="7" t="s">
        <v>59</v>
      </c>
    </row>
    <row r="29410" spans="1:5">
      <c r="A29410" t="s">
        <v>4</v>
      </c>
      <c r="B29410" s="4" t="s">
        <v>5</v>
      </c>
      <c r="C29410" s="4" t="s">
        <v>9</v>
      </c>
      <c r="D29410" s="4" t="s">
        <v>9</v>
      </c>
    </row>
    <row r="29411" spans="1:5">
      <c r="A29411" t="n">
        <v>248629</v>
      </c>
      <c r="B29411" s="26" t="n">
        <v>70</v>
      </c>
      <c r="C29411" s="7" t="s">
        <v>374</v>
      </c>
      <c r="D29411" s="7" t="s">
        <v>59</v>
      </c>
    </row>
    <row r="29412" spans="1:5">
      <c r="A29412" t="s">
        <v>4</v>
      </c>
      <c r="B29412" s="4" t="s">
        <v>5</v>
      </c>
      <c r="C29412" s="4" t="s">
        <v>9</v>
      </c>
      <c r="D29412" s="4" t="s">
        <v>9</v>
      </c>
    </row>
    <row r="29413" spans="1:5">
      <c r="A29413" t="n">
        <v>248651</v>
      </c>
      <c r="B29413" s="26" t="n">
        <v>70</v>
      </c>
      <c r="C29413" s="7" t="s">
        <v>23</v>
      </c>
      <c r="D29413" s="7" t="s">
        <v>59</v>
      </c>
    </row>
    <row r="29414" spans="1:5">
      <c r="A29414" t="s">
        <v>4</v>
      </c>
      <c r="B29414" s="4" t="s">
        <v>5</v>
      </c>
      <c r="C29414" s="4" t="s">
        <v>9</v>
      </c>
      <c r="D29414" s="4" t="s">
        <v>9</v>
      </c>
    </row>
    <row r="29415" spans="1:5">
      <c r="A29415" t="n">
        <v>248667</v>
      </c>
      <c r="B29415" s="26" t="n">
        <v>70</v>
      </c>
      <c r="C29415" s="7" t="s">
        <v>24</v>
      </c>
      <c r="D29415" s="7" t="s">
        <v>59</v>
      </c>
    </row>
    <row r="29416" spans="1:5">
      <c r="A29416" t="s">
        <v>4</v>
      </c>
      <c r="B29416" s="4" t="s">
        <v>5</v>
      </c>
      <c r="C29416" s="4" t="s">
        <v>9</v>
      </c>
      <c r="D29416" s="4" t="s">
        <v>9</v>
      </c>
    </row>
    <row r="29417" spans="1:5">
      <c r="A29417" t="n">
        <v>248683</v>
      </c>
      <c r="B29417" s="26" t="n">
        <v>70</v>
      </c>
      <c r="C29417" s="7" t="s">
        <v>25</v>
      </c>
      <c r="D29417" s="7" t="s">
        <v>59</v>
      </c>
    </row>
    <row r="29418" spans="1:5">
      <c r="A29418" t="s">
        <v>4</v>
      </c>
      <c r="B29418" s="4" t="s">
        <v>5</v>
      </c>
      <c r="C29418" s="4" t="s">
        <v>9</v>
      </c>
      <c r="D29418" s="4" t="s">
        <v>9</v>
      </c>
    </row>
    <row r="29419" spans="1:5">
      <c r="A29419" t="n">
        <v>248699</v>
      </c>
      <c r="B29419" s="26" t="n">
        <v>70</v>
      </c>
      <c r="C29419" s="7" t="s">
        <v>26</v>
      </c>
      <c r="D29419" s="7" t="s">
        <v>59</v>
      </c>
    </row>
    <row r="29420" spans="1:5">
      <c r="A29420" t="s">
        <v>4</v>
      </c>
      <c r="B29420" s="4" t="s">
        <v>5</v>
      </c>
      <c r="C29420" s="4" t="s">
        <v>8</v>
      </c>
      <c r="D29420" s="4" t="s">
        <v>9</v>
      </c>
    </row>
    <row r="29421" spans="1:5">
      <c r="A29421" t="n">
        <v>248715</v>
      </c>
      <c r="B29421" s="100" t="n">
        <v>38</v>
      </c>
      <c r="C29421" s="7" t="n">
        <v>0</v>
      </c>
      <c r="D29421" s="7" t="s">
        <v>1331</v>
      </c>
    </row>
    <row r="29422" spans="1:5">
      <c r="A29422" t="s">
        <v>4</v>
      </c>
      <c r="B29422" s="4" t="s">
        <v>5</v>
      </c>
      <c r="C29422" s="4" t="s">
        <v>8</v>
      </c>
      <c r="D29422" s="4" t="s">
        <v>7</v>
      </c>
      <c r="E29422" s="4" t="s">
        <v>9</v>
      </c>
      <c r="F29422" s="4" t="s">
        <v>9</v>
      </c>
      <c r="G29422" s="4" t="s">
        <v>14</v>
      </c>
      <c r="H29422" s="4" t="s">
        <v>14</v>
      </c>
      <c r="I29422" s="4" t="s">
        <v>14</v>
      </c>
      <c r="J29422" s="4" t="s">
        <v>14</v>
      </c>
      <c r="K29422" s="4" t="s">
        <v>14</v>
      </c>
      <c r="L29422" s="4" t="s">
        <v>14</v>
      </c>
      <c r="M29422" s="4" t="s">
        <v>14</v>
      </c>
      <c r="N29422" s="4" t="s">
        <v>14</v>
      </c>
      <c r="O29422" s="4" t="s">
        <v>14</v>
      </c>
    </row>
    <row r="29423" spans="1:5">
      <c r="A29423" t="n">
        <v>248726</v>
      </c>
      <c r="B29423" s="101" t="n">
        <v>37</v>
      </c>
      <c r="C29423" s="7" t="n">
        <v>0</v>
      </c>
      <c r="D29423" s="7" t="n">
        <v>12</v>
      </c>
      <c r="E29423" s="7" t="s">
        <v>1331</v>
      </c>
      <c r="F29423" s="7" t="s">
        <v>1332</v>
      </c>
      <c r="G29423" s="7" t="n">
        <v>0</v>
      </c>
      <c r="H29423" s="7" t="n">
        <v>0</v>
      </c>
      <c r="I29423" s="7" t="n">
        <v>0</v>
      </c>
      <c r="J29423" s="7" t="n">
        <v>0</v>
      </c>
      <c r="K29423" s="7" t="n">
        <v>0</v>
      </c>
      <c r="L29423" s="7" t="n">
        <v>0</v>
      </c>
      <c r="M29423" s="7" t="n">
        <v>1065353216</v>
      </c>
      <c r="N29423" s="7" t="n">
        <v>1065353216</v>
      </c>
      <c r="O29423" s="7" t="n">
        <v>1065353216</v>
      </c>
    </row>
    <row r="29424" spans="1:5">
      <c r="A29424" t="s">
        <v>4</v>
      </c>
      <c r="B29424" s="4" t="s">
        <v>5</v>
      </c>
      <c r="C29424" s="4" t="s">
        <v>8</v>
      </c>
      <c r="D29424" s="4" t="s">
        <v>7</v>
      </c>
      <c r="E29424" s="4" t="s">
        <v>9</v>
      </c>
      <c r="F29424" s="4" t="s">
        <v>9</v>
      </c>
      <c r="G29424" s="4" t="s">
        <v>8</v>
      </c>
    </row>
    <row r="29425" spans="1:15">
      <c r="A29425" t="n">
        <v>248786</v>
      </c>
      <c r="B29425" s="102" t="n">
        <v>32</v>
      </c>
      <c r="C29425" s="7" t="n">
        <v>0</v>
      </c>
      <c r="D29425" s="7" t="n">
        <v>12</v>
      </c>
      <c r="E29425" s="7" t="s">
        <v>15</v>
      </c>
      <c r="F29425" s="7" t="s">
        <v>1332</v>
      </c>
      <c r="G29425" s="7" t="n">
        <v>1</v>
      </c>
    </row>
    <row r="29426" spans="1:15">
      <c r="A29426" t="s">
        <v>4</v>
      </c>
      <c r="B29426" s="4" t="s">
        <v>5</v>
      </c>
      <c r="C29426" s="4" t="s">
        <v>7</v>
      </c>
      <c r="D29426" s="4" t="s">
        <v>8</v>
      </c>
      <c r="E29426" s="4" t="s">
        <v>8</v>
      </c>
      <c r="F29426" s="4" t="s">
        <v>9</v>
      </c>
    </row>
    <row r="29427" spans="1:15">
      <c r="A29427" t="n">
        <v>248803</v>
      </c>
      <c r="B29427" s="59" t="n">
        <v>47</v>
      </c>
      <c r="C29427" s="7" t="n">
        <v>107</v>
      </c>
      <c r="D29427" s="7" t="n">
        <v>0</v>
      </c>
      <c r="E29427" s="7" t="n">
        <v>0</v>
      </c>
      <c r="F29427" s="7" t="s">
        <v>249</v>
      </c>
    </row>
    <row r="29428" spans="1:15">
      <c r="A29428" t="s">
        <v>4</v>
      </c>
      <c r="B29428" s="4" t="s">
        <v>5</v>
      </c>
      <c r="C29428" s="4" t="s">
        <v>7</v>
      </c>
      <c r="D29428" s="4" t="s">
        <v>8</v>
      </c>
      <c r="E29428" s="4" t="s">
        <v>8</v>
      </c>
      <c r="F29428" s="4" t="s">
        <v>9</v>
      </c>
    </row>
    <row r="29429" spans="1:15">
      <c r="A29429" t="n">
        <v>248824</v>
      </c>
      <c r="B29429" s="59" t="n">
        <v>47</v>
      </c>
      <c r="C29429" s="7" t="n">
        <v>108</v>
      </c>
      <c r="D29429" s="7" t="n">
        <v>0</v>
      </c>
      <c r="E29429" s="7" t="n">
        <v>0</v>
      </c>
      <c r="F29429" s="7" t="s">
        <v>249</v>
      </c>
    </row>
    <row r="29430" spans="1:15">
      <c r="A29430" t="s">
        <v>4</v>
      </c>
      <c r="B29430" s="4" t="s">
        <v>5</v>
      </c>
      <c r="C29430" s="4" t="s">
        <v>7</v>
      </c>
      <c r="D29430" s="4" t="s">
        <v>8</v>
      </c>
      <c r="E29430" s="4" t="s">
        <v>8</v>
      </c>
      <c r="F29430" s="4" t="s">
        <v>9</v>
      </c>
    </row>
    <row r="29431" spans="1:15">
      <c r="A29431" t="n">
        <v>248845</v>
      </c>
      <c r="B29431" s="59" t="n">
        <v>47</v>
      </c>
      <c r="C29431" s="7" t="n">
        <v>90</v>
      </c>
      <c r="D29431" s="7" t="n">
        <v>0</v>
      </c>
      <c r="E29431" s="7" t="n">
        <v>0</v>
      </c>
      <c r="F29431" s="7" t="s">
        <v>249</v>
      </c>
    </row>
    <row r="29432" spans="1:15">
      <c r="A29432" t="s">
        <v>4</v>
      </c>
      <c r="B29432" s="4" t="s">
        <v>5</v>
      </c>
      <c r="C29432" s="4" t="s">
        <v>7</v>
      </c>
      <c r="D29432" s="4" t="s">
        <v>8</v>
      </c>
      <c r="E29432" s="4" t="s">
        <v>8</v>
      </c>
      <c r="F29432" s="4" t="s">
        <v>9</v>
      </c>
    </row>
    <row r="29433" spans="1:15">
      <c r="A29433" t="n">
        <v>248866</v>
      </c>
      <c r="B29433" s="59" t="n">
        <v>47</v>
      </c>
      <c r="C29433" s="7" t="n">
        <v>94</v>
      </c>
      <c r="D29433" s="7" t="n">
        <v>0</v>
      </c>
      <c r="E29433" s="7" t="n">
        <v>0</v>
      </c>
      <c r="F29433" s="7" t="s">
        <v>249</v>
      </c>
    </row>
    <row r="29434" spans="1:15">
      <c r="A29434" t="s">
        <v>4</v>
      </c>
      <c r="B29434" s="4" t="s">
        <v>5</v>
      </c>
      <c r="C29434" s="4" t="s">
        <v>7</v>
      </c>
      <c r="D29434" s="4" t="s">
        <v>8</v>
      </c>
      <c r="E29434" s="4" t="s">
        <v>8</v>
      </c>
      <c r="F29434" s="4" t="s">
        <v>9</v>
      </c>
    </row>
    <row r="29435" spans="1:15">
      <c r="A29435" t="n">
        <v>248887</v>
      </c>
      <c r="B29435" s="59" t="n">
        <v>47</v>
      </c>
      <c r="C29435" s="7" t="n">
        <v>106</v>
      </c>
      <c r="D29435" s="7" t="n">
        <v>0</v>
      </c>
      <c r="E29435" s="7" t="n">
        <v>0</v>
      </c>
      <c r="F29435" s="7" t="s">
        <v>249</v>
      </c>
    </row>
    <row r="29436" spans="1:15">
      <c r="A29436" t="s">
        <v>4</v>
      </c>
      <c r="B29436" s="4" t="s">
        <v>5</v>
      </c>
      <c r="C29436" s="4" t="s">
        <v>7</v>
      </c>
      <c r="D29436" s="4" t="s">
        <v>13</v>
      </c>
      <c r="E29436" s="4" t="s">
        <v>13</v>
      </c>
      <c r="F29436" s="4" t="s">
        <v>13</v>
      </c>
      <c r="G29436" s="4" t="s">
        <v>13</v>
      </c>
    </row>
    <row r="29437" spans="1:15">
      <c r="A29437" t="n">
        <v>248908</v>
      </c>
      <c r="B29437" s="46" t="n">
        <v>46</v>
      </c>
      <c r="C29437" s="7" t="n">
        <v>13</v>
      </c>
      <c r="D29437" s="7" t="n">
        <v>0</v>
      </c>
      <c r="E29437" s="7" t="n">
        <v>2.10999989509583</v>
      </c>
      <c r="F29437" s="7" t="n">
        <v>45</v>
      </c>
      <c r="G29437" s="7" t="n">
        <v>0</v>
      </c>
    </row>
    <row r="29438" spans="1:15">
      <c r="A29438" t="s">
        <v>4</v>
      </c>
      <c r="B29438" s="4" t="s">
        <v>5</v>
      </c>
      <c r="C29438" s="4" t="s">
        <v>7</v>
      </c>
      <c r="D29438" s="4" t="s">
        <v>13</v>
      </c>
      <c r="E29438" s="4" t="s">
        <v>13</v>
      </c>
      <c r="F29438" s="4" t="s">
        <v>13</v>
      </c>
      <c r="G29438" s="4" t="s">
        <v>13</v>
      </c>
    </row>
    <row r="29439" spans="1:15">
      <c r="A29439" t="n">
        <v>248927</v>
      </c>
      <c r="B29439" s="46" t="n">
        <v>46</v>
      </c>
      <c r="C29439" s="7" t="n">
        <v>12</v>
      </c>
      <c r="D29439" s="7" t="n">
        <v>0</v>
      </c>
      <c r="E29439" s="7" t="n">
        <v>0</v>
      </c>
      <c r="F29439" s="7" t="n">
        <v>50.9199981689453</v>
      </c>
      <c r="G29439" s="7" t="n">
        <v>0</v>
      </c>
    </row>
    <row r="29440" spans="1:15">
      <c r="A29440" t="s">
        <v>4</v>
      </c>
      <c r="B29440" s="4" t="s">
        <v>5</v>
      </c>
      <c r="C29440" s="4" t="s">
        <v>7</v>
      </c>
      <c r="D29440" s="4" t="s">
        <v>13</v>
      </c>
      <c r="E29440" s="4" t="s">
        <v>13</v>
      </c>
      <c r="F29440" s="4" t="s">
        <v>13</v>
      </c>
      <c r="G29440" s="4" t="s">
        <v>13</v>
      </c>
    </row>
    <row r="29441" spans="1:7">
      <c r="A29441" t="n">
        <v>248946</v>
      </c>
      <c r="B29441" s="46" t="n">
        <v>46</v>
      </c>
      <c r="C29441" s="7" t="n">
        <v>17</v>
      </c>
      <c r="D29441" s="7" t="n">
        <v>-1</v>
      </c>
      <c r="E29441" s="7" t="n">
        <v>2.10999989509583</v>
      </c>
      <c r="F29441" s="7" t="n">
        <v>44.7999992370605</v>
      </c>
      <c r="G29441" s="7" t="n">
        <v>0</v>
      </c>
    </row>
    <row r="29442" spans="1:7">
      <c r="A29442" t="s">
        <v>4</v>
      </c>
      <c r="B29442" s="4" t="s">
        <v>5</v>
      </c>
      <c r="C29442" s="4" t="s">
        <v>7</v>
      </c>
      <c r="D29442" s="4" t="s">
        <v>13</v>
      </c>
      <c r="E29442" s="4" t="s">
        <v>13</v>
      </c>
      <c r="F29442" s="4" t="s">
        <v>13</v>
      </c>
      <c r="G29442" s="4" t="s">
        <v>13</v>
      </c>
    </row>
    <row r="29443" spans="1:7">
      <c r="A29443" t="n">
        <v>248965</v>
      </c>
      <c r="B29443" s="46" t="n">
        <v>46</v>
      </c>
      <c r="C29443" s="7" t="n">
        <v>107</v>
      </c>
      <c r="D29443" s="7" t="n">
        <v>-6.69999980926514</v>
      </c>
      <c r="E29443" s="7" t="n">
        <v>0</v>
      </c>
      <c r="F29443" s="7" t="n">
        <v>48.7000007629395</v>
      </c>
      <c r="G29443" s="7" t="n">
        <v>315</v>
      </c>
    </row>
    <row r="29444" spans="1:7">
      <c r="A29444" t="s">
        <v>4</v>
      </c>
      <c r="B29444" s="4" t="s">
        <v>5</v>
      </c>
      <c r="C29444" s="4" t="s">
        <v>7</v>
      </c>
      <c r="D29444" s="4" t="s">
        <v>13</v>
      </c>
      <c r="E29444" s="4" t="s">
        <v>13</v>
      </c>
      <c r="F29444" s="4" t="s">
        <v>13</v>
      </c>
      <c r="G29444" s="4" t="s">
        <v>13</v>
      </c>
    </row>
    <row r="29445" spans="1:7">
      <c r="A29445" t="n">
        <v>248984</v>
      </c>
      <c r="B29445" s="46" t="n">
        <v>46</v>
      </c>
      <c r="C29445" s="7" t="n">
        <v>108</v>
      </c>
      <c r="D29445" s="7" t="n">
        <v>6.69999980926514</v>
      </c>
      <c r="E29445" s="7" t="n">
        <v>0</v>
      </c>
      <c r="F29445" s="7" t="n">
        <v>48.7000007629395</v>
      </c>
      <c r="G29445" s="7" t="n">
        <v>45</v>
      </c>
    </row>
    <row r="29446" spans="1:7">
      <c r="A29446" t="s">
        <v>4</v>
      </c>
      <c r="B29446" s="4" t="s">
        <v>5</v>
      </c>
      <c r="C29446" s="4" t="s">
        <v>7</v>
      </c>
      <c r="D29446" s="4" t="s">
        <v>13</v>
      </c>
      <c r="E29446" s="4" t="s">
        <v>13</v>
      </c>
      <c r="F29446" s="4" t="s">
        <v>13</v>
      </c>
      <c r="G29446" s="4" t="s">
        <v>13</v>
      </c>
    </row>
    <row r="29447" spans="1:7">
      <c r="A29447" t="n">
        <v>249003</v>
      </c>
      <c r="B29447" s="46" t="n">
        <v>46</v>
      </c>
      <c r="C29447" s="7" t="n">
        <v>90</v>
      </c>
      <c r="D29447" s="7" t="n">
        <v>-8.05000019073486</v>
      </c>
      <c r="E29447" s="7" t="n">
        <v>0</v>
      </c>
      <c r="F29447" s="7" t="n">
        <v>46</v>
      </c>
      <c r="G29447" s="7" t="n">
        <v>270</v>
      </c>
    </row>
    <row r="29448" spans="1:7">
      <c r="A29448" t="s">
        <v>4</v>
      </c>
      <c r="B29448" s="4" t="s">
        <v>5</v>
      </c>
      <c r="C29448" s="4" t="s">
        <v>7</v>
      </c>
      <c r="D29448" s="4" t="s">
        <v>13</v>
      </c>
      <c r="E29448" s="4" t="s">
        <v>13</v>
      </c>
      <c r="F29448" s="4" t="s">
        <v>13</v>
      </c>
      <c r="G29448" s="4" t="s">
        <v>13</v>
      </c>
    </row>
    <row r="29449" spans="1:7">
      <c r="A29449" t="n">
        <v>249022</v>
      </c>
      <c r="B29449" s="46" t="n">
        <v>46</v>
      </c>
      <c r="C29449" s="7" t="n">
        <v>94</v>
      </c>
      <c r="D29449" s="7" t="n">
        <v>3.70000004768372</v>
      </c>
      <c r="E29449" s="7" t="n">
        <v>0</v>
      </c>
      <c r="F29449" s="7" t="n">
        <v>50.0999984741211</v>
      </c>
      <c r="G29449" s="7" t="n">
        <v>0</v>
      </c>
    </row>
    <row r="29450" spans="1:7">
      <c r="A29450" t="s">
        <v>4</v>
      </c>
      <c r="B29450" s="4" t="s">
        <v>5</v>
      </c>
      <c r="C29450" s="4" t="s">
        <v>7</v>
      </c>
      <c r="D29450" s="4" t="s">
        <v>13</v>
      </c>
      <c r="E29450" s="4" t="s">
        <v>13</v>
      </c>
      <c r="F29450" s="4" t="s">
        <v>13</v>
      </c>
      <c r="G29450" s="4" t="s">
        <v>13</v>
      </c>
    </row>
    <row r="29451" spans="1:7">
      <c r="A29451" t="n">
        <v>249041</v>
      </c>
      <c r="B29451" s="46" t="n">
        <v>46</v>
      </c>
      <c r="C29451" s="7" t="n">
        <v>106</v>
      </c>
      <c r="D29451" s="7" t="n">
        <v>-3.70000004768372</v>
      </c>
      <c r="E29451" s="7" t="n">
        <v>0</v>
      </c>
      <c r="F29451" s="7" t="n">
        <v>50.2000007629395</v>
      </c>
      <c r="G29451" s="7" t="n">
        <v>0</v>
      </c>
    </row>
    <row r="29452" spans="1:7">
      <c r="A29452" t="s">
        <v>4</v>
      </c>
      <c r="B29452" s="4" t="s">
        <v>5</v>
      </c>
      <c r="C29452" s="4" t="s">
        <v>8</v>
      </c>
      <c r="D29452" s="4" t="s">
        <v>8</v>
      </c>
      <c r="E29452" s="4" t="s">
        <v>13</v>
      </c>
      <c r="F29452" s="4" t="s">
        <v>13</v>
      </c>
      <c r="G29452" s="4" t="s">
        <v>13</v>
      </c>
      <c r="H29452" s="4" t="s">
        <v>7</v>
      </c>
    </row>
    <row r="29453" spans="1:7">
      <c r="A29453" t="n">
        <v>249060</v>
      </c>
      <c r="B29453" s="31" t="n">
        <v>45</v>
      </c>
      <c r="C29453" s="7" t="n">
        <v>2</v>
      </c>
      <c r="D29453" s="7" t="n">
        <v>3</v>
      </c>
      <c r="E29453" s="7" t="n">
        <v>6.75</v>
      </c>
      <c r="F29453" s="7" t="n">
        <v>1.14999997615814</v>
      </c>
      <c r="G29453" s="7" t="n">
        <v>48.75</v>
      </c>
      <c r="H29453" s="7" t="n">
        <v>0</v>
      </c>
    </row>
    <row r="29454" spans="1:7">
      <c r="A29454" t="s">
        <v>4</v>
      </c>
      <c r="B29454" s="4" t="s">
        <v>5</v>
      </c>
      <c r="C29454" s="4" t="s">
        <v>8</v>
      </c>
      <c r="D29454" s="4" t="s">
        <v>8</v>
      </c>
      <c r="E29454" s="4" t="s">
        <v>13</v>
      </c>
      <c r="F29454" s="4" t="s">
        <v>13</v>
      </c>
      <c r="G29454" s="4" t="s">
        <v>13</v>
      </c>
      <c r="H29454" s="4" t="s">
        <v>7</v>
      </c>
      <c r="I29454" s="4" t="s">
        <v>8</v>
      </c>
    </row>
    <row r="29455" spans="1:7">
      <c r="A29455" t="n">
        <v>249077</v>
      </c>
      <c r="B29455" s="31" t="n">
        <v>45</v>
      </c>
      <c r="C29455" s="7" t="n">
        <v>4</v>
      </c>
      <c r="D29455" s="7" t="n">
        <v>3</v>
      </c>
      <c r="E29455" s="7" t="n">
        <v>357.850006103516</v>
      </c>
      <c r="F29455" s="7" t="n">
        <v>90.1500015258789</v>
      </c>
      <c r="G29455" s="7" t="n">
        <v>0</v>
      </c>
      <c r="H29455" s="7" t="n">
        <v>0</v>
      </c>
      <c r="I29455" s="7" t="n">
        <v>0</v>
      </c>
    </row>
    <row r="29456" spans="1:7">
      <c r="A29456" t="s">
        <v>4</v>
      </c>
      <c r="B29456" s="4" t="s">
        <v>5</v>
      </c>
      <c r="C29456" s="4" t="s">
        <v>8</v>
      </c>
      <c r="D29456" s="4" t="s">
        <v>8</v>
      </c>
      <c r="E29456" s="4" t="s">
        <v>13</v>
      </c>
      <c r="F29456" s="4" t="s">
        <v>7</v>
      </c>
    </row>
    <row r="29457" spans="1:9">
      <c r="A29457" t="n">
        <v>249095</v>
      </c>
      <c r="B29457" s="31" t="n">
        <v>45</v>
      </c>
      <c r="C29457" s="7" t="n">
        <v>5</v>
      </c>
      <c r="D29457" s="7" t="n">
        <v>3</v>
      </c>
      <c r="E29457" s="7" t="n">
        <v>2.29999995231628</v>
      </c>
      <c r="F29457" s="7" t="n">
        <v>0</v>
      </c>
    </row>
    <row r="29458" spans="1:9">
      <c r="A29458" t="s">
        <v>4</v>
      </c>
      <c r="B29458" s="4" t="s">
        <v>5</v>
      </c>
      <c r="C29458" s="4" t="s">
        <v>8</v>
      </c>
      <c r="D29458" s="4" t="s">
        <v>8</v>
      </c>
      <c r="E29458" s="4" t="s">
        <v>13</v>
      </c>
      <c r="F29458" s="4" t="s">
        <v>7</v>
      </c>
    </row>
    <row r="29459" spans="1:9">
      <c r="A29459" t="n">
        <v>249104</v>
      </c>
      <c r="B29459" s="31" t="n">
        <v>45</v>
      </c>
      <c r="C29459" s="7" t="n">
        <v>11</v>
      </c>
      <c r="D29459" s="7" t="n">
        <v>3</v>
      </c>
      <c r="E29459" s="7" t="n">
        <v>34</v>
      </c>
      <c r="F29459" s="7" t="n">
        <v>0</v>
      </c>
    </row>
    <row r="29460" spans="1:9">
      <c r="A29460" t="s">
        <v>4</v>
      </c>
      <c r="B29460" s="4" t="s">
        <v>5</v>
      </c>
      <c r="C29460" s="4" t="s">
        <v>8</v>
      </c>
      <c r="D29460" s="4" t="s">
        <v>8</v>
      </c>
      <c r="E29460" s="4" t="s">
        <v>13</v>
      </c>
      <c r="F29460" s="4" t="s">
        <v>13</v>
      </c>
      <c r="G29460" s="4" t="s">
        <v>13</v>
      </c>
      <c r="H29460" s="4" t="s">
        <v>7</v>
      </c>
      <c r="I29460" s="4" t="s">
        <v>8</v>
      </c>
    </row>
    <row r="29461" spans="1:9">
      <c r="A29461" t="n">
        <v>249113</v>
      </c>
      <c r="B29461" s="31" t="n">
        <v>45</v>
      </c>
      <c r="C29461" s="7" t="n">
        <v>4</v>
      </c>
      <c r="D29461" s="7" t="n">
        <v>3</v>
      </c>
      <c r="E29461" s="7" t="n">
        <v>357.850006103516</v>
      </c>
      <c r="F29461" s="7" t="n">
        <v>85.1500015258789</v>
      </c>
      <c r="G29461" s="7" t="n">
        <v>0</v>
      </c>
      <c r="H29461" s="7" t="n">
        <v>2000</v>
      </c>
      <c r="I29461" s="7" t="n">
        <v>0</v>
      </c>
    </row>
    <row r="29462" spans="1:9">
      <c r="A29462" t="s">
        <v>4</v>
      </c>
      <c r="B29462" s="4" t="s">
        <v>5</v>
      </c>
      <c r="C29462" s="4" t="s">
        <v>8</v>
      </c>
      <c r="D29462" s="4" t="s">
        <v>8</v>
      </c>
      <c r="E29462" s="4" t="s">
        <v>13</v>
      </c>
      <c r="F29462" s="4" t="s">
        <v>7</v>
      </c>
    </row>
    <row r="29463" spans="1:9">
      <c r="A29463" t="n">
        <v>249131</v>
      </c>
      <c r="B29463" s="31" t="n">
        <v>45</v>
      </c>
      <c r="C29463" s="7" t="n">
        <v>5</v>
      </c>
      <c r="D29463" s="7" t="n">
        <v>3</v>
      </c>
      <c r="E29463" s="7" t="n">
        <v>1.79999995231628</v>
      </c>
      <c r="F29463" s="7" t="n">
        <v>2000</v>
      </c>
    </row>
    <row r="29464" spans="1:9">
      <c r="A29464" t="s">
        <v>4</v>
      </c>
      <c r="B29464" s="4" t="s">
        <v>5</v>
      </c>
      <c r="C29464" s="4" t="s">
        <v>7</v>
      </c>
      <c r="D29464" s="4" t="s">
        <v>8</v>
      </c>
      <c r="E29464" s="4" t="s">
        <v>9</v>
      </c>
      <c r="F29464" s="4" t="s">
        <v>13</v>
      </c>
      <c r="G29464" s="4" t="s">
        <v>13</v>
      </c>
      <c r="H29464" s="4" t="s">
        <v>13</v>
      </c>
    </row>
    <row r="29465" spans="1:9">
      <c r="A29465" t="n">
        <v>249140</v>
      </c>
      <c r="B29465" s="52" t="n">
        <v>48</v>
      </c>
      <c r="C29465" s="7" t="n">
        <v>13</v>
      </c>
      <c r="D29465" s="7" t="n">
        <v>0</v>
      </c>
      <c r="E29465" s="7" t="s">
        <v>190</v>
      </c>
      <c r="F29465" s="7" t="n">
        <v>-1</v>
      </c>
      <c r="G29465" s="7" t="n">
        <v>1</v>
      </c>
      <c r="H29465" s="7" t="n">
        <v>0</v>
      </c>
    </row>
    <row r="29466" spans="1:9">
      <c r="A29466" t="s">
        <v>4</v>
      </c>
      <c r="B29466" s="4" t="s">
        <v>5</v>
      </c>
      <c r="C29466" s="4" t="s">
        <v>7</v>
      </c>
      <c r="D29466" s="4" t="s">
        <v>8</v>
      </c>
      <c r="E29466" s="4" t="s">
        <v>9</v>
      </c>
      <c r="F29466" s="4" t="s">
        <v>13</v>
      </c>
      <c r="G29466" s="4" t="s">
        <v>13</v>
      </c>
      <c r="H29466" s="4" t="s">
        <v>13</v>
      </c>
    </row>
    <row r="29467" spans="1:9">
      <c r="A29467" t="n">
        <v>249167</v>
      </c>
      <c r="B29467" s="52" t="n">
        <v>48</v>
      </c>
      <c r="C29467" s="7" t="n">
        <v>12</v>
      </c>
      <c r="D29467" s="7" t="n">
        <v>0</v>
      </c>
      <c r="E29467" s="7" t="s">
        <v>245</v>
      </c>
      <c r="F29467" s="7" t="n">
        <v>-1</v>
      </c>
      <c r="G29467" s="7" t="n">
        <v>1</v>
      </c>
      <c r="H29467" s="7" t="n">
        <v>0</v>
      </c>
    </row>
    <row r="29468" spans="1:9">
      <c r="A29468" t="s">
        <v>4</v>
      </c>
      <c r="B29468" s="4" t="s">
        <v>5</v>
      </c>
      <c r="C29468" s="4" t="s">
        <v>7</v>
      </c>
      <c r="D29468" s="4" t="s">
        <v>8</v>
      </c>
      <c r="E29468" s="4" t="s">
        <v>9</v>
      </c>
      <c r="F29468" s="4" t="s">
        <v>13</v>
      </c>
      <c r="G29468" s="4" t="s">
        <v>13</v>
      </c>
      <c r="H29468" s="4" t="s">
        <v>13</v>
      </c>
    </row>
    <row r="29469" spans="1:9">
      <c r="A29469" t="n">
        <v>249193</v>
      </c>
      <c r="B29469" s="52" t="n">
        <v>48</v>
      </c>
      <c r="C29469" s="7" t="n">
        <v>107</v>
      </c>
      <c r="D29469" s="7" t="n">
        <v>0</v>
      </c>
      <c r="E29469" s="7" t="s">
        <v>248</v>
      </c>
      <c r="F29469" s="7" t="n">
        <v>-1</v>
      </c>
      <c r="G29469" s="7" t="n">
        <v>1</v>
      </c>
      <c r="H29469" s="7" t="n">
        <v>0</v>
      </c>
    </row>
    <row r="29470" spans="1:9">
      <c r="A29470" t="s">
        <v>4</v>
      </c>
      <c r="B29470" s="4" t="s">
        <v>5</v>
      </c>
      <c r="C29470" s="4" t="s">
        <v>7</v>
      </c>
      <c r="D29470" s="4" t="s">
        <v>8</v>
      </c>
      <c r="E29470" s="4" t="s">
        <v>9</v>
      </c>
      <c r="F29470" s="4" t="s">
        <v>13</v>
      </c>
      <c r="G29470" s="4" t="s">
        <v>13</v>
      </c>
      <c r="H29470" s="4" t="s">
        <v>13</v>
      </c>
    </row>
    <row r="29471" spans="1:9">
      <c r="A29471" t="n">
        <v>249222</v>
      </c>
      <c r="B29471" s="52" t="n">
        <v>48</v>
      </c>
      <c r="C29471" s="7" t="n">
        <v>108</v>
      </c>
      <c r="D29471" s="7" t="n">
        <v>0</v>
      </c>
      <c r="E29471" s="7" t="s">
        <v>248</v>
      </c>
      <c r="F29471" s="7" t="n">
        <v>-1</v>
      </c>
      <c r="G29471" s="7" t="n">
        <v>1</v>
      </c>
      <c r="H29471" s="7" t="n">
        <v>0</v>
      </c>
    </row>
    <row r="29472" spans="1:9">
      <c r="A29472" t="s">
        <v>4</v>
      </c>
      <c r="B29472" s="4" t="s">
        <v>5</v>
      </c>
      <c r="C29472" s="4" t="s">
        <v>7</v>
      </c>
      <c r="D29472" s="4" t="s">
        <v>8</v>
      </c>
      <c r="E29472" s="4" t="s">
        <v>9</v>
      </c>
      <c r="F29472" s="4" t="s">
        <v>13</v>
      </c>
      <c r="G29472" s="4" t="s">
        <v>13</v>
      </c>
      <c r="H29472" s="4" t="s">
        <v>13</v>
      </c>
    </row>
    <row r="29473" spans="1:9">
      <c r="A29473" t="n">
        <v>249251</v>
      </c>
      <c r="B29473" s="52" t="n">
        <v>48</v>
      </c>
      <c r="C29473" s="7" t="n">
        <v>90</v>
      </c>
      <c r="D29473" s="7" t="n">
        <v>0</v>
      </c>
      <c r="E29473" s="7" t="s">
        <v>248</v>
      </c>
      <c r="F29473" s="7" t="n">
        <v>-1</v>
      </c>
      <c r="G29473" s="7" t="n">
        <v>1</v>
      </c>
      <c r="H29473" s="7" t="n">
        <v>0</v>
      </c>
    </row>
    <row r="29474" spans="1:9">
      <c r="A29474" t="s">
        <v>4</v>
      </c>
      <c r="B29474" s="4" t="s">
        <v>5</v>
      </c>
      <c r="C29474" s="4" t="s">
        <v>7</v>
      </c>
      <c r="D29474" s="4" t="s">
        <v>8</v>
      </c>
      <c r="E29474" s="4" t="s">
        <v>9</v>
      </c>
      <c r="F29474" s="4" t="s">
        <v>13</v>
      </c>
      <c r="G29474" s="4" t="s">
        <v>13</v>
      </c>
      <c r="H29474" s="4" t="s">
        <v>13</v>
      </c>
    </row>
    <row r="29475" spans="1:9">
      <c r="A29475" t="n">
        <v>249280</v>
      </c>
      <c r="B29475" s="52" t="n">
        <v>48</v>
      </c>
      <c r="C29475" s="7" t="n">
        <v>94</v>
      </c>
      <c r="D29475" s="7" t="n">
        <v>0</v>
      </c>
      <c r="E29475" s="7" t="s">
        <v>248</v>
      </c>
      <c r="F29475" s="7" t="n">
        <v>-1</v>
      </c>
      <c r="G29475" s="7" t="n">
        <v>1</v>
      </c>
      <c r="H29475" s="7" t="n">
        <v>0</v>
      </c>
    </row>
    <row r="29476" spans="1:9">
      <c r="A29476" t="s">
        <v>4</v>
      </c>
      <c r="B29476" s="4" t="s">
        <v>5</v>
      </c>
      <c r="C29476" s="4" t="s">
        <v>7</v>
      </c>
      <c r="D29476" s="4" t="s">
        <v>8</v>
      </c>
      <c r="E29476" s="4" t="s">
        <v>9</v>
      </c>
      <c r="F29476" s="4" t="s">
        <v>13</v>
      </c>
      <c r="G29476" s="4" t="s">
        <v>13</v>
      </c>
      <c r="H29476" s="4" t="s">
        <v>13</v>
      </c>
    </row>
    <row r="29477" spans="1:9">
      <c r="A29477" t="n">
        <v>249309</v>
      </c>
      <c r="B29477" s="52" t="n">
        <v>48</v>
      </c>
      <c r="C29477" s="7" t="n">
        <v>106</v>
      </c>
      <c r="D29477" s="7" t="n">
        <v>0</v>
      </c>
      <c r="E29477" s="7" t="s">
        <v>248</v>
      </c>
      <c r="F29477" s="7" t="n">
        <v>-1</v>
      </c>
      <c r="G29477" s="7" t="n">
        <v>1</v>
      </c>
      <c r="H29477" s="7" t="n">
        <v>0</v>
      </c>
    </row>
    <row r="29478" spans="1:9">
      <c r="A29478" t="s">
        <v>4</v>
      </c>
      <c r="B29478" s="4" t="s">
        <v>5</v>
      </c>
      <c r="C29478" s="4" t="s">
        <v>8</v>
      </c>
      <c r="D29478" s="4" t="s">
        <v>7</v>
      </c>
      <c r="E29478" s="4" t="s">
        <v>7</v>
      </c>
      <c r="F29478" s="4" t="s">
        <v>7</v>
      </c>
      <c r="G29478" s="4" t="s">
        <v>7</v>
      </c>
      <c r="H29478" s="4" t="s">
        <v>7</v>
      </c>
      <c r="I29478" s="4" t="s">
        <v>9</v>
      </c>
      <c r="J29478" s="4" t="s">
        <v>13</v>
      </c>
      <c r="K29478" s="4" t="s">
        <v>13</v>
      </c>
      <c r="L29478" s="4" t="s">
        <v>13</v>
      </c>
      <c r="M29478" s="4" t="s">
        <v>14</v>
      </c>
      <c r="N29478" s="4" t="s">
        <v>14</v>
      </c>
      <c r="O29478" s="4" t="s">
        <v>13</v>
      </c>
      <c r="P29478" s="4" t="s">
        <v>13</v>
      </c>
      <c r="Q29478" s="4" t="s">
        <v>13</v>
      </c>
      <c r="R29478" s="4" t="s">
        <v>13</v>
      </c>
      <c r="S29478" s="4" t="s">
        <v>8</v>
      </c>
    </row>
    <row r="29479" spans="1:9">
      <c r="A29479" t="n">
        <v>249338</v>
      </c>
      <c r="B29479" s="65" t="n">
        <v>39</v>
      </c>
      <c r="C29479" s="7" t="n">
        <v>12</v>
      </c>
      <c r="D29479" s="7" t="n">
        <v>65533</v>
      </c>
      <c r="E29479" s="7" t="n">
        <v>203</v>
      </c>
      <c r="F29479" s="7" t="n">
        <v>0</v>
      </c>
      <c r="G29479" s="7" t="n">
        <v>65533</v>
      </c>
      <c r="H29479" s="7" t="n">
        <v>2048</v>
      </c>
      <c r="I29479" s="7" t="s">
        <v>15</v>
      </c>
      <c r="J29479" s="7" t="n">
        <v>0</v>
      </c>
      <c r="K29479" s="7" t="n">
        <v>-45</v>
      </c>
      <c r="L29479" s="7" t="n">
        <v>2150</v>
      </c>
      <c r="M29479" s="7" t="n">
        <v>0</v>
      </c>
      <c r="N29479" s="7" t="n">
        <v>0</v>
      </c>
      <c r="O29479" s="7" t="n">
        <v>0</v>
      </c>
      <c r="P29479" s="7" t="n">
        <v>2</v>
      </c>
      <c r="Q29479" s="7" t="n">
        <v>2</v>
      </c>
      <c r="R29479" s="7" t="n">
        <v>2</v>
      </c>
      <c r="S29479" s="7" t="n">
        <v>255</v>
      </c>
    </row>
    <row r="29480" spans="1:9">
      <c r="A29480" t="s">
        <v>4</v>
      </c>
      <c r="B29480" s="4" t="s">
        <v>5</v>
      </c>
      <c r="C29480" s="4" t="s">
        <v>8</v>
      </c>
      <c r="D29480" s="4" t="s">
        <v>7</v>
      </c>
      <c r="E29480" s="4" t="s">
        <v>9</v>
      </c>
      <c r="F29480" s="4" t="s">
        <v>9</v>
      </c>
      <c r="G29480" s="4" t="s">
        <v>9</v>
      </c>
      <c r="H29480" s="4" t="s">
        <v>9</v>
      </c>
    </row>
    <row r="29481" spans="1:9">
      <c r="A29481" t="n">
        <v>249388</v>
      </c>
      <c r="B29481" s="39" t="n">
        <v>51</v>
      </c>
      <c r="C29481" s="7" t="n">
        <v>3</v>
      </c>
      <c r="D29481" s="7" t="n">
        <v>108</v>
      </c>
      <c r="E29481" s="7" t="s">
        <v>739</v>
      </c>
      <c r="F29481" s="7" t="s">
        <v>455</v>
      </c>
      <c r="G29481" s="7" t="s">
        <v>94</v>
      </c>
      <c r="H29481" s="7" t="s">
        <v>95</v>
      </c>
    </row>
    <row r="29482" spans="1:9">
      <c r="A29482" t="s">
        <v>4</v>
      </c>
      <c r="B29482" s="4" t="s">
        <v>5</v>
      </c>
      <c r="C29482" s="4" t="s">
        <v>8</v>
      </c>
      <c r="D29482" s="4" t="s">
        <v>7</v>
      </c>
      <c r="E29482" s="4" t="s">
        <v>13</v>
      </c>
    </row>
    <row r="29483" spans="1:9">
      <c r="A29483" t="n">
        <v>249417</v>
      </c>
      <c r="B29483" s="27" t="n">
        <v>58</v>
      </c>
      <c r="C29483" s="7" t="n">
        <v>100</v>
      </c>
      <c r="D29483" s="7" t="n">
        <v>1000</v>
      </c>
      <c r="E29483" s="7" t="n">
        <v>1</v>
      </c>
    </row>
    <row r="29484" spans="1:9">
      <c r="A29484" t="s">
        <v>4</v>
      </c>
      <c r="B29484" s="4" t="s">
        <v>5</v>
      </c>
      <c r="C29484" s="4" t="s">
        <v>8</v>
      </c>
      <c r="D29484" s="4" t="s">
        <v>7</v>
      </c>
    </row>
    <row r="29485" spans="1:9">
      <c r="A29485" t="n">
        <v>249425</v>
      </c>
      <c r="B29485" s="27" t="n">
        <v>58</v>
      </c>
      <c r="C29485" s="7" t="n">
        <v>255</v>
      </c>
      <c r="D29485" s="7" t="n">
        <v>0</v>
      </c>
    </row>
    <row r="29486" spans="1:9">
      <c r="A29486" t="s">
        <v>4</v>
      </c>
      <c r="B29486" s="4" t="s">
        <v>5</v>
      </c>
      <c r="C29486" s="4" t="s">
        <v>8</v>
      </c>
      <c r="D29486" s="4" t="s">
        <v>7</v>
      </c>
    </row>
    <row r="29487" spans="1:9">
      <c r="A29487" t="n">
        <v>249429</v>
      </c>
      <c r="B29487" s="31" t="n">
        <v>45</v>
      </c>
      <c r="C29487" s="7" t="n">
        <v>7</v>
      </c>
      <c r="D29487" s="7" t="n">
        <v>255</v>
      </c>
    </row>
    <row r="29488" spans="1:9">
      <c r="A29488" t="s">
        <v>4</v>
      </c>
      <c r="B29488" s="4" t="s">
        <v>5</v>
      </c>
      <c r="C29488" s="4" t="s">
        <v>8</v>
      </c>
      <c r="D29488" s="4" t="s">
        <v>7</v>
      </c>
      <c r="E29488" s="4" t="s">
        <v>9</v>
      </c>
    </row>
    <row r="29489" spans="1:19">
      <c r="A29489" t="n">
        <v>249433</v>
      </c>
      <c r="B29489" s="39" t="n">
        <v>51</v>
      </c>
      <c r="C29489" s="7" t="n">
        <v>4</v>
      </c>
      <c r="D29489" s="7" t="n">
        <v>108</v>
      </c>
      <c r="E29489" s="7" t="s">
        <v>270</v>
      </c>
    </row>
    <row r="29490" spans="1:19">
      <c r="A29490" t="s">
        <v>4</v>
      </c>
      <c r="B29490" s="4" t="s">
        <v>5</v>
      </c>
      <c r="C29490" s="4" t="s">
        <v>7</v>
      </c>
    </row>
    <row r="29491" spans="1:19">
      <c r="A29491" t="n">
        <v>249446</v>
      </c>
      <c r="B29491" s="25" t="n">
        <v>16</v>
      </c>
      <c r="C29491" s="7" t="n">
        <v>0</v>
      </c>
    </row>
    <row r="29492" spans="1:19">
      <c r="A29492" t="s">
        <v>4</v>
      </c>
      <c r="B29492" s="4" t="s">
        <v>5</v>
      </c>
      <c r="C29492" s="4" t="s">
        <v>7</v>
      </c>
      <c r="D29492" s="4" t="s">
        <v>8</v>
      </c>
      <c r="E29492" s="4" t="s">
        <v>14</v>
      </c>
      <c r="F29492" s="4" t="s">
        <v>74</v>
      </c>
      <c r="G29492" s="4" t="s">
        <v>8</v>
      </c>
      <c r="H29492" s="4" t="s">
        <v>8</v>
      </c>
    </row>
    <row r="29493" spans="1:19">
      <c r="A29493" t="n">
        <v>249449</v>
      </c>
      <c r="B29493" s="40" t="n">
        <v>26</v>
      </c>
      <c r="C29493" s="7" t="n">
        <v>108</v>
      </c>
      <c r="D29493" s="7" t="n">
        <v>17</v>
      </c>
      <c r="E29493" s="7" t="n">
        <v>62845</v>
      </c>
      <c r="F29493" s="7" t="s">
        <v>1444</v>
      </c>
      <c r="G29493" s="7" t="n">
        <v>2</v>
      </c>
      <c r="H29493" s="7" t="n">
        <v>0</v>
      </c>
    </row>
    <row r="29494" spans="1:19">
      <c r="A29494" t="s">
        <v>4</v>
      </c>
      <c r="B29494" s="4" t="s">
        <v>5</v>
      </c>
    </row>
    <row r="29495" spans="1:19">
      <c r="A29495" t="n">
        <v>249486</v>
      </c>
      <c r="B29495" s="41" t="n">
        <v>28</v>
      </c>
    </row>
    <row r="29496" spans="1:19">
      <c r="A29496" t="s">
        <v>4</v>
      </c>
      <c r="B29496" s="4" t="s">
        <v>5</v>
      </c>
      <c r="C29496" s="4" t="s">
        <v>7</v>
      </c>
      <c r="D29496" s="4" t="s">
        <v>8</v>
      </c>
    </row>
    <row r="29497" spans="1:19">
      <c r="A29497" t="n">
        <v>249487</v>
      </c>
      <c r="B29497" s="42" t="n">
        <v>89</v>
      </c>
      <c r="C29497" s="7" t="n">
        <v>65533</v>
      </c>
      <c r="D29497" s="7" t="n">
        <v>1</v>
      </c>
    </row>
    <row r="29498" spans="1:19">
      <c r="A29498" t="s">
        <v>4</v>
      </c>
      <c r="B29498" s="4" t="s">
        <v>5</v>
      </c>
      <c r="C29498" s="4" t="s">
        <v>8</v>
      </c>
      <c r="D29498" s="4" t="s">
        <v>7</v>
      </c>
      <c r="E29498" s="4" t="s">
        <v>13</v>
      </c>
    </row>
    <row r="29499" spans="1:19">
      <c r="A29499" t="n">
        <v>249491</v>
      </c>
      <c r="B29499" s="27" t="n">
        <v>58</v>
      </c>
      <c r="C29499" s="7" t="n">
        <v>101</v>
      </c>
      <c r="D29499" s="7" t="n">
        <v>300</v>
      </c>
      <c r="E29499" s="7" t="n">
        <v>1</v>
      </c>
    </row>
    <row r="29500" spans="1:19">
      <c r="A29500" t="s">
        <v>4</v>
      </c>
      <c r="B29500" s="4" t="s">
        <v>5</v>
      </c>
      <c r="C29500" s="4" t="s">
        <v>8</v>
      </c>
      <c r="D29500" s="4" t="s">
        <v>7</v>
      </c>
    </row>
    <row r="29501" spans="1:19">
      <c r="A29501" t="n">
        <v>249499</v>
      </c>
      <c r="B29501" s="27" t="n">
        <v>58</v>
      </c>
      <c r="C29501" s="7" t="n">
        <v>254</v>
      </c>
      <c r="D29501" s="7" t="n">
        <v>0</v>
      </c>
    </row>
    <row r="29502" spans="1:19">
      <c r="A29502" t="s">
        <v>4</v>
      </c>
      <c r="B29502" s="4" t="s">
        <v>5</v>
      </c>
      <c r="C29502" s="4" t="s">
        <v>8</v>
      </c>
      <c r="D29502" s="4" t="s">
        <v>7</v>
      </c>
      <c r="E29502" s="4" t="s">
        <v>9</v>
      </c>
      <c r="F29502" s="4" t="s">
        <v>9</v>
      </c>
      <c r="G29502" s="4" t="s">
        <v>9</v>
      </c>
      <c r="H29502" s="4" t="s">
        <v>9</v>
      </c>
    </row>
    <row r="29503" spans="1:19">
      <c r="A29503" t="n">
        <v>249503</v>
      </c>
      <c r="B29503" s="39" t="n">
        <v>51</v>
      </c>
      <c r="C29503" s="7" t="n">
        <v>3</v>
      </c>
      <c r="D29503" s="7" t="n">
        <v>107</v>
      </c>
      <c r="E29503" s="7" t="s">
        <v>739</v>
      </c>
      <c r="F29503" s="7" t="s">
        <v>455</v>
      </c>
      <c r="G29503" s="7" t="s">
        <v>94</v>
      </c>
      <c r="H29503" s="7" t="s">
        <v>95</v>
      </c>
    </row>
    <row r="29504" spans="1:19">
      <c r="A29504" t="s">
        <v>4</v>
      </c>
      <c r="B29504" s="4" t="s">
        <v>5</v>
      </c>
      <c r="C29504" s="4" t="s">
        <v>8</v>
      </c>
      <c r="D29504" s="4" t="s">
        <v>7</v>
      </c>
      <c r="E29504" s="4" t="s">
        <v>9</v>
      </c>
      <c r="F29504" s="4" t="s">
        <v>9</v>
      </c>
      <c r="G29504" s="4" t="s">
        <v>9</v>
      </c>
      <c r="H29504" s="4" t="s">
        <v>9</v>
      </c>
    </row>
    <row r="29505" spans="1:8">
      <c r="A29505" t="n">
        <v>249532</v>
      </c>
      <c r="B29505" s="39" t="n">
        <v>51</v>
      </c>
      <c r="C29505" s="7" t="n">
        <v>3</v>
      </c>
      <c r="D29505" s="7" t="n">
        <v>90</v>
      </c>
      <c r="E29505" s="7" t="s">
        <v>739</v>
      </c>
      <c r="F29505" s="7" t="s">
        <v>455</v>
      </c>
      <c r="G29505" s="7" t="s">
        <v>94</v>
      </c>
      <c r="H29505" s="7" t="s">
        <v>95</v>
      </c>
    </row>
    <row r="29506" spans="1:8">
      <c r="A29506" t="s">
        <v>4</v>
      </c>
      <c r="B29506" s="4" t="s">
        <v>5</v>
      </c>
      <c r="C29506" s="4" t="s">
        <v>8</v>
      </c>
      <c r="D29506" s="4" t="s">
        <v>8</v>
      </c>
      <c r="E29506" s="4" t="s">
        <v>13</v>
      </c>
      <c r="F29506" s="4" t="s">
        <v>13</v>
      </c>
      <c r="G29506" s="4" t="s">
        <v>13</v>
      </c>
      <c r="H29506" s="4" t="s">
        <v>7</v>
      </c>
    </row>
    <row r="29507" spans="1:8">
      <c r="A29507" t="n">
        <v>249561</v>
      </c>
      <c r="B29507" s="31" t="n">
        <v>45</v>
      </c>
      <c r="C29507" s="7" t="n">
        <v>2</v>
      </c>
      <c r="D29507" s="7" t="n">
        <v>3</v>
      </c>
      <c r="E29507" s="7" t="n">
        <v>-7.09999990463257</v>
      </c>
      <c r="F29507" s="7" t="n">
        <v>1.04999995231628</v>
      </c>
      <c r="G29507" s="7" t="n">
        <v>47.5499992370605</v>
      </c>
      <c r="H29507" s="7" t="n">
        <v>0</v>
      </c>
    </row>
    <row r="29508" spans="1:8">
      <c r="A29508" t="s">
        <v>4</v>
      </c>
      <c r="B29508" s="4" t="s">
        <v>5</v>
      </c>
      <c r="C29508" s="4" t="s">
        <v>8</v>
      </c>
      <c r="D29508" s="4" t="s">
        <v>8</v>
      </c>
      <c r="E29508" s="4" t="s">
        <v>13</v>
      </c>
      <c r="F29508" s="4" t="s">
        <v>13</v>
      </c>
      <c r="G29508" s="4" t="s">
        <v>13</v>
      </c>
      <c r="H29508" s="4" t="s">
        <v>7</v>
      </c>
      <c r="I29508" s="4" t="s">
        <v>8</v>
      </c>
    </row>
    <row r="29509" spans="1:8">
      <c r="A29509" t="n">
        <v>249578</v>
      </c>
      <c r="B29509" s="31" t="n">
        <v>45</v>
      </c>
      <c r="C29509" s="7" t="n">
        <v>4</v>
      </c>
      <c r="D29509" s="7" t="n">
        <v>3</v>
      </c>
      <c r="E29509" s="7" t="n">
        <v>4</v>
      </c>
      <c r="F29509" s="7" t="n">
        <v>2.75</v>
      </c>
      <c r="G29509" s="7" t="n">
        <v>0</v>
      </c>
      <c r="H29509" s="7" t="n">
        <v>0</v>
      </c>
      <c r="I29509" s="7" t="n">
        <v>0</v>
      </c>
    </row>
    <row r="29510" spans="1:8">
      <c r="A29510" t="s">
        <v>4</v>
      </c>
      <c r="B29510" s="4" t="s">
        <v>5</v>
      </c>
      <c r="C29510" s="4" t="s">
        <v>8</v>
      </c>
      <c r="D29510" s="4" t="s">
        <v>8</v>
      </c>
      <c r="E29510" s="4" t="s">
        <v>13</v>
      </c>
      <c r="F29510" s="4" t="s">
        <v>7</v>
      </c>
    </row>
    <row r="29511" spans="1:8">
      <c r="A29511" t="n">
        <v>249596</v>
      </c>
      <c r="B29511" s="31" t="n">
        <v>45</v>
      </c>
      <c r="C29511" s="7" t="n">
        <v>5</v>
      </c>
      <c r="D29511" s="7" t="n">
        <v>3</v>
      </c>
      <c r="E29511" s="7" t="n">
        <v>2.5</v>
      </c>
      <c r="F29511" s="7" t="n">
        <v>0</v>
      </c>
    </row>
    <row r="29512" spans="1:8">
      <c r="A29512" t="s">
        <v>4</v>
      </c>
      <c r="B29512" s="4" t="s">
        <v>5</v>
      </c>
      <c r="C29512" s="4" t="s">
        <v>8</v>
      </c>
      <c r="D29512" s="4" t="s">
        <v>8</v>
      </c>
      <c r="E29512" s="4" t="s">
        <v>13</v>
      </c>
      <c r="F29512" s="4" t="s">
        <v>7</v>
      </c>
    </row>
    <row r="29513" spans="1:8">
      <c r="A29513" t="n">
        <v>249605</v>
      </c>
      <c r="B29513" s="31" t="n">
        <v>45</v>
      </c>
      <c r="C29513" s="7" t="n">
        <v>11</v>
      </c>
      <c r="D29513" s="7" t="n">
        <v>3</v>
      </c>
      <c r="E29513" s="7" t="n">
        <v>34</v>
      </c>
      <c r="F29513" s="7" t="n">
        <v>0</v>
      </c>
    </row>
    <row r="29514" spans="1:8">
      <c r="A29514" t="s">
        <v>4</v>
      </c>
      <c r="B29514" s="4" t="s">
        <v>5</v>
      </c>
      <c r="C29514" s="4" t="s">
        <v>8</v>
      </c>
      <c r="D29514" s="4" t="s">
        <v>8</v>
      </c>
      <c r="E29514" s="4" t="s">
        <v>13</v>
      </c>
      <c r="F29514" s="4" t="s">
        <v>7</v>
      </c>
    </row>
    <row r="29515" spans="1:8">
      <c r="A29515" t="n">
        <v>249614</v>
      </c>
      <c r="B29515" s="31" t="n">
        <v>45</v>
      </c>
      <c r="C29515" s="7" t="n">
        <v>5</v>
      </c>
      <c r="D29515" s="7" t="n">
        <v>3</v>
      </c>
      <c r="E29515" s="7" t="n">
        <v>2.70000004768372</v>
      </c>
      <c r="F29515" s="7" t="n">
        <v>20000</v>
      </c>
    </row>
    <row r="29516" spans="1:8">
      <c r="A29516" t="s">
        <v>4</v>
      </c>
      <c r="B29516" s="4" t="s">
        <v>5</v>
      </c>
      <c r="C29516" s="4" t="s">
        <v>8</v>
      </c>
      <c r="D29516" s="4" t="s">
        <v>7</v>
      </c>
    </row>
    <row r="29517" spans="1:8">
      <c r="A29517" t="n">
        <v>249623</v>
      </c>
      <c r="B29517" s="27" t="n">
        <v>58</v>
      </c>
      <c r="C29517" s="7" t="n">
        <v>255</v>
      </c>
      <c r="D29517" s="7" t="n">
        <v>0</v>
      </c>
    </row>
    <row r="29518" spans="1:8">
      <c r="A29518" t="s">
        <v>4</v>
      </c>
      <c r="B29518" s="4" t="s">
        <v>5</v>
      </c>
      <c r="C29518" s="4" t="s">
        <v>8</v>
      </c>
      <c r="D29518" s="4" t="s">
        <v>7</v>
      </c>
      <c r="E29518" s="4" t="s">
        <v>9</v>
      </c>
    </row>
    <row r="29519" spans="1:8">
      <c r="A29519" t="n">
        <v>249627</v>
      </c>
      <c r="B29519" s="39" t="n">
        <v>51</v>
      </c>
      <c r="C29519" s="7" t="n">
        <v>4</v>
      </c>
      <c r="D29519" s="7" t="n">
        <v>107</v>
      </c>
      <c r="E29519" s="7" t="s">
        <v>288</v>
      </c>
    </row>
    <row r="29520" spans="1:8">
      <c r="A29520" t="s">
        <v>4</v>
      </c>
      <c r="B29520" s="4" t="s">
        <v>5</v>
      </c>
      <c r="C29520" s="4" t="s">
        <v>7</v>
      </c>
    </row>
    <row r="29521" spans="1:9">
      <c r="A29521" t="n">
        <v>249640</v>
      </c>
      <c r="B29521" s="25" t="n">
        <v>16</v>
      </c>
      <c r="C29521" s="7" t="n">
        <v>0</v>
      </c>
    </row>
    <row r="29522" spans="1:9">
      <c r="A29522" t="s">
        <v>4</v>
      </c>
      <c r="B29522" s="4" t="s">
        <v>5</v>
      </c>
      <c r="C29522" s="4" t="s">
        <v>7</v>
      </c>
      <c r="D29522" s="4" t="s">
        <v>8</v>
      </c>
      <c r="E29522" s="4" t="s">
        <v>14</v>
      </c>
      <c r="F29522" s="4" t="s">
        <v>74</v>
      </c>
      <c r="G29522" s="4" t="s">
        <v>8</v>
      </c>
      <c r="H29522" s="4" t="s">
        <v>8</v>
      </c>
    </row>
    <row r="29523" spans="1:9">
      <c r="A29523" t="n">
        <v>249643</v>
      </c>
      <c r="B29523" s="40" t="n">
        <v>26</v>
      </c>
      <c r="C29523" s="7" t="n">
        <v>107</v>
      </c>
      <c r="D29523" s="7" t="n">
        <v>17</v>
      </c>
      <c r="E29523" s="7" t="n">
        <v>62846</v>
      </c>
      <c r="F29523" s="7" t="s">
        <v>1445</v>
      </c>
      <c r="G29523" s="7" t="n">
        <v>2</v>
      </c>
      <c r="H29523" s="7" t="n">
        <v>0</v>
      </c>
    </row>
    <row r="29524" spans="1:9">
      <c r="A29524" t="s">
        <v>4</v>
      </c>
      <c r="B29524" s="4" t="s">
        <v>5</v>
      </c>
    </row>
    <row r="29525" spans="1:9">
      <c r="A29525" t="n">
        <v>249702</v>
      </c>
      <c r="B29525" s="41" t="n">
        <v>28</v>
      </c>
    </row>
    <row r="29526" spans="1:9">
      <c r="A29526" t="s">
        <v>4</v>
      </c>
      <c r="B29526" s="4" t="s">
        <v>5</v>
      </c>
      <c r="C29526" s="4" t="s">
        <v>7</v>
      </c>
      <c r="D29526" s="4" t="s">
        <v>7</v>
      </c>
      <c r="E29526" s="4" t="s">
        <v>7</v>
      </c>
    </row>
    <row r="29527" spans="1:9">
      <c r="A29527" t="n">
        <v>249703</v>
      </c>
      <c r="B29527" s="56" t="n">
        <v>61</v>
      </c>
      <c r="C29527" s="7" t="n">
        <v>90</v>
      </c>
      <c r="D29527" s="7" t="n">
        <v>107</v>
      </c>
      <c r="E29527" s="7" t="n">
        <v>1000</v>
      </c>
    </row>
    <row r="29528" spans="1:9">
      <c r="A29528" t="s">
        <v>4</v>
      </c>
      <c r="B29528" s="4" t="s">
        <v>5</v>
      </c>
      <c r="C29528" s="4" t="s">
        <v>7</v>
      </c>
    </row>
    <row r="29529" spans="1:9">
      <c r="A29529" t="n">
        <v>249710</v>
      </c>
      <c r="B29529" s="25" t="n">
        <v>16</v>
      </c>
      <c r="C29529" s="7" t="n">
        <v>300</v>
      </c>
    </row>
    <row r="29530" spans="1:9">
      <c r="A29530" t="s">
        <v>4</v>
      </c>
      <c r="B29530" s="4" t="s">
        <v>5</v>
      </c>
      <c r="C29530" s="4" t="s">
        <v>8</v>
      </c>
      <c r="D29530" s="4" t="s">
        <v>7</v>
      </c>
      <c r="E29530" s="4" t="s">
        <v>9</v>
      </c>
    </row>
    <row r="29531" spans="1:9">
      <c r="A29531" t="n">
        <v>249713</v>
      </c>
      <c r="B29531" s="39" t="n">
        <v>51</v>
      </c>
      <c r="C29531" s="7" t="n">
        <v>4</v>
      </c>
      <c r="D29531" s="7" t="n">
        <v>90</v>
      </c>
      <c r="E29531" s="7" t="s">
        <v>288</v>
      </c>
    </row>
    <row r="29532" spans="1:9">
      <c r="A29532" t="s">
        <v>4</v>
      </c>
      <c r="B29532" s="4" t="s">
        <v>5</v>
      </c>
      <c r="C29532" s="4" t="s">
        <v>7</v>
      </c>
    </row>
    <row r="29533" spans="1:9">
      <c r="A29533" t="n">
        <v>249726</v>
      </c>
      <c r="B29533" s="25" t="n">
        <v>16</v>
      </c>
      <c r="C29533" s="7" t="n">
        <v>0</v>
      </c>
    </row>
    <row r="29534" spans="1:9">
      <c r="A29534" t="s">
        <v>4</v>
      </c>
      <c r="B29534" s="4" t="s">
        <v>5</v>
      </c>
      <c r="C29534" s="4" t="s">
        <v>7</v>
      </c>
      <c r="D29534" s="4" t="s">
        <v>8</v>
      </c>
      <c r="E29534" s="4" t="s">
        <v>14</v>
      </c>
      <c r="F29534" s="4" t="s">
        <v>74</v>
      </c>
      <c r="G29534" s="4" t="s">
        <v>8</v>
      </c>
      <c r="H29534" s="4" t="s">
        <v>8</v>
      </c>
    </row>
    <row r="29535" spans="1:9">
      <c r="A29535" t="n">
        <v>249729</v>
      </c>
      <c r="B29535" s="40" t="n">
        <v>26</v>
      </c>
      <c r="C29535" s="7" t="n">
        <v>90</v>
      </c>
      <c r="D29535" s="7" t="n">
        <v>17</v>
      </c>
      <c r="E29535" s="7" t="n">
        <v>62847</v>
      </c>
      <c r="F29535" s="7" t="s">
        <v>1446</v>
      </c>
      <c r="G29535" s="7" t="n">
        <v>2</v>
      </c>
      <c r="H29535" s="7" t="n">
        <v>0</v>
      </c>
    </row>
    <row r="29536" spans="1:9">
      <c r="A29536" t="s">
        <v>4</v>
      </c>
      <c r="B29536" s="4" t="s">
        <v>5</v>
      </c>
    </row>
    <row r="29537" spans="1:8">
      <c r="A29537" t="n">
        <v>249760</v>
      </c>
      <c r="B29537" s="41" t="n">
        <v>28</v>
      </c>
    </row>
    <row r="29538" spans="1:8">
      <c r="A29538" t="s">
        <v>4</v>
      </c>
      <c r="B29538" s="4" t="s">
        <v>5</v>
      </c>
      <c r="C29538" s="4" t="s">
        <v>7</v>
      </c>
      <c r="D29538" s="4" t="s">
        <v>8</v>
      </c>
    </row>
    <row r="29539" spans="1:8">
      <c r="A29539" t="n">
        <v>249761</v>
      </c>
      <c r="B29539" s="42" t="n">
        <v>89</v>
      </c>
      <c r="C29539" s="7" t="n">
        <v>65533</v>
      </c>
      <c r="D29539" s="7" t="n">
        <v>1</v>
      </c>
    </row>
    <row r="29540" spans="1:8">
      <c r="A29540" t="s">
        <v>4</v>
      </c>
      <c r="B29540" s="4" t="s">
        <v>5</v>
      </c>
      <c r="C29540" s="4" t="s">
        <v>8</v>
      </c>
      <c r="D29540" s="4" t="s">
        <v>7</v>
      </c>
      <c r="E29540" s="4" t="s">
        <v>13</v>
      </c>
    </row>
    <row r="29541" spans="1:8">
      <c r="A29541" t="n">
        <v>249765</v>
      </c>
      <c r="B29541" s="27" t="n">
        <v>58</v>
      </c>
      <c r="C29541" s="7" t="n">
        <v>101</v>
      </c>
      <c r="D29541" s="7" t="n">
        <v>300</v>
      </c>
      <c r="E29541" s="7" t="n">
        <v>1</v>
      </c>
    </row>
    <row r="29542" spans="1:8">
      <c r="A29542" t="s">
        <v>4</v>
      </c>
      <c r="B29542" s="4" t="s">
        <v>5</v>
      </c>
      <c r="C29542" s="4" t="s">
        <v>8</v>
      </c>
      <c r="D29542" s="4" t="s">
        <v>7</v>
      </c>
    </row>
    <row r="29543" spans="1:8">
      <c r="A29543" t="n">
        <v>249773</v>
      </c>
      <c r="B29543" s="27" t="n">
        <v>58</v>
      </c>
      <c r="C29543" s="7" t="n">
        <v>254</v>
      </c>
      <c r="D29543" s="7" t="n">
        <v>0</v>
      </c>
    </row>
    <row r="29544" spans="1:8">
      <c r="A29544" t="s">
        <v>4</v>
      </c>
      <c r="B29544" s="4" t="s">
        <v>5</v>
      </c>
      <c r="C29544" s="4" t="s">
        <v>8</v>
      </c>
      <c r="D29544" s="4" t="s">
        <v>7</v>
      </c>
      <c r="E29544" s="4" t="s">
        <v>9</v>
      </c>
      <c r="F29544" s="4" t="s">
        <v>9</v>
      </c>
      <c r="G29544" s="4" t="s">
        <v>9</v>
      </c>
      <c r="H29544" s="4" t="s">
        <v>9</v>
      </c>
    </row>
    <row r="29545" spans="1:8">
      <c r="A29545" t="n">
        <v>249777</v>
      </c>
      <c r="B29545" s="39" t="n">
        <v>51</v>
      </c>
      <c r="C29545" s="7" t="n">
        <v>3</v>
      </c>
      <c r="D29545" s="7" t="n">
        <v>12</v>
      </c>
      <c r="E29545" s="7" t="s">
        <v>739</v>
      </c>
      <c r="F29545" s="7" t="s">
        <v>455</v>
      </c>
      <c r="G29545" s="7" t="s">
        <v>94</v>
      </c>
      <c r="H29545" s="7" t="s">
        <v>95</v>
      </c>
    </row>
    <row r="29546" spans="1:8">
      <c r="A29546" t="s">
        <v>4</v>
      </c>
      <c r="B29546" s="4" t="s">
        <v>5</v>
      </c>
      <c r="C29546" s="4" t="s">
        <v>8</v>
      </c>
      <c r="D29546" s="4" t="s">
        <v>8</v>
      </c>
      <c r="E29546" s="4" t="s">
        <v>13</v>
      </c>
      <c r="F29546" s="4" t="s">
        <v>13</v>
      </c>
      <c r="G29546" s="4" t="s">
        <v>13</v>
      </c>
      <c r="H29546" s="4" t="s">
        <v>7</v>
      </c>
    </row>
    <row r="29547" spans="1:8">
      <c r="A29547" t="n">
        <v>249806</v>
      </c>
      <c r="B29547" s="31" t="n">
        <v>45</v>
      </c>
      <c r="C29547" s="7" t="n">
        <v>2</v>
      </c>
      <c r="D29547" s="7" t="n">
        <v>3</v>
      </c>
      <c r="E29547" s="7" t="n">
        <v>0</v>
      </c>
      <c r="F29547" s="7" t="n">
        <v>1.20000004768372</v>
      </c>
      <c r="G29547" s="7" t="n">
        <v>51.25</v>
      </c>
      <c r="H29547" s="7" t="n">
        <v>0</v>
      </c>
    </row>
    <row r="29548" spans="1:8">
      <c r="A29548" t="s">
        <v>4</v>
      </c>
      <c r="B29548" s="4" t="s">
        <v>5</v>
      </c>
      <c r="C29548" s="4" t="s">
        <v>8</v>
      </c>
      <c r="D29548" s="4" t="s">
        <v>8</v>
      </c>
      <c r="E29548" s="4" t="s">
        <v>13</v>
      </c>
      <c r="F29548" s="4" t="s">
        <v>13</v>
      </c>
      <c r="G29548" s="4" t="s">
        <v>13</v>
      </c>
      <c r="H29548" s="4" t="s">
        <v>7</v>
      </c>
      <c r="I29548" s="4" t="s">
        <v>8</v>
      </c>
    </row>
    <row r="29549" spans="1:8">
      <c r="A29549" t="n">
        <v>249823</v>
      </c>
      <c r="B29549" s="31" t="n">
        <v>45</v>
      </c>
      <c r="C29549" s="7" t="n">
        <v>4</v>
      </c>
      <c r="D29549" s="7" t="n">
        <v>3</v>
      </c>
      <c r="E29549" s="7" t="n">
        <v>27.5499992370605</v>
      </c>
      <c r="F29549" s="7" t="n">
        <v>18.4500007629395</v>
      </c>
      <c r="G29549" s="7" t="n">
        <v>0</v>
      </c>
      <c r="H29549" s="7" t="n">
        <v>0</v>
      </c>
      <c r="I29549" s="7" t="n">
        <v>0</v>
      </c>
    </row>
    <row r="29550" spans="1:8">
      <c r="A29550" t="s">
        <v>4</v>
      </c>
      <c r="B29550" s="4" t="s">
        <v>5</v>
      </c>
      <c r="C29550" s="4" t="s">
        <v>8</v>
      </c>
      <c r="D29550" s="4" t="s">
        <v>8</v>
      </c>
      <c r="E29550" s="4" t="s">
        <v>13</v>
      </c>
      <c r="F29550" s="4" t="s">
        <v>7</v>
      </c>
    </row>
    <row r="29551" spans="1:8">
      <c r="A29551" t="n">
        <v>249841</v>
      </c>
      <c r="B29551" s="31" t="n">
        <v>45</v>
      </c>
      <c r="C29551" s="7" t="n">
        <v>5</v>
      </c>
      <c r="D29551" s="7" t="n">
        <v>3</v>
      </c>
      <c r="E29551" s="7" t="n">
        <v>1.5</v>
      </c>
      <c r="F29551" s="7" t="n">
        <v>0</v>
      </c>
    </row>
    <row r="29552" spans="1:8">
      <c r="A29552" t="s">
        <v>4</v>
      </c>
      <c r="B29552" s="4" t="s">
        <v>5</v>
      </c>
      <c r="C29552" s="4" t="s">
        <v>8</v>
      </c>
      <c r="D29552" s="4" t="s">
        <v>8</v>
      </c>
      <c r="E29552" s="4" t="s">
        <v>13</v>
      </c>
      <c r="F29552" s="4" t="s">
        <v>7</v>
      </c>
    </row>
    <row r="29553" spans="1:9">
      <c r="A29553" t="n">
        <v>249850</v>
      </c>
      <c r="B29553" s="31" t="n">
        <v>45</v>
      </c>
      <c r="C29553" s="7" t="n">
        <v>11</v>
      </c>
      <c r="D29553" s="7" t="n">
        <v>3</v>
      </c>
      <c r="E29553" s="7" t="n">
        <v>34</v>
      </c>
      <c r="F29553" s="7" t="n">
        <v>0</v>
      </c>
    </row>
    <row r="29554" spans="1:9">
      <c r="A29554" t="s">
        <v>4</v>
      </c>
      <c r="B29554" s="4" t="s">
        <v>5</v>
      </c>
      <c r="C29554" s="4" t="s">
        <v>8</v>
      </c>
      <c r="D29554" s="4" t="s">
        <v>7</v>
      </c>
    </row>
    <row r="29555" spans="1:9">
      <c r="A29555" t="n">
        <v>249859</v>
      </c>
      <c r="B29555" s="27" t="n">
        <v>58</v>
      </c>
      <c r="C29555" s="7" t="n">
        <v>255</v>
      </c>
      <c r="D29555" s="7" t="n">
        <v>0</v>
      </c>
    </row>
    <row r="29556" spans="1:9">
      <c r="A29556" t="s">
        <v>4</v>
      </c>
      <c r="B29556" s="4" t="s">
        <v>5</v>
      </c>
      <c r="C29556" s="4" t="s">
        <v>8</v>
      </c>
      <c r="D29556" s="4" t="s">
        <v>7</v>
      </c>
      <c r="E29556" s="4" t="s">
        <v>9</v>
      </c>
    </row>
    <row r="29557" spans="1:9">
      <c r="A29557" t="n">
        <v>249863</v>
      </c>
      <c r="B29557" s="39" t="n">
        <v>51</v>
      </c>
      <c r="C29557" s="7" t="n">
        <v>4</v>
      </c>
      <c r="D29557" s="7" t="n">
        <v>12</v>
      </c>
      <c r="E29557" s="7" t="s">
        <v>285</v>
      </c>
    </row>
    <row r="29558" spans="1:9">
      <c r="A29558" t="s">
        <v>4</v>
      </c>
      <c r="B29558" s="4" t="s">
        <v>5</v>
      </c>
      <c r="C29558" s="4" t="s">
        <v>7</v>
      </c>
    </row>
    <row r="29559" spans="1:9">
      <c r="A29559" t="n">
        <v>249877</v>
      </c>
      <c r="B29559" s="25" t="n">
        <v>16</v>
      </c>
      <c r="C29559" s="7" t="n">
        <v>0</v>
      </c>
    </row>
    <row r="29560" spans="1:9">
      <c r="A29560" t="s">
        <v>4</v>
      </c>
      <c r="B29560" s="4" t="s">
        <v>5</v>
      </c>
      <c r="C29560" s="4" t="s">
        <v>7</v>
      </c>
      <c r="D29560" s="4" t="s">
        <v>8</v>
      </c>
      <c r="E29560" s="4" t="s">
        <v>14</v>
      </c>
      <c r="F29560" s="4" t="s">
        <v>74</v>
      </c>
      <c r="G29560" s="4" t="s">
        <v>8</v>
      </c>
      <c r="H29560" s="4" t="s">
        <v>8</v>
      </c>
    </row>
    <row r="29561" spans="1:9">
      <c r="A29561" t="n">
        <v>249880</v>
      </c>
      <c r="B29561" s="40" t="n">
        <v>26</v>
      </c>
      <c r="C29561" s="7" t="n">
        <v>12</v>
      </c>
      <c r="D29561" s="7" t="n">
        <v>17</v>
      </c>
      <c r="E29561" s="7" t="n">
        <v>62848</v>
      </c>
      <c r="F29561" s="7" t="s">
        <v>1447</v>
      </c>
      <c r="G29561" s="7" t="n">
        <v>2</v>
      </c>
      <c r="H29561" s="7" t="n">
        <v>0</v>
      </c>
    </row>
    <row r="29562" spans="1:9">
      <c r="A29562" t="s">
        <v>4</v>
      </c>
      <c r="B29562" s="4" t="s">
        <v>5</v>
      </c>
    </row>
    <row r="29563" spans="1:9">
      <c r="A29563" t="n">
        <v>249958</v>
      </c>
      <c r="B29563" s="41" t="n">
        <v>28</v>
      </c>
    </row>
    <row r="29564" spans="1:9">
      <c r="A29564" t="s">
        <v>4</v>
      </c>
      <c r="B29564" s="4" t="s">
        <v>5</v>
      </c>
      <c r="C29564" s="4" t="s">
        <v>7</v>
      </c>
      <c r="D29564" s="4" t="s">
        <v>8</v>
      </c>
    </row>
    <row r="29565" spans="1:9">
      <c r="A29565" t="n">
        <v>249959</v>
      </c>
      <c r="B29565" s="42" t="n">
        <v>89</v>
      </c>
      <c r="C29565" s="7" t="n">
        <v>65533</v>
      </c>
      <c r="D29565" s="7" t="n">
        <v>1</v>
      </c>
    </row>
    <row r="29566" spans="1:9">
      <c r="A29566" t="s">
        <v>4</v>
      </c>
      <c r="B29566" s="4" t="s">
        <v>5</v>
      </c>
      <c r="C29566" s="4" t="s">
        <v>8</v>
      </c>
      <c r="D29566" s="4" t="s">
        <v>7</v>
      </c>
      <c r="E29566" s="4" t="s">
        <v>13</v>
      </c>
    </row>
    <row r="29567" spans="1:9">
      <c r="A29567" t="n">
        <v>249963</v>
      </c>
      <c r="B29567" s="27" t="n">
        <v>58</v>
      </c>
      <c r="C29567" s="7" t="n">
        <v>101</v>
      </c>
      <c r="D29567" s="7" t="n">
        <v>300</v>
      </c>
      <c r="E29567" s="7" t="n">
        <v>1</v>
      </c>
    </row>
    <row r="29568" spans="1:9">
      <c r="A29568" t="s">
        <v>4</v>
      </c>
      <c r="B29568" s="4" t="s">
        <v>5</v>
      </c>
      <c r="C29568" s="4" t="s">
        <v>8</v>
      </c>
      <c r="D29568" s="4" t="s">
        <v>7</v>
      </c>
    </row>
    <row r="29569" spans="1:8">
      <c r="A29569" t="n">
        <v>249971</v>
      </c>
      <c r="B29569" s="27" t="n">
        <v>58</v>
      </c>
      <c r="C29569" s="7" t="n">
        <v>254</v>
      </c>
      <c r="D29569" s="7" t="n">
        <v>0</v>
      </c>
    </row>
    <row r="29570" spans="1:8">
      <c r="A29570" t="s">
        <v>4</v>
      </c>
      <c r="B29570" s="4" t="s">
        <v>5</v>
      </c>
      <c r="C29570" s="4" t="s">
        <v>8</v>
      </c>
      <c r="D29570" s="4" t="s">
        <v>7</v>
      </c>
      <c r="E29570" s="4" t="s">
        <v>9</v>
      </c>
      <c r="F29570" s="4" t="s">
        <v>9</v>
      </c>
      <c r="G29570" s="4" t="s">
        <v>9</v>
      </c>
      <c r="H29570" s="4" t="s">
        <v>9</v>
      </c>
    </row>
    <row r="29571" spans="1:8">
      <c r="A29571" t="n">
        <v>249975</v>
      </c>
      <c r="B29571" s="39" t="n">
        <v>51</v>
      </c>
      <c r="C29571" s="7" t="n">
        <v>3</v>
      </c>
      <c r="D29571" s="7" t="n">
        <v>13</v>
      </c>
      <c r="E29571" s="7" t="s">
        <v>454</v>
      </c>
      <c r="F29571" s="7" t="s">
        <v>455</v>
      </c>
      <c r="G29571" s="7" t="s">
        <v>94</v>
      </c>
      <c r="H29571" s="7" t="s">
        <v>95</v>
      </c>
    </row>
    <row r="29572" spans="1:8">
      <c r="A29572" t="s">
        <v>4</v>
      </c>
      <c r="B29572" s="4" t="s">
        <v>5</v>
      </c>
      <c r="C29572" s="4" t="s">
        <v>8</v>
      </c>
      <c r="D29572" s="4" t="s">
        <v>7</v>
      </c>
      <c r="E29572" s="4" t="s">
        <v>9</v>
      </c>
      <c r="F29572" s="4" t="s">
        <v>9</v>
      </c>
      <c r="G29572" s="4" t="s">
        <v>9</v>
      </c>
      <c r="H29572" s="4" t="s">
        <v>9</v>
      </c>
    </row>
    <row r="29573" spans="1:8">
      <c r="A29573" t="n">
        <v>250004</v>
      </c>
      <c r="B29573" s="39" t="n">
        <v>51</v>
      </c>
      <c r="C29573" s="7" t="n">
        <v>3</v>
      </c>
      <c r="D29573" s="7" t="n">
        <v>17</v>
      </c>
      <c r="E29573" s="7" t="s">
        <v>454</v>
      </c>
      <c r="F29573" s="7" t="s">
        <v>455</v>
      </c>
      <c r="G29573" s="7" t="s">
        <v>94</v>
      </c>
      <c r="H29573" s="7" t="s">
        <v>95</v>
      </c>
    </row>
    <row r="29574" spans="1:8">
      <c r="A29574" t="s">
        <v>4</v>
      </c>
      <c r="B29574" s="4" t="s">
        <v>5</v>
      </c>
      <c r="C29574" s="4" t="s">
        <v>8</v>
      </c>
      <c r="D29574" s="4" t="s">
        <v>8</v>
      </c>
      <c r="E29574" s="4" t="s">
        <v>13</v>
      </c>
      <c r="F29574" s="4" t="s">
        <v>13</v>
      </c>
      <c r="G29574" s="4" t="s">
        <v>13</v>
      </c>
      <c r="H29574" s="4" t="s">
        <v>7</v>
      </c>
    </row>
    <row r="29575" spans="1:8">
      <c r="A29575" t="n">
        <v>250033</v>
      </c>
      <c r="B29575" s="31" t="n">
        <v>45</v>
      </c>
      <c r="C29575" s="7" t="n">
        <v>2</v>
      </c>
      <c r="D29575" s="7" t="n">
        <v>3</v>
      </c>
      <c r="E29575" s="7" t="n">
        <v>-0.300000011920929</v>
      </c>
      <c r="F29575" s="7" t="n">
        <v>3.25</v>
      </c>
      <c r="G29575" s="7" t="n">
        <v>45</v>
      </c>
      <c r="H29575" s="7" t="n">
        <v>0</v>
      </c>
    </row>
    <row r="29576" spans="1:8">
      <c r="A29576" t="s">
        <v>4</v>
      </c>
      <c r="B29576" s="4" t="s">
        <v>5</v>
      </c>
      <c r="C29576" s="4" t="s">
        <v>8</v>
      </c>
      <c r="D29576" s="4" t="s">
        <v>8</v>
      </c>
      <c r="E29576" s="4" t="s">
        <v>13</v>
      </c>
      <c r="F29576" s="4" t="s">
        <v>13</v>
      </c>
      <c r="G29576" s="4" t="s">
        <v>13</v>
      </c>
      <c r="H29576" s="4" t="s">
        <v>7</v>
      </c>
      <c r="I29576" s="4" t="s">
        <v>8</v>
      </c>
    </row>
    <row r="29577" spans="1:8">
      <c r="A29577" t="n">
        <v>250050</v>
      </c>
      <c r="B29577" s="31" t="n">
        <v>45</v>
      </c>
      <c r="C29577" s="7" t="n">
        <v>4</v>
      </c>
      <c r="D29577" s="7" t="n">
        <v>3</v>
      </c>
      <c r="E29577" s="7" t="n">
        <v>358.649993896484</v>
      </c>
      <c r="F29577" s="7" t="n">
        <v>28.6499996185303</v>
      </c>
      <c r="G29577" s="7" t="n">
        <v>0</v>
      </c>
      <c r="H29577" s="7" t="n">
        <v>0</v>
      </c>
      <c r="I29577" s="7" t="n">
        <v>0</v>
      </c>
    </row>
    <row r="29578" spans="1:8">
      <c r="A29578" t="s">
        <v>4</v>
      </c>
      <c r="B29578" s="4" t="s">
        <v>5</v>
      </c>
      <c r="C29578" s="4" t="s">
        <v>8</v>
      </c>
      <c r="D29578" s="4" t="s">
        <v>8</v>
      </c>
      <c r="E29578" s="4" t="s">
        <v>13</v>
      </c>
      <c r="F29578" s="4" t="s">
        <v>7</v>
      </c>
    </row>
    <row r="29579" spans="1:8">
      <c r="A29579" t="n">
        <v>250068</v>
      </c>
      <c r="B29579" s="31" t="n">
        <v>45</v>
      </c>
      <c r="C29579" s="7" t="n">
        <v>5</v>
      </c>
      <c r="D29579" s="7" t="n">
        <v>3</v>
      </c>
      <c r="E29579" s="7" t="n">
        <v>1.60000002384186</v>
      </c>
      <c r="F29579" s="7" t="n">
        <v>0</v>
      </c>
    </row>
    <row r="29580" spans="1:8">
      <c r="A29580" t="s">
        <v>4</v>
      </c>
      <c r="B29580" s="4" t="s">
        <v>5</v>
      </c>
      <c r="C29580" s="4" t="s">
        <v>8</v>
      </c>
      <c r="D29580" s="4" t="s">
        <v>8</v>
      </c>
      <c r="E29580" s="4" t="s">
        <v>13</v>
      </c>
      <c r="F29580" s="4" t="s">
        <v>7</v>
      </c>
    </row>
    <row r="29581" spans="1:8">
      <c r="A29581" t="n">
        <v>250077</v>
      </c>
      <c r="B29581" s="31" t="n">
        <v>45</v>
      </c>
      <c r="C29581" s="7" t="n">
        <v>11</v>
      </c>
      <c r="D29581" s="7" t="n">
        <v>3</v>
      </c>
      <c r="E29581" s="7" t="n">
        <v>34</v>
      </c>
      <c r="F29581" s="7" t="n">
        <v>0</v>
      </c>
    </row>
    <row r="29582" spans="1:8">
      <c r="A29582" t="s">
        <v>4</v>
      </c>
      <c r="B29582" s="4" t="s">
        <v>5</v>
      </c>
      <c r="C29582" s="4" t="s">
        <v>8</v>
      </c>
      <c r="D29582" s="4" t="s">
        <v>7</v>
      </c>
    </row>
    <row r="29583" spans="1:8">
      <c r="A29583" t="n">
        <v>250086</v>
      </c>
      <c r="B29583" s="27" t="n">
        <v>58</v>
      </c>
      <c r="C29583" s="7" t="n">
        <v>255</v>
      </c>
      <c r="D29583" s="7" t="n">
        <v>0</v>
      </c>
    </row>
    <row r="29584" spans="1:8">
      <c r="A29584" t="s">
        <v>4</v>
      </c>
      <c r="B29584" s="4" t="s">
        <v>5</v>
      </c>
      <c r="C29584" s="4" t="s">
        <v>8</v>
      </c>
      <c r="D29584" s="4" t="s">
        <v>7</v>
      </c>
      <c r="E29584" s="4" t="s">
        <v>9</v>
      </c>
    </row>
    <row r="29585" spans="1:9">
      <c r="A29585" t="n">
        <v>250090</v>
      </c>
      <c r="B29585" s="39" t="n">
        <v>51</v>
      </c>
      <c r="C29585" s="7" t="n">
        <v>4</v>
      </c>
      <c r="D29585" s="7" t="n">
        <v>13</v>
      </c>
      <c r="E29585" s="7" t="s">
        <v>288</v>
      </c>
    </row>
    <row r="29586" spans="1:9">
      <c r="A29586" t="s">
        <v>4</v>
      </c>
      <c r="B29586" s="4" t="s">
        <v>5</v>
      </c>
      <c r="C29586" s="4" t="s">
        <v>7</v>
      </c>
    </row>
    <row r="29587" spans="1:9">
      <c r="A29587" t="n">
        <v>250103</v>
      </c>
      <c r="B29587" s="25" t="n">
        <v>16</v>
      </c>
      <c r="C29587" s="7" t="n">
        <v>0</v>
      </c>
    </row>
    <row r="29588" spans="1:9">
      <c r="A29588" t="s">
        <v>4</v>
      </c>
      <c r="B29588" s="4" t="s">
        <v>5</v>
      </c>
      <c r="C29588" s="4" t="s">
        <v>7</v>
      </c>
      <c r="D29588" s="4" t="s">
        <v>8</v>
      </c>
      <c r="E29588" s="4" t="s">
        <v>14</v>
      </c>
      <c r="F29588" s="4" t="s">
        <v>74</v>
      </c>
      <c r="G29588" s="4" t="s">
        <v>8</v>
      </c>
      <c r="H29588" s="4" t="s">
        <v>8</v>
      </c>
    </row>
    <row r="29589" spans="1:9">
      <c r="A29589" t="n">
        <v>250106</v>
      </c>
      <c r="B29589" s="40" t="n">
        <v>26</v>
      </c>
      <c r="C29589" s="7" t="n">
        <v>13</v>
      </c>
      <c r="D29589" s="7" t="n">
        <v>17</v>
      </c>
      <c r="E29589" s="7" t="n">
        <v>62849</v>
      </c>
      <c r="F29589" s="7" t="s">
        <v>1448</v>
      </c>
      <c r="G29589" s="7" t="n">
        <v>2</v>
      </c>
      <c r="H29589" s="7" t="n">
        <v>0</v>
      </c>
    </row>
    <row r="29590" spans="1:9">
      <c r="A29590" t="s">
        <v>4</v>
      </c>
      <c r="B29590" s="4" t="s">
        <v>5</v>
      </c>
    </row>
    <row r="29591" spans="1:9">
      <c r="A29591" t="n">
        <v>250138</v>
      </c>
      <c r="B29591" s="41" t="n">
        <v>28</v>
      </c>
    </row>
    <row r="29592" spans="1:9">
      <c r="A29592" t="s">
        <v>4</v>
      </c>
      <c r="B29592" s="4" t="s">
        <v>5</v>
      </c>
      <c r="C29592" s="4" t="s">
        <v>7</v>
      </c>
      <c r="D29592" s="4" t="s">
        <v>8</v>
      </c>
    </row>
    <row r="29593" spans="1:9">
      <c r="A29593" t="n">
        <v>250139</v>
      </c>
      <c r="B29593" s="42" t="n">
        <v>89</v>
      </c>
      <c r="C29593" s="7" t="n">
        <v>65533</v>
      </c>
      <c r="D29593" s="7" t="n">
        <v>1</v>
      </c>
    </row>
    <row r="29594" spans="1:9">
      <c r="A29594" t="s">
        <v>4</v>
      </c>
      <c r="B29594" s="4" t="s">
        <v>5</v>
      </c>
      <c r="C29594" s="4" t="s">
        <v>8</v>
      </c>
      <c r="D29594" s="4" t="s">
        <v>7</v>
      </c>
      <c r="E29594" s="4" t="s">
        <v>13</v>
      </c>
    </row>
    <row r="29595" spans="1:9">
      <c r="A29595" t="n">
        <v>250143</v>
      </c>
      <c r="B29595" s="27" t="n">
        <v>58</v>
      </c>
      <c r="C29595" s="7" t="n">
        <v>101</v>
      </c>
      <c r="D29595" s="7" t="n">
        <v>300</v>
      </c>
      <c r="E29595" s="7" t="n">
        <v>1</v>
      </c>
    </row>
    <row r="29596" spans="1:9">
      <c r="A29596" t="s">
        <v>4</v>
      </c>
      <c r="B29596" s="4" t="s">
        <v>5</v>
      </c>
      <c r="C29596" s="4" t="s">
        <v>8</v>
      </c>
      <c r="D29596" s="4" t="s">
        <v>7</v>
      </c>
    </row>
    <row r="29597" spans="1:9">
      <c r="A29597" t="n">
        <v>250151</v>
      </c>
      <c r="B29597" s="27" t="n">
        <v>58</v>
      </c>
      <c r="C29597" s="7" t="n">
        <v>254</v>
      </c>
      <c r="D29597" s="7" t="n">
        <v>0</v>
      </c>
    </row>
    <row r="29598" spans="1:9">
      <c r="A29598" t="s">
        <v>4</v>
      </c>
      <c r="B29598" s="4" t="s">
        <v>5</v>
      </c>
      <c r="C29598" s="4" t="s">
        <v>8</v>
      </c>
    </row>
    <row r="29599" spans="1:9">
      <c r="A29599" t="n">
        <v>250155</v>
      </c>
      <c r="B29599" s="69" t="n">
        <v>116</v>
      </c>
      <c r="C29599" s="7" t="n">
        <v>0</v>
      </c>
    </row>
    <row r="29600" spans="1:9">
      <c r="A29600" t="s">
        <v>4</v>
      </c>
      <c r="B29600" s="4" t="s">
        <v>5</v>
      </c>
      <c r="C29600" s="4" t="s">
        <v>8</v>
      </c>
      <c r="D29600" s="4" t="s">
        <v>7</v>
      </c>
    </row>
    <row r="29601" spans="1:8">
      <c r="A29601" t="n">
        <v>250157</v>
      </c>
      <c r="B29601" s="69" t="n">
        <v>116</v>
      </c>
      <c r="C29601" s="7" t="n">
        <v>2</v>
      </c>
      <c r="D29601" s="7" t="n">
        <v>1</v>
      </c>
    </row>
    <row r="29602" spans="1:8">
      <c r="A29602" t="s">
        <v>4</v>
      </c>
      <c r="B29602" s="4" t="s">
        <v>5</v>
      </c>
      <c r="C29602" s="4" t="s">
        <v>8</v>
      </c>
      <c r="D29602" s="4" t="s">
        <v>14</v>
      </c>
    </row>
    <row r="29603" spans="1:8">
      <c r="A29603" t="n">
        <v>250161</v>
      </c>
      <c r="B29603" s="69" t="n">
        <v>116</v>
      </c>
      <c r="C29603" s="7" t="n">
        <v>5</v>
      </c>
      <c r="D29603" s="7" t="n">
        <v>1094713344</v>
      </c>
    </row>
    <row r="29604" spans="1:8">
      <c r="A29604" t="s">
        <v>4</v>
      </c>
      <c r="B29604" s="4" t="s">
        <v>5</v>
      </c>
      <c r="C29604" s="4" t="s">
        <v>8</v>
      </c>
      <c r="D29604" s="4" t="s">
        <v>7</v>
      </c>
    </row>
    <row r="29605" spans="1:8">
      <c r="A29605" t="n">
        <v>250167</v>
      </c>
      <c r="B29605" s="69" t="n">
        <v>116</v>
      </c>
      <c r="C29605" s="7" t="n">
        <v>6</v>
      </c>
      <c r="D29605" s="7" t="n">
        <v>1</v>
      </c>
    </row>
    <row r="29606" spans="1:8">
      <c r="A29606" t="s">
        <v>4</v>
      </c>
      <c r="B29606" s="4" t="s">
        <v>5</v>
      </c>
      <c r="C29606" s="4" t="s">
        <v>8</v>
      </c>
      <c r="D29606" s="4" t="s">
        <v>8</v>
      </c>
      <c r="E29606" s="4" t="s">
        <v>13</v>
      </c>
      <c r="F29606" s="4" t="s">
        <v>13</v>
      </c>
      <c r="G29606" s="4" t="s">
        <v>13</v>
      </c>
      <c r="H29606" s="4" t="s">
        <v>7</v>
      </c>
    </row>
    <row r="29607" spans="1:8">
      <c r="A29607" t="n">
        <v>250171</v>
      </c>
      <c r="B29607" s="31" t="n">
        <v>45</v>
      </c>
      <c r="C29607" s="7" t="n">
        <v>2</v>
      </c>
      <c r="D29607" s="7" t="n">
        <v>3</v>
      </c>
      <c r="E29607" s="7" t="n">
        <v>-1</v>
      </c>
      <c r="F29607" s="7" t="n">
        <v>3.42000007629395</v>
      </c>
      <c r="G29607" s="7" t="n">
        <v>44.8899993896484</v>
      </c>
      <c r="H29607" s="7" t="n">
        <v>0</v>
      </c>
    </row>
    <row r="29608" spans="1:8">
      <c r="A29608" t="s">
        <v>4</v>
      </c>
      <c r="B29608" s="4" t="s">
        <v>5</v>
      </c>
      <c r="C29608" s="4" t="s">
        <v>8</v>
      </c>
      <c r="D29608" s="4" t="s">
        <v>8</v>
      </c>
      <c r="E29608" s="4" t="s">
        <v>13</v>
      </c>
      <c r="F29608" s="4" t="s">
        <v>13</v>
      </c>
      <c r="G29608" s="4" t="s">
        <v>13</v>
      </c>
      <c r="H29608" s="4" t="s">
        <v>7</v>
      </c>
      <c r="I29608" s="4" t="s">
        <v>8</v>
      </c>
    </row>
    <row r="29609" spans="1:8">
      <c r="A29609" t="n">
        <v>250188</v>
      </c>
      <c r="B29609" s="31" t="n">
        <v>45</v>
      </c>
      <c r="C29609" s="7" t="n">
        <v>4</v>
      </c>
      <c r="D29609" s="7" t="n">
        <v>3</v>
      </c>
      <c r="E29609" s="7" t="n">
        <v>9.60000038146973</v>
      </c>
      <c r="F29609" s="7" t="n">
        <v>337.600006103516</v>
      </c>
      <c r="G29609" s="7" t="n">
        <v>-5</v>
      </c>
      <c r="H29609" s="7" t="n">
        <v>0</v>
      </c>
      <c r="I29609" s="7" t="n">
        <v>0</v>
      </c>
    </row>
    <row r="29610" spans="1:8">
      <c r="A29610" t="s">
        <v>4</v>
      </c>
      <c r="B29610" s="4" t="s">
        <v>5</v>
      </c>
      <c r="C29610" s="4" t="s">
        <v>8</v>
      </c>
      <c r="D29610" s="4" t="s">
        <v>8</v>
      </c>
      <c r="E29610" s="4" t="s">
        <v>13</v>
      </c>
      <c r="F29610" s="4" t="s">
        <v>7</v>
      </c>
    </row>
    <row r="29611" spans="1:8">
      <c r="A29611" t="n">
        <v>250206</v>
      </c>
      <c r="B29611" s="31" t="n">
        <v>45</v>
      </c>
      <c r="C29611" s="7" t="n">
        <v>5</v>
      </c>
      <c r="D29611" s="7" t="n">
        <v>3</v>
      </c>
      <c r="E29611" s="7" t="n">
        <v>1.29999995231628</v>
      </c>
      <c r="F29611" s="7" t="n">
        <v>0</v>
      </c>
    </row>
    <row r="29612" spans="1:8">
      <c r="A29612" t="s">
        <v>4</v>
      </c>
      <c r="B29612" s="4" t="s">
        <v>5</v>
      </c>
      <c r="C29612" s="4" t="s">
        <v>8</v>
      </c>
      <c r="D29612" s="4" t="s">
        <v>8</v>
      </c>
      <c r="E29612" s="4" t="s">
        <v>13</v>
      </c>
      <c r="F29612" s="4" t="s">
        <v>7</v>
      </c>
    </row>
    <row r="29613" spans="1:8">
      <c r="A29613" t="n">
        <v>250215</v>
      </c>
      <c r="B29613" s="31" t="n">
        <v>45</v>
      </c>
      <c r="C29613" s="7" t="n">
        <v>11</v>
      </c>
      <c r="D29613" s="7" t="n">
        <v>3</v>
      </c>
      <c r="E29613" s="7" t="n">
        <v>34</v>
      </c>
      <c r="F29613" s="7" t="n">
        <v>0</v>
      </c>
    </row>
    <row r="29614" spans="1:8">
      <c r="A29614" t="s">
        <v>4</v>
      </c>
      <c r="B29614" s="4" t="s">
        <v>5</v>
      </c>
      <c r="C29614" s="4" t="s">
        <v>8</v>
      </c>
      <c r="D29614" s="4" t="s">
        <v>8</v>
      </c>
      <c r="E29614" s="4" t="s">
        <v>13</v>
      </c>
      <c r="F29614" s="4" t="s">
        <v>7</v>
      </c>
    </row>
    <row r="29615" spans="1:8">
      <c r="A29615" t="n">
        <v>250224</v>
      </c>
      <c r="B29615" s="31" t="n">
        <v>45</v>
      </c>
      <c r="C29615" s="7" t="n">
        <v>5</v>
      </c>
      <c r="D29615" s="7" t="n">
        <v>3</v>
      </c>
      <c r="E29615" s="7" t="n">
        <v>1.10000002384186</v>
      </c>
      <c r="F29615" s="7" t="n">
        <v>15000</v>
      </c>
    </row>
    <row r="29616" spans="1:8">
      <c r="A29616" t="s">
        <v>4</v>
      </c>
      <c r="B29616" s="4" t="s">
        <v>5</v>
      </c>
      <c r="C29616" s="4" t="s">
        <v>8</v>
      </c>
      <c r="D29616" s="4" t="s">
        <v>7</v>
      </c>
      <c r="E29616" s="4" t="s">
        <v>9</v>
      </c>
      <c r="F29616" s="4" t="s">
        <v>9</v>
      </c>
      <c r="G29616" s="4" t="s">
        <v>9</v>
      </c>
      <c r="H29616" s="4" t="s">
        <v>9</v>
      </c>
    </row>
    <row r="29617" spans="1:9">
      <c r="A29617" t="n">
        <v>250233</v>
      </c>
      <c r="B29617" s="39" t="n">
        <v>51</v>
      </c>
      <c r="C29617" s="7" t="n">
        <v>3</v>
      </c>
      <c r="D29617" s="7" t="n">
        <v>17</v>
      </c>
      <c r="E29617" s="7" t="s">
        <v>1449</v>
      </c>
      <c r="F29617" s="7" t="s">
        <v>95</v>
      </c>
      <c r="G29617" s="7" t="s">
        <v>94</v>
      </c>
      <c r="H29617" s="7" t="s">
        <v>95</v>
      </c>
    </row>
    <row r="29618" spans="1:9">
      <c r="A29618" t="s">
        <v>4</v>
      </c>
      <c r="B29618" s="4" t="s">
        <v>5</v>
      </c>
      <c r="C29618" s="4" t="s">
        <v>7</v>
      </c>
      <c r="D29618" s="4" t="s">
        <v>8</v>
      </c>
      <c r="E29618" s="4" t="s">
        <v>9</v>
      </c>
      <c r="F29618" s="4" t="s">
        <v>13</v>
      </c>
      <c r="G29618" s="4" t="s">
        <v>13</v>
      </c>
      <c r="H29618" s="4" t="s">
        <v>13</v>
      </c>
    </row>
    <row r="29619" spans="1:9">
      <c r="A29619" t="n">
        <v>250246</v>
      </c>
      <c r="B29619" s="52" t="n">
        <v>48</v>
      </c>
      <c r="C29619" s="7" t="n">
        <v>17</v>
      </c>
      <c r="D29619" s="7" t="n">
        <v>0</v>
      </c>
      <c r="E29619" s="7" t="s">
        <v>1443</v>
      </c>
      <c r="F29619" s="7" t="n">
        <v>-1</v>
      </c>
      <c r="G29619" s="7" t="n">
        <v>1</v>
      </c>
      <c r="H29619" s="7" t="n">
        <v>0</v>
      </c>
    </row>
    <row r="29620" spans="1:9">
      <c r="A29620" t="s">
        <v>4</v>
      </c>
      <c r="B29620" s="4" t="s">
        <v>5</v>
      </c>
      <c r="C29620" s="4" t="s">
        <v>8</v>
      </c>
      <c r="D29620" s="4" t="s">
        <v>7</v>
      </c>
    </row>
    <row r="29621" spans="1:9">
      <c r="A29621" t="n">
        <v>250273</v>
      </c>
      <c r="B29621" s="27" t="n">
        <v>58</v>
      </c>
      <c r="C29621" s="7" t="n">
        <v>255</v>
      </c>
      <c r="D29621" s="7" t="n">
        <v>0</v>
      </c>
    </row>
    <row r="29622" spans="1:9">
      <c r="A29622" t="s">
        <v>4</v>
      </c>
      <c r="B29622" s="4" t="s">
        <v>5</v>
      </c>
      <c r="C29622" s="4" t="s">
        <v>7</v>
      </c>
    </row>
    <row r="29623" spans="1:9">
      <c r="A29623" t="n">
        <v>250277</v>
      </c>
      <c r="B29623" s="25" t="n">
        <v>16</v>
      </c>
      <c r="C29623" s="7" t="n">
        <v>1000</v>
      </c>
    </row>
    <row r="29624" spans="1:9">
      <c r="A29624" t="s">
        <v>4</v>
      </c>
      <c r="B29624" s="4" t="s">
        <v>5</v>
      </c>
      <c r="C29624" s="4" t="s">
        <v>8</v>
      </c>
      <c r="D29624" s="4" t="s">
        <v>7</v>
      </c>
      <c r="E29624" s="4" t="s">
        <v>9</v>
      </c>
    </row>
    <row r="29625" spans="1:9">
      <c r="A29625" t="n">
        <v>250280</v>
      </c>
      <c r="B29625" s="39" t="n">
        <v>51</v>
      </c>
      <c r="C29625" s="7" t="n">
        <v>4</v>
      </c>
      <c r="D29625" s="7" t="n">
        <v>17</v>
      </c>
      <c r="E29625" s="7" t="s">
        <v>1450</v>
      </c>
    </row>
    <row r="29626" spans="1:9">
      <c r="A29626" t="s">
        <v>4</v>
      </c>
      <c r="B29626" s="4" t="s">
        <v>5</v>
      </c>
      <c r="C29626" s="4" t="s">
        <v>7</v>
      </c>
    </row>
    <row r="29627" spans="1:9">
      <c r="A29627" t="n">
        <v>250295</v>
      </c>
      <c r="B29627" s="25" t="n">
        <v>16</v>
      </c>
      <c r="C29627" s="7" t="n">
        <v>0</v>
      </c>
    </row>
    <row r="29628" spans="1:9">
      <c r="A29628" t="s">
        <v>4</v>
      </c>
      <c r="B29628" s="4" t="s">
        <v>5</v>
      </c>
      <c r="C29628" s="4" t="s">
        <v>7</v>
      </c>
      <c r="D29628" s="4" t="s">
        <v>8</v>
      </c>
      <c r="E29628" s="4" t="s">
        <v>14</v>
      </c>
      <c r="F29628" s="4" t="s">
        <v>74</v>
      </c>
      <c r="G29628" s="4" t="s">
        <v>8</v>
      </c>
      <c r="H29628" s="4" t="s">
        <v>8</v>
      </c>
    </row>
    <row r="29629" spans="1:9">
      <c r="A29629" t="n">
        <v>250298</v>
      </c>
      <c r="B29629" s="40" t="n">
        <v>26</v>
      </c>
      <c r="C29629" s="7" t="n">
        <v>17</v>
      </c>
      <c r="D29629" s="7" t="n">
        <v>17</v>
      </c>
      <c r="E29629" s="7" t="n">
        <v>62850</v>
      </c>
      <c r="F29629" s="7" t="s">
        <v>1451</v>
      </c>
      <c r="G29629" s="7" t="n">
        <v>2</v>
      </c>
      <c r="H29629" s="7" t="n">
        <v>0</v>
      </c>
    </row>
    <row r="29630" spans="1:9">
      <c r="A29630" t="s">
        <v>4</v>
      </c>
      <c r="B29630" s="4" t="s">
        <v>5</v>
      </c>
    </row>
    <row r="29631" spans="1:9">
      <c r="A29631" t="n">
        <v>250348</v>
      </c>
      <c r="B29631" s="41" t="n">
        <v>28</v>
      </c>
    </row>
    <row r="29632" spans="1:9">
      <c r="A29632" t="s">
        <v>4</v>
      </c>
      <c r="B29632" s="4" t="s">
        <v>5</v>
      </c>
      <c r="C29632" s="4" t="s">
        <v>8</v>
      </c>
      <c r="D29632" s="4" t="s">
        <v>7</v>
      </c>
      <c r="E29632" s="4" t="s">
        <v>8</v>
      </c>
    </row>
    <row r="29633" spans="1:8">
      <c r="A29633" t="n">
        <v>250349</v>
      </c>
      <c r="B29633" s="14" t="n">
        <v>49</v>
      </c>
      <c r="C29633" s="7" t="n">
        <v>1</v>
      </c>
      <c r="D29633" s="7" t="n">
        <v>5000</v>
      </c>
      <c r="E29633" s="7" t="n">
        <v>0</v>
      </c>
    </row>
    <row r="29634" spans="1:8">
      <c r="A29634" t="s">
        <v>4</v>
      </c>
      <c r="B29634" s="4" t="s">
        <v>5</v>
      </c>
      <c r="C29634" s="4" t="s">
        <v>8</v>
      </c>
      <c r="D29634" s="4" t="s">
        <v>7</v>
      </c>
    </row>
    <row r="29635" spans="1:8">
      <c r="A29635" t="n">
        <v>250354</v>
      </c>
      <c r="B29635" s="14" t="n">
        <v>49</v>
      </c>
      <c r="C29635" s="7" t="n">
        <v>6</v>
      </c>
      <c r="D29635" s="7" t="n">
        <v>1</v>
      </c>
    </row>
    <row r="29636" spans="1:8">
      <c r="A29636" t="s">
        <v>4</v>
      </c>
      <c r="B29636" s="4" t="s">
        <v>5</v>
      </c>
      <c r="C29636" s="4" t="s">
        <v>8</v>
      </c>
      <c r="D29636" s="4" t="s">
        <v>7</v>
      </c>
      <c r="E29636" s="4" t="s">
        <v>7</v>
      </c>
    </row>
    <row r="29637" spans="1:8">
      <c r="A29637" t="n">
        <v>250358</v>
      </c>
      <c r="B29637" s="16" t="n">
        <v>50</v>
      </c>
      <c r="C29637" s="7" t="n">
        <v>1</v>
      </c>
      <c r="D29637" s="7" t="n">
        <v>8150</v>
      </c>
      <c r="E29637" s="7" t="n">
        <v>1000</v>
      </c>
    </row>
    <row r="29638" spans="1:8">
      <c r="A29638" t="s">
        <v>4</v>
      </c>
      <c r="B29638" s="4" t="s">
        <v>5</v>
      </c>
      <c r="C29638" s="4" t="s">
        <v>8</v>
      </c>
      <c r="D29638" s="4" t="s">
        <v>7</v>
      </c>
      <c r="E29638" s="4" t="s">
        <v>13</v>
      </c>
    </row>
    <row r="29639" spans="1:8">
      <c r="A29639" t="n">
        <v>250364</v>
      </c>
      <c r="B29639" s="27" t="n">
        <v>58</v>
      </c>
      <c r="C29639" s="7" t="n">
        <v>0</v>
      </c>
      <c r="D29639" s="7" t="n">
        <v>1000</v>
      </c>
      <c r="E29639" s="7" t="n">
        <v>1</v>
      </c>
    </row>
    <row r="29640" spans="1:8">
      <c r="A29640" t="s">
        <v>4</v>
      </c>
      <c r="B29640" s="4" t="s">
        <v>5</v>
      </c>
      <c r="C29640" s="4" t="s">
        <v>8</v>
      </c>
      <c r="D29640" s="4" t="s">
        <v>7</v>
      </c>
    </row>
    <row r="29641" spans="1:8">
      <c r="A29641" t="n">
        <v>250372</v>
      </c>
      <c r="B29641" s="27" t="n">
        <v>58</v>
      </c>
      <c r="C29641" s="7" t="n">
        <v>255</v>
      </c>
      <c r="D29641" s="7" t="n">
        <v>0</v>
      </c>
    </row>
    <row r="29642" spans="1:8">
      <c r="A29642" t="s">
        <v>4</v>
      </c>
      <c r="B29642" s="4" t="s">
        <v>5</v>
      </c>
      <c r="C29642" s="4" t="s">
        <v>8</v>
      </c>
      <c r="D29642" s="4" t="s">
        <v>7</v>
      </c>
      <c r="E29642" s="4" t="s">
        <v>7</v>
      </c>
    </row>
    <row r="29643" spans="1:8">
      <c r="A29643" t="n">
        <v>250376</v>
      </c>
      <c r="B29643" s="65" t="n">
        <v>39</v>
      </c>
      <c r="C29643" s="7" t="n">
        <v>16</v>
      </c>
      <c r="D29643" s="7" t="n">
        <v>65533</v>
      </c>
      <c r="E29643" s="7" t="n">
        <v>203</v>
      </c>
    </row>
    <row r="29644" spans="1:8">
      <c r="A29644" t="s">
        <v>4</v>
      </c>
      <c r="B29644" s="4" t="s">
        <v>5</v>
      </c>
      <c r="C29644" s="4" t="s">
        <v>8</v>
      </c>
      <c r="D29644" s="4" t="s">
        <v>8</v>
      </c>
    </row>
    <row r="29645" spans="1:8">
      <c r="A29645" t="n">
        <v>250382</v>
      </c>
      <c r="B29645" s="14" t="n">
        <v>49</v>
      </c>
      <c r="C29645" s="7" t="n">
        <v>2</v>
      </c>
      <c r="D29645" s="7" t="n">
        <v>0</v>
      </c>
    </row>
    <row r="29646" spans="1:8">
      <c r="A29646" t="s">
        <v>4</v>
      </c>
      <c r="B29646" s="4" t="s">
        <v>5</v>
      </c>
      <c r="C29646" s="4" t="s">
        <v>8</v>
      </c>
      <c r="D29646" s="4" t="s">
        <v>8</v>
      </c>
      <c r="E29646" s="4" t="s">
        <v>8</v>
      </c>
      <c r="F29646" s="4" t="s">
        <v>13</v>
      </c>
      <c r="G29646" s="4" t="s">
        <v>13</v>
      </c>
      <c r="H29646" s="4" t="s">
        <v>13</v>
      </c>
      <c r="I29646" s="4" t="s">
        <v>13</v>
      </c>
      <c r="J29646" s="4" t="s">
        <v>13</v>
      </c>
    </row>
    <row r="29647" spans="1:8">
      <c r="A29647" t="n">
        <v>250385</v>
      </c>
      <c r="B29647" s="80" t="n">
        <v>76</v>
      </c>
      <c r="C29647" s="7" t="n">
        <v>0</v>
      </c>
      <c r="D29647" s="7" t="n">
        <v>3</v>
      </c>
      <c r="E29647" s="7" t="n">
        <v>0</v>
      </c>
      <c r="F29647" s="7" t="n">
        <v>1</v>
      </c>
      <c r="G29647" s="7" t="n">
        <v>1</v>
      </c>
      <c r="H29647" s="7" t="n">
        <v>1</v>
      </c>
      <c r="I29647" s="7" t="n">
        <v>1</v>
      </c>
      <c r="J29647" s="7" t="n">
        <v>1000</v>
      </c>
    </row>
    <row r="29648" spans="1:8">
      <c r="A29648" t="s">
        <v>4</v>
      </c>
      <c r="B29648" s="4" t="s">
        <v>5</v>
      </c>
      <c r="C29648" s="4" t="s">
        <v>8</v>
      </c>
      <c r="D29648" s="4" t="s">
        <v>8</v>
      </c>
    </row>
    <row r="29649" spans="1:10">
      <c r="A29649" t="n">
        <v>250409</v>
      </c>
      <c r="B29649" s="81" t="n">
        <v>77</v>
      </c>
      <c r="C29649" s="7" t="n">
        <v>0</v>
      </c>
      <c r="D29649" s="7" t="n">
        <v>3</v>
      </c>
    </row>
    <row r="29650" spans="1:10">
      <c r="A29650" t="s">
        <v>4</v>
      </c>
      <c r="B29650" s="4" t="s">
        <v>5</v>
      </c>
      <c r="C29650" s="4" t="s">
        <v>7</v>
      </c>
    </row>
    <row r="29651" spans="1:10">
      <c r="A29651" t="n">
        <v>250412</v>
      </c>
      <c r="B29651" s="25" t="n">
        <v>16</v>
      </c>
      <c r="C29651" s="7" t="n">
        <v>2500</v>
      </c>
    </row>
    <row r="29652" spans="1:10">
      <c r="A29652" t="s">
        <v>4</v>
      </c>
      <c r="B29652" s="4" t="s">
        <v>5</v>
      </c>
      <c r="C29652" s="4" t="s">
        <v>8</v>
      </c>
      <c r="D29652" s="4" t="s">
        <v>8</v>
      </c>
      <c r="E29652" s="4" t="s">
        <v>8</v>
      </c>
      <c r="F29652" s="4" t="s">
        <v>13</v>
      </c>
      <c r="G29652" s="4" t="s">
        <v>13</v>
      </c>
      <c r="H29652" s="4" t="s">
        <v>13</v>
      </c>
      <c r="I29652" s="4" t="s">
        <v>13</v>
      </c>
      <c r="J29652" s="4" t="s">
        <v>13</v>
      </c>
    </row>
    <row r="29653" spans="1:10">
      <c r="A29653" t="n">
        <v>250415</v>
      </c>
      <c r="B29653" s="80" t="n">
        <v>76</v>
      </c>
      <c r="C29653" s="7" t="n">
        <v>0</v>
      </c>
      <c r="D29653" s="7" t="n">
        <v>3</v>
      </c>
      <c r="E29653" s="7" t="n">
        <v>0</v>
      </c>
      <c r="F29653" s="7" t="n">
        <v>1</v>
      </c>
      <c r="G29653" s="7" t="n">
        <v>1</v>
      </c>
      <c r="H29653" s="7" t="n">
        <v>1</v>
      </c>
      <c r="I29653" s="7" t="n">
        <v>0</v>
      </c>
      <c r="J29653" s="7" t="n">
        <v>1000</v>
      </c>
    </row>
    <row r="29654" spans="1:10">
      <c r="A29654" t="s">
        <v>4</v>
      </c>
      <c r="B29654" s="4" t="s">
        <v>5</v>
      </c>
      <c r="C29654" s="4" t="s">
        <v>8</v>
      </c>
      <c r="D29654" s="4" t="s">
        <v>8</v>
      </c>
    </row>
    <row r="29655" spans="1:10">
      <c r="A29655" t="n">
        <v>250439</v>
      </c>
      <c r="B29655" s="81" t="n">
        <v>77</v>
      </c>
      <c r="C29655" s="7" t="n">
        <v>0</v>
      </c>
      <c r="D29655" s="7" t="n">
        <v>3</v>
      </c>
    </row>
    <row r="29656" spans="1:10">
      <c r="A29656" t="s">
        <v>4</v>
      </c>
      <c r="B29656" s="4" t="s">
        <v>5</v>
      </c>
      <c r="C29656" s="4" t="s">
        <v>8</v>
      </c>
    </row>
    <row r="29657" spans="1:10">
      <c r="A29657" t="n">
        <v>250442</v>
      </c>
      <c r="B29657" s="82" t="n">
        <v>78</v>
      </c>
      <c r="C29657" s="7" t="n">
        <v>255</v>
      </c>
    </row>
    <row r="29658" spans="1:10">
      <c r="A29658" t="s">
        <v>4</v>
      </c>
      <c r="B29658" s="4" t="s">
        <v>5</v>
      </c>
      <c r="C29658" s="4" t="s">
        <v>8</v>
      </c>
      <c r="D29658" s="4" t="s">
        <v>7</v>
      </c>
      <c r="E29658" s="4" t="s">
        <v>8</v>
      </c>
    </row>
    <row r="29659" spans="1:10">
      <c r="A29659" t="n">
        <v>250444</v>
      </c>
      <c r="B29659" s="65" t="n">
        <v>39</v>
      </c>
      <c r="C29659" s="7" t="n">
        <v>11</v>
      </c>
      <c r="D29659" s="7" t="n">
        <v>65533</v>
      </c>
      <c r="E29659" s="7" t="n">
        <v>203</v>
      </c>
    </row>
    <row r="29660" spans="1:10">
      <c r="A29660" t="s">
        <v>4</v>
      </c>
      <c r="B29660" s="4" t="s">
        <v>5</v>
      </c>
      <c r="C29660" s="4" t="s">
        <v>7</v>
      </c>
    </row>
    <row r="29661" spans="1:10">
      <c r="A29661" t="n">
        <v>250449</v>
      </c>
      <c r="B29661" s="6" t="n">
        <v>12</v>
      </c>
      <c r="C29661" s="7" t="n">
        <v>6767</v>
      </c>
    </row>
    <row r="29662" spans="1:10">
      <c r="A29662" t="s">
        <v>4</v>
      </c>
      <c r="B29662" s="4" t="s">
        <v>5</v>
      </c>
      <c r="C29662" s="4" t="s">
        <v>8</v>
      </c>
      <c r="D29662" s="4" t="s">
        <v>7</v>
      </c>
      <c r="E29662" s="4" t="s">
        <v>8</v>
      </c>
    </row>
    <row r="29663" spans="1:10">
      <c r="A29663" t="n">
        <v>250452</v>
      </c>
      <c r="B29663" s="51" t="n">
        <v>36</v>
      </c>
      <c r="C29663" s="7" t="n">
        <v>9</v>
      </c>
      <c r="D29663" s="7" t="n">
        <v>12</v>
      </c>
      <c r="E29663" s="7" t="n">
        <v>0</v>
      </c>
    </row>
    <row r="29664" spans="1:10">
      <c r="A29664" t="s">
        <v>4</v>
      </c>
      <c r="B29664" s="4" t="s">
        <v>5</v>
      </c>
      <c r="C29664" s="4" t="s">
        <v>8</v>
      </c>
      <c r="D29664" s="4" t="s">
        <v>7</v>
      </c>
      <c r="E29664" s="4" t="s">
        <v>8</v>
      </c>
    </row>
    <row r="29665" spans="1:10">
      <c r="A29665" t="n">
        <v>250457</v>
      </c>
      <c r="B29665" s="51" t="n">
        <v>36</v>
      </c>
      <c r="C29665" s="7" t="n">
        <v>9</v>
      </c>
      <c r="D29665" s="7" t="n">
        <v>17</v>
      </c>
      <c r="E29665" s="7" t="n">
        <v>0</v>
      </c>
    </row>
    <row r="29666" spans="1:10">
      <c r="A29666" t="s">
        <v>4</v>
      </c>
      <c r="B29666" s="4" t="s">
        <v>5</v>
      </c>
      <c r="C29666" s="4" t="s">
        <v>8</v>
      </c>
      <c r="D29666" s="4" t="s">
        <v>7</v>
      </c>
      <c r="E29666" s="4" t="s">
        <v>8</v>
      </c>
    </row>
    <row r="29667" spans="1:10">
      <c r="A29667" t="n">
        <v>250462</v>
      </c>
      <c r="B29667" s="51" t="n">
        <v>36</v>
      </c>
      <c r="C29667" s="7" t="n">
        <v>9</v>
      </c>
      <c r="D29667" s="7" t="n">
        <v>107</v>
      </c>
      <c r="E29667" s="7" t="n">
        <v>0</v>
      </c>
    </row>
    <row r="29668" spans="1:10">
      <c r="A29668" t="s">
        <v>4</v>
      </c>
      <c r="B29668" s="4" t="s">
        <v>5</v>
      </c>
      <c r="C29668" s="4" t="s">
        <v>8</v>
      </c>
      <c r="D29668" s="4" t="s">
        <v>7</v>
      </c>
      <c r="E29668" s="4" t="s">
        <v>8</v>
      </c>
    </row>
    <row r="29669" spans="1:10">
      <c r="A29669" t="n">
        <v>250467</v>
      </c>
      <c r="B29669" s="51" t="n">
        <v>36</v>
      </c>
      <c r="C29669" s="7" t="n">
        <v>9</v>
      </c>
      <c r="D29669" s="7" t="n">
        <v>108</v>
      </c>
      <c r="E29669" s="7" t="n">
        <v>0</v>
      </c>
    </row>
    <row r="29670" spans="1:10">
      <c r="A29670" t="s">
        <v>4</v>
      </c>
      <c r="B29670" s="4" t="s">
        <v>5</v>
      </c>
      <c r="C29670" s="4" t="s">
        <v>8</v>
      </c>
      <c r="D29670" s="4" t="s">
        <v>7</v>
      </c>
      <c r="E29670" s="4" t="s">
        <v>8</v>
      </c>
    </row>
    <row r="29671" spans="1:10">
      <c r="A29671" t="n">
        <v>250472</v>
      </c>
      <c r="B29671" s="51" t="n">
        <v>36</v>
      </c>
      <c r="C29671" s="7" t="n">
        <v>9</v>
      </c>
      <c r="D29671" s="7" t="n">
        <v>90</v>
      </c>
      <c r="E29671" s="7" t="n">
        <v>0</v>
      </c>
    </row>
    <row r="29672" spans="1:10">
      <c r="A29672" t="s">
        <v>4</v>
      </c>
      <c r="B29672" s="4" t="s">
        <v>5</v>
      </c>
      <c r="C29672" s="4" t="s">
        <v>8</v>
      </c>
      <c r="D29672" s="4" t="s">
        <v>7</v>
      </c>
      <c r="E29672" s="4" t="s">
        <v>8</v>
      </c>
    </row>
    <row r="29673" spans="1:10">
      <c r="A29673" t="n">
        <v>250477</v>
      </c>
      <c r="B29673" s="51" t="n">
        <v>36</v>
      </c>
      <c r="C29673" s="7" t="n">
        <v>9</v>
      </c>
      <c r="D29673" s="7" t="n">
        <v>94</v>
      </c>
      <c r="E29673" s="7" t="n">
        <v>0</v>
      </c>
    </row>
    <row r="29674" spans="1:10">
      <c r="A29674" t="s">
        <v>4</v>
      </c>
      <c r="B29674" s="4" t="s">
        <v>5</v>
      </c>
      <c r="C29674" s="4" t="s">
        <v>8</v>
      </c>
      <c r="D29674" s="4" t="s">
        <v>7</v>
      </c>
      <c r="E29674" s="4" t="s">
        <v>8</v>
      </c>
    </row>
    <row r="29675" spans="1:10">
      <c r="A29675" t="n">
        <v>250482</v>
      </c>
      <c r="B29675" s="51" t="n">
        <v>36</v>
      </c>
      <c r="C29675" s="7" t="n">
        <v>9</v>
      </c>
      <c r="D29675" s="7" t="n">
        <v>106</v>
      </c>
      <c r="E29675" s="7" t="n">
        <v>0</v>
      </c>
    </row>
    <row r="29676" spans="1:10">
      <c r="A29676" t="s">
        <v>4</v>
      </c>
      <c r="B29676" s="4" t="s">
        <v>5</v>
      </c>
      <c r="C29676" s="4" t="s">
        <v>7</v>
      </c>
      <c r="D29676" s="4" t="s">
        <v>8</v>
      </c>
      <c r="E29676" s="4" t="s">
        <v>8</v>
      </c>
      <c r="F29676" s="4" t="s">
        <v>9</v>
      </c>
    </row>
    <row r="29677" spans="1:10">
      <c r="A29677" t="n">
        <v>250487</v>
      </c>
      <c r="B29677" s="59" t="n">
        <v>47</v>
      </c>
      <c r="C29677" s="7" t="n">
        <v>13</v>
      </c>
      <c r="D29677" s="7" t="n">
        <v>0</v>
      </c>
      <c r="E29677" s="7" t="n">
        <v>1</v>
      </c>
      <c r="F29677" s="7" t="s">
        <v>546</v>
      </c>
    </row>
    <row r="29678" spans="1:10">
      <c r="A29678" t="s">
        <v>4</v>
      </c>
      <c r="B29678" s="4" t="s">
        <v>5</v>
      </c>
      <c r="C29678" s="4" t="s">
        <v>8</v>
      </c>
      <c r="D29678" s="4" t="s">
        <v>7</v>
      </c>
      <c r="E29678" s="4" t="s">
        <v>9</v>
      </c>
      <c r="F29678" s="4" t="s">
        <v>9</v>
      </c>
      <c r="G29678" s="4" t="s">
        <v>14</v>
      </c>
      <c r="H29678" s="4" t="s">
        <v>14</v>
      </c>
      <c r="I29678" s="4" t="s">
        <v>14</v>
      </c>
      <c r="J29678" s="4" t="s">
        <v>14</v>
      </c>
      <c r="K29678" s="4" t="s">
        <v>14</v>
      </c>
      <c r="L29678" s="4" t="s">
        <v>14</v>
      </c>
      <c r="M29678" s="4" t="s">
        <v>14</v>
      </c>
      <c r="N29678" s="4" t="s">
        <v>14</v>
      </c>
      <c r="O29678" s="4" t="s">
        <v>14</v>
      </c>
    </row>
    <row r="29679" spans="1:10">
      <c r="A29679" t="n">
        <v>250508</v>
      </c>
      <c r="B29679" s="101" t="n">
        <v>37</v>
      </c>
      <c r="C29679" s="7" t="n">
        <v>1</v>
      </c>
      <c r="D29679" s="7" t="n">
        <v>12</v>
      </c>
      <c r="E29679" s="7" t="s">
        <v>15</v>
      </c>
      <c r="F29679" s="7" t="s">
        <v>1332</v>
      </c>
      <c r="G29679" s="7" t="n">
        <v>0</v>
      </c>
      <c r="H29679" s="7" t="n">
        <v>0</v>
      </c>
      <c r="I29679" s="7" t="n">
        <v>0</v>
      </c>
      <c r="J29679" s="7" t="n">
        <v>0</v>
      </c>
      <c r="K29679" s="7" t="n">
        <v>0</v>
      </c>
      <c r="L29679" s="7" t="n">
        <v>0</v>
      </c>
      <c r="M29679" s="7" t="n">
        <v>1065353216</v>
      </c>
      <c r="N29679" s="7" t="n">
        <v>1065353216</v>
      </c>
      <c r="O29679" s="7" t="n">
        <v>1065353216</v>
      </c>
    </row>
    <row r="29680" spans="1:10">
      <c r="A29680" t="s">
        <v>4</v>
      </c>
      <c r="B29680" s="4" t="s">
        <v>5</v>
      </c>
      <c r="C29680" s="4" t="s">
        <v>8</v>
      </c>
      <c r="D29680" s="4" t="s">
        <v>9</v>
      </c>
    </row>
    <row r="29681" spans="1:15">
      <c r="A29681" t="n">
        <v>250560</v>
      </c>
      <c r="B29681" s="100" t="n">
        <v>38</v>
      </c>
      <c r="C29681" s="7" t="n">
        <v>1</v>
      </c>
      <c r="D29681" s="7" t="s">
        <v>1331</v>
      </c>
    </row>
    <row r="29682" spans="1:15">
      <c r="A29682" t="s">
        <v>4</v>
      </c>
      <c r="B29682" s="4" t="s">
        <v>5</v>
      </c>
      <c r="C29682" s="4" t="s">
        <v>7</v>
      </c>
      <c r="D29682" s="4" t="s">
        <v>8</v>
      </c>
      <c r="E29682" s="4" t="s">
        <v>8</v>
      </c>
      <c r="F29682" s="4" t="s">
        <v>9</v>
      </c>
    </row>
    <row r="29683" spans="1:15">
      <c r="A29683" t="n">
        <v>250571</v>
      </c>
      <c r="B29683" s="59" t="n">
        <v>47</v>
      </c>
      <c r="C29683" s="7" t="n">
        <v>107</v>
      </c>
      <c r="D29683" s="7" t="n">
        <v>0</v>
      </c>
      <c r="E29683" s="7" t="n">
        <v>0</v>
      </c>
      <c r="F29683" s="7" t="s">
        <v>1367</v>
      </c>
    </row>
    <row r="29684" spans="1:15">
      <c r="A29684" t="s">
        <v>4</v>
      </c>
      <c r="B29684" s="4" t="s">
        <v>5</v>
      </c>
      <c r="C29684" s="4" t="s">
        <v>7</v>
      </c>
      <c r="D29684" s="4" t="s">
        <v>8</v>
      </c>
      <c r="E29684" s="4" t="s">
        <v>8</v>
      </c>
      <c r="F29684" s="4" t="s">
        <v>9</v>
      </c>
    </row>
    <row r="29685" spans="1:15">
      <c r="A29685" t="n">
        <v>250593</v>
      </c>
      <c r="B29685" s="59" t="n">
        <v>47</v>
      </c>
      <c r="C29685" s="7" t="n">
        <v>108</v>
      </c>
      <c r="D29685" s="7" t="n">
        <v>0</v>
      </c>
      <c r="E29685" s="7" t="n">
        <v>0</v>
      </c>
      <c r="F29685" s="7" t="s">
        <v>1367</v>
      </c>
    </row>
    <row r="29686" spans="1:15">
      <c r="A29686" t="s">
        <v>4</v>
      </c>
      <c r="B29686" s="4" t="s">
        <v>5</v>
      </c>
      <c r="C29686" s="4" t="s">
        <v>7</v>
      </c>
      <c r="D29686" s="4" t="s">
        <v>8</v>
      </c>
      <c r="E29686" s="4" t="s">
        <v>8</v>
      </c>
      <c r="F29686" s="4" t="s">
        <v>9</v>
      </c>
    </row>
    <row r="29687" spans="1:15">
      <c r="A29687" t="n">
        <v>250615</v>
      </c>
      <c r="B29687" s="59" t="n">
        <v>47</v>
      </c>
      <c r="C29687" s="7" t="n">
        <v>90</v>
      </c>
      <c r="D29687" s="7" t="n">
        <v>0</v>
      </c>
      <c r="E29687" s="7" t="n">
        <v>0</v>
      </c>
      <c r="F29687" s="7" t="s">
        <v>1367</v>
      </c>
    </row>
    <row r="29688" spans="1:15">
      <c r="A29688" t="s">
        <v>4</v>
      </c>
      <c r="B29688" s="4" t="s">
        <v>5</v>
      </c>
      <c r="C29688" s="4" t="s">
        <v>7</v>
      </c>
      <c r="D29688" s="4" t="s">
        <v>8</v>
      </c>
      <c r="E29688" s="4" t="s">
        <v>8</v>
      </c>
      <c r="F29688" s="4" t="s">
        <v>9</v>
      </c>
    </row>
    <row r="29689" spans="1:15">
      <c r="A29689" t="n">
        <v>250637</v>
      </c>
      <c r="B29689" s="59" t="n">
        <v>47</v>
      </c>
      <c r="C29689" s="7" t="n">
        <v>94</v>
      </c>
      <c r="D29689" s="7" t="n">
        <v>0</v>
      </c>
      <c r="E29689" s="7" t="n">
        <v>0</v>
      </c>
      <c r="F29689" s="7" t="s">
        <v>1367</v>
      </c>
    </row>
    <row r="29690" spans="1:15">
      <c r="A29690" t="s">
        <v>4</v>
      </c>
      <c r="B29690" s="4" t="s">
        <v>5</v>
      </c>
      <c r="C29690" s="4" t="s">
        <v>7</v>
      </c>
      <c r="D29690" s="4" t="s">
        <v>8</v>
      </c>
      <c r="E29690" s="4" t="s">
        <v>8</v>
      </c>
      <c r="F29690" s="4" t="s">
        <v>9</v>
      </c>
    </row>
    <row r="29691" spans="1:15">
      <c r="A29691" t="n">
        <v>250659</v>
      </c>
      <c r="B29691" s="59" t="n">
        <v>47</v>
      </c>
      <c r="C29691" s="7" t="n">
        <v>106</v>
      </c>
      <c r="D29691" s="7" t="n">
        <v>0</v>
      </c>
      <c r="E29691" s="7" t="n">
        <v>0</v>
      </c>
      <c r="F29691" s="7" t="s">
        <v>1367</v>
      </c>
    </row>
    <row r="29692" spans="1:15">
      <c r="A29692" t="s">
        <v>4</v>
      </c>
      <c r="B29692" s="4" t="s">
        <v>5</v>
      </c>
      <c r="C29692" s="4" t="s">
        <v>8</v>
      </c>
      <c r="D29692" s="4" t="s">
        <v>7</v>
      </c>
    </row>
    <row r="29693" spans="1:15">
      <c r="A29693" t="n">
        <v>250681</v>
      </c>
      <c r="B29693" s="10" t="n">
        <v>162</v>
      </c>
      <c r="C29693" s="7" t="n">
        <v>1</v>
      </c>
      <c r="D29693" s="7" t="n">
        <v>0</v>
      </c>
    </row>
    <row r="29694" spans="1:15">
      <c r="A29694" t="s">
        <v>4</v>
      </c>
      <c r="B29694" s="4" t="s">
        <v>5</v>
      </c>
    </row>
    <row r="29695" spans="1:15">
      <c r="A29695" t="n">
        <v>250685</v>
      </c>
      <c r="B29695" s="5" t="n">
        <v>1</v>
      </c>
    </row>
    <row r="29696" spans="1:15" s="3" customFormat="1" customHeight="0">
      <c r="A29696" s="3" t="s">
        <v>2</v>
      </c>
      <c r="B29696" s="3" t="s">
        <v>1452</v>
      </c>
    </row>
    <row r="29697" spans="1:6">
      <c r="A29697" t="s">
        <v>4</v>
      </c>
      <c r="B29697" s="4" t="s">
        <v>5</v>
      </c>
      <c r="C29697" s="4" t="s">
        <v>8</v>
      </c>
      <c r="D29697" s="4" t="s">
        <v>14</v>
      </c>
      <c r="E29697" s="4" t="s">
        <v>8</v>
      </c>
      <c r="F29697" s="4" t="s">
        <v>12</v>
      </c>
    </row>
    <row r="29698" spans="1:6">
      <c r="A29698" t="n">
        <v>250688</v>
      </c>
      <c r="B29698" s="12" t="n">
        <v>5</v>
      </c>
      <c r="C29698" s="7" t="n">
        <v>0</v>
      </c>
      <c r="D29698" s="7" t="n">
        <v>1</v>
      </c>
      <c r="E29698" s="7" t="n">
        <v>1</v>
      </c>
      <c r="F29698" s="13" t="n">
        <f t="normal" ca="1">A29706</f>
        <v>0</v>
      </c>
    </row>
    <row r="29699" spans="1:6">
      <c r="A29699" t="s">
        <v>4</v>
      </c>
      <c r="B29699" s="4" t="s">
        <v>5</v>
      </c>
      <c r="C29699" s="4" t="s">
        <v>8</v>
      </c>
      <c r="D29699" s="4" t="s">
        <v>13</v>
      </c>
      <c r="E29699" s="4" t="s">
        <v>13</v>
      </c>
      <c r="F29699" s="4" t="s">
        <v>13</v>
      </c>
    </row>
    <row r="29700" spans="1:6">
      <c r="A29700" t="n">
        <v>250699</v>
      </c>
      <c r="B29700" s="31" t="n">
        <v>45</v>
      </c>
      <c r="C29700" s="7" t="n">
        <v>9</v>
      </c>
      <c r="D29700" s="7" t="n">
        <v>0.0020000000949949</v>
      </c>
      <c r="E29700" s="7" t="n">
        <v>0.0020000000949949</v>
      </c>
      <c r="F29700" s="7" t="n">
        <v>1</v>
      </c>
    </row>
    <row r="29701" spans="1:6">
      <c r="A29701" t="s">
        <v>4</v>
      </c>
      <c r="B29701" s="4" t="s">
        <v>5</v>
      </c>
      <c r="C29701" s="4" t="s">
        <v>7</v>
      </c>
    </row>
    <row r="29702" spans="1:6">
      <c r="A29702" t="n">
        <v>250713</v>
      </c>
      <c r="B29702" s="25" t="n">
        <v>16</v>
      </c>
      <c r="C29702" s="7" t="n">
        <v>1000</v>
      </c>
    </row>
    <row r="29703" spans="1:6">
      <c r="A29703" t="s">
        <v>4</v>
      </c>
      <c r="B29703" s="4" t="s">
        <v>5</v>
      </c>
      <c r="C29703" s="4" t="s">
        <v>12</v>
      </c>
    </row>
    <row r="29704" spans="1:6">
      <c r="A29704" t="n">
        <v>250716</v>
      </c>
      <c r="B29704" s="15" t="n">
        <v>3</v>
      </c>
      <c r="C29704" s="13" t="n">
        <f t="normal" ca="1">A29698</f>
        <v>0</v>
      </c>
    </row>
    <row r="29705" spans="1:6">
      <c r="A29705" t="s">
        <v>4</v>
      </c>
      <c r="B29705" s="4" t="s">
        <v>5</v>
      </c>
    </row>
    <row r="29706" spans="1:6">
      <c r="A29706" t="n">
        <v>250721</v>
      </c>
      <c r="B29706" s="5" t="n">
        <v>1</v>
      </c>
    </row>
    <row r="29707" spans="1:6" s="3" customFormat="1" customHeight="0">
      <c r="A29707" s="3" t="s">
        <v>2</v>
      </c>
      <c r="B29707" s="3" t="s">
        <v>1453</v>
      </c>
    </row>
    <row r="29708" spans="1:6">
      <c r="A29708" t="s">
        <v>4</v>
      </c>
      <c r="B29708" s="4" t="s">
        <v>5</v>
      </c>
      <c r="C29708" s="4" t="s">
        <v>8</v>
      </c>
      <c r="D29708" s="4" t="s">
        <v>8</v>
      </c>
      <c r="E29708" s="4" t="s">
        <v>8</v>
      </c>
      <c r="F29708" s="4" t="s">
        <v>8</v>
      </c>
    </row>
    <row r="29709" spans="1:6">
      <c r="A29709" t="n">
        <v>250724</v>
      </c>
      <c r="B29709" s="11" t="n">
        <v>14</v>
      </c>
      <c r="C29709" s="7" t="n">
        <v>2</v>
      </c>
      <c r="D29709" s="7" t="n">
        <v>0</v>
      </c>
      <c r="E29709" s="7" t="n">
        <v>0</v>
      </c>
      <c r="F29709" s="7" t="n">
        <v>0</v>
      </c>
    </row>
    <row r="29710" spans="1:6">
      <c r="A29710" t="s">
        <v>4</v>
      </c>
      <c r="B29710" s="4" t="s">
        <v>5</v>
      </c>
      <c r="C29710" s="4" t="s">
        <v>8</v>
      </c>
      <c r="D29710" s="20" t="s">
        <v>30</v>
      </c>
      <c r="E29710" s="4" t="s">
        <v>5</v>
      </c>
      <c r="F29710" s="4" t="s">
        <v>8</v>
      </c>
      <c r="G29710" s="4" t="s">
        <v>7</v>
      </c>
      <c r="H29710" s="20" t="s">
        <v>32</v>
      </c>
      <c r="I29710" s="4" t="s">
        <v>8</v>
      </c>
      <c r="J29710" s="4" t="s">
        <v>14</v>
      </c>
      <c r="K29710" s="4" t="s">
        <v>8</v>
      </c>
      <c r="L29710" s="4" t="s">
        <v>8</v>
      </c>
      <c r="M29710" s="20" t="s">
        <v>30</v>
      </c>
      <c r="N29710" s="4" t="s">
        <v>5</v>
      </c>
      <c r="O29710" s="4" t="s">
        <v>8</v>
      </c>
      <c r="P29710" s="4" t="s">
        <v>7</v>
      </c>
      <c r="Q29710" s="20" t="s">
        <v>32</v>
      </c>
      <c r="R29710" s="4" t="s">
        <v>8</v>
      </c>
      <c r="S29710" s="4" t="s">
        <v>14</v>
      </c>
      <c r="T29710" s="4" t="s">
        <v>8</v>
      </c>
      <c r="U29710" s="4" t="s">
        <v>8</v>
      </c>
      <c r="V29710" s="4" t="s">
        <v>8</v>
      </c>
      <c r="W29710" s="4" t="s">
        <v>12</v>
      </c>
    </row>
    <row r="29711" spans="1:6">
      <c r="A29711" t="n">
        <v>250729</v>
      </c>
      <c r="B29711" s="12" t="n">
        <v>5</v>
      </c>
      <c r="C29711" s="7" t="n">
        <v>28</v>
      </c>
      <c r="D29711" s="20" t="s">
        <v>3</v>
      </c>
      <c r="E29711" s="10" t="n">
        <v>162</v>
      </c>
      <c r="F29711" s="7" t="n">
        <v>3</v>
      </c>
      <c r="G29711" s="7" t="n">
        <v>16462</v>
      </c>
      <c r="H29711" s="20" t="s">
        <v>3</v>
      </c>
      <c r="I29711" s="7" t="n">
        <v>0</v>
      </c>
      <c r="J29711" s="7" t="n">
        <v>1</v>
      </c>
      <c r="K29711" s="7" t="n">
        <v>2</v>
      </c>
      <c r="L29711" s="7" t="n">
        <v>28</v>
      </c>
      <c r="M29711" s="20" t="s">
        <v>3</v>
      </c>
      <c r="N29711" s="10" t="n">
        <v>162</v>
      </c>
      <c r="O29711" s="7" t="n">
        <v>3</v>
      </c>
      <c r="P29711" s="7" t="n">
        <v>16462</v>
      </c>
      <c r="Q29711" s="20" t="s">
        <v>3</v>
      </c>
      <c r="R29711" s="7" t="n">
        <v>0</v>
      </c>
      <c r="S29711" s="7" t="n">
        <v>2</v>
      </c>
      <c r="T29711" s="7" t="n">
        <v>2</v>
      </c>
      <c r="U29711" s="7" t="n">
        <v>11</v>
      </c>
      <c r="V29711" s="7" t="n">
        <v>1</v>
      </c>
      <c r="W29711" s="13" t="n">
        <f t="normal" ca="1">A29715</f>
        <v>0</v>
      </c>
    </row>
    <row r="29712" spans="1:6">
      <c r="A29712" t="s">
        <v>4</v>
      </c>
      <c r="B29712" s="4" t="s">
        <v>5</v>
      </c>
      <c r="C29712" s="4" t="s">
        <v>8</v>
      </c>
      <c r="D29712" s="4" t="s">
        <v>7</v>
      </c>
      <c r="E29712" s="4" t="s">
        <v>13</v>
      </c>
    </row>
    <row r="29713" spans="1:23">
      <c r="A29713" t="n">
        <v>250758</v>
      </c>
      <c r="B29713" s="27" t="n">
        <v>58</v>
      </c>
      <c r="C29713" s="7" t="n">
        <v>0</v>
      </c>
      <c r="D29713" s="7" t="n">
        <v>0</v>
      </c>
      <c r="E29713" s="7" t="n">
        <v>1</v>
      </c>
    </row>
    <row r="29714" spans="1:23">
      <c r="A29714" t="s">
        <v>4</v>
      </c>
      <c r="B29714" s="4" t="s">
        <v>5</v>
      </c>
      <c r="C29714" s="4" t="s">
        <v>8</v>
      </c>
      <c r="D29714" s="20" t="s">
        <v>30</v>
      </c>
      <c r="E29714" s="4" t="s">
        <v>5</v>
      </c>
      <c r="F29714" s="4" t="s">
        <v>8</v>
      </c>
      <c r="G29714" s="4" t="s">
        <v>7</v>
      </c>
      <c r="H29714" s="20" t="s">
        <v>32</v>
      </c>
      <c r="I29714" s="4" t="s">
        <v>8</v>
      </c>
      <c r="J29714" s="4" t="s">
        <v>14</v>
      </c>
      <c r="K29714" s="4" t="s">
        <v>8</v>
      </c>
      <c r="L29714" s="4" t="s">
        <v>8</v>
      </c>
      <c r="M29714" s="20" t="s">
        <v>30</v>
      </c>
      <c r="N29714" s="4" t="s">
        <v>5</v>
      </c>
      <c r="O29714" s="4" t="s">
        <v>8</v>
      </c>
      <c r="P29714" s="4" t="s">
        <v>7</v>
      </c>
      <c r="Q29714" s="20" t="s">
        <v>32</v>
      </c>
      <c r="R29714" s="4" t="s">
        <v>8</v>
      </c>
      <c r="S29714" s="4" t="s">
        <v>14</v>
      </c>
      <c r="T29714" s="4" t="s">
        <v>8</v>
      </c>
      <c r="U29714" s="4" t="s">
        <v>8</v>
      </c>
      <c r="V29714" s="4" t="s">
        <v>8</v>
      </c>
      <c r="W29714" s="4" t="s">
        <v>12</v>
      </c>
    </row>
    <row r="29715" spans="1:23">
      <c r="A29715" t="n">
        <v>250766</v>
      </c>
      <c r="B29715" s="12" t="n">
        <v>5</v>
      </c>
      <c r="C29715" s="7" t="n">
        <v>28</v>
      </c>
      <c r="D29715" s="20" t="s">
        <v>3</v>
      </c>
      <c r="E29715" s="10" t="n">
        <v>162</v>
      </c>
      <c r="F29715" s="7" t="n">
        <v>3</v>
      </c>
      <c r="G29715" s="7" t="n">
        <v>16462</v>
      </c>
      <c r="H29715" s="20" t="s">
        <v>3</v>
      </c>
      <c r="I29715" s="7" t="n">
        <v>0</v>
      </c>
      <c r="J29715" s="7" t="n">
        <v>1</v>
      </c>
      <c r="K29715" s="7" t="n">
        <v>3</v>
      </c>
      <c r="L29715" s="7" t="n">
        <v>28</v>
      </c>
      <c r="M29715" s="20" t="s">
        <v>3</v>
      </c>
      <c r="N29715" s="10" t="n">
        <v>162</v>
      </c>
      <c r="O29715" s="7" t="n">
        <v>3</v>
      </c>
      <c r="P29715" s="7" t="n">
        <v>16462</v>
      </c>
      <c r="Q29715" s="20" t="s">
        <v>3</v>
      </c>
      <c r="R29715" s="7" t="n">
        <v>0</v>
      </c>
      <c r="S29715" s="7" t="n">
        <v>2</v>
      </c>
      <c r="T29715" s="7" t="n">
        <v>3</v>
      </c>
      <c r="U29715" s="7" t="n">
        <v>9</v>
      </c>
      <c r="V29715" s="7" t="n">
        <v>1</v>
      </c>
      <c r="W29715" s="13" t="n">
        <f t="normal" ca="1">A29725</f>
        <v>0</v>
      </c>
    </row>
    <row r="29716" spans="1:23">
      <c r="A29716" t="s">
        <v>4</v>
      </c>
      <c r="B29716" s="4" t="s">
        <v>5</v>
      </c>
      <c r="C29716" s="4" t="s">
        <v>8</v>
      </c>
      <c r="D29716" s="20" t="s">
        <v>30</v>
      </c>
      <c r="E29716" s="4" t="s">
        <v>5</v>
      </c>
      <c r="F29716" s="4" t="s">
        <v>7</v>
      </c>
      <c r="G29716" s="4" t="s">
        <v>8</v>
      </c>
      <c r="H29716" s="4" t="s">
        <v>8</v>
      </c>
      <c r="I29716" s="4" t="s">
        <v>9</v>
      </c>
      <c r="J29716" s="20" t="s">
        <v>32</v>
      </c>
      <c r="K29716" s="4" t="s">
        <v>8</v>
      </c>
      <c r="L29716" s="4" t="s">
        <v>8</v>
      </c>
      <c r="M29716" s="20" t="s">
        <v>30</v>
      </c>
      <c r="N29716" s="4" t="s">
        <v>5</v>
      </c>
      <c r="O29716" s="4" t="s">
        <v>8</v>
      </c>
      <c r="P29716" s="20" t="s">
        <v>32</v>
      </c>
      <c r="Q29716" s="4" t="s">
        <v>8</v>
      </c>
      <c r="R29716" s="4" t="s">
        <v>14</v>
      </c>
      <c r="S29716" s="4" t="s">
        <v>8</v>
      </c>
      <c r="T29716" s="4" t="s">
        <v>8</v>
      </c>
      <c r="U29716" s="4" t="s">
        <v>8</v>
      </c>
      <c r="V29716" s="20" t="s">
        <v>30</v>
      </c>
      <c r="W29716" s="4" t="s">
        <v>5</v>
      </c>
      <c r="X29716" s="4" t="s">
        <v>8</v>
      </c>
      <c r="Y29716" s="20" t="s">
        <v>32</v>
      </c>
      <c r="Z29716" s="4" t="s">
        <v>8</v>
      </c>
      <c r="AA29716" s="4" t="s">
        <v>14</v>
      </c>
      <c r="AB29716" s="4" t="s">
        <v>8</v>
      </c>
      <c r="AC29716" s="4" t="s">
        <v>8</v>
      </c>
      <c r="AD29716" s="4" t="s">
        <v>8</v>
      </c>
      <c r="AE29716" s="4" t="s">
        <v>12</v>
      </c>
    </row>
    <row r="29717" spans="1:23">
      <c r="A29717" t="n">
        <v>250795</v>
      </c>
      <c r="B29717" s="12" t="n">
        <v>5</v>
      </c>
      <c r="C29717" s="7" t="n">
        <v>28</v>
      </c>
      <c r="D29717" s="20" t="s">
        <v>3</v>
      </c>
      <c r="E29717" s="59" t="n">
        <v>47</v>
      </c>
      <c r="F29717" s="7" t="n">
        <v>61456</v>
      </c>
      <c r="G29717" s="7" t="n">
        <v>2</v>
      </c>
      <c r="H29717" s="7" t="n">
        <v>0</v>
      </c>
      <c r="I29717" s="7" t="s">
        <v>354</v>
      </c>
      <c r="J29717" s="20" t="s">
        <v>3</v>
      </c>
      <c r="K29717" s="7" t="n">
        <v>8</v>
      </c>
      <c r="L29717" s="7" t="n">
        <v>28</v>
      </c>
      <c r="M29717" s="20" t="s">
        <v>3</v>
      </c>
      <c r="N29717" s="53" t="n">
        <v>74</v>
      </c>
      <c r="O29717" s="7" t="n">
        <v>65</v>
      </c>
      <c r="P29717" s="20" t="s">
        <v>3</v>
      </c>
      <c r="Q29717" s="7" t="n">
        <v>0</v>
      </c>
      <c r="R29717" s="7" t="n">
        <v>1</v>
      </c>
      <c r="S29717" s="7" t="n">
        <v>3</v>
      </c>
      <c r="T29717" s="7" t="n">
        <v>9</v>
      </c>
      <c r="U29717" s="7" t="n">
        <v>28</v>
      </c>
      <c r="V29717" s="20" t="s">
        <v>3</v>
      </c>
      <c r="W29717" s="53" t="n">
        <v>74</v>
      </c>
      <c r="X29717" s="7" t="n">
        <v>65</v>
      </c>
      <c r="Y29717" s="20" t="s">
        <v>3</v>
      </c>
      <c r="Z29717" s="7" t="n">
        <v>0</v>
      </c>
      <c r="AA29717" s="7" t="n">
        <v>2</v>
      </c>
      <c r="AB29717" s="7" t="n">
        <v>3</v>
      </c>
      <c r="AC29717" s="7" t="n">
        <v>9</v>
      </c>
      <c r="AD29717" s="7" t="n">
        <v>1</v>
      </c>
      <c r="AE29717" s="13" t="n">
        <f t="normal" ca="1">A29721</f>
        <v>0</v>
      </c>
    </row>
    <row r="29718" spans="1:23">
      <c r="A29718" t="s">
        <v>4</v>
      </c>
      <c r="B29718" s="4" t="s">
        <v>5</v>
      </c>
      <c r="C29718" s="4" t="s">
        <v>7</v>
      </c>
      <c r="D29718" s="4" t="s">
        <v>8</v>
      </c>
      <c r="E29718" s="4" t="s">
        <v>8</v>
      </c>
      <c r="F29718" s="4" t="s">
        <v>9</v>
      </c>
    </row>
    <row r="29719" spans="1:23">
      <c r="A29719" t="n">
        <v>250843</v>
      </c>
      <c r="B29719" s="59" t="n">
        <v>47</v>
      </c>
      <c r="C29719" s="7" t="n">
        <v>61456</v>
      </c>
      <c r="D29719" s="7" t="n">
        <v>0</v>
      </c>
      <c r="E29719" s="7" t="n">
        <v>0</v>
      </c>
      <c r="F29719" s="7" t="s">
        <v>355</v>
      </c>
    </row>
    <row r="29720" spans="1:23">
      <c r="A29720" t="s">
        <v>4</v>
      </c>
      <c r="B29720" s="4" t="s">
        <v>5</v>
      </c>
      <c r="C29720" s="4" t="s">
        <v>8</v>
      </c>
      <c r="D29720" s="4" t="s">
        <v>7</v>
      </c>
      <c r="E29720" s="4" t="s">
        <v>13</v>
      </c>
    </row>
    <row r="29721" spans="1:23">
      <c r="A29721" t="n">
        <v>250856</v>
      </c>
      <c r="B29721" s="27" t="n">
        <v>58</v>
      </c>
      <c r="C29721" s="7" t="n">
        <v>0</v>
      </c>
      <c r="D29721" s="7" t="n">
        <v>300</v>
      </c>
      <c r="E29721" s="7" t="n">
        <v>1</v>
      </c>
    </row>
    <row r="29722" spans="1:23">
      <c r="A29722" t="s">
        <v>4</v>
      </c>
      <c r="B29722" s="4" t="s">
        <v>5</v>
      </c>
      <c r="C29722" s="4" t="s">
        <v>8</v>
      </c>
      <c r="D29722" s="4" t="s">
        <v>7</v>
      </c>
    </row>
    <row r="29723" spans="1:23">
      <c r="A29723" t="n">
        <v>250864</v>
      </c>
      <c r="B29723" s="27" t="n">
        <v>58</v>
      </c>
      <c r="C29723" s="7" t="n">
        <v>255</v>
      </c>
      <c r="D29723" s="7" t="n">
        <v>0</v>
      </c>
    </row>
    <row r="29724" spans="1:23">
      <c r="A29724" t="s">
        <v>4</v>
      </c>
      <c r="B29724" s="4" t="s">
        <v>5</v>
      </c>
      <c r="C29724" s="4" t="s">
        <v>8</v>
      </c>
      <c r="D29724" s="4" t="s">
        <v>8</v>
      </c>
      <c r="E29724" s="4" t="s">
        <v>8</v>
      </c>
      <c r="F29724" s="4" t="s">
        <v>8</v>
      </c>
    </row>
    <row r="29725" spans="1:23">
      <c r="A29725" t="n">
        <v>250868</v>
      </c>
      <c r="B29725" s="11" t="n">
        <v>14</v>
      </c>
      <c r="C29725" s="7" t="n">
        <v>0</v>
      </c>
      <c r="D29725" s="7" t="n">
        <v>0</v>
      </c>
      <c r="E29725" s="7" t="n">
        <v>0</v>
      </c>
      <c r="F29725" s="7" t="n">
        <v>64</v>
      </c>
    </row>
    <row r="29726" spans="1:23">
      <c r="A29726" t="s">
        <v>4</v>
      </c>
      <c r="B29726" s="4" t="s">
        <v>5</v>
      </c>
      <c r="C29726" s="4" t="s">
        <v>8</v>
      </c>
      <c r="D29726" s="4" t="s">
        <v>7</v>
      </c>
    </row>
    <row r="29727" spans="1:23">
      <c r="A29727" t="n">
        <v>250873</v>
      </c>
      <c r="B29727" s="23" t="n">
        <v>22</v>
      </c>
      <c r="C29727" s="7" t="n">
        <v>0</v>
      </c>
      <c r="D29727" s="7" t="n">
        <v>16462</v>
      </c>
    </row>
    <row r="29728" spans="1:23">
      <c r="A29728" t="s">
        <v>4</v>
      </c>
      <c r="B29728" s="4" t="s">
        <v>5</v>
      </c>
      <c r="C29728" s="4" t="s">
        <v>8</v>
      </c>
      <c r="D29728" s="4" t="s">
        <v>7</v>
      </c>
    </row>
    <row r="29729" spans="1:31">
      <c r="A29729" t="n">
        <v>250877</v>
      </c>
      <c r="B29729" s="27" t="n">
        <v>58</v>
      </c>
      <c r="C29729" s="7" t="n">
        <v>5</v>
      </c>
      <c r="D29729" s="7" t="n">
        <v>300</v>
      </c>
    </row>
    <row r="29730" spans="1:31">
      <c r="A29730" t="s">
        <v>4</v>
      </c>
      <c r="B29730" s="4" t="s">
        <v>5</v>
      </c>
      <c r="C29730" s="4" t="s">
        <v>13</v>
      </c>
      <c r="D29730" s="4" t="s">
        <v>7</v>
      </c>
    </row>
    <row r="29731" spans="1:31">
      <c r="A29731" t="n">
        <v>250881</v>
      </c>
      <c r="B29731" s="60" t="n">
        <v>103</v>
      </c>
      <c r="C29731" s="7" t="n">
        <v>0</v>
      </c>
      <c r="D29731" s="7" t="n">
        <v>300</v>
      </c>
    </row>
    <row r="29732" spans="1:31">
      <c r="A29732" t="s">
        <v>4</v>
      </c>
      <c r="B29732" s="4" t="s">
        <v>5</v>
      </c>
      <c r="C29732" s="4" t="s">
        <v>8</v>
      </c>
    </row>
    <row r="29733" spans="1:31">
      <c r="A29733" t="n">
        <v>250888</v>
      </c>
      <c r="B29733" s="61" t="n">
        <v>64</v>
      </c>
      <c r="C29733" s="7" t="n">
        <v>7</v>
      </c>
    </row>
    <row r="29734" spans="1:31">
      <c r="A29734" t="s">
        <v>4</v>
      </c>
      <c r="B29734" s="4" t="s">
        <v>5</v>
      </c>
      <c r="C29734" s="4" t="s">
        <v>8</v>
      </c>
      <c r="D29734" s="4" t="s">
        <v>7</v>
      </c>
    </row>
    <row r="29735" spans="1:31">
      <c r="A29735" t="n">
        <v>250890</v>
      </c>
      <c r="B29735" s="64" t="n">
        <v>72</v>
      </c>
      <c r="C29735" s="7" t="n">
        <v>5</v>
      </c>
      <c r="D29735" s="7" t="n">
        <v>0</v>
      </c>
    </row>
    <row r="29736" spans="1:31">
      <c r="A29736" t="s">
        <v>4</v>
      </c>
      <c r="B29736" s="4" t="s">
        <v>5</v>
      </c>
      <c r="C29736" s="4" t="s">
        <v>8</v>
      </c>
      <c r="D29736" s="20" t="s">
        <v>30</v>
      </c>
      <c r="E29736" s="4" t="s">
        <v>5</v>
      </c>
      <c r="F29736" s="4" t="s">
        <v>8</v>
      </c>
      <c r="G29736" s="4" t="s">
        <v>7</v>
      </c>
      <c r="H29736" s="20" t="s">
        <v>32</v>
      </c>
      <c r="I29736" s="4" t="s">
        <v>8</v>
      </c>
      <c r="J29736" s="4" t="s">
        <v>14</v>
      </c>
      <c r="K29736" s="4" t="s">
        <v>8</v>
      </c>
      <c r="L29736" s="4" t="s">
        <v>8</v>
      </c>
      <c r="M29736" s="4" t="s">
        <v>12</v>
      </c>
    </row>
    <row r="29737" spans="1:31">
      <c r="A29737" t="n">
        <v>250894</v>
      </c>
      <c r="B29737" s="12" t="n">
        <v>5</v>
      </c>
      <c r="C29737" s="7" t="n">
        <v>28</v>
      </c>
      <c r="D29737" s="20" t="s">
        <v>3</v>
      </c>
      <c r="E29737" s="10" t="n">
        <v>162</v>
      </c>
      <c r="F29737" s="7" t="n">
        <v>4</v>
      </c>
      <c r="G29737" s="7" t="n">
        <v>16462</v>
      </c>
      <c r="H29737" s="20" t="s">
        <v>3</v>
      </c>
      <c r="I29737" s="7" t="n">
        <v>0</v>
      </c>
      <c r="J29737" s="7" t="n">
        <v>1</v>
      </c>
      <c r="K29737" s="7" t="n">
        <v>2</v>
      </c>
      <c r="L29737" s="7" t="n">
        <v>1</v>
      </c>
      <c r="M29737" s="13" t="n">
        <f t="normal" ca="1">A29743</f>
        <v>0</v>
      </c>
    </row>
    <row r="29738" spans="1:31">
      <c r="A29738" t="s">
        <v>4</v>
      </c>
      <c r="B29738" s="4" t="s">
        <v>5</v>
      </c>
      <c r="C29738" s="4" t="s">
        <v>8</v>
      </c>
      <c r="D29738" s="4" t="s">
        <v>9</v>
      </c>
    </row>
    <row r="29739" spans="1:31">
      <c r="A29739" t="n">
        <v>250911</v>
      </c>
      <c r="B29739" s="9" t="n">
        <v>2</v>
      </c>
      <c r="C29739" s="7" t="n">
        <v>10</v>
      </c>
      <c r="D29739" s="7" t="s">
        <v>356</v>
      </c>
    </row>
    <row r="29740" spans="1:31">
      <c r="A29740" t="s">
        <v>4</v>
      </c>
      <c r="B29740" s="4" t="s">
        <v>5</v>
      </c>
      <c r="C29740" s="4" t="s">
        <v>7</v>
      </c>
    </row>
    <row r="29741" spans="1:31">
      <c r="A29741" t="n">
        <v>250928</v>
      </c>
      <c r="B29741" s="25" t="n">
        <v>16</v>
      </c>
      <c r="C29741" s="7" t="n">
        <v>0</v>
      </c>
    </row>
    <row r="29742" spans="1:31">
      <c r="A29742" t="s">
        <v>4</v>
      </c>
      <c r="B29742" s="4" t="s">
        <v>5</v>
      </c>
      <c r="C29742" s="4" t="s">
        <v>8</v>
      </c>
      <c r="D29742" s="4" t="s">
        <v>7</v>
      </c>
      <c r="E29742" s="4" t="s">
        <v>8</v>
      </c>
      <c r="F29742" s="4" t="s">
        <v>9</v>
      </c>
    </row>
    <row r="29743" spans="1:31">
      <c r="A29743" t="n">
        <v>250931</v>
      </c>
      <c r="B29743" s="65" t="n">
        <v>39</v>
      </c>
      <c r="C29743" s="7" t="n">
        <v>10</v>
      </c>
      <c r="D29743" s="7" t="n">
        <v>65533</v>
      </c>
      <c r="E29743" s="7" t="n">
        <v>203</v>
      </c>
      <c r="F29743" s="7" t="s">
        <v>1427</v>
      </c>
    </row>
    <row r="29744" spans="1:31">
      <c r="A29744" t="s">
        <v>4</v>
      </c>
      <c r="B29744" s="4" t="s">
        <v>5</v>
      </c>
      <c r="C29744" s="4" t="s">
        <v>8</v>
      </c>
      <c r="D29744" s="4" t="s">
        <v>7</v>
      </c>
      <c r="E29744" s="4" t="s">
        <v>8</v>
      </c>
      <c r="F29744" s="4" t="s">
        <v>9</v>
      </c>
    </row>
    <row r="29745" spans="1:13">
      <c r="A29745" t="n">
        <v>250955</v>
      </c>
      <c r="B29745" s="65" t="n">
        <v>39</v>
      </c>
      <c r="C29745" s="7" t="n">
        <v>10</v>
      </c>
      <c r="D29745" s="7" t="n">
        <v>65533</v>
      </c>
      <c r="E29745" s="7" t="n">
        <v>204</v>
      </c>
      <c r="F29745" s="7" t="s">
        <v>1454</v>
      </c>
    </row>
    <row r="29746" spans="1:13">
      <c r="A29746" t="s">
        <v>4</v>
      </c>
      <c r="B29746" s="4" t="s">
        <v>5</v>
      </c>
      <c r="C29746" s="4" t="s">
        <v>7</v>
      </c>
      <c r="D29746" s="4" t="s">
        <v>14</v>
      </c>
    </row>
    <row r="29747" spans="1:13">
      <c r="A29747" t="n">
        <v>250979</v>
      </c>
      <c r="B29747" s="30" t="n">
        <v>43</v>
      </c>
      <c r="C29747" s="7" t="n">
        <v>61456</v>
      </c>
      <c r="D29747" s="7" t="n">
        <v>1</v>
      </c>
    </row>
    <row r="29748" spans="1:13">
      <c r="A29748" t="s">
        <v>4</v>
      </c>
      <c r="B29748" s="4" t="s">
        <v>5</v>
      </c>
      <c r="C29748" s="4" t="s">
        <v>7</v>
      </c>
      <c r="D29748" s="4" t="s">
        <v>9</v>
      </c>
      <c r="E29748" s="4" t="s">
        <v>9</v>
      </c>
      <c r="F29748" s="4" t="s">
        <v>9</v>
      </c>
      <c r="G29748" s="4" t="s">
        <v>8</v>
      </c>
      <c r="H29748" s="4" t="s">
        <v>14</v>
      </c>
      <c r="I29748" s="4" t="s">
        <v>13</v>
      </c>
      <c r="J29748" s="4" t="s">
        <v>13</v>
      </c>
      <c r="K29748" s="4" t="s">
        <v>13</v>
      </c>
      <c r="L29748" s="4" t="s">
        <v>13</v>
      </c>
      <c r="M29748" s="4" t="s">
        <v>13</v>
      </c>
      <c r="N29748" s="4" t="s">
        <v>13</v>
      </c>
      <c r="O29748" s="4" t="s">
        <v>13</v>
      </c>
      <c r="P29748" s="4" t="s">
        <v>9</v>
      </c>
      <c r="Q29748" s="4" t="s">
        <v>9</v>
      </c>
      <c r="R29748" s="4" t="s">
        <v>14</v>
      </c>
      <c r="S29748" s="4" t="s">
        <v>8</v>
      </c>
      <c r="T29748" s="4" t="s">
        <v>14</v>
      </c>
      <c r="U29748" s="4" t="s">
        <v>14</v>
      </c>
      <c r="V29748" s="4" t="s">
        <v>7</v>
      </c>
    </row>
    <row r="29749" spans="1:13">
      <c r="A29749" t="n">
        <v>250986</v>
      </c>
      <c r="B29749" s="66" t="n">
        <v>19</v>
      </c>
      <c r="C29749" s="7" t="n">
        <v>13</v>
      </c>
      <c r="D29749" s="7" t="s">
        <v>449</v>
      </c>
      <c r="E29749" s="7" t="s">
        <v>241</v>
      </c>
      <c r="F29749" s="7" t="s">
        <v>15</v>
      </c>
      <c r="G29749" s="7" t="n">
        <v>0</v>
      </c>
      <c r="H29749" s="7" t="n">
        <v>1</v>
      </c>
      <c r="I29749" s="7" t="n">
        <v>0</v>
      </c>
      <c r="J29749" s="7" t="n">
        <v>0</v>
      </c>
      <c r="K29749" s="7" t="n">
        <v>0</v>
      </c>
      <c r="L29749" s="7" t="n">
        <v>0</v>
      </c>
      <c r="M29749" s="7" t="n">
        <v>1</v>
      </c>
      <c r="N29749" s="7" t="n">
        <v>1.60000002384186</v>
      </c>
      <c r="O29749" s="7" t="n">
        <v>0.0900000035762787</v>
      </c>
      <c r="P29749" s="7" t="s">
        <v>15</v>
      </c>
      <c r="Q29749" s="7" t="s">
        <v>15</v>
      </c>
      <c r="R29749" s="7" t="n">
        <v>-1</v>
      </c>
      <c r="S29749" s="7" t="n">
        <v>0</v>
      </c>
      <c r="T29749" s="7" t="n">
        <v>0</v>
      </c>
      <c r="U29749" s="7" t="n">
        <v>0</v>
      </c>
      <c r="V29749" s="7" t="n">
        <v>0</v>
      </c>
    </row>
    <row r="29750" spans="1:13">
      <c r="A29750" t="s">
        <v>4</v>
      </c>
      <c r="B29750" s="4" t="s">
        <v>5</v>
      </c>
      <c r="C29750" s="4" t="s">
        <v>7</v>
      </c>
      <c r="D29750" s="4" t="s">
        <v>9</v>
      </c>
      <c r="E29750" s="4" t="s">
        <v>9</v>
      </c>
      <c r="F29750" s="4" t="s">
        <v>9</v>
      </c>
      <c r="G29750" s="4" t="s">
        <v>8</v>
      </c>
      <c r="H29750" s="4" t="s">
        <v>14</v>
      </c>
      <c r="I29750" s="4" t="s">
        <v>13</v>
      </c>
      <c r="J29750" s="4" t="s">
        <v>13</v>
      </c>
      <c r="K29750" s="4" t="s">
        <v>13</v>
      </c>
      <c r="L29750" s="4" t="s">
        <v>13</v>
      </c>
      <c r="M29750" s="4" t="s">
        <v>13</v>
      </c>
      <c r="N29750" s="4" t="s">
        <v>13</v>
      </c>
      <c r="O29750" s="4" t="s">
        <v>13</v>
      </c>
      <c r="P29750" s="4" t="s">
        <v>9</v>
      </c>
      <c r="Q29750" s="4" t="s">
        <v>9</v>
      </c>
      <c r="R29750" s="4" t="s">
        <v>14</v>
      </c>
      <c r="S29750" s="4" t="s">
        <v>8</v>
      </c>
      <c r="T29750" s="4" t="s">
        <v>14</v>
      </c>
      <c r="U29750" s="4" t="s">
        <v>14</v>
      </c>
      <c r="V29750" s="4" t="s">
        <v>7</v>
      </c>
    </row>
    <row r="29751" spans="1:13">
      <c r="A29751" t="n">
        <v>251069</v>
      </c>
      <c r="B29751" s="66" t="n">
        <v>19</v>
      </c>
      <c r="C29751" s="7" t="n">
        <v>12</v>
      </c>
      <c r="D29751" s="7" t="s">
        <v>675</v>
      </c>
      <c r="E29751" s="7" t="s">
        <v>676</v>
      </c>
      <c r="F29751" s="7" t="s">
        <v>15</v>
      </c>
      <c r="G29751" s="7" t="n">
        <v>0</v>
      </c>
      <c r="H29751" s="7" t="n">
        <v>1</v>
      </c>
      <c r="I29751" s="7" t="n">
        <v>0</v>
      </c>
      <c r="J29751" s="7" t="n">
        <v>0</v>
      </c>
      <c r="K29751" s="7" t="n">
        <v>0</v>
      </c>
      <c r="L29751" s="7" t="n">
        <v>0</v>
      </c>
      <c r="M29751" s="7" t="n">
        <v>1</v>
      </c>
      <c r="N29751" s="7" t="n">
        <v>1.60000002384186</v>
      </c>
      <c r="O29751" s="7" t="n">
        <v>0.0900000035762787</v>
      </c>
      <c r="P29751" s="7" t="s">
        <v>15</v>
      </c>
      <c r="Q29751" s="7" t="s">
        <v>15</v>
      </c>
      <c r="R29751" s="7" t="n">
        <v>-1</v>
      </c>
      <c r="S29751" s="7" t="n">
        <v>0</v>
      </c>
      <c r="T29751" s="7" t="n">
        <v>0</v>
      </c>
      <c r="U29751" s="7" t="n">
        <v>0</v>
      </c>
      <c r="V29751" s="7" t="n">
        <v>0</v>
      </c>
    </row>
    <row r="29752" spans="1:13">
      <c r="A29752" t="s">
        <v>4</v>
      </c>
      <c r="B29752" s="4" t="s">
        <v>5</v>
      </c>
      <c r="C29752" s="4" t="s">
        <v>7</v>
      </c>
      <c r="D29752" s="4" t="s">
        <v>9</v>
      </c>
      <c r="E29752" s="4" t="s">
        <v>9</v>
      </c>
      <c r="F29752" s="4" t="s">
        <v>9</v>
      </c>
      <c r="G29752" s="4" t="s">
        <v>8</v>
      </c>
      <c r="H29752" s="4" t="s">
        <v>14</v>
      </c>
      <c r="I29752" s="4" t="s">
        <v>13</v>
      </c>
      <c r="J29752" s="4" t="s">
        <v>13</v>
      </c>
      <c r="K29752" s="4" t="s">
        <v>13</v>
      </c>
      <c r="L29752" s="4" t="s">
        <v>13</v>
      </c>
      <c r="M29752" s="4" t="s">
        <v>13</v>
      </c>
      <c r="N29752" s="4" t="s">
        <v>13</v>
      </c>
      <c r="O29752" s="4" t="s">
        <v>13</v>
      </c>
      <c r="P29752" s="4" t="s">
        <v>9</v>
      </c>
      <c r="Q29752" s="4" t="s">
        <v>9</v>
      </c>
      <c r="R29752" s="4" t="s">
        <v>14</v>
      </c>
      <c r="S29752" s="4" t="s">
        <v>8</v>
      </c>
      <c r="T29752" s="4" t="s">
        <v>14</v>
      </c>
      <c r="U29752" s="4" t="s">
        <v>14</v>
      </c>
      <c r="V29752" s="4" t="s">
        <v>7</v>
      </c>
    </row>
    <row r="29753" spans="1:13">
      <c r="A29753" t="n">
        <v>251141</v>
      </c>
      <c r="B29753" s="66" t="n">
        <v>19</v>
      </c>
      <c r="C29753" s="7" t="n">
        <v>17</v>
      </c>
      <c r="D29753" s="7" t="s">
        <v>1370</v>
      </c>
      <c r="E29753" s="7" t="s">
        <v>1371</v>
      </c>
      <c r="F29753" s="7" t="s">
        <v>15</v>
      </c>
      <c r="G29753" s="7" t="n">
        <v>0</v>
      </c>
      <c r="H29753" s="7" t="n">
        <v>1</v>
      </c>
      <c r="I29753" s="7" t="n">
        <v>0</v>
      </c>
      <c r="J29753" s="7" t="n">
        <v>0</v>
      </c>
      <c r="K29753" s="7" t="n">
        <v>0</v>
      </c>
      <c r="L29753" s="7" t="n">
        <v>0</v>
      </c>
      <c r="M29753" s="7" t="n">
        <v>1</v>
      </c>
      <c r="N29753" s="7" t="n">
        <v>1.60000002384186</v>
      </c>
      <c r="O29753" s="7" t="n">
        <v>0.0900000035762787</v>
      </c>
      <c r="P29753" s="7" t="s">
        <v>15</v>
      </c>
      <c r="Q29753" s="7" t="s">
        <v>15</v>
      </c>
      <c r="R29753" s="7" t="n">
        <v>-1</v>
      </c>
      <c r="S29753" s="7" t="n">
        <v>0</v>
      </c>
      <c r="T29753" s="7" t="n">
        <v>0</v>
      </c>
      <c r="U29753" s="7" t="n">
        <v>0</v>
      </c>
      <c r="V29753" s="7" t="n">
        <v>0</v>
      </c>
    </row>
    <row r="29754" spans="1:13">
      <c r="A29754" t="s">
        <v>4</v>
      </c>
      <c r="B29754" s="4" t="s">
        <v>5</v>
      </c>
      <c r="C29754" s="4" t="s">
        <v>7</v>
      </c>
      <c r="D29754" s="4" t="s">
        <v>9</v>
      </c>
      <c r="E29754" s="4" t="s">
        <v>9</v>
      </c>
      <c r="F29754" s="4" t="s">
        <v>9</v>
      </c>
      <c r="G29754" s="4" t="s">
        <v>8</v>
      </c>
      <c r="H29754" s="4" t="s">
        <v>14</v>
      </c>
      <c r="I29754" s="4" t="s">
        <v>13</v>
      </c>
      <c r="J29754" s="4" t="s">
        <v>13</v>
      </c>
      <c r="K29754" s="4" t="s">
        <v>13</v>
      </c>
      <c r="L29754" s="4" t="s">
        <v>13</v>
      </c>
      <c r="M29754" s="4" t="s">
        <v>13</v>
      </c>
      <c r="N29754" s="4" t="s">
        <v>13</v>
      </c>
      <c r="O29754" s="4" t="s">
        <v>13</v>
      </c>
      <c r="P29754" s="4" t="s">
        <v>9</v>
      </c>
      <c r="Q29754" s="4" t="s">
        <v>9</v>
      </c>
      <c r="R29754" s="4" t="s">
        <v>14</v>
      </c>
      <c r="S29754" s="4" t="s">
        <v>8</v>
      </c>
      <c r="T29754" s="4" t="s">
        <v>14</v>
      </c>
      <c r="U29754" s="4" t="s">
        <v>14</v>
      </c>
      <c r="V29754" s="4" t="s">
        <v>7</v>
      </c>
    </row>
    <row r="29755" spans="1:13">
      <c r="A29755" t="n">
        <v>251210</v>
      </c>
      <c r="B29755" s="66" t="n">
        <v>19</v>
      </c>
      <c r="C29755" s="7" t="n">
        <v>107</v>
      </c>
      <c r="D29755" s="7" t="s">
        <v>827</v>
      </c>
      <c r="E29755" s="7" t="s">
        <v>251</v>
      </c>
      <c r="F29755" s="7" t="s">
        <v>15</v>
      </c>
      <c r="G29755" s="7" t="n">
        <v>0</v>
      </c>
      <c r="H29755" s="7" t="n">
        <v>1</v>
      </c>
      <c r="I29755" s="7" t="n">
        <v>0</v>
      </c>
      <c r="J29755" s="7" t="n">
        <v>0</v>
      </c>
      <c r="K29755" s="7" t="n">
        <v>0</v>
      </c>
      <c r="L29755" s="7" t="n">
        <v>0</v>
      </c>
      <c r="M29755" s="7" t="n">
        <v>1</v>
      </c>
      <c r="N29755" s="7" t="n">
        <v>1.60000002384186</v>
      </c>
      <c r="O29755" s="7" t="n">
        <v>0.0900000035762787</v>
      </c>
      <c r="P29755" s="7" t="s">
        <v>15</v>
      </c>
      <c r="Q29755" s="7" t="s">
        <v>15</v>
      </c>
      <c r="R29755" s="7" t="n">
        <v>-1</v>
      </c>
      <c r="S29755" s="7" t="n">
        <v>0</v>
      </c>
      <c r="T29755" s="7" t="n">
        <v>0</v>
      </c>
      <c r="U29755" s="7" t="n">
        <v>0</v>
      </c>
      <c r="V29755" s="7" t="n">
        <v>0</v>
      </c>
    </row>
    <row r="29756" spans="1:13">
      <c r="A29756" t="s">
        <v>4</v>
      </c>
      <c r="B29756" s="4" t="s">
        <v>5</v>
      </c>
      <c r="C29756" s="4" t="s">
        <v>7</v>
      </c>
      <c r="D29756" s="4" t="s">
        <v>9</v>
      </c>
      <c r="E29756" s="4" t="s">
        <v>9</v>
      </c>
      <c r="F29756" s="4" t="s">
        <v>9</v>
      </c>
      <c r="G29756" s="4" t="s">
        <v>8</v>
      </c>
      <c r="H29756" s="4" t="s">
        <v>14</v>
      </c>
      <c r="I29756" s="4" t="s">
        <v>13</v>
      </c>
      <c r="J29756" s="4" t="s">
        <v>13</v>
      </c>
      <c r="K29756" s="4" t="s">
        <v>13</v>
      </c>
      <c r="L29756" s="4" t="s">
        <v>13</v>
      </c>
      <c r="M29756" s="4" t="s">
        <v>13</v>
      </c>
      <c r="N29756" s="4" t="s">
        <v>13</v>
      </c>
      <c r="O29756" s="4" t="s">
        <v>13</v>
      </c>
      <c r="P29756" s="4" t="s">
        <v>9</v>
      </c>
      <c r="Q29756" s="4" t="s">
        <v>9</v>
      </c>
      <c r="R29756" s="4" t="s">
        <v>14</v>
      </c>
      <c r="S29756" s="4" t="s">
        <v>8</v>
      </c>
      <c r="T29756" s="4" t="s">
        <v>14</v>
      </c>
      <c r="U29756" s="4" t="s">
        <v>14</v>
      </c>
      <c r="V29756" s="4" t="s">
        <v>7</v>
      </c>
    </row>
    <row r="29757" spans="1:13">
      <c r="A29757" t="n">
        <v>251293</v>
      </c>
      <c r="B29757" s="66" t="n">
        <v>19</v>
      </c>
      <c r="C29757" s="7" t="n">
        <v>108</v>
      </c>
      <c r="D29757" s="7" t="s">
        <v>577</v>
      </c>
      <c r="E29757" s="7" t="s">
        <v>261</v>
      </c>
      <c r="F29757" s="7" t="s">
        <v>15</v>
      </c>
      <c r="G29757" s="7" t="n">
        <v>0</v>
      </c>
      <c r="H29757" s="7" t="n">
        <v>1</v>
      </c>
      <c r="I29757" s="7" t="n">
        <v>0</v>
      </c>
      <c r="J29757" s="7" t="n">
        <v>0</v>
      </c>
      <c r="K29757" s="7" t="n">
        <v>0</v>
      </c>
      <c r="L29757" s="7" t="n">
        <v>0</v>
      </c>
      <c r="M29757" s="7" t="n">
        <v>1</v>
      </c>
      <c r="N29757" s="7" t="n">
        <v>1.60000002384186</v>
      </c>
      <c r="O29757" s="7" t="n">
        <v>0.0900000035762787</v>
      </c>
      <c r="P29757" s="7" t="s">
        <v>15</v>
      </c>
      <c r="Q29757" s="7" t="s">
        <v>15</v>
      </c>
      <c r="R29757" s="7" t="n">
        <v>-1</v>
      </c>
      <c r="S29757" s="7" t="n">
        <v>0</v>
      </c>
      <c r="T29757" s="7" t="n">
        <v>0</v>
      </c>
      <c r="U29757" s="7" t="n">
        <v>0</v>
      </c>
      <c r="V29757" s="7" t="n">
        <v>0</v>
      </c>
    </row>
    <row r="29758" spans="1:13">
      <c r="A29758" t="s">
        <v>4</v>
      </c>
      <c r="B29758" s="4" t="s">
        <v>5</v>
      </c>
      <c r="C29758" s="4" t="s">
        <v>7</v>
      </c>
      <c r="D29758" s="4" t="s">
        <v>9</v>
      </c>
      <c r="E29758" s="4" t="s">
        <v>9</v>
      </c>
      <c r="F29758" s="4" t="s">
        <v>9</v>
      </c>
      <c r="G29758" s="4" t="s">
        <v>8</v>
      </c>
      <c r="H29758" s="4" t="s">
        <v>14</v>
      </c>
      <c r="I29758" s="4" t="s">
        <v>13</v>
      </c>
      <c r="J29758" s="4" t="s">
        <v>13</v>
      </c>
      <c r="K29758" s="4" t="s">
        <v>13</v>
      </c>
      <c r="L29758" s="4" t="s">
        <v>13</v>
      </c>
      <c r="M29758" s="4" t="s">
        <v>13</v>
      </c>
      <c r="N29758" s="4" t="s">
        <v>13</v>
      </c>
      <c r="O29758" s="4" t="s">
        <v>13</v>
      </c>
      <c r="P29758" s="4" t="s">
        <v>9</v>
      </c>
      <c r="Q29758" s="4" t="s">
        <v>9</v>
      </c>
      <c r="R29758" s="4" t="s">
        <v>14</v>
      </c>
      <c r="S29758" s="4" t="s">
        <v>8</v>
      </c>
      <c r="T29758" s="4" t="s">
        <v>14</v>
      </c>
      <c r="U29758" s="4" t="s">
        <v>14</v>
      </c>
      <c r="V29758" s="4" t="s">
        <v>7</v>
      </c>
    </row>
    <row r="29759" spans="1:13">
      <c r="A29759" t="n">
        <v>251370</v>
      </c>
      <c r="B29759" s="66" t="n">
        <v>19</v>
      </c>
      <c r="C29759" s="7" t="n">
        <v>90</v>
      </c>
      <c r="D29759" s="7" t="s">
        <v>785</v>
      </c>
      <c r="E29759" s="7" t="s">
        <v>255</v>
      </c>
      <c r="F29759" s="7" t="s">
        <v>15</v>
      </c>
      <c r="G29759" s="7" t="n">
        <v>0</v>
      </c>
      <c r="H29759" s="7" t="n">
        <v>1</v>
      </c>
      <c r="I29759" s="7" t="n">
        <v>0</v>
      </c>
      <c r="J29759" s="7" t="n">
        <v>0</v>
      </c>
      <c r="K29759" s="7" t="n">
        <v>0</v>
      </c>
      <c r="L29759" s="7" t="n">
        <v>0</v>
      </c>
      <c r="M29759" s="7" t="n">
        <v>1</v>
      </c>
      <c r="N29759" s="7" t="n">
        <v>1.60000002384186</v>
      </c>
      <c r="O29759" s="7" t="n">
        <v>0.0900000035762787</v>
      </c>
      <c r="P29759" s="7" t="s">
        <v>15</v>
      </c>
      <c r="Q29759" s="7" t="s">
        <v>15</v>
      </c>
      <c r="R29759" s="7" t="n">
        <v>-1</v>
      </c>
      <c r="S29759" s="7" t="n">
        <v>0</v>
      </c>
      <c r="T29759" s="7" t="n">
        <v>0</v>
      </c>
      <c r="U29759" s="7" t="n">
        <v>0</v>
      </c>
      <c r="V29759" s="7" t="n">
        <v>0</v>
      </c>
    </row>
    <row r="29760" spans="1:13">
      <c r="A29760" t="s">
        <v>4</v>
      </c>
      <c r="B29760" s="4" t="s">
        <v>5</v>
      </c>
      <c r="C29760" s="4" t="s">
        <v>7</v>
      </c>
      <c r="D29760" s="4" t="s">
        <v>9</v>
      </c>
      <c r="E29760" s="4" t="s">
        <v>9</v>
      </c>
      <c r="F29760" s="4" t="s">
        <v>9</v>
      </c>
      <c r="G29760" s="4" t="s">
        <v>8</v>
      </c>
      <c r="H29760" s="4" t="s">
        <v>14</v>
      </c>
      <c r="I29760" s="4" t="s">
        <v>13</v>
      </c>
      <c r="J29760" s="4" t="s">
        <v>13</v>
      </c>
      <c r="K29760" s="4" t="s">
        <v>13</v>
      </c>
      <c r="L29760" s="4" t="s">
        <v>13</v>
      </c>
      <c r="M29760" s="4" t="s">
        <v>13</v>
      </c>
      <c r="N29760" s="4" t="s">
        <v>13</v>
      </c>
      <c r="O29760" s="4" t="s">
        <v>13</v>
      </c>
      <c r="P29760" s="4" t="s">
        <v>9</v>
      </c>
      <c r="Q29760" s="4" t="s">
        <v>9</v>
      </c>
      <c r="R29760" s="4" t="s">
        <v>14</v>
      </c>
      <c r="S29760" s="4" t="s">
        <v>8</v>
      </c>
      <c r="T29760" s="4" t="s">
        <v>14</v>
      </c>
      <c r="U29760" s="4" t="s">
        <v>14</v>
      </c>
      <c r="V29760" s="4" t="s">
        <v>7</v>
      </c>
    </row>
    <row r="29761" spans="1:22">
      <c r="A29761" t="n">
        <v>251454</v>
      </c>
      <c r="B29761" s="66" t="n">
        <v>19</v>
      </c>
      <c r="C29761" s="7" t="n">
        <v>94</v>
      </c>
      <c r="D29761" s="7" t="s">
        <v>968</v>
      </c>
      <c r="E29761" s="7" t="s">
        <v>257</v>
      </c>
      <c r="F29761" s="7" t="s">
        <v>15</v>
      </c>
      <c r="G29761" s="7" t="n">
        <v>0</v>
      </c>
      <c r="H29761" s="7" t="n">
        <v>1</v>
      </c>
      <c r="I29761" s="7" t="n">
        <v>0</v>
      </c>
      <c r="J29761" s="7" t="n">
        <v>0</v>
      </c>
      <c r="K29761" s="7" t="n">
        <v>0</v>
      </c>
      <c r="L29761" s="7" t="n">
        <v>0</v>
      </c>
      <c r="M29761" s="7" t="n">
        <v>1</v>
      </c>
      <c r="N29761" s="7" t="n">
        <v>1.60000002384186</v>
      </c>
      <c r="O29761" s="7" t="n">
        <v>0.0900000035762787</v>
      </c>
      <c r="P29761" s="7" t="s">
        <v>15</v>
      </c>
      <c r="Q29761" s="7" t="s">
        <v>15</v>
      </c>
      <c r="R29761" s="7" t="n">
        <v>-1</v>
      </c>
      <c r="S29761" s="7" t="n">
        <v>0</v>
      </c>
      <c r="T29761" s="7" t="n">
        <v>0</v>
      </c>
      <c r="U29761" s="7" t="n">
        <v>0</v>
      </c>
      <c r="V29761" s="7" t="n">
        <v>0</v>
      </c>
    </row>
    <row r="29762" spans="1:22">
      <c r="A29762" t="s">
        <v>4</v>
      </c>
      <c r="B29762" s="4" t="s">
        <v>5</v>
      </c>
      <c r="C29762" s="4" t="s">
        <v>7</v>
      </c>
      <c r="D29762" s="4" t="s">
        <v>9</v>
      </c>
      <c r="E29762" s="4" t="s">
        <v>9</v>
      </c>
      <c r="F29762" s="4" t="s">
        <v>9</v>
      </c>
      <c r="G29762" s="4" t="s">
        <v>8</v>
      </c>
      <c r="H29762" s="4" t="s">
        <v>14</v>
      </c>
      <c r="I29762" s="4" t="s">
        <v>13</v>
      </c>
      <c r="J29762" s="4" t="s">
        <v>13</v>
      </c>
      <c r="K29762" s="4" t="s">
        <v>13</v>
      </c>
      <c r="L29762" s="4" t="s">
        <v>13</v>
      </c>
      <c r="M29762" s="4" t="s">
        <v>13</v>
      </c>
      <c r="N29762" s="4" t="s">
        <v>13</v>
      </c>
      <c r="O29762" s="4" t="s">
        <v>13</v>
      </c>
      <c r="P29762" s="4" t="s">
        <v>9</v>
      </c>
      <c r="Q29762" s="4" t="s">
        <v>9</v>
      </c>
      <c r="R29762" s="4" t="s">
        <v>14</v>
      </c>
      <c r="S29762" s="4" t="s">
        <v>8</v>
      </c>
      <c r="T29762" s="4" t="s">
        <v>14</v>
      </c>
      <c r="U29762" s="4" t="s">
        <v>14</v>
      </c>
      <c r="V29762" s="4" t="s">
        <v>7</v>
      </c>
    </row>
    <row r="29763" spans="1:22">
      <c r="A29763" t="n">
        <v>251542</v>
      </c>
      <c r="B29763" s="66" t="n">
        <v>19</v>
      </c>
      <c r="C29763" s="7" t="n">
        <v>106</v>
      </c>
      <c r="D29763" s="7" t="s">
        <v>574</v>
      </c>
      <c r="E29763" s="7" t="s">
        <v>247</v>
      </c>
      <c r="F29763" s="7" t="s">
        <v>15</v>
      </c>
      <c r="G29763" s="7" t="n">
        <v>0</v>
      </c>
      <c r="H29763" s="7" t="n">
        <v>1</v>
      </c>
      <c r="I29763" s="7" t="n">
        <v>0</v>
      </c>
      <c r="J29763" s="7" t="n">
        <v>0</v>
      </c>
      <c r="K29763" s="7" t="n">
        <v>0</v>
      </c>
      <c r="L29763" s="7" t="n">
        <v>0</v>
      </c>
      <c r="M29763" s="7" t="n">
        <v>1</v>
      </c>
      <c r="N29763" s="7" t="n">
        <v>1.60000002384186</v>
      </c>
      <c r="O29763" s="7" t="n">
        <v>0.0900000035762787</v>
      </c>
      <c r="P29763" s="7" t="s">
        <v>15</v>
      </c>
      <c r="Q29763" s="7" t="s">
        <v>15</v>
      </c>
      <c r="R29763" s="7" t="n">
        <v>-1</v>
      </c>
      <c r="S29763" s="7" t="n">
        <v>0</v>
      </c>
      <c r="T29763" s="7" t="n">
        <v>0</v>
      </c>
      <c r="U29763" s="7" t="n">
        <v>0</v>
      </c>
      <c r="V29763" s="7" t="n">
        <v>0</v>
      </c>
    </row>
    <row r="29764" spans="1:22">
      <c r="A29764" t="s">
        <v>4</v>
      </c>
      <c r="B29764" s="4" t="s">
        <v>5</v>
      </c>
      <c r="C29764" s="4" t="s">
        <v>7</v>
      </c>
      <c r="D29764" s="4" t="s">
        <v>9</v>
      </c>
      <c r="E29764" s="4" t="s">
        <v>9</v>
      </c>
      <c r="F29764" s="4" t="s">
        <v>9</v>
      </c>
      <c r="G29764" s="4" t="s">
        <v>8</v>
      </c>
      <c r="H29764" s="4" t="s">
        <v>14</v>
      </c>
      <c r="I29764" s="4" t="s">
        <v>13</v>
      </c>
      <c r="J29764" s="4" t="s">
        <v>13</v>
      </c>
      <c r="K29764" s="4" t="s">
        <v>13</v>
      </c>
      <c r="L29764" s="4" t="s">
        <v>13</v>
      </c>
      <c r="M29764" s="4" t="s">
        <v>13</v>
      </c>
      <c r="N29764" s="4" t="s">
        <v>13</v>
      </c>
      <c r="O29764" s="4" t="s">
        <v>13</v>
      </c>
      <c r="P29764" s="4" t="s">
        <v>9</v>
      </c>
      <c r="Q29764" s="4" t="s">
        <v>9</v>
      </c>
      <c r="R29764" s="4" t="s">
        <v>14</v>
      </c>
      <c r="S29764" s="4" t="s">
        <v>8</v>
      </c>
      <c r="T29764" s="4" t="s">
        <v>14</v>
      </c>
      <c r="U29764" s="4" t="s">
        <v>14</v>
      </c>
      <c r="V29764" s="4" t="s">
        <v>7</v>
      </c>
    </row>
    <row r="29765" spans="1:22">
      <c r="A29765" t="n">
        <v>251619</v>
      </c>
      <c r="B29765" s="66" t="n">
        <v>19</v>
      </c>
      <c r="C29765" s="7" t="n">
        <v>1600</v>
      </c>
      <c r="D29765" s="7" t="s">
        <v>1372</v>
      </c>
      <c r="E29765" s="7" t="s">
        <v>1373</v>
      </c>
      <c r="F29765" s="7" t="s">
        <v>15</v>
      </c>
      <c r="G29765" s="7" t="n">
        <v>0</v>
      </c>
      <c r="H29765" s="7" t="n">
        <v>1</v>
      </c>
      <c r="I29765" s="7" t="n">
        <v>0</v>
      </c>
      <c r="J29765" s="7" t="n">
        <v>0</v>
      </c>
      <c r="K29765" s="7" t="n">
        <v>0</v>
      </c>
      <c r="L29765" s="7" t="n">
        <v>0</v>
      </c>
      <c r="M29765" s="7" t="n">
        <v>1</v>
      </c>
      <c r="N29765" s="7" t="n">
        <v>1.60000002384186</v>
      </c>
      <c r="O29765" s="7" t="n">
        <v>0.0900000035762787</v>
      </c>
      <c r="P29765" s="7" t="s">
        <v>15</v>
      </c>
      <c r="Q29765" s="7" t="s">
        <v>15</v>
      </c>
      <c r="R29765" s="7" t="n">
        <v>-1</v>
      </c>
      <c r="S29765" s="7" t="n">
        <v>0</v>
      </c>
      <c r="T29765" s="7" t="n">
        <v>0</v>
      </c>
      <c r="U29765" s="7" t="n">
        <v>0</v>
      </c>
      <c r="V29765" s="7" t="n">
        <v>0</v>
      </c>
    </row>
    <row r="29766" spans="1:22">
      <c r="A29766" t="s">
        <v>4</v>
      </c>
      <c r="B29766" s="4" t="s">
        <v>5</v>
      </c>
      <c r="C29766" s="4" t="s">
        <v>7</v>
      </c>
      <c r="D29766" s="4" t="s">
        <v>8</v>
      </c>
      <c r="E29766" s="4" t="s">
        <v>8</v>
      </c>
      <c r="F29766" s="4" t="s">
        <v>9</v>
      </c>
    </row>
    <row r="29767" spans="1:22">
      <c r="A29767" t="n">
        <v>251688</v>
      </c>
      <c r="B29767" s="22" t="n">
        <v>20</v>
      </c>
      <c r="C29767" s="7" t="n">
        <v>0</v>
      </c>
      <c r="D29767" s="7" t="n">
        <v>3</v>
      </c>
      <c r="E29767" s="7" t="n">
        <v>10</v>
      </c>
      <c r="F29767" s="7" t="s">
        <v>96</v>
      </c>
    </row>
    <row r="29768" spans="1:22">
      <c r="A29768" t="s">
        <v>4</v>
      </c>
      <c r="B29768" s="4" t="s">
        <v>5</v>
      </c>
      <c r="C29768" s="4" t="s">
        <v>7</v>
      </c>
    </row>
    <row r="29769" spans="1:22">
      <c r="A29769" t="n">
        <v>251706</v>
      </c>
      <c r="B29769" s="25" t="n">
        <v>16</v>
      </c>
      <c r="C29769" s="7" t="n">
        <v>0</v>
      </c>
    </row>
    <row r="29770" spans="1:22">
      <c r="A29770" t="s">
        <v>4</v>
      </c>
      <c r="B29770" s="4" t="s">
        <v>5</v>
      </c>
      <c r="C29770" s="4" t="s">
        <v>7</v>
      </c>
      <c r="D29770" s="4" t="s">
        <v>8</v>
      </c>
      <c r="E29770" s="4" t="s">
        <v>8</v>
      </c>
      <c r="F29770" s="4" t="s">
        <v>9</v>
      </c>
    </row>
    <row r="29771" spans="1:22">
      <c r="A29771" t="n">
        <v>251709</v>
      </c>
      <c r="B29771" s="22" t="n">
        <v>20</v>
      </c>
      <c r="C29771" s="7" t="n">
        <v>13</v>
      </c>
      <c r="D29771" s="7" t="n">
        <v>3</v>
      </c>
      <c r="E29771" s="7" t="n">
        <v>10</v>
      </c>
      <c r="F29771" s="7" t="s">
        <v>96</v>
      </c>
    </row>
    <row r="29772" spans="1:22">
      <c r="A29772" t="s">
        <v>4</v>
      </c>
      <c r="B29772" s="4" t="s">
        <v>5</v>
      </c>
      <c r="C29772" s="4" t="s">
        <v>7</v>
      </c>
    </row>
    <row r="29773" spans="1:22">
      <c r="A29773" t="n">
        <v>251727</v>
      </c>
      <c r="B29773" s="25" t="n">
        <v>16</v>
      </c>
      <c r="C29773" s="7" t="n">
        <v>0</v>
      </c>
    </row>
    <row r="29774" spans="1:22">
      <c r="A29774" t="s">
        <v>4</v>
      </c>
      <c r="B29774" s="4" t="s">
        <v>5</v>
      </c>
      <c r="C29774" s="4" t="s">
        <v>7</v>
      </c>
      <c r="D29774" s="4" t="s">
        <v>8</v>
      </c>
      <c r="E29774" s="4" t="s">
        <v>8</v>
      </c>
      <c r="F29774" s="4" t="s">
        <v>9</v>
      </c>
    </row>
    <row r="29775" spans="1:22">
      <c r="A29775" t="n">
        <v>251730</v>
      </c>
      <c r="B29775" s="22" t="n">
        <v>20</v>
      </c>
      <c r="C29775" s="7" t="n">
        <v>12</v>
      </c>
      <c r="D29775" s="7" t="n">
        <v>3</v>
      </c>
      <c r="E29775" s="7" t="n">
        <v>10</v>
      </c>
      <c r="F29775" s="7" t="s">
        <v>96</v>
      </c>
    </row>
    <row r="29776" spans="1:22">
      <c r="A29776" t="s">
        <v>4</v>
      </c>
      <c r="B29776" s="4" t="s">
        <v>5</v>
      </c>
      <c r="C29776" s="4" t="s">
        <v>7</v>
      </c>
    </row>
    <row r="29777" spans="1:22">
      <c r="A29777" t="n">
        <v>251748</v>
      </c>
      <c r="B29777" s="25" t="n">
        <v>16</v>
      </c>
      <c r="C29777" s="7" t="n">
        <v>0</v>
      </c>
    </row>
    <row r="29778" spans="1:22">
      <c r="A29778" t="s">
        <v>4</v>
      </c>
      <c r="B29778" s="4" t="s">
        <v>5</v>
      </c>
      <c r="C29778" s="4" t="s">
        <v>7</v>
      </c>
      <c r="D29778" s="4" t="s">
        <v>8</v>
      </c>
      <c r="E29778" s="4" t="s">
        <v>8</v>
      </c>
      <c r="F29778" s="4" t="s">
        <v>9</v>
      </c>
    </row>
    <row r="29779" spans="1:22">
      <c r="A29779" t="n">
        <v>251751</v>
      </c>
      <c r="B29779" s="22" t="n">
        <v>20</v>
      </c>
      <c r="C29779" s="7" t="n">
        <v>17</v>
      </c>
      <c r="D29779" s="7" t="n">
        <v>3</v>
      </c>
      <c r="E29779" s="7" t="n">
        <v>10</v>
      </c>
      <c r="F29779" s="7" t="s">
        <v>96</v>
      </c>
    </row>
    <row r="29780" spans="1:22">
      <c r="A29780" t="s">
        <v>4</v>
      </c>
      <c r="B29780" s="4" t="s">
        <v>5</v>
      </c>
      <c r="C29780" s="4" t="s">
        <v>7</v>
      </c>
    </row>
    <row r="29781" spans="1:22">
      <c r="A29781" t="n">
        <v>251769</v>
      </c>
      <c r="B29781" s="25" t="n">
        <v>16</v>
      </c>
      <c r="C29781" s="7" t="n">
        <v>0</v>
      </c>
    </row>
    <row r="29782" spans="1:22">
      <c r="A29782" t="s">
        <v>4</v>
      </c>
      <c r="B29782" s="4" t="s">
        <v>5</v>
      </c>
      <c r="C29782" s="4" t="s">
        <v>7</v>
      </c>
      <c r="D29782" s="4" t="s">
        <v>8</v>
      </c>
      <c r="E29782" s="4" t="s">
        <v>8</v>
      </c>
      <c r="F29782" s="4" t="s">
        <v>9</v>
      </c>
    </row>
    <row r="29783" spans="1:22">
      <c r="A29783" t="n">
        <v>251772</v>
      </c>
      <c r="B29783" s="22" t="n">
        <v>20</v>
      </c>
      <c r="C29783" s="7" t="n">
        <v>107</v>
      </c>
      <c r="D29783" s="7" t="n">
        <v>3</v>
      </c>
      <c r="E29783" s="7" t="n">
        <v>10</v>
      </c>
      <c r="F29783" s="7" t="s">
        <v>96</v>
      </c>
    </row>
    <row r="29784" spans="1:22">
      <c r="A29784" t="s">
        <v>4</v>
      </c>
      <c r="B29784" s="4" t="s">
        <v>5</v>
      </c>
      <c r="C29784" s="4" t="s">
        <v>7</v>
      </c>
    </row>
    <row r="29785" spans="1:22">
      <c r="A29785" t="n">
        <v>251790</v>
      </c>
      <c r="B29785" s="25" t="n">
        <v>16</v>
      </c>
      <c r="C29785" s="7" t="n">
        <v>0</v>
      </c>
    </row>
    <row r="29786" spans="1:22">
      <c r="A29786" t="s">
        <v>4</v>
      </c>
      <c r="B29786" s="4" t="s">
        <v>5</v>
      </c>
      <c r="C29786" s="4" t="s">
        <v>7</v>
      </c>
      <c r="D29786" s="4" t="s">
        <v>8</v>
      </c>
      <c r="E29786" s="4" t="s">
        <v>8</v>
      </c>
      <c r="F29786" s="4" t="s">
        <v>9</v>
      </c>
    </row>
    <row r="29787" spans="1:22">
      <c r="A29787" t="n">
        <v>251793</v>
      </c>
      <c r="B29787" s="22" t="n">
        <v>20</v>
      </c>
      <c r="C29787" s="7" t="n">
        <v>108</v>
      </c>
      <c r="D29787" s="7" t="n">
        <v>3</v>
      </c>
      <c r="E29787" s="7" t="n">
        <v>10</v>
      </c>
      <c r="F29787" s="7" t="s">
        <v>96</v>
      </c>
    </row>
    <row r="29788" spans="1:22">
      <c r="A29788" t="s">
        <v>4</v>
      </c>
      <c r="B29788" s="4" t="s">
        <v>5</v>
      </c>
      <c r="C29788" s="4" t="s">
        <v>7</v>
      </c>
    </row>
    <row r="29789" spans="1:22">
      <c r="A29789" t="n">
        <v>251811</v>
      </c>
      <c r="B29789" s="25" t="n">
        <v>16</v>
      </c>
      <c r="C29789" s="7" t="n">
        <v>0</v>
      </c>
    </row>
    <row r="29790" spans="1:22">
      <c r="A29790" t="s">
        <v>4</v>
      </c>
      <c r="B29790" s="4" t="s">
        <v>5</v>
      </c>
      <c r="C29790" s="4" t="s">
        <v>7</v>
      </c>
      <c r="D29790" s="4" t="s">
        <v>8</v>
      </c>
      <c r="E29790" s="4" t="s">
        <v>8</v>
      </c>
      <c r="F29790" s="4" t="s">
        <v>9</v>
      </c>
    </row>
    <row r="29791" spans="1:22">
      <c r="A29791" t="n">
        <v>251814</v>
      </c>
      <c r="B29791" s="22" t="n">
        <v>20</v>
      </c>
      <c r="C29791" s="7" t="n">
        <v>90</v>
      </c>
      <c r="D29791" s="7" t="n">
        <v>3</v>
      </c>
      <c r="E29791" s="7" t="n">
        <v>10</v>
      </c>
      <c r="F29791" s="7" t="s">
        <v>96</v>
      </c>
    </row>
    <row r="29792" spans="1:22">
      <c r="A29792" t="s">
        <v>4</v>
      </c>
      <c r="B29792" s="4" t="s">
        <v>5</v>
      </c>
      <c r="C29792" s="4" t="s">
        <v>7</v>
      </c>
    </row>
    <row r="29793" spans="1:6">
      <c r="A29793" t="n">
        <v>251832</v>
      </c>
      <c r="B29793" s="25" t="n">
        <v>16</v>
      </c>
      <c r="C29793" s="7" t="n">
        <v>0</v>
      </c>
    </row>
    <row r="29794" spans="1:6">
      <c r="A29794" t="s">
        <v>4</v>
      </c>
      <c r="B29794" s="4" t="s">
        <v>5</v>
      </c>
      <c r="C29794" s="4" t="s">
        <v>7</v>
      </c>
      <c r="D29794" s="4" t="s">
        <v>8</v>
      </c>
      <c r="E29794" s="4" t="s">
        <v>8</v>
      </c>
      <c r="F29794" s="4" t="s">
        <v>9</v>
      </c>
    </row>
    <row r="29795" spans="1:6">
      <c r="A29795" t="n">
        <v>251835</v>
      </c>
      <c r="B29795" s="22" t="n">
        <v>20</v>
      </c>
      <c r="C29795" s="7" t="n">
        <v>94</v>
      </c>
      <c r="D29795" s="7" t="n">
        <v>3</v>
      </c>
      <c r="E29795" s="7" t="n">
        <v>10</v>
      </c>
      <c r="F29795" s="7" t="s">
        <v>96</v>
      </c>
    </row>
    <row r="29796" spans="1:6">
      <c r="A29796" t="s">
        <v>4</v>
      </c>
      <c r="B29796" s="4" t="s">
        <v>5</v>
      </c>
      <c r="C29796" s="4" t="s">
        <v>7</v>
      </c>
    </row>
    <row r="29797" spans="1:6">
      <c r="A29797" t="n">
        <v>251853</v>
      </c>
      <c r="B29797" s="25" t="n">
        <v>16</v>
      </c>
      <c r="C29797" s="7" t="n">
        <v>0</v>
      </c>
    </row>
    <row r="29798" spans="1:6">
      <c r="A29798" t="s">
        <v>4</v>
      </c>
      <c r="B29798" s="4" t="s">
        <v>5</v>
      </c>
      <c r="C29798" s="4" t="s">
        <v>7</v>
      </c>
      <c r="D29798" s="4" t="s">
        <v>8</v>
      </c>
      <c r="E29798" s="4" t="s">
        <v>8</v>
      </c>
      <c r="F29798" s="4" t="s">
        <v>9</v>
      </c>
    </row>
    <row r="29799" spans="1:6">
      <c r="A29799" t="n">
        <v>251856</v>
      </c>
      <c r="B29799" s="22" t="n">
        <v>20</v>
      </c>
      <c r="C29799" s="7" t="n">
        <v>106</v>
      </c>
      <c r="D29799" s="7" t="n">
        <v>3</v>
      </c>
      <c r="E29799" s="7" t="n">
        <v>10</v>
      </c>
      <c r="F29799" s="7" t="s">
        <v>96</v>
      </c>
    </row>
    <row r="29800" spans="1:6">
      <c r="A29800" t="s">
        <v>4</v>
      </c>
      <c r="B29800" s="4" t="s">
        <v>5</v>
      </c>
      <c r="C29800" s="4" t="s">
        <v>7</v>
      </c>
    </row>
    <row r="29801" spans="1:6">
      <c r="A29801" t="n">
        <v>251874</v>
      </c>
      <c r="B29801" s="25" t="n">
        <v>16</v>
      </c>
      <c r="C29801" s="7" t="n">
        <v>0</v>
      </c>
    </row>
    <row r="29802" spans="1:6">
      <c r="A29802" t="s">
        <v>4</v>
      </c>
      <c r="B29802" s="4" t="s">
        <v>5</v>
      </c>
      <c r="C29802" s="4" t="s">
        <v>7</v>
      </c>
      <c r="D29802" s="4" t="s">
        <v>8</v>
      </c>
      <c r="E29802" s="4" t="s">
        <v>8</v>
      </c>
      <c r="F29802" s="4" t="s">
        <v>9</v>
      </c>
    </row>
    <row r="29803" spans="1:6">
      <c r="A29803" t="n">
        <v>251877</v>
      </c>
      <c r="B29803" s="22" t="n">
        <v>20</v>
      </c>
      <c r="C29803" s="7" t="n">
        <v>1600</v>
      </c>
      <c r="D29803" s="7" t="n">
        <v>3</v>
      </c>
      <c r="E29803" s="7" t="n">
        <v>10</v>
      </c>
      <c r="F29803" s="7" t="s">
        <v>96</v>
      </c>
    </row>
    <row r="29804" spans="1:6">
      <c r="A29804" t="s">
        <v>4</v>
      </c>
      <c r="B29804" s="4" t="s">
        <v>5</v>
      </c>
      <c r="C29804" s="4" t="s">
        <v>7</v>
      </c>
    </row>
    <row r="29805" spans="1:6">
      <c r="A29805" t="n">
        <v>251895</v>
      </c>
      <c r="B29805" s="25" t="n">
        <v>16</v>
      </c>
      <c r="C29805" s="7" t="n">
        <v>0</v>
      </c>
    </row>
    <row r="29806" spans="1:6">
      <c r="A29806" t="s">
        <v>4</v>
      </c>
      <c r="B29806" s="4" t="s">
        <v>5</v>
      </c>
      <c r="C29806" s="4" t="s">
        <v>7</v>
      </c>
      <c r="D29806" s="4" t="s">
        <v>14</v>
      </c>
    </row>
    <row r="29807" spans="1:6">
      <c r="A29807" t="n">
        <v>251898</v>
      </c>
      <c r="B29807" s="30" t="n">
        <v>43</v>
      </c>
      <c r="C29807" s="7" t="n">
        <v>1600</v>
      </c>
      <c r="D29807" s="7" t="n">
        <v>128</v>
      </c>
    </row>
    <row r="29808" spans="1:6">
      <c r="A29808" t="s">
        <v>4</v>
      </c>
      <c r="B29808" s="4" t="s">
        <v>5</v>
      </c>
      <c r="C29808" s="4" t="s">
        <v>7</v>
      </c>
      <c r="D29808" s="4" t="s">
        <v>14</v>
      </c>
    </row>
    <row r="29809" spans="1:6">
      <c r="A29809" t="n">
        <v>251905</v>
      </c>
      <c r="B29809" s="30" t="n">
        <v>43</v>
      </c>
      <c r="C29809" s="7" t="n">
        <v>1600</v>
      </c>
      <c r="D29809" s="7" t="n">
        <v>32</v>
      </c>
    </row>
    <row r="29810" spans="1:6">
      <c r="A29810" t="s">
        <v>4</v>
      </c>
      <c r="B29810" s="4" t="s">
        <v>5</v>
      </c>
      <c r="C29810" s="4" t="s">
        <v>8</v>
      </c>
      <c r="D29810" s="4" t="s">
        <v>7</v>
      </c>
      <c r="E29810" s="4" t="s">
        <v>8</v>
      </c>
      <c r="F29810" s="4" t="s">
        <v>9</v>
      </c>
      <c r="G29810" s="4" t="s">
        <v>9</v>
      </c>
      <c r="H29810" s="4" t="s">
        <v>9</v>
      </c>
      <c r="I29810" s="4" t="s">
        <v>9</v>
      </c>
      <c r="J29810" s="4" t="s">
        <v>9</v>
      </c>
      <c r="K29810" s="4" t="s">
        <v>9</v>
      </c>
      <c r="L29810" s="4" t="s">
        <v>9</v>
      </c>
      <c r="M29810" s="4" t="s">
        <v>9</v>
      </c>
      <c r="N29810" s="4" t="s">
        <v>9</v>
      </c>
      <c r="O29810" s="4" t="s">
        <v>9</v>
      </c>
      <c r="P29810" s="4" t="s">
        <v>9</v>
      </c>
      <c r="Q29810" s="4" t="s">
        <v>9</v>
      </c>
      <c r="R29810" s="4" t="s">
        <v>9</v>
      </c>
      <c r="S29810" s="4" t="s">
        <v>9</v>
      </c>
      <c r="T29810" s="4" t="s">
        <v>9</v>
      </c>
      <c r="U29810" s="4" t="s">
        <v>9</v>
      </c>
    </row>
    <row r="29811" spans="1:6">
      <c r="A29811" t="n">
        <v>251912</v>
      </c>
      <c r="B29811" s="51" t="n">
        <v>36</v>
      </c>
      <c r="C29811" s="7" t="n">
        <v>8</v>
      </c>
      <c r="D29811" s="7" t="n">
        <v>13</v>
      </c>
      <c r="E29811" s="7" t="n">
        <v>0</v>
      </c>
      <c r="F29811" s="7" t="s">
        <v>579</v>
      </c>
      <c r="G29811" s="7" t="s">
        <v>15</v>
      </c>
      <c r="H29811" s="7" t="s">
        <v>15</v>
      </c>
      <c r="I29811" s="7" t="s">
        <v>15</v>
      </c>
      <c r="J29811" s="7" t="s">
        <v>15</v>
      </c>
      <c r="K29811" s="7" t="s">
        <v>15</v>
      </c>
      <c r="L29811" s="7" t="s">
        <v>15</v>
      </c>
      <c r="M29811" s="7" t="s">
        <v>15</v>
      </c>
      <c r="N29811" s="7" t="s">
        <v>15</v>
      </c>
      <c r="O29811" s="7" t="s">
        <v>15</v>
      </c>
      <c r="P29811" s="7" t="s">
        <v>15</v>
      </c>
      <c r="Q29811" s="7" t="s">
        <v>15</v>
      </c>
      <c r="R29811" s="7" t="s">
        <v>15</v>
      </c>
      <c r="S29811" s="7" t="s">
        <v>15</v>
      </c>
      <c r="T29811" s="7" t="s">
        <v>15</v>
      </c>
      <c r="U29811" s="7" t="s">
        <v>15</v>
      </c>
    </row>
    <row r="29812" spans="1:6">
      <c r="A29812" t="s">
        <v>4</v>
      </c>
      <c r="B29812" s="4" t="s">
        <v>5</v>
      </c>
      <c r="C29812" s="4" t="s">
        <v>8</v>
      </c>
      <c r="D29812" s="4" t="s">
        <v>7</v>
      </c>
      <c r="E29812" s="4" t="s">
        <v>8</v>
      </c>
      <c r="F29812" s="4" t="s">
        <v>9</v>
      </c>
      <c r="G29812" s="4" t="s">
        <v>9</v>
      </c>
      <c r="H29812" s="4" t="s">
        <v>9</v>
      </c>
      <c r="I29812" s="4" t="s">
        <v>9</v>
      </c>
      <c r="J29812" s="4" t="s">
        <v>9</v>
      </c>
      <c r="K29812" s="4" t="s">
        <v>9</v>
      </c>
      <c r="L29812" s="4" t="s">
        <v>9</v>
      </c>
      <c r="M29812" s="4" t="s">
        <v>9</v>
      </c>
      <c r="N29812" s="4" t="s">
        <v>9</v>
      </c>
      <c r="O29812" s="4" t="s">
        <v>9</v>
      </c>
      <c r="P29812" s="4" t="s">
        <v>9</v>
      </c>
      <c r="Q29812" s="4" t="s">
        <v>9</v>
      </c>
      <c r="R29812" s="4" t="s">
        <v>9</v>
      </c>
      <c r="S29812" s="4" t="s">
        <v>9</v>
      </c>
      <c r="T29812" s="4" t="s">
        <v>9</v>
      </c>
      <c r="U29812" s="4" t="s">
        <v>9</v>
      </c>
    </row>
    <row r="29813" spans="1:6">
      <c r="A29813" t="n">
        <v>251942</v>
      </c>
      <c r="B29813" s="51" t="n">
        <v>36</v>
      </c>
      <c r="C29813" s="7" t="n">
        <v>8</v>
      </c>
      <c r="D29813" s="7" t="n">
        <v>12</v>
      </c>
      <c r="E29813" s="7" t="n">
        <v>0</v>
      </c>
      <c r="F29813" s="7" t="s">
        <v>245</v>
      </c>
      <c r="G29813" s="7" t="s">
        <v>15</v>
      </c>
      <c r="H29813" s="7" t="s">
        <v>15</v>
      </c>
      <c r="I29813" s="7" t="s">
        <v>15</v>
      </c>
      <c r="J29813" s="7" t="s">
        <v>15</v>
      </c>
      <c r="K29813" s="7" t="s">
        <v>15</v>
      </c>
      <c r="L29813" s="7" t="s">
        <v>15</v>
      </c>
      <c r="M29813" s="7" t="s">
        <v>15</v>
      </c>
      <c r="N29813" s="7" t="s">
        <v>15</v>
      </c>
      <c r="O29813" s="7" t="s">
        <v>15</v>
      </c>
      <c r="P29813" s="7" t="s">
        <v>15</v>
      </c>
      <c r="Q29813" s="7" t="s">
        <v>15</v>
      </c>
      <c r="R29813" s="7" t="s">
        <v>15</v>
      </c>
      <c r="S29813" s="7" t="s">
        <v>15</v>
      </c>
      <c r="T29813" s="7" t="s">
        <v>15</v>
      </c>
      <c r="U29813" s="7" t="s">
        <v>15</v>
      </c>
    </row>
    <row r="29814" spans="1:6">
      <c r="A29814" t="s">
        <v>4</v>
      </c>
      <c r="B29814" s="4" t="s">
        <v>5</v>
      </c>
      <c r="C29814" s="4" t="s">
        <v>8</v>
      </c>
      <c r="D29814" s="4" t="s">
        <v>7</v>
      </c>
      <c r="E29814" s="4" t="s">
        <v>8</v>
      </c>
      <c r="F29814" s="4" t="s">
        <v>9</v>
      </c>
      <c r="G29814" s="4" t="s">
        <v>9</v>
      </c>
      <c r="H29814" s="4" t="s">
        <v>9</v>
      </c>
      <c r="I29814" s="4" t="s">
        <v>9</v>
      </c>
      <c r="J29814" s="4" t="s">
        <v>9</v>
      </c>
      <c r="K29814" s="4" t="s">
        <v>9</v>
      </c>
      <c r="L29814" s="4" t="s">
        <v>9</v>
      </c>
      <c r="M29814" s="4" t="s">
        <v>9</v>
      </c>
      <c r="N29814" s="4" t="s">
        <v>9</v>
      </c>
      <c r="O29814" s="4" t="s">
        <v>9</v>
      </c>
      <c r="P29814" s="4" t="s">
        <v>9</v>
      </c>
      <c r="Q29814" s="4" t="s">
        <v>9</v>
      </c>
      <c r="R29814" s="4" t="s">
        <v>9</v>
      </c>
      <c r="S29814" s="4" t="s">
        <v>9</v>
      </c>
      <c r="T29814" s="4" t="s">
        <v>9</v>
      </c>
      <c r="U29814" s="4" t="s">
        <v>9</v>
      </c>
    </row>
    <row r="29815" spans="1:6">
      <c r="A29815" t="n">
        <v>251972</v>
      </c>
      <c r="B29815" s="51" t="n">
        <v>36</v>
      </c>
      <c r="C29815" s="7" t="n">
        <v>8</v>
      </c>
      <c r="D29815" s="7" t="n">
        <v>17</v>
      </c>
      <c r="E29815" s="7" t="n">
        <v>0</v>
      </c>
      <c r="F29815" s="7" t="s">
        <v>834</v>
      </c>
      <c r="G29815" s="7" t="s">
        <v>15</v>
      </c>
      <c r="H29815" s="7" t="s">
        <v>15</v>
      </c>
      <c r="I29815" s="7" t="s">
        <v>15</v>
      </c>
      <c r="J29815" s="7" t="s">
        <v>15</v>
      </c>
      <c r="K29815" s="7" t="s">
        <v>15</v>
      </c>
      <c r="L29815" s="7" t="s">
        <v>15</v>
      </c>
      <c r="M29815" s="7" t="s">
        <v>15</v>
      </c>
      <c r="N29815" s="7" t="s">
        <v>15</v>
      </c>
      <c r="O29815" s="7" t="s">
        <v>15</v>
      </c>
      <c r="P29815" s="7" t="s">
        <v>15</v>
      </c>
      <c r="Q29815" s="7" t="s">
        <v>15</v>
      </c>
      <c r="R29815" s="7" t="s">
        <v>15</v>
      </c>
      <c r="S29815" s="7" t="s">
        <v>15</v>
      </c>
      <c r="T29815" s="7" t="s">
        <v>15</v>
      </c>
      <c r="U29815" s="7" t="s">
        <v>15</v>
      </c>
    </row>
    <row r="29816" spans="1:6">
      <c r="A29816" t="s">
        <v>4</v>
      </c>
      <c r="B29816" s="4" t="s">
        <v>5</v>
      </c>
      <c r="C29816" s="4" t="s">
        <v>8</v>
      </c>
      <c r="D29816" s="4" t="s">
        <v>7</v>
      </c>
      <c r="E29816" s="4" t="s">
        <v>8</v>
      </c>
      <c r="F29816" s="4" t="s">
        <v>9</v>
      </c>
      <c r="G29816" s="4" t="s">
        <v>9</v>
      </c>
      <c r="H29816" s="4" t="s">
        <v>9</v>
      </c>
      <c r="I29816" s="4" t="s">
        <v>9</v>
      </c>
      <c r="J29816" s="4" t="s">
        <v>9</v>
      </c>
      <c r="K29816" s="4" t="s">
        <v>9</v>
      </c>
      <c r="L29816" s="4" t="s">
        <v>9</v>
      </c>
      <c r="M29816" s="4" t="s">
        <v>9</v>
      </c>
      <c r="N29816" s="4" t="s">
        <v>9</v>
      </c>
      <c r="O29816" s="4" t="s">
        <v>9</v>
      </c>
      <c r="P29816" s="4" t="s">
        <v>9</v>
      </c>
      <c r="Q29816" s="4" t="s">
        <v>9</v>
      </c>
      <c r="R29816" s="4" t="s">
        <v>9</v>
      </c>
      <c r="S29816" s="4" t="s">
        <v>9</v>
      </c>
      <c r="T29816" s="4" t="s">
        <v>9</v>
      </c>
      <c r="U29816" s="4" t="s">
        <v>9</v>
      </c>
    </row>
    <row r="29817" spans="1:6">
      <c r="A29817" t="n">
        <v>252004</v>
      </c>
      <c r="B29817" s="51" t="n">
        <v>36</v>
      </c>
      <c r="C29817" s="7" t="n">
        <v>8</v>
      </c>
      <c r="D29817" s="7" t="n">
        <v>107</v>
      </c>
      <c r="E29817" s="7" t="n">
        <v>0</v>
      </c>
      <c r="F29817" s="7" t="s">
        <v>248</v>
      </c>
      <c r="G29817" s="7" t="s">
        <v>15</v>
      </c>
      <c r="H29817" s="7" t="s">
        <v>15</v>
      </c>
      <c r="I29817" s="7" t="s">
        <v>15</v>
      </c>
      <c r="J29817" s="7" t="s">
        <v>15</v>
      </c>
      <c r="K29817" s="7" t="s">
        <v>15</v>
      </c>
      <c r="L29817" s="7" t="s">
        <v>15</v>
      </c>
      <c r="M29817" s="7" t="s">
        <v>15</v>
      </c>
      <c r="N29817" s="7" t="s">
        <v>15</v>
      </c>
      <c r="O29817" s="7" t="s">
        <v>15</v>
      </c>
      <c r="P29817" s="7" t="s">
        <v>15</v>
      </c>
      <c r="Q29817" s="7" t="s">
        <v>15</v>
      </c>
      <c r="R29817" s="7" t="s">
        <v>15</v>
      </c>
      <c r="S29817" s="7" t="s">
        <v>15</v>
      </c>
      <c r="T29817" s="7" t="s">
        <v>15</v>
      </c>
      <c r="U29817" s="7" t="s">
        <v>15</v>
      </c>
    </row>
    <row r="29818" spans="1:6">
      <c r="A29818" t="s">
        <v>4</v>
      </c>
      <c r="B29818" s="4" t="s">
        <v>5</v>
      </c>
      <c r="C29818" s="4" t="s">
        <v>8</v>
      </c>
      <c r="D29818" s="4" t="s">
        <v>7</v>
      </c>
      <c r="E29818" s="4" t="s">
        <v>8</v>
      </c>
      <c r="F29818" s="4" t="s">
        <v>9</v>
      </c>
      <c r="G29818" s="4" t="s">
        <v>9</v>
      </c>
      <c r="H29818" s="4" t="s">
        <v>9</v>
      </c>
      <c r="I29818" s="4" t="s">
        <v>9</v>
      </c>
      <c r="J29818" s="4" t="s">
        <v>9</v>
      </c>
      <c r="K29818" s="4" t="s">
        <v>9</v>
      </c>
      <c r="L29818" s="4" t="s">
        <v>9</v>
      </c>
      <c r="M29818" s="4" t="s">
        <v>9</v>
      </c>
      <c r="N29818" s="4" t="s">
        <v>9</v>
      </c>
      <c r="O29818" s="4" t="s">
        <v>9</v>
      </c>
      <c r="P29818" s="4" t="s">
        <v>9</v>
      </c>
      <c r="Q29818" s="4" t="s">
        <v>9</v>
      </c>
      <c r="R29818" s="4" t="s">
        <v>9</v>
      </c>
      <c r="S29818" s="4" t="s">
        <v>9</v>
      </c>
      <c r="T29818" s="4" t="s">
        <v>9</v>
      </c>
      <c r="U29818" s="4" t="s">
        <v>9</v>
      </c>
    </row>
    <row r="29819" spans="1:6">
      <c r="A29819" t="n">
        <v>252037</v>
      </c>
      <c r="B29819" s="51" t="n">
        <v>36</v>
      </c>
      <c r="C29819" s="7" t="n">
        <v>8</v>
      </c>
      <c r="D29819" s="7" t="n">
        <v>108</v>
      </c>
      <c r="E29819" s="7" t="n">
        <v>0</v>
      </c>
      <c r="F29819" s="7" t="s">
        <v>248</v>
      </c>
      <c r="G29819" s="7" t="s">
        <v>15</v>
      </c>
      <c r="H29819" s="7" t="s">
        <v>15</v>
      </c>
      <c r="I29819" s="7" t="s">
        <v>15</v>
      </c>
      <c r="J29819" s="7" t="s">
        <v>15</v>
      </c>
      <c r="K29819" s="7" t="s">
        <v>15</v>
      </c>
      <c r="L29819" s="7" t="s">
        <v>15</v>
      </c>
      <c r="M29819" s="7" t="s">
        <v>15</v>
      </c>
      <c r="N29819" s="7" t="s">
        <v>15</v>
      </c>
      <c r="O29819" s="7" t="s">
        <v>15</v>
      </c>
      <c r="P29819" s="7" t="s">
        <v>15</v>
      </c>
      <c r="Q29819" s="7" t="s">
        <v>15</v>
      </c>
      <c r="R29819" s="7" t="s">
        <v>15</v>
      </c>
      <c r="S29819" s="7" t="s">
        <v>15</v>
      </c>
      <c r="T29819" s="7" t="s">
        <v>15</v>
      </c>
      <c r="U29819" s="7" t="s">
        <v>15</v>
      </c>
    </row>
    <row r="29820" spans="1:6">
      <c r="A29820" t="s">
        <v>4</v>
      </c>
      <c r="B29820" s="4" t="s">
        <v>5</v>
      </c>
      <c r="C29820" s="4" t="s">
        <v>8</v>
      </c>
      <c r="D29820" s="4" t="s">
        <v>7</v>
      </c>
      <c r="E29820" s="4" t="s">
        <v>8</v>
      </c>
      <c r="F29820" s="4" t="s">
        <v>9</v>
      </c>
      <c r="G29820" s="4" t="s">
        <v>9</v>
      </c>
      <c r="H29820" s="4" t="s">
        <v>9</v>
      </c>
      <c r="I29820" s="4" t="s">
        <v>9</v>
      </c>
      <c r="J29820" s="4" t="s">
        <v>9</v>
      </c>
      <c r="K29820" s="4" t="s">
        <v>9</v>
      </c>
      <c r="L29820" s="4" t="s">
        <v>9</v>
      </c>
      <c r="M29820" s="4" t="s">
        <v>9</v>
      </c>
      <c r="N29820" s="4" t="s">
        <v>9</v>
      </c>
      <c r="O29820" s="4" t="s">
        <v>9</v>
      </c>
      <c r="P29820" s="4" t="s">
        <v>9</v>
      </c>
      <c r="Q29820" s="4" t="s">
        <v>9</v>
      </c>
      <c r="R29820" s="4" t="s">
        <v>9</v>
      </c>
      <c r="S29820" s="4" t="s">
        <v>9</v>
      </c>
      <c r="T29820" s="4" t="s">
        <v>9</v>
      </c>
      <c r="U29820" s="4" t="s">
        <v>9</v>
      </c>
    </row>
    <row r="29821" spans="1:6">
      <c r="A29821" t="n">
        <v>252070</v>
      </c>
      <c r="B29821" s="51" t="n">
        <v>36</v>
      </c>
      <c r="C29821" s="7" t="n">
        <v>8</v>
      </c>
      <c r="D29821" s="7" t="n">
        <v>90</v>
      </c>
      <c r="E29821" s="7" t="n">
        <v>0</v>
      </c>
      <c r="F29821" s="7" t="s">
        <v>248</v>
      </c>
      <c r="G29821" s="7" t="s">
        <v>15</v>
      </c>
      <c r="H29821" s="7" t="s">
        <v>15</v>
      </c>
      <c r="I29821" s="7" t="s">
        <v>15</v>
      </c>
      <c r="J29821" s="7" t="s">
        <v>15</v>
      </c>
      <c r="K29821" s="7" t="s">
        <v>15</v>
      </c>
      <c r="L29821" s="7" t="s">
        <v>15</v>
      </c>
      <c r="M29821" s="7" t="s">
        <v>15</v>
      </c>
      <c r="N29821" s="7" t="s">
        <v>15</v>
      </c>
      <c r="O29821" s="7" t="s">
        <v>15</v>
      </c>
      <c r="P29821" s="7" t="s">
        <v>15</v>
      </c>
      <c r="Q29821" s="7" t="s">
        <v>15</v>
      </c>
      <c r="R29821" s="7" t="s">
        <v>15</v>
      </c>
      <c r="S29821" s="7" t="s">
        <v>15</v>
      </c>
      <c r="T29821" s="7" t="s">
        <v>15</v>
      </c>
      <c r="U29821" s="7" t="s">
        <v>15</v>
      </c>
    </row>
    <row r="29822" spans="1:6">
      <c r="A29822" t="s">
        <v>4</v>
      </c>
      <c r="B29822" s="4" t="s">
        <v>5</v>
      </c>
      <c r="C29822" s="4" t="s">
        <v>8</v>
      </c>
      <c r="D29822" s="4" t="s">
        <v>7</v>
      </c>
      <c r="E29822" s="4" t="s">
        <v>8</v>
      </c>
      <c r="F29822" s="4" t="s">
        <v>9</v>
      </c>
      <c r="G29822" s="4" t="s">
        <v>9</v>
      </c>
      <c r="H29822" s="4" t="s">
        <v>9</v>
      </c>
      <c r="I29822" s="4" t="s">
        <v>9</v>
      </c>
      <c r="J29822" s="4" t="s">
        <v>9</v>
      </c>
      <c r="K29822" s="4" t="s">
        <v>9</v>
      </c>
      <c r="L29822" s="4" t="s">
        <v>9</v>
      </c>
      <c r="M29822" s="4" t="s">
        <v>9</v>
      </c>
      <c r="N29822" s="4" t="s">
        <v>9</v>
      </c>
      <c r="O29822" s="4" t="s">
        <v>9</v>
      </c>
      <c r="P29822" s="4" t="s">
        <v>9</v>
      </c>
      <c r="Q29822" s="4" t="s">
        <v>9</v>
      </c>
      <c r="R29822" s="4" t="s">
        <v>9</v>
      </c>
      <c r="S29822" s="4" t="s">
        <v>9</v>
      </c>
      <c r="T29822" s="4" t="s">
        <v>9</v>
      </c>
      <c r="U29822" s="4" t="s">
        <v>9</v>
      </c>
    </row>
    <row r="29823" spans="1:6">
      <c r="A29823" t="n">
        <v>252103</v>
      </c>
      <c r="B29823" s="51" t="n">
        <v>36</v>
      </c>
      <c r="C29823" s="7" t="n">
        <v>8</v>
      </c>
      <c r="D29823" s="7" t="n">
        <v>94</v>
      </c>
      <c r="E29823" s="7" t="n">
        <v>0</v>
      </c>
      <c r="F29823" s="7" t="s">
        <v>248</v>
      </c>
      <c r="G29823" s="7" t="s">
        <v>15</v>
      </c>
      <c r="H29823" s="7" t="s">
        <v>15</v>
      </c>
      <c r="I29823" s="7" t="s">
        <v>15</v>
      </c>
      <c r="J29823" s="7" t="s">
        <v>15</v>
      </c>
      <c r="K29823" s="7" t="s">
        <v>15</v>
      </c>
      <c r="L29823" s="7" t="s">
        <v>15</v>
      </c>
      <c r="M29823" s="7" t="s">
        <v>15</v>
      </c>
      <c r="N29823" s="7" t="s">
        <v>15</v>
      </c>
      <c r="O29823" s="7" t="s">
        <v>15</v>
      </c>
      <c r="P29823" s="7" t="s">
        <v>15</v>
      </c>
      <c r="Q29823" s="7" t="s">
        <v>15</v>
      </c>
      <c r="R29823" s="7" t="s">
        <v>15</v>
      </c>
      <c r="S29823" s="7" t="s">
        <v>15</v>
      </c>
      <c r="T29823" s="7" t="s">
        <v>15</v>
      </c>
      <c r="U29823" s="7" t="s">
        <v>15</v>
      </c>
    </row>
    <row r="29824" spans="1:6">
      <c r="A29824" t="s">
        <v>4</v>
      </c>
      <c r="B29824" s="4" t="s">
        <v>5</v>
      </c>
      <c r="C29824" s="4" t="s">
        <v>8</v>
      </c>
      <c r="D29824" s="4" t="s">
        <v>7</v>
      </c>
      <c r="E29824" s="4" t="s">
        <v>8</v>
      </c>
      <c r="F29824" s="4" t="s">
        <v>9</v>
      </c>
      <c r="G29824" s="4" t="s">
        <v>9</v>
      </c>
      <c r="H29824" s="4" t="s">
        <v>9</v>
      </c>
      <c r="I29824" s="4" t="s">
        <v>9</v>
      </c>
      <c r="J29824" s="4" t="s">
        <v>9</v>
      </c>
      <c r="K29824" s="4" t="s">
        <v>9</v>
      </c>
      <c r="L29824" s="4" t="s">
        <v>9</v>
      </c>
      <c r="M29824" s="4" t="s">
        <v>9</v>
      </c>
      <c r="N29824" s="4" t="s">
        <v>9</v>
      </c>
      <c r="O29824" s="4" t="s">
        <v>9</v>
      </c>
      <c r="P29824" s="4" t="s">
        <v>9</v>
      </c>
      <c r="Q29824" s="4" t="s">
        <v>9</v>
      </c>
      <c r="R29824" s="4" t="s">
        <v>9</v>
      </c>
      <c r="S29824" s="4" t="s">
        <v>9</v>
      </c>
      <c r="T29824" s="4" t="s">
        <v>9</v>
      </c>
      <c r="U29824" s="4" t="s">
        <v>9</v>
      </c>
    </row>
    <row r="29825" spans="1:21">
      <c r="A29825" t="n">
        <v>252136</v>
      </c>
      <c r="B29825" s="51" t="n">
        <v>36</v>
      </c>
      <c r="C29825" s="7" t="n">
        <v>8</v>
      </c>
      <c r="D29825" s="7" t="n">
        <v>106</v>
      </c>
      <c r="E29825" s="7" t="n">
        <v>0</v>
      </c>
      <c r="F29825" s="7" t="s">
        <v>248</v>
      </c>
      <c r="G29825" s="7" t="s">
        <v>15</v>
      </c>
      <c r="H29825" s="7" t="s">
        <v>15</v>
      </c>
      <c r="I29825" s="7" t="s">
        <v>15</v>
      </c>
      <c r="J29825" s="7" t="s">
        <v>15</v>
      </c>
      <c r="K29825" s="7" t="s">
        <v>15</v>
      </c>
      <c r="L29825" s="7" t="s">
        <v>15</v>
      </c>
      <c r="M29825" s="7" t="s">
        <v>15</v>
      </c>
      <c r="N29825" s="7" t="s">
        <v>15</v>
      </c>
      <c r="O29825" s="7" t="s">
        <v>15</v>
      </c>
      <c r="P29825" s="7" t="s">
        <v>15</v>
      </c>
      <c r="Q29825" s="7" t="s">
        <v>15</v>
      </c>
      <c r="R29825" s="7" t="s">
        <v>15</v>
      </c>
      <c r="S29825" s="7" t="s">
        <v>15</v>
      </c>
      <c r="T29825" s="7" t="s">
        <v>15</v>
      </c>
      <c r="U29825" s="7" t="s">
        <v>15</v>
      </c>
    </row>
    <row r="29826" spans="1:21">
      <c r="A29826" t="s">
        <v>4</v>
      </c>
      <c r="B29826" s="4" t="s">
        <v>5</v>
      </c>
      <c r="C29826" s="4" t="s">
        <v>8</v>
      </c>
      <c r="D29826" s="4" t="s">
        <v>9</v>
      </c>
    </row>
    <row r="29827" spans="1:21">
      <c r="A29827" t="n">
        <v>252169</v>
      </c>
      <c r="B29827" s="9" t="n">
        <v>2</v>
      </c>
      <c r="C29827" s="7" t="n">
        <v>10</v>
      </c>
      <c r="D29827" s="7" t="s">
        <v>191</v>
      </c>
    </row>
    <row r="29828" spans="1:21">
      <c r="A29828" t="s">
        <v>4</v>
      </c>
      <c r="B29828" s="4" t="s">
        <v>5</v>
      </c>
      <c r="C29828" s="4" t="s">
        <v>8</v>
      </c>
      <c r="D29828" s="4" t="s">
        <v>9</v>
      </c>
    </row>
    <row r="29829" spans="1:21">
      <c r="A29829" t="n">
        <v>252195</v>
      </c>
      <c r="B29829" s="100" t="n">
        <v>38</v>
      </c>
      <c r="C29829" s="7" t="n">
        <v>0</v>
      </c>
      <c r="D29829" s="7" t="s">
        <v>1331</v>
      </c>
    </row>
    <row r="29830" spans="1:21">
      <c r="A29830" t="s">
        <v>4</v>
      </c>
      <c r="B29830" s="4" t="s">
        <v>5</v>
      </c>
      <c r="C29830" s="4" t="s">
        <v>8</v>
      </c>
      <c r="D29830" s="4" t="s">
        <v>7</v>
      </c>
      <c r="E29830" s="4" t="s">
        <v>9</v>
      </c>
      <c r="F29830" s="4" t="s">
        <v>9</v>
      </c>
      <c r="G29830" s="4" t="s">
        <v>14</v>
      </c>
      <c r="H29830" s="4" t="s">
        <v>14</v>
      </c>
      <c r="I29830" s="4" t="s">
        <v>14</v>
      </c>
      <c r="J29830" s="4" t="s">
        <v>14</v>
      </c>
      <c r="K29830" s="4" t="s">
        <v>14</v>
      </c>
      <c r="L29830" s="4" t="s">
        <v>14</v>
      </c>
      <c r="M29830" s="4" t="s">
        <v>14</v>
      </c>
      <c r="N29830" s="4" t="s">
        <v>14</v>
      </c>
      <c r="O29830" s="4" t="s">
        <v>14</v>
      </c>
    </row>
    <row r="29831" spans="1:21">
      <c r="A29831" t="n">
        <v>252206</v>
      </c>
      <c r="B29831" s="101" t="n">
        <v>37</v>
      </c>
      <c r="C29831" s="7" t="n">
        <v>0</v>
      </c>
      <c r="D29831" s="7" t="n">
        <v>12</v>
      </c>
      <c r="E29831" s="7" t="s">
        <v>1331</v>
      </c>
      <c r="F29831" s="7" t="s">
        <v>1332</v>
      </c>
      <c r="G29831" s="7" t="n">
        <v>0</v>
      </c>
      <c r="H29831" s="7" t="n">
        <v>0</v>
      </c>
      <c r="I29831" s="7" t="n">
        <v>0</v>
      </c>
      <c r="J29831" s="7" t="n">
        <v>0</v>
      </c>
      <c r="K29831" s="7" t="n">
        <v>0</v>
      </c>
      <c r="L29831" s="7" t="n">
        <v>0</v>
      </c>
      <c r="M29831" s="7" t="n">
        <v>1065353216</v>
      </c>
      <c r="N29831" s="7" t="n">
        <v>1065353216</v>
      </c>
      <c r="O29831" s="7" t="n">
        <v>1065353216</v>
      </c>
    </row>
    <row r="29832" spans="1:21">
      <c r="A29832" t="s">
        <v>4</v>
      </c>
      <c r="B29832" s="4" t="s">
        <v>5</v>
      </c>
      <c r="C29832" s="4" t="s">
        <v>8</v>
      </c>
      <c r="D29832" s="4" t="s">
        <v>7</v>
      </c>
      <c r="E29832" s="4" t="s">
        <v>9</v>
      </c>
      <c r="F29832" s="4" t="s">
        <v>9</v>
      </c>
      <c r="G29832" s="4" t="s">
        <v>8</v>
      </c>
    </row>
    <row r="29833" spans="1:21">
      <c r="A29833" t="n">
        <v>252266</v>
      </c>
      <c r="B29833" s="102" t="n">
        <v>32</v>
      </c>
      <c r="C29833" s="7" t="n">
        <v>0</v>
      </c>
      <c r="D29833" s="7" t="n">
        <v>12</v>
      </c>
      <c r="E29833" s="7" t="s">
        <v>15</v>
      </c>
      <c r="F29833" s="7" t="s">
        <v>1332</v>
      </c>
      <c r="G29833" s="7" t="n">
        <v>1</v>
      </c>
    </row>
    <row r="29834" spans="1:21">
      <c r="A29834" t="s">
        <v>4</v>
      </c>
      <c r="B29834" s="4" t="s">
        <v>5</v>
      </c>
      <c r="C29834" s="4" t="s">
        <v>7</v>
      </c>
      <c r="D29834" s="4" t="s">
        <v>8</v>
      </c>
      <c r="E29834" s="4" t="s">
        <v>8</v>
      </c>
      <c r="F29834" s="4" t="s">
        <v>9</v>
      </c>
    </row>
    <row r="29835" spans="1:21">
      <c r="A29835" t="n">
        <v>252283</v>
      </c>
      <c r="B29835" s="59" t="n">
        <v>47</v>
      </c>
      <c r="C29835" s="7" t="n">
        <v>107</v>
      </c>
      <c r="D29835" s="7" t="n">
        <v>0</v>
      </c>
      <c r="E29835" s="7" t="n">
        <v>0</v>
      </c>
      <c r="F29835" s="7" t="s">
        <v>249</v>
      </c>
    </row>
    <row r="29836" spans="1:21">
      <c r="A29836" t="s">
        <v>4</v>
      </c>
      <c r="B29836" s="4" t="s">
        <v>5</v>
      </c>
      <c r="C29836" s="4" t="s">
        <v>7</v>
      </c>
      <c r="D29836" s="4" t="s">
        <v>8</v>
      </c>
      <c r="E29836" s="4" t="s">
        <v>8</v>
      </c>
      <c r="F29836" s="4" t="s">
        <v>9</v>
      </c>
    </row>
    <row r="29837" spans="1:21">
      <c r="A29837" t="n">
        <v>252304</v>
      </c>
      <c r="B29837" s="59" t="n">
        <v>47</v>
      </c>
      <c r="C29837" s="7" t="n">
        <v>108</v>
      </c>
      <c r="D29837" s="7" t="n">
        <v>0</v>
      </c>
      <c r="E29837" s="7" t="n">
        <v>0</v>
      </c>
      <c r="F29837" s="7" t="s">
        <v>249</v>
      </c>
    </row>
    <row r="29838" spans="1:21">
      <c r="A29838" t="s">
        <v>4</v>
      </c>
      <c r="B29838" s="4" t="s">
        <v>5</v>
      </c>
      <c r="C29838" s="4" t="s">
        <v>7</v>
      </c>
      <c r="D29838" s="4" t="s">
        <v>8</v>
      </c>
      <c r="E29838" s="4" t="s">
        <v>8</v>
      </c>
      <c r="F29838" s="4" t="s">
        <v>9</v>
      </c>
    </row>
    <row r="29839" spans="1:21">
      <c r="A29839" t="n">
        <v>252325</v>
      </c>
      <c r="B29839" s="59" t="n">
        <v>47</v>
      </c>
      <c r="C29839" s="7" t="n">
        <v>90</v>
      </c>
      <c r="D29839" s="7" t="n">
        <v>0</v>
      </c>
      <c r="E29839" s="7" t="n">
        <v>0</v>
      </c>
      <c r="F29839" s="7" t="s">
        <v>249</v>
      </c>
    </row>
    <row r="29840" spans="1:21">
      <c r="A29840" t="s">
        <v>4</v>
      </c>
      <c r="B29840" s="4" t="s">
        <v>5</v>
      </c>
      <c r="C29840" s="4" t="s">
        <v>7</v>
      </c>
      <c r="D29840" s="4" t="s">
        <v>8</v>
      </c>
      <c r="E29840" s="4" t="s">
        <v>8</v>
      </c>
      <c r="F29840" s="4" t="s">
        <v>9</v>
      </c>
    </row>
    <row r="29841" spans="1:21">
      <c r="A29841" t="n">
        <v>252346</v>
      </c>
      <c r="B29841" s="59" t="n">
        <v>47</v>
      </c>
      <c r="C29841" s="7" t="n">
        <v>94</v>
      </c>
      <c r="D29841" s="7" t="n">
        <v>0</v>
      </c>
      <c r="E29841" s="7" t="n">
        <v>0</v>
      </c>
      <c r="F29841" s="7" t="s">
        <v>249</v>
      </c>
    </row>
    <row r="29842" spans="1:21">
      <c r="A29842" t="s">
        <v>4</v>
      </c>
      <c r="B29842" s="4" t="s">
        <v>5</v>
      </c>
      <c r="C29842" s="4" t="s">
        <v>7</v>
      </c>
      <c r="D29842" s="4" t="s">
        <v>8</v>
      </c>
      <c r="E29842" s="4" t="s">
        <v>8</v>
      </c>
      <c r="F29842" s="4" t="s">
        <v>9</v>
      </c>
    </row>
    <row r="29843" spans="1:21">
      <c r="A29843" t="n">
        <v>252367</v>
      </c>
      <c r="B29843" s="59" t="n">
        <v>47</v>
      </c>
      <c r="C29843" s="7" t="n">
        <v>106</v>
      </c>
      <c r="D29843" s="7" t="n">
        <v>0</v>
      </c>
      <c r="E29843" s="7" t="n">
        <v>0</v>
      </c>
      <c r="F29843" s="7" t="s">
        <v>249</v>
      </c>
    </row>
    <row r="29844" spans="1:21">
      <c r="A29844" t="s">
        <v>4</v>
      </c>
      <c r="B29844" s="4" t="s">
        <v>5</v>
      </c>
      <c r="C29844" s="4" t="s">
        <v>7</v>
      </c>
      <c r="D29844" s="4" t="s">
        <v>13</v>
      </c>
      <c r="E29844" s="4" t="s">
        <v>13</v>
      </c>
      <c r="F29844" s="4" t="s">
        <v>13</v>
      </c>
      <c r="G29844" s="4" t="s">
        <v>13</v>
      </c>
    </row>
    <row r="29845" spans="1:21">
      <c r="A29845" t="n">
        <v>252388</v>
      </c>
      <c r="B29845" s="46" t="n">
        <v>46</v>
      </c>
      <c r="C29845" s="7" t="n">
        <v>13</v>
      </c>
      <c r="D29845" s="7" t="n">
        <v>0</v>
      </c>
      <c r="E29845" s="7" t="n">
        <v>2.10999989509583</v>
      </c>
      <c r="F29845" s="7" t="n">
        <v>45</v>
      </c>
      <c r="G29845" s="7" t="n">
        <v>0</v>
      </c>
    </row>
    <row r="29846" spans="1:21">
      <c r="A29846" t="s">
        <v>4</v>
      </c>
      <c r="B29846" s="4" t="s">
        <v>5</v>
      </c>
      <c r="C29846" s="4" t="s">
        <v>7</v>
      </c>
      <c r="D29846" s="4" t="s">
        <v>13</v>
      </c>
      <c r="E29846" s="4" t="s">
        <v>13</v>
      </c>
      <c r="F29846" s="4" t="s">
        <v>13</v>
      </c>
      <c r="G29846" s="4" t="s">
        <v>13</v>
      </c>
    </row>
    <row r="29847" spans="1:21">
      <c r="A29847" t="n">
        <v>252407</v>
      </c>
      <c r="B29847" s="46" t="n">
        <v>46</v>
      </c>
      <c r="C29847" s="7" t="n">
        <v>12</v>
      </c>
      <c r="D29847" s="7" t="n">
        <v>0</v>
      </c>
      <c r="E29847" s="7" t="n">
        <v>0</v>
      </c>
      <c r="F29847" s="7" t="n">
        <v>50.9199981689453</v>
      </c>
      <c r="G29847" s="7" t="n">
        <v>0</v>
      </c>
    </row>
    <row r="29848" spans="1:21">
      <c r="A29848" t="s">
        <v>4</v>
      </c>
      <c r="B29848" s="4" t="s">
        <v>5</v>
      </c>
      <c r="C29848" s="4" t="s">
        <v>7</v>
      </c>
      <c r="D29848" s="4" t="s">
        <v>13</v>
      </c>
      <c r="E29848" s="4" t="s">
        <v>13</v>
      </c>
      <c r="F29848" s="4" t="s">
        <v>13</v>
      </c>
      <c r="G29848" s="4" t="s">
        <v>13</v>
      </c>
    </row>
    <row r="29849" spans="1:21">
      <c r="A29849" t="n">
        <v>252426</v>
      </c>
      <c r="B29849" s="46" t="n">
        <v>46</v>
      </c>
      <c r="C29849" s="7" t="n">
        <v>17</v>
      </c>
      <c r="D29849" s="7" t="n">
        <v>-1</v>
      </c>
      <c r="E29849" s="7" t="n">
        <v>2.10999989509583</v>
      </c>
      <c r="F29849" s="7" t="n">
        <v>44.7999992370605</v>
      </c>
      <c r="G29849" s="7" t="n">
        <v>0</v>
      </c>
    </row>
    <row r="29850" spans="1:21">
      <c r="A29850" t="s">
        <v>4</v>
      </c>
      <c r="B29850" s="4" t="s">
        <v>5</v>
      </c>
      <c r="C29850" s="4" t="s">
        <v>7</v>
      </c>
      <c r="D29850" s="4" t="s">
        <v>13</v>
      </c>
      <c r="E29850" s="4" t="s">
        <v>13</v>
      </c>
      <c r="F29850" s="4" t="s">
        <v>13</v>
      </c>
      <c r="G29850" s="4" t="s">
        <v>13</v>
      </c>
    </row>
    <row r="29851" spans="1:21">
      <c r="A29851" t="n">
        <v>252445</v>
      </c>
      <c r="B29851" s="46" t="n">
        <v>46</v>
      </c>
      <c r="C29851" s="7" t="n">
        <v>107</v>
      </c>
      <c r="D29851" s="7" t="n">
        <v>-6.69999980926514</v>
      </c>
      <c r="E29851" s="7" t="n">
        <v>0</v>
      </c>
      <c r="F29851" s="7" t="n">
        <v>48.7000007629395</v>
      </c>
      <c r="G29851" s="7" t="n">
        <v>315</v>
      </c>
    </row>
    <row r="29852" spans="1:21">
      <c r="A29852" t="s">
        <v>4</v>
      </c>
      <c r="B29852" s="4" t="s">
        <v>5</v>
      </c>
      <c r="C29852" s="4" t="s">
        <v>7</v>
      </c>
      <c r="D29852" s="4" t="s">
        <v>13</v>
      </c>
      <c r="E29852" s="4" t="s">
        <v>13</v>
      </c>
      <c r="F29852" s="4" t="s">
        <v>13</v>
      </c>
      <c r="G29852" s="4" t="s">
        <v>13</v>
      </c>
    </row>
    <row r="29853" spans="1:21">
      <c r="A29853" t="n">
        <v>252464</v>
      </c>
      <c r="B29853" s="46" t="n">
        <v>46</v>
      </c>
      <c r="C29853" s="7" t="n">
        <v>108</v>
      </c>
      <c r="D29853" s="7" t="n">
        <v>6.69999980926514</v>
      </c>
      <c r="E29853" s="7" t="n">
        <v>0</v>
      </c>
      <c r="F29853" s="7" t="n">
        <v>48.7000007629395</v>
      </c>
      <c r="G29853" s="7" t="n">
        <v>45</v>
      </c>
    </row>
    <row r="29854" spans="1:21">
      <c r="A29854" t="s">
        <v>4</v>
      </c>
      <c r="B29854" s="4" t="s">
        <v>5</v>
      </c>
      <c r="C29854" s="4" t="s">
        <v>7</v>
      </c>
      <c r="D29854" s="4" t="s">
        <v>13</v>
      </c>
      <c r="E29854" s="4" t="s">
        <v>13</v>
      </c>
      <c r="F29854" s="4" t="s">
        <v>13</v>
      </c>
      <c r="G29854" s="4" t="s">
        <v>13</v>
      </c>
    </row>
    <row r="29855" spans="1:21">
      <c r="A29855" t="n">
        <v>252483</v>
      </c>
      <c r="B29855" s="46" t="n">
        <v>46</v>
      </c>
      <c r="C29855" s="7" t="n">
        <v>90</v>
      </c>
      <c r="D29855" s="7" t="n">
        <v>-8.05000019073486</v>
      </c>
      <c r="E29855" s="7" t="n">
        <v>0</v>
      </c>
      <c r="F29855" s="7" t="n">
        <v>46</v>
      </c>
      <c r="G29855" s="7" t="n">
        <v>270</v>
      </c>
    </row>
    <row r="29856" spans="1:21">
      <c r="A29856" t="s">
        <v>4</v>
      </c>
      <c r="B29856" s="4" t="s">
        <v>5</v>
      </c>
      <c r="C29856" s="4" t="s">
        <v>7</v>
      </c>
      <c r="D29856" s="4" t="s">
        <v>13</v>
      </c>
      <c r="E29856" s="4" t="s">
        <v>13</v>
      </c>
      <c r="F29856" s="4" t="s">
        <v>13</v>
      </c>
      <c r="G29856" s="4" t="s">
        <v>13</v>
      </c>
    </row>
    <row r="29857" spans="1:7">
      <c r="A29857" t="n">
        <v>252502</v>
      </c>
      <c r="B29857" s="46" t="n">
        <v>46</v>
      </c>
      <c r="C29857" s="7" t="n">
        <v>94</v>
      </c>
      <c r="D29857" s="7" t="n">
        <v>3.70000004768372</v>
      </c>
      <c r="E29857" s="7" t="n">
        <v>0</v>
      </c>
      <c r="F29857" s="7" t="n">
        <v>50.0999984741211</v>
      </c>
      <c r="G29857" s="7" t="n">
        <v>0</v>
      </c>
    </row>
    <row r="29858" spans="1:7">
      <c r="A29858" t="s">
        <v>4</v>
      </c>
      <c r="B29858" s="4" t="s">
        <v>5</v>
      </c>
      <c r="C29858" s="4" t="s">
        <v>7</v>
      </c>
      <c r="D29858" s="4" t="s">
        <v>13</v>
      </c>
      <c r="E29858" s="4" t="s">
        <v>13</v>
      </c>
      <c r="F29858" s="4" t="s">
        <v>13</v>
      </c>
      <c r="G29858" s="4" t="s">
        <v>13</v>
      </c>
    </row>
    <row r="29859" spans="1:7">
      <c r="A29859" t="n">
        <v>252521</v>
      </c>
      <c r="B29859" s="46" t="n">
        <v>46</v>
      </c>
      <c r="C29859" s="7" t="n">
        <v>106</v>
      </c>
      <c r="D29859" s="7" t="n">
        <v>-3.70000004768372</v>
      </c>
      <c r="E29859" s="7" t="n">
        <v>0</v>
      </c>
      <c r="F29859" s="7" t="n">
        <v>50.2000007629395</v>
      </c>
      <c r="G29859" s="7" t="n">
        <v>0</v>
      </c>
    </row>
    <row r="29860" spans="1:7">
      <c r="A29860" t="s">
        <v>4</v>
      </c>
      <c r="B29860" s="4" t="s">
        <v>5</v>
      </c>
      <c r="C29860" s="4" t="s">
        <v>8</v>
      </c>
      <c r="D29860" s="4" t="s">
        <v>7</v>
      </c>
      <c r="E29860" s="4" t="s">
        <v>7</v>
      </c>
      <c r="F29860" s="4" t="s">
        <v>14</v>
      </c>
    </row>
    <row r="29861" spans="1:7">
      <c r="A29861" t="n">
        <v>252540</v>
      </c>
      <c r="B29861" s="70" t="n">
        <v>84</v>
      </c>
      <c r="C29861" s="7" t="n">
        <v>0</v>
      </c>
      <c r="D29861" s="7" t="n">
        <v>0</v>
      </c>
      <c r="E29861" s="7" t="n">
        <v>0</v>
      </c>
      <c r="F29861" s="7" t="n">
        <v>1036831949</v>
      </c>
    </row>
    <row r="29862" spans="1:7">
      <c r="A29862" t="s">
        <v>4</v>
      </c>
      <c r="B29862" s="4" t="s">
        <v>5</v>
      </c>
      <c r="C29862" s="4" t="s">
        <v>7</v>
      </c>
      <c r="D29862" s="4" t="s">
        <v>8</v>
      </c>
      <c r="E29862" s="4" t="s">
        <v>8</v>
      </c>
      <c r="F29862" s="4" t="s">
        <v>9</v>
      </c>
    </row>
    <row r="29863" spans="1:7">
      <c r="A29863" t="n">
        <v>252550</v>
      </c>
      <c r="B29863" s="22" t="n">
        <v>20</v>
      </c>
      <c r="C29863" s="7" t="n">
        <v>0</v>
      </c>
      <c r="D29863" s="7" t="n">
        <v>3</v>
      </c>
      <c r="E29863" s="7" t="n">
        <v>11</v>
      </c>
      <c r="F29863" s="7" t="s">
        <v>1455</v>
      </c>
    </row>
    <row r="29864" spans="1:7">
      <c r="A29864" t="s">
        <v>4</v>
      </c>
      <c r="B29864" s="4" t="s">
        <v>5</v>
      </c>
      <c r="C29864" s="4" t="s">
        <v>8</v>
      </c>
      <c r="D29864" s="4" t="s">
        <v>8</v>
      </c>
      <c r="E29864" s="4" t="s">
        <v>13</v>
      </c>
      <c r="F29864" s="4" t="s">
        <v>13</v>
      </c>
      <c r="G29864" s="4" t="s">
        <v>13</v>
      </c>
      <c r="H29864" s="4" t="s">
        <v>7</v>
      </c>
    </row>
    <row r="29865" spans="1:7">
      <c r="A29865" t="n">
        <v>252566</v>
      </c>
      <c r="B29865" s="31" t="n">
        <v>45</v>
      </c>
      <c r="C29865" s="7" t="n">
        <v>2</v>
      </c>
      <c r="D29865" s="7" t="n">
        <v>3</v>
      </c>
      <c r="E29865" s="7" t="n">
        <v>-0.5</v>
      </c>
      <c r="F29865" s="7" t="n">
        <v>3.40000009536743</v>
      </c>
      <c r="G29865" s="7" t="n">
        <v>44.9500007629395</v>
      </c>
      <c r="H29865" s="7" t="n">
        <v>0</v>
      </c>
    </row>
    <row r="29866" spans="1:7">
      <c r="A29866" t="s">
        <v>4</v>
      </c>
      <c r="B29866" s="4" t="s">
        <v>5</v>
      </c>
      <c r="C29866" s="4" t="s">
        <v>8</v>
      </c>
      <c r="D29866" s="4" t="s">
        <v>8</v>
      </c>
      <c r="E29866" s="4" t="s">
        <v>13</v>
      </c>
      <c r="F29866" s="4" t="s">
        <v>13</v>
      </c>
      <c r="G29866" s="4" t="s">
        <v>13</v>
      </c>
      <c r="H29866" s="4" t="s">
        <v>7</v>
      </c>
      <c r="I29866" s="4" t="s">
        <v>8</v>
      </c>
    </row>
    <row r="29867" spans="1:7">
      <c r="A29867" t="n">
        <v>252583</v>
      </c>
      <c r="B29867" s="31" t="n">
        <v>45</v>
      </c>
      <c r="C29867" s="7" t="n">
        <v>4</v>
      </c>
      <c r="D29867" s="7" t="n">
        <v>3</v>
      </c>
      <c r="E29867" s="7" t="n">
        <v>0.899999976158142</v>
      </c>
      <c r="F29867" s="7" t="n">
        <v>180</v>
      </c>
      <c r="G29867" s="7" t="n">
        <v>0</v>
      </c>
      <c r="H29867" s="7" t="n">
        <v>0</v>
      </c>
      <c r="I29867" s="7" t="n">
        <v>0</v>
      </c>
    </row>
    <row r="29868" spans="1:7">
      <c r="A29868" t="s">
        <v>4</v>
      </c>
      <c r="B29868" s="4" t="s">
        <v>5</v>
      </c>
      <c r="C29868" s="4" t="s">
        <v>8</v>
      </c>
      <c r="D29868" s="4" t="s">
        <v>8</v>
      </c>
      <c r="E29868" s="4" t="s">
        <v>13</v>
      </c>
      <c r="F29868" s="4" t="s">
        <v>7</v>
      </c>
    </row>
    <row r="29869" spans="1:7">
      <c r="A29869" t="n">
        <v>252601</v>
      </c>
      <c r="B29869" s="31" t="n">
        <v>45</v>
      </c>
      <c r="C29869" s="7" t="n">
        <v>5</v>
      </c>
      <c r="D29869" s="7" t="n">
        <v>3</v>
      </c>
      <c r="E29869" s="7" t="n">
        <v>1.70000004768372</v>
      </c>
      <c r="F29869" s="7" t="n">
        <v>0</v>
      </c>
    </row>
    <row r="29870" spans="1:7">
      <c r="A29870" t="s">
        <v>4</v>
      </c>
      <c r="B29870" s="4" t="s">
        <v>5</v>
      </c>
      <c r="C29870" s="4" t="s">
        <v>8</v>
      </c>
      <c r="D29870" s="4" t="s">
        <v>8</v>
      </c>
      <c r="E29870" s="4" t="s">
        <v>13</v>
      </c>
      <c r="F29870" s="4" t="s">
        <v>7</v>
      </c>
    </row>
    <row r="29871" spans="1:7">
      <c r="A29871" t="n">
        <v>252610</v>
      </c>
      <c r="B29871" s="31" t="n">
        <v>45</v>
      </c>
      <c r="C29871" s="7" t="n">
        <v>11</v>
      </c>
      <c r="D29871" s="7" t="n">
        <v>3</v>
      </c>
      <c r="E29871" s="7" t="n">
        <v>34</v>
      </c>
      <c r="F29871" s="7" t="n">
        <v>0</v>
      </c>
    </row>
    <row r="29872" spans="1:7">
      <c r="A29872" t="s">
        <v>4</v>
      </c>
      <c r="B29872" s="4" t="s">
        <v>5</v>
      </c>
      <c r="C29872" s="4" t="s">
        <v>8</v>
      </c>
      <c r="D29872" s="4" t="s">
        <v>8</v>
      </c>
      <c r="E29872" s="4" t="s">
        <v>13</v>
      </c>
      <c r="F29872" s="4" t="s">
        <v>7</v>
      </c>
    </row>
    <row r="29873" spans="1:9">
      <c r="A29873" t="n">
        <v>252619</v>
      </c>
      <c r="B29873" s="31" t="n">
        <v>45</v>
      </c>
      <c r="C29873" s="7" t="n">
        <v>5</v>
      </c>
      <c r="D29873" s="7" t="n">
        <v>3</v>
      </c>
      <c r="E29873" s="7" t="n">
        <v>2</v>
      </c>
      <c r="F29873" s="7" t="n">
        <v>5000</v>
      </c>
    </row>
    <row r="29874" spans="1:9">
      <c r="A29874" t="s">
        <v>4</v>
      </c>
      <c r="B29874" s="4" t="s">
        <v>5</v>
      </c>
      <c r="C29874" s="4" t="s">
        <v>8</v>
      </c>
      <c r="D29874" s="4" t="s">
        <v>7</v>
      </c>
      <c r="E29874" s="4" t="s">
        <v>7</v>
      </c>
      <c r="F29874" s="4" t="s">
        <v>7</v>
      </c>
      <c r="G29874" s="4" t="s">
        <v>7</v>
      </c>
      <c r="H29874" s="4" t="s">
        <v>7</v>
      </c>
      <c r="I29874" s="4" t="s">
        <v>9</v>
      </c>
      <c r="J29874" s="4" t="s">
        <v>13</v>
      </c>
      <c r="K29874" s="4" t="s">
        <v>13</v>
      </c>
      <c r="L29874" s="4" t="s">
        <v>13</v>
      </c>
      <c r="M29874" s="4" t="s">
        <v>14</v>
      </c>
      <c r="N29874" s="4" t="s">
        <v>14</v>
      </c>
      <c r="O29874" s="4" t="s">
        <v>13</v>
      </c>
      <c r="P29874" s="4" t="s">
        <v>13</v>
      </c>
      <c r="Q29874" s="4" t="s">
        <v>13</v>
      </c>
      <c r="R29874" s="4" t="s">
        <v>13</v>
      </c>
      <c r="S29874" s="4" t="s">
        <v>8</v>
      </c>
    </row>
    <row r="29875" spans="1:9">
      <c r="A29875" t="n">
        <v>252628</v>
      </c>
      <c r="B29875" s="65" t="n">
        <v>39</v>
      </c>
      <c r="C29875" s="7" t="n">
        <v>12</v>
      </c>
      <c r="D29875" s="7" t="n">
        <v>65533</v>
      </c>
      <c r="E29875" s="7" t="n">
        <v>203</v>
      </c>
      <c r="F29875" s="7" t="n">
        <v>0</v>
      </c>
      <c r="G29875" s="7" t="n">
        <v>65533</v>
      </c>
      <c r="H29875" s="7" t="n">
        <v>2048</v>
      </c>
      <c r="I29875" s="7" t="s">
        <v>15</v>
      </c>
      <c r="J29875" s="7" t="n">
        <v>0</v>
      </c>
      <c r="K29875" s="7" t="n">
        <v>-50</v>
      </c>
      <c r="L29875" s="7" t="n">
        <v>1670</v>
      </c>
      <c r="M29875" s="7" t="n">
        <v>0</v>
      </c>
      <c r="N29875" s="7" t="n">
        <v>0</v>
      </c>
      <c r="O29875" s="7" t="n">
        <v>0</v>
      </c>
      <c r="P29875" s="7" t="n">
        <v>2</v>
      </c>
      <c r="Q29875" s="7" t="n">
        <v>2</v>
      </c>
      <c r="R29875" s="7" t="n">
        <v>2</v>
      </c>
      <c r="S29875" s="7" t="n">
        <v>255</v>
      </c>
    </row>
    <row r="29876" spans="1:9">
      <c r="A29876" t="s">
        <v>4</v>
      </c>
      <c r="B29876" s="4" t="s">
        <v>5</v>
      </c>
      <c r="C29876" s="4" t="s">
        <v>8</v>
      </c>
      <c r="D29876" s="4" t="s">
        <v>7</v>
      </c>
      <c r="E29876" s="4" t="s">
        <v>7</v>
      </c>
      <c r="F29876" s="4" t="s">
        <v>7</v>
      </c>
      <c r="G29876" s="4" t="s">
        <v>7</v>
      </c>
      <c r="H29876" s="4" t="s">
        <v>7</v>
      </c>
      <c r="I29876" s="4" t="s">
        <v>9</v>
      </c>
      <c r="J29876" s="4" t="s">
        <v>13</v>
      </c>
      <c r="K29876" s="4" t="s">
        <v>13</v>
      </c>
      <c r="L29876" s="4" t="s">
        <v>13</v>
      </c>
      <c r="M29876" s="4" t="s">
        <v>14</v>
      </c>
      <c r="N29876" s="4" t="s">
        <v>14</v>
      </c>
      <c r="O29876" s="4" t="s">
        <v>13</v>
      </c>
      <c r="P29876" s="4" t="s">
        <v>13</v>
      </c>
      <c r="Q29876" s="4" t="s">
        <v>13</v>
      </c>
      <c r="R29876" s="4" t="s">
        <v>13</v>
      </c>
      <c r="S29876" s="4" t="s">
        <v>8</v>
      </c>
    </row>
    <row r="29877" spans="1:9">
      <c r="A29877" t="n">
        <v>252678</v>
      </c>
      <c r="B29877" s="65" t="n">
        <v>39</v>
      </c>
      <c r="C29877" s="7" t="n">
        <v>12</v>
      </c>
      <c r="D29877" s="7" t="n">
        <v>65533</v>
      </c>
      <c r="E29877" s="7" t="n">
        <v>204</v>
      </c>
      <c r="F29877" s="7" t="n">
        <v>0</v>
      </c>
      <c r="G29877" s="7" t="n">
        <v>65533</v>
      </c>
      <c r="H29877" s="7" t="n">
        <v>2048</v>
      </c>
      <c r="I29877" s="7" t="s">
        <v>15</v>
      </c>
      <c r="J29877" s="7" t="n">
        <v>0</v>
      </c>
      <c r="K29877" s="7" t="n">
        <v>30</v>
      </c>
      <c r="L29877" s="7" t="n">
        <v>1670</v>
      </c>
      <c r="M29877" s="7" t="n">
        <v>0</v>
      </c>
      <c r="N29877" s="7" t="n">
        <v>1127481344</v>
      </c>
      <c r="O29877" s="7" t="n">
        <v>0</v>
      </c>
      <c r="P29877" s="7" t="n">
        <v>0.25</v>
      </c>
      <c r="Q29877" s="7" t="n">
        <v>0.25</v>
      </c>
      <c r="R29877" s="7" t="n">
        <v>0.25</v>
      </c>
      <c r="S29877" s="7" t="n">
        <v>255</v>
      </c>
    </row>
    <row r="29878" spans="1:9">
      <c r="A29878" t="s">
        <v>4</v>
      </c>
      <c r="B29878" s="4" t="s">
        <v>5</v>
      </c>
      <c r="C29878" s="4" t="s">
        <v>7</v>
      </c>
      <c r="D29878" s="4" t="s">
        <v>8</v>
      </c>
      <c r="E29878" s="4" t="s">
        <v>9</v>
      </c>
      <c r="F29878" s="4" t="s">
        <v>13</v>
      </c>
      <c r="G29878" s="4" t="s">
        <v>13</v>
      </c>
      <c r="H29878" s="4" t="s">
        <v>13</v>
      </c>
    </row>
    <row r="29879" spans="1:9">
      <c r="A29879" t="n">
        <v>252728</v>
      </c>
      <c r="B29879" s="52" t="n">
        <v>48</v>
      </c>
      <c r="C29879" s="7" t="n">
        <v>13</v>
      </c>
      <c r="D29879" s="7" t="n">
        <v>0</v>
      </c>
      <c r="E29879" s="7" t="s">
        <v>190</v>
      </c>
      <c r="F29879" s="7" t="n">
        <v>-1</v>
      </c>
      <c r="G29879" s="7" t="n">
        <v>1</v>
      </c>
      <c r="H29879" s="7" t="n">
        <v>0</v>
      </c>
    </row>
    <row r="29880" spans="1:9">
      <c r="A29880" t="s">
        <v>4</v>
      </c>
      <c r="B29880" s="4" t="s">
        <v>5</v>
      </c>
      <c r="C29880" s="4" t="s">
        <v>7</v>
      </c>
      <c r="D29880" s="4" t="s">
        <v>8</v>
      </c>
      <c r="E29880" s="4" t="s">
        <v>9</v>
      </c>
      <c r="F29880" s="4" t="s">
        <v>13</v>
      </c>
      <c r="G29880" s="4" t="s">
        <v>13</v>
      </c>
      <c r="H29880" s="4" t="s">
        <v>13</v>
      </c>
    </row>
    <row r="29881" spans="1:9">
      <c r="A29881" t="n">
        <v>252755</v>
      </c>
      <c r="B29881" s="52" t="n">
        <v>48</v>
      </c>
      <c r="C29881" s="7" t="n">
        <v>12</v>
      </c>
      <c r="D29881" s="7" t="n">
        <v>0</v>
      </c>
      <c r="E29881" s="7" t="s">
        <v>245</v>
      </c>
      <c r="F29881" s="7" t="n">
        <v>-1</v>
      </c>
      <c r="G29881" s="7" t="n">
        <v>1</v>
      </c>
      <c r="H29881" s="7" t="n">
        <v>0</v>
      </c>
    </row>
    <row r="29882" spans="1:9">
      <c r="A29882" t="s">
        <v>4</v>
      </c>
      <c r="B29882" s="4" t="s">
        <v>5</v>
      </c>
      <c r="C29882" s="4" t="s">
        <v>7</v>
      </c>
      <c r="D29882" s="4" t="s">
        <v>8</v>
      </c>
      <c r="E29882" s="4" t="s">
        <v>9</v>
      </c>
      <c r="F29882" s="4" t="s">
        <v>13</v>
      </c>
      <c r="G29882" s="4" t="s">
        <v>13</v>
      </c>
      <c r="H29882" s="4" t="s">
        <v>13</v>
      </c>
    </row>
    <row r="29883" spans="1:9">
      <c r="A29883" t="n">
        <v>252781</v>
      </c>
      <c r="B29883" s="52" t="n">
        <v>48</v>
      </c>
      <c r="C29883" s="7" t="n">
        <v>107</v>
      </c>
      <c r="D29883" s="7" t="n">
        <v>0</v>
      </c>
      <c r="E29883" s="7" t="s">
        <v>248</v>
      </c>
      <c r="F29883" s="7" t="n">
        <v>-1</v>
      </c>
      <c r="G29883" s="7" t="n">
        <v>1</v>
      </c>
      <c r="H29883" s="7" t="n">
        <v>0</v>
      </c>
    </row>
    <row r="29884" spans="1:9">
      <c r="A29884" t="s">
        <v>4</v>
      </c>
      <c r="B29884" s="4" t="s">
        <v>5</v>
      </c>
      <c r="C29884" s="4" t="s">
        <v>7</v>
      </c>
      <c r="D29884" s="4" t="s">
        <v>8</v>
      </c>
      <c r="E29884" s="4" t="s">
        <v>9</v>
      </c>
      <c r="F29884" s="4" t="s">
        <v>13</v>
      </c>
      <c r="G29884" s="4" t="s">
        <v>13</v>
      </c>
      <c r="H29884" s="4" t="s">
        <v>13</v>
      </c>
    </row>
    <row r="29885" spans="1:9">
      <c r="A29885" t="n">
        <v>252810</v>
      </c>
      <c r="B29885" s="52" t="n">
        <v>48</v>
      </c>
      <c r="C29885" s="7" t="n">
        <v>108</v>
      </c>
      <c r="D29885" s="7" t="n">
        <v>0</v>
      </c>
      <c r="E29885" s="7" t="s">
        <v>248</v>
      </c>
      <c r="F29885" s="7" t="n">
        <v>-1</v>
      </c>
      <c r="G29885" s="7" t="n">
        <v>1</v>
      </c>
      <c r="H29885" s="7" t="n">
        <v>0</v>
      </c>
    </row>
    <row r="29886" spans="1:9">
      <c r="A29886" t="s">
        <v>4</v>
      </c>
      <c r="B29886" s="4" t="s">
        <v>5</v>
      </c>
      <c r="C29886" s="4" t="s">
        <v>7</v>
      </c>
      <c r="D29886" s="4" t="s">
        <v>8</v>
      </c>
      <c r="E29886" s="4" t="s">
        <v>9</v>
      </c>
      <c r="F29886" s="4" t="s">
        <v>13</v>
      </c>
      <c r="G29886" s="4" t="s">
        <v>13</v>
      </c>
      <c r="H29886" s="4" t="s">
        <v>13</v>
      </c>
    </row>
    <row r="29887" spans="1:9">
      <c r="A29887" t="n">
        <v>252839</v>
      </c>
      <c r="B29887" s="52" t="n">
        <v>48</v>
      </c>
      <c r="C29887" s="7" t="n">
        <v>90</v>
      </c>
      <c r="D29887" s="7" t="n">
        <v>0</v>
      </c>
      <c r="E29887" s="7" t="s">
        <v>248</v>
      </c>
      <c r="F29887" s="7" t="n">
        <v>-1</v>
      </c>
      <c r="G29887" s="7" t="n">
        <v>1</v>
      </c>
      <c r="H29887" s="7" t="n">
        <v>0</v>
      </c>
    </row>
    <row r="29888" spans="1:9">
      <c r="A29888" t="s">
        <v>4</v>
      </c>
      <c r="B29888" s="4" t="s">
        <v>5</v>
      </c>
      <c r="C29888" s="4" t="s">
        <v>7</v>
      </c>
      <c r="D29888" s="4" t="s">
        <v>8</v>
      </c>
      <c r="E29888" s="4" t="s">
        <v>9</v>
      </c>
      <c r="F29888" s="4" t="s">
        <v>13</v>
      </c>
      <c r="G29888" s="4" t="s">
        <v>13</v>
      </c>
      <c r="H29888" s="4" t="s">
        <v>13</v>
      </c>
    </row>
    <row r="29889" spans="1:19">
      <c r="A29889" t="n">
        <v>252868</v>
      </c>
      <c r="B29889" s="52" t="n">
        <v>48</v>
      </c>
      <c r="C29889" s="7" t="n">
        <v>94</v>
      </c>
      <c r="D29889" s="7" t="n">
        <v>0</v>
      </c>
      <c r="E29889" s="7" t="s">
        <v>248</v>
      </c>
      <c r="F29889" s="7" t="n">
        <v>-1</v>
      </c>
      <c r="G29889" s="7" t="n">
        <v>1</v>
      </c>
      <c r="H29889" s="7" t="n">
        <v>0</v>
      </c>
    </row>
    <row r="29890" spans="1:19">
      <c r="A29890" t="s">
        <v>4</v>
      </c>
      <c r="B29890" s="4" t="s">
        <v>5</v>
      </c>
      <c r="C29890" s="4" t="s">
        <v>7</v>
      </c>
      <c r="D29890" s="4" t="s">
        <v>8</v>
      </c>
      <c r="E29890" s="4" t="s">
        <v>9</v>
      </c>
      <c r="F29890" s="4" t="s">
        <v>13</v>
      </c>
      <c r="G29890" s="4" t="s">
        <v>13</v>
      </c>
      <c r="H29890" s="4" t="s">
        <v>13</v>
      </c>
    </row>
    <row r="29891" spans="1:19">
      <c r="A29891" t="n">
        <v>252897</v>
      </c>
      <c r="B29891" s="52" t="n">
        <v>48</v>
      </c>
      <c r="C29891" s="7" t="n">
        <v>106</v>
      </c>
      <c r="D29891" s="7" t="n">
        <v>0</v>
      </c>
      <c r="E29891" s="7" t="s">
        <v>248</v>
      </c>
      <c r="F29891" s="7" t="n">
        <v>-1</v>
      </c>
      <c r="G29891" s="7" t="n">
        <v>1</v>
      </c>
      <c r="H29891" s="7" t="n">
        <v>0</v>
      </c>
    </row>
    <row r="29892" spans="1:19">
      <c r="A29892" t="s">
        <v>4</v>
      </c>
      <c r="B29892" s="4" t="s">
        <v>5</v>
      </c>
      <c r="C29892" s="4" t="s">
        <v>8</v>
      </c>
      <c r="D29892" s="4" t="s">
        <v>7</v>
      </c>
      <c r="E29892" s="4" t="s">
        <v>13</v>
      </c>
      <c r="F29892" s="4" t="s">
        <v>7</v>
      </c>
      <c r="G29892" s="4" t="s">
        <v>14</v>
      </c>
      <c r="H29892" s="4" t="s">
        <v>14</v>
      </c>
      <c r="I29892" s="4" t="s">
        <v>7</v>
      </c>
      <c r="J29892" s="4" t="s">
        <v>7</v>
      </c>
      <c r="K29892" s="4" t="s">
        <v>14</v>
      </c>
      <c r="L29892" s="4" t="s">
        <v>14</v>
      </c>
      <c r="M29892" s="4" t="s">
        <v>14</v>
      </c>
      <c r="N29892" s="4" t="s">
        <v>14</v>
      </c>
      <c r="O29892" s="4" t="s">
        <v>9</v>
      </c>
    </row>
    <row r="29893" spans="1:19">
      <c r="A29893" t="n">
        <v>252926</v>
      </c>
      <c r="B29893" s="16" t="n">
        <v>50</v>
      </c>
      <c r="C29893" s="7" t="n">
        <v>0</v>
      </c>
      <c r="D29893" s="7" t="n">
        <v>2135</v>
      </c>
      <c r="E29893" s="7" t="n">
        <v>0.5</v>
      </c>
      <c r="F29893" s="7" t="n">
        <v>1000</v>
      </c>
      <c r="G29893" s="7" t="n">
        <v>0</v>
      </c>
      <c r="H29893" s="7" t="n">
        <v>-1073741824</v>
      </c>
      <c r="I29893" s="7" t="n">
        <v>0</v>
      </c>
      <c r="J29893" s="7" t="n">
        <v>65533</v>
      </c>
      <c r="K29893" s="7" t="n">
        <v>0</v>
      </c>
      <c r="L29893" s="7" t="n">
        <v>0</v>
      </c>
      <c r="M29893" s="7" t="n">
        <v>0</v>
      </c>
      <c r="N29893" s="7" t="n">
        <v>0</v>
      </c>
      <c r="O29893" s="7" t="s">
        <v>15</v>
      </c>
    </row>
    <row r="29894" spans="1:19">
      <c r="A29894" t="s">
        <v>4</v>
      </c>
      <c r="B29894" s="4" t="s">
        <v>5</v>
      </c>
      <c r="C29894" s="4" t="s">
        <v>8</v>
      </c>
      <c r="D29894" s="4" t="s">
        <v>7</v>
      </c>
      <c r="E29894" s="4" t="s">
        <v>13</v>
      </c>
    </row>
    <row r="29895" spans="1:19">
      <c r="A29895" t="n">
        <v>252965</v>
      </c>
      <c r="B29895" s="27" t="n">
        <v>58</v>
      </c>
      <c r="C29895" s="7" t="n">
        <v>100</v>
      </c>
      <c r="D29895" s="7" t="n">
        <v>1000</v>
      </c>
      <c r="E29895" s="7" t="n">
        <v>1</v>
      </c>
    </row>
    <row r="29896" spans="1:19">
      <c r="A29896" t="s">
        <v>4</v>
      </c>
      <c r="B29896" s="4" t="s">
        <v>5</v>
      </c>
      <c r="C29896" s="4" t="s">
        <v>8</v>
      </c>
      <c r="D29896" s="4" t="s">
        <v>7</v>
      </c>
    </row>
    <row r="29897" spans="1:19">
      <c r="A29897" t="n">
        <v>252973</v>
      </c>
      <c r="B29897" s="27" t="n">
        <v>58</v>
      </c>
      <c r="C29897" s="7" t="n">
        <v>255</v>
      </c>
      <c r="D29897" s="7" t="n">
        <v>0</v>
      </c>
    </row>
    <row r="29898" spans="1:19">
      <c r="A29898" t="s">
        <v>4</v>
      </c>
      <c r="B29898" s="4" t="s">
        <v>5</v>
      </c>
      <c r="C29898" s="4" t="s">
        <v>8</v>
      </c>
      <c r="D29898" s="4" t="s">
        <v>7</v>
      </c>
    </row>
    <row r="29899" spans="1:19">
      <c r="A29899" t="n">
        <v>252977</v>
      </c>
      <c r="B29899" s="31" t="n">
        <v>45</v>
      </c>
      <c r="C29899" s="7" t="n">
        <v>7</v>
      </c>
      <c r="D29899" s="7" t="n">
        <v>255</v>
      </c>
    </row>
    <row r="29900" spans="1:19">
      <c r="A29900" t="s">
        <v>4</v>
      </c>
      <c r="B29900" s="4" t="s">
        <v>5</v>
      </c>
      <c r="C29900" s="4" t="s">
        <v>8</v>
      </c>
      <c r="D29900" s="4" t="s">
        <v>7</v>
      </c>
      <c r="E29900" s="4" t="s">
        <v>13</v>
      </c>
    </row>
    <row r="29901" spans="1:19">
      <c r="A29901" t="n">
        <v>252981</v>
      </c>
      <c r="B29901" s="27" t="n">
        <v>58</v>
      </c>
      <c r="C29901" s="7" t="n">
        <v>101</v>
      </c>
      <c r="D29901" s="7" t="n">
        <v>300</v>
      </c>
      <c r="E29901" s="7" t="n">
        <v>1</v>
      </c>
    </row>
    <row r="29902" spans="1:19">
      <c r="A29902" t="s">
        <v>4</v>
      </c>
      <c r="B29902" s="4" t="s">
        <v>5</v>
      </c>
      <c r="C29902" s="4" t="s">
        <v>8</v>
      </c>
      <c r="D29902" s="4" t="s">
        <v>7</v>
      </c>
    </row>
    <row r="29903" spans="1:19">
      <c r="A29903" t="n">
        <v>252989</v>
      </c>
      <c r="B29903" s="27" t="n">
        <v>58</v>
      </c>
      <c r="C29903" s="7" t="n">
        <v>254</v>
      </c>
      <c r="D29903" s="7" t="n">
        <v>0</v>
      </c>
    </row>
    <row r="29904" spans="1:19">
      <c r="A29904" t="s">
        <v>4</v>
      </c>
      <c r="B29904" s="4" t="s">
        <v>5</v>
      </c>
      <c r="C29904" s="4" t="s">
        <v>8</v>
      </c>
    </row>
    <row r="29905" spans="1:15">
      <c r="A29905" t="n">
        <v>252993</v>
      </c>
      <c r="B29905" s="69" t="n">
        <v>116</v>
      </c>
      <c r="C29905" s="7" t="n">
        <v>0</v>
      </c>
    </row>
    <row r="29906" spans="1:15">
      <c r="A29906" t="s">
        <v>4</v>
      </c>
      <c r="B29906" s="4" t="s">
        <v>5</v>
      </c>
      <c r="C29906" s="4" t="s">
        <v>8</v>
      </c>
      <c r="D29906" s="4" t="s">
        <v>7</v>
      </c>
    </row>
    <row r="29907" spans="1:15">
      <c r="A29907" t="n">
        <v>252995</v>
      </c>
      <c r="B29907" s="69" t="n">
        <v>116</v>
      </c>
      <c r="C29907" s="7" t="n">
        <v>2</v>
      </c>
      <c r="D29907" s="7" t="n">
        <v>1</v>
      </c>
    </row>
    <row r="29908" spans="1:15">
      <c r="A29908" t="s">
        <v>4</v>
      </c>
      <c r="B29908" s="4" t="s">
        <v>5</v>
      </c>
      <c r="C29908" s="4" t="s">
        <v>8</v>
      </c>
      <c r="D29908" s="4" t="s">
        <v>14</v>
      </c>
    </row>
    <row r="29909" spans="1:15">
      <c r="A29909" t="n">
        <v>252999</v>
      </c>
      <c r="B29909" s="69" t="n">
        <v>116</v>
      </c>
      <c r="C29909" s="7" t="n">
        <v>5</v>
      </c>
      <c r="D29909" s="7" t="n">
        <v>1106247680</v>
      </c>
    </row>
    <row r="29910" spans="1:15">
      <c r="A29910" t="s">
        <v>4</v>
      </c>
      <c r="B29910" s="4" t="s">
        <v>5</v>
      </c>
      <c r="C29910" s="4" t="s">
        <v>8</v>
      </c>
      <c r="D29910" s="4" t="s">
        <v>7</v>
      </c>
    </row>
    <row r="29911" spans="1:15">
      <c r="A29911" t="n">
        <v>253005</v>
      </c>
      <c r="B29911" s="69" t="n">
        <v>116</v>
      </c>
      <c r="C29911" s="7" t="n">
        <v>6</v>
      </c>
      <c r="D29911" s="7" t="n">
        <v>1</v>
      </c>
    </row>
    <row r="29912" spans="1:15">
      <c r="A29912" t="s">
        <v>4</v>
      </c>
      <c r="B29912" s="4" t="s">
        <v>5</v>
      </c>
      <c r="C29912" s="4" t="s">
        <v>7</v>
      </c>
      <c r="D29912" s="4" t="s">
        <v>7</v>
      </c>
      <c r="E29912" s="4" t="s">
        <v>7</v>
      </c>
      <c r="F29912" s="4" t="s">
        <v>14</v>
      </c>
      <c r="G29912" s="4" t="s">
        <v>14</v>
      </c>
      <c r="H29912" s="4" t="s">
        <v>14</v>
      </c>
    </row>
    <row r="29913" spans="1:15">
      <c r="A29913" t="n">
        <v>253009</v>
      </c>
      <c r="B29913" s="56" t="n">
        <v>61</v>
      </c>
      <c r="C29913" s="7" t="n">
        <v>107</v>
      </c>
      <c r="D29913" s="7" t="n">
        <v>65535</v>
      </c>
      <c r="E29913" s="7" t="n">
        <v>0</v>
      </c>
      <c r="F29913" s="7" t="n">
        <v>0</v>
      </c>
      <c r="G29913" s="7" t="n">
        <v>1106247680</v>
      </c>
      <c r="H29913" s="7" t="n">
        <v>1154531328</v>
      </c>
    </row>
    <row r="29914" spans="1:15">
      <c r="A29914" t="s">
        <v>4</v>
      </c>
      <c r="B29914" s="4" t="s">
        <v>5</v>
      </c>
      <c r="C29914" s="4" t="s">
        <v>7</v>
      </c>
      <c r="D29914" s="4" t="s">
        <v>7</v>
      </c>
      <c r="E29914" s="4" t="s">
        <v>7</v>
      </c>
      <c r="F29914" s="4" t="s">
        <v>14</v>
      </c>
      <c r="G29914" s="4" t="s">
        <v>14</v>
      </c>
      <c r="H29914" s="4" t="s">
        <v>14</v>
      </c>
    </row>
    <row r="29915" spans="1:15">
      <c r="A29915" t="n">
        <v>253028</v>
      </c>
      <c r="B29915" s="56" t="n">
        <v>61</v>
      </c>
      <c r="C29915" s="7" t="n">
        <v>108</v>
      </c>
      <c r="D29915" s="7" t="n">
        <v>65535</v>
      </c>
      <c r="E29915" s="7" t="n">
        <v>0</v>
      </c>
      <c r="F29915" s="7" t="n">
        <v>0</v>
      </c>
      <c r="G29915" s="7" t="n">
        <v>1106247680</v>
      </c>
      <c r="H29915" s="7" t="n">
        <v>1154531328</v>
      </c>
    </row>
    <row r="29916" spans="1:15">
      <c r="A29916" t="s">
        <v>4</v>
      </c>
      <c r="B29916" s="4" t="s">
        <v>5</v>
      </c>
      <c r="C29916" s="4" t="s">
        <v>7</v>
      </c>
      <c r="D29916" s="4" t="s">
        <v>7</v>
      </c>
      <c r="E29916" s="4" t="s">
        <v>7</v>
      </c>
      <c r="F29916" s="4" t="s">
        <v>14</v>
      </c>
      <c r="G29916" s="4" t="s">
        <v>14</v>
      </c>
      <c r="H29916" s="4" t="s">
        <v>14</v>
      </c>
    </row>
    <row r="29917" spans="1:15">
      <c r="A29917" t="n">
        <v>253047</v>
      </c>
      <c r="B29917" s="56" t="n">
        <v>61</v>
      </c>
      <c r="C29917" s="7" t="n">
        <v>90</v>
      </c>
      <c r="D29917" s="7" t="n">
        <v>65535</v>
      </c>
      <c r="E29917" s="7" t="n">
        <v>0</v>
      </c>
      <c r="F29917" s="7" t="n">
        <v>0</v>
      </c>
      <c r="G29917" s="7" t="n">
        <v>1106247680</v>
      </c>
      <c r="H29917" s="7" t="n">
        <v>1154531328</v>
      </c>
    </row>
    <row r="29918" spans="1:15">
      <c r="A29918" t="s">
        <v>4</v>
      </c>
      <c r="B29918" s="4" t="s">
        <v>5</v>
      </c>
      <c r="C29918" s="4" t="s">
        <v>7</v>
      </c>
      <c r="D29918" s="4" t="s">
        <v>7</v>
      </c>
      <c r="E29918" s="4" t="s">
        <v>7</v>
      </c>
      <c r="F29918" s="4" t="s">
        <v>14</v>
      </c>
      <c r="G29918" s="4" t="s">
        <v>14</v>
      </c>
      <c r="H29918" s="4" t="s">
        <v>14</v>
      </c>
    </row>
    <row r="29919" spans="1:15">
      <c r="A29919" t="n">
        <v>253066</v>
      </c>
      <c r="B29919" s="56" t="n">
        <v>61</v>
      </c>
      <c r="C29919" s="7" t="n">
        <v>94</v>
      </c>
      <c r="D29919" s="7" t="n">
        <v>65535</v>
      </c>
      <c r="E29919" s="7" t="n">
        <v>0</v>
      </c>
      <c r="F29919" s="7" t="n">
        <v>0</v>
      </c>
      <c r="G29919" s="7" t="n">
        <v>1106247680</v>
      </c>
      <c r="H29919" s="7" t="n">
        <v>1154531328</v>
      </c>
    </row>
    <row r="29920" spans="1:15">
      <c r="A29920" t="s">
        <v>4</v>
      </c>
      <c r="B29920" s="4" t="s">
        <v>5</v>
      </c>
      <c r="C29920" s="4" t="s">
        <v>7</v>
      </c>
      <c r="D29920" s="4" t="s">
        <v>7</v>
      </c>
      <c r="E29920" s="4" t="s">
        <v>7</v>
      </c>
      <c r="F29920" s="4" t="s">
        <v>14</v>
      </c>
      <c r="G29920" s="4" t="s">
        <v>14</v>
      </c>
      <c r="H29920" s="4" t="s">
        <v>14</v>
      </c>
    </row>
    <row r="29921" spans="1:8">
      <c r="A29921" t="n">
        <v>253085</v>
      </c>
      <c r="B29921" s="56" t="n">
        <v>61</v>
      </c>
      <c r="C29921" s="7" t="n">
        <v>106</v>
      </c>
      <c r="D29921" s="7" t="n">
        <v>65535</v>
      </c>
      <c r="E29921" s="7" t="n">
        <v>0</v>
      </c>
      <c r="F29921" s="7" t="n">
        <v>0</v>
      </c>
      <c r="G29921" s="7" t="n">
        <v>1106247680</v>
      </c>
      <c r="H29921" s="7" t="n">
        <v>1154531328</v>
      </c>
    </row>
    <row r="29922" spans="1:8">
      <c r="A29922" t="s">
        <v>4</v>
      </c>
      <c r="B29922" s="4" t="s">
        <v>5</v>
      </c>
      <c r="C29922" s="4" t="s">
        <v>8</v>
      </c>
      <c r="D29922" s="4" t="s">
        <v>8</v>
      </c>
      <c r="E29922" s="4" t="s">
        <v>13</v>
      </c>
      <c r="F29922" s="4" t="s">
        <v>13</v>
      </c>
      <c r="G29922" s="4" t="s">
        <v>13</v>
      </c>
      <c r="H29922" s="4" t="s">
        <v>7</v>
      </c>
    </row>
    <row r="29923" spans="1:8">
      <c r="A29923" t="n">
        <v>253104</v>
      </c>
      <c r="B29923" s="31" t="n">
        <v>45</v>
      </c>
      <c r="C29923" s="7" t="n">
        <v>2</v>
      </c>
      <c r="D29923" s="7" t="n">
        <v>3</v>
      </c>
      <c r="E29923" s="7" t="n">
        <v>-7.5</v>
      </c>
      <c r="F29923" s="7" t="n">
        <v>1.39999997615814</v>
      </c>
      <c r="G29923" s="7" t="n">
        <v>47</v>
      </c>
      <c r="H29923" s="7" t="n">
        <v>0</v>
      </c>
    </row>
    <row r="29924" spans="1:8">
      <c r="A29924" t="s">
        <v>4</v>
      </c>
      <c r="B29924" s="4" t="s">
        <v>5</v>
      </c>
      <c r="C29924" s="4" t="s">
        <v>8</v>
      </c>
      <c r="D29924" s="4" t="s">
        <v>8</v>
      </c>
      <c r="E29924" s="4" t="s">
        <v>13</v>
      </c>
      <c r="F29924" s="4" t="s">
        <v>13</v>
      </c>
      <c r="G29924" s="4" t="s">
        <v>13</v>
      </c>
      <c r="H29924" s="4" t="s">
        <v>7</v>
      </c>
      <c r="I29924" s="4" t="s">
        <v>8</v>
      </c>
    </row>
    <row r="29925" spans="1:8">
      <c r="A29925" t="n">
        <v>253121</v>
      </c>
      <c r="B29925" s="31" t="n">
        <v>45</v>
      </c>
      <c r="C29925" s="7" t="n">
        <v>4</v>
      </c>
      <c r="D29925" s="7" t="n">
        <v>3</v>
      </c>
      <c r="E29925" s="7" t="n">
        <v>7</v>
      </c>
      <c r="F29925" s="7" t="n">
        <v>245.550003051758</v>
      </c>
      <c r="G29925" s="7" t="n">
        <v>0</v>
      </c>
      <c r="H29925" s="7" t="n">
        <v>0</v>
      </c>
      <c r="I29925" s="7" t="n">
        <v>0</v>
      </c>
    </row>
    <row r="29926" spans="1:8">
      <c r="A29926" t="s">
        <v>4</v>
      </c>
      <c r="B29926" s="4" t="s">
        <v>5</v>
      </c>
      <c r="C29926" s="4" t="s">
        <v>8</v>
      </c>
      <c r="D29926" s="4" t="s">
        <v>8</v>
      </c>
      <c r="E29926" s="4" t="s">
        <v>13</v>
      </c>
      <c r="F29926" s="4" t="s">
        <v>7</v>
      </c>
    </row>
    <row r="29927" spans="1:8">
      <c r="A29927" t="n">
        <v>253139</v>
      </c>
      <c r="B29927" s="31" t="n">
        <v>45</v>
      </c>
      <c r="C29927" s="7" t="n">
        <v>5</v>
      </c>
      <c r="D29927" s="7" t="n">
        <v>3</v>
      </c>
      <c r="E29927" s="7" t="n">
        <v>3</v>
      </c>
      <c r="F29927" s="7" t="n">
        <v>0</v>
      </c>
    </row>
    <row r="29928" spans="1:8">
      <c r="A29928" t="s">
        <v>4</v>
      </c>
      <c r="B29928" s="4" t="s">
        <v>5</v>
      </c>
      <c r="C29928" s="4" t="s">
        <v>8</v>
      </c>
      <c r="D29928" s="4" t="s">
        <v>8</v>
      </c>
      <c r="E29928" s="4" t="s">
        <v>13</v>
      </c>
      <c r="F29928" s="4" t="s">
        <v>7</v>
      </c>
    </row>
    <row r="29929" spans="1:8">
      <c r="A29929" t="n">
        <v>253148</v>
      </c>
      <c r="B29929" s="31" t="n">
        <v>45</v>
      </c>
      <c r="C29929" s="7" t="n">
        <v>11</v>
      </c>
      <c r="D29929" s="7" t="n">
        <v>3</v>
      </c>
      <c r="E29929" s="7" t="n">
        <v>34</v>
      </c>
      <c r="F29929" s="7" t="n">
        <v>0</v>
      </c>
    </row>
    <row r="29930" spans="1:8">
      <c r="A29930" t="s">
        <v>4</v>
      </c>
      <c r="B29930" s="4" t="s">
        <v>5</v>
      </c>
      <c r="C29930" s="4" t="s">
        <v>8</v>
      </c>
      <c r="D29930" s="4" t="s">
        <v>7</v>
      </c>
    </row>
    <row r="29931" spans="1:8">
      <c r="A29931" t="n">
        <v>253157</v>
      </c>
      <c r="B29931" s="27" t="n">
        <v>58</v>
      </c>
      <c r="C29931" s="7" t="n">
        <v>255</v>
      </c>
      <c r="D29931" s="7" t="n">
        <v>0</v>
      </c>
    </row>
    <row r="29932" spans="1:8">
      <c r="A29932" t="s">
        <v>4</v>
      </c>
      <c r="B29932" s="4" t="s">
        <v>5</v>
      </c>
      <c r="C29932" s="4" t="s">
        <v>8</v>
      </c>
      <c r="D29932" s="4" t="s">
        <v>7</v>
      </c>
      <c r="E29932" s="4" t="s">
        <v>9</v>
      </c>
    </row>
    <row r="29933" spans="1:8">
      <c r="A29933" t="n">
        <v>253161</v>
      </c>
      <c r="B29933" s="39" t="n">
        <v>51</v>
      </c>
      <c r="C29933" s="7" t="n">
        <v>4</v>
      </c>
      <c r="D29933" s="7" t="n">
        <v>108</v>
      </c>
      <c r="E29933" s="7" t="s">
        <v>1456</v>
      </c>
    </row>
    <row r="29934" spans="1:8">
      <c r="A29934" t="s">
        <v>4</v>
      </c>
      <c r="B29934" s="4" t="s">
        <v>5</v>
      </c>
      <c r="C29934" s="4" t="s">
        <v>7</v>
      </c>
    </row>
    <row r="29935" spans="1:8">
      <c r="A29935" t="n">
        <v>253174</v>
      </c>
      <c r="B29935" s="25" t="n">
        <v>16</v>
      </c>
      <c r="C29935" s="7" t="n">
        <v>0</v>
      </c>
    </row>
    <row r="29936" spans="1:8">
      <c r="A29936" t="s">
        <v>4</v>
      </c>
      <c r="B29936" s="4" t="s">
        <v>5</v>
      </c>
      <c r="C29936" s="4" t="s">
        <v>7</v>
      </c>
      <c r="D29936" s="4" t="s">
        <v>8</v>
      </c>
      <c r="E29936" s="4" t="s">
        <v>14</v>
      </c>
      <c r="F29936" s="4" t="s">
        <v>74</v>
      </c>
      <c r="G29936" s="4" t="s">
        <v>8</v>
      </c>
      <c r="H29936" s="4" t="s">
        <v>8</v>
      </c>
    </row>
    <row r="29937" spans="1:9">
      <c r="A29937" t="n">
        <v>253177</v>
      </c>
      <c r="B29937" s="40" t="n">
        <v>26</v>
      </c>
      <c r="C29937" s="7" t="n">
        <v>108</v>
      </c>
      <c r="D29937" s="7" t="n">
        <v>17</v>
      </c>
      <c r="E29937" s="7" t="n">
        <v>62851</v>
      </c>
      <c r="F29937" s="7" t="s">
        <v>1457</v>
      </c>
      <c r="G29937" s="7" t="n">
        <v>2</v>
      </c>
      <c r="H29937" s="7" t="n">
        <v>0</v>
      </c>
    </row>
    <row r="29938" spans="1:9">
      <c r="A29938" t="s">
        <v>4</v>
      </c>
      <c r="B29938" s="4" t="s">
        <v>5</v>
      </c>
    </row>
    <row r="29939" spans="1:9">
      <c r="A29939" t="n">
        <v>253209</v>
      </c>
      <c r="B29939" s="41" t="n">
        <v>28</v>
      </c>
    </row>
    <row r="29940" spans="1:9">
      <c r="A29940" t="s">
        <v>4</v>
      </c>
      <c r="B29940" s="4" t="s">
        <v>5</v>
      </c>
      <c r="C29940" s="4" t="s">
        <v>7</v>
      </c>
      <c r="D29940" s="4" t="s">
        <v>8</v>
      </c>
    </row>
    <row r="29941" spans="1:9">
      <c r="A29941" t="n">
        <v>253210</v>
      </c>
      <c r="B29941" s="42" t="n">
        <v>89</v>
      </c>
      <c r="C29941" s="7" t="n">
        <v>65533</v>
      </c>
      <c r="D29941" s="7" t="n">
        <v>1</v>
      </c>
    </row>
    <row r="29942" spans="1:9">
      <c r="A29942" t="s">
        <v>4</v>
      </c>
      <c r="B29942" s="4" t="s">
        <v>5</v>
      </c>
      <c r="C29942" s="4" t="s">
        <v>8</v>
      </c>
      <c r="D29942" s="4" t="s">
        <v>7</v>
      </c>
      <c r="E29942" s="4" t="s">
        <v>9</v>
      </c>
    </row>
    <row r="29943" spans="1:9">
      <c r="A29943" t="n">
        <v>253214</v>
      </c>
      <c r="B29943" s="39" t="n">
        <v>51</v>
      </c>
      <c r="C29943" s="7" t="n">
        <v>4</v>
      </c>
      <c r="D29943" s="7" t="n">
        <v>107</v>
      </c>
      <c r="E29943" s="7" t="s">
        <v>288</v>
      </c>
    </row>
    <row r="29944" spans="1:9">
      <c r="A29944" t="s">
        <v>4</v>
      </c>
      <c r="B29944" s="4" t="s">
        <v>5</v>
      </c>
      <c r="C29944" s="4" t="s">
        <v>7</v>
      </c>
    </row>
    <row r="29945" spans="1:9">
      <c r="A29945" t="n">
        <v>253227</v>
      </c>
      <c r="B29945" s="25" t="n">
        <v>16</v>
      </c>
      <c r="C29945" s="7" t="n">
        <v>0</v>
      </c>
    </row>
    <row r="29946" spans="1:9">
      <c r="A29946" t="s">
        <v>4</v>
      </c>
      <c r="B29946" s="4" t="s">
        <v>5</v>
      </c>
      <c r="C29946" s="4" t="s">
        <v>7</v>
      </c>
      <c r="D29946" s="4" t="s">
        <v>8</v>
      </c>
      <c r="E29946" s="4" t="s">
        <v>14</v>
      </c>
      <c r="F29946" s="4" t="s">
        <v>74</v>
      </c>
      <c r="G29946" s="4" t="s">
        <v>8</v>
      </c>
      <c r="H29946" s="4" t="s">
        <v>8</v>
      </c>
    </row>
    <row r="29947" spans="1:9">
      <c r="A29947" t="n">
        <v>253230</v>
      </c>
      <c r="B29947" s="40" t="n">
        <v>26</v>
      </c>
      <c r="C29947" s="7" t="n">
        <v>107</v>
      </c>
      <c r="D29947" s="7" t="n">
        <v>17</v>
      </c>
      <c r="E29947" s="7" t="n">
        <v>62852</v>
      </c>
      <c r="F29947" s="7" t="s">
        <v>1458</v>
      </c>
      <c r="G29947" s="7" t="n">
        <v>2</v>
      </c>
      <c r="H29947" s="7" t="n">
        <v>0</v>
      </c>
    </row>
    <row r="29948" spans="1:9">
      <c r="A29948" t="s">
        <v>4</v>
      </c>
      <c r="B29948" s="4" t="s">
        <v>5</v>
      </c>
    </row>
    <row r="29949" spans="1:9">
      <c r="A29949" t="n">
        <v>253263</v>
      </c>
      <c r="B29949" s="41" t="n">
        <v>28</v>
      </c>
    </row>
    <row r="29950" spans="1:9">
      <c r="A29950" t="s">
        <v>4</v>
      </c>
      <c r="B29950" s="4" t="s">
        <v>5</v>
      </c>
      <c r="C29950" s="4" t="s">
        <v>7</v>
      </c>
      <c r="D29950" s="4" t="s">
        <v>8</v>
      </c>
    </row>
    <row r="29951" spans="1:9">
      <c r="A29951" t="n">
        <v>253264</v>
      </c>
      <c r="B29951" s="42" t="n">
        <v>89</v>
      </c>
      <c r="C29951" s="7" t="n">
        <v>65533</v>
      </c>
      <c r="D29951" s="7" t="n">
        <v>1</v>
      </c>
    </row>
    <row r="29952" spans="1:9">
      <c r="A29952" t="s">
        <v>4</v>
      </c>
      <c r="B29952" s="4" t="s">
        <v>5</v>
      </c>
      <c r="C29952" s="4" t="s">
        <v>8</v>
      </c>
      <c r="D29952" s="4" t="s">
        <v>7</v>
      </c>
      <c r="E29952" s="4" t="s">
        <v>13</v>
      </c>
    </row>
    <row r="29953" spans="1:8">
      <c r="A29953" t="n">
        <v>253268</v>
      </c>
      <c r="B29953" s="27" t="n">
        <v>58</v>
      </c>
      <c r="C29953" s="7" t="n">
        <v>101</v>
      </c>
      <c r="D29953" s="7" t="n">
        <v>300</v>
      </c>
      <c r="E29953" s="7" t="n">
        <v>1</v>
      </c>
    </row>
    <row r="29954" spans="1:8">
      <c r="A29954" t="s">
        <v>4</v>
      </c>
      <c r="B29954" s="4" t="s">
        <v>5</v>
      </c>
      <c r="C29954" s="4" t="s">
        <v>8</v>
      </c>
      <c r="D29954" s="4" t="s">
        <v>7</v>
      </c>
    </row>
    <row r="29955" spans="1:8">
      <c r="A29955" t="n">
        <v>253276</v>
      </c>
      <c r="B29955" s="27" t="n">
        <v>58</v>
      </c>
      <c r="C29955" s="7" t="n">
        <v>254</v>
      </c>
      <c r="D29955" s="7" t="n">
        <v>0</v>
      </c>
    </row>
    <row r="29956" spans="1:8">
      <c r="A29956" t="s">
        <v>4</v>
      </c>
      <c r="B29956" s="4" t="s">
        <v>5</v>
      </c>
      <c r="C29956" s="4" t="s">
        <v>8</v>
      </c>
    </row>
    <row r="29957" spans="1:8">
      <c r="A29957" t="n">
        <v>253280</v>
      </c>
      <c r="B29957" s="69" t="n">
        <v>116</v>
      </c>
      <c r="C29957" s="7" t="n">
        <v>0</v>
      </c>
    </row>
    <row r="29958" spans="1:8">
      <c r="A29958" t="s">
        <v>4</v>
      </c>
      <c r="B29958" s="4" t="s">
        <v>5</v>
      </c>
      <c r="C29958" s="4" t="s">
        <v>8</v>
      </c>
      <c r="D29958" s="4" t="s">
        <v>7</v>
      </c>
    </row>
    <row r="29959" spans="1:8">
      <c r="A29959" t="n">
        <v>253282</v>
      </c>
      <c r="B29959" s="69" t="n">
        <v>116</v>
      </c>
      <c r="C29959" s="7" t="n">
        <v>2</v>
      </c>
      <c r="D29959" s="7" t="n">
        <v>1</v>
      </c>
    </row>
    <row r="29960" spans="1:8">
      <c r="A29960" t="s">
        <v>4</v>
      </c>
      <c r="B29960" s="4" t="s">
        <v>5</v>
      </c>
      <c r="C29960" s="4" t="s">
        <v>8</v>
      </c>
      <c r="D29960" s="4" t="s">
        <v>14</v>
      </c>
    </row>
    <row r="29961" spans="1:8">
      <c r="A29961" t="n">
        <v>253286</v>
      </c>
      <c r="B29961" s="69" t="n">
        <v>116</v>
      </c>
      <c r="C29961" s="7" t="n">
        <v>5</v>
      </c>
      <c r="D29961" s="7" t="n">
        <v>1097859072</v>
      </c>
    </row>
    <row r="29962" spans="1:8">
      <c r="A29962" t="s">
        <v>4</v>
      </c>
      <c r="B29962" s="4" t="s">
        <v>5</v>
      </c>
      <c r="C29962" s="4" t="s">
        <v>8</v>
      </c>
      <c r="D29962" s="4" t="s">
        <v>7</v>
      </c>
    </row>
    <row r="29963" spans="1:8">
      <c r="A29963" t="n">
        <v>253292</v>
      </c>
      <c r="B29963" s="69" t="n">
        <v>116</v>
      </c>
      <c r="C29963" s="7" t="n">
        <v>6</v>
      </c>
      <c r="D29963" s="7" t="n">
        <v>1</v>
      </c>
    </row>
    <row r="29964" spans="1:8">
      <c r="A29964" t="s">
        <v>4</v>
      </c>
      <c r="B29964" s="4" t="s">
        <v>5</v>
      </c>
      <c r="C29964" s="4" t="s">
        <v>8</v>
      </c>
      <c r="D29964" s="4" t="s">
        <v>8</v>
      </c>
      <c r="E29964" s="4" t="s">
        <v>13</v>
      </c>
      <c r="F29964" s="4" t="s">
        <v>13</v>
      </c>
      <c r="G29964" s="4" t="s">
        <v>13</v>
      </c>
      <c r="H29964" s="4" t="s">
        <v>7</v>
      </c>
    </row>
    <row r="29965" spans="1:8">
      <c r="A29965" t="n">
        <v>253296</v>
      </c>
      <c r="B29965" s="31" t="n">
        <v>45</v>
      </c>
      <c r="C29965" s="7" t="n">
        <v>2</v>
      </c>
      <c r="D29965" s="7" t="n">
        <v>3</v>
      </c>
      <c r="E29965" s="7" t="n">
        <v>0</v>
      </c>
      <c r="F29965" s="7" t="n">
        <v>3.04999995231628</v>
      </c>
      <c r="G29965" s="7" t="n">
        <v>45.0499992370605</v>
      </c>
      <c r="H29965" s="7" t="n">
        <v>0</v>
      </c>
    </row>
    <row r="29966" spans="1:8">
      <c r="A29966" t="s">
        <v>4</v>
      </c>
      <c r="B29966" s="4" t="s">
        <v>5</v>
      </c>
      <c r="C29966" s="4" t="s">
        <v>8</v>
      </c>
      <c r="D29966" s="4" t="s">
        <v>8</v>
      </c>
      <c r="E29966" s="4" t="s">
        <v>13</v>
      </c>
      <c r="F29966" s="4" t="s">
        <v>13</v>
      </c>
      <c r="G29966" s="4" t="s">
        <v>13</v>
      </c>
      <c r="H29966" s="4" t="s">
        <v>7</v>
      </c>
      <c r="I29966" s="4" t="s">
        <v>8</v>
      </c>
    </row>
    <row r="29967" spans="1:8">
      <c r="A29967" t="n">
        <v>253313</v>
      </c>
      <c r="B29967" s="31" t="n">
        <v>45</v>
      </c>
      <c r="C29967" s="7" t="n">
        <v>4</v>
      </c>
      <c r="D29967" s="7" t="n">
        <v>3</v>
      </c>
      <c r="E29967" s="7" t="n">
        <v>17.2000007629395</v>
      </c>
      <c r="F29967" s="7" t="n">
        <v>336.899993896484</v>
      </c>
      <c r="G29967" s="7" t="n">
        <v>356</v>
      </c>
      <c r="H29967" s="7" t="n">
        <v>0</v>
      </c>
      <c r="I29967" s="7" t="n">
        <v>0</v>
      </c>
    </row>
    <row r="29968" spans="1:8">
      <c r="A29968" t="s">
        <v>4</v>
      </c>
      <c r="B29968" s="4" t="s">
        <v>5</v>
      </c>
      <c r="C29968" s="4" t="s">
        <v>8</v>
      </c>
      <c r="D29968" s="4" t="s">
        <v>8</v>
      </c>
      <c r="E29968" s="4" t="s">
        <v>13</v>
      </c>
      <c r="F29968" s="4" t="s">
        <v>7</v>
      </c>
    </row>
    <row r="29969" spans="1:9">
      <c r="A29969" t="n">
        <v>253331</v>
      </c>
      <c r="B29969" s="31" t="n">
        <v>45</v>
      </c>
      <c r="C29969" s="7" t="n">
        <v>5</v>
      </c>
      <c r="D29969" s="7" t="n">
        <v>3</v>
      </c>
      <c r="E29969" s="7" t="n">
        <v>1.60000002384186</v>
      </c>
      <c r="F29969" s="7" t="n">
        <v>0</v>
      </c>
    </row>
    <row r="29970" spans="1:9">
      <c r="A29970" t="s">
        <v>4</v>
      </c>
      <c r="B29970" s="4" t="s">
        <v>5</v>
      </c>
      <c r="C29970" s="4" t="s">
        <v>8</v>
      </c>
      <c r="D29970" s="4" t="s">
        <v>8</v>
      </c>
      <c r="E29970" s="4" t="s">
        <v>13</v>
      </c>
      <c r="F29970" s="4" t="s">
        <v>7</v>
      </c>
    </row>
    <row r="29971" spans="1:9">
      <c r="A29971" t="n">
        <v>253340</v>
      </c>
      <c r="B29971" s="31" t="n">
        <v>45</v>
      </c>
      <c r="C29971" s="7" t="n">
        <v>11</v>
      </c>
      <c r="D29971" s="7" t="n">
        <v>3</v>
      </c>
      <c r="E29971" s="7" t="n">
        <v>34</v>
      </c>
      <c r="F29971" s="7" t="n">
        <v>0</v>
      </c>
    </row>
    <row r="29972" spans="1:9">
      <c r="A29972" t="s">
        <v>4</v>
      </c>
      <c r="B29972" s="4" t="s">
        <v>5</v>
      </c>
      <c r="C29972" s="4" t="s">
        <v>8</v>
      </c>
      <c r="D29972" s="4" t="s">
        <v>8</v>
      </c>
      <c r="E29972" s="4" t="s">
        <v>13</v>
      </c>
      <c r="F29972" s="4" t="s">
        <v>13</v>
      </c>
      <c r="G29972" s="4" t="s">
        <v>13</v>
      </c>
      <c r="H29972" s="4" t="s">
        <v>7</v>
      </c>
    </row>
    <row r="29973" spans="1:9">
      <c r="A29973" t="n">
        <v>253349</v>
      </c>
      <c r="B29973" s="31" t="n">
        <v>45</v>
      </c>
      <c r="C29973" s="7" t="n">
        <v>2</v>
      </c>
      <c r="D29973" s="7" t="n">
        <v>3</v>
      </c>
      <c r="E29973" s="7" t="n">
        <v>0.00999999977648258</v>
      </c>
      <c r="F29973" s="7" t="n">
        <v>3.09999990463257</v>
      </c>
      <c r="G29973" s="7" t="n">
        <v>44.939998626709</v>
      </c>
      <c r="H29973" s="7" t="n">
        <v>0</v>
      </c>
    </row>
    <row r="29974" spans="1:9">
      <c r="A29974" t="s">
        <v>4</v>
      </c>
      <c r="B29974" s="4" t="s">
        <v>5</v>
      </c>
      <c r="C29974" s="4" t="s">
        <v>8</v>
      </c>
      <c r="D29974" s="4" t="s">
        <v>8</v>
      </c>
      <c r="E29974" s="4" t="s">
        <v>13</v>
      </c>
      <c r="F29974" s="4" t="s">
        <v>13</v>
      </c>
      <c r="G29974" s="4" t="s">
        <v>13</v>
      </c>
      <c r="H29974" s="4" t="s">
        <v>7</v>
      </c>
      <c r="I29974" s="4" t="s">
        <v>8</v>
      </c>
    </row>
    <row r="29975" spans="1:9">
      <c r="A29975" t="n">
        <v>253366</v>
      </c>
      <c r="B29975" s="31" t="n">
        <v>45</v>
      </c>
      <c r="C29975" s="7" t="n">
        <v>4</v>
      </c>
      <c r="D29975" s="7" t="n">
        <v>3</v>
      </c>
      <c r="E29975" s="7" t="n">
        <v>17.2000007629395</v>
      </c>
      <c r="F29975" s="7" t="n">
        <v>336.899993896484</v>
      </c>
      <c r="G29975" s="7" t="n">
        <v>356</v>
      </c>
      <c r="H29975" s="7" t="n">
        <v>0</v>
      </c>
      <c r="I29975" s="7" t="n">
        <v>0</v>
      </c>
    </row>
    <row r="29976" spans="1:9">
      <c r="A29976" t="s">
        <v>4</v>
      </c>
      <c r="B29976" s="4" t="s">
        <v>5</v>
      </c>
      <c r="C29976" s="4" t="s">
        <v>8</v>
      </c>
      <c r="D29976" s="4" t="s">
        <v>8</v>
      </c>
      <c r="E29976" s="4" t="s">
        <v>13</v>
      </c>
      <c r="F29976" s="4" t="s">
        <v>7</v>
      </c>
    </row>
    <row r="29977" spans="1:9">
      <c r="A29977" t="n">
        <v>253384</v>
      </c>
      <c r="B29977" s="31" t="n">
        <v>45</v>
      </c>
      <c r="C29977" s="7" t="n">
        <v>5</v>
      </c>
      <c r="D29977" s="7" t="n">
        <v>3</v>
      </c>
      <c r="E29977" s="7" t="n">
        <v>1.60000002384186</v>
      </c>
      <c r="F29977" s="7" t="n">
        <v>0</v>
      </c>
    </row>
    <row r="29978" spans="1:9">
      <c r="A29978" t="s">
        <v>4</v>
      </c>
      <c r="B29978" s="4" t="s">
        <v>5</v>
      </c>
      <c r="C29978" s="4" t="s">
        <v>8</v>
      </c>
      <c r="D29978" s="4" t="s">
        <v>8</v>
      </c>
      <c r="E29978" s="4" t="s">
        <v>13</v>
      </c>
      <c r="F29978" s="4" t="s">
        <v>7</v>
      </c>
    </row>
    <row r="29979" spans="1:9">
      <c r="A29979" t="n">
        <v>253393</v>
      </c>
      <c r="B29979" s="31" t="n">
        <v>45</v>
      </c>
      <c r="C29979" s="7" t="n">
        <v>5</v>
      </c>
      <c r="D29979" s="7" t="n">
        <v>3</v>
      </c>
      <c r="E29979" s="7" t="n">
        <v>1.79999995231628</v>
      </c>
      <c r="F29979" s="7" t="n">
        <v>20000</v>
      </c>
    </row>
    <row r="29980" spans="1:9">
      <c r="A29980" t="s">
        <v>4</v>
      </c>
      <c r="B29980" s="4" t="s">
        <v>5</v>
      </c>
      <c r="C29980" s="4" t="s">
        <v>8</v>
      </c>
      <c r="D29980" s="4" t="s">
        <v>8</v>
      </c>
      <c r="E29980" s="4" t="s">
        <v>13</v>
      </c>
      <c r="F29980" s="4" t="s">
        <v>7</v>
      </c>
    </row>
    <row r="29981" spans="1:9">
      <c r="A29981" t="n">
        <v>253402</v>
      </c>
      <c r="B29981" s="31" t="n">
        <v>45</v>
      </c>
      <c r="C29981" s="7" t="n">
        <v>11</v>
      </c>
      <c r="D29981" s="7" t="n">
        <v>3</v>
      </c>
      <c r="E29981" s="7" t="n">
        <v>34</v>
      </c>
      <c r="F29981" s="7" t="n">
        <v>0</v>
      </c>
    </row>
    <row r="29982" spans="1:9">
      <c r="A29982" t="s">
        <v>4</v>
      </c>
      <c r="B29982" s="4" t="s">
        <v>5</v>
      </c>
      <c r="C29982" s="4" t="s">
        <v>8</v>
      </c>
      <c r="D29982" s="4" t="s">
        <v>7</v>
      </c>
      <c r="E29982" s="4" t="s">
        <v>9</v>
      </c>
      <c r="F29982" s="4" t="s">
        <v>9</v>
      </c>
      <c r="G29982" s="4" t="s">
        <v>9</v>
      </c>
      <c r="H29982" s="4" t="s">
        <v>9</v>
      </c>
    </row>
    <row r="29983" spans="1:9">
      <c r="A29983" t="n">
        <v>253411</v>
      </c>
      <c r="B29983" s="39" t="n">
        <v>51</v>
      </c>
      <c r="C29983" s="7" t="n">
        <v>3</v>
      </c>
      <c r="D29983" s="7" t="n">
        <v>13</v>
      </c>
      <c r="E29983" s="7" t="s">
        <v>745</v>
      </c>
      <c r="F29983" s="7" t="s">
        <v>745</v>
      </c>
      <c r="G29983" s="7" t="s">
        <v>94</v>
      </c>
      <c r="H29983" s="7" t="s">
        <v>95</v>
      </c>
    </row>
    <row r="29984" spans="1:9">
      <c r="A29984" t="s">
        <v>4</v>
      </c>
      <c r="B29984" s="4" t="s">
        <v>5</v>
      </c>
      <c r="C29984" s="4" t="s">
        <v>8</v>
      </c>
      <c r="D29984" s="4" t="s">
        <v>7</v>
      </c>
    </row>
    <row r="29985" spans="1:9">
      <c r="A29985" t="n">
        <v>253424</v>
      </c>
      <c r="B29985" s="27" t="n">
        <v>58</v>
      </c>
      <c r="C29985" s="7" t="n">
        <v>255</v>
      </c>
      <c r="D29985" s="7" t="n">
        <v>0</v>
      </c>
    </row>
    <row r="29986" spans="1:9">
      <c r="A29986" t="s">
        <v>4</v>
      </c>
      <c r="B29986" s="4" t="s">
        <v>5</v>
      </c>
      <c r="C29986" s="4" t="s">
        <v>8</v>
      </c>
      <c r="D29986" s="4" t="s">
        <v>13</v>
      </c>
      <c r="E29986" s="4" t="s">
        <v>7</v>
      </c>
      <c r="F29986" s="4" t="s">
        <v>8</v>
      </c>
    </row>
    <row r="29987" spans="1:9">
      <c r="A29987" t="n">
        <v>253428</v>
      </c>
      <c r="B29987" s="14" t="n">
        <v>49</v>
      </c>
      <c r="C29987" s="7" t="n">
        <v>3</v>
      </c>
      <c r="D29987" s="7" t="n">
        <v>0.699999988079071</v>
      </c>
      <c r="E29987" s="7" t="n">
        <v>500</v>
      </c>
      <c r="F29987" s="7" t="n">
        <v>0</v>
      </c>
    </row>
    <row r="29988" spans="1:9">
      <c r="A29988" t="s">
        <v>4</v>
      </c>
      <c r="B29988" s="4" t="s">
        <v>5</v>
      </c>
      <c r="C29988" s="4" t="s">
        <v>8</v>
      </c>
      <c r="D29988" s="4" t="s">
        <v>7</v>
      </c>
      <c r="E29988" s="4" t="s">
        <v>9</v>
      </c>
      <c r="F29988" s="4" t="s">
        <v>9</v>
      </c>
      <c r="G29988" s="4" t="s">
        <v>9</v>
      </c>
      <c r="H29988" s="4" t="s">
        <v>9</v>
      </c>
    </row>
    <row r="29989" spans="1:9">
      <c r="A29989" t="n">
        <v>253437</v>
      </c>
      <c r="B29989" s="39" t="n">
        <v>51</v>
      </c>
      <c r="C29989" s="7" t="n">
        <v>3</v>
      </c>
      <c r="D29989" s="7" t="n">
        <v>13</v>
      </c>
      <c r="E29989" s="7" t="s">
        <v>1459</v>
      </c>
      <c r="F29989" s="7" t="s">
        <v>239</v>
      </c>
      <c r="G29989" s="7" t="s">
        <v>94</v>
      </c>
      <c r="H29989" s="7" t="s">
        <v>95</v>
      </c>
    </row>
    <row r="29990" spans="1:9">
      <c r="A29990" t="s">
        <v>4</v>
      </c>
      <c r="B29990" s="4" t="s">
        <v>5</v>
      </c>
      <c r="C29990" s="4" t="s">
        <v>7</v>
      </c>
      <c r="D29990" s="4" t="s">
        <v>8</v>
      </c>
      <c r="E29990" s="4" t="s">
        <v>9</v>
      </c>
      <c r="F29990" s="4" t="s">
        <v>13</v>
      </c>
      <c r="G29990" s="4" t="s">
        <v>13</v>
      </c>
      <c r="H29990" s="4" t="s">
        <v>13</v>
      </c>
    </row>
    <row r="29991" spans="1:9">
      <c r="A29991" t="n">
        <v>253450</v>
      </c>
      <c r="B29991" s="52" t="n">
        <v>48</v>
      </c>
      <c r="C29991" s="7" t="n">
        <v>13</v>
      </c>
      <c r="D29991" s="7" t="n">
        <v>0</v>
      </c>
      <c r="E29991" s="7" t="s">
        <v>579</v>
      </c>
      <c r="F29991" s="7" t="n">
        <v>-1</v>
      </c>
      <c r="G29991" s="7" t="n">
        <v>1</v>
      </c>
      <c r="H29991" s="7" t="n">
        <v>0</v>
      </c>
    </row>
    <row r="29992" spans="1:9">
      <c r="A29992" t="s">
        <v>4</v>
      </c>
      <c r="B29992" s="4" t="s">
        <v>5</v>
      </c>
      <c r="C29992" s="4" t="s">
        <v>7</v>
      </c>
    </row>
    <row r="29993" spans="1:9">
      <c r="A29993" t="n">
        <v>253476</v>
      </c>
      <c r="B29993" s="25" t="n">
        <v>16</v>
      </c>
      <c r="C29993" s="7" t="n">
        <v>500</v>
      </c>
    </row>
    <row r="29994" spans="1:9">
      <c r="A29994" t="s">
        <v>4</v>
      </c>
      <c r="B29994" s="4" t="s">
        <v>5</v>
      </c>
      <c r="C29994" s="4" t="s">
        <v>8</v>
      </c>
      <c r="D29994" s="4" t="s">
        <v>7</v>
      </c>
      <c r="E29994" s="4" t="s">
        <v>13</v>
      </c>
      <c r="F29994" s="4" t="s">
        <v>7</v>
      </c>
      <c r="G29994" s="4" t="s">
        <v>14</v>
      </c>
      <c r="H29994" s="4" t="s">
        <v>14</v>
      </c>
      <c r="I29994" s="4" t="s">
        <v>7</v>
      </c>
      <c r="J29994" s="4" t="s">
        <v>7</v>
      </c>
      <c r="K29994" s="4" t="s">
        <v>14</v>
      </c>
      <c r="L29994" s="4" t="s">
        <v>14</v>
      </c>
      <c r="M29994" s="4" t="s">
        <v>14</v>
      </c>
      <c r="N29994" s="4" t="s">
        <v>14</v>
      </c>
      <c r="O29994" s="4" t="s">
        <v>9</v>
      </c>
    </row>
    <row r="29995" spans="1:9">
      <c r="A29995" t="n">
        <v>253479</v>
      </c>
      <c r="B29995" s="16" t="n">
        <v>50</v>
      </c>
      <c r="C29995" s="7" t="n">
        <v>0</v>
      </c>
      <c r="D29995" s="7" t="n">
        <v>2003</v>
      </c>
      <c r="E29995" s="7" t="n">
        <v>1</v>
      </c>
      <c r="F29995" s="7" t="n">
        <v>0</v>
      </c>
      <c r="G29995" s="7" t="n">
        <v>0</v>
      </c>
      <c r="H29995" s="7" t="n">
        <v>0</v>
      </c>
      <c r="I29995" s="7" t="n">
        <v>0</v>
      </c>
      <c r="J29995" s="7" t="n">
        <v>65533</v>
      </c>
      <c r="K29995" s="7" t="n">
        <v>0</v>
      </c>
      <c r="L29995" s="7" t="n">
        <v>0</v>
      </c>
      <c r="M29995" s="7" t="n">
        <v>0</v>
      </c>
      <c r="N29995" s="7" t="n">
        <v>0</v>
      </c>
      <c r="O29995" s="7" t="s">
        <v>15</v>
      </c>
    </row>
    <row r="29996" spans="1:9">
      <c r="A29996" t="s">
        <v>4</v>
      </c>
      <c r="B29996" s="4" t="s">
        <v>5</v>
      </c>
      <c r="C29996" s="4" t="s">
        <v>8</v>
      </c>
      <c r="D29996" s="4" t="s">
        <v>13</v>
      </c>
      <c r="E29996" s="4" t="s">
        <v>13</v>
      </c>
      <c r="F29996" s="4" t="s">
        <v>13</v>
      </c>
    </row>
    <row r="29997" spans="1:9">
      <c r="A29997" t="n">
        <v>253518</v>
      </c>
      <c r="B29997" s="31" t="n">
        <v>45</v>
      </c>
      <c r="C29997" s="7" t="n">
        <v>9</v>
      </c>
      <c r="D29997" s="7" t="n">
        <v>0.100000001490116</v>
      </c>
      <c r="E29997" s="7" t="n">
        <v>0.100000001490116</v>
      </c>
      <c r="F29997" s="7" t="n">
        <v>0.200000002980232</v>
      </c>
    </row>
    <row r="29998" spans="1:9">
      <c r="A29998" t="s">
        <v>4</v>
      </c>
      <c r="B29998" s="4" t="s">
        <v>5</v>
      </c>
      <c r="C29998" s="4" t="s">
        <v>8</v>
      </c>
      <c r="D29998" s="4" t="s">
        <v>7</v>
      </c>
      <c r="E29998" s="4" t="s">
        <v>9</v>
      </c>
    </row>
    <row r="29999" spans="1:9">
      <c r="A29999" t="n">
        <v>253532</v>
      </c>
      <c r="B29999" s="39" t="n">
        <v>51</v>
      </c>
      <c r="C29999" s="7" t="n">
        <v>4</v>
      </c>
      <c r="D29999" s="7" t="n">
        <v>13</v>
      </c>
      <c r="E29999" s="7" t="s">
        <v>1460</v>
      </c>
    </row>
    <row r="30000" spans="1:9">
      <c r="A30000" t="s">
        <v>4</v>
      </c>
      <c r="B30000" s="4" t="s">
        <v>5</v>
      </c>
      <c r="C30000" s="4" t="s">
        <v>7</v>
      </c>
    </row>
    <row r="30001" spans="1:15">
      <c r="A30001" t="n">
        <v>253546</v>
      </c>
      <c r="B30001" s="25" t="n">
        <v>16</v>
      </c>
      <c r="C30001" s="7" t="n">
        <v>0</v>
      </c>
    </row>
    <row r="30002" spans="1:15">
      <c r="A30002" t="s">
        <v>4</v>
      </c>
      <c r="B30002" s="4" t="s">
        <v>5</v>
      </c>
      <c r="C30002" s="4" t="s">
        <v>7</v>
      </c>
      <c r="D30002" s="4" t="s">
        <v>8</v>
      </c>
      <c r="E30002" s="4" t="s">
        <v>14</v>
      </c>
      <c r="F30002" s="4" t="s">
        <v>74</v>
      </c>
      <c r="G30002" s="4" t="s">
        <v>8</v>
      </c>
      <c r="H30002" s="4" t="s">
        <v>8</v>
      </c>
      <c r="I30002" s="4" t="s">
        <v>8</v>
      </c>
      <c r="J30002" s="4" t="s">
        <v>14</v>
      </c>
      <c r="K30002" s="4" t="s">
        <v>74</v>
      </c>
      <c r="L30002" s="4" t="s">
        <v>8</v>
      </c>
      <c r="M30002" s="4" t="s">
        <v>8</v>
      </c>
    </row>
    <row r="30003" spans="1:15">
      <c r="A30003" t="n">
        <v>253549</v>
      </c>
      <c r="B30003" s="40" t="n">
        <v>26</v>
      </c>
      <c r="C30003" s="7" t="n">
        <v>13</v>
      </c>
      <c r="D30003" s="7" t="n">
        <v>17</v>
      </c>
      <c r="E30003" s="7" t="n">
        <v>11447</v>
      </c>
      <c r="F30003" s="7" t="s">
        <v>1461</v>
      </c>
      <c r="G30003" s="7" t="n">
        <v>2</v>
      </c>
      <c r="H30003" s="7" t="n">
        <v>3</v>
      </c>
      <c r="I30003" s="7" t="n">
        <v>17</v>
      </c>
      <c r="J30003" s="7" t="n">
        <v>11448</v>
      </c>
      <c r="K30003" s="7" t="s">
        <v>1462</v>
      </c>
      <c r="L30003" s="7" t="n">
        <v>2</v>
      </c>
      <c r="M30003" s="7" t="n">
        <v>0</v>
      </c>
    </row>
    <row r="30004" spans="1:15">
      <c r="A30004" t="s">
        <v>4</v>
      </c>
      <c r="B30004" s="4" t="s">
        <v>5</v>
      </c>
    </row>
    <row r="30005" spans="1:15">
      <c r="A30005" t="n">
        <v>253672</v>
      </c>
      <c r="B30005" s="41" t="n">
        <v>28</v>
      </c>
    </row>
    <row r="30006" spans="1:15">
      <c r="A30006" t="s">
        <v>4</v>
      </c>
      <c r="B30006" s="4" t="s">
        <v>5</v>
      </c>
      <c r="C30006" s="4" t="s">
        <v>7</v>
      </c>
      <c r="D30006" s="4" t="s">
        <v>8</v>
      </c>
    </row>
    <row r="30007" spans="1:15">
      <c r="A30007" t="n">
        <v>253673</v>
      </c>
      <c r="B30007" s="42" t="n">
        <v>89</v>
      </c>
      <c r="C30007" s="7" t="n">
        <v>65533</v>
      </c>
      <c r="D30007" s="7" t="n">
        <v>1</v>
      </c>
    </row>
    <row r="30008" spans="1:15">
      <c r="A30008" t="s">
        <v>4</v>
      </c>
      <c r="B30008" s="4" t="s">
        <v>5</v>
      </c>
      <c r="C30008" s="4" t="s">
        <v>8</v>
      </c>
      <c r="D30008" s="4" t="s">
        <v>7</v>
      </c>
      <c r="E30008" s="4" t="s">
        <v>13</v>
      </c>
    </row>
    <row r="30009" spans="1:15">
      <c r="A30009" t="n">
        <v>253677</v>
      </c>
      <c r="B30009" s="27" t="n">
        <v>58</v>
      </c>
      <c r="C30009" s="7" t="n">
        <v>101</v>
      </c>
      <c r="D30009" s="7" t="n">
        <v>300</v>
      </c>
      <c r="E30009" s="7" t="n">
        <v>1</v>
      </c>
    </row>
    <row r="30010" spans="1:15">
      <c r="A30010" t="s">
        <v>4</v>
      </c>
      <c r="B30010" s="4" t="s">
        <v>5</v>
      </c>
      <c r="C30010" s="4" t="s">
        <v>8</v>
      </c>
      <c r="D30010" s="4" t="s">
        <v>7</v>
      </c>
    </row>
    <row r="30011" spans="1:15">
      <c r="A30011" t="n">
        <v>253685</v>
      </c>
      <c r="B30011" s="27" t="n">
        <v>58</v>
      </c>
      <c r="C30011" s="7" t="n">
        <v>254</v>
      </c>
      <c r="D30011" s="7" t="n">
        <v>0</v>
      </c>
    </row>
    <row r="30012" spans="1:15">
      <c r="A30012" t="s">
        <v>4</v>
      </c>
      <c r="B30012" s="4" t="s">
        <v>5</v>
      </c>
      <c r="C30012" s="4" t="s">
        <v>8</v>
      </c>
      <c r="D30012" s="4" t="s">
        <v>8</v>
      </c>
      <c r="E30012" s="4" t="s">
        <v>13</v>
      </c>
      <c r="F30012" s="4" t="s">
        <v>13</v>
      </c>
      <c r="G30012" s="4" t="s">
        <v>13</v>
      </c>
      <c r="H30012" s="4" t="s">
        <v>7</v>
      </c>
    </row>
    <row r="30013" spans="1:15">
      <c r="A30013" t="n">
        <v>253689</v>
      </c>
      <c r="B30013" s="31" t="n">
        <v>45</v>
      </c>
      <c r="C30013" s="7" t="n">
        <v>2</v>
      </c>
      <c r="D30013" s="7" t="n">
        <v>3</v>
      </c>
      <c r="E30013" s="7" t="n">
        <v>0</v>
      </c>
      <c r="F30013" s="7" t="n">
        <v>1.10000002384186</v>
      </c>
      <c r="G30013" s="7" t="n">
        <v>51.2999992370605</v>
      </c>
      <c r="H30013" s="7" t="n">
        <v>0</v>
      </c>
    </row>
    <row r="30014" spans="1:15">
      <c r="A30014" t="s">
        <v>4</v>
      </c>
      <c r="B30014" s="4" t="s">
        <v>5</v>
      </c>
      <c r="C30014" s="4" t="s">
        <v>8</v>
      </c>
      <c r="D30014" s="4" t="s">
        <v>8</v>
      </c>
      <c r="E30014" s="4" t="s">
        <v>13</v>
      </c>
      <c r="F30014" s="4" t="s">
        <v>13</v>
      </c>
      <c r="G30014" s="4" t="s">
        <v>13</v>
      </c>
      <c r="H30014" s="4" t="s">
        <v>7</v>
      </c>
      <c r="I30014" s="4" t="s">
        <v>8</v>
      </c>
    </row>
    <row r="30015" spans="1:15">
      <c r="A30015" t="n">
        <v>253706</v>
      </c>
      <c r="B30015" s="31" t="n">
        <v>45</v>
      </c>
      <c r="C30015" s="7" t="n">
        <v>4</v>
      </c>
      <c r="D30015" s="7" t="n">
        <v>3</v>
      </c>
      <c r="E30015" s="7" t="n">
        <v>25.3500003814697</v>
      </c>
      <c r="F30015" s="7" t="n">
        <v>42.9500007629395</v>
      </c>
      <c r="G30015" s="7" t="n">
        <v>8</v>
      </c>
      <c r="H30015" s="7" t="n">
        <v>0</v>
      </c>
      <c r="I30015" s="7" t="n">
        <v>0</v>
      </c>
    </row>
    <row r="30016" spans="1:15">
      <c r="A30016" t="s">
        <v>4</v>
      </c>
      <c r="B30016" s="4" t="s">
        <v>5</v>
      </c>
      <c r="C30016" s="4" t="s">
        <v>8</v>
      </c>
      <c r="D30016" s="4" t="s">
        <v>8</v>
      </c>
      <c r="E30016" s="4" t="s">
        <v>13</v>
      </c>
      <c r="F30016" s="4" t="s">
        <v>7</v>
      </c>
    </row>
    <row r="30017" spans="1:13">
      <c r="A30017" t="n">
        <v>253724</v>
      </c>
      <c r="B30017" s="31" t="n">
        <v>45</v>
      </c>
      <c r="C30017" s="7" t="n">
        <v>5</v>
      </c>
      <c r="D30017" s="7" t="n">
        <v>3</v>
      </c>
      <c r="E30017" s="7" t="n">
        <v>1.29999995231628</v>
      </c>
      <c r="F30017" s="7" t="n">
        <v>0</v>
      </c>
    </row>
    <row r="30018" spans="1:13">
      <c r="A30018" t="s">
        <v>4</v>
      </c>
      <c r="B30018" s="4" t="s">
        <v>5</v>
      </c>
      <c r="C30018" s="4" t="s">
        <v>8</v>
      </c>
      <c r="D30018" s="4" t="s">
        <v>8</v>
      </c>
      <c r="E30018" s="4" t="s">
        <v>13</v>
      </c>
      <c r="F30018" s="4" t="s">
        <v>7</v>
      </c>
    </row>
    <row r="30019" spans="1:13">
      <c r="A30019" t="n">
        <v>253733</v>
      </c>
      <c r="B30019" s="31" t="n">
        <v>45</v>
      </c>
      <c r="C30019" s="7" t="n">
        <v>11</v>
      </c>
      <c r="D30019" s="7" t="n">
        <v>3</v>
      </c>
      <c r="E30019" s="7" t="n">
        <v>34</v>
      </c>
      <c r="F30019" s="7" t="n">
        <v>0</v>
      </c>
    </row>
    <row r="30020" spans="1:13">
      <c r="A30020" t="s">
        <v>4</v>
      </c>
      <c r="B30020" s="4" t="s">
        <v>5</v>
      </c>
      <c r="C30020" s="4" t="s">
        <v>8</v>
      </c>
      <c r="D30020" s="4" t="s">
        <v>7</v>
      </c>
      <c r="E30020" s="4" t="s">
        <v>9</v>
      </c>
      <c r="F30020" s="4" t="s">
        <v>9</v>
      </c>
      <c r="G30020" s="4" t="s">
        <v>9</v>
      </c>
      <c r="H30020" s="4" t="s">
        <v>9</v>
      </c>
    </row>
    <row r="30021" spans="1:13">
      <c r="A30021" t="n">
        <v>253742</v>
      </c>
      <c r="B30021" s="39" t="n">
        <v>51</v>
      </c>
      <c r="C30021" s="7" t="n">
        <v>3</v>
      </c>
      <c r="D30021" s="7" t="n">
        <v>12</v>
      </c>
      <c r="E30021" s="7" t="s">
        <v>1435</v>
      </c>
      <c r="F30021" s="7" t="s">
        <v>455</v>
      </c>
      <c r="G30021" s="7" t="s">
        <v>94</v>
      </c>
      <c r="H30021" s="7" t="s">
        <v>95</v>
      </c>
    </row>
    <row r="30022" spans="1:13">
      <c r="A30022" t="s">
        <v>4</v>
      </c>
      <c r="B30022" s="4" t="s">
        <v>5</v>
      </c>
      <c r="C30022" s="4" t="s">
        <v>8</v>
      </c>
      <c r="D30022" s="4" t="s">
        <v>7</v>
      </c>
    </row>
    <row r="30023" spans="1:13">
      <c r="A30023" t="n">
        <v>253771</v>
      </c>
      <c r="B30023" s="27" t="n">
        <v>58</v>
      </c>
      <c r="C30023" s="7" t="n">
        <v>255</v>
      </c>
      <c r="D30023" s="7" t="n">
        <v>0</v>
      </c>
    </row>
    <row r="30024" spans="1:13">
      <c r="A30024" t="s">
        <v>4</v>
      </c>
      <c r="B30024" s="4" t="s">
        <v>5</v>
      </c>
      <c r="C30024" s="4" t="s">
        <v>8</v>
      </c>
      <c r="D30024" s="4" t="s">
        <v>7</v>
      </c>
      <c r="E30024" s="4" t="s">
        <v>9</v>
      </c>
    </row>
    <row r="30025" spans="1:13">
      <c r="A30025" t="n">
        <v>253775</v>
      </c>
      <c r="B30025" s="39" t="n">
        <v>51</v>
      </c>
      <c r="C30025" s="7" t="n">
        <v>4</v>
      </c>
      <c r="D30025" s="7" t="n">
        <v>12</v>
      </c>
      <c r="E30025" s="7" t="s">
        <v>1431</v>
      </c>
    </row>
    <row r="30026" spans="1:13">
      <c r="A30026" t="s">
        <v>4</v>
      </c>
      <c r="B30026" s="4" t="s">
        <v>5</v>
      </c>
      <c r="C30026" s="4" t="s">
        <v>7</v>
      </c>
    </row>
    <row r="30027" spans="1:13">
      <c r="A30027" t="n">
        <v>253788</v>
      </c>
      <c r="B30027" s="25" t="n">
        <v>16</v>
      </c>
      <c r="C30027" s="7" t="n">
        <v>0</v>
      </c>
    </row>
    <row r="30028" spans="1:13">
      <c r="A30028" t="s">
        <v>4</v>
      </c>
      <c r="B30028" s="4" t="s">
        <v>5</v>
      </c>
      <c r="C30028" s="4" t="s">
        <v>7</v>
      </c>
      <c r="D30028" s="4" t="s">
        <v>8</v>
      </c>
      <c r="E30028" s="4" t="s">
        <v>14</v>
      </c>
      <c r="F30028" s="4" t="s">
        <v>74</v>
      </c>
      <c r="G30028" s="4" t="s">
        <v>8</v>
      </c>
      <c r="H30028" s="4" t="s">
        <v>8</v>
      </c>
    </row>
    <row r="30029" spans="1:13">
      <c r="A30029" t="n">
        <v>253791</v>
      </c>
      <c r="B30029" s="40" t="n">
        <v>26</v>
      </c>
      <c r="C30029" s="7" t="n">
        <v>12</v>
      </c>
      <c r="D30029" s="7" t="n">
        <v>17</v>
      </c>
      <c r="E30029" s="7" t="n">
        <v>12398</v>
      </c>
      <c r="F30029" s="7" t="s">
        <v>1463</v>
      </c>
      <c r="G30029" s="7" t="n">
        <v>2</v>
      </c>
      <c r="H30029" s="7" t="n">
        <v>0</v>
      </c>
    </row>
    <row r="30030" spans="1:13">
      <c r="A30030" t="s">
        <v>4</v>
      </c>
      <c r="B30030" s="4" t="s">
        <v>5</v>
      </c>
    </row>
    <row r="30031" spans="1:13">
      <c r="A30031" t="n">
        <v>253813</v>
      </c>
      <c r="B30031" s="41" t="n">
        <v>28</v>
      </c>
    </row>
    <row r="30032" spans="1:13">
      <c r="A30032" t="s">
        <v>4</v>
      </c>
      <c r="B30032" s="4" t="s">
        <v>5</v>
      </c>
      <c r="C30032" s="4" t="s">
        <v>7</v>
      </c>
    </row>
    <row r="30033" spans="1:8">
      <c r="A30033" t="n">
        <v>253814</v>
      </c>
      <c r="B30033" s="25" t="n">
        <v>16</v>
      </c>
      <c r="C30033" s="7" t="n">
        <v>300</v>
      </c>
    </row>
    <row r="30034" spans="1:8">
      <c r="A30034" t="s">
        <v>4</v>
      </c>
      <c r="B30034" s="4" t="s">
        <v>5</v>
      </c>
      <c r="C30034" s="4" t="s">
        <v>8</v>
      </c>
      <c r="D30034" s="4" t="s">
        <v>7</v>
      </c>
      <c r="E30034" s="4" t="s">
        <v>7</v>
      </c>
      <c r="F30034" s="4" t="s">
        <v>8</v>
      </c>
    </row>
    <row r="30035" spans="1:8">
      <c r="A30035" t="n">
        <v>253817</v>
      </c>
      <c r="B30035" s="37" t="n">
        <v>25</v>
      </c>
      <c r="C30035" s="7" t="n">
        <v>1</v>
      </c>
      <c r="D30035" s="7" t="n">
        <v>60</v>
      </c>
      <c r="E30035" s="7" t="n">
        <v>60</v>
      </c>
      <c r="F30035" s="7" t="n">
        <v>0</v>
      </c>
    </row>
    <row r="30036" spans="1:8">
      <c r="A30036" t="s">
        <v>4</v>
      </c>
      <c r="B30036" s="4" t="s">
        <v>5</v>
      </c>
      <c r="C30036" s="4" t="s">
        <v>9</v>
      </c>
      <c r="D30036" s="4" t="s">
        <v>7</v>
      </c>
    </row>
    <row r="30037" spans="1:8">
      <c r="A30037" t="n">
        <v>253824</v>
      </c>
      <c r="B30037" s="57" t="n">
        <v>29</v>
      </c>
      <c r="C30037" s="7" t="s">
        <v>1378</v>
      </c>
      <c r="D30037" s="7" t="n">
        <v>65533</v>
      </c>
    </row>
    <row r="30038" spans="1:8">
      <c r="A30038" t="s">
        <v>4</v>
      </c>
      <c r="B30038" s="4" t="s">
        <v>5</v>
      </c>
      <c r="C30038" s="4" t="s">
        <v>8</v>
      </c>
      <c r="D30038" s="4" t="s">
        <v>7</v>
      </c>
      <c r="E30038" s="4" t="s">
        <v>9</v>
      </c>
    </row>
    <row r="30039" spans="1:8">
      <c r="A30039" t="n">
        <v>253842</v>
      </c>
      <c r="B30039" s="39" t="n">
        <v>51</v>
      </c>
      <c r="C30039" s="7" t="n">
        <v>4</v>
      </c>
      <c r="D30039" s="7" t="n">
        <v>1600</v>
      </c>
      <c r="E30039" s="7" t="s">
        <v>73</v>
      </c>
    </row>
    <row r="30040" spans="1:8">
      <c r="A30040" t="s">
        <v>4</v>
      </c>
      <c r="B30040" s="4" t="s">
        <v>5</v>
      </c>
      <c r="C30040" s="4" t="s">
        <v>7</v>
      </c>
    </row>
    <row r="30041" spans="1:8">
      <c r="A30041" t="n">
        <v>253855</v>
      </c>
      <c r="B30041" s="25" t="n">
        <v>16</v>
      </c>
      <c r="C30041" s="7" t="n">
        <v>0</v>
      </c>
    </row>
    <row r="30042" spans="1:8">
      <c r="A30042" t="s">
        <v>4</v>
      </c>
      <c r="B30042" s="4" t="s">
        <v>5</v>
      </c>
      <c r="C30042" s="4" t="s">
        <v>7</v>
      </c>
      <c r="D30042" s="4" t="s">
        <v>8</v>
      </c>
      <c r="E30042" s="4" t="s">
        <v>14</v>
      </c>
      <c r="F30042" s="4" t="s">
        <v>74</v>
      </c>
      <c r="G30042" s="4" t="s">
        <v>8</v>
      </c>
      <c r="H30042" s="4" t="s">
        <v>8</v>
      </c>
    </row>
    <row r="30043" spans="1:8">
      <c r="A30043" t="n">
        <v>253858</v>
      </c>
      <c r="B30043" s="40" t="n">
        <v>26</v>
      </c>
      <c r="C30043" s="7" t="n">
        <v>1600</v>
      </c>
      <c r="D30043" s="7" t="n">
        <v>17</v>
      </c>
      <c r="E30043" s="7" t="n">
        <v>25344</v>
      </c>
      <c r="F30043" s="7" t="s">
        <v>1464</v>
      </c>
      <c r="G30043" s="7" t="n">
        <v>2</v>
      </c>
      <c r="H30043" s="7" t="n">
        <v>0</v>
      </c>
    </row>
    <row r="30044" spans="1:8">
      <c r="A30044" t="s">
        <v>4</v>
      </c>
      <c r="B30044" s="4" t="s">
        <v>5</v>
      </c>
    </row>
    <row r="30045" spans="1:8">
      <c r="A30045" t="n">
        <v>253922</v>
      </c>
      <c r="B30045" s="41" t="n">
        <v>28</v>
      </c>
    </row>
    <row r="30046" spans="1:8">
      <c r="A30046" t="s">
        <v>4</v>
      </c>
      <c r="B30046" s="4" t="s">
        <v>5</v>
      </c>
      <c r="C30046" s="4" t="s">
        <v>9</v>
      </c>
      <c r="D30046" s="4" t="s">
        <v>7</v>
      </c>
    </row>
    <row r="30047" spans="1:8">
      <c r="A30047" t="n">
        <v>253923</v>
      </c>
      <c r="B30047" s="57" t="n">
        <v>29</v>
      </c>
      <c r="C30047" s="7" t="s">
        <v>15</v>
      </c>
      <c r="D30047" s="7" t="n">
        <v>65533</v>
      </c>
    </row>
    <row r="30048" spans="1:8">
      <c r="A30048" t="s">
        <v>4</v>
      </c>
      <c r="B30048" s="4" t="s">
        <v>5</v>
      </c>
      <c r="C30048" s="4" t="s">
        <v>8</v>
      </c>
      <c r="D30048" s="4" t="s">
        <v>7</v>
      </c>
      <c r="E30048" s="4" t="s">
        <v>7</v>
      </c>
      <c r="F30048" s="4" t="s">
        <v>8</v>
      </c>
    </row>
    <row r="30049" spans="1:8">
      <c r="A30049" t="n">
        <v>253927</v>
      </c>
      <c r="B30049" s="37" t="n">
        <v>25</v>
      </c>
      <c r="C30049" s="7" t="n">
        <v>1</v>
      </c>
      <c r="D30049" s="7" t="n">
        <v>65535</v>
      </c>
      <c r="E30049" s="7" t="n">
        <v>65535</v>
      </c>
      <c r="F30049" s="7" t="n">
        <v>0</v>
      </c>
    </row>
    <row r="30050" spans="1:8">
      <c r="A30050" t="s">
        <v>4</v>
      </c>
      <c r="B30050" s="4" t="s">
        <v>5</v>
      </c>
      <c r="C30050" s="4" t="s">
        <v>7</v>
      </c>
      <c r="D30050" s="4" t="s">
        <v>8</v>
      </c>
    </row>
    <row r="30051" spans="1:8">
      <c r="A30051" t="n">
        <v>253934</v>
      </c>
      <c r="B30051" s="42" t="n">
        <v>89</v>
      </c>
      <c r="C30051" s="7" t="n">
        <v>65533</v>
      </c>
      <c r="D30051" s="7" t="n">
        <v>1</v>
      </c>
    </row>
    <row r="30052" spans="1:8">
      <c r="A30052" t="s">
        <v>4</v>
      </c>
      <c r="B30052" s="4" t="s">
        <v>5</v>
      </c>
      <c r="C30052" s="4" t="s">
        <v>8</v>
      </c>
      <c r="D30052" s="4" t="s">
        <v>7</v>
      </c>
      <c r="E30052" s="4" t="s">
        <v>13</v>
      </c>
    </row>
    <row r="30053" spans="1:8">
      <c r="A30053" t="n">
        <v>253938</v>
      </c>
      <c r="B30053" s="27" t="n">
        <v>58</v>
      </c>
      <c r="C30053" s="7" t="n">
        <v>101</v>
      </c>
      <c r="D30053" s="7" t="n">
        <v>300</v>
      </c>
      <c r="E30053" s="7" t="n">
        <v>1</v>
      </c>
    </row>
    <row r="30054" spans="1:8">
      <c r="A30054" t="s">
        <v>4</v>
      </c>
      <c r="B30054" s="4" t="s">
        <v>5</v>
      </c>
      <c r="C30054" s="4" t="s">
        <v>8</v>
      </c>
      <c r="D30054" s="4" t="s">
        <v>7</v>
      </c>
    </row>
    <row r="30055" spans="1:8">
      <c r="A30055" t="n">
        <v>253946</v>
      </c>
      <c r="B30055" s="27" t="n">
        <v>58</v>
      </c>
      <c r="C30055" s="7" t="n">
        <v>254</v>
      </c>
      <c r="D30055" s="7" t="n">
        <v>0</v>
      </c>
    </row>
    <row r="30056" spans="1:8">
      <c r="A30056" t="s">
        <v>4</v>
      </c>
      <c r="B30056" s="4" t="s">
        <v>5</v>
      </c>
      <c r="C30056" s="4" t="s">
        <v>8</v>
      </c>
      <c r="D30056" s="4" t="s">
        <v>8</v>
      </c>
      <c r="E30056" s="4" t="s">
        <v>13</v>
      </c>
      <c r="F30056" s="4" t="s">
        <v>13</v>
      </c>
      <c r="G30056" s="4" t="s">
        <v>13</v>
      </c>
      <c r="H30056" s="4" t="s">
        <v>7</v>
      </c>
    </row>
    <row r="30057" spans="1:8">
      <c r="A30057" t="n">
        <v>253950</v>
      </c>
      <c r="B30057" s="31" t="n">
        <v>45</v>
      </c>
      <c r="C30057" s="7" t="n">
        <v>2</v>
      </c>
      <c r="D30057" s="7" t="n">
        <v>3</v>
      </c>
      <c r="E30057" s="7" t="n">
        <v>-1</v>
      </c>
      <c r="F30057" s="7" t="n">
        <v>3.40000009536743</v>
      </c>
      <c r="G30057" s="7" t="n">
        <v>44.7999992370605</v>
      </c>
      <c r="H30057" s="7" t="n">
        <v>0</v>
      </c>
    </row>
    <row r="30058" spans="1:8">
      <c r="A30058" t="s">
        <v>4</v>
      </c>
      <c r="B30058" s="4" t="s">
        <v>5</v>
      </c>
      <c r="C30058" s="4" t="s">
        <v>8</v>
      </c>
      <c r="D30058" s="4" t="s">
        <v>8</v>
      </c>
      <c r="E30058" s="4" t="s">
        <v>13</v>
      </c>
      <c r="F30058" s="4" t="s">
        <v>13</v>
      </c>
      <c r="G30058" s="4" t="s">
        <v>13</v>
      </c>
      <c r="H30058" s="4" t="s">
        <v>7</v>
      </c>
      <c r="I30058" s="4" t="s">
        <v>8</v>
      </c>
    </row>
    <row r="30059" spans="1:8">
      <c r="A30059" t="n">
        <v>253967</v>
      </c>
      <c r="B30059" s="31" t="n">
        <v>45</v>
      </c>
      <c r="C30059" s="7" t="n">
        <v>4</v>
      </c>
      <c r="D30059" s="7" t="n">
        <v>3</v>
      </c>
      <c r="E30059" s="7" t="n">
        <v>356.549987792969</v>
      </c>
      <c r="F30059" s="7" t="n">
        <v>19.3500003814697</v>
      </c>
      <c r="G30059" s="7" t="n">
        <v>4</v>
      </c>
      <c r="H30059" s="7" t="n">
        <v>0</v>
      </c>
      <c r="I30059" s="7" t="n">
        <v>0</v>
      </c>
    </row>
    <row r="30060" spans="1:8">
      <c r="A30060" t="s">
        <v>4</v>
      </c>
      <c r="B30060" s="4" t="s">
        <v>5</v>
      </c>
      <c r="C30060" s="4" t="s">
        <v>8</v>
      </c>
      <c r="D30060" s="4" t="s">
        <v>8</v>
      </c>
      <c r="E30060" s="4" t="s">
        <v>13</v>
      </c>
      <c r="F30060" s="4" t="s">
        <v>7</v>
      </c>
    </row>
    <row r="30061" spans="1:8">
      <c r="A30061" t="n">
        <v>253985</v>
      </c>
      <c r="B30061" s="31" t="n">
        <v>45</v>
      </c>
      <c r="C30061" s="7" t="n">
        <v>5</v>
      </c>
      <c r="D30061" s="7" t="n">
        <v>3</v>
      </c>
      <c r="E30061" s="7" t="n">
        <v>1.10000002384186</v>
      </c>
      <c r="F30061" s="7" t="n">
        <v>0</v>
      </c>
    </row>
    <row r="30062" spans="1:8">
      <c r="A30062" t="s">
        <v>4</v>
      </c>
      <c r="B30062" s="4" t="s">
        <v>5</v>
      </c>
      <c r="C30062" s="4" t="s">
        <v>8</v>
      </c>
      <c r="D30062" s="4" t="s">
        <v>8</v>
      </c>
      <c r="E30062" s="4" t="s">
        <v>13</v>
      </c>
      <c r="F30062" s="4" t="s">
        <v>7</v>
      </c>
    </row>
    <row r="30063" spans="1:8">
      <c r="A30063" t="n">
        <v>253994</v>
      </c>
      <c r="B30063" s="31" t="n">
        <v>45</v>
      </c>
      <c r="C30063" s="7" t="n">
        <v>11</v>
      </c>
      <c r="D30063" s="7" t="n">
        <v>3</v>
      </c>
      <c r="E30063" s="7" t="n">
        <v>34</v>
      </c>
      <c r="F30063" s="7" t="n">
        <v>0</v>
      </c>
    </row>
    <row r="30064" spans="1:8">
      <c r="A30064" t="s">
        <v>4</v>
      </c>
      <c r="B30064" s="4" t="s">
        <v>5</v>
      </c>
      <c r="C30064" s="4" t="s">
        <v>8</v>
      </c>
      <c r="D30064" s="4" t="s">
        <v>8</v>
      </c>
      <c r="E30064" s="4" t="s">
        <v>13</v>
      </c>
      <c r="F30064" s="4" t="s">
        <v>13</v>
      </c>
      <c r="G30064" s="4" t="s">
        <v>13</v>
      </c>
      <c r="H30064" s="4" t="s">
        <v>7</v>
      </c>
    </row>
    <row r="30065" spans="1:9">
      <c r="A30065" t="n">
        <v>254003</v>
      </c>
      <c r="B30065" s="31" t="n">
        <v>45</v>
      </c>
      <c r="C30065" s="7" t="n">
        <v>2</v>
      </c>
      <c r="D30065" s="7" t="n">
        <v>3</v>
      </c>
      <c r="E30065" s="7" t="n">
        <v>-1</v>
      </c>
      <c r="F30065" s="7" t="n">
        <v>3.41000008583069</v>
      </c>
      <c r="G30065" s="7" t="n">
        <v>44.7999992370605</v>
      </c>
      <c r="H30065" s="7" t="n">
        <v>0</v>
      </c>
    </row>
    <row r="30066" spans="1:9">
      <c r="A30066" t="s">
        <v>4</v>
      </c>
      <c r="B30066" s="4" t="s">
        <v>5</v>
      </c>
      <c r="C30066" s="4" t="s">
        <v>8</v>
      </c>
      <c r="D30066" s="4" t="s">
        <v>8</v>
      </c>
      <c r="E30066" s="4" t="s">
        <v>13</v>
      </c>
      <c r="F30066" s="4" t="s">
        <v>13</v>
      </c>
      <c r="G30066" s="4" t="s">
        <v>13</v>
      </c>
      <c r="H30066" s="4" t="s">
        <v>7</v>
      </c>
      <c r="I30066" s="4" t="s">
        <v>8</v>
      </c>
    </row>
    <row r="30067" spans="1:9">
      <c r="A30067" t="n">
        <v>254020</v>
      </c>
      <c r="B30067" s="31" t="n">
        <v>45</v>
      </c>
      <c r="C30067" s="7" t="n">
        <v>4</v>
      </c>
      <c r="D30067" s="7" t="n">
        <v>3</v>
      </c>
      <c r="E30067" s="7" t="n">
        <v>356.549987792969</v>
      </c>
      <c r="F30067" s="7" t="n">
        <v>19.3500003814697</v>
      </c>
      <c r="G30067" s="7" t="n">
        <v>8</v>
      </c>
      <c r="H30067" s="7" t="n">
        <v>0</v>
      </c>
      <c r="I30067" s="7" t="n">
        <v>0</v>
      </c>
    </row>
    <row r="30068" spans="1:9">
      <c r="A30068" t="s">
        <v>4</v>
      </c>
      <c r="B30068" s="4" t="s">
        <v>5</v>
      </c>
      <c r="C30068" s="4" t="s">
        <v>8</v>
      </c>
      <c r="D30068" s="4" t="s">
        <v>8</v>
      </c>
      <c r="E30068" s="4" t="s">
        <v>13</v>
      </c>
      <c r="F30068" s="4" t="s">
        <v>7</v>
      </c>
    </row>
    <row r="30069" spans="1:9">
      <c r="A30069" t="n">
        <v>254038</v>
      </c>
      <c r="B30069" s="31" t="n">
        <v>45</v>
      </c>
      <c r="C30069" s="7" t="n">
        <v>5</v>
      </c>
      <c r="D30069" s="7" t="n">
        <v>3</v>
      </c>
      <c r="E30069" s="7" t="n">
        <v>1.10000002384186</v>
      </c>
      <c r="F30069" s="7" t="n">
        <v>0</v>
      </c>
    </row>
    <row r="30070" spans="1:9">
      <c r="A30070" t="s">
        <v>4</v>
      </c>
      <c r="B30070" s="4" t="s">
        <v>5</v>
      </c>
      <c r="C30070" s="4" t="s">
        <v>8</v>
      </c>
      <c r="D30070" s="4" t="s">
        <v>8</v>
      </c>
      <c r="E30070" s="4" t="s">
        <v>13</v>
      </c>
      <c r="F30070" s="4" t="s">
        <v>7</v>
      </c>
    </row>
    <row r="30071" spans="1:9">
      <c r="A30071" t="n">
        <v>254047</v>
      </c>
      <c r="B30071" s="31" t="n">
        <v>45</v>
      </c>
      <c r="C30071" s="7" t="n">
        <v>11</v>
      </c>
      <c r="D30071" s="7" t="n">
        <v>3</v>
      </c>
      <c r="E30071" s="7" t="n">
        <v>34</v>
      </c>
      <c r="F30071" s="7" t="n">
        <v>0</v>
      </c>
    </row>
    <row r="30072" spans="1:9">
      <c r="A30072" t="s">
        <v>4</v>
      </c>
      <c r="B30072" s="4" t="s">
        <v>5</v>
      </c>
      <c r="C30072" s="4" t="s">
        <v>8</v>
      </c>
      <c r="D30072" s="4" t="s">
        <v>8</v>
      </c>
      <c r="E30072" s="4" t="s">
        <v>13</v>
      </c>
      <c r="F30072" s="4" t="s">
        <v>7</v>
      </c>
    </row>
    <row r="30073" spans="1:9">
      <c r="A30073" t="n">
        <v>254056</v>
      </c>
      <c r="B30073" s="31" t="n">
        <v>45</v>
      </c>
      <c r="C30073" s="7" t="n">
        <v>5</v>
      </c>
      <c r="D30073" s="7" t="n">
        <v>3</v>
      </c>
      <c r="E30073" s="7" t="n">
        <v>1.29999995231628</v>
      </c>
      <c r="F30073" s="7" t="n">
        <v>30000</v>
      </c>
    </row>
    <row r="30074" spans="1:9">
      <c r="A30074" t="s">
        <v>4</v>
      </c>
      <c r="B30074" s="4" t="s">
        <v>5</v>
      </c>
      <c r="C30074" s="4" t="s">
        <v>8</v>
      </c>
      <c r="D30074" s="4" t="s">
        <v>7</v>
      </c>
      <c r="E30074" s="4" t="s">
        <v>9</v>
      </c>
      <c r="F30074" s="4" t="s">
        <v>9</v>
      </c>
      <c r="G30074" s="4" t="s">
        <v>9</v>
      </c>
      <c r="H30074" s="4" t="s">
        <v>9</v>
      </c>
    </row>
    <row r="30075" spans="1:9">
      <c r="A30075" t="n">
        <v>254065</v>
      </c>
      <c r="B30075" s="39" t="n">
        <v>51</v>
      </c>
      <c r="C30075" s="7" t="n">
        <v>3</v>
      </c>
      <c r="D30075" s="7" t="n">
        <v>17</v>
      </c>
      <c r="E30075" s="7" t="s">
        <v>745</v>
      </c>
      <c r="F30075" s="7" t="s">
        <v>745</v>
      </c>
      <c r="G30075" s="7" t="s">
        <v>94</v>
      </c>
      <c r="H30075" s="7" t="s">
        <v>95</v>
      </c>
    </row>
    <row r="30076" spans="1:9">
      <c r="A30076" t="s">
        <v>4</v>
      </c>
      <c r="B30076" s="4" t="s">
        <v>5</v>
      </c>
      <c r="C30076" s="4" t="s">
        <v>7</v>
      </c>
      <c r="D30076" s="4" t="s">
        <v>8</v>
      </c>
      <c r="E30076" s="4" t="s">
        <v>9</v>
      </c>
      <c r="F30076" s="4" t="s">
        <v>13</v>
      </c>
      <c r="G30076" s="4" t="s">
        <v>13</v>
      </c>
      <c r="H30076" s="4" t="s">
        <v>13</v>
      </c>
    </row>
    <row r="30077" spans="1:9">
      <c r="A30077" t="n">
        <v>254078</v>
      </c>
      <c r="B30077" s="52" t="n">
        <v>48</v>
      </c>
      <c r="C30077" s="7" t="n">
        <v>17</v>
      </c>
      <c r="D30077" s="7" t="n">
        <v>0</v>
      </c>
      <c r="E30077" s="7" t="s">
        <v>834</v>
      </c>
      <c r="F30077" s="7" t="n">
        <v>-1</v>
      </c>
      <c r="G30077" s="7" t="n">
        <v>1</v>
      </c>
      <c r="H30077" s="7" t="n">
        <v>0</v>
      </c>
    </row>
    <row r="30078" spans="1:9">
      <c r="A30078" t="s">
        <v>4</v>
      </c>
      <c r="B30078" s="4" t="s">
        <v>5</v>
      </c>
      <c r="C30078" s="4" t="s">
        <v>8</v>
      </c>
      <c r="D30078" s="4" t="s">
        <v>7</v>
      </c>
    </row>
    <row r="30079" spans="1:9">
      <c r="A30079" t="n">
        <v>254106</v>
      </c>
      <c r="B30079" s="27" t="n">
        <v>58</v>
      </c>
      <c r="C30079" s="7" t="n">
        <v>255</v>
      </c>
      <c r="D30079" s="7" t="n">
        <v>0</v>
      </c>
    </row>
    <row r="30080" spans="1:9">
      <c r="A30080" t="s">
        <v>4</v>
      </c>
      <c r="B30080" s="4" t="s">
        <v>5</v>
      </c>
      <c r="C30080" s="4" t="s">
        <v>7</v>
      </c>
    </row>
    <row r="30081" spans="1:9">
      <c r="A30081" t="n">
        <v>254110</v>
      </c>
      <c r="B30081" s="25" t="n">
        <v>16</v>
      </c>
      <c r="C30081" s="7" t="n">
        <v>300</v>
      </c>
    </row>
    <row r="30082" spans="1:9">
      <c r="A30082" t="s">
        <v>4</v>
      </c>
      <c r="B30082" s="4" t="s">
        <v>5</v>
      </c>
      <c r="C30082" s="4" t="s">
        <v>8</v>
      </c>
      <c r="D30082" s="4" t="s">
        <v>7</v>
      </c>
      <c r="E30082" s="4" t="s">
        <v>9</v>
      </c>
      <c r="F30082" s="4" t="s">
        <v>9</v>
      </c>
      <c r="G30082" s="4" t="s">
        <v>9</v>
      </c>
      <c r="H30082" s="4" t="s">
        <v>9</v>
      </c>
    </row>
    <row r="30083" spans="1:9">
      <c r="A30083" t="n">
        <v>254113</v>
      </c>
      <c r="B30083" s="39" t="n">
        <v>51</v>
      </c>
      <c r="C30083" s="7" t="n">
        <v>3</v>
      </c>
      <c r="D30083" s="7" t="n">
        <v>17</v>
      </c>
      <c r="E30083" s="7" t="s">
        <v>1465</v>
      </c>
      <c r="F30083" s="7" t="s">
        <v>239</v>
      </c>
      <c r="G30083" s="7" t="s">
        <v>94</v>
      </c>
      <c r="H30083" s="7" t="s">
        <v>95</v>
      </c>
    </row>
    <row r="30084" spans="1:9">
      <c r="A30084" t="s">
        <v>4</v>
      </c>
      <c r="B30084" s="4" t="s">
        <v>5</v>
      </c>
      <c r="C30084" s="4" t="s">
        <v>7</v>
      </c>
    </row>
    <row r="30085" spans="1:9">
      <c r="A30085" t="n">
        <v>254126</v>
      </c>
      <c r="B30085" s="25" t="n">
        <v>16</v>
      </c>
      <c r="C30085" s="7" t="n">
        <v>1000</v>
      </c>
    </row>
    <row r="30086" spans="1:9">
      <c r="A30086" t="s">
        <v>4</v>
      </c>
      <c r="B30086" s="4" t="s">
        <v>5</v>
      </c>
      <c r="C30086" s="4" t="s">
        <v>8</v>
      </c>
      <c r="D30086" s="4" t="s">
        <v>7</v>
      </c>
      <c r="E30086" s="4" t="s">
        <v>9</v>
      </c>
    </row>
    <row r="30087" spans="1:9">
      <c r="A30087" t="n">
        <v>254129</v>
      </c>
      <c r="B30087" s="39" t="n">
        <v>51</v>
      </c>
      <c r="C30087" s="7" t="n">
        <v>4</v>
      </c>
      <c r="D30087" s="7" t="n">
        <v>17</v>
      </c>
      <c r="E30087" s="7" t="s">
        <v>1466</v>
      </c>
    </row>
    <row r="30088" spans="1:9">
      <c r="A30088" t="s">
        <v>4</v>
      </c>
      <c r="B30088" s="4" t="s">
        <v>5</v>
      </c>
      <c r="C30088" s="4" t="s">
        <v>7</v>
      </c>
    </row>
    <row r="30089" spans="1:9">
      <c r="A30089" t="n">
        <v>254144</v>
      </c>
      <c r="B30089" s="25" t="n">
        <v>16</v>
      </c>
      <c r="C30089" s="7" t="n">
        <v>0</v>
      </c>
    </row>
    <row r="30090" spans="1:9">
      <c r="A30090" t="s">
        <v>4</v>
      </c>
      <c r="B30090" s="4" t="s">
        <v>5</v>
      </c>
      <c r="C30090" s="4" t="s">
        <v>7</v>
      </c>
      <c r="D30090" s="4" t="s">
        <v>8</v>
      </c>
      <c r="E30090" s="4" t="s">
        <v>14</v>
      </c>
      <c r="F30090" s="4" t="s">
        <v>74</v>
      </c>
      <c r="G30090" s="4" t="s">
        <v>8</v>
      </c>
      <c r="H30090" s="4" t="s">
        <v>8</v>
      </c>
    </row>
    <row r="30091" spans="1:9">
      <c r="A30091" t="n">
        <v>254147</v>
      </c>
      <c r="B30091" s="40" t="n">
        <v>26</v>
      </c>
      <c r="C30091" s="7" t="n">
        <v>17</v>
      </c>
      <c r="D30091" s="7" t="n">
        <v>17</v>
      </c>
      <c r="E30091" s="7" t="n">
        <v>16458</v>
      </c>
      <c r="F30091" s="7" t="s">
        <v>1467</v>
      </c>
      <c r="G30091" s="7" t="n">
        <v>2</v>
      </c>
      <c r="H30091" s="7" t="n">
        <v>0</v>
      </c>
    </row>
    <row r="30092" spans="1:9">
      <c r="A30092" t="s">
        <v>4</v>
      </c>
      <c r="B30092" s="4" t="s">
        <v>5</v>
      </c>
      <c r="C30092" s="4" t="s">
        <v>7</v>
      </c>
    </row>
    <row r="30093" spans="1:9">
      <c r="A30093" t="n">
        <v>254195</v>
      </c>
      <c r="B30093" s="25" t="n">
        <v>16</v>
      </c>
      <c r="C30093" s="7" t="n">
        <v>2000</v>
      </c>
    </row>
    <row r="30094" spans="1:9">
      <c r="A30094" t="s">
        <v>4</v>
      </c>
      <c r="B30094" s="4" t="s">
        <v>5</v>
      </c>
      <c r="C30094" s="4" t="s">
        <v>8</v>
      </c>
      <c r="D30094" s="4" t="s">
        <v>7</v>
      </c>
      <c r="E30094" s="4" t="s">
        <v>9</v>
      </c>
      <c r="F30094" s="4" t="s">
        <v>9</v>
      </c>
      <c r="G30094" s="4" t="s">
        <v>9</v>
      </c>
      <c r="H30094" s="4" t="s">
        <v>9</v>
      </c>
    </row>
    <row r="30095" spans="1:9">
      <c r="A30095" t="n">
        <v>254198</v>
      </c>
      <c r="B30095" s="39" t="n">
        <v>51</v>
      </c>
      <c r="C30095" s="7" t="n">
        <v>3</v>
      </c>
      <c r="D30095" s="7" t="n">
        <v>17</v>
      </c>
      <c r="E30095" s="7" t="s">
        <v>1449</v>
      </c>
      <c r="F30095" s="7" t="s">
        <v>15</v>
      </c>
      <c r="G30095" s="7" t="s">
        <v>94</v>
      </c>
      <c r="H30095" s="7" t="s">
        <v>95</v>
      </c>
    </row>
    <row r="30096" spans="1:9">
      <c r="A30096" t="s">
        <v>4</v>
      </c>
      <c r="B30096" s="4" t="s">
        <v>5</v>
      </c>
    </row>
    <row r="30097" spans="1:8">
      <c r="A30097" t="n">
        <v>254210</v>
      </c>
      <c r="B30097" s="41" t="n">
        <v>28</v>
      </c>
    </row>
    <row r="30098" spans="1:8">
      <c r="A30098" t="s">
        <v>4</v>
      </c>
      <c r="B30098" s="4" t="s">
        <v>5</v>
      </c>
      <c r="C30098" s="4" t="s">
        <v>8</v>
      </c>
      <c r="D30098" s="4" t="s">
        <v>13</v>
      </c>
      <c r="E30098" s="4" t="s">
        <v>7</v>
      </c>
      <c r="F30098" s="4" t="s">
        <v>8</v>
      </c>
    </row>
    <row r="30099" spans="1:8">
      <c r="A30099" t="n">
        <v>254211</v>
      </c>
      <c r="B30099" s="14" t="n">
        <v>49</v>
      </c>
      <c r="C30099" s="7" t="n">
        <v>3</v>
      </c>
      <c r="D30099" s="7" t="n">
        <v>1</v>
      </c>
      <c r="E30099" s="7" t="n">
        <v>500</v>
      </c>
      <c r="F30099" s="7" t="n">
        <v>0</v>
      </c>
    </row>
    <row r="30100" spans="1:8">
      <c r="A30100" t="s">
        <v>4</v>
      </c>
      <c r="B30100" s="4" t="s">
        <v>5</v>
      </c>
      <c r="C30100" s="4" t="s">
        <v>8</v>
      </c>
      <c r="D30100" s="4" t="s">
        <v>7</v>
      </c>
      <c r="E30100" s="4" t="s">
        <v>7</v>
      </c>
    </row>
    <row r="30101" spans="1:8">
      <c r="A30101" t="n">
        <v>254220</v>
      </c>
      <c r="B30101" s="16" t="n">
        <v>50</v>
      </c>
      <c r="C30101" s="7" t="n">
        <v>1</v>
      </c>
      <c r="D30101" s="7" t="n">
        <v>2135</v>
      </c>
      <c r="E30101" s="7" t="n">
        <v>1000</v>
      </c>
    </row>
    <row r="30102" spans="1:8">
      <c r="A30102" t="s">
        <v>4</v>
      </c>
      <c r="B30102" s="4" t="s">
        <v>5</v>
      </c>
      <c r="C30102" s="4" t="s">
        <v>8</v>
      </c>
      <c r="D30102" s="4" t="s">
        <v>7</v>
      </c>
      <c r="E30102" s="4" t="s">
        <v>13</v>
      </c>
    </row>
    <row r="30103" spans="1:8">
      <c r="A30103" t="n">
        <v>254226</v>
      </c>
      <c r="B30103" s="27" t="n">
        <v>58</v>
      </c>
      <c r="C30103" s="7" t="n">
        <v>0</v>
      </c>
      <c r="D30103" s="7" t="n">
        <v>1000</v>
      </c>
      <c r="E30103" s="7" t="n">
        <v>1</v>
      </c>
    </row>
    <row r="30104" spans="1:8">
      <c r="A30104" t="s">
        <v>4</v>
      </c>
      <c r="B30104" s="4" t="s">
        <v>5</v>
      </c>
      <c r="C30104" s="4" t="s">
        <v>8</v>
      </c>
      <c r="D30104" s="4" t="s">
        <v>7</v>
      </c>
    </row>
    <row r="30105" spans="1:8">
      <c r="A30105" t="n">
        <v>254234</v>
      </c>
      <c r="B30105" s="27" t="n">
        <v>58</v>
      </c>
      <c r="C30105" s="7" t="n">
        <v>255</v>
      </c>
      <c r="D30105" s="7" t="n">
        <v>0</v>
      </c>
    </row>
    <row r="30106" spans="1:8">
      <c r="A30106" t="s">
        <v>4</v>
      </c>
      <c r="B30106" s="4" t="s">
        <v>5</v>
      </c>
      <c r="C30106" s="4" t="s">
        <v>8</v>
      </c>
      <c r="D30106" s="4" t="s">
        <v>7</v>
      </c>
      <c r="E30106" s="4" t="s">
        <v>7</v>
      </c>
    </row>
    <row r="30107" spans="1:8">
      <c r="A30107" t="n">
        <v>254238</v>
      </c>
      <c r="B30107" s="65" t="n">
        <v>39</v>
      </c>
      <c r="C30107" s="7" t="n">
        <v>16</v>
      </c>
      <c r="D30107" s="7" t="n">
        <v>65533</v>
      </c>
      <c r="E30107" s="7" t="n">
        <v>203</v>
      </c>
    </row>
    <row r="30108" spans="1:8">
      <c r="A30108" t="s">
        <v>4</v>
      </c>
      <c r="B30108" s="4" t="s">
        <v>5</v>
      </c>
      <c r="C30108" s="4" t="s">
        <v>8</v>
      </c>
      <c r="D30108" s="4" t="s">
        <v>7</v>
      </c>
      <c r="E30108" s="4" t="s">
        <v>7</v>
      </c>
    </row>
    <row r="30109" spans="1:8">
      <c r="A30109" t="n">
        <v>254244</v>
      </c>
      <c r="B30109" s="65" t="n">
        <v>39</v>
      </c>
      <c r="C30109" s="7" t="n">
        <v>16</v>
      </c>
      <c r="D30109" s="7" t="n">
        <v>65533</v>
      </c>
      <c r="E30109" s="7" t="n">
        <v>204</v>
      </c>
    </row>
    <row r="30110" spans="1:8">
      <c r="A30110" t="s">
        <v>4</v>
      </c>
      <c r="B30110" s="4" t="s">
        <v>5</v>
      </c>
      <c r="C30110" s="4" t="s">
        <v>8</v>
      </c>
      <c r="D30110" s="4" t="s">
        <v>7</v>
      </c>
      <c r="E30110" s="4" t="s">
        <v>8</v>
      </c>
    </row>
    <row r="30111" spans="1:8">
      <c r="A30111" t="n">
        <v>254250</v>
      </c>
      <c r="B30111" s="65" t="n">
        <v>39</v>
      </c>
      <c r="C30111" s="7" t="n">
        <v>11</v>
      </c>
      <c r="D30111" s="7" t="n">
        <v>65533</v>
      </c>
      <c r="E30111" s="7" t="n">
        <v>203</v>
      </c>
    </row>
    <row r="30112" spans="1:8">
      <c r="A30112" t="s">
        <v>4</v>
      </c>
      <c r="B30112" s="4" t="s">
        <v>5</v>
      </c>
      <c r="C30112" s="4" t="s">
        <v>8</v>
      </c>
      <c r="D30112" s="4" t="s">
        <v>7</v>
      </c>
      <c r="E30112" s="4" t="s">
        <v>8</v>
      </c>
    </row>
    <row r="30113" spans="1:6">
      <c r="A30113" t="n">
        <v>254255</v>
      </c>
      <c r="B30113" s="65" t="n">
        <v>39</v>
      </c>
      <c r="C30113" s="7" t="n">
        <v>11</v>
      </c>
      <c r="D30113" s="7" t="n">
        <v>65533</v>
      </c>
      <c r="E30113" s="7" t="n">
        <v>204</v>
      </c>
    </row>
    <row r="30114" spans="1:6">
      <c r="A30114" t="s">
        <v>4</v>
      </c>
      <c r="B30114" s="4" t="s">
        <v>5</v>
      </c>
      <c r="C30114" s="4" t="s">
        <v>8</v>
      </c>
      <c r="D30114" s="4" t="s">
        <v>7</v>
      </c>
      <c r="E30114" s="4" t="s">
        <v>8</v>
      </c>
    </row>
    <row r="30115" spans="1:6">
      <c r="A30115" t="n">
        <v>254260</v>
      </c>
      <c r="B30115" s="51" t="n">
        <v>36</v>
      </c>
      <c r="C30115" s="7" t="n">
        <v>9</v>
      </c>
      <c r="D30115" s="7" t="n">
        <v>13</v>
      </c>
      <c r="E30115" s="7" t="n">
        <v>0</v>
      </c>
    </row>
    <row r="30116" spans="1:6">
      <c r="A30116" t="s">
        <v>4</v>
      </c>
      <c r="B30116" s="4" t="s">
        <v>5</v>
      </c>
      <c r="C30116" s="4" t="s">
        <v>8</v>
      </c>
      <c r="D30116" s="4" t="s">
        <v>7</v>
      </c>
      <c r="E30116" s="4" t="s">
        <v>8</v>
      </c>
    </row>
    <row r="30117" spans="1:6">
      <c r="A30117" t="n">
        <v>254265</v>
      </c>
      <c r="B30117" s="51" t="n">
        <v>36</v>
      </c>
      <c r="C30117" s="7" t="n">
        <v>9</v>
      </c>
      <c r="D30117" s="7" t="n">
        <v>12</v>
      </c>
      <c r="E30117" s="7" t="n">
        <v>0</v>
      </c>
    </row>
    <row r="30118" spans="1:6">
      <c r="A30118" t="s">
        <v>4</v>
      </c>
      <c r="B30118" s="4" t="s">
        <v>5</v>
      </c>
      <c r="C30118" s="4" t="s">
        <v>8</v>
      </c>
      <c r="D30118" s="4" t="s">
        <v>7</v>
      </c>
      <c r="E30118" s="4" t="s">
        <v>8</v>
      </c>
    </row>
    <row r="30119" spans="1:6">
      <c r="A30119" t="n">
        <v>254270</v>
      </c>
      <c r="B30119" s="51" t="n">
        <v>36</v>
      </c>
      <c r="C30119" s="7" t="n">
        <v>9</v>
      </c>
      <c r="D30119" s="7" t="n">
        <v>17</v>
      </c>
      <c r="E30119" s="7" t="n">
        <v>0</v>
      </c>
    </row>
    <row r="30120" spans="1:6">
      <c r="A30120" t="s">
        <v>4</v>
      </c>
      <c r="B30120" s="4" t="s">
        <v>5</v>
      </c>
      <c r="C30120" s="4" t="s">
        <v>8</v>
      </c>
      <c r="D30120" s="4" t="s">
        <v>7</v>
      </c>
      <c r="E30120" s="4" t="s">
        <v>8</v>
      </c>
    </row>
    <row r="30121" spans="1:6">
      <c r="A30121" t="n">
        <v>254275</v>
      </c>
      <c r="B30121" s="51" t="n">
        <v>36</v>
      </c>
      <c r="C30121" s="7" t="n">
        <v>9</v>
      </c>
      <c r="D30121" s="7" t="n">
        <v>107</v>
      </c>
      <c r="E30121" s="7" t="n">
        <v>0</v>
      </c>
    </row>
    <row r="30122" spans="1:6">
      <c r="A30122" t="s">
        <v>4</v>
      </c>
      <c r="B30122" s="4" t="s">
        <v>5</v>
      </c>
      <c r="C30122" s="4" t="s">
        <v>8</v>
      </c>
      <c r="D30122" s="4" t="s">
        <v>7</v>
      </c>
      <c r="E30122" s="4" t="s">
        <v>8</v>
      </c>
    </row>
    <row r="30123" spans="1:6">
      <c r="A30123" t="n">
        <v>254280</v>
      </c>
      <c r="B30123" s="51" t="n">
        <v>36</v>
      </c>
      <c r="C30123" s="7" t="n">
        <v>9</v>
      </c>
      <c r="D30123" s="7" t="n">
        <v>108</v>
      </c>
      <c r="E30123" s="7" t="n">
        <v>0</v>
      </c>
    </row>
    <row r="30124" spans="1:6">
      <c r="A30124" t="s">
        <v>4</v>
      </c>
      <c r="B30124" s="4" t="s">
        <v>5</v>
      </c>
      <c r="C30124" s="4" t="s">
        <v>8</v>
      </c>
      <c r="D30124" s="4" t="s">
        <v>7</v>
      </c>
      <c r="E30124" s="4" t="s">
        <v>8</v>
      </c>
    </row>
    <row r="30125" spans="1:6">
      <c r="A30125" t="n">
        <v>254285</v>
      </c>
      <c r="B30125" s="51" t="n">
        <v>36</v>
      </c>
      <c r="C30125" s="7" t="n">
        <v>9</v>
      </c>
      <c r="D30125" s="7" t="n">
        <v>90</v>
      </c>
      <c r="E30125" s="7" t="n">
        <v>0</v>
      </c>
    </row>
    <row r="30126" spans="1:6">
      <c r="A30126" t="s">
        <v>4</v>
      </c>
      <c r="B30126" s="4" t="s">
        <v>5</v>
      </c>
      <c r="C30126" s="4" t="s">
        <v>8</v>
      </c>
      <c r="D30126" s="4" t="s">
        <v>7</v>
      </c>
      <c r="E30126" s="4" t="s">
        <v>8</v>
      </c>
    </row>
    <row r="30127" spans="1:6">
      <c r="A30127" t="n">
        <v>254290</v>
      </c>
      <c r="B30127" s="51" t="n">
        <v>36</v>
      </c>
      <c r="C30127" s="7" t="n">
        <v>9</v>
      </c>
      <c r="D30127" s="7" t="n">
        <v>94</v>
      </c>
      <c r="E30127" s="7" t="n">
        <v>0</v>
      </c>
    </row>
    <row r="30128" spans="1:6">
      <c r="A30128" t="s">
        <v>4</v>
      </c>
      <c r="B30128" s="4" t="s">
        <v>5</v>
      </c>
      <c r="C30128" s="4" t="s">
        <v>8</v>
      </c>
      <c r="D30128" s="4" t="s">
        <v>7</v>
      </c>
      <c r="E30128" s="4" t="s">
        <v>8</v>
      </c>
    </row>
    <row r="30129" spans="1:5">
      <c r="A30129" t="n">
        <v>254295</v>
      </c>
      <c r="B30129" s="51" t="n">
        <v>36</v>
      </c>
      <c r="C30129" s="7" t="n">
        <v>9</v>
      </c>
      <c r="D30129" s="7" t="n">
        <v>106</v>
      </c>
      <c r="E30129" s="7" t="n">
        <v>0</v>
      </c>
    </row>
    <row r="30130" spans="1:5">
      <c r="A30130" t="s">
        <v>4</v>
      </c>
      <c r="B30130" s="4" t="s">
        <v>5</v>
      </c>
      <c r="C30130" s="4" t="s">
        <v>7</v>
      </c>
      <c r="D30130" s="4" t="s">
        <v>8</v>
      </c>
      <c r="E30130" s="4" t="s">
        <v>8</v>
      </c>
      <c r="F30130" s="4" t="s">
        <v>9</v>
      </c>
    </row>
    <row r="30131" spans="1:5">
      <c r="A30131" t="n">
        <v>254300</v>
      </c>
      <c r="B30131" s="59" t="n">
        <v>47</v>
      </c>
      <c r="C30131" s="7" t="n">
        <v>13</v>
      </c>
      <c r="D30131" s="7" t="n">
        <v>0</v>
      </c>
      <c r="E30131" s="7" t="n">
        <v>1</v>
      </c>
      <c r="F30131" s="7" t="s">
        <v>546</v>
      </c>
    </row>
    <row r="30132" spans="1:5">
      <c r="A30132" t="s">
        <v>4</v>
      </c>
      <c r="B30132" s="4" t="s">
        <v>5</v>
      </c>
      <c r="C30132" s="4" t="s">
        <v>8</v>
      </c>
      <c r="D30132" s="4" t="s">
        <v>7</v>
      </c>
      <c r="E30132" s="4" t="s">
        <v>9</v>
      </c>
      <c r="F30132" s="4" t="s">
        <v>9</v>
      </c>
      <c r="G30132" s="4" t="s">
        <v>14</v>
      </c>
      <c r="H30132" s="4" t="s">
        <v>14</v>
      </c>
      <c r="I30132" s="4" t="s">
        <v>14</v>
      </c>
      <c r="J30132" s="4" t="s">
        <v>14</v>
      </c>
      <c r="K30132" s="4" t="s">
        <v>14</v>
      </c>
      <c r="L30132" s="4" t="s">
        <v>14</v>
      </c>
      <c r="M30132" s="4" t="s">
        <v>14</v>
      </c>
      <c r="N30132" s="4" t="s">
        <v>14</v>
      </c>
      <c r="O30132" s="4" t="s">
        <v>14</v>
      </c>
    </row>
    <row r="30133" spans="1:5">
      <c r="A30133" t="n">
        <v>254321</v>
      </c>
      <c r="B30133" s="101" t="n">
        <v>37</v>
      </c>
      <c r="C30133" s="7" t="n">
        <v>1</v>
      </c>
      <c r="D30133" s="7" t="n">
        <v>12</v>
      </c>
      <c r="E30133" s="7" t="s">
        <v>15</v>
      </c>
      <c r="F30133" s="7" t="s">
        <v>1332</v>
      </c>
      <c r="G30133" s="7" t="n">
        <v>0</v>
      </c>
      <c r="H30133" s="7" t="n">
        <v>0</v>
      </c>
      <c r="I30133" s="7" t="n">
        <v>0</v>
      </c>
      <c r="J30133" s="7" t="n">
        <v>0</v>
      </c>
      <c r="K30133" s="7" t="n">
        <v>0</v>
      </c>
      <c r="L30133" s="7" t="n">
        <v>0</v>
      </c>
      <c r="M30133" s="7" t="n">
        <v>1065353216</v>
      </c>
      <c r="N30133" s="7" t="n">
        <v>1065353216</v>
      </c>
      <c r="O30133" s="7" t="n">
        <v>1065353216</v>
      </c>
    </row>
    <row r="30134" spans="1:5">
      <c r="A30134" t="s">
        <v>4</v>
      </c>
      <c r="B30134" s="4" t="s">
        <v>5</v>
      </c>
      <c r="C30134" s="4" t="s">
        <v>8</v>
      </c>
      <c r="D30134" s="4" t="s">
        <v>9</v>
      </c>
    </row>
    <row r="30135" spans="1:5">
      <c r="A30135" t="n">
        <v>254373</v>
      </c>
      <c r="B30135" s="100" t="n">
        <v>38</v>
      </c>
      <c r="C30135" s="7" t="n">
        <v>1</v>
      </c>
      <c r="D30135" s="7" t="s">
        <v>1331</v>
      </c>
    </row>
    <row r="30136" spans="1:5">
      <c r="A30136" t="s">
        <v>4</v>
      </c>
      <c r="B30136" s="4" t="s">
        <v>5</v>
      </c>
      <c r="C30136" s="4" t="s">
        <v>7</v>
      </c>
      <c r="D30136" s="4" t="s">
        <v>8</v>
      </c>
      <c r="E30136" s="4" t="s">
        <v>8</v>
      </c>
      <c r="F30136" s="4" t="s">
        <v>9</v>
      </c>
    </row>
    <row r="30137" spans="1:5">
      <c r="A30137" t="n">
        <v>254384</v>
      </c>
      <c r="B30137" s="59" t="n">
        <v>47</v>
      </c>
      <c r="C30137" s="7" t="n">
        <v>107</v>
      </c>
      <c r="D30137" s="7" t="n">
        <v>0</v>
      </c>
      <c r="E30137" s="7" t="n">
        <v>0</v>
      </c>
      <c r="F30137" s="7" t="s">
        <v>1367</v>
      </c>
    </row>
    <row r="30138" spans="1:5">
      <c r="A30138" t="s">
        <v>4</v>
      </c>
      <c r="B30138" s="4" t="s">
        <v>5</v>
      </c>
      <c r="C30138" s="4" t="s">
        <v>7</v>
      </c>
      <c r="D30138" s="4" t="s">
        <v>8</v>
      </c>
      <c r="E30138" s="4" t="s">
        <v>8</v>
      </c>
      <c r="F30138" s="4" t="s">
        <v>9</v>
      </c>
    </row>
    <row r="30139" spans="1:5">
      <c r="A30139" t="n">
        <v>254406</v>
      </c>
      <c r="B30139" s="59" t="n">
        <v>47</v>
      </c>
      <c r="C30139" s="7" t="n">
        <v>108</v>
      </c>
      <c r="D30139" s="7" t="n">
        <v>0</v>
      </c>
      <c r="E30139" s="7" t="n">
        <v>0</v>
      </c>
      <c r="F30139" s="7" t="s">
        <v>1367</v>
      </c>
    </row>
    <row r="30140" spans="1:5">
      <c r="A30140" t="s">
        <v>4</v>
      </c>
      <c r="B30140" s="4" t="s">
        <v>5</v>
      </c>
      <c r="C30140" s="4" t="s">
        <v>7</v>
      </c>
      <c r="D30140" s="4" t="s">
        <v>8</v>
      </c>
      <c r="E30140" s="4" t="s">
        <v>8</v>
      </c>
      <c r="F30140" s="4" t="s">
        <v>9</v>
      </c>
    </row>
    <row r="30141" spans="1:5">
      <c r="A30141" t="n">
        <v>254428</v>
      </c>
      <c r="B30141" s="59" t="n">
        <v>47</v>
      </c>
      <c r="C30141" s="7" t="n">
        <v>90</v>
      </c>
      <c r="D30141" s="7" t="n">
        <v>0</v>
      </c>
      <c r="E30141" s="7" t="n">
        <v>0</v>
      </c>
      <c r="F30141" s="7" t="s">
        <v>1367</v>
      </c>
    </row>
    <row r="30142" spans="1:5">
      <c r="A30142" t="s">
        <v>4</v>
      </c>
      <c r="B30142" s="4" t="s">
        <v>5</v>
      </c>
      <c r="C30142" s="4" t="s">
        <v>7</v>
      </c>
      <c r="D30142" s="4" t="s">
        <v>8</v>
      </c>
      <c r="E30142" s="4" t="s">
        <v>8</v>
      </c>
      <c r="F30142" s="4" t="s">
        <v>9</v>
      </c>
    </row>
    <row r="30143" spans="1:5">
      <c r="A30143" t="n">
        <v>254450</v>
      </c>
      <c r="B30143" s="59" t="n">
        <v>47</v>
      </c>
      <c r="C30143" s="7" t="n">
        <v>94</v>
      </c>
      <c r="D30143" s="7" t="n">
        <v>0</v>
      </c>
      <c r="E30143" s="7" t="n">
        <v>0</v>
      </c>
      <c r="F30143" s="7" t="s">
        <v>1367</v>
      </c>
    </row>
    <row r="30144" spans="1:5">
      <c r="A30144" t="s">
        <v>4</v>
      </c>
      <c r="B30144" s="4" t="s">
        <v>5</v>
      </c>
      <c r="C30144" s="4" t="s">
        <v>7</v>
      </c>
      <c r="D30144" s="4" t="s">
        <v>8</v>
      </c>
      <c r="E30144" s="4" t="s">
        <v>8</v>
      </c>
      <c r="F30144" s="4" t="s">
        <v>9</v>
      </c>
    </row>
    <row r="30145" spans="1:15">
      <c r="A30145" t="n">
        <v>254472</v>
      </c>
      <c r="B30145" s="59" t="n">
        <v>47</v>
      </c>
      <c r="C30145" s="7" t="n">
        <v>106</v>
      </c>
      <c r="D30145" s="7" t="n">
        <v>0</v>
      </c>
      <c r="E30145" s="7" t="n">
        <v>0</v>
      </c>
      <c r="F30145" s="7" t="s">
        <v>1367</v>
      </c>
    </row>
    <row r="30146" spans="1:15">
      <c r="A30146" t="s">
        <v>4</v>
      </c>
      <c r="B30146" s="4" t="s">
        <v>5</v>
      </c>
      <c r="C30146" s="4" t="s">
        <v>7</v>
      </c>
      <c r="D30146" s="4" t="s">
        <v>13</v>
      </c>
      <c r="E30146" s="4" t="s">
        <v>13</v>
      </c>
      <c r="F30146" s="4" t="s">
        <v>13</v>
      </c>
      <c r="G30146" s="4" t="s">
        <v>13</v>
      </c>
    </row>
    <row r="30147" spans="1:15">
      <c r="A30147" t="n">
        <v>254494</v>
      </c>
      <c r="B30147" s="46" t="n">
        <v>46</v>
      </c>
      <c r="C30147" s="7" t="n">
        <v>61456</v>
      </c>
      <c r="D30147" s="7" t="n">
        <v>0</v>
      </c>
      <c r="E30147" s="7" t="n">
        <v>2</v>
      </c>
      <c r="F30147" s="7" t="n">
        <v>38</v>
      </c>
      <c r="G30147" s="7" t="n">
        <v>0</v>
      </c>
    </row>
    <row r="30148" spans="1:15">
      <c r="A30148" t="s">
        <v>4</v>
      </c>
      <c r="B30148" s="4" t="s">
        <v>5</v>
      </c>
      <c r="C30148" s="4" t="s">
        <v>8</v>
      </c>
      <c r="D30148" s="4" t="s">
        <v>7</v>
      </c>
    </row>
    <row r="30149" spans="1:15">
      <c r="A30149" t="n">
        <v>254513</v>
      </c>
      <c r="B30149" s="10" t="n">
        <v>162</v>
      </c>
      <c r="C30149" s="7" t="n">
        <v>1</v>
      </c>
      <c r="D30149" s="7" t="n">
        <v>0</v>
      </c>
    </row>
    <row r="30150" spans="1:15">
      <c r="A30150" t="s">
        <v>4</v>
      </c>
      <c r="B30150" s="4" t="s">
        <v>5</v>
      </c>
    </row>
    <row r="30151" spans="1:15">
      <c r="A30151" t="n">
        <v>254517</v>
      </c>
      <c r="B30151" s="5" t="n">
        <v>1</v>
      </c>
    </row>
    <row r="30152" spans="1:15" s="3" customFormat="1" customHeight="0">
      <c r="A30152" s="3" t="s">
        <v>2</v>
      </c>
      <c r="B30152" s="3" t="s">
        <v>1468</v>
      </c>
    </row>
    <row r="30153" spans="1:15">
      <c r="A30153" t="s">
        <v>4</v>
      </c>
      <c r="B30153" s="4" t="s">
        <v>5</v>
      </c>
      <c r="C30153" s="4" t="s">
        <v>8</v>
      </c>
      <c r="D30153" s="4" t="s">
        <v>8</v>
      </c>
      <c r="E30153" s="4" t="s">
        <v>8</v>
      </c>
      <c r="F30153" s="4" t="s">
        <v>8</v>
      </c>
    </row>
    <row r="30154" spans="1:15">
      <c r="A30154" t="n">
        <v>254520</v>
      </c>
      <c r="B30154" s="11" t="n">
        <v>14</v>
      </c>
      <c r="C30154" s="7" t="n">
        <v>2</v>
      </c>
      <c r="D30154" s="7" t="n">
        <v>0</v>
      </c>
      <c r="E30154" s="7" t="n">
        <v>0</v>
      </c>
      <c r="F30154" s="7" t="n">
        <v>0</v>
      </c>
    </row>
    <row r="30155" spans="1:15">
      <c r="A30155" t="s">
        <v>4</v>
      </c>
      <c r="B30155" s="4" t="s">
        <v>5</v>
      </c>
      <c r="C30155" s="4" t="s">
        <v>8</v>
      </c>
      <c r="D30155" s="20" t="s">
        <v>30</v>
      </c>
      <c r="E30155" s="4" t="s">
        <v>5</v>
      </c>
      <c r="F30155" s="4" t="s">
        <v>8</v>
      </c>
      <c r="G30155" s="4" t="s">
        <v>7</v>
      </c>
      <c r="H30155" s="20" t="s">
        <v>32</v>
      </c>
      <c r="I30155" s="4" t="s">
        <v>8</v>
      </c>
      <c r="J30155" s="4" t="s">
        <v>14</v>
      </c>
      <c r="K30155" s="4" t="s">
        <v>8</v>
      </c>
      <c r="L30155" s="4" t="s">
        <v>8</v>
      </c>
      <c r="M30155" s="20" t="s">
        <v>30</v>
      </c>
      <c r="N30155" s="4" t="s">
        <v>5</v>
      </c>
      <c r="O30155" s="4" t="s">
        <v>8</v>
      </c>
      <c r="P30155" s="4" t="s">
        <v>7</v>
      </c>
      <c r="Q30155" s="20" t="s">
        <v>32</v>
      </c>
      <c r="R30155" s="4" t="s">
        <v>8</v>
      </c>
      <c r="S30155" s="4" t="s">
        <v>14</v>
      </c>
      <c r="T30155" s="4" t="s">
        <v>8</v>
      </c>
      <c r="U30155" s="4" t="s">
        <v>8</v>
      </c>
      <c r="V30155" s="4" t="s">
        <v>8</v>
      </c>
      <c r="W30155" s="4" t="s">
        <v>12</v>
      </c>
    </row>
    <row r="30156" spans="1:15">
      <c r="A30156" t="n">
        <v>254525</v>
      </c>
      <c r="B30156" s="12" t="n">
        <v>5</v>
      </c>
      <c r="C30156" s="7" t="n">
        <v>28</v>
      </c>
      <c r="D30156" s="20" t="s">
        <v>3</v>
      </c>
      <c r="E30156" s="10" t="n">
        <v>162</v>
      </c>
      <c r="F30156" s="7" t="n">
        <v>3</v>
      </c>
      <c r="G30156" s="7" t="n">
        <v>12368</v>
      </c>
      <c r="H30156" s="20" t="s">
        <v>3</v>
      </c>
      <c r="I30156" s="7" t="n">
        <v>0</v>
      </c>
      <c r="J30156" s="7" t="n">
        <v>1</v>
      </c>
      <c r="K30156" s="7" t="n">
        <v>2</v>
      </c>
      <c r="L30156" s="7" t="n">
        <v>28</v>
      </c>
      <c r="M30156" s="20" t="s">
        <v>3</v>
      </c>
      <c r="N30156" s="10" t="n">
        <v>162</v>
      </c>
      <c r="O30156" s="7" t="n">
        <v>3</v>
      </c>
      <c r="P30156" s="7" t="n">
        <v>12368</v>
      </c>
      <c r="Q30156" s="20" t="s">
        <v>3</v>
      </c>
      <c r="R30156" s="7" t="n">
        <v>0</v>
      </c>
      <c r="S30156" s="7" t="n">
        <v>2</v>
      </c>
      <c r="T30156" s="7" t="n">
        <v>2</v>
      </c>
      <c r="U30156" s="7" t="n">
        <v>11</v>
      </c>
      <c r="V30156" s="7" t="n">
        <v>1</v>
      </c>
      <c r="W30156" s="13" t="n">
        <f t="normal" ca="1">A30160</f>
        <v>0</v>
      </c>
    </row>
    <row r="30157" spans="1:15">
      <c r="A30157" t="s">
        <v>4</v>
      </c>
      <c r="B30157" s="4" t="s">
        <v>5</v>
      </c>
      <c r="C30157" s="4" t="s">
        <v>8</v>
      </c>
      <c r="D30157" s="4" t="s">
        <v>7</v>
      </c>
      <c r="E30157" s="4" t="s">
        <v>13</v>
      </c>
    </row>
    <row r="30158" spans="1:15">
      <c r="A30158" t="n">
        <v>254554</v>
      </c>
      <c r="B30158" s="27" t="n">
        <v>58</v>
      </c>
      <c r="C30158" s="7" t="n">
        <v>0</v>
      </c>
      <c r="D30158" s="7" t="n">
        <v>0</v>
      </c>
      <c r="E30158" s="7" t="n">
        <v>1</v>
      </c>
    </row>
    <row r="30159" spans="1:15">
      <c r="A30159" t="s">
        <v>4</v>
      </c>
      <c r="B30159" s="4" t="s">
        <v>5</v>
      </c>
      <c r="C30159" s="4" t="s">
        <v>8</v>
      </c>
      <c r="D30159" s="20" t="s">
        <v>30</v>
      </c>
      <c r="E30159" s="4" t="s">
        <v>5</v>
      </c>
      <c r="F30159" s="4" t="s">
        <v>8</v>
      </c>
      <c r="G30159" s="4" t="s">
        <v>7</v>
      </c>
      <c r="H30159" s="20" t="s">
        <v>32</v>
      </c>
      <c r="I30159" s="4" t="s">
        <v>8</v>
      </c>
      <c r="J30159" s="4" t="s">
        <v>14</v>
      </c>
      <c r="K30159" s="4" t="s">
        <v>8</v>
      </c>
      <c r="L30159" s="4" t="s">
        <v>8</v>
      </c>
      <c r="M30159" s="20" t="s">
        <v>30</v>
      </c>
      <c r="N30159" s="4" t="s">
        <v>5</v>
      </c>
      <c r="O30159" s="4" t="s">
        <v>8</v>
      </c>
      <c r="P30159" s="4" t="s">
        <v>7</v>
      </c>
      <c r="Q30159" s="20" t="s">
        <v>32</v>
      </c>
      <c r="R30159" s="4" t="s">
        <v>8</v>
      </c>
      <c r="S30159" s="4" t="s">
        <v>14</v>
      </c>
      <c r="T30159" s="4" t="s">
        <v>8</v>
      </c>
      <c r="U30159" s="4" t="s">
        <v>8</v>
      </c>
      <c r="V30159" s="4" t="s">
        <v>8</v>
      </c>
      <c r="W30159" s="4" t="s">
        <v>12</v>
      </c>
    </row>
    <row r="30160" spans="1:15">
      <c r="A30160" t="n">
        <v>254562</v>
      </c>
      <c r="B30160" s="12" t="n">
        <v>5</v>
      </c>
      <c r="C30160" s="7" t="n">
        <v>28</v>
      </c>
      <c r="D30160" s="20" t="s">
        <v>3</v>
      </c>
      <c r="E30160" s="10" t="n">
        <v>162</v>
      </c>
      <c r="F30160" s="7" t="n">
        <v>3</v>
      </c>
      <c r="G30160" s="7" t="n">
        <v>12368</v>
      </c>
      <c r="H30160" s="20" t="s">
        <v>3</v>
      </c>
      <c r="I30160" s="7" t="n">
        <v>0</v>
      </c>
      <c r="J30160" s="7" t="n">
        <v>1</v>
      </c>
      <c r="K30160" s="7" t="n">
        <v>3</v>
      </c>
      <c r="L30160" s="7" t="n">
        <v>28</v>
      </c>
      <c r="M30160" s="20" t="s">
        <v>3</v>
      </c>
      <c r="N30160" s="10" t="n">
        <v>162</v>
      </c>
      <c r="O30160" s="7" t="n">
        <v>3</v>
      </c>
      <c r="P30160" s="7" t="n">
        <v>12368</v>
      </c>
      <c r="Q30160" s="20" t="s">
        <v>3</v>
      </c>
      <c r="R30160" s="7" t="n">
        <v>0</v>
      </c>
      <c r="S30160" s="7" t="n">
        <v>2</v>
      </c>
      <c r="T30160" s="7" t="n">
        <v>3</v>
      </c>
      <c r="U30160" s="7" t="n">
        <v>9</v>
      </c>
      <c r="V30160" s="7" t="n">
        <v>1</v>
      </c>
      <c r="W30160" s="13" t="n">
        <f t="normal" ca="1">A30170</f>
        <v>0</v>
      </c>
    </row>
    <row r="30161" spans="1:23">
      <c r="A30161" t="s">
        <v>4</v>
      </c>
      <c r="B30161" s="4" t="s">
        <v>5</v>
      </c>
      <c r="C30161" s="4" t="s">
        <v>8</v>
      </c>
      <c r="D30161" s="20" t="s">
        <v>30</v>
      </c>
      <c r="E30161" s="4" t="s">
        <v>5</v>
      </c>
      <c r="F30161" s="4" t="s">
        <v>7</v>
      </c>
      <c r="G30161" s="4" t="s">
        <v>8</v>
      </c>
      <c r="H30161" s="4" t="s">
        <v>8</v>
      </c>
      <c r="I30161" s="4" t="s">
        <v>9</v>
      </c>
      <c r="J30161" s="20" t="s">
        <v>32</v>
      </c>
      <c r="K30161" s="4" t="s">
        <v>8</v>
      </c>
      <c r="L30161" s="4" t="s">
        <v>8</v>
      </c>
      <c r="M30161" s="20" t="s">
        <v>30</v>
      </c>
      <c r="N30161" s="4" t="s">
        <v>5</v>
      </c>
      <c r="O30161" s="4" t="s">
        <v>8</v>
      </c>
      <c r="P30161" s="20" t="s">
        <v>32</v>
      </c>
      <c r="Q30161" s="4" t="s">
        <v>8</v>
      </c>
      <c r="R30161" s="4" t="s">
        <v>14</v>
      </c>
      <c r="S30161" s="4" t="s">
        <v>8</v>
      </c>
      <c r="T30161" s="4" t="s">
        <v>8</v>
      </c>
      <c r="U30161" s="4" t="s">
        <v>8</v>
      </c>
      <c r="V30161" s="20" t="s">
        <v>30</v>
      </c>
      <c r="W30161" s="4" t="s">
        <v>5</v>
      </c>
      <c r="X30161" s="4" t="s">
        <v>8</v>
      </c>
      <c r="Y30161" s="20" t="s">
        <v>32</v>
      </c>
      <c r="Z30161" s="4" t="s">
        <v>8</v>
      </c>
      <c r="AA30161" s="4" t="s">
        <v>14</v>
      </c>
      <c r="AB30161" s="4" t="s">
        <v>8</v>
      </c>
      <c r="AC30161" s="4" t="s">
        <v>8</v>
      </c>
      <c r="AD30161" s="4" t="s">
        <v>8</v>
      </c>
      <c r="AE30161" s="4" t="s">
        <v>12</v>
      </c>
    </row>
    <row r="30162" spans="1:23">
      <c r="A30162" t="n">
        <v>254591</v>
      </c>
      <c r="B30162" s="12" t="n">
        <v>5</v>
      </c>
      <c r="C30162" s="7" t="n">
        <v>28</v>
      </c>
      <c r="D30162" s="20" t="s">
        <v>3</v>
      </c>
      <c r="E30162" s="59" t="n">
        <v>47</v>
      </c>
      <c r="F30162" s="7" t="n">
        <v>61456</v>
      </c>
      <c r="G30162" s="7" t="n">
        <v>2</v>
      </c>
      <c r="H30162" s="7" t="n">
        <v>0</v>
      </c>
      <c r="I30162" s="7" t="s">
        <v>354</v>
      </c>
      <c r="J30162" s="20" t="s">
        <v>3</v>
      </c>
      <c r="K30162" s="7" t="n">
        <v>8</v>
      </c>
      <c r="L30162" s="7" t="n">
        <v>28</v>
      </c>
      <c r="M30162" s="20" t="s">
        <v>3</v>
      </c>
      <c r="N30162" s="53" t="n">
        <v>74</v>
      </c>
      <c r="O30162" s="7" t="n">
        <v>65</v>
      </c>
      <c r="P30162" s="20" t="s">
        <v>3</v>
      </c>
      <c r="Q30162" s="7" t="n">
        <v>0</v>
      </c>
      <c r="R30162" s="7" t="n">
        <v>1</v>
      </c>
      <c r="S30162" s="7" t="n">
        <v>3</v>
      </c>
      <c r="T30162" s="7" t="n">
        <v>9</v>
      </c>
      <c r="U30162" s="7" t="n">
        <v>28</v>
      </c>
      <c r="V30162" s="20" t="s">
        <v>3</v>
      </c>
      <c r="W30162" s="53" t="n">
        <v>74</v>
      </c>
      <c r="X30162" s="7" t="n">
        <v>65</v>
      </c>
      <c r="Y30162" s="20" t="s">
        <v>3</v>
      </c>
      <c r="Z30162" s="7" t="n">
        <v>0</v>
      </c>
      <c r="AA30162" s="7" t="n">
        <v>2</v>
      </c>
      <c r="AB30162" s="7" t="n">
        <v>3</v>
      </c>
      <c r="AC30162" s="7" t="n">
        <v>9</v>
      </c>
      <c r="AD30162" s="7" t="n">
        <v>1</v>
      </c>
      <c r="AE30162" s="13" t="n">
        <f t="normal" ca="1">A30166</f>
        <v>0</v>
      </c>
    </row>
    <row r="30163" spans="1:23">
      <c r="A30163" t="s">
        <v>4</v>
      </c>
      <c r="B30163" s="4" t="s">
        <v>5</v>
      </c>
      <c r="C30163" s="4" t="s">
        <v>7</v>
      </c>
      <c r="D30163" s="4" t="s">
        <v>8</v>
      </c>
      <c r="E30163" s="4" t="s">
        <v>8</v>
      </c>
      <c r="F30163" s="4" t="s">
        <v>9</v>
      </c>
    </row>
    <row r="30164" spans="1:23">
      <c r="A30164" t="n">
        <v>254639</v>
      </c>
      <c r="B30164" s="59" t="n">
        <v>47</v>
      </c>
      <c r="C30164" s="7" t="n">
        <v>61456</v>
      </c>
      <c r="D30164" s="7" t="n">
        <v>0</v>
      </c>
      <c r="E30164" s="7" t="n">
        <v>0</v>
      </c>
      <c r="F30164" s="7" t="s">
        <v>355</v>
      </c>
    </row>
    <row r="30165" spans="1:23">
      <c r="A30165" t="s">
        <v>4</v>
      </c>
      <c r="B30165" s="4" t="s">
        <v>5</v>
      </c>
      <c r="C30165" s="4" t="s">
        <v>8</v>
      </c>
      <c r="D30165" s="4" t="s">
        <v>7</v>
      </c>
      <c r="E30165" s="4" t="s">
        <v>13</v>
      </c>
    </row>
    <row r="30166" spans="1:23">
      <c r="A30166" t="n">
        <v>254652</v>
      </c>
      <c r="B30166" s="27" t="n">
        <v>58</v>
      </c>
      <c r="C30166" s="7" t="n">
        <v>0</v>
      </c>
      <c r="D30166" s="7" t="n">
        <v>300</v>
      </c>
      <c r="E30166" s="7" t="n">
        <v>1</v>
      </c>
    </row>
    <row r="30167" spans="1:23">
      <c r="A30167" t="s">
        <v>4</v>
      </c>
      <c r="B30167" s="4" t="s">
        <v>5</v>
      </c>
      <c r="C30167" s="4" t="s">
        <v>8</v>
      </c>
      <c r="D30167" s="4" t="s">
        <v>7</v>
      </c>
    </row>
    <row r="30168" spans="1:23">
      <c r="A30168" t="n">
        <v>254660</v>
      </c>
      <c r="B30168" s="27" t="n">
        <v>58</v>
      </c>
      <c r="C30168" s="7" t="n">
        <v>255</v>
      </c>
      <c r="D30168" s="7" t="n">
        <v>0</v>
      </c>
    </row>
    <row r="30169" spans="1:23">
      <c r="A30169" t="s">
        <v>4</v>
      </c>
      <c r="B30169" s="4" t="s">
        <v>5</v>
      </c>
      <c r="C30169" s="4" t="s">
        <v>8</v>
      </c>
      <c r="D30169" s="4" t="s">
        <v>8</v>
      </c>
      <c r="E30169" s="4" t="s">
        <v>8</v>
      </c>
      <c r="F30169" s="4" t="s">
        <v>8</v>
      </c>
    </row>
    <row r="30170" spans="1:23">
      <c r="A30170" t="n">
        <v>254664</v>
      </c>
      <c r="B30170" s="11" t="n">
        <v>14</v>
      </c>
      <c r="C30170" s="7" t="n">
        <v>0</v>
      </c>
      <c r="D30170" s="7" t="n">
        <v>0</v>
      </c>
      <c r="E30170" s="7" t="n">
        <v>0</v>
      </c>
      <c r="F30170" s="7" t="n">
        <v>64</v>
      </c>
    </row>
    <row r="30171" spans="1:23">
      <c r="A30171" t="s">
        <v>4</v>
      </c>
      <c r="B30171" s="4" t="s">
        <v>5</v>
      </c>
      <c r="C30171" s="4" t="s">
        <v>8</v>
      </c>
      <c r="D30171" s="4" t="s">
        <v>7</v>
      </c>
    </row>
    <row r="30172" spans="1:23">
      <c r="A30172" t="n">
        <v>254669</v>
      </c>
      <c r="B30172" s="23" t="n">
        <v>22</v>
      </c>
      <c r="C30172" s="7" t="n">
        <v>0</v>
      </c>
      <c r="D30172" s="7" t="n">
        <v>12368</v>
      </c>
    </row>
    <row r="30173" spans="1:23">
      <c r="A30173" t="s">
        <v>4</v>
      </c>
      <c r="B30173" s="4" t="s">
        <v>5</v>
      </c>
      <c r="C30173" s="4" t="s">
        <v>8</v>
      </c>
      <c r="D30173" s="4" t="s">
        <v>7</v>
      </c>
    </row>
    <row r="30174" spans="1:23">
      <c r="A30174" t="n">
        <v>254673</v>
      </c>
      <c r="B30174" s="27" t="n">
        <v>58</v>
      </c>
      <c r="C30174" s="7" t="n">
        <v>5</v>
      </c>
      <c r="D30174" s="7" t="n">
        <v>300</v>
      </c>
    </row>
    <row r="30175" spans="1:23">
      <c r="A30175" t="s">
        <v>4</v>
      </c>
      <c r="B30175" s="4" t="s">
        <v>5</v>
      </c>
      <c r="C30175" s="4" t="s">
        <v>13</v>
      </c>
      <c r="D30175" s="4" t="s">
        <v>7</v>
      </c>
    </row>
    <row r="30176" spans="1:23">
      <c r="A30176" t="n">
        <v>254677</v>
      </c>
      <c r="B30176" s="60" t="n">
        <v>103</v>
      </c>
      <c r="C30176" s="7" t="n">
        <v>0</v>
      </c>
      <c r="D30176" s="7" t="n">
        <v>300</v>
      </c>
    </row>
    <row r="30177" spans="1:31">
      <c r="A30177" t="s">
        <v>4</v>
      </c>
      <c r="B30177" s="4" t="s">
        <v>5</v>
      </c>
      <c r="C30177" s="4" t="s">
        <v>8</v>
      </c>
    </row>
    <row r="30178" spans="1:31">
      <c r="A30178" t="n">
        <v>254684</v>
      </c>
      <c r="B30178" s="61" t="n">
        <v>64</v>
      </c>
      <c r="C30178" s="7" t="n">
        <v>7</v>
      </c>
    </row>
    <row r="30179" spans="1:31">
      <c r="A30179" t="s">
        <v>4</v>
      </c>
      <c r="B30179" s="4" t="s">
        <v>5</v>
      </c>
      <c r="C30179" s="4" t="s">
        <v>8</v>
      </c>
      <c r="D30179" s="4" t="s">
        <v>7</v>
      </c>
    </row>
    <row r="30180" spans="1:31">
      <c r="A30180" t="n">
        <v>254686</v>
      </c>
      <c r="B30180" s="64" t="n">
        <v>72</v>
      </c>
      <c r="C30180" s="7" t="n">
        <v>5</v>
      </c>
      <c r="D30180" s="7" t="n">
        <v>0</v>
      </c>
    </row>
    <row r="30181" spans="1:31">
      <c r="A30181" t="s">
        <v>4</v>
      </c>
      <c r="B30181" s="4" t="s">
        <v>5</v>
      </c>
      <c r="C30181" s="4" t="s">
        <v>8</v>
      </c>
      <c r="D30181" s="20" t="s">
        <v>30</v>
      </c>
      <c r="E30181" s="4" t="s">
        <v>5</v>
      </c>
      <c r="F30181" s="4" t="s">
        <v>8</v>
      </c>
      <c r="G30181" s="4" t="s">
        <v>7</v>
      </c>
      <c r="H30181" s="20" t="s">
        <v>32</v>
      </c>
      <c r="I30181" s="4" t="s">
        <v>8</v>
      </c>
      <c r="J30181" s="4" t="s">
        <v>14</v>
      </c>
      <c r="K30181" s="4" t="s">
        <v>8</v>
      </c>
      <c r="L30181" s="4" t="s">
        <v>8</v>
      </c>
      <c r="M30181" s="4" t="s">
        <v>12</v>
      </c>
    </row>
    <row r="30182" spans="1:31">
      <c r="A30182" t="n">
        <v>254690</v>
      </c>
      <c r="B30182" s="12" t="n">
        <v>5</v>
      </c>
      <c r="C30182" s="7" t="n">
        <v>28</v>
      </c>
      <c r="D30182" s="20" t="s">
        <v>3</v>
      </c>
      <c r="E30182" s="10" t="n">
        <v>162</v>
      </c>
      <c r="F30182" s="7" t="n">
        <v>4</v>
      </c>
      <c r="G30182" s="7" t="n">
        <v>12368</v>
      </c>
      <c r="H30182" s="20" t="s">
        <v>3</v>
      </c>
      <c r="I30182" s="7" t="n">
        <v>0</v>
      </c>
      <c r="J30182" s="7" t="n">
        <v>1</v>
      </c>
      <c r="K30182" s="7" t="n">
        <v>2</v>
      </c>
      <c r="L30182" s="7" t="n">
        <v>1</v>
      </c>
      <c r="M30182" s="13" t="n">
        <f t="normal" ca="1">A30188</f>
        <v>0</v>
      </c>
    </row>
    <row r="30183" spans="1:31">
      <c r="A30183" t="s">
        <v>4</v>
      </c>
      <c r="B30183" s="4" t="s">
        <v>5</v>
      </c>
      <c r="C30183" s="4" t="s">
        <v>8</v>
      </c>
      <c r="D30183" s="4" t="s">
        <v>9</v>
      </c>
    </row>
    <row r="30184" spans="1:31">
      <c r="A30184" t="n">
        <v>254707</v>
      </c>
      <c r="B30184" s="9" t="n">
        <v>2</v>
      </c>
      <c r="C30184" s="7" t="n">
        <v>10</v>
      </c>
      <c r="D30184" s="7" t="s">
        <v>356</v>
      </c>
    </row>
    <row r="30185" spans="1:31">
      <c r="A30185" t="s">
        <v>4</v>
      </c>
      <c r="B30185" s="4" t="s">
        <v>5</v>
      </c>
      <c r="C30185" s="4" t="s">
        <v>7</v>
      </c>
    </row>
    <row r="30186" spans="1:31">
      <c r="A30186" t="n">
        <v>254724</v>
      </c>
      <c r="B30186" s="25" t="n">
        <v>16</v>
      </c>
      <c r="C30186" s="7" t="n">
        <v>0</v>
      </c>
    </row>
    <row r="30187" spans="1:31">
      <c r="A30187" t="s">
        <v>4</v>
      </c>
      <c r="B30187" s="4" t="s">
        <v>5</v>
      </c>
      <c r="C30187" s="4" t="s">
        <v>7</v>
      </c>
    </row>
    <row r="30188" spans="1:31">
      <c r="A30188" t="n">
        <v>254727</v>
      </c>
      <c r="B30188" s="6" t="n">
        <v>12</v>
      </c>
      <c r="C30188" s="7" t="n">
        <v>6766</v>
      </c>
    </row>
    <row r="30189" spans="1:31">
      <c r="A30189" t="s">
        <v>4</v>
      </c>
      <c r="B30189" s="4" t="s">
        <v>5</v>
      </c>
      <c r="C30189" s="4" t="s">
        <v>8</v>
      </c>
      <c r="D30189" s="20" t="s">
        <v>30</v>
      </c>
      <c r="E30189" s="4" t="s">
        <v>5</v>
      </c>
      <c r="F30189" s="4" t="s">
        <v>8</v>
      </c>
      <c r="G30189" s="4" t="s">
        <v>9</v>
      </c>
      <c r="H30189" s="20" t="s">
        <v>32</v>
      </c>
      <c r="I30189" s="4" t="s">
        <v>8</v>
      </c>
      <c r="J30189" s="4" t="s">
        <v>12</v>
      </c>
    </row>
    <row r="30190" spans="1:31">
      <c r="A30190" t="n">
        <v>254730</v>
      </c>
      <c r="B30190" s="12" t="n">
        <v>5</v>
      </c>
      <c r="C30190" s="7" t="n">
        <v>28</v>
      </c>
      <c r="D30190" s="20" t="s">
        <v>3</v>
      </c>
      <c r="E30190" s="21" t="n">
        <v>110</v>
      </c>
      <c r="F30190" s="7" t="n">
        <v>0</v>
      </c>
      <c r="G30190" s="7" t="s">
        <v>31</v>
      </c>
      <c r="H30190" s="20" t="s">
        <v>3</v>
      </c>
      <c r="I30190" s="7" t="n">
        <v>1</v>
      </c>
      <c r="J30190" s="13" t="n">
        <f t="normal" ca="1">A30196</f>
        <v>0</v>
      </c>
    </row>
    <row r="30191" spans="1:31">
      <c r="A30191" t="s">
        <v>4</v>
      </c>
      <c r="B30191" s="4" t="s">
        <v>5</v>
      </c>
      <c r="C30191" s="4" t="s">
        <v>7</v>
      </c>
    </row>
    <row r="30192" spans="1:31">
      <c r="A30192" t="n">
        <v>254748</v>
      </c>
      <c r="B30192" s="6" t="n">
        <v>12</v>
      </c>
      <c r="C30192" s="7" t="n">
        <v>3</v>
      </c>
    </row>
    <row r="30193" spans="1:13">
      <c r="A30193" t="s">
        <v>4</v>
      </c>
      <c r="B30193" s="4" t="s">
        <v>5</v>
      </c>
      <c r="C30193" s="4" t="s">
        <v>8</v>
      </c>
      <c r="D30193" s="4" t="s">
        <v>9</v>
      </c>
    </row>
    <row r="30194" spans="1:13">
      <c r="A30194" t="n">
        <v>254751</v>
      </c>
      <c r="B30194" s="9" t="n">
        <v>2</v>
      </c>
      <c r="C30194" s="7" t="n">
        <v>11</v>
      </c>
      <c r="D30194" s="7" t="s">
        <v>34</v>
      </c>
    </row>
    <row r="30195" spans="1:13">
      <c r="A30195" t="s">
        <v>4</v>
      </c>
      <c r="B30195" s="4" t="s">
        <v>5</v>
      </c>
      <c r="C30195" s="4" t="s">
        <v>8</v>
      </c>
      <c r="D30195" s="4" t="s">
        <v>7</v>
      </c>
    </row>
    <row r="30196" spans="1:13">
      <c r="A30196" t="n">
        <v>254770</v>
      </c>
      <c r="B30196" s="10" t="n">
        <v>162</v>
      </c>
      <c r="C30196" s="7" t="n">
        <v>1</v>
      </c>
      <c r="D30196" s="7" t="n">
        <v>0</v>
      </c>
    </row>
    <row r="30197" spans="1:13">
      <c r="A30197" t="s">
        <v>4</v>
      </c>
      <c r="B30197" s="4" t="s">
        <v>5</v>
      </c>
    </row>
    <row r="30198" spans="1:13">
      <c r="A30198" t="n">
        <v>254774</v>
      </c>
      <c r="B30198" s="5" t="n">
        <v>1</v>
      </c>
    </row>
    <row r="30199" spans="1:13" s="3" customFormat="1" customHeight="0">
      <c r="A30199" s="3" t="s">
        <v>2</v>
      </c>
      <c r="B30199" s="3" t="s">
        <v>1469</v>
      </c>
    </row>
    <row r="30200" spans="1:13">
      <c r="A30200" t="s">
        <v>4</v>
      </c>
      <c r="B30200" s="4" t="s">
        <v>5</v>
      </c>
      <c r="C30200" s="4" t="s">
        <v>8</v>
      </c>
      <c r="D30200" s="4" t="s">
        <v>8</v>
      </c>
      <c r="E30200" s="4" t="s">
        <v>8</v>
      </c>
      <c r="F30200" s="4" t="s">
        <v>8</v>
      </c>
    </row>
    <row r="30201" spans="1:13">
      <c r="A30201" t="n">
        <v>254776</v>
      </c>
      <c r="B30201" s="11" t="n">
        <v>14</v>
      </c>
      <c r="C30201" s="7" t="n">
        <v>2</v>
      </c>
      <c r="D30201" s="7" t="n">
        <v>0</v>
      </c>
      <c r="E30201" s="7" t="n">
        <v>0</v>
      </c>
      <c r="F30201" s="7" t="n">
        <v>0</v>
      </c>
    </row>
    <row r="30202" spans="1:13">
      <c r="A30202" t="s">
        <v>4</v>
      </c>
      <c r="B30202" s="4" t="s">
        <v>5</v>
      </c>
      <c r="C30202" s="4" t="s">
        <v>8</v>
      </c>
      <c r="D30202" s="20" t="s">
        <v>30</v>
      </c>
      <c r="E30202" s="4" t="s">
        <v>5</v>
      </c>
      <c r="F30202" s="4" t="s">
        <v>8</v>
      </c>
      <c r="G30202" s="4" t="s">
        <v>7</v>
      </c>
      <c r="H30202" s="20" t="s">
        <v>32</v>
      </c>
      <c r="I30202" s="4" t="s">
        <v>8</v>
      </c>
      <c r="J30202" s="4" t="s">
        <v>14</v>
      </c>
      <c r="K30202" s="4" t="s">
        <v>8</v>
      </c>
      <c r="L30202" s="4" t="s">
        <v>8</v>
      </c>
      <c r="M30202" s="20" t="s">
        <v>30</v>
      </c>
      <c r="N30202" s="4" t="s">
        <v>5</v>
      </c>
      <c r="O30202" s="4" t="s">
        <v>8</v>
      </c>
      <c r="P30202" s="4" t="s">
        <v>7</v>
      </c>
      <c r="Q30202" s="20" t="s">
        <v>32</v>
      </c>
      <c r="R30202" s="4" t="s">
        <v>8</v>
      </c>
      <c r="S30202" s="4" t="s">
        <v>14</v>
      </c>
      <c r="T30202" s="4" t="s">
        <v>8</v>
      </c>
      <c r="U30202" s="4" t="s">
        <v>8</v>
      </c>
      <c r="V30202" s="4" t="s">
        <v>8</v>
      </c>
      <c r="W30202" s="4" t="s">
        <v>12</v>
      </c>
    </row>
    <row r="30203" spans="1:13">
      <c r="A30203" t="n">
        <v>254781</v>
      </c>
      <c r="B30203" s="12" t="n">
        <v>5</v>
      </c>
      <c r="C30203" s="7" t="n">
        <v>28</v>
      </c>
      <c r="D30203" s="20" t="s">
        <v>3</v>
      </c>
      <c r="E30203" s="10" t="n">
        <v>162</v>
      </c>
      <c r="F30203" s="7" t="n">
        <v>3</v>
      </c>
      <c r="G30203" s="7" t="n">
        <v>12444</v>
      </c>
      <c r="H30203" s="20" t="s">
        <v>3</v>
      </c>
      <c r="I30203" s="7" t="n">
        <v>0</v>
      </c>
      <c r="J30203" s="7" t="n">
        <v>1</v>
      </c>
      <c r="K30203" s="7" t="n">
        <v>2</v>
      </c>
      <c r="L30203" s="7" t="n">
        <v>28</v>
      </c>
      <c r="M30203" s="20" t="s">
        <v>3</v>
      </c>
      <c r="N30203" s="10" t="n">
        <v>162</v>
      </c>
      <c r="O30203" s="7" t="n">
        <v>3</v>
      </c>
      <c r="P30203" s="7" t="n">
        <v>12444</v>
      </c>
      <c r="Q30203" s="20" t="s">
        <v>3</v>
      </c>
      <c r="R30203" s="7" t="n">
        <v>0</v>
      </c>
      <c r="S30203" s="7" t="n">
        <v>2</v>
      </c>
      <c r="T30203" s="7" t="n">
        <v>2</v>
      </c>
      <c r="U30203" s="7" t="n">
        <v>11</v>
      </c>
      <c r="V30203" s="7" t="n">
        <v>1</v>
      </c>
      <c r="W30203" s="13" t="n">
        <f t="normal" ca="1">A30207</f>
        <v>0</v>
      </c>
    </row>
    <row r="30204" spans="1:13">
      <c r="A30204" t="s">
        <v>4</v>
      </c>
      <c r="B30204" s="4" t="s">
        <v>5</v>
      </c>
      <c r="C30204" s="4" t="s">
        <v>8</v>
      </c>
      <c r="D30204" s="4" t="s">
        <v>7</v>
      </c>
      <c r="E30204" s="4" t="s">
        <v>13</v>
      </c>
    </row>
    <row r="30205" spans="1:13">
      <c r="A30205" t="n">
        <v>254810</v>
      </c>
      <c r="B30205" s="27" t="n">
        <v>58</v>
      </c>
      <c r="C30205" s="7" t="n">
        <v>0</v>
      </c>
      <c r="D30205" s="7" t="n">
        <v>0</v>
      </c>
      <c r="E30205" s="7" t="n">
        <v>1</v>
      </c>
    </row>
    <row r="30206" spans="1:13">
      <c r="A30206" t="s">
        <v>4</v>
      </c>
      <c r="B30206" s="4" t="s">
        <v>5</v>
      </c>
      <c r="C30206" s="4" t="s">
        <v>8</v>
      </c>
      <c r="D30206" s="20" t="s">
        <v>30</v>
      </c>
      <c r="E30206" s="4" t="s">
        <v>5</v>
      </c>
      <c r="F30206" s="4" t="s">
        <v>8</v>
      </c>
      <c r="G30206" s="4" t="s">
        <v>7</v>
      </c>
      <c r="H30206" s="20" t="s">
        <v>32</v>
      </c>
      <c r="I30206" s="4" t="s">
        <v>8</v>
      </c>
      <c r="J30206" s="4" t="s">
        <v>14</v>
      </c>
      <c r="K30206" s="4" t="s">
        <v>8</v>
      </c>
      <c r="L30206" s="4" t="s">
        <v>8</v>
      </c>
      <c r="M30206" s="20" t="s">
        <v>30</v>
      </c>
      <c r="N30206" s="4" t="s">
        <v>5</v>
      </c>
      <c r="O30206" s="4" t="s">
        <v>8</v>
      </c>
      <c r="P30206" s="4" t="s">
        <v>7</v>
      </c>
      <c r="Q30206" s="20" t="s">
        <v>32</v>
      </c>
      <c r="R30206" s="4" t="s">
        <v>8</v>
      </c>
      <c r="S30206" s="4" t="s">
        <v>14</v>
      </c>
      <c r="T30206" s="4" t="s">
        <v>8</v>
      </c>
      <c r="U30206" s="4" t="s">
        <v>8</v>
      </c>
      <c r="V30206" s="4" t="s">
        <v>8</v>
      </c>
      <c r="W30206" s="4" t="s">
        <v>12</v>
      </c>
    </row>
    <row r="30207" spans="1:13">
      <c r="A30207" t="n">
        <v>254818</v>
      </c>
      <c r="B30207" s="12" t="n">
        <v>5</v>
      </c>
      <c r="C30207" s="7" t="n">
        <v>28</v>
      </c>
      <c r="D30207" s="20" t="s">
        <v>3</v>
      </c>
      <c r="E30207" s="10" t="n">
        <v>162</v>
      </c>
      <c r="F30207" s="7" t="n">
        <v>3</v>
      </c>
      <c r="G30207" s="7" t="n">
        <v>12444</v>
      </c>
      <c r="H30207" s="20" t="s">
        <v>3</v>
      </c>
      <c r="I30207" s="7" t="n">
        <v>0</v>
      </c>
      <c r="J30207" s="7" t="n">
        <v>1</v>
      </c>
      <c r="K30207" s="7" t="n">
        <v>3</v>
      </c>
      <c r="L30207" s="7" t="n">
        <v>28</v>
      </c>
      <c r="M30207" s="20" t="s">
        <v>3</v>
      </c>
      <c r="N30207" s="10" t="n">
        <v>162</v>
      </c>
      <c r="O30207" s="7" t="n">
        <v>3</v>
      </c>
      <c r="P30207" s="7" t="n">
        <v>12444</v>
      </c>
      <c r="Q30207" s="20" t="s">
        <v>3</v>
      </c>
      <c r="R30207" s="7" t="n">
        <v>0</v>
      </c>
      <c r="S30207" s="7" t="n">
        <v>2</v>
      </c>
      <c r="T30207" s="7" t="n">
        <v>3</v>
      </c>
      <c r="U30207" s="7" t="n">
        <v>9</v>
      </c>
      <c r="V30207" s="7" t="n">
        <v>1</v>
      </c>
      <c r="W30207" s="13" t="n">
        <f t="normal" ca="1">A30217</f>
        <v>0</v>
      </c>
    </row>
    <row r="30208" spans="1:13">
      <c r="A30208" t="s">
        <v>4</v>
      </c>
      <c r="B30208" s="4" t="s">
        <v>5</v>
      </c>
      <c r="C30208" s="4" t="s">
        <v>8</v>
      </c>
      <c r="D30208" s="20" t="s">
        <v>30</v>
      </c>
      <c r="E30208" s="4" t="s">
        <v>5</v>
      </c>
      <c r="F30208" s="4" t="s">
        <v>7</v>
      </c>
      <c r="G30208" s="4" t="s">
        <v>8</v>
      </c>
      <c r="H30208" s="4" t="s">
        <v>8</v>
      </c>
      <c r="I30208" s="4" t="s">
        <v>9</v>
      </c>
      <c r="J30208" s="20" t="s">
        <v>32</v>
      </c>
      <c r="K30208" s="4" t="s">
        <v>8</v>
      </c>
      <c r="L30208" s="4" t="s">
        <v>8</v>
      </c>
      <c r="M30208" s="20" t="s">
        <v>30</v>
      </c>
      <c r="N30208" s="4" t="s">
        <v>5</v>
      </c>
      <c r="O30208" s="4" t="s">
        <v>8</v>
      </c>
      <c r="P30208" s="20" t="s">
        <v>32</v>
      </c>
      <c r="Q30208" s="4" t="s">
        <v>8</v>
      </c>
      <c r="R30208" s="4" t="s">
        <v>14</v>
      </c>
      <c r="S30208" s="4" t="s">
        <v>8</v>
      </c>
      <c r="T30208" s="4" t="s">
        <v>8</v>
      </c>
      <c r="U30208" s="4" t="s">
        <v>8</v>
      </c>
      <c r="V30208" s="20" t="s">
        <v>30</v>
      </c>
      <c r="W30208" s="4" t="s">
        <v>5</v>
      </c>
      <c r="X30208" s="4" t="s">
        <v>8</v>
      </c>
      <c r="Y30208" s="20" t="s">
        <v>32</v>
      </c>
      <c r="Z30208" s="4" t="s">
        <v>8</v>
      </c>
      <c r="AA30208" s="4" t="s">
        <v>14</v>
      </c>
      <c r="AB30208" s="4" t="s">
        <v>8</v>
      </c>
      <c r="AC30208" s="4" t="s">
        <v>8</v>
      </c>
      <c r="AD30208" s="4" t="s">
        <v>8</v>
      </c>
      <c r="AE30208" s="4" t="s">
        <v>12</v>
      </c>
    </row>
    <row r="30209" spans="1:31">
      <c r="A30209" t="n">
        <v>254847</v>
      </c>
      <c r="B30209" s="12" t="n">
        <v>5</v>
      </c>
      <c r="C30209" s="7" t="n">
        <v>28</v>
      </c>
      <c r="D30209" s="20" t="s">
        <v>3</v>
      </c>
      <c r="E30209" s="59" t="n">
        <v>47</v>
      </c>
      <c r="F30209" s="7" t="n">
        <v>61456</v>
      </c>
      <c r="G30209" s="7" t="n">
        <v>2</v>
      </c>
      <c r="H30209" s="7" t="n">
        <v>0</v>
      </c>
      <c r="I30209" s="7" t="s">
        <v>354</v>
      </c>
      <c r="J30209" s="20" t="s">
        <v>3</v>
      </c>
      <c r="K30209" s="7" t="n">
        <v>8</v>
      </c>
      <c r="L30209" s="7" t="n">
        <v>28</v>
      </c>
      <c r="M30209" s="20" t="s">
        <v>3</v>
      </c>
      <c r="N30209" s="53" t="n">
        <v>74</v>
      </c>
      <c r="O30209" s="7" t="n">
        <v>65</v>
      </c>
      <c r="P30209" s="20" t="s">
        <v>3</v>
      </c>
      <c r="Q30209" s="7" t="n">
        <v>0</v>
      </c>
      <c r="R30209" s="7" t="n">
        <v>1</v>
      </c>
      <c r="S30209" s="7" t="n">
        <v>3</v>
      </c>
      <c r="T30209" s="7" t="n">
        <v>9</v>
      </c>
      <c r="U30209" s="7" t="n">
        <v>28</v>
      </c>
      <c r="V30209" s="20" t="s">
        <v>3</v>
      </c>
      <c r="W30209" s="53" t="n">
        <v>74</v>
      </c>
      <c r="X30209" s="7" t="n">
        <v>65</v>
      </c>
      <c r="Y30209" s="20" t="s">
        <v>3</v>
      </c>
      <c r="Z30209" s="7" t="n">
        <v>0</v>
      </c>
      <c r="AA30209" s="7" t="n">
        <v>2</v>
      </c>
      <c r="AB30209" s="7" t="n">
        <v>3</v>
      </c>
      <c r="AC30209" s="7" t="n">
        <v>9</v>
      </c>
      <c r="AD30209" s="7" t="n">
        <v>1</v>
      </c>
      <c r="AE30209" s="13" t="n">
        <f t="normal" ca="1">A30213</f>
        <v>0</v>
      </c>
    </row>
    <row r="30210" spans="1:31">
      <c r="A30210" t="s">
        <v>4</v>
      </c>
      <c r="B30210" s="4" t="s">
        <v>5</v>
      </c>
      <c r="C30210" s="4" t="s">
        <v>7</v>
      </c>
      <c r="D30210" s="4" t="s">
        <v>8</v>
      </c>
      <c r="E30210" s="4" t="s">
        <v>8</v>
      </c>
      <c r="F30210" s="4" t="s">
        <v>9</v>
      </c>
    </row>
    <row r="30211" spans="1:31">
      <c r="A30211" t="n">
        <v>254895</v>
      </c>
      <c r="B30211" s="59" t="n">
        <v>47</v>
      </c>
      <c r="C30211" s="7" t="n">
        <v>61456</v>
      </c>
      <c r="D30211" s="7" t="n">
        <v>0</v>
      </c>
      <c r="E30211" s="7" t="n">
        <v>0</v>
      </c>
      <c r="F30211" s="7" t="s">
        <v>355</v>
      </c>
    </row>
    <row r="30212" spans="1:31">
      <c r="A30212" t="s">
        <v>4</v>
      </c>
      <c r="B30212" s="4" t="s">
        <v>5</v>
      </c>
      <c r="C30212" s="4" t="s">
        <v>8</v>
      </c>
      <c r="D30212" s="4" t="s">
        <v>7</v>
      </c>
      <c r="E30212" s="4" t="s">
        <v>13</v>
      </c>
    </row>
    <row r="30213" spans="1:31">
      <c r="A30213" t="n">
        <v>254908</v>
      </c>
      <c r="B30213" s="27" t="n">
        <v>58</v>
      </c>
      <c r="C30213" s="7" t="n">
        <v>0</v>
      </c>
      <c r="D30213" s="7" t="n">
        <v>300</v>
      </c>
      <c r="E30213" s="7" t="n">
        <v>1</v>
      </c>
    </row>
    <row r="30214" spans="1:31">
      <c r="A30214" t="s">
        <v>4</v>
      </c>
      <c r="B30214" s="4" t="s">
        <v>5</v>
      </c>
      <c r="C30214" s="4" t="s">
        <v>8</v>
      </c>
      <c r="D30214" s="4" t="s">
        <v>7</v>
      </c>
    </row>
    <row r="30215" spans="1:31">
      <c r="A30215" t="n">
        <v>254916</v>
      </c>
      <c r="B30215" s="27" t="n">
        <v>58</v>
      </c>
      <c r="C30215" s="7" t="n">
        <v>255</v>
      </c>
      <c r="D30215" s="7" t="n">
        <v>0</v>
      </c>
    </row>
    <row r="30216" spans="1:31">
      <c r="A30216" t="s">
        <v>4</v>
      </c>
      <c r="B30216" s="4" t="s">
        <v>5</v>
      </c>
      <c r="C30216" s="4" t="s">
        <v>8</v>
      </c>
      <c r="D30216" s="4" t="s">
        <v>8</v>
      </c>
      <c r="E30216" s="4" t="s">
        <v>8</v>
      </c>
      <c r="F30216" s="4" t="s">
        <v>8</v>
      </c>
    </row>
    <row r="30217" spans="1:31">
      <c r="A30217" t="n">
        <v>254920</v>
      </c>
      <c r="B30217" s="11" t="n">
        <v>14</v>
      </c>
      <c r="C30217" s="7" t="n">
        <v>0</v>
      </c>
      <c r="D30217" s="7" t="n">
        <v>0</v>
      </c>
      <c r="E30217" s="7" t="n">
        <v>0</v>
      </c>
      <c r="F30217" s="7" t="n">
        <v>64</v>
      </c>
    </row>
    <row r="30218" spans="1:31">
      <c r="A30218" t="s">
        <v>4</v>
      </c>
      <c r="B30218" s="4" t="s">
        <v>5</v>
      </c>
      <c r="C30218" s="4" t="s">
        <v>8</v>
      </c>
      <c r="D30218" s="4" t="s">
        <v>7</v>
      </c>
    </row>
    <row r="30219" spans="1:31">
      <c r="A30219" t="n">
        <v>254925</v>
      </c>
      <c r="B30219" s="23" t="n">
        <v>22</v>
      </c>
      <c r="C30219" s="7" t="n">
        <v>0</v>
      </c>
      <c r="D30219" s="7" t="n">
        <v>12444</v>
      </c>
    </row>
    <row r="30220" spans="1:31">
      <c r="A30220" t="s">
        <v>4</v>
      </c>
      <c r="B30220" s="4" t="s">
        <v>5</v>
      </c>
      <c r="C30220" s="4" t="s">
        <v>8</v>
      </c>
      <c r="D30220" s="4" t="s">
        <v>7</v>
      </c>
    </row>
    <row r="30221" spans="1:31">
      <c r="A30221" t="n">
        <v>254929</v>
      </c>
      <c r="B30221" s="27" t="n">
        <v>58</v>
      </c>
      <c r="C30221" s="7" t="n">
        <v>5</v>
      </c>
      <c r="D30221" s="7" t="n">
        <v>300</v>
      </c>
    </row>
    <row r="30222" spans="1:31">
      <c r="A30222" t="s">
        <v>4</v>
      </c>
      <c r="B30222" s="4" t="s">
        <v>5</v>
      </c>
      <c r="C30222" s="4" t="s">
        <v>13</v>
      </c>
      <c r="D30222" s="4" t="s">
        <v>7</v>
      </c>
    </row>
    <row r="30223" spans="1:31">
      <c r="A30223" t="n">
        <v>254933</v>
      </c>
      <c r="B30223" s="60" t="n">
        <v>103</v>
      </c>
      <c r="C30223" s="7" t="n">
        <v>0</v>
      </c>
      <c r="D30223" s="7" t="n">
        <v>300</v>
      </c>
    </row>
    <row r="30224" spans="1:31">
      <c r="A30224" t="s">
        <v>4</v>
      </c>
      <c r="B30224" s="4" t="s">
        <v>5</v>
      </c>
      <c r="C30224" s="4" t="s">
        <v>8</v>
      </c>
    </row>
    <row r="30225" spans="1:31">
      <c r="A30225" t="n">
        <v>254940</v>
      </c>
      <c r="B30225" s="61" t="n">
        <v>64</v>
      </c>
      <c r="C30225" s="7" t="n">
        <v>7</v>
      </c>
    </row>
    <row r="30226" spans="1:31">
      <c r="A30226" t="s">
        <v>4</v>
      </c>
      <c r="B30226" s="4" t="s">
        <v>5</v>
      </c>
      <c r="C30226" s="4" t="s">
        <v>8</v>
      </c>
      <c r="D30226" s="4" t="s">
        <v>7</v>
      </c>
    </row>
    <row r="30227" spans="1:31">
      <c r="A30227" t="n">
        <v>254942</v>
      </c>
      <c r="B30227" s="64" t="n">
        <v>72</v>
      </c>
      <c r="C30227" s="7" t="n">
        <v>5</v>
      </c>
      <c r="D30227" s="7" t="n">
        <v>0</v>
      </c>
    </row>
    <row r="30228" spans="1:31">
      <c r="A30228" t="s">
        <v>4</v>
      </c>
      <c r="B30228" s="4" t="s">
        <v>5</v>
      </c>
      <c r="C30228" s="4" t="s">
        <v>8</v>
      </c>
      <c r="D30228" s="20" t="s">
        <v>30</v>
      </c>
      <c r="E30228" s="4" t="s">
        <v>5</v>
      </c>
      <c r="F30228" s="4" t="s">
        <v>8</v>
      </c>
      <c r="G30228" s="4" t="s">
        <v>7</v>
      </c>
      <c r="H30228" s="20" t="s">
        <v>32</v>
      </c>
      <c r="I30228" s="4" t="s">
        <v>8</v>
      </c>
      <c r="J30228" s="4" t="s">
        <v>14</v>
      </c>
      <c r="K30228" s="4" t="s">
        <v>8</v>
      </c>
      <c r="L30228" s="4" t="s">
        <v>8</v>
      </c>
      <c r="M30228" s="4" t="s">
        <v>12</v>
      </c>
    </row>
    <row r="30229" spans="1:31">
      <c r="A30229" t="n">
        <v>254946</v>
      </c>
      <c r="B30229" s="12" t="n">
        <v>5</v>
      </c>
      <c r="C30229" s="7" t="n">
        <v>28</v>
      </c>
      <c r="D30229" s="20" t="s">
        <v>3</v>
      </c>
      <c r="E30229" s="10" t="n">
        <v>162</v>
      </c>
      <c r="F30229" s="7" t="n">
        <v>4</v>
      </c>
      <c r="G30229" s="7" t="n">
        <v>12444</v>
      </c>
      <c r="H30229" s="20" t="s">
        <v>3</v>
      </c>
      <c r="I30229" s="7" t="n">
        <v>0</v>
      </c>
      <c r="J30229" s="7" t="n">
        <v>1</v>
      </c>
      <c r="K30229" s="7" t="n">
        <v>2</v>
      </c>
      <c r="L30229" s="7" t="n">
        <v>1</v>
      </c>
      <c r="M30229" s="13" t="n">
        <f t="normal" ca="1">A30235</f>
        <v>0</v>
      </c>
    </row>
    <row r="30230" spans="1:31">
      <c r="A30230" t="s">
        <v>4</v>
      </c>
      <c r="B30230" s="4" t="s">
        <v>5</v>
      </c>
      <c r="C30230" s="4" t="s">
        <v>8</v>
      </c>
      <c r="D30230" s="4" t="s">
        <v>9</v>
      </c>
    </row>
    <row r="30231" spans="1:31">
      <c r="A30231" t="n">
        <v>254963</v>
      </c>
      <c r="B30231" s="9" t="n">
        <v>2</v>
      </c>
      <c r="C30231" s="7" t="n">
        <v>10</v>
      </c>
      <c r="D30231" s="7" t="s">
        <v>356</v>
      </c>
    </row>
    <row r="30232" spans="1:31">
      <c r="A30232" t="s">
        <v>4</v>
      </c>
      <c r="B30232" s="4" t="s">
        <v>5</v>
      </c>
      <c r="C30232" s="4" t="s">
        <v>7</v>
      </c>
    </row>
    <row r="30233" spans="1:31">
      <c r="A30233" t="n">
        <v>254980</v>
      </c>
      <c r="B30233" s="25" t="n">
        <v>16</v>
      </c>
      <c r="C30233" s="7" t="n">
        <v>0</v>
      </c>
    </row>
    <row r="30234" spans="1:31">
      <c r="A30234" t="s">
        <v>4</v>
      </c>
      <c r="B30234" s="4" t="s">
        <v>5</v>
      </c>
      <c r="C30234" s="4" t="s">
        <v>7</v>
      </c>
    </row>
    <row r="30235" spans="1:31">
      <c r="A30235" t="n">
        <v>254983</v>
      </c>
      <c r="B30235" s="6" t="n">
        <v>12</v>
      </c>
      <c r="C30235" s="7" t="n">
        <v>6766</v>
      </c>
    </row>
    <row r="30236" spans="1:31">
      <c r="A30236" t="s">
        <v>4</v>
      </c>
      <c r="B30236" s="4" t="s">
        <v>5</v>
      </c>
      <c r="C30236" s="4" t="s">
        <v>8</v>
      </c>
      <c r="D30236" s="20" t="s">
        <v>30</v>
      </c>
      <c r="E30236" s="4" t="s">
        <v>5</v>
      </c>
      <c r="F30236" s="4" t="s">
        <v>8</v>
      </c>
      <c r="G30236" s="4" t="s">
        <v>9</v>
      </c>
      <c r="H30236" s="20" t="s">
        <v>32</v>
      </c>
      <c r="I30236" s="4" t="s">
        <v>8</v>
      </c>
      <c r="J30236" s="4" t="s">
        <v>12</v>
      </c>
    </row>
    <row r="30237" spans="1:31">
      <c r="A30237" t="n">
        <v>254986</v>
      </c>
      <c r="B30237" s="12" t="n">
        <v>5</v>
      </c>
      <c r="C30237" s="7" t="n">
        <v>28</v>
      </c>
      <c r="D30237" s="20" t="s">
        <v>3</v>
      </c>
      <c r="E30237" s="21" t="n">
        <v>110</v>
      </c>
      <c r="F30237" s="7" t="n">
        <v>0</v>
      </c>
      <c r="G30237" s="7" t="s">
        <v>31</v>
      </c>
      <c r="H30237" s="20" t="s">
        <v>3</v>
      </c>
      <c r="I30237" s="7" t="n">
        <v>1</v>
      </c>
      <c r="J30237" s="13" t="n">
        <f t="normal" ca="1">A30243</f>
        <v>0</v>
      </c>
    </row>
    <row r="30238" spans="1:31">
      <c r="A30238" t="s">
        <v>4</v>
      </c>
      <c r="B30238" s="4" t="s">
        <v>5</v>
      </c>
      <c r="C30238" s="4" t="s">
        <v>7</v>
      </c>
    </row>
    <row r="30239" spans="1:31">
      <c r="A30239" t="n">
        <v>255004</v>
      </c>
      <c r="B30239" s="6" t="n">
        <v>12</v>
      </c>
      <c r="C30239" s="7" t="n">
        <v>3</v>
      </c>
    </row>
    <row r="30240" spans="1:31">
      <c r="A30240" t="s">
        <v>4</v>
      </c>
      <c r="B30240" s="4" t="s">
        <v>5</v>
      </c>
      <c r="C30240" s="4" t="s">
        <v>8</v>
      </c>
      <c r="D30240" s="4" t="s">
        <v>9</v>
      </c>
    </row>
    <row r="30241" spans="1:13">
      <c r="A30241" t="n">
        <v>255007</v>
      </c>
      <c r="B30241" s="9" t="n">
        <v>2</v>
      </c>
      <c r="C30241" s="7" t="n">
        <v>11</v>
      </c>
      <c r="D30241" s="7" t="s">
        <v>34</v>
      </c>
    </row>
    <row r="30242" spans="1:13">
      <c r="A30242" t="s">
        <v>4</v>
      </c>
      <c r="B30242" s="4" t="s">
        <v>5</v>
      </c>
      <c r="C30242" s="4" t="s">
        <v>8</v>
      </c>
      <c r="D30242" s="4" t="s">
        <v>7</v>
      </c>
    </row>
    <row r="30243" spans="1:13">
      <c r="A30243" t="n">
        <v>255026</v>
      </c>
      <c r="B30243" s="10" t="n">
        <v>162</v>
      </c>
      <c r="C30243" s="7" t="n">
        <v>1</v>
      </c>
      <c r="D30243" s="7" t="n">
        <v>0</v>
      </c>
    </row>
    <row r="30244" spans="1:13">
      <c r="A30244" t="s">
        <v>4</v>
      </c>
      <c r="B30244" s="4" t="s">
        <v>5</v>
      </c>
    </row>
    <row r="30245" spans="1:13">
      <c r="A30245" t="n">
        <v>255030</v>
      </c>
      <c r="B30245" s="5" t="n">
        <v>1</v>
      </c>
    </row>
    <row r="30246" spans="1:13" s="3" customFormat="1" customHeight="0">
      <c r="A30246" s="3" t="s">
        <v>2</v>
      </c>
      <c r="B30246" s="3" t="s">
        <v>1470</v>
      </c>
    </row>
    <row r="30247" spans="1:13">
      <c r="A30247" t="s">
        <v>4</v>
      </c>
      <c r="B30247" s="4" t="s">
        <v>5</v>
      </c>
      <c r="C30247" s="4" t="s">
        <v>8</v>
      </c>
      <c r="D30247" s="4" t="s">
        <v>8</v>
      </c>
      <c r="E30247" s="4" t="s">
        <v>8</v>
      </c>
      <c r="F30247" s="4" t="s">
        <v>8</v>
      </c>
    </row>
    <row r="30248" spans="1:13">
      <c r="A30248" t="n">
        <v>255032</v>
      </c>
      <c r="B30248" s="11" t="n">
        <v>14</v>
      </c>
      <c r="C30248" s="7" t="n">
        <v>2</v>
      </c>
      <c r="D30248" s="7" t="n">
        <v>0</v>
      </c>
      <c r="E30248" s="7" t="n">
        <v>0</v>
      </c>
      <c r="F30248" s="7" t="n">
        <v>0</v>
      </c>
    </row>
    <row r="30249" spans="1:13">
      <c r="A30249" t="s">
        <v>4</v>
      </c>
      <c r="B30249" s="4" t="s">
        <v>5</v>
      </c>
      <c r="C30249" s="4" t="s">
        <v>8</v>
      </c>
      <c r="D30249" s="20" t="s">
        <v>30</v>
      </c>
      <c r="E30249" s="4" t="s">
        <v>5</v>
      </c>
      <c r="F30249" s="4" t="s">
        <v>8</v>
      </c>
      <c r="G30249" s="4" t="s">
        <v>7</v>
      </c>
      <c r="H30249" s="20" t="s">
        <v>32</v>
      </c>
      <c r="I30249" s="4" t="s">
        <v>8</v>
      </c>
      <c r="J30249" s="4" t="s">
        <v>14</v>
      </c>
      <c r="K30249" s="4" t="s">
        <v>8</v>
      </c>
      <c r="L30249" s="4" t="s">
        <v>8</v>
      </c>
      <c r="M30249" s="20" t="s">
        <v>30</v>
      </c>
      <c r="N30249" s="4" t="s">
        <v>5</v>
      </c>
      <c r="O30249" s="4" t="s">
        <v>8</v>
      </c>
      <c r="P30249" s="4" t="s">
        <v>7</v>
      </c>
      <c r="Q30249" s="20" t="s">
        <v>32</v>
      </c>
      <c r="R30249" s="4" t="s">
        <v>8</v>
      </c>
      <c r="S30249" s="4" t="s">
        <v>14</v>
      </c>
      <c r="T30249" s="4" t="s">
        <v>8</v>
      </c>
      <c r="U30249" s="4" t="s">
        <v>8</v>
      </c>
      <c r="V30249" s="4" t="s">
        <v>8</v>
      </c>
      <c r="W30249" s="4" t="s">
        <v>12</v>
      </c>
    </row>
    <row r="30250" spans="1:13">
      <c r="A30250" t="n">
        <v>255037</v>
      </c>
      <c r="B30250" s="12" t="n">
        <v>5</v>
      </c>
      <c r="C30250" s="7" t="n">
        <v>28</v>
      </c>
      <c r="D30250" s="20" t="s">
        <v>3</v>
      </c>
      <c r="E30250" s="10" t="n">
        <v>162</v>
      </c>
      <c r="F30250" s="7" t="n">
        <v>3</v>
      </c>
      <c r="G30250" s="7" t="n">
        <v>28841</v>
      </c>
      <c r="H30250" s="20" t="s">
        <v>3</v>
      </c>
      <c r="I30250" s="7" t="n">
        <v>0</v>
      </c>
      <c r="J30250" s="7" t="n">
        <v>1</v>
      </c>
      <c r="K30250" s="7" t="n">
        <v>2</v>
      </c>
      <c r="L30250" s="7" t="n">
        <v>28</v>
      </c>
      <c r="M30250" s="20" t="s">
        <v>3</v>
      </c>
      <c r="N30250" s="10" t="n">
        <v>162</v>
      </c>
      <c r="O30250" s="7" t="n">
        <v>3</v>
      </c>
      <c r="P30250" s="7" t="n">
        <v>28841</v>
      </c>
      <c r="Q30250" s="20" t="s">
        <v>3</v>
      </c>
      <c r="R30250" s="7" t="n">
        <v>0</v>
      </c>
      <c r="S30250" s="7" t="n">
        <v>2</v>
      </c>
      <c r="T30250" s="7" t="n">
        <v>2</v>
      </c>
      <c r="U30250" s="7" t="n">
        <v>11</v>
      </c>
      <c r="V30250" s="7" t="n">
        <v>1</v>
      </c>
      <c r="W30250" s="13" t="n">
        <f t="normal" ca="1">A30254</f>
        <v>0</v>
      </c>
    </row>
    <row r="30251" spans="1:13">
      <c r="A30251" t="s">
        <v>4</v>
      </c>
      <c r="B30251" s="4" t="s">
        <v>5</v>
      </c>
      <c r="C30251" s="4" t="s">
        <v>8</v>
      </c>
      <c r="D30251" s="4" t="s">
        <v>7</v>
      </c>
      <c r="E30251" s="4" t="s">
        <v>13</v>
      </c>
    </row>
    <row r="30252" spans="1:13">
      <c r="A30252" t="n">
        <v>255066</v>
      </c>
      <c r="B30252" s="27" t="n">
        <v>58</v>
      </c>
      <c r="C30252" s="7" t="n">
        <v>0</v>
      </c>
      <c r="D30252" s="7" t="n">
        <v>0</v>
      </c>
      <c r="E30252" s="7" t="n">
        <v>1</v>
      </c>
    </row>
    <row r="30253" spans="1:13">
      <c r="A30253" t="s">
        <v>4</v>
      </c>
      <c r="B30253" s="4" t="s">
        <v>5</v>
      </c>
      <c r="C30253" s="4" t="s">
        <v>8</v>
      </c>
      <c r="D30253" s="20" t="s">
        <v>30</v>
      </c>
      <c r="E30253" s="4" t="s">
        <v>5</v>
      </c>
      <c r="F30253" s="4" t="s">
        <v>8</v>
      </c>
      <c r="G30253" s="4" t="s">
        <v>7</v>
      </c>
      <c r="H30253" s="20" t="s">
        <v>32</v>
      </c>
      <c r="I30253" s="4" t="s">
        <v>8</v>
      </c>
      <c r="J30253" s="4" t="s">
        <v>14</v>
      </c>
      <c r="K30253" s="4" t="s">
        <v>8</v>
      </c>
      <c r="L30253" s="4" t="s">
        <v>8</v>
      </c>
      <c r="M30253" s="20" t="s">
        <v>30</v>
      </c>
      <c r="N30253" s="4" t="s">
        <v>5</v>
      </c>
      <c r="O30253" s="4" t="s">
        <v>8</v>
      </c>
      <c r="P30253" s="4" t="s">
        <v>7</v>
      </c>
      <c r="Q30253" s="20" t="s">
        <v>32</v>
      </c>
      <c r="R30253" s="4" t="s">
        <v>8</v>
      </c>
      <c r="S30253" s="4" t="s">
        <v>14</v>
      </c>
      <c r="T30253" s="4" t="s">
        <v>8</v>
      </c>
      <c r="U30253" s="4" t="s">
        <v>8</v>
      </c>
      <c r="V30253" s="4" t="s">
        <v>8</v>
      </c>
      <c r="W30253" s="4" t="s">
        <v>12</v>
      </c>
    </row>
    <row r="30254" spans="1:13">
      <c r="A30254" t="n">
        <v>255074</v>
      </c>
      <c r="B30254" s="12" t="n">
        <v>5</v>
      </c>
      <c r="C30254" s="7" t="n">
        <v>28</v>
      </c>
      <c r="D30254" s="20" t="s">
        <v>3</v>
      </c>
      <c r="E30254" s="10" t="n">
        <v>162</v>
      </c>
      <c r="F30254" s="7" t="n">
        <v>3</v>
      </c>
      <c r="G30254" s="7" t="n">
        <v>28841</v>
      </c>
      <c r="H30254" s="20" t="s">
        <v>3</v>
      </c>
      <c r="I30254" s="7" t="n">
        <v>0</v>
      </c>
      <c r="J30254" s="7" t="n">
        <v>1</v>
      </c>
      <c r="K30254" s="7" t="n">
        <v>3</v>
      </c>
      <c r="L30254" s="7" t="n">
        <v>28</v>
      </c>
      <c r="M30254" s="20" t="s">
        <v>3</v>
      </c>
      <c r="N30254" s="10" t="n">
        <v>162</v>
      </c>
      <c r="O30254" s="7" t="n">
        <v>3</v>
      </c>
      <c r="P30254" s="7" t="n">
        <v>28841</v>
      </c>
      <c r="Q30254" s="20" t="s">
        <v>3</v>
      </c>
      <c r="R30254" s="7" t="n">
        <v>0</v>
      </c>
      <c r="S30254" s="7" t="n">
        <v>2</v>
      </c>
      <c r="T30254" s="7" t="n">
        <v>3</v>
      </c>
      <c r="U30254" s="7" t="n">
        <v>9</v>
      </c>
      <c r="V30254" s="7" t="n">
        <v>1</v>
      </c>
      <c r="W30254" s="13" t="n">
        <f t="normal" ca="1">A30264</f>
        <v>0</v>
      </c>
    </row>
    <row r="30255" spans="1:13">
      <c r="A30255" t="s">
        <v>4</v>
      </c>
      <c r="B30255" s="4" t="s">
        <v>5</v>
      </c>
      <c r="C30255" s="4" t="s">
        <v>8</v>
      </c>
      <c r="D30255" s="20" t="s">
        <v>30</v>
      </c>
      <c r="E30255" s="4" t="s">
        <v>5</v>
      </c>
      <c r="F30255" s="4" t="s">
        <v>7</v>
      </c>
      <c r="G30255" s="4" t="s">
        <v>8</v>
      </c>
      <c r="H30255" s="4" t="s">
        <v>8</v>
      </c>
      <c r="I30255" s="4" t="s">
        <v>9</v>
      </c>
      <c r="J30255" s="20" t="s">
        <v>32</v>
      </c>
      <c r="K30255" s="4" t="s">
        <v>8</v>
      </c>
      <c r="L30255" s="4" t="s">
        <v>8</v>
      </c>
      <c r="M30255" s="20" t="s">
        <v>30</v>
      </c>
      <c r="N30255" s="4" t="s">
        <v>5</v>
      </c>
      <c r="O30255" s="4" t="s">
        <v>8</v>
      </c>
      <c r="P30255" s="20" t="s">
        <v>32</v>
      </c>
      <c r="Q30255" s="4" t="s">
        <v>8</v>
      </c>
      <c r="R30255" s="4" t="s">
        <v>14</v>
      </c>
      <c r="S30255" s="4" t="s">
        <v>8</v>
      </c>
      <c r="T30255" s="4" t="s">
        <v>8</v>
      </c>
      <c r="U30255" s="4" t="s">
        <v>8</v>
      </c>
      <c r="V30255" s="20" t="s">
        <v>30</v>
      </c>
      <c r="W30255" s="4" t="s">
        <v>5</v>
      </c>
      <c r="X30255" s="4" t="s">
        <v>8</v>
      </c>
      <c r="Y30255" s="20" t="s">
        <v>32</v>
      </c>
      <c r="Z30255" s="4" t="s">
        <v>8</v>
      </c>
      <c r="AA30255" s="4" t="s">
        <v>14</v>
      </c>
      <c r="AB30255" s="4" t="s">
        <v>8</v>
      </c>
      <c r="AC30255" s="4" t="s">
        <v>8</v>
      </c>
      <c r="AD30255" s="4" t="s">
        <v>8</v>
      </c>
      <c r="AE30255" s="4" t="s">
        <v>12</v>
      </c>
    </row>
    <row r="30256" spans="1:13">
      <c r="A30256" t="n">
        <v>255103</v>
      </c>
      <c r="B30256" s="12" t="n">
        <v>5</v>
      </c>
      <c r="C30256" s="7" t="n">
        <v>28</v>
      </c>
      <c r="D30256" s="20" t="s">
        <v>3</v>
      </c>
      <c r="E30256" s="59" t="n">
        <v>47</v>
      </c>
      <c r="F30256" s="7" t="n">
        <v>61456</v>
      </c>
      <c r="G30256" s="7" t="n">
        <v>2</v>
      </c>
      <c r="H30256" s="7" t="n">
        <v>0</v>
      </c>
      <c r="I30256" s="7" t="s">
        <v>354</v>
      </c>
      <c r="J30256" s="20" t="s">
        <v>3</v>
      </c>
      <c r="K30256" s="7" t="n">
        <v>8</v>
      </c>
      <c r="L30256" s="7" t="n">
        <v>28</v>
      </c>
      <c r="M30256" s="20" t="s">
        <v>3</v>
      </c>
      <c r="N30256" s="53" t="n">
        <v>74</v>
      </c>
      <c r="O30256" s="7" t="n">
        <v>65</v>
      </c>
      <c r="P30256" s="20" t="s">
        <v>3</v>
      </c>
      <c r="Q30256" s="7" t="n">
        <v>0</v>
      </c>
      <c r="R30256" s="7" t="n">
        <v>1</v>
      </c>
      <c r="S30256" s="7" t="n">
        <v>3</v>
      </c>
      <c r="T30256" s="7" t="n">
        <v>9</v>
      </c>
      <c r="U30256" s="7" t="n">
        <v>28</v>
      </c>
      <c r="V30256" s="20" t="s">
        <v>3</v>
      </c>
      <c r="W30256" s="53" t="n">
        <v>74</v>
      </c>
      <c r="X30256" s="7" t="n">
        <v>65</v>
      </c>
      <c r="Y30256" s="20" t="s">
        <v>3</v>
      </c>
      <c r="Z30256" s="7" t="n">
        <v>0</v>
      </c>
      <c r="AA30256" s="7" t="n">
        <v>2</v>
      </c>
      <c r="AB30256" s="7" t="n">
        <v>3</v>
      </c>
      <c r="AC30256" s="7" t="n">
        <v>9</v>
      </c>
      <c r="AD30256" s="7" t="n">
        <v>1</v>
      </c>
      <c r="AE30256" s="13" t="n">
        <f t="normal" ca="1">A30260</f>
        <v>0</v>
      </c>
    </row>
    <row r="30257" spans="1:31">
      <c r="A30257" t="s">
        <v>4</v>
      </c>
      <c r="B30257" s="4" t="s">
        <v>5</v>
      </c>
      <c r="C30257" s="4" t="s">
        <v>7</v>
      </c>
      <c r="D30257" s="4" t="s">
        <v>8</v>
      </c>
      <c r="E30257" s="4" t="s">
        <v>8</v>
      </c>
      <c r="F30257" s="4" t="s">
        <v>9</v>
      </c>
    </row>
    <row r="30258" spans="1:31">
      <c r="A30258" t="n">
        <v>255151</v>
      </c>
      <c r="B30258" s="59" t="n">
        <v>47</v>
      </c>
      <c r="C30258" s="7" t="n">
        <v>61456</v>
      </c>
      <c r="D30258" s="7" t="n">
        <v>0</v>
      </c>
      <c r="E30258" s="7" t="n">
        <v>0</v>
      </c>
      <c r="F30258" s="7" t="s">
        <v>355</v>
      </c>
    </row>
    <row r="30259" spans="1:31">
      <c r="A30259" t="s">
        <v>4</v>
      </c>
      <c r="B30259" s="4" t="s">
        <v>5</v>
      </c>
      <c r="C30259" s="4" t="s">
        <v>8</v>
      </c>
      <c r="D30259" s="4" t="s">
        <v>7</v>
      </c>
      <c r="E30259" s="4" t="s">
        <v>13</v>
      </c>
    </row>
    <row r="30260" spans="1:31">
      <c r="A30260" t="n">
        <v>255164</v>
      </c>
      <c r="B30260" s="27" t="n">
        <v>58</v>
      </c>
      <c r="C30260" s="7" t="n">
        <v>0</v>
      </c>
      <c r="D30260" s="7" t="n">
        <v>300</v>
      </c>
      <c r="E30260" s="7" t="n">
        <v>1</v>
      </c>
    </row>
    <row r="30261" spans="1:31">
      <c r="A30261" t="s">
        <v>4</v>
      </c>
      <c r="B30261" s="4" t="s">
        <v>5</v>
      </c>
      <c r="C30261" s="4" t="s">
        <v>8</v>
      </c>
      <c r="D30261" s="4" t="s">
        <v>7</v>
      </c>
    </row>
    <row r="30262" spans="1:31">
      <c r="A30262" t="n">
        <v>255172</v>
      </c>
      <c r="B30262" s="27" t="n">
        <v>58</v>
      </c>
      <c r="C30262" s="7" t="n">
        <v>255</v>
      </c>
      <c r="D30262" s="7" t="n">
        <v>0</v>
      </c>
    </row>
    <row r="30263" spans="1:31">
      <c r="A30263" t="s">
        <v>4</v>
      </c>
      <c r="B30263" s="4" t="s">
        <v>5</v>
      </c>
      <c r="C30263" s="4" t="s">
        <v>8</v>
      </c>
      <c r="D30263" s="4" t="s">
        <v>8</v>
      </c>
      <c r="E30263" s="4" t="s">
        <v>8</v>
      </c>
      <c r="F30263" s="4" t="s">
        <v>8</v>
      </c>
    </row>
    <row r="30264" spans="1:31">
      <c r="A30264" t="n">
        <v>255176</v>
      </c>
      <c r="B30264" s="11" t="n">
        <v>14</v>
      </c>
      <c r="C30264" s="7" t="n">
        <v>0</v>
      </c>
      <c r="D30264" s="7" t="n">
        <v>0</v>
      </c>
      <c r="E30264" s="7" t="n">
        <v>0</v>
      </c>
      <c r="F30264" s="7" t="n">
        <v>64</v>
      </c>
    </row>
    <row r="30265" spans="1:31">
      <c r="A30265" t="s">
        <v>4</v>
      </c>
      <c r="B30265" s="4" t="s">
        <v>5</v>
      </c>
      <c r="C30265" s="4" t="s">
        <v>8</v>
      </c>
      <c r="D30265" s="4" t="s">
        <v>7</v>
      </c>
    </row>
    <row r="30266" spans="1:31">
      <c r="A30266" t="n">
        <v>255181</v>
      </c>
      <c r="B30266" s="23" t="n">
        <v>22</v>
      </c>
      <c r="C30266" s="7" t="n">
        <v>0</v>
      </c>
      <c r="D30266" s="7" t="n">
        <v>28841</v>
      </c>
    </row>
    <row r="30267" spans="1:31">
      <c r="A30267" t="s">
        <v>4</v>
      </c>
      <c r="B30267" s="4" t="s">
        <v>5</v>
      </c>
      <c r="C30267" s="4" t="s">
        <v>8</v>
      </c>
      <c r="D30267" s="4" t="s">
        <v>7</v>
      </c>
    </row>
    <row r="30268" spans="1:31">
      <c r="A30268" t="n">
        <v>255185</v>
      </c>
      <c r="B30268" s="27" t="n">
        <v>58</v>
      </c>
      <c r="C30268" s="7" t="n">
        <v>5</v>
      </c>
      <c r="D30268" s="7" t="n">
        <v>300</v>
      </c>
    </row>
    <row r="30269" spans="1:31">
      <c r="A30269" t="s">
        <v>4</v>
      </c>
      <c r="B30269" s="4" t="s">
        <v>5</v>
      </c>
      <c r="C30269" s="4" t="s">
        <v>13</v>
      </c>
      <c r="D30269" s="4" t="s">
        <v>7</v>
      </c>
    </row>
    <row r="30270" spans="1:31">
      <c r="A30270" t="n">
        <v>255189</v>
      </c>
      <c r="B30270" s="60" t="n">
        <v>103</v>
      </c>
      <c r="C30270" s="7" t="n">
        <v>0</v>
      </c>
      <c r="D30270" s="7" t="n">
        <v>300</v>
      </c>
    </row>
    <row r="30271" spans="1:31">
      <c r="A30271" t="s">
        <v>4</v>
      </c>
      <c r="B30271" s="4" t="s">
        <v>5</v>
      </c>
      <c r="C30271" s="4" t="s">
        <v>8</v>
      </c>
    </row>
    <row r="30272" spans="1:31">
      <c r="A30272" t="n">
        <v>255196</v>
      </c>
      <c r="B30272" s="61" t="n">
        <v>64</v>
      </c>
      <c r="C30272" s="7" t="n">
        <v>7</v>
      </c>
    </row>
    <row r="30273" spans="1:6">
      <c r="A30273" t="s">
        <v>4</v>
      </c>
      <c r="B30273" s="4" t="s">
        <v>5</v>
      </c>
      <c r="C30273" s="4" t="s">
        <v>8</v>
      </c>
      <c r="D30273" s="4" t="s">
        <v>7</v>
      </c>
    </row>
    <row r="30274" spans="1:6">
      <c r="A30274" t="n">
        <v>255198</v>
      </c>
      <c r="B30274" s="64" t="n">
        <v>72</v>
      </c>
      <c r="C30274" s="7" t="n">
        <v>5</v>
      </c>
      <c r="D30274" s="7" t="n">
        <v>0</v>
      </c>
    </row>
    <row r="30275" spans="1:6">
      <c r="A30275" t="s">
        <v>4</v>
      </c>
      <c r="B30275" s="4" t="s">
        <v>5</v>
      </c>
      <c r="C30275" s="4" t="s">
        <v>8</v>
      </c>
      <c r="D30275" s="20" t="s">
        <v>30</v>
      </c>
      <c r="E30275" s="4" t="s">
        <v>5</v>
      </c>
      <c r="F30275" s="4" t="s">
        <v>8</v>
      </c>
      <c r="G30275" s="4" t="s">
        <v>7</v>
      </c>
      <c r="H30275" s="20" t="s">
        <v>32</v>
      </c>
      <c r="I30275" s="4" t="s">
        <v>8</v>
      </c>
      <c r="J30275" s="4" t="s">
        <v>14</v>
      </c>
      <c r="K30275" s="4" t="s">
        <v>8</v>
      </c>
      <c r="L30275" s="4" t="s">
        <v>8</v>
      </c>
      <c r="M30275" s="4" t="s">
        <v>12</v>
      </c>
    </row>
    <row r="30276" spans="1:6">
      <c r="A30276" t="n">
        <v>255202</v>
      </c>
      <c r="B30276" s="12" t="n">
        <v>5</v>
      </c>
      <c r="C30276" s="7" t="n">
        <v>28</v>
      </c>
      <c r="D30276" s="20" t="s">
        <v>3</v>
      </c>
      <c r="E30276" s="10" t="n">
        <v>162</v>
      </c>
      <c r="F30276" s="7" t="n">
        <v>4</v>
      </c>
      <c r="G30276" s="7" t="n">
        <v>28841</v>
      </c>
      <c r="H30276" s="20" t="s">
        <v>3</v>
      </c>
      <c r="I30276" s="7" t="n">
        <v>0</v>
      </c>
      <c r="J30276" s="7" t="n">
        <v>1</v>
      </c>
      <c r="K30276" s="7" t="n">
        <v>2</v>
      </c>
      <c r="L30276" s="7" t="n">
        <v>1</v>
      </c>
      <c r="M30276" s="13" t="n">
        <f t="normal" ca="1">A30282</f>
        <v>0</v>
      </c>
    </row>
    <row r="30277" spans="1:6">
      <c r="A30277" t="s">
        <v>4</v>
      </c>
      <c r="B30277" s="4" t="s">
        <v>5</v>
      </c>
      <c r="C30277" s="4" t="s">
        <v>8</v>
      </c>
      <c r="D30277" s="4" t="s">
        <v>9</v>
      </c>
    </row>
    <row r="30278" spans="1:6">
      <c r="A30278" t="n">
        <v>255219</v>
      </c>
      <c r="B30278" s="9" t="n">
        <v>2</v>
      </c>
      <c r="C30278" s="7" t="n">
        <v>10</v>
      </c>
      <c r="D30278" s="7" t="s">
        <v>356</v>
      </c>
    </row>
    <row r="30279" spans="1:6">
      <c r="A30279" t="s">
        <v>4</v>
      </c>
      <c r="B30279" s="4" t="s">
        <v>5</v>
      </c>
      <c r="C30279" s="4" t="s">
        <v>7</v>
      </c>
    </row>
    <row r="30280" spans="1:6">
      <c r="A30280" t="n">
        <v>255236</v>
      </c>
      <c r="B30280" s="25" t="n">
        <v>16</v>
      </c>
      <c r="C30280" s="7" t="n">
        <v>0</v>
      </c>
    </row>
    <row r="30281" spans="1:6">
      <c r="A30281" t="s">
        <v>4</v>
      </c>
      <c r="B30281" s="4" t="s">
        <v>5</v>
      </c>
      <c r="C30281" s="4" t="s">
        <v>7</v>
      </c>
      <c r="D30281" s="4" t="s">
        <v>8</v>
      </c>
      <c r="E30281" s="4" t="s">
        <v>8</v>
      </c>
      <c r="F30281" s="4" t="s">
        <v>9</v>
      </c>
    </row>
    <row r="30282" spans="1:6">
      <c r="A30282" t="n">
        <v>255239</v>
      </c>
      <c r="B30282" s="22" t="n">
        <v>20</v>
      </c>
      <c r="C30282" s="7" t="n">
        <v>0</v>
      </c>
      <c r="D30282" s="7" t="n">
        <v>3</v>
      </c>
      <c r="E30282" s="7" t="n">
        <v>10</v>
      </c>
      <c r="F30282" s="7" t="s">
        <v>96</v>
      </c>
    </row>
    <row r="30283" spans="1:6">
      <c r="A30283" t="s">
        <v>4</v>
      </c>
      <c r="B30283" s="4" t="s">
        <v>5</v>
      </c>
      <c r="C30283" s="4" t="s">
        <v>7</v>
      </c>
    </row>
    <row r="30284" spans="1:6">
      <c r="A30284" t="n">
        <v>255257</v>
      </c>
      <c r="B30284" s="25" t="n">
        <v>16</v>
      </c>
      <c r="C30284" s="7" t="n">
        <v>0</v>
      </c>
    </row>
    <row r="30285" spans="1:6">
      <c r="A30285" t="s">
        <v>4</v>
      </c>
      <c r="B30285" s="4" t="s">
        <v>5</v>
      </c>
      <c r="C30285" s="4" t="s">
        <v>7</v>
      </c>
      <c r="D30285" s="4" t="s">
        <v>8</v>
      </c>
      <c r="E30285" s="4" t="s">
        <v>8</v>
      </c>
      <c r="F30285" s="4" t="s">
        <v>9</v>
      </c>
    </row>
    <row r="30286" spans="1:6">
      <c r="A30286" t="n">
        <v>255260</v>
      </c>
      <c r="B30286" s="22" t="n">
        <v>20</v>
      </c>
      <c r="C30286" s="7" t="n">
        <v>13</v>
      </c>
      <c r="D30286" s="7" t="n">
        <v>3</v>
      </c>
      <c r="E30286" s="7" t="n">
        <v>10</v>
      </c>
      <c r="F30286" s="7" t="s">
        <v>96</v>
      </c>
    </row>
    <row r="30287" spans="1:6">
      <c r="A30287" t="s">
        <v>4</v>
      </c>
      <c r="B30287" s="4" t="s">
        <v>5</v>
      </c>
      <c r="C30287" s="4" t="s">
        <v>7</v>
      </c>
    </row>
    <row r="30288" spans="1:6">
      <c r="A30288" t="n">
        <v>255278</v>
      </c>
      <c r="B30288" s="25" t="n">
        <v>16</v>
      </c>
      <c r="C30288" s="7" t="n">
        <v>0</v>
      </c>
    </row>
    <row r="30289" spans="1:13">
      <c r="A30289" t="s">
        <v>4</v>
      </c>
      <c r="B30289" s="4" t="s">
        <v>5</v>
      </c>
      <c r="C30289" s="4" t="s">
        <v>8</v>
      </c>
    </row>
    <row r="30290" spans="1:13">
      <c r="A30290" t="n">
        <v>255281</v>
      </c>
      <c r="B30290" s="69" t="n">
        <v>116</v>
      </c>
      <c r="C30290" s="7" t="n">
        <v>0</v>
      </c>
    </row>
    <row r="30291" spans="1:13">
      <c r="A30291" t="s">
        <v>4</v>
      </c>
      <c r="B30291" s="4" t="s">
        <v>5</v>
      </c>
      <c r="C30291" s="4" t="s">
        <v>8</v>
      </c>
      <c r="D30291" s="4" t="s">
        <v>7</v>
      </c>
    </row>
    <row r="30292" spans="1:13">
      <c r="A30292" t="n">
        <v>255283</v>
      </c>
      <c r="B30292" s="69" t="n">
        <v>116</v>
      </c>
      <c r="C30292" s="7" t="n">
        <v>2</v>
      </c>
      <c r="D30292" s="7" t="n">
        <v>1</v>
      </c>
    </row>
    <row r="30293" spans="1:13">
      <c r="A30293" t="s">
        <v>4</v>
      </c>
      <c r="B30293" s="4" t="s">
        <v>5</v>
      </c>
      <c r="C30293" s="4" t="s">
        <v>8</v>
      </c>
      <c r="D30293" s="4" t="s">
        <v>14</v>
      </c>
    </row>
    <row r="30294" spans="1:13">
      <c r="A30294" t="n">
        <v>255287</v>
      </c>
      <c r="B30294" s="69" t="n">
        <v>116</v>
      </c>
      <c r="C30294" s="7" t="n">
        <v>5</v>
      </c>
      <c r="D30294" s="7" t="n">
        <v>1094713344</v>
      </c>
    </row>
    <row r="30295" spans="1:13">
      <c r="A30295" t="s">
        <v>4</v>
      </c>
      <c r="B30295" s="4" t="s">
        <v>5</v>
      </c>
      <c r="C30295" s="4" t="s">
        <v>8</v>
      </c>
      <c r="D30295" s="4" t="s">
        <v>7</v>
      </c>
    </row>
    <row r="30296" spans="1:13">
      <c r="A30296" t="n">
        <v>255293</v>
      </c>
      <c r="B30296" s="69" t="n">
        <v>116</v>
      </c>
      <c r="C30296" s="7" t="n">
        <v>6</v>
      </c>
      <c r="D30296" s="7" t="n">
        <v>1</v>
      </c>
    </row>
    <row r="30297" spans="1:13">
      <c r="A30297" t="s">
        <v>4</v>
      </c>
      <c r="B30297" s="4" t="s">
        <v>5</v>
      </c>
      <c r="C30297" s="4" t="s">
        <v>7</v>
      </c>
      <c r="D30297" s="4" t="s">
        <v>13</v>
      </c>
      <c r="E30297" s="4" t="s">
        <v>13</v>
      </c>
      <c r="F30297" s="4" t="s">
        <v>13</v>
      </c>
      <c r="G30297" s="4" t="s">
        <v>13</v>
      </c>
    </row>
    <row r="30298" spans="1:13">
      <c r="A30298" t="n">
        <v>255297</v>
      </c>
      <c r="B30298" s="46" t="n">
        <v>46</v>
      </c>
      <c r="C30298" s="7" t="n">
        <v>0</v>
      </c>
      <c r="D30298" s="7" t="n">
        <v>-1.14999997615814</v>
      </c>
      <c r="E30298" s="7" t="n">
        <v>2.10999989509583</v>
      </c>
      <c r="F30298" s="7" t="n">
        <v>44.6100006103516</v>
      </c>
      <c r="G30298" s="7" t="n">
        <v>65.4000015258789</v>
      </c>
    </row>
    <row r="30299" spans="1:13">
      <c r="A30299" t="s">
        <v>4</v>
      </c>
      <c r="B30299" s="4" t="s">
        <v>5</v>
      </c>
      <c r="C30299" s="4" t="s">
        <v>7</v>
      </c>
      <c r="D30299" s="4" t="s">
        <v>13</v>
      </c>
      <c r="E30299" s="4" t="s">
        <v>13</v>
      </c>
      <c r="F30299" s="4" t="s">
        <v>13</v>
      </c>
      <c r="G30299" s="4" t="s">
        <v>13</v>
      </c>
    </row>
    <row r="30300" spans="1:13">
      <c r="A30300" t="n">
        <v>255316</v>
      </c>
      <c r="B30300" s="46" t="n">
        <v>46</v>
      </c>
      <c r="C30300" s="7" t="n">
        <v>13</v>
      </c>
      <c r="D30300" s="7" t="n">
        <v>0</v>
      </c>
      <c r="E30300" s="7" t="n">
        <v>2.10999989509583</v>
      </c>
      <c r="F30300" s="7" t="n">
        <v>45</v>
      </c>
      <c r="G30300" s="7" t="n">
        <v>339.899993896484</v>
      </c>
    </row>
    <row r="30301" spans="1:13">
      <c r="A30301" t="s">
        <v>4</v>
      </c>
      <c r="B30301" s="4" t="s">
        <v>5</v>
      </c>
      <c r="C30301" s="4" t="s">
        <v>8</v>
      </c>
    </row>
    <row r="30302" spans="1:13">
      <c r="A30302" t="n">
        <v>255335</v>
      </c>
      <c r="B30302" s="53" t="n">
        <v>74</v>
      </c>
      <c r="C30302" s="7" t="n">
        <v>18</v>
      </c>
    </row>
    <row r="30303" spans="1:13">
      <c r="A30303" t="s">
        <v>4</v>
      </c>
      <c r="B30303" s="4" t="s">
        <v>5</v>
      </c>
      <c r="C30303" s="4" t="s">
        <v>7</v>
      </c>
    </row>
    <row r="30304" spans="1:13">
      <c r="A30304" t="n">
        <v>255337</v>
      </c>
      <c r="B30304" s="25" t="n">
        <v>16</v>
      </c>
      <c r="C30304" s="7" t="n">
        <v>0</v>
      </c>
    </row>
    <row r="30305" spans="1:7">
      <c r="A30305" t="s">
        <v>4</v>
      </c>
      <c r="B30305" s="4" t="s">
        <v>5</v>
      </c>
      <c r="C30305" s="4" t="s">
        <v>7</v>
      </c>
      <c r="D30305" s="4" t="s">
        <v>7</v>
      </c>
      <c r="E30305" s="4" t="s">
        <v>7</v>
      </c>
    </row>
    <row r="30306" spans="1:7">
      <c r="A30306" t="n">
        <v>255340</v>
      </c>
      <c r="B30306" s="56" t="n">
        <v>61</v>
      </c>
      <c r="C30306" s="7" t="n">
        <v>0</v>
      </c>
      <c r="D30306" s="7" t="n">
        <v>13</v>
      </c>
      <c r="E30306" s="7" t="n">
        <v>0</v>
      </c>
    </row>
    <row r="30307" spans="1:7">
      <c r="A30307" t="s">
        <v>4</v>
      </c>
      <c r="B30307" s="4" t="s">
        <v>5</v>
      </c>
      <c r="C30307" s="4" t="s">
        <v>7</v>
      </c>
      <c r="D30307" s="4" t="s">
        <v>7</v>
      </c>
      <c r="E30307" s="4" t="s">
        <v>7</v>
      </c>
    </row>
    <row r="30308" spans="1:7">
      <c r="A30308" t="n">
        <v>255347</v>
      </c>
      <c r="B30308" s="56" t="n">
        <v>61</v>
      </c>
      <c r="C30308" s="7" t="n">
        <v>13</v>
      </c>
      <c r="D30308" s="7" t="n">
        <v>0</v>
      </c>
      <c r="E30308" s="7" t="n">
        <v>0</v>
      </c>
    </row>
    <row r="30309" spans="1:7">
      <c r="A30309" t="s">
        <v>4</v>
      </c>
      <c r="B30309" s="4" t="s">
        <v>5</v>
      </c>
      <c r="C30309" s="4" t="s">
        <v>7</v>
      </c>
      <c r="D30309" s="4" t="s">
        <v>13</v>
      </c>
      <c r="E30309" s="4" t="s">
        <v>13</v>
      </c>
      <c r="F30309" s="4" t="s">
        <v>13</v>
      </c>
      <c r="G30309" s="4" t="s">
        <v>7</v>
      </c>
      <c r="H30309" s="4" t="s">
        <v>7</v>
      </c>
    </row>
    <row r="30310" spans="1:7">
      <c r="A30310" t="n">
        <v>255354</v>
      </c>
      <c r="B30310" s="55" t="n">
        <v>60</v>
      </c>
      <c r="C30310" s="7" t="n">
        <v>13</v>
      </c>
      <c r="D30310" s="7" t="n">
        <v>-15</v>
      </c>
      <c r="E30310" s="7" t="n">
        <v>0</v>
      </c>
      <c r="F30310" s="7" t="n">
        <v>0</v>
      </c>
      <c r="G30310" s="7" t="n">
        <v>0</v>
      </c>
      <c r="H30310" s="7" t="n">
        <v>0</v>
      </c>
    </row>
    <row r="30311" spans="1:7">
      <c r="A30311" t="s">
        <v>4</v>
      </c>
      <c r="B30311" s="4" t="s">
        <v>5</v>
      </c>
      <c r="C30311" s="4" t="s">
        <v>8</v>
      </c>
      <c r="D30311" s="4" t="s">
        <v>8</v>
      </c>
      <c r="E30311" s="4" t="s">
        <v>13</v>
      </c>
      <c r="F30311" s="4" t="s">
        <v>13</v>
      </c>
      <c r="G30311" s="4" t="s">
        <v>13</v>
      </c>
      <c r="H30311" s="4" t="s">
        <v>7</v>
      </c>
    </row>
    <row r="30312" spans="1:7">
      <c r="A30312" t="n">
        <v>255373</v>
      </c>
      <c r="B30312" s="31" t="n">
        <v>45</v>
      </c>
      <c r="C30312" s="7" t="n">
        <v>2</v>
      </c>
      <c r="D30312" s="7" t="n">
        <v>3</v>
      </c>
      <c r="E30312" s="7" t="n">
        <v>-0.529999971389771</v>
      </c>
      <c r="F30312" s="7" t="n">
        <v>3.29999995231628</v>
      </c>
      <c r="G30312" s="7" t="n">
        <v>44.7000007629395</v>
      </c>
      <c r="H30312" s="7" t="n">
        <v>0</v>
      </c>
    </row>
    <row r="30313" spans="1:7">
      <c r="A30313" t="s">
        <v>4</v>
      </c>
      <c r="B30313" s="4" t="s">
        <v>5</v>
      </c>
      <c r="C30313" s="4" t="s">
        <v>8</v>
      </c>
      <c r="D30313" s="4" t="s">
        <v>8</v>
      </c>
      <c r="E30313" s="4" t="s">
        <v>13</v>
      </c>
      <c r="F30313" s="4" t="s">
        <v>13</v>
      </c>
      <c r="G30313" s="4" t="s">
        <v>13</v>
      </c>
      <c r="H30313" s="4" t="s">
        <v>7</v>
      </c>
      <c r="I30313" s="4" t="s">
        <v>8</v>
      </c>
    </row>
    <row r="30314" spans="1:7">
      <c r="A30314" t="n">
        <v>255390</v>
      </c>
      <c r="B30314" s="31" t="n">
        <v>45</v>
      </c>
      <c r="C30314" s="7" t="n">
        <v>4</v>
      </c>
      <c r="D30314" s="7" t="n">
        <v>3</v>
      </c>
      <c r="E30314" s="7" t="n">
        <v>20</v>
      </c>
      <c r="F30314" s="7" t="n">
        <v>323.299987792969</v>
      </c>
      <c r="G30314" s="7" t="n">
        <v>0</v>
      </c>
      <c r="H30314" s="7" t="n">
        <v>0</v>
      </c>
      <c r="I30314" s="7" t="n">
        <v>0</v>
      </c>
    </row>
    <row r="30315" spans="1:7">
      <c r="A30315" t="s">
        <v>4</v>
      </c>
      <c r="B30315" s="4" t="s">
        <v>5</v>
      </c>
      <c r="C30315" s="4" t="s">
        <v>8</v>
      </c>
      <c r="D30315" s="4" t="s">
        <v>8</v>
      </c>
      <c r="E30315" s="4" t="s">
        <v>13</v>
      </c>
      <c r="F30315" s="4" t="s">
        <v>7</v>
      </c>
    </row>
    <row r="30316" spans="1:7">
      <c r="A30316" t="n">
        <v>255408</v>
      </c>
      <c r="B30316" s="31" t="n">
        <v>45</v>
      </c>
      <c r="C30316" s="7" t="n">
        <v>5</v>
      </c>
      <c r="D30316" s="7" t="n">
        <v>3</v>
      </c>
      <c r="E30316" s="7" t="n">
        <v>2.79999995231628</v>
      </c>
      <c r="F30316" s="7" t="n">
        <v>0</v>
      </c>
    </row>
    <row r="30317" spans="1:7">
      <c r="A30317" t="s">
        <v>4</v>
      </c>
      <c r="B30317" s="4" t="s">
        <v>5</v>
      </c>
      <c r="C30317" s="4" t="s">
        <v>8</v>
      </c>
      <c r="D30317" s="4" t="s">
        <v>8</v>
      </c>
      <c r="E30317" s="4" t="s">
        <v>13</v>
      </c>
      <c r="F30317" s="4" t="s">
        <v>7</v>
      </c>
    </row>
    <row r="30318" spans="1:7">
      <c r="A30318" t="n">
        <v>255417</v>
      </c>
      <c r="B30318" s="31" t="n">
        <v>45</v>
      </c>
      <c r="C30318" s="7" t="n">
        <v>11</v>
      </c>
      <c r="D30318" s="7" t="n">
        <v>3</v>
      </c>
      <c r="E30318" s="7" t="n">
        <v>34</v>
      </c>
      <c r="F30318" s="7" t="n">
        <v>0</v>
      </c>
    </row>
    <row r="30319" spans="1:7">
      <c r="A30319" t="s">
        <v>4</v>
      </c>
      <c r="B30319" s="4" t="s">
        <v>5</v>
      </c>
      <c r="C30319" s="4" t="s">
        <v>8</v>
      </c>
      <c r="D30319" s="4" t="s">
        <v>8</v>
      </c>
      <c r="E30319" s="4" t="s">
        <v>13</v>
      </c>
      <c r="F30319" s="4" t="s">
        <v>7</v>
      </c>
    </row>
    <row r="30320" spans="1:7">
      <c r="A30320" t="n">
        <v>255426</v>
      </c>
      <c r="B30320" s="31" t="n">
        <v>45</v>
      </c>
      <c r="C30320" s="7" t="n">
        <v>5</v>
      </c>
      <c r="D30320" s="7" t="n">
        <v>3</v>
      </c>
      <c r="E30320" s="7" t="n">
        <v>2.40000009536743</v>
      </c>
      <c r="F30320" s="7" t="n">
        <v>2000</v>
      </c>
    </row>
    <row r="30321" spans="1:9">
      <c r="A30321" t="s">
        <v>4</v>
      </c>
      <c r="B30321" s="4" t="s">
        <v>5</v>
      </c>
      <c r="C30321" s="4" t="s">
        <v>8</v>
      </c>
      <c r="D30321" s="4" t="s">
        <v>7</v>
      </c>
      <c r="E30321" s="4" t="s">
        <v>13</v>
      </c>
    </row>
    <row r="30322" spans="1:9">
      <c r="A30322" t="n">
        <v>255435</v>
      </c>
      <c r="B30322" s="27" t="n">
        <v>58</v>
      </c>
      <c r="C30322" s="7" t="n">
        <v>100</v>
      </c>
      <c r="D30322" s="7" t="n">
        <v>1000</v>
      </c>
      <c r="E30322" s="7" t="n">
        <v>1</v>
      </c>
    </row>
    <row r="30323" spans="1:9">
      <c r="A30323" t="s">
        <v>4</v>
      </c>
      <c r="B30323" s="4" t="s">
        <v>5</v>
      </c>
      <c r="C30323" s="4" t="s">
        <v>8</v>
      </c>
      <c r="D30323" s="4" t="s">
        <v>7</v>
      </c>
    </row>
    <row r="30324" spans="1:9">
      <c r="A30324" t="n">
        <v>255443</v>
      </c>
      <c r="B30324" s="27" t="n">
        <v>58</v>
      </c>
      <c r="C30324" s="7" t="n">
        <v>255</v>
      </c>
      <c r="D30324" s="7" t="n">
        <v>0</v>
      </c>
    </row>
    <row r="30325" spans="1:9">
      <c r="A30325" t="s">
        <v>4</v>
      </c>
      <c r="B30325" s="4" t="s">
        <v>5</v>
      </c>
      <c r="C30325" s="4" t="s">
        <v>8</v>
      </c>
      <c r="D30325" s="4" t="s">
        <v>7</v>
      </c>
    </row>
    <row r="30326" spans="1:9">
      <c r="A30326" t="n">
        <v>255447</v>
      </c>
      <c r="B30326" s="31" t="n">
        <v>45</v>
      </c>
      <c r="C30326" s="7" t="n">
        <v>7</v>
      </c>
      <c r="D30326" s="7" t="n">
        <v>255</v>
      </c>
    </row>
    <row r="30327" spans="1:9">
      <c r="A30327" t="s">
        <v>4</v>
      </c>
      <c r="B30327" s="4" t="s">
        <v>5</v>
      </c>
      <c r="C30327" s="4" t="s">
        <v>8</v>
      </c>
      <c r="D30327" s="4" t="s">
        <v>7</v>
      </c>
      <c r="E30327" s="4" t="s">
        <v>9</v>
      </c>
    </row>
    <row r="30328" spans="1:9">
      <c r="A30328" t="n">
        <v>255451</v>
      </c>
      <c r="B30328" s="39" t="n">
        <v>51</v>
      </c>
      <c r="C30328" s="7" t="n">
        <v>4</v>
      </c>
      <c r="D30328" s="7" t="n">
        <v>13</v>
      </c>
      <c r="E30328" s="7" t="s">
        <v>73</v>
      </c>
    </row>
    <row r="30329" spans="1:9">
      <c r="A30329" t="s">
        <v>4</v>
      </c>
      <c r="B30329" s="4" t="s">
        <v>5</v>
      </c>
      <c r="C30329" s="4" t="s">
        <v>7</v>
      </c>
    </row>
    <row r="30330" spans="1:9">
      <c r="A30330" t="n">
        <v>255464</v>
      </c>
      <c r="B30330" s="25" t="n">
        <v>16</v>
      </c>
      <c r="C30330" s="7" t="n">
        <v>0</v>
      </c>
    </row>
    <row r="30331" spans="1:9">
      <c r="A30331" t="s">
        <v>4</v>
      </c>
      <c r="B30331" s="4" t="s">
        <v>5</v>
      </c>
      <c r="C30331" s="4" t="s">
        <v>7</v>
      </c>
      <c r="D30331" s="4" t="s">
        <v>74</v>
      </c>
      <c r="E30331" s="4" t="s">
        <v>8</v>
      </c>
      <c r="F30331" s="4" t="s">
        <v>8</v>
      </c>
    </row>
    <row r="30332" spans="1:9">
      <c r="A30332" t="n">
        <v>255467</v>
      </c>
      <c r="B30332" s="40" t="n">
        <v>26</v>
      </c>
      <c r="C30332" s="7" t="n">
        <v>13</v>
      </c>
      <c r="D30332" s="7" t="s">
        <v>1471</v>
      </c>
      <c r="E30332" s="7" t="n">
        <v>2</v>
      </c>
      <c r="F30332" s="7" t="n">
        <v>0</v>
      </c>
    </row>
    <row r="30333" spans="1:9">
      <c r="A30333" t="s">
        <v>4</v>
      </c>
      <c r="B30333" s="4" t="s">
        <v>5</v>
      </c>
    </row>
    <row r="30334" spans="1:9">
      <c r="A30334" t="n">
        <v>255531</v>
      </c>
      <c r="B30334" s="41" t="n">
        <v>28</v>
      </c>
    </row>
    <row r="30335" spans="1:9">
      <c r="A30335" t="s">
        <v>4</v>
      </c>
      <c r="B30335" s="4" t="s">
        <v>5</v>
      </c>
      <c r="C30335" s="4" t="s">
        <v>7</v>
      </c>
      <c r="D30335" s="4" t="s">
        <v>8</v>
      </c>
      <c r="E30335" s="4" t="s">
        <v>8</v>
      </c>
      <c r="F30335" s="4" t="s">
        <v>9</v>
      </c>
    </row>
    <row r="30336" spans="1:9">
      <c r="A30336" t="n">
        <v>255532</v>
      </c>
      <c r="B30336" s="22" t="n">
        <v>20</v>
      </c>
      <c r="C30336" s="7" t="n">
        <v>0</v>
      </c>
      <c r="D30336" s="7" t="n">
        <v>2</v>
      </c>
      <c r="E30336" s="7" t="n">
        <v>10</v>
      </c>
      <c r="F30336" s="7" t="s">
        <v>594</v>
      </c>
    </row>
    <row r="30337" spans="1:6">
      <c r="A30337" t="s">
        <v>4</v>
      </c>
      <c r="B30337" s="4" t="s">
        <v>5</v>
      </c>
      <c r="C30337" s="4" t="s">
        <v>8</v>
      </c>
      <c r="D30337" s="4" t="s">
        <v>7</v>
      </c>
      <c r="E30337" s="4" t="s">
        <v>7</v>
      </c>
      <c r="F30337" s="4" t="s">
        <v>8</v>
      </c>
    </row>
    <row r="30338" spans="1:6">
      <c r="A30338" t="n">
        <v>255553</v>
      </c>
      <c r="B30338" s="37" t="n">
        <v>25</v>
      </c>
      <c r="C30338" s="7" t="n">
        <v>1</v>
      </c>
      <c r="D30338" s="7" t="n">
        <v>60</v>
      </c>
      <c r="E30338" s="7" t="n">
        <v>640</v>
      </c>
      <c r="F30338" s="7" t="n">
        <v>1</v>
      </c>
    </row>
    <row r="30339" spans="1:6">
      <c r="A30339" t="s">
        <v>4</v>
      </c>
      <c r="B30339" s="4" t="s">
        <v>5</v>
      </c>
      <c r="C30339" s="4" t="s">
        <v>8</v>
      </c>
      <c r="D30339" s="4" t="s">
        <v>7</v>
      </c>
      <c r="E30339" s="4" t="s">
        <v>9</v>
      </c>
    </row>
    <row r="30340" spans="1:6">
      <c r="A30340" t="n">
        <v>255560</v>
      </c>
      <c r="B30340" s="39" t="n">
        <v>51</v>
      </c>
      <c r="C30340" s="7" t="n">
        <v>4</v>
      </c>
      <c r="D30340" s="7" t="n">
        <v>0</v>
      </c>
      <c r="E30340" s="7" t="s">
        <v>270</v>
      </c>
    </row>
    <row r="30341" spans="1:6">
      <c r="A30341" t="s">
        <v>4</v>
      </c>
      <c r="B30341" s="4" t="s">
        <v>5</v>
      </c>
      <c r="C30341" s="4" t="s">
        <v>7</v>
      </c>
    </row>
    <row r="30342" spans="1:6">
      <c r="A30342" t="n">
        <v>255573</v>
      </c>
      <c r="B30342" s="25" t="n">
        <v>16</v>
      </c>
      <c r="C30342" s="7" t="n">
        <v>0</v>
      </c>
    </row>
    <row r="30343" spans="1:6">
      <c r="A30343" t="s">
        <v>4</v>
      </c>
      <c r="B30343" s="4" t="s">
        <v>5</v>
      </c>
      <c r="C30343" s="4" t="s">
        <v>7</v>
      </c>
      <c r="D30343" s="4" t="s">
        <v>74</v>
      </c>
      <c r="E30343" s="4" t="s">
        <v>8</v>
      </c>
      <c r="F30343" s="4" t="s">
        <v>8</v>
      </c>
      <c r="G30343" s="4" t="s">
        <v>74</v>
      </c>
      <c r="H30343" s="4" t="s">
        <v>8</v>
      </c>
      <c r="I30343" s="4" t="s">
        <v>8</v>
      </c>
    </row>
    <row r="30344" spans="1:6">
      <c r="A30344" t="n">
        <v>255576</v>
      </c>
      <c r="B30344" s="40" t="n">
        <v>26</v>
      </c>
      <c r="C30344" s="7" t="n">
        <v>0</v>
      </c>
      <c r="D30344" s="7" t="s">
        <v>1472</v>
      </c>
      <c r="E30344" s="7" t="n">
        <v>2</v>
      </c>
      <c r="F30344" s="7" t="n">
        <v>3</v>
      </c>
      <c r="G30344" s="7" t="s">
        <v>1473</v>
      </c>
      <c r="H30344" s="7" t="n">
        <v>2</v>
      </c>
      <c r="I30344" s="7" t="n">
        <v>0</v>
      </c>
    </row>
    <row r="30345" spans="1:6">
      <c r="A30345" t="s">
        <v>4</v>
      </c>
      <c r="B30345" s="4" t="s">
        <v>5</v>
      </c>
    </row>
    <row r="30346" spans="1:6">
      <c r="A30346" t="n">
        <v>255764</v>
      </c>
      <c r="B30346" s="41" t="n">
        <v>28</v>
      </c>
    </row>
    <row r="30347" spans="1:6">
      <c r="A30347" t="s">
        <v>4</v>
      </c>
      <c r="B30347" s="4" t="s">
        <v>5</v>
      </c>
      <c r="C30347" s="4" t="s">
        <v>7</v>
      </c>
      <c r="D30347" s="4" t="s">
        <v>8</v>
      </c>
    </row>
    <row r="30348" spans="1:6">
      <c r="A30348" t="n">
        <v>255765</v>
      </c>
      <c r="B30348" s="42" t="n">
        <v>89</v>
      </c>
      <c r="C30348" s="7" t="n">
        <v>65533</v>
      </c>
      <c r="D30348" s="7" t="n">
        <v>1</v>
      </c>
    </row>
    <row r="30349" spans="1:6">
      <c r="A30349" t="s">
        <v>4</v>
      </c>
      <c r="B30349" s="4" t="s">
        <v>5</v>
      </c>
      <c r="C30349" s="4" t="s">
        <v>8</v>
      </c>
      <c r="D30349" s="4" t="s">
        <v>7</v>
      </c>
      <c r="E30349" s="4" t="s">
        <v>7</v>
      </c>
      <c r="F30349" s="4" t="s">
        <v>8</v>
      </c>
    </row>
    <row r="30350" spans="1:6">
      <c r="A30350" t="n">
        <v>255769</v>
      </c>
      <c r="B30350" s="37" t="n">
        <v>25</v>
      </c>
      <c r="C30350" s="7" t="n">
        <v>1</v>
      </c>
      <c r="D30350" s="7" t="n">
        <v>65535</v>
      </c>
      <c r="E30350" s="7" t="n">
        <v>65535</v>
      </c>
      <c r="F30350" s="7" t="n">
        <v>0</v>
      </c>
    </row>
    <row r="30351" spans="1:6">
      <c r="A30351" t="s">
        <v>4</v>
      </c>
      <c r="B30351" s="4" t="s">
        <v>5</v>
      </c>
      <c r="C30351" s="4" t="s">
        <v>8</v>
      </c>
      <c r="D30351" s="4" t="s">
        <v>7</v>
      </c>
      <c r="E30351" s="4" t="s">
        <v>9</v>
      </c>
    </row>
    <row r="30352" spans="1:6">
      <c r="A30352" t="n">
        <v>255776</v>
      </c>
      <c r="B30352" s="39" t="n">
        <v>51</v>
      </c>
      <c r="C30352" s="7" t="n">
        <v>4</v>
      </c>
      <c r="D30352" s="7" t="n">
        <v>13</v>
      </c>
      <c r="E30352" s="7" t="s">
        <v>468</v>
      </c>
    </row>
    <row r="30353" spans="1:9">
      <c r="A30353" t="s">
        <v>4</v>
      </c>
      <c r="B30353" s="4" t="s">
        <v>5</v>
      </c>
      <c r="C30353" s="4" t="s">
        <v>7</v>
      </c>
    </row>
    <row r="30354" spans="1:9">
      <c r="A30354" t="n">
        <v>255790</v>
      </c>
      <c r="B30354" s="25" t="n">
        <v>16</v>
      </c>
      <c r="C30354" s="7" t="n">
        <v>0</v>
      </c>
    </row>
    <row r="30355" spans="1:9">
      <c r="A30355" t="s">
        <v>4</v>
      </c>
      <c r="B30355" s="4" t="s">
        <v>5</v>
      </c>
      <c r="C30355" s="4" t="s">
        <v>7</v>
      </c>
      <c r="D30355" s="4" t="s">
        <v>74</v>
      </c>
      <c r="E30355" s="4" t="s">
        <v>8</v>
      </c>
      <c r="F30355" s="4" t="s">
        <v>8</v>
      </c>
      <c r="G30355" s="4" t="s">
        <v>74</v>
      </c>
      <c r="H30355" s="4" t="s">
        <v>8</v>
      </c>
      <c r="I30355" s="4" t="s">
        <v>8</v>
      </c>
    </row>
    <row r="30356" spans="1:9">
      <c r="A30356" t="n">
        <v>255793</v>
      </c>
      <c r="B30356" s="40" t="n">
        <v>26</v>
      </c>
      <c r="C30356" s="7" t="n">
        <v>13</v>
      </c>
      <c r="D30356" s="7" t="s">
        <v>1474</v>
      </c>
      <c r="E30356" s="7" t="n">
        <v>2</v>
      </c>
      <c r="F30356" s="7" t="n">
        <v>3</v>
      </c>
      <c r="G30356" s="7" t="s">
        <v>1475</v>
      </c>
      <c r="H30356" s="7" t="n">
        <v>2</v>
      </c>
      <c r="I30356" s="7" t="n">
        <v>0</v>
      </c>
    </row>
    <row r="30357" spans="1:9">
      <c r="A30357" t="s">
        <v>4</v>
      </c>
      <c r="B30357" s="4" t="s">
        <v>5</v>
      </c>
    </row>
    <row r="30358" spans="1:9">
      <c r="A30358" t="n">
        <v>256012</v>
      </c>
      <c r="B30358" s="41" t="n">
        <v>28</v>
      </c>
    </row>
    <row r="30359" spans="1:9">
      <c r="A30359" t="s">
        <v>4</v>
      </c>
      <c r="B30359" s="4" t="s">
        <v>5</v>
      </c>
      <c r="C30359" s="4" t="s">
        <v>8</v>
      </c>
      <c r="D30359" s="4" t="s">
        <v>7</v>
      </c>
      <c r="E30359" s="4" t="s">
        <v>7</v>
      </c>
      <c r="F30359" s="4" t="s">
        <v>8</v>
      </c>
    </row>
    <row r="30360" spans="1:9">
      <c r="A30360" t="n">
        <v>256013</v>
      </c>
      <c r="B30360" s="37" t="n">
        <v>25</v>
      </c>
      <c r="C30360" s="7" t="n">
        <v>1</v>
      </c>
      <c r="D30360" s="7" t="n">
        <v>60</v>
      </c>
      <c r="E30360" s="7" t="n">
        <v>640</v>
      </c>
      <c r="F30360" s="7" t="n">
        <v>1</v>
      </c>
    </row>
    <row r="30361" spans="1:9">
      <c r="A30361" t="s">
        <v>4</v>
      </c>
      <c r="B30361" s="4" t="s">
        <v>5</v>
      </c>
      <c r="C30361" s="4" t="s">
        <v>8</v>
      </c>
      <c r="D30361" s="4" t="s">
        <v>7</v>
      </c>
      <c r="E30361" s="4" t="s">
        <v>9</v>
      </c>
    </row>
    <row r="30362" spans="1:9">
      <c r="A30362" t="n">
        <v>256020</v>
      </c>
      <c r="B30362" s="39" t="n">
        <v>51</v>
      </c>
      <c r="C30362" s="7" t="n">
        <v>4</v>
      </c>
      <c r="D30362" s="7" t="n">
        <v>0</v>
      </c>
      <c r="E30362" s="7" t="s">
        <v>285</v>
      </c>
    </row>
    <row r="30363" spans="1:9">
      <c r="A30363" t="s">
        <v>4</v>
      </c>
      <c r="B30363" s="4" t="s">
        <v>5</v>
      </c>
      <c r="C30363" s="4" t="s">
        <v>7</v>
      </c>
    </row>
    <row r="30364" spans="1:9">
      <c r="A30364" t="n">
        <v>256034</v>
      </c>
      <c r="B30364" s="25" t="n">
        <v>16</v>
      </c>
      <c r="C30364" s="7" t="n">
        <v>0</v>
      </c>
    </row>
    <row r="30365" spans="1:9">
      <c r="A30365" t="s">
        <v>4</v>
      </c>
      <c r="B30365" s="4" t="s">
        <v>5</v>
      </c>
      <c r="C30365" s="4" t="s">
        <v>7</v>
      </c>
      <c r="D30365" s="4" t="s">
        <v>74</v>
      </c>
      <c r="E30365" s="4" t="s">
        <v>8</v>
      </c>
      <c r="F30365" s="4" t="s">
        <v>8</v>
      </c>
      <c r="G30365" s="4" t="s">
        <v>74</v>
      </c>
      <c r="H30365" s="4" t="s">
        <v>8</v>
      </c>
      <c r="I30365" s="4" t="s">
        <v>8</v>
      </c>
    </row>
    <row r="30366" spans="1:9">
      <c r="A30366" t="n">
        <v>256037</v>
      </c>
      <c r="B30366" s="40" t="n">
        <v>26</v>
      </c>
      <c r="C30366" s="7" t="n">
        <v>0</v>
      </c>
      <c r="D30366" s="7" t="s">
        <v>1476</v>
      </c>
      <c r="E30366" s="7" t="n">
        <v>2</v>
      </c>
      <c r="F30366" s="7" t="n">
        <v>3</v>
      </c>
      <c r="G30366" s="7" t="s">
        <v>1477</v>
      </c>
      <c r="H30366" s="7" t="n">
        <v>2</v>
      </c>
      <c r="I30366" s="7" t="n">
        <v>0</v>
      </c>
    </row>
    <row r="30367" spans="1:9">
      <c r="A30367" t="s">
        <v>4</v>
      </c>
      <c r="B30367" s="4" t="s">
        <v>5</v>
      </c>
    </row>
    <row r="30368" spans="1:9">
      <c r="A30368" t="n">
        <v>256188</v>
      </c>
      <c r="B30368" s="41" t="n">
        <v>28</v>
      </c>
    </row>
    <row r="30369" spans="1:9">
      <c r="A30369" t="s">
        <v>4</v>
      </c>
      <c r="B30369" s="4" t="s">
        <v>5</v>
      </c>
      <c r="C30369" s="4" t="s">
        <v>7</v>
      </c>
      <c r="D30369" s="4" t="s">
        <v>8</v>
      </c>
    </row>
    <row r="30370" spans="1:9">
      <c r="A30370" t="n">
        <v>256189</v>
      </c>
      <c r="B30370" s="42" t="n">
        <v>89</v>
      </c>
      <c r="C30370" s="7" t="n">
        <v>65533</v>
      </c>
      <c r="D30370" s="7" t="n">
        <v>1</v>
      </c>
    </row>
    <row r="30371" spans="1:9">
      <c r="A30371" t="s">
        <v>4</v>
      </c>
      <c r="B30371" s="4" t="s">
        <v>5</v>
      </c>
      <c r="C30371" s="4" t="s">
        <v>8</v>
      </c>
      <c r="D30371" s="4" t="s">
        <v>7</v>
      </c>
      <c r="E30371" s="4" t="s">
        <v>7</v>
      </c>
      <c r="F30371" s="4" t="s">
        <v>8</v>
      </c>
    </row>
    <row r="30372" spans="1:9">
      <c r="A30372" t="n">
        <v>256193</v>
      </c>
      <c r="B30372" s="37" t="n">
        <v>25</v>
      </c>
      <c r="C30372" s="7" t="n">
        <v>1</v>
      </c>
      <c r="D30372" s="7" t="n">
        <v>65535</v>
      </c>
      <c r="E30372" s="7" t="n">
        <v>65535</v>
      </c>
      <c r="F30372" s="7" t="n">
        <v>0</v>
      </c>
    </row>
    <row r="30373" spans="1:9">
      <c r="A30373" t="s">
        <v>4</v>
      </c>
      <c r="B30373" s="4" t="s">
        <v>5</v>
      </c>
      <c r="C30373" s="4" t="s">
        <v>8</v>
      </c>
      <c r="D30373" s="4" t="s">
        <v>7</v>
      </c>
      <c r="E30373" s="4" t="s">
        <v>9</v>
      </c>
    </row>
    <row r="30374" spans="1:9">
      <c r="A30374" t="n">
        <v>256200</v>
      </c>
      <c r="B30374" s="39" t="n">
        <v>51</v>
      </c>
      <c r="C30374" s="7" t="n">
        <v>4</v>
      </c>
      <c r="D30374" s="7" t="n">
        <v>13</v>
      </c>
      <c r="E30374" s="7" t="s">
        <v>270</v>
      </c>
    </row>
    <row r="30375" spans="1:9">
      <c r="A30375" t="s">
        <v>4</v>
      </c>
      <c r="B30375" s="4" t="s">
        <v>5</v>
      </c>
      <c r="C30375" s="4" t="s">
        <v>7</v>
      </c>
    </row>
    <row r="30376" spans="1:9">
      <c r="A30376" t="n">
        <v>256213</v>
      </c>
      <c r="B30376" s="25" t="n">
        <v>16</v>
      </c>
      <c r="C30376" s="7" t="n">
        <v>0</v>
      </c>
    </row>
    <row r="30377" spans="1:9">
      <c r="A30377" t="s">
        <v>4</v>
      </c>
      <c r="B30377" s="4" t="s">
        <v>5</v>
      </c>
      <c r="C30377" s="4" t="s">
        <v>7</v>
      </c>
      <c r="D30377" s="4" t="s">
        <v>74</v>
      </c>
      <c r="E30377" s="4" t="s">
        <v>8</v>
      </c>
      <c r="F30377" s="4" t="s">
        <v>8</v>
      </c>
      <c r="G30377" s="4" t="s">
        <v>74</v>
      </c>
      <c r="H30377" s="4" t="s">
        <v>8</v>
      </c>
      <c r="I30377" s="4" t="s">
        <v>8</v>
      </c>
    </row>
    <row r="30378" spans="1:9">
      <c r="A30378" t="n">
        <v>256216</v>
      </c>
      <c r="B30378" s="40" t="n">
        <v>26</v>
      </c>
      <c r="C30378" s="7" t="n">
        <v>13</v>
      </c>
      <c r="D30378" s="7" t="s">
        <v>1478</v>
      </c>
      <c r="E30378" s="7" t="n">
        <v>2</v>
      </c>
      <c r="F30378" s="7" t="n">
        <v>3</v>
      </c>
      <c r="G30378" s="7" t="s">
        <v>1479</v>
      </c>
      <c r="H30378" s="7" t="n">
        <v>2</v>
      </c>
      <c r="I30378" s="7" t="n">
        <v>0</v>
      </c>
    </row>
    <row r="30379" spans="1:9">
      <c r="A30379" t="s">
        <v>4</v>
      </c>
      <c r="B30379" s="4" t="s">
        <v>5</v>
      </c>
    </row>
    <row r="30380" spans="1:9">
      <c r="A30380" t="n">
        <v>256409</v>
      </c>
      <c r="B30380" s="41" t="n">
        <v>28</v>
      </c>
    </row>
    <row r="30381" spans="1:9">
      <c r="A30381" t="s">
        <v>4</v>
      </c>
      <c r="B30381" s="4" t="s">
        <v>5</v>
      </c>
      <c r="C30381" s="4" t="s">
        <v>7</v>
      </c>
    </row>
    <row r="30382" spans="1:9">
      <c r="A30382" t="n">
        <v>256410</v>
      </c>
      <c r="B30382" s="25" t="n">
        <v>16</v>
      </c>
      <c r="C30382" s="7" t="n">
        <v>300</v>
      </c>
    </row>
    <row r="30383" spans="1:9">
      <c r="A30383" t="s">
        <v>4</v>
      </c>
      <c r="B30383" s="4" t="s">
        <v>5</v>
      </c>
      <c r="C30383" s="4" t="s">
        <v>8</v>
      </c>
      <c r="D30383" s="4" t="s">
        <v>7</v>
      </c>
      <c r="E30383" s="4" t="s">
        <v>13</v>
      </c>
    </row>
    <row r="30384" spans="1:9">
      <c r="A30384" t="n">
        <v>256413</v>
      </c>
      <c r="B30384" s="27" t="n">
        <v>58</v>
      </c>
      <c r="C30384" s="7" t="n">
        <v>0</v>
      </c>
      <c r="D30384" s="7" t="n">
        <v>1000</v>
      </c>
      <c r="E30384" s="7" t="n">
        <v>1</v>
      </c>
    </row>
    <row r="30385" spans="1:9">
      <c r="A30385" t="s">
        <v>4</v>
      </c>
      <c r="B30385" s="4" t="s">
        <v>5</v>
      </c>
      <c r="C30385" s="4" t="s">
        <v>8</v>
      </c>
      <c r="D30385" s="4" t="s">
        <v>7</v>
      </c>
    </row>
    <row r="30386" spans="1:9">
      <c r="A30386" t="n">
        <v>256421</v>
      </c>
      <c r="B30386" s="27" t="n">
        <v>58</v>
      </c>
      <c r="C30386" s="7" t="n">
        <v>255</v>
      </c>
      <c r="D30386" s="7" t="n">
        <v>0</v>
      </c>
    </row>
    <row r="30387" spans="1:9">
      <c r="A30387" t="s">
        <v>4</v>
      </c>
      <c r="B30387" s="4" t="s">
        <v>5</v>
      </c>
      <c r="C30387" s="4" t="s">
        <v>7</v>
      </c>
    </row>
    <row r="30388" spans="1:9">
      <c r="A30388" t="n">
        <v>256425</v>
      </c>
      <c r="B30388" s="6" t="n">
        <v>12</v>
      </c>
      <c r="C30388" s="7" t="n">
        <v>9490</v>
      </c>
    </row>
    <row r="30389" spans="1:9">
      <c r="A30389" t="s">
        <v>4</v>
      </c>
      <c r="B30389" s="4" t="s">
        <v>5</v>
      </c>
      <c r="C30389" s="4" t="s">
        <v>7</v>
      </c>
      <c r="D30389" s="4" t="s">
        <v>13</v>
      </c>
      <c r="E30389" s="4" t="s">
        <v>13</v>
      </c>
      <c r="F30389" s="4" t="s">
        <v>13</v>
      </c>
      <c r="G30389" s="4" t="s">
        <v>13</v>
      </c>
    </row>
    <row r="30390" spans="1:9">
      <c r="A30390" t="n">
        <v>256428</v>
      </c>
      <c r="B30390" s="46" t="n">
        <v>46</v>
      </c>
      <c r="C30390" s="7" t="n">
        <v>61456</v>
      </c>
      <c r="D30390" s="7" t="n">
        <v>-1.14999997615814</v>
      </c>
      <c r="E30390" s="7" t="n">
        <v>2.10999989509583</v>
      </c>
      <c r="F30390" s="7" t="n">
        <v>44.6100006103516</v>
      </c>
      <c r="G30390" s="7" t="n">
        <v>65.4000015258789</v>
      </c>
    </row>
    <row r="30391" spans="1:9">
      <c r="A30391" t="s">
        <v>4</v>
      </c>
      <c r="B30391" s="4" t="s">
        <v>5</v>
      </c>
      <c r="C30391" s="4" t="s">
        <v>8</v>
      </c>
      <c r="D30391" s="4" t="s">
        <v>8</v>
      </c>
      <c r="E30391" s="4" t="s">
        <v>13</v>
      </c>
      <c r="F30391" s="4" t="s">
        <v>13</v>
      </c>
      <c r="G30391" s="4" t="s">
        <v>13</v>
      </c>
      <c r="H30391" s="4" t="s">
        <v>7</v>
      </c>
      <c r="I30391" s="4" t="s">
        <v>8</v>
      </c>
    </row>
    <row r="30392" spans="1:9">
      <c r="A30392" t="n">
        <v>256447</v>
      </c>
      <c r="B30392" s="31" t="n">
        <v>45</v>
      </c>
      <c r="C30392" s="7" t="n">
        <v>4</v>
      </c>
      <c r="D30392" s="7" t="n">
        <v>3</v>
      </c>
      <c r="E30392" s="7" t="n">
        <v>9.21000003814697</v>
      </c>
      <c r="F30392" s="7" t="n">
        <v>348.820007324219</v>
      </c>
      <c r="G30392" s="7" t="n">
        <v>0</v>
      </c>
      <c r="H30392" s="7" t="n">
        <v>0</v>
      </c>
      <c r="I30392" s="7" t="n">
        <v>0</v>
      </c>
    </row>
    <row r="30393" spans="1:9">
      <c r="A30393" t="s">
        <v>4</v>
      </c>
      <c r="B30393" s="4" t="s">
        <v>5</v>
      </c>
      <c r="C30393" s="4" t="s">
        <v>8</v>
      </c>
      <c r="D30393" s="4" t="s">
        <v>9</v>
      </c>
    </row>
    <row r="30394" spans="1:9">
      <c r="A30394" t="n">
        <v>256465</v>
      </c>
      <c r="B30394" s="9" t="n">
        <v>2</v>
      </c>
      <c r="C30394" s="7" t="n">
        <v>10</v>
      </c>
      <c r="D30394" s="7" t="s">
        <v>548</v>
      </c>
    </row>
    <row r="30395" spans="1:9">
      <c r="A30395" t="s">
        <v>4</v>
      </c>
      <c r="B30395" s="4" t="s">
        <v>5</v>
      </c>
      <c r="C30395" s="4" t="s">
        <v>7</v>
      </c>
    </row>
    <row r="30396" spans="1:9">
      <c r="A30396" t="n">
        <v>256480</v>
      </c>
      <c r="B30396" s="25" t="n">
        <v>16</v>
      </c>
      <c r="C30396" s="7" t="n">
        <v>0</v>
      </c>
    </row>
    <row r="30397" spans="1:9">
      <c r="A30397" t="s">
        <v>4</v>
      </c>
      <c r="B30397" s="4" t="s">
        <v>5</v>
      </c>
      <c r="C30397" s="4" t="s">
        <v>8</v>
      </c>
      <c r="D30397" s="4" t="s">
        <v>7</v>
      </c>
    </row>
    <row r="30398" spans="1:9">
      <c r="A30398" t="n">
        <v>256483</v>
      </c>
      <c r="B30398" s="27" t="n">
        <v>58</v>
      </c>
      <c r="C30398" s="7" t="n">
        <v>105</v>
      </c>
      <c r="D30398" s="7" t="n">
        <v>300</v>
      </c>
    </row>
    <row r="30399" spans="1:9">
      <c r="A30399" t="s">
        <v>4</v>
      </c>
      <c r="B30399" s="4" t="s">
        <v>5</v>
      </c>
      <c r="C30399" s="4" t="s">
        <v>13</v>
      </c>
      <c r="D30399" s="4" t="s">
        <v>7</v>
      </c>
    </row>
    <row r="30400" spans="1:9">
      <c r="A30400" t="n">
        <v>256487</v>
      </c>
      <c r="B30400" s="60" t="n">
        <v>103</v>
      </c>
      <c r="C30400" s="7" t="n">
        <v>1</v>
      </c>
      <c r="D30400" s="7" t="n">
        <v>300</v>
      </c>
    </row>
    <row r="30401" spans="1:9">
      <c r="A30401" t="s">
        <v>4</v>
      </c>
      <c r="B30401" s="4" t="s">
        <v>5</v>
      </c>
      <c r="C30401" s="4" t="s">
        <v>8</v>
      </c>
      <c r="D30401" s="4" t="s">
        <v>7</v>
      </c>
    </row>
    <row r="30402" spans="1:9">
      <c r="A30402" t="n">
        <v>256494</v>
      </c>
      <c r="B30402" s="64" t="n">
        <v>72</v>
      </c>
      <c r="C30402" s="7" t="n">
        <v>4</v>
      </c>
      <c r="D30402" s="7" t="n">
        <v>0</v>
      </c>
    </row>
    <row r="30403" spans="1:9">
      <c r="A30403" t="s">
        <v>4</v>
      </c>
      <c r="B30403" s="4" t="s">
        <v>5</v>
      </c>
      <c r="C30403" s="4" t="s">
        <v>14</v>
      </c>
    </row>
    <row r="30404" spans="1:9">
      <c r="A30404" t="n">
        <v>256498</v>
      </c>
      <c r="B30404" s="62" t="n">
        <v>15</v>
      </c>
      <c r="C30404" s="7" t="n">
        <v>1073741824</v>
      </c>
    </row>
    <row r="30405" spans="1:9">
      <c r="A30405" t="s">
        <v>4</v>
      </c>
      <c r="B30405" s="4" t="s">
        <v>5</v>
      </c>
      <c r="C30405" s="4" t="s">
        <v>8</v>
      </c>
    </row>
    <row r="30406" spans="1:9">
      <c r="A30406" t="n">
        <v>256503</v>
      </c>
      <c r="B30406" s="61" t="n">
        <v>64</v>
      </c>
      <c r="C30406" s="7" t="n">
        <v>3</v>
      </c>
    </row>
    <row r="30407" spans="1:9">
      <c r="A30407" t="s">
        <v>4</v>
      </c>
      <c r="B30407" s="4" t="s">
        <v>5</v>
      </c>
      <c r="C30407" s="4" t="s">
        <v>8</v>
      </c>
    </row>
    <row r="30408" spans="1:9">
      <c r="A30408" t="n">
        <v>256505</v>
      </c>
      <c r="B30408" s="53" t="n">
        <v>74</v>
      </c>
      <c r="C30408" s="7" t="n">
        <v>67</v>
      </c>
    </row>
    <row r="30409" spans="1:9">
      <c r="A30409" t="s">
        <v>4</v>
      </c>
      <c r="B30409" s="4" t="s">
        <v>5</v>
      </c>
      <c r="C30409" s="4" t="s">
        <v>8</v>
      </c>
      <c r="D30409" s="4" t="s">
        <v>8</v>
      </c>
      <c r="E30409" s="4" t="s">
        <v>7</v>
      </c>
    </row>
    <row r="30410" spans="1:9">
      <c r="A30410" t="n">
        <v>256507</v>
      </c>
      <c r="B30410" s="31" t="n">
        <v>45</v>
      </c>
      <c r="C30410" s="7" t="n">
        <v>8</v>
      </c>
      <c r="D30410" s="7" t="n">
        <v>1</v>
      </c>
      <c r="E30410" s="7" t="n">
        <v>0</v>
      </c>
    </row>
    <row r="30411" spans="1:9">
      <c r="A30411" t="s">
        <v>4</v>
      </c>
      <c r="B30411" s="4" t="s">
        <v>5</v>
      </c>
      <c r="C30411" s="4" t="s">
        <v>7</v>
      </c>
    </row>
    <row r="30412" spans="1:9">
      <c r="A30412" t="n">
        <v>256512</v>
      </c>
      <c r="B30412" s="8" t="n">
        <v>13</v>
      </c>
      <c r="C30412" s="7" t="n">
        <v>6409</v>
      </c>
    </row>
    <row r="30413" spans="1:9">
      <c r="A30413" t="s">
        <v>4</v>
      </c>
      <c r="B30413" s="4" t="s">
        <v>5</v>
      </c>
      <c r="C30413" s="4" t="s">
        <v>7</v>
      </c>
    </row>
    <row r="30414" spans="1:9">
      <c r="A30414" t="n">
        <v>256515</v>
      </c>
      <c r="B30414" s="8" t="n">
        <v>13</v>
      </c>
      <c r="C30414" s="7" t="n">
        <v>6408</v>
      </c>
    </row>
    <row r="30415" spans="1:9">
      <c r="A30415" t="s">
        <v>4</v>
      </c>
      <c r="B30415" s="4" t="s">
        <v>5</v>
      </c>
      <c r="C30415" s="4" t="s">
        <v>7</v>
      </c>
    </row>
    <row r="30416" spans="1:9">
      <c r="A30416" t="n">
        <v>256518</v>
      </c>
      <c r="B30416" s="6" t="n">
        <v>12</v>
      </c>
      <c r="C30416" s="7" t="n">
        <v>6464</v>
      </c>
    </row>
    <row r="30417" spans="1:5">
      <c r="A30417" t="s">
        <v>4</v>
      </c>
      <c r="B30417" s="4" t="s">
        <v>5</v>
      </c>
      <c r="C30417" s="4" t="s">
        <v>7</v>
      </c>
    </row>
    <row r="30418" spans="1:5">
      <c r="A30418" t="n">
        <v>256521</v>
      </c>
      <c r="B30418" s="8" t="n">
        <v>13</v>
      </c>
      <c r="C30418" s="7" t="n">
        <v>6465</v>
      </c>
    </row>
    <row r="30419" spans="1:5">
      <c r="A30419" t="s">
        <v>4</v>
      </c>
      <c r="B30419" s="4" t="s">
        <v>5</v>
      </c>
      <c r="C30419" s="4" t="s">
        <v>7</v>
      </c>
    </row>
    <row r="30420" spans="1:5">
      <c r="A30420" t="n">
        <v>256524</v>
      </c>
      <c r="B30420" s="8" t="n">
        <v>13</v>
      </c>
      <c r="C30420" s="7" t="n">
        <v>6466</v>
      </c>
    </row>
    <row r="30421" spans="1:5">
      <c r="A30421" t="s">
        <v>4</v>
      </c>
      <c r="B30421" s="4" t="s">
        <v>5</v>
      </c>
      <c r="C30421" s="4" t="s">
        <v>7</v>
      </c>
    </row>
    <row r="30422" spans="1:5">
      <c r="A30422" t="n">
        <v>256527</v>
      </c>
      <c r="B30422" s="8" t="n">
        <v>13</v>
      </c>
      <c r="C30422" s="7" t="n">
        <v>6467</v>
      </c>
    </row>
    <row r="30423" spans="1:5">
      <c r="A30423" t="s">
        <v>4</v>
      </c>
      <c r="B30423" s="4" t="s">
        <v>5</v>
      </c>
      <c r="C30423" s="4" t="s">
        <v>7</v>
      </c>
    </row>
    <row r="30424" spans="1:5">
      <c r="A30424" t="n">
        <v>256530</v>
      </c>
      <c r="B30424" s="8" t="n">
        <v>13</v>
      </c>
      <c r="C30424" s="7" t="n">
        <v>6468</v>
      </c>
    </row>
    <row r="30425" spans="1:5">
      <c r="A30425" t="s">
        <v>4</v>
      </c>
      <c r="B30425" s="4" t="s">
        <v>5</v>
      </c>
      <c r="C30425" s="4" t="s">
        <v>7</v>
      </c>
    </row>
    <row r="30426" spans="1:5">
      <c r="A30426" t="n">
        <v>256533</v>
      </c>
      <c r="B30426" s="8" t="n">
        <v>13</v>
      </c>
      <c r="C30426" s="7" t="n">
        <v>6469</v>
      </c>
    </row>
    <row r="30427" spans="1:5">
      <c r="A30427" t="s">
        <v>4</v>
      </c>
      <c r="B30427" s="4" t="s">
        <v>5</v>
      </c>
      <c r="C30427" s="4" t="s">
        <v>7</v>
      </c>
    </row>
    <row r="30428" spans="1:5">
      <c r="A30428" t="n">
        <v>256536</v>
      </c>
      <c r="B30428" s="8" t="n">
        <v>13</v>
      </c>
      <c r="C30428" s="7" t="n">
        <v>6470</v>
      </c>
    </row>
    <row r="30429" spans="1:5">
      <c r="A30429" t="s">
        <v>4</v>
      </c>
      <c r="B30429" s="4" t="s">
        <v>5</v>
      </c>
      <c r="C30429" s="4" t="s">
        <v>7</v>
      </c>
    </row>
    <row r="30430" spans="1:5">
      <c r="A30430" t="n">
        <v>256539</v>
      </c>
      <c r="B30430" s="8" t="n">
        <v>13</v>
      </c>
      <c r="C30430" s="7" t="n">
        <v>6471</v>
      </c>
    </row>
    <row r="30431" spans="1:5">
      <c r="A30431" t="s">
        <v>4</v>
      </c>
      <c r="B30431" s="4" t="s">
        <v>5</v>
      </c>
      <c r="C30431" s="4" t="s">
        <v>8</v>
      </c>
    </row>
    <row r="30432" spans="1:5">
      <c r="A30432" t="n">
        <v>256542</v>
      </c>
      <c r="B30432" s="53" t="n">
        <v>74</v>
      </c>
      <c r="C30432" s="7" t="n">
        <v>18</v>
      </c>
    </row>
    <row r="30433" spans="1:3">
      <c r="A30433" t="s">
        <v>4</v>
      </c>
      <c r="B30433" s="4" t="s">
        <v>5</v>
      </c>
      <c r="C30433" s="4" t="s">
        <v>8</v>
      </c>
    </row>
    <row r="30434" spans="1:3">
      <c r="A30434" t="n">
        <v>256544</v>
      </c>
      <c r="B30434" s="53" t="n">
        <v>74</v>
      </c>
      <c r="C30434" s="7" t="n">
        <v>45</v>
      </c>
    </row>
    <row r="30435" spans="1:3">
      <c r="A30435" t="s">
        <v>4</v>
      </c>
      <c r="B30435" s="4" t="s">
        <v>5</v>
      </c>
      <c r="C30435" s="4" t="s">
        <v>7</v>
      </c>
    </row>
    <row r="30436" spans="1:3">
      <c r="A30436" t="n">
        <v>256546</v>
      </c>
      <c r="B30436" s="25" t="n">
        <v>16</v>
      </c>
      <c r="C30436" s="7" t="n">
        <v>0</v>
      </c>
    </row>
    <row r="30437" spans="1:3">
      <c r="A30437" t="s">
        <v>4</v>
      </c>
      <c r="B30437" s="4" t="s">
        <v>5</v>
      </c>
      <c r="C30437" s="4" t="s">
        <v>8</v>
      </c>
      <c r="D30437" s="4" t="s">
        <v>8</v>
      </c>
      <c r="E30437" s="4" t="s">
        <v>8</v>
      </c>
      <c r="F30437" s="4" t="s">
        <v>8</v>
      </c>
    </row>
    <row r="30438" spans="1:3">
      <c r="A30438" t="n">
        <v>256549</v>
      </c>
      <c r="B30438" s="11" t="n">
        <v>14</v>
      </c>
      <c r="C30438" s="7" t="n">
        <v>0</v>
      </c>
      <c r="D30438" s="7" t="n">
        <v>8</v>
      </c>
      <c r="E30438" s="7" t="n">
        <v>0</v>
      </c>
      <c r="F30438" s="7" t="n">
        <v>0</v>
      </c>
    </row>
    <row r="30439" spans="1:3">
      <c r="A30439" t="s">
        <v>4</v>
      </c>
      <c r="B30439" s="4" t="s">
        <v>5</v>
      </c>
      <c r="C30439" s="4" t="s">
        <v>8</v>
      </c>
      <c r="D30439" s="4" t="s">
        <v>9</v>
      </c>
    </row>
    <row r="30440" spans="1:3">
      <c r="A30440" t="n">
        <v>256554</v>
      </c>
      <c r="B30440" s="9" t="n">
        <v>2</v>
      </c>
      <c r="C30440" s="7" t="n">
        <v>11</v>
      </c>
      <c r="D30440" s="7" t="s">
        <v>16</v>
      </c>
    </row>
    <row r="30441" spans="1:3">
      <c r="A30441" t="s">
        <v>4</v>
      </c>
      <c r="B30441" s="4" t="s">
        <v>5</v>
      </c>
      <c r="C30441" s="4" t="s">
        <v>7</v>
      </c>
    </row>
    <row r="30442" spans="1:3">
      <c r="A30442" t="n">
        <v>256568</v>
      </c>
      <c r="B30442" s="25" t="n">
        <v>16</v>
      </c>
      <c r="C30442" s="7" t="n">
        <v>0</v>
      </c>
    </row>
    <row r="30443" spans="1:3">
      <c r="A30443" t="s">
        <v>4</v>
      </c>
      <c r="B30443" s="4" t="s">
        <v>5</v>
      </c>
      <c r="C30443" s="4" t="s">
        <v>8</v>
      </c>
      <c r="D30443" s="4" t="s">
        <v>9</v>
      </c>
    </row>
    <row r="30444" spans="1:3">
      <c r="A30444" t="n">
        <v>256571</v>
      </c>
      <c r="B30444" s="9" t="n">
        <v>2</v>
      </c>
      <c r="C30444" s="7" t="n">
        <v>11</v>
      </c>
      <c r="D30444" s="7" t="s">
        <v>549</v>
      </c>
    </row>
    <row r="30445" spans="1:3">
      <c r="A30445" t="s">
        <v>4</v>
      </c>
      <c r="B30445" s="4" t="s">
        <v>5</v>
      </c>
      <c r="C30445" s="4" t="s">
        <v>7</v>
      </c>
    </row>
    <row r="30446" spans="1:3">
      <c r="A30446" t="n">
        <v>256580</v>
      </c>
      <c r="B30446" s="25" t="n">
        <v>16</v>
      </c>
      <c r="C30446" s="7" t="n">
        <v>0</v>
      </c>
    </row>
    <row r="30447" spans="1:3">
      <c r="A30447" t="s">
        <v>4</v>
      </c>
      <c r="B30447" s="4" t="s">
        <v>5</v>
      </c>
      <c r="C30447" s="4" t="s">
        <v>14</v>
      </c>
    </row>
    <row r="30448" spans="1:3">
      <c r="A30448" t="n">
        <v>256583</v>
      </c>
      <c r="B30448" s="62" t="n">
        <v>15</v>
      </c>
      <c r="C30448" s="7" t="n">
        <v>2048</v>
      </c>
    </row>
    <row r="30449" spans="1:6">
      <c r="A30449" t="s">
        <v>4</v>
      </c>
      <c r="B30449" s="4" t="s">
        <v>5</v>
      </c>
      <c r="C30449" s="4" t="s">
        <v>8</v>
      </c>
      <c r="D30449" s="4" t="s">
        <v>9</v>
      </c>
    </row>
    <row r="30450" spans="1:6">
      <c r="A30450" t="n">
        <v>256588</v>
      </c>
      <c r="B30450" s="9" t="n">
        <v>2</v>
      </c>
      <c r="C30450" s="7" t="n">
        <v>10</v>
      </c>
      <c r="D30450" s="7" t="s">
        <v>49</v>
      </c>
    </row>
    <row r="30451" spans="1:6">
      <c r="A30451" t="s">
        <v>4</v>
      </c>
      <c r="B30451" s="4" t="s">
        <v>5</v>
      </c>
      <c r="C30451" s="4" t="s">
        <v>7</v>
      </c>
    </row>
    <row r="30452" spans="1:6">
      <c r="A30452" t="n">
        <v>256606</v>
      </c>
      <c r="B30452" s="25" t="n">
        <v>16</v>
      </c>
      <c r="C30452" s="7" t="n">
        <v>0</v>
      </c>
    </row>
    <row r="30453" spans="1:6">
      <c r="A30453" t="s">
        <v>4</v>
      </c>
      <c r="B30453" s="4" t="s">
        <v>5</v>
      </c>
      <c r="C30453" s="4" t="s">
        <v>8</v>
      </c>
      <c r="D30453" s="4" t="s">
        <v>9</v>
      </c>
    </row>
    <row r="30454" spans="1:6">
      <c r="A30454" t="n">
        <v>256609</v>
      </c>
      <c r="B30454" s="9" t="n">
        <v>2</v>
      </c>
      <c r="C30454" s="7" t="n">
        <v>10</v>
      </c>
      <c r="D30454" s="7" t="s">
        <v>50</v>
      </c>
    </row>
    <row r="30455" spans="1:6">
      <c r="A30455" t="s">
        <v>4</v>
      </c>
      <c r="B30455" s="4" t="s">
        <v>5</v>
      </c>
      <c r="C30455" s="4" t="s">
        <v>7</v>
      </c>
    </row>
    <row r="30456" spans="1:6">
      <c r="A30456" t="n">
        <v>256628</v>
      </c>
      <c r="B30456" s="25" t="n">
        <v>16</v>
      </c>
      <c r="C30456" s="7" t="n">
        <v>0</v>
      </c>
    </row>
    <row r="30457" spans="1:6">
      <c r="A30457" t="s">
        <v>4</v>
      </c>
      <c r="B30457" s="4" t="s">
        <v>5</v>
      </c>
      <c r="C30457" s="4" t="s">
        <v>8</v>
      </c>
      <c r="D30457" s="4" t="s">
        <v>7</v>
      </c>
      <c r="E30457" s="4" t="s">
        <v>13</v>
      </c>
    </row>
    <row r="30458" spans="1:6">
      <c r="A30458" t="n">
        <v>256631</v>
      </c>
      <c r="B30458" s="27" t="n">
        <v>58</v>
      </c>
      <c r="C30458" s="7" t="n">
        <v>100</v>
      </c>
      <c r="D30458" s="7" t="n">
        <v>300</v>
      </c>
      <c r="E30458" s="7" t="n">
        <v>1</v>
      </c>
    </row>
    <row r="30459" spans="1:6">
      <c r="A30459" t="s">
        <v>4</v>
      </c>
      <c r="B30459" s="4" t="s">
        <v>5</v>
      </c>
      <c r="C30459" s="4" t="s">
        <v>8</v>
      </c>
      <c r="D30459" s="4" t="s">
        <v>7</v>
      </c>
    </row>
    <row r="30460" spans="1:6">
      <c r="A30460" t="n">
        <v>256639</v>
      </c>
      <c r="B30460" s="27" t="n">
        <v>58</v>
      </c>
      <c r="C30460" s="7" t="n">
        <v>255</v>
      </c>
      <c r="D30460" s="7" t="n">
        <v>0</v>
      </c>
    </row>
    <row r="30461" spans="1:6">
      <c r="A30461" t="s">
        <v>4</v>
      </c>
      <c r="B30461" s="4" t="s">
        <v>5</v>
      </c>
      <c r="C30461" s="4" t="s">
        <v>8</v>
      </c>
    </row>
    <row r="30462" spans="1:6">
      <c r="A30462" t="n">
        <v>256643</v>
      </c>
      <c r="B30462" s="29" t="n">
        <v>23</v>
      </c>
      <c r="C30462" s="7" t="n">
        <v>0</v>
      </c>
    </row>
    <row r="30463" spans="1:6">
      <c r="A30463" t="s">
        <v>4</v>
      </c>
      <c r="B30463" s="4" t="s">
        <v>5</v>
      </c>
    </row>
    <row r="30464" spans="1:6">
      <c r="A30464" t="n">
        <v>256645</v>
      </c>
      <c r="B30464" s="5" t="n">
        <v>1</v>
      </c>
    </row>
    <row r="30465" spans="1:5" s="3" customFormat="1" customHeight="0">
      <c r="A30465" s="3" t="s">
        <v>2</v>
      </c>
      <c r="B30465" s="3" t="s">
        <v>1480</v>
      </c>
    </row>
    <row r="30466" spans="1:5">
      <c r="A30466" t="s">
        <v>4</v>
      </c>
      <c r="B30466" s="4" t="s">
        <v>5</v>
      </c>
      <c r="C30466" s="4" t="s">
        <v>8</v>
      </c>
      <c r="D30466" s="4" t="s">
        <v>8</v>
      </c>
      <c r="E30466" s="4" t="s">
        <v>8</v>
      </c>
      <c r="F30466" s="4" t="s">
        <v>8</v>
      </c>
    </row>
    <row r="30467" spans="1:5">
      <c r="A30467" t="n">
        <v>256648</v>
      </c>
      <c r="B30467" s="11" t="n">
        <v>14</v>
      </c>
      <c r="C30467" s="7" t="n">
        <v>2</v>
      </c>
      <c r="D30467" s="7" t="n">
        <v>0</v>
      </c>
      <c r="E30467" s="7" t="n">
        <v>0</v>
      </c>
      <c r="F30467" s="7" t="n">
        <v>0</v>
      </c>
    </row>
    <row r="30468" spans="1:5">
      <c r="A30468" t="s">
        <v>4</v>
      </c>
      <c r="B30468" s="4" t="s">
        <v>5</v>
      </c>
      <c r="C30468" s="4" t="s">
        <v>8</v>
      </c>
      <c r="D30468" s="20" t="s">
        <v>30</v>
      </c>
      <c r="E30468" s="4" t="s">
        <v>5</v>
      </c>
      <c r="F30468" s="4" t="s">
        <v>8</v>
      </c>
      <c r="G30468" s="4" t="s">
        <v>7</v>
      </c>
      <c r="H30468" s="20" t="s">
        <v>32</v>
      </c>
      <c r="I30468" s="4" t="s">
        <v>8</v>
      </c>
      <c r="J30468" s="4" t="s">
        <v>14</v>
      </c>
      <c r="K30468" s="4" t="s">
        <v>8</v>
      </c>
      <c r="L30468" s="4" t="s">
        <v>8</v>
      </c>
      <c r="M30468" s="20" t="s">
        <v>30</v>
      </c>
      <c r="N30468" s="4" t="s">
        <v>5</v>
      </c>
      <c r="O30468" s="4" t="s">
        <v>8</v>
      </c>
      <c r="P30468" s="4" t="s">
        <v>7</v>
      </c>
      <c r="Q30468" s="20" t="s">
        <v>32</v>
      </c>
      <c r="R30468" s="4" t="s">
        <v>8</v>
      </c>
      <c r="S30468" s="4" t="s">
        <v>14</v>
      </c>
      <c r="T30468" s="4" t="s">
        <v>8</v>
      </c>
      <c r="U30468" s="4" t="s">
        <v>8</v>
      </c>
      <c r="V30468" s="4" t="s">
        <v>8</v>
      </c>
      <c r="W30468" s="4" t="s">
        <v>12</v>
      </c>
    </row>
    <row r="30469" spans="1:5">
      <c r="A30469" t="n">
        <v>256653</v>
      </c>
      <c r="B30469" s="12" t="n">
        <v>5</v>
      </c>
      <c r="C30469" s="7" t="n">
        <v>28</v>
      </c>
      <c r="D30469" s="20" t="s">
        <v>3</v>
      </c>
      <c r="E30469" s="10" t="n">
        <v>162</v>
      </c>
      <c r="F30469" s="7" t="n">
        <v>3</v>
      </c>
      <c r="G30469" s="7" t="n">
        <v>28844</v>
      </c>
      <c r="H30469" s="20" t="s">
        <v>3</v>
      </c>
      <c r="I30469" s="7" t="n">
        <v>0</v>
      </c>
      <c r="J30469" s="7" t="n">
        <v>1</v>
      </c>
      <c r="K30469" s="7" t="n">
        <v>2</v>
      </c>
      <c r="L30469" s="7" t="n">
        <v>28</v>
      </c>
      <c r="M30469" s="20" t="s">
        <v>3</v>
      </c>
      <c r="N30469" s="10" t="n">
        <v>162</v>
      </c>
      <c r="O30469" s="7" t="n">
        <v>3</v>
      </c>
      <c r="P30469" s="7" t="n">
        <v>28844</v>
      </c>
      <c r="Q30469" s="20" t="s">
        <v>3</v>
      </c>
      <c r="R30469" s="7" t="n">
        <v>0</v>
      </c>
      <c r="S30469" s="7" t="n">
        <v>2</v>
      </c>
      <c r="T30469" s="7" t="n">
        <v>2</v>
      </c>
      <c r="U30469" s="7" t="n">
        <v>11</v>
      </c>
      <c r="V30469" s="7" t="n">
        <v>1</v>
      </c>
      <c r="W30469" s="13" t="n">
        <f t="normal" ca="1">A30473</f>
        <v>0</v>
      </c>
    </row>
    <row r="30470" spans="1:5">
      <c r="A30470" t="s">
        <v>4</v>
      </c>
      <c r="B30470" s="4" t="s">
        <v>5</v>
      </c>
      <c r="C30470" s="4" t="s">
        <v>8</v>
      </c>
      <c r="D30470" s="4" t="s">
        <v>7</v>
      </c>
      <c r="E30470" s="4" t="s">
        <v>13</v>
      </c>
    </row>
    <row r="30471" spans="1:5">
      <c r="A30471" t="n">
        <v>256682</v>
      </c>
      <c r="B30471" s="27" t="n">
        <v>58</v>
      </c>
      <c r="C30471" s="7" t="n">
        <v>0</v>
      </c>
      <c r="D30471" s="7" t="n">
        <v>0</v>
      </c>
      <c r="E30471" s="7" t="n">
        <v>1</v>
      </c>
    </row>
    <row r="30472" spans="1:5">
      <c r="A30472" t="s">
        <v>4</v>
      </c>
      <c r="B30472" s="4" t="s">
        <v>5</v>
      </c>
      <c r="C30472" s="4" t="s">
        <v>8</v>
      </c>
      <c r="D30472" s="20" t="s">
        <v>30</v>
      </c>
      <c r="E30472" s="4" t="s">
        <v>5</v>
      </c>
      <c r="F30472" s="4" t="s">
        <v>8</v>
      </c>
      <c r="G30472" s="4" t="s">
        <v>7</v>
      </c>
      <c r="H30472" s="20" t="s">
        <v>32</v>
      </c>
      <c r="I30472" s="4" t="s">
        <v>8</v>
      </c>
      <c r="J30472" s="4" t="s">
        <v>14</v>
      </c>
      <c r="K30472" s="4" t="s">
        <v>8</v>
      </c>
      <c r="L30472" s="4" t="s">
        <v>8</v>
      </c>
      <c r="M30472" s="20" t="s">
        <v>30</v>
      </c>
      <c r="N30472" s="4" t="s">
        <v>5</v>
      </c>
      <c r="O30472" s="4" t="s">
        <v>8</v>
      </c>
      <c r="P30472" s="4" t="s">
        <v>7</v>
      </c>
      <c r="Q30472" s="20" t="s">
        <v>32</v>
      </c>
      <c r="R30472" s="4" t="s">
        <v>8</v>
      </c>
      <c r="S30472" s="4" t="s">
        <v>14</v>
      </c>
      <c r="T30472" s="4" t="s">
        <v>8</v>
      </c>
      <c r="U30472" s="4" t="s">
        <v>8</v>
      </c>
      <c r="V30472" s="4" t="s">
        <v>8</v>
      </c>
      <c r="W30472" s="4" t="s">
        <v>12</v>
      </c>
    </row>
    <row r="30473" spans="1:5">
      <c r="A30473" t="n">
        <v>256690</v>
      </c>
      <c r="B30473" s="12" t="n">
        <v>5</v>
      </c>
      <c r="C30473" s="7" t="n">
        <v>28</v>
      </c>
      <c r="D30473" s="20" t="s">
        <v>3</v>
      </c>
      <c r="E30473" s="10" t="n">
        <v>162</v>
      </c>
      <c r="F30473" s="7" t="n">
        <v>3</v>
      </c>
      <c r="G30473" s="7" t="n">
        <v>28844</v>
      </c>
      <c r="H30473" s="20" t="s">
        <v>3</v>
      </c>
      <c r="I30473" s="7" t="n">
        <v>0</v>
      </c>
      <c r="J30473" s="7" t="n">
        <v>1</v>
      </c>
      <c r="K30473" s="7" t="n">
        <v>3</v>
      </c>
      <c r="L30473" s="7" t="n">
        <v>28</v>
      </c>
      <c r="M30473" s="20" t="s">
        <v>3</v>
      </c>
      <c r="N30473" s="10" t="n">
        <v>162</v>
      </c>
      <c r="O30473" s="7" t="n">
        <v>3</v>
      </c>
      <c r="P30473" s="7" t="n">
        <v>28844</v>
      </c>
      <c r="Q30473" s="20" t="s">
        <v>3</v>
      </c>
      <c r="R30473" s="7" t="n">
        <v>0</v>
      </c>
      <c r="S30473" s="7" t="n">
        <v>2</v>
      </c>
      <c r="T30473" s="7" t="n">
        <v>3</v>
      </c>
      <c r="U30473" s="7" t="n">
        <v>9</v>
      </c>
      <c r="V30473" s="7" t="n">
        <v>1</v>
      </c>
      <c r="W30473" s="13" t="n">
        <f t="normal" ca="1">A30483</f>
        <v>0</v>
      </c>
    </row>
    <row r="30474" spans="1:5">
      <c r="A30474" t="s">
        <v>4</v>
      </c>
      <c r="B30474" s="4" t="s">
        <v>5</v>
      </c>
      <c r="C30474" s="4" t="s">
        <v>8</v>
      </c>
      <c r="D30474" s="20" t="s">
        <v>30</v>
      </c>
      <c r="E30474" s="4" t="s">
        <v>5</v>
      </c>
      <c r="F30474" s="4" t="s">
        <v>7</v>
      </c>
      <c r="G30474" s="4" t="s">
        <v>8</v>
      </c>
      <c r="H30474" s="4" t="s">
        <v>8</v>
      </c>
      <c r="I30474" s="4" t="s">
        <v>9</v>
      </c>
      <c r="J30474" s="20" t="s">
        <v>32</v>
      </c>
      <c r="K30474" s="4" t="s">
        <v>8</v>
      </c>
      <c r="L30474" s="4" t="s">
        <v>8</v>
      </c>
      <c r="M30474" s="20" t="s">
        <v>30</v>
      </c>
      <c r="N30474" s="4" t="s">
        <v>5</v>
      </c>
      <c r="O30474" s="4" t="s">
        <v>8</v>
      </c>
      <c r="P30474" s="20" t="s">
        <v>32</v>
      </c>
      <c r="Q30474" s="4" t="s">
        <v>8</v>
      </c>
      <c r="R30474" s="4" t="s">
        <v>14</v>
      </c>
      <c r="S30474" s="4" t="s">
        <v>8</v>
      </c>
      <c r="T30474" s="4" t="s">
        <v>8</v>
      </c>
      <c r="U30474" s="4" t="s">
        <v>8</v>
      </c>
      <c r="V30474" s="20" t="s">
        <v>30</v>
      </c>
      <c r="W30474" s="4" t="s">
        <v>5</v>
      </c>
      <c r="X30474" s="4" t="s">
        <v>8</v>
      </c>
      <c r="Y30474" s="20" t="s">
        <v>32</v>
      </c>
      <c r="Z30474" s="4" t="s">
        <v>8</v>
      </c>
      <c r="AA30474" s="4" t="s">
        <v>14</v>
      </c>
      <c r="AB30474" s="4" t="s">
        <v>8</v>
      </c>
      <c r="AC30474" s="4" t="s">
        <v>8</v>
      </c>
      <c r="AD30474" s="4" t="s">
        <v>8</v>
      </c>
      <c r="AE30474" s="4" t="s">
        <v>12</v>
      </c>
    </row>
    <row r="30475" spans="1:5">
      <c r="A30475" t="n">
        <v>256719</v>
      </c>
      <c r="B30475" s="12" t="n">
        <v>5</v>
      </c>
      <c r="C30475" s="7" t="n">
        <v>28</v>
      </c>
      <c r="D30475" s="20" t="s">
        <v>3</v>
      </c>
      <c r="E30475" s="59" t="n">
        <v>47</v>
      </c>
      <c r="F30475" s="7" t="n">
        <v>61456</v>
      </c>
      <c r="G30475" s="7" t="n">
        <v>2</v>
      </c>
      <c r="H30475" s="7" t="n">
        <v>0</v>
      </c>
      <c r="I30475" s="7" t="s">
        <v>354</v>
      </c>
      <c r="J30475" s="20" t="s">
        <v>3</v>
      </c>
      <c r="K30475" s="7" t="n">
        <v>8</v>
      </c>
      <c r="L30475" s="7" t="n">
        <v>28</v>
      </c>
      <c r="M30475" s="20" t="s">
        <v>3</v>
      </c>
      <c r="N30475" s="53" t="n">
        <v>74</v>
      </c>
      <c r="O30475" s="7" t="n">
        <v>65</v>
      </c>
      <c r="P30475" s="20" t="s">
        <v>3</v>
      </c>
      <c r="Q30475" s="7" t="n">
        <v>0</v>
      </c>
      <c r="R30475" s="7" t="n">
        <v>1</v>
      </c>
      <c r="S30475" s="7" t="n">
        <v>3</v>
      </c>
      <c r="T30475" s="7" t="n">
        <v>9</v>
      </c>
      <c r="U30475" s="7" t="n">
        <v>28</v>
      </c>
      <c r="V30475" s="20" t="s">
        <v>3</v>
      </c>
      <c r="W30475" s="53" t="n">
        <v>74</v>
      </c>
      <c r="X30475" s="7" t="n">
        <v>65</v>
      </c>
      <c r="Y30475" s="20" t="s">
        <v>3</v>
      </c>
      <c r="Z30475" s="7" t="n">
        <v>0</v>
      </c>
      <c r="AA30475" s="7" t="n">
        <v>2</v>
      </c>
      <c r="AB30475" s="7" t="n">
        <v>3</v>
      </c>
      <c r="AC30475" s="7" t="n">
        <v>9</v>
      </c>
      <c r="AD30475" s="7" t="n">
        <v>1</v>
      </c>
      <c r="AE30475" s="13" t="n">
        <f t="normal" ca="1">A30479</f>
        <v>0</v>
      </c>
    </row>
    <row r="30476" spans="1:5">
      <c r="A30476" t="s">
        <v>4</v>
      </c>
      <c r="B30476" s="4" t="s">
        <v>5</v>
      </c>
      <c r="C30476" s="4" t="s">
        <v>7</v>
      </c>
      <c r="D30476" s="4" t="s">
        <v>8</v>
      </c>
      <c r="E30476" s="4" t="s">
        <v>8</v>
      </c>
      <c r="F30476" s="4" t="s">
        <v>9</v>
      </c>
    </row>
    <row r="30477" spans="1:5">
      <c r="A30477" t="n">
        <v>256767</v>
      </c>
      <c r="B30477" s="59" t="n">
        <v>47</v>
      </c>
      <c r="C30477" s="7" t="n">
        <v>61456</v>
      </c>
      <c r="D30477" s="7" t="n">
        <v>0</v>
      </c>
      <c r="E30477" s="7" t="n">
        <v>0</v>
      </c>
      <c r="F30477" s="7" t="s">
        <v>355</v>
      </c>
    </row>
    <row r="30478" spans="1:5">
      <c r="A30478" t="s">
        <v>4</v>
      </c>
      <c r="B30478" s="4" t="s">
        <v>5</v>
      </c>
      <c r="C30478" s="4" t="s">
        <v>8</v>
      </c>
      <c r="D30478" s="4" t="s">
        <v>7</v>
      </c>
      <c r="E30478" s="4" t="s">
        <v>13</v>
      </c>
    </row>
    <row r="30479" spans="1:5">
      <c r="A30479" t="n">
        <v>256780</v>
      </c>
      <c r="B30479" s="27" t="n">
        <v>58</v>
      </c>
      <c r="C30479" s="7" t="n">
        <v>0</v>
      </c>
      <c r="D30479" s="7" t="n">
        <v>300</v>
      </c>
      <c r="E30479" s="7" t="n">
        <v>1</v>
      </c>
    </row>
    <row r="30480" spans="1:5">
      <c r="A30480" t="s">
        <v>4</v>
      </c>
      <c r="B30480" s="4" t="s">
        <v>5</v>
      </c>
      <c r="C30480" s="4" t="s">
        <v>8</v>
      </c>
      <c r="D30480" s="4" t="s">
        <v>7</v>
      </c>
    </row>
    <row r="30481" spans="1:31">
      <c r="A30481" t="n">
        <v>256788</v>
      </c>
      <c r="B30481" s="27" t="n">
        <v>58</v>
      </c>
      <c r="C30481" s="7" t="n">
        <v>255</v>
      </c>
      <c r="D30481" s="7" t="n">
        <v>0</v>
      </c>
    </row>
    <row r="30482" spans="1:31">
      <c r="A30482" t="s">
        <v>4</v>
      </c>
      <c r="B30482" s="4" t="s">
        <v>5</v>
      </c>
      <c r="C30482" s="4" t="s">
        <v>8</v>
      </c>
      <c r="D30482" s="4" t="s">
        <v>8</v>
      </c>
      <c r="E30482" s="4" t="s">
        <v>8</v>
      </c>
      <c r="F30482" s="4" t="s">
        <v>8</v>
      </c>
    </row>
    <row r="30483" spans="1:31">
      <c r="A30483" t="n">
        <v>256792</v>
      </c>
      <c r="B30483" s="11" t="n">
        <v>14</v>
      </c>
      <c r="C30483" s="7" t="n">
        <v>0</v>
      </c>
      <c r="D30483" s="7" t="n">
        <v>0</v>
      </c>
      <c r="E30483" s="7" t="n">
        <v>0</v>
      </c>
      <c r="F30483" s="7" t="n">
        <v>64</v>
      </c>
    </row>
    <row r="30484" spans="1:31">
      <c r="A30484" t="s">
        <v>4</v>
      </c>
      <c r="B30484" s="4" t="s">
        <v>5</v>
      </c>
      <c r="C30484" s="4" t="s">
        <v>8</v>
      </c>
      <c r="D30484" s="4" t="s">
        <v>7</v>
      </c>
    </row>
    <row r="30485" spans="1:31">
      <c r="A30485" t="n">
        <v>256797</v>
      </c>
      <c r="B30485" s="23" t="n">
        <v>22</v>
      </c>
      <c r="C30485" s="7" t="n">
        <v>0</v>
      </c>
      <c r="D30485" s="7" t="n">
        <v>28844</v>
      </c>
    </row>
    <row r="30486" spans="1:31">
      <c r="A30486" t="s">
        <v>4</v>
      </c>
      <c r="B30486" s="4" t="s">
        <v>5</v>
      </c>
      <c r="C30486" s="4" t="s">
        <v>8</v>
      </c>
      <c r="D30486" s="4" t="s">
        <v>7</v>
      </c>
    </row>
    <row r="30487" spans="1:31">
      <c r="A30487" t="n">
        <v>256801</v>
      </c>
      <c r="B30487" s="27" t="n">
        <v>58</v>
      </c>
      <c r="C30487" s="7" t="n">
        <v>5</v>
      </c>
      <c r="D30487" s="7" t="n">
        <v>300</v>
      </c>
    </row>
    <row r="30488" spans="1:31">
      <c r="A30488" t="s">
        <v>4</v>
      </c>
      <c r="B30488" s="4" t="s">
        <v>5</v>
      </c>
      <c r="C30488" s="4" t="s">
        <v>13</v>
      </c>
      <c r="D30488" s="4" t="s">
        <v>7</v>
      </c>
    </row>
    <row r="30489" spans="1:31">
      <c r="A30489" t="n">
        <v>256805</v>
      </c>
      <c r="B30489" s="60" t="n">
        <v>103</v>
      </c>
      <c r="C30489" s="7" t="n">
        <v>0</v>
      </c>
      <c r="D30489" s="7" t="n">
        <v>300</v>
      </c>
    </row>
    <row r="30490" spans="1:31">
      <c r="A30490" t="s">
        <v>4</v>
      </c>
      <c r="B30490" s="4" t="s">
        <v>5</v>
      </c>
      <c r="C30490" s="4" t="s">
        <v>8</v>
      </c>
    </row>
    <row r="30491" spans="1:31">
      <c r="A30491" t="n">
        <v>256812</v>
      </c>
      <c r="B30491" s="61" t="n">
        <v>64</v>
      </c>
      <c r="C30491" s="7" t="n">
        <v>7</v>
      </c>
    </row>
    <row r="30492" spans="1:31">
      <c r="A30492" t="s">
        <v>4</v>
      </c>
      <c r="B30492" s="4" t="s">
        <v>5</v>
      </c>
      <c r="C30492" s="4" t="s">
        <v>8</v>
      </c>
      <c r="D30492" s="4" t="s">
        <v>7</v>
      </c>
    </row>
    <row r="30493" spans="1:31">
      <c r="A30493" t="n">
        <v>256814</v>
      </c>
      <c r="B30493" s="64" t="n">
        <v>72</v>
      </c>
      <c r="C30493" s="7" t="n">
        <v>5</v>
      </c>
      <c r="D30493" s="7" t="n">
        <v>0</v>
      </c>
    </row>
    <row r="30494" spans="1:31">
      <c r="A30494" t="s">
        <v>4</v>
      </c>
      <c r="B30494" s="4" t="s">
        <v>5</v>
      </c>
      <c r="C30494" s="4" t="s">
        <v>8</v>
      </c>
      <c r="D30494" s="20" t="s">
        <v>30</v>
      </c>
      <c r="E30494" s="4" t="s">
        <v>5</v>
      </c>
      <c r="F30494" s="4" t="s">
        <v>8</v>
      </c>
      <c r="G30494" s="4" t="s">
        <v>7</v>
      </c>
      <c r="H30494" s="20" t="s">
        <v>32</v>
      </c>
      <c r="I30494" s="4" t="s">
        <v>8</v>
      </c>
      <c r="J30494" s="4" t="s">
        <v>14</v>
      </c>
      <c r="K30494" s="4" t="s">
        <v>8</v>
      </c>
      <c r="L30494" s="4" t="s">
        <v>8</v>
      </c>
      <c r="M30494" s="4" t="s">
        <v>12</v>
      </c>
    </row>
    <row r="30495" spans="1:31">
      <c r="A30495" t="n">
        <v>256818</v>
      </c>
      <c r="B30495" s="12" t="n">
        <v>5</v>
      </c>
      <c r="C30495" s="7" t="n">
        <v>28</v>
      </c>
      <c r="D30495" s="20" t="s">
        <v>3</v>
      </c>
      <c r="E30495" s="10" t="n">
        <v>162</v>
      </c>
      <c r="F30495" s="7" t="n">
        <v>4</v>
      </c>
      <c r="G30495" s="7" t="n">
        <v>28844</v>
      </c>
      <c r="H30495" s="20" t="s">
        <v>3</v>
      </c>
      <c r="I30495" s="7" t="n">
        <v>0</v>
      </c>
      <c r="J30495" s="7" t="n">
        <v>1</v>
      </c>
      <c r="K30495" s="7" t="n">
        <v>2</v>
      </c>
      <c r="L30495" s="7" t="n">
        <v>1</v>
      </c>
      <c r="M30495" s="13" t="n">
        <f t="normal" ca="1">A30501</f>
        <v>0</v>
      </c>
    </row>
    <row r="30496" spans="1:31">
      <c r="A30496" t="s">
        <v>4</v>
      </c>
      <c r="B30496" s="4" t="s">
        <v>5</v>
      </c>
      <c r="C30496" s="4" t="s">
        <v>8</v>
      </c>
      <c r="D30496" s="4" t="s">
        <v>9</v>
      </c>
    </row>
    <row r="30497" spans="1:13">
      <c r="A30497" t="n">
        <v>256835</v>
      </c>
      <c r="B30497" s="9" t="n">
        <v>2</v>
      </c>
      <c r="C30497" s="7" t="n">
        <v>10</v>
      </c>
      <c r="D30497" s="7" t="s">
        <v>356</v>
      </c>
    </row>
    <row r="30498" spans="1:13">
      <c r="A30498" t="s">
        <v>4</v>
      </c>
      <c r="B30498" s="4" t="s">
        <v>5</v>
      </c>
      <c r="C30498" s="4" t="s">
        <v>7</v>
      </c>
    </row>
    <row r="30499" spans="1:13">
      <c r="A30499" t="n">
        <v>256852</v>
      </c>
      <c r="B30499" s="25" t="n">
        <v>16</v>
      </c>
      <c r="C30499" s="7" t="n">
        <v>0</v>
      </c>
    </row>
    <row r="30500" spans="1:13">
      <c r="A30500" t="s">
        <v>4</v>
      </c>
      <c r="B30500" s="4" t="s">
        <v>5</v>
      </c>
      <c r="C30500" s="4" t="s">
        <v>7</v>
      </c>
      <c r="D30500" s="4" t="s">
        <v>13</v>
      </c>
      <c r="E30500" s="4" t="s">
        <v>13</v>
      </c>
      <c r="F30500" s="4" t="s">
        <v>13</v>
      </c>
      <c r="G30500" s="4" t="s">
        <v>13</v>
      </c>
    </row>
    <row r="30501" spans="1:13">
      <c r="A30501" t="n">
        <v>256855</v>
      </c>
      <c r="B30501" s="46" t="n">
        <v>46</v>
      </c>
      <c r="C30501" s="7" t="n">
        <v>61456</v>
      </c>
      <c r="D30501" s="7" t="n">
        <v>-0.0399999991059303</v>
      </c>
      <c r="E30501" s="7" t="n">
        <v>2</v>
      </c>
      <c r="F30501" s="7" t="n">
        <v>43.2000007629395</v>
      </c>
      <c r="G30501" s="7" t="n">
        <v>180</v>
      </c>
    </row>
    <row r="30502" spans="1:13">
      <c r="A30502" t="s">
        <v>4</v>
      </c>
      <c r="B30502" s="4" t="s">
        <v>5</v>
      </c>
      <c r="C30502" s="4" t="s">
        <v>8</v>
      </c>
      <c r="D30502" s="4" t="s">
        <v>8</v>
      </c>
      <c r="E30502" s="4" t="s">
        <v>13</v>
      </c>
      <c r="F30502" s="4" t="s">
        <v>13</v>
      </c>
      <c r="G30502" s="4" t="s">
        <v>13</v>
      </c>
      <c r="H30502" s="4" t="s">
        <v>7</v>
      </c>
      <c r="I30502" s="4" t="s">
        <v>8</v>
      </c>
    </row>
    <row r="30503" spans="1:13">
      <c r="A30503" t="n">
        <v>256874</v>
      </c>
      <c r="B30503" s="31" t="n">
        <v>45</v>
      </c>
      <c r="C30503" s="7" t="n">
        <v>4</v>
      </c>
      <c r="D30503" s="7" t="n">
        <v>3</v>
      </c>
      <c r="E30503" s="7" t="n">
        <v>7</v>
      </c>
      <c r="F30503" s="7" t="n">
        <v>182.110000610352</v>
      </c>
      <c r="G30503" s="7" t="n">
        <v>0</v>
      </c>
      <c r="H30503" s="7" t="n">
        <v>0</v>
      </c>
      <c r="I30503" s="7" t="n">
        <v>0</v>
      </c>
    </row>
    <row r="30504" spans="1:13">
      <c r="A30504" t="s">
        <v>4</v>
      </c>
      <c r="B30504" s="4" t="s">
        <v>5</v>
      </c>
      <c r="C30504" s="4" t="s">
        <v>8</v>
      </c>
      <c r="D30504" s="4" t="s">
        <v>9</v>
      </c>
    </row>
    <row r="30505" spans="1:13">
      <c r="A30505" t="n">
        <v>256892</v>
      </c>
      <c r="B30505" s="9" t="n">
        <v>2</v>
      </c>
      <c r="C30505" s="7" t="n">
        <v>10</v>
      </c>
      <c r="D30505" s="7" t="s">
        <v>548</v>
      </c>
    </row>
    <row r="30506" spans="1:13">
      <c r="A30506" t="s">
        <v>4</v>
      </c>
      <c r="B30506" s="4" t="s">
        <v>5</v>
      </c>
      <c r="C30506" s="4" t="s">
        <v>7</v>
      </c>
    </row>
    <row r="30507" spans="1:13">
      <c r="A30507" t="n">
        <v>256907</v>
      </c>
      <c r="B30507" s="25" t="n">
        <v>16</v>
      </c>
      <c r="C30507" s="7" t="n">
        <v>0</v>
      </c>
    </row>
    <row r="30508" spans="1:13">
      <c r="A30508" t="s">
        <v>4</v>
      </c>
      <c r="B30508" s="4" t="s">
        <v>5</v>
      </c>
      <c r="C30508" s="4" t="s">
        <v>8</v>
      </c>
      <c r="D30508" s="4" t="s">
        <v>7</v>
      </c>
    </row>
    <row r="30509" spans="1:13">
      <c r="A30509" t="n">
        <v>256910</v>
      </c>
      <c r="B30509" s="27" t="n">
        <v>58</v>
      </c>
      <c r="C30509" s="7" t="n">
        <v>105</v>
      </c>
      <c r="D30509" s="7" t="n">
        <v>300</v>
      </c>
    </row>
    <row r="30510" spans="1:13">
      <c r="A30510" t="s">
        <v>4</v>
      </c>
      <c r="B30510" s="4" t="s">
        <v>5</v>
      </c>
      <c r="C30510" s="4" t="s">
        <v>13</v>
      </c>
      <c r="D30510" s="4" t="s">
        <v>7</v>
      </c>
    </row>
    <row r="30511" spans="1:13">
      <c r="A30511" t="n">
        <v>256914</v>
      </c>
      <c r="B30511" s="60" t="n">
        <v>103</v>
      </c>
      <c r="C30511" s="7" t="n">
        <v>1</v>
      </c>
      <c r="D30511" s="7" t="n">
        <v>300</v>
      </c>
    </row>
    <row r="30512" spans="1:13">
      <c r="A30512" t="s">
        <v>4</v>
      </c>
      <c r="B30512" s="4" t="s">
        <v>5</v>
      </c>
      <c r="C30512" s="4" t="s">
        <v>8</v>
      </c>
      <c r="D30512" s="4" t="s">
        <v>7</v>
      </c>
    </row>
    <row r="30513" spans="1:9">
      <c r="A30513" t="n">
        <v>256921</v>
      </c>
      <c r="B30513" s="64" t="n">
        <v>72</v>
      </c>
      <c r="C30513" s="7" t="n">
        <v>4</v>
      </c>
      <c r="D30513" s="7" t="n">
        <v>0</v>
      </c>
    </row>
    <row r="30514" spans="1:9">
      <c r="A30514" t="s">
        <v>4</v>
      </c>
      <c r="B30514" s="4" t="s">
        <v>5</v>
      </c>
      <c r="C30514" s="4" t="s">
        <v>14</v>
      </c>
    </row>
    <row r="30515" spans="1:9">
      <c r="A30515" t="n">
        <v>256925</v>
      </c>
      <c r="B30515" s="62" t="n">
        <v>15</v>
      </c>
      <c r="C30515" s="7" t="n">
        <v>1073741824</v>
      </c>
    </row>
    <row r="30516" spans="1:9">
      <c r="A30516" t="s">
        <v>4</v>
      </c>
      <c r="B30516" s="4" t="s">
        <v>5</v>
      </c>
      <c r="C30516" s="4" t="s">
        <v>8</v>
      </c>
    </row>
    <row r="30517" spans="1:9">
      <c r="A30517" t="n">
        <v>256930</v>
      </c>
      <c r="B30517" s="61" t="n">
        <v>64</v>
      </c>
      <c r="C30517" s="7" t="n">
        <v>3</v>
      </c>
    </row>
    <row r="30518" spans="1:9">
      <c r="A30518" t="s">
        <v>4</v>
      </c>
      <c r="B30518" s="4" t="s">
        <v>5</v>
      </c>
      <c r="C30518" s="4" t="s">
        <v>8</v>
      </c>
    </row>
    <row r="30519" spans="1:9">
      <c r="A30519" t="n">
        <v>256932</v>
      </c>
      <c r="B30519" s="53" t="n">
        <v>74</v>
      </c>
      <c r="C30519" s="7" t="n">
        <v>67</v>
      </c>
    </row>
    <row r="30520" spans="1:9">
      <c r="A30520" t="s">
        <v>4</v>
      </c>
      <c r="B30520" s="4" t="s">
        <v>5</v>
      </c>
      <c r="C30520" s="4" t="s">
        <v>8</v>
      </c>
      <c r="D30520" s="4" t="s">
        <v>8</v>
      </c>
      <c r="E30520" s="4" t="s">
        <v>7</v>
      </c>
    </row>
    <row r="30521" spans="1:9">
      <c r="A30521" t="n">
        <v>256934</v>
      </c>
      <c r="B30521" s="31" t="n">
        <v>45</v>
      </c>
      <c r="C30521" s="7" t="n">
        <v>8</v>
      </c>
      <c r="D30521" s="7" t="n">
        <v>1</v>
      </c>
      <c r="E30521" s="7" t="n">
        <v>0</v>
      </c>
    </row>
    <row r="30522" spans="1:9">
      <c r="A30522" t="s">
        <v>4</v>
      </c>
      <c r="B30522" s="4" t="s">
        <v>5</v>
      </c>
      <c r="C30522" s="4" t="s">
        <v>7</v>
      </c>
    </row>
    <row r="30523" spans="1:9">
      <c r="A30523" t="n">
        <v>256939</v>
      </c>
      <c r="B30523" s="8" t="n">
        <v>13</v>
      </c>
      <c r="C30523" s="7" t="n">
        <v>6409</v>
      </c>
    </row>
    <row r="30524" spans="1:9">
      <c r="A30524" t="s">
        <v>4</v>
      </c>
      <c r="B30524" s="4" t="s">
        <v>5</v>
      </c>
      <c r="C30524" s="4" t="s">
        <v>7</v>
      </c>
    </row>
    <row r="30525" spans="1:9">
      <c r="A30525" t="n">
        <v>256942</v>
      </c>
      <c r="B30525" s="8" t="n">
        <v>13</v>
      </c>
      <c r="C30525" s="7" t="n">
        <v>6408</v>
      </c>
    </row>
    <row r="30526" spans="1:9">
      <c r="A30526" t="s">
        <v>4</v>
      </c>
      <c r="B30526" s="4" t="s">
        <v>5</v>
      </c>
      <c r="C30526" s="4" t="s">
        <v>7</v>
      </c>
    </row>
    <row r="30527" spans="1:9">
      <c r="A30527" t="n">
        <v>256945</v>
      </c>
      <c r="B30527" s="6" t="n">
        <v>12</v>
      </c>
      <c r="C30527" s="7" t="n">
        <v>6464</v>
      </c>
    </row>
    <row r="30528" spans="1:9">
      <c r="A30528" t="s">
        <v>4</v>
      </c>
      <c r="B30528" s="4" t="s">
        <v>5</v>
      </c>
      <c r="C30528" s="4" t="s">
        <v>7</v>
      </c>
    </row>
    <row r="30529" spans="1:5">
      <c r="A30529" t="n">
        <v>256948</v>
      </c>
      <c r="B30529" s="8" t="n">
        <v>13</v>
      </c>
      <c r="C30529" s="7" t="n">
        <v>6465</v>
      </c>
    </row>
    <row r="30530" spans="1:5">
      <c r="A30530" t="s">
        <v>4</v>
      </c>
      <c r="B30530" s="4" t="s">
        <v>5</v>
      </c>
      <c r="C30530" s="4" t="s">
        <v>7</v>
      </c>
    </row>
    <row r="30531" spans="1:5">
      <c r="A30531" t="n">
        <v>256951</v>
      </c>
      <c r="B30531" s="8" t="n">
        <v>13</v>
      </c>
      <c r="C30531" s="7" t="n">
        <v>6466</v>
      </c>
    </row>
    <row r="30532" spans="1:5">
      <c r="A30532" t="s">
        <v>4</v>
      </c>
      <c r="B30532" s="4" t="s">
        <v>5</v>
      </c>
      <c r="C30532" s="4" t="s">
        <v>7</v>
      </c>
    </row>
    <row r="30533" spans="1:5">
      <c r="A30533" t="n">
        <v>256954</v>
      </c>
      <c r="B30533" s="8" t="n">
        <v>13</v>
      </c>
      <c r="C30533" s="7" t="n">
        <v>6467</v>
      </c>
    </row>
    <row r="30534" spans="1:5">
      <c r="A30534" t="s">
        <v>4</v>
      </c>
      <c r="B30534" s="4" t="s">
        <v>5</v>
      </c>
      <c r="C30534" s="4" t="s">
        <v>7</v>
      </c>
    </row>
    <row r="30535" spans="1:5">
      <c r="A30535" t="n">
        <v>256957</v>
      </c>
      <c r="B30535" s="8" t="n">
        <v>13</v>
      </c>
      <c r="C30535" s="7" t="n">
        <v>6468</v>
      </c>
    </row>
    <row r="30536" spans="1:5">
      <c r="A30536" t="s">
        <v>4</v>
      </c>
      <c r="B30536" s="4" t="s">
        <v>5</v>
      </c>
      <c r="C30536" s="4" t="s">
        <v>7</v>
      </c>
    </row>
    <row r="30537" spans="1:5">
      <c r="A30537" t="n">
        <v>256960</v>
      </c>
      <c r="B30537" s="8" t="n">
        <v>13</v>
      </c>
      <c r="C30537" s="7" t="n">
        <v>6469</v>
      </c>
    </row>
    <row r="30538" spans="1:5">
      <c r="A30538" t="s">
        <v>4</v>
      </c>
      <c r="B30538" s="4" t="s">
        <v>5</v>
      </c>
      <c r="C30538" s="4" t="s">
        <v>7</v>
      </c>
    </row>
    <row r="30539" spans="1:5">
      <c r="A30539" t="n">
        <v>256963</v>
      </c>
      <c r="B30539" s="8" t="n">
        <v>13</v>
      </c>
      <c r="C30539" s="7" t="n">
        <v>6470</v>
      </c>
    </row>
    <row r="30540" spans="1:5">
      <c r="A30540" t="s">
        <v>4</v>
      </c>
      <c r="B30540" s="4" t="s">
        <v>5</v>
      </c>
      <c r="C30540" s="4" t="s">
        <v>7</v>
      </c>
    </row>
    <row r="30541" spans="1:5">
      <c r="A30541" t="n">
        <v>256966</v>
      </c>
      <c r="B30541" s="8" t="n">
        <v>13</v>
      </c>
      <c r="C30541" s="7" t="n">
        <v>6471</v>
      </c>
    </row>
    <row r="30542" spans="1:5">
      <c r="A30542" t="s">
        <v>4</v>
      </c>
      <c r="B30542" s="4" t="s">
        <v>5</v>
      </c>
      <c r="C30542" s="4" t="s">
        <v>8</v>
      </c>
    </row>
    <row r="30543" spans="1:5">
      <c r="A30543" t="n">
        <v>256969</v>
      </c>
      <c r="B30543" s="53" t="n">
        <v>74</v>
      </c>
      <c r="C30543" s="7" t="n">
        <v>18</v>
      </c>
    </row>
    <row r="30544" spans="1:5">
      <c r="A30544" t="s">
        <v>4</v>
      </c>
      <c r="B30544" s="4" t="s">
        <v>5</v>
      </c>
      <c r="C30544" s="4" t="s">
        <v>8</v>
      </c>
    </row>
    <row r="30545" spans="1:3">
      <c r="A30545" t="n">
        <v>256971</v>
      </c>
      <c r="B30545" s="53" t="n">
        <v>74</v>
      </c>
      <c r="C30545" s="7" t="n">
        <v>45</v>
      </c>
    </row>
    <row r="30546" spans="1:3">
      <c r="A30546" t="s">
        <v>4</v>
      </c>
      <c r="B30546" s="4" t="s">
        <v>5</v>
      </c>
      <c r="C30546" s="4" t="s">
        <v>7</v>
      </c>
    </row>
    <row r="30547" spans="1:3">
      <c r="A30547" t="n">
        <v>256973</v>
      </c>
      <c r="B30547" s="25" t="n">
        <v>16</v>
      </c>
      <c r="C30547" s="7" t="n">
        <v>0</v>
      </c>
    </row>
    <row r="30548" spans="1:3">
      <c r="A30548" t="s">
        <v>4</v>
      </c>
      <c r="B30548" s="4" t="s">
        <v>5</v>
      </c>
      <c r="C30548" s="4" t="s">
        <v>8</v>
      </c>
      <c r="D30548" s="4" t="s">
        <v>8</v>
      </c>
      <c r="E30548" s="4" t="s">
        <v>8</v>
      </c>
      <c r="F30548" s="4" t="s">
        <v>8</v>
      </c>
    </row>
    <row r="30549" spans="1:3">
      <c r="A30549" t="n">
        <v>256976</v>
      </c>
      <c r="B30549" s="11" t="n">
        <v>14</v>
      </c>
      <c r="C30549" s="7" t="n">
        <v>0</v>
      </c>
      <c r="D30549" s="7" t="n">
        <v>8</v>
      </c>
      <c r="E30549" s="7" t="n">
        <v>0</v>
      </c>
      <c r="F30549" s="7" t="n">
        <v>0</v>
      </c>
    </row>
    <row r="30550" spans="1:3">
      <c r="A30550" t="s">
        <v>4</v>
      </c>
      <c r="B30550" s="4" t="s">
        <v>5</v>
      </c>
      <c r="C30550" s="4" t="s">
        <v>8</v>
      </c>
      <c r="D30550" s="4" t="s">
        <v>9</v>
      </c>
    </row>
    <row r="30551" spans="1:3">
      <c r="A30551" t="n">
        <v>256981</v>
      </c>
      <c r="B30551" s="9" t="n">
        <v>2</v>
      </c>
      <c r="C30551" s="7" t="n">
        <v>11</v>
      </c>
      <c r="D30551" s="7" t="s">
        <v>16</v>
      </c>
    </row>
    <row r="30552" spans="1:3">
      <c r="A30552" t="s">
        <v>4</v>
      </c>
      <c r="B30552" s="4" t="s">
        <v>5</v>
      </c>
      <c r="C30552" s="4" t="s">
        <v>7</v>
      </c>
    </row>
    <row r="30553" spans="1:3">
      <c r="A30553" t="n">
        <v>256995</v>
      </c>
      <c r="B30553" s="25" t="n">
        <v>16</v>
      </c>
      <c r="C30553" s="7" t="n">
        <v>0</v>
      </c>
    </row>
    <row r="30554" spans="1:3">
      <c r="A30554" t="s">
        <v>4</v>
      </c>
      <c r="B30554" s="4" t="s">
        <v>5</v>
      </c>
      <c r="C30554" s="4" t="s">
        <v>8</v>
      </c>
      <c r="D30554" s="4" t="s">
        <v>9</v>
      </c>
    </row>
    <row r="30555" spans="1:3">
      <c r="A30555" t="n">
        <v>256998</v>
      </c>
      <c r="B30555" s="9" t="n">
        <v>2</v>
      </c>
      <c r="C30555" s="7" t="n">
        <v>11</v>
      </c>
      <c r="D30555" s="7" t="s">
        <v>549</v>
      </c>
    </row>
    <row r="30556" spans="1:3">
      <c r="A30556" t="s">
        <v>4</v>
      </c>
      <c r="B30556" s="4" t="s">
        <v>5</v>
      </c>
      <c r="C30556" s="4" t="s">
        <v>7</v>
      </c>
    </row>
    <row r="30557" spans="1:3">
      <c r="A30557" t="n">
        <v>257007</v>
      </c>
      <c r="B30557" s="25" t="n">
        <v>16</v>
      </c>
      <c r="C30557" s="7" t="n">
        <v>0</v>
      </c>
    </row>
    <row r="30558" spans="1:3">
      <c r="A30558" t="s">
        <v>4</v>
      </c>
      <c r="B30558" s="4" t="s">
        <v>5</v>
      </c>
      <c r="C30558" s="4" t="s">
        <v>14</v>
      </c>
    </row>
    <row r="30559" spans="1:3">
      <c r="A30559" t="n">
        <v>257010</v>
      </c>
      <c r="B30559" s="62" t="n">
        <v>15</v>
      </c>
      <c r="C30559" s="7" t="n">
        <v>2048</v>
      </c>
    </row>
    <row r="30560" spans="1:3">
      <c r="A30560" t="s">
        <v>4</v>
      </c>
      <c r="B30560" s="4" t="s">
        <v>5</v>
      </c>
      <c r="C30560" s="4" t="s">
        <v>8</v>
      </c>
      <c r="D30560" s="4" t="s">
        <v>9</v>
      </c>
    </row>
    <row r="30561" spans="1:6">
      <c r="A30561" t="n">
        <v>257015</v>
      </c>
      <c r="B30561" s="9" t="n">
        <v>2</v>
      </c>
      <c r="C30561" s="7" t="n">
        <v>10</v>
      </c>
      <c r="D30561" s="7" t="s">
        <v>49</v>
      </c>
    </row>
    <row r="30562" spans="1:6">
      <c r="A30562" t="s">
        <v>4</v>
      </c>
      <c r="B30562" s="4" t="s">
        <v>5</v>
      </c>
      <c r="C30562" s="4" t="s">
        <v>7</v>
      </c>
    </row>
    <row r="30563" spans="1:6">
      <c r="A30563" t="n">
        <v>257033</v>
      </c>
      <c r="B30563" s="25" t="n">
        <v>16</v>
      </c>
      <c r="C30563" s="7" t="n">
        <v>0</v>
      </c>
    </row>
    <row r="30564" spans="1:6">
      <c r="A30564" t="s">
        <v>4</v>
      </c>
      <c r="B30564" s="4" t="s">
        <v>5</v>
      </c>
      <c r="C30564" s="4" t="s">
        <v>8</v>
      </c>
      <c r="D30564" s="4" t="s">
        <v>9</v>
      </c>
    </row>
    <row r="30565" spans="1:6">
      <c r="A30565" t="n">
        <v>257036</v>
      </c>
      <c r="B30565" s="9" t="n">
        <v>2</v>
      </c>
      <c r="C30565" s="7" t="n">
        <v>10</v>
      </c>
      <c r="D30565" s="7" t="s">
        <v>50</v>
      </c>
    </row>
    <row r="30566" spans="1:6">
      <c r="A30566" t="s">
        <v>4</v>
      </c>
      <c r="B30566" s="4" t="s">
        <v>5</v>
      </c>
      <c r="C30566" s="4" t="s">
        <v>7</v>
      </c>
    </row>
    <row r="30567" spans="1:6">
      <c r="A30567" t="n">
        <v>257055</v>
      </c>
      <c r="B30567" s="25" t="n">
        <v>16</v>
      </c>
      <c r="C30567" s="7" t="n">
        <v>0</v>
      </c>
    </row>
    <row r="30568" spans="1:6">
      <c r="A30568" t="s">
        <v>4</v>
      </c>
      <c r="B30568" s="4" t="s">
        <v>5</v>
      </c>
      <c r="C30568" s="4" t="s">
        <v>8</v>
      </c>
      <c r="D30568" s="4" t="s">
        <v>7</v>
      </c>
      <c r="E30568" s="4" t="s">
        <v>13</v>
      </c>
    </row>
    <row r="30569" spans="1:6">
      <c r="A30569" t="n">
        <v>257058</v>
      </c>
      <c r="B30569" s="27" t="n">
        <v>58</v>
      </c>
      <c r="C30569" s="7" t="n">
        <v>100</v>
      </c>
      <c r="D30569" s="7" t="n">
        <v>300</v>
      </c>
      <c r="E30569" s="7" t="n">
        <v>1</v>
      </c>
    </row>
    <row r="30570" spans="1:6">
      <c r="A30570" t="s">
        <v>4</v>
      </c>
      <c r="B30570" s="4" t="s">
        <v>5</v>
      </c>
      <c r="C30570" s="4" t="s">
        <v>8</v>
      </c>
      <c r="D30570" s="4" t="s">
        <v>7</v>
      </c>
    </row>
    <row r="30571" spans="1:6">
      <c r="A30571" t="n">
        <v>257066</v>
      </c>
      <c r="B30571" s="27" t="n">
        <v>58</v>
      </c>
      <c r="C30571" s="7" t="n">
        <v>255</v>
      </c>
      <c r="D30571" s="7" t="n">
        <v>0</v>
      </c>
    </row>
    <row r="30572" spans="1:6">
      <c r="A30572" t="s">
        <v>4</v>
      </c>
      <c r="B30572" s="4" t="s">
        <v>5</v>
      </c>
      <c r="C30572" s="4" t="s">
        <v>8</v>
      </c>
    </row>
    <row r="30573" spans="1:6">
      <c r="A30573" t="n">
        <v>257070</v>
      </c>
      <c r="B30573" s="29" t="n">
        <v>23</v>
      </c>
      <c r="C30573" s="7" t="n">
        <v>0</v>
      </c>
    </row>
    <row r="30574" spans="1:6">
      <c r="A30574" t="s">
        <v>4</v>
      </c>
      <c r="B30574" s="4" t="s">
        <v>5</v>
      </c>
    </row>
    <row r="30575" spans="1:6">
      <c r="A30575" t="n">
        <v>257072</v>
      </c>
      <c r="B30575" s="5" t="n">
        <v>1</v>
      </c>
    </row>
    <row r="30576" spans="1:6" s="3" customFormat="1" customHeight="0">
      <c r="A30576" s="3" t="s">
        <v>2</v>
      </c>
      <c r="B30576" s="3" t="s">
        <v>1481</v>
      </c>
    </row>
    <row r="30577" spans="1:5">
      <c r="A30577" t="s">
        <v>4</v>
      </c>
      <c r="B30577" s="4" t="s">
        <v>5</v>
      </c>
      <c r="C30577" s="4" t="s">
        <v>8</v>
      </c>
      <c r="D30577" s="4" t="s">
        <v>8</v>
      </c>
      <c r="E30577" s="4" t="s">
        <v>8</v>
      </c>
      <c r="F30577" s="4" t="s">
        <v>8</v>
      </c>
    </row>
    <row r="30578" spans="1:5">
      <c r="A30578" t="n">
        <v>257076</v>
      </c>
      <c r="B30578" s="11" t="n">
        <v>14</v>
      </c>
      <c r="C30578" s="7" t="n">
        <v>2</v>
      </c>
      <c r="D30578" s="7" t="n">
        <v>0</v>
      </c>
      <c r="E30578" s="7" t="n">
        <v>0</v>
      </c>
      <c r="F30578" s="7" t="n">
        <v>0</v>
      </c>
    </row>
    <row r="30579" spans="1:5">
      <c r="A30579" t="s">
        <v>4</v>
      </c>
      <c r="B30579" s="4" t="s">
        <v>5</v>
      </c>
      <c r="C30579" s="4" t="s">
        <v>8</v>
      </c>
      <c r="D30579" s="20" t="s">
        <v>30</v>
      </c>
      <c r="E30579" s="4" t="s">
        <v>5</v>
      </c>
      <c r="F30579" s="4" t="s">
        <v>8</v>
      </c>
      <c r="G30579" s="4" t="s">
        <v>7</v>
      </c>
      <c r="H30579" s="20" t="s">
        <v>32</v>
      </c>
      <c r="I30579" s="4" t="s">
        <v>8</v>
      </c>
      <c r="J30579" s="4" t="s">
        <v>14</v>
      </c>
      <c r="K30579" s="4" t="s">
        <v>8</v>
      </c>
      <c r="L30579" s="4" t="s">
        <v>8</v>
      </c>
      <c r="M30579" s="20" t="s">
        <v>30</v>
      </c>
      <c r="N30579" s="4" t="s">
        <v>5</v>
      </c>
      <c r="O30579" s="4" t="s">
        <v>8</v>
      </c>
      <c r="P30579" s="4" t="s">
        <v>7</v>
      </c>
      <c r="Q30579" s="20" t="s">
        <v>32</v>
      </c>
      <c r="R30579" s="4" t="s">
        <v>8</v>
      </c>
      <c r="S30579" s="4" t="s">
        <v>14</v>
      </c>
      <c r="T30579" s="4" t="s">
        <v>8</v>
      </c>
      <c r="U30579" s="4" t="s">
        <v>8</v>
      </c>
      <c r="V30579" s="4" t="s">
        <v>8</v>
      </c>
      <c r="W30579" s="4" t="s">
        <v>12</v>
      </c>
    </row>
    <row r="30580" spans="1:5">
      <c r="A30580" t="n">
        <v>257081</v>
      </c>
      <c r="B30580" s="12" t="n">
        <v>5</v>
      </c>
      <c r="C30580" s="7" t="n">
        <v>28</v>
      </c>
      <c r="D30580" s="20" t="s">
        <v>3</v>
      </c>
      <c r="E30580" s="10" t="n">
        <v>162</v>
      </c>
      <c r="F30580" s="7" t="n">
        <v>3</v>
      </c>
      <c r="G30580" s="7" t="n">
        <v>33129</v>
      </c>
      <c r="H30580" s="20" t="s">
        <v>3</v>
      </c>
      <c r="I30580" s="7" t="n">
        <v>0</v>
      </c>
      <c r="J30580" s="7" t="n">
        <v>1</v>
      </c>
      <c r="K30580" s="7" t="n">
        <v>2</v>
      </c>
      <c r="L30580" s="7" t="n">
        <v>28</v>
      </c>
      <c r="M30580" s="20" t="s">
        <v>3</v>
      </c>
      <c r="N30580" s="10" t="n">
        <v>162</v>
      </c>
      <c r="O30580" s="7" t="n">
        <v>3</v>
      </c>
      <c r="P30580" s="7" t="n">
        <v>33129</v>
      </c>
      <c r="Q30580" s="20" t="s">
        <v>3</v>
      </c>
      <c r="R30580" s="7" t="n">
        <v>0</v>
      </c>
      <c r="S30580" s="7" t="n">
        <v>2</v>
      </c>
      <c r="T30580" s="7" t="n">
        <v>2</v>
      </c>
      <c r="U30580" s="7" t="n">
        <v>11</v>
      </c>
      <c r="V30580" s="7" t="n">
        <v>1</v>
      </c>
      <c r="W30580" s="13" t="n">
        <f t="normal" ca="1">A30584</f>
        <v>0</v>
      </c>
    </row>
    <row r="30581" spans="1:5">
      <c r="A30581" t="s">
        <v>4</v>
      </c>
      <c r="B30581" s="4" t="s">
        <v>5</v>
      </c>
      <c r="C30581" s="4" t="s">
        <v>8</v>
      </c>
      <c r="D30581" s="4" t="s">
        <v>7</v>
      </c>
      <c r="E30581" s="4" t="s">
        <v>13</v>
      </c>
    </row>
    <row r="30582" spans="1:5">
      <c r="A30582" t="n">
        <v>257110</v>
      </c>
      <c r="B30582" s="27" t="n">
        <v>58</v>
      </c>
      <c r="C30582" s="7" t="n">
        <v>0</v>
      </c>
      <c r="D30582" s="7" t="n">
        <v>0</v>
      </c>
      <c r="E30582" s="7" t="n">
        <v>1</v>
      </c>
    </row>
    <row r="30583" spans="1:5">
      <c r="A30583" t="s">
        <v>4</v>
      </c>
      <c r="B30583" s="4" t="s">
        <v>5</v>
      </c>
      <c r="C30583" s="4" t="s">
        <v>8</v>
      </c>
      <c r="D30583" s="20" t="s">
        <v>30</v>
      </c>
      <c r="E30583" s="4" t="s">
        <v>5</v>
      </c>
      <c r="F30583" s="4" t="s">
        <v>8</v>
      </c>
      <c r="G30583" s="4" t="s">
        <v>7</v>
      </c>
      <c r="H30583" s="20" t="s">
        <v>32</v>
      </c>
      <c r="I30583" s="4" t="s">
        <v>8</v>
      </c>
      <c r="J30583" s="4" t="s">
        <v>14</v>
      </c>
      <c r="K30583" s="4" t="s">
        <v>8</v>
      </c>
      <c r="L30583" s="4" t="s">
        <v>8</v>
      </c>
      <c r="M30583" s="20" t="s">
        <v>30</v>
      </c>
      <c r="N30583" s="4" t="s">
        <v>5</v>
      </c>
      <c r="O30583" s="4" t="s">
        <v>8</v>
      </c>
      <c r="P30583" s="4" t="s">
        <v>7</v>
      </c>
      <c r="Q30583" s="20" t="s">
        <v>32</v>
      </c>
      <c r="R30583" s="4" t="s">
        <v>8</v>
      </c>
      <c r="S30583" s="4" t="s">
        <v>14</v>
      </c>
      <c r="T30583" s="4" t="s">
        <v>8</v>
      </c>
      <c r="U30583" s="4" t="s">
        <v>8</v>
      </c>
      <c r="V30583" s="4" t="s">
        <v>8</v>
      </c>
      <c r="W30583" s="4" t="s">
        <v>12</v>
      </c>
    </row>
    <row r="30584" spans="1:5">
      <c r="A30584" t="n">
        <v>257118</v>
      </c>
      <c r="B30584" s="12" t="n">
        <v>5</v>
      </c>
      <c r="C30584" s="7" t="n">
        <v>28</v>
      </c>
      <c r="D30584" s="20" t="s">
        <v>3</v>
      </c>
      <c r="E30584" s="10" t="n">
        <v>162</v>
      </c>
      <c r="F30584" s="7" t="n">
        <v>3</v>
      </c>
      <c r="G30584" s="7" t="n">
        <v>33129</v>
      </c>
      <c r="H30584" s="20" t="s">
        <v>3</v>
      </c>
      <c r="I30584" s="7" t="n">
        <v>0</v>
      </c>
      <c r="J30584" s="7" t="n">
        <v>1</v>
      </c>
      <c r="K30584" s="7" t="n">
        <v>3</v>
      </c>
      <c r="L30584" s="7" t="n">
        <v>28</v>
      </c>
      <c r="M30584" s="20" t="s">
        <v>3</v>
      </c>
      <c r="N30584" s="10" t="n">
        <v>162</v>
      </c>
      <c r="O30584" s="7" t="n">
        <v>3</v>
      </c>
      <c r="P30584" s="7" t="n">
        <v>33129</v>
      </c>
      <c r="Q30584" s="20" t="s">
        <v>3</v>
      </c>
      <c r="R30584" s="7" t="n">
        <v>0</v>
      </c>
      <c r="S30584" s="7" t="n">
        <v>2</v>
      </c>
      <c r="T30584" s="7" t="n">
        <v>3</v>
      </c>
      <c r="U30584" s="7" t="n">
        <v>9</v>
      </c>
      <c r="V30584" s="7" t="n">
        <v>1</v>
      </c>
      <c r="W30584" s="13" t="n">
        <f t="normal" ca="1">A30594</f>
        <v>0</v>
      </c>
    </row>
    <row r="30585" spans="1:5">
      <c r="A30585" t="s">
        <v>4</v>
      </c>
      <c r="B30585" s="4" t="s">
        <v>5</v>
      </c>
      <c r="C30585" s="4" t="s">
        <v>8</v>
      </c>
      <c r="D30585" s="20" t="s">
        <v>30</v>
      </c>
      <c r="E30585" s="4" t="s">
        <v>5</v>
      </c>
      <c r="F30585" s="4" t="s">
        <v>7</v>
      </c>
      <c r="G30585" s="4" t="s">
        <v>8</v>
      </c>
      <c r="H30585" s="4" t="s">
        <v>8</v>
      </c>
      <c r="I30585" s="4" t="s">
        <v>9</v>
      </c>
      <c r="J30585" s="20" t="s">
        <v>32</v>
      </c>
      <c r="K30585" s="4" t="s">
        <v>8</v>
      </c>
      <c r="L30585" s="4" t="s">
        <v>8</v>
      </c>
      <c r="M30585" s="20" t="s">
        <v>30</v>
      </c>
      <c r="N30585" s="4" t="s">
        <v>5</v>
      </c>
      <c r="O30585" s="4" t="s">
        <v>8</v>
      </c>
      <c r="P30585" s="20" t="s">
        <v>32</v>
      </c>
      <c r="Q30585" s="4" t="s">
        <v>8</v>
      </c>
      <c r="R30585" s="4" t="s">
        <v>14</v>
      </c>
      <c r="S30585" s="4" t="s">
        <v>8</v>
      </c>
      <c r="T30585" s="4" t="s">
        <v>8</v>
      </c>
      <c r="U30585" s="4" t="s">
        <v>8</v>
      </c>
      <c r="V30585" s="20" t="s">
        <v>30</v>
      </c>
      <c r="W30585" s="4" t="s">
        <v>5</v>
      </c>
      <c r="X30585" s="4" t="s">
        <v>8</v>
      </c>
      <c r="Y30585" s="20" t="s">
        <v>32</v>
      </c>
      <c r="Z30585" s="4" t="s">
        <v>8</v>
      </c>
      <c r="AA30585" s="4" t="s">
        <v>14</v>
      </c>
      <c r="AB30585" s="4" t="s">
        <v>8</v>
      </c>
      <c r="AC30585" s="4" t="s">
        <v>8</v>
      </c>
      <c r="AD30585" s="4" t="s">
        <v>8</v>
      </c>
      <c r="AE30585" s="4" t="s">
        <v>12</v>
      </c>
    </row>
    <row r="30586" spans="1:5">
      <c r="A30586" t="n">
        <v>257147</v>
      </c>
      <c r="B30586" s="12" t="n">
        <v>5</v>
      </c>
      <c r="C30586" s="7" t="n">
        <v>28</v>
      </c>
      <c r="D30586" s="20" t="s">
        <v>3</v>
      </c>
      <c r="E30586" s="59" t="n">
        <v>47</v>
      </c>
      <c r="F30586" s="7" t="n">
        <v>61456</v>
      </c>
      <c r="G30586" s="7" t="n">
        <v>2</v>
      </c>
      <c r="H30586" s="7" t="n">
        <v>0</v>
      </c>
      <c r="I30586" s="7" t="s">
        <v>354</v>
      </c>
      <c r="J30586" s="20" t="s">
        <v>3</v>
      </c>
      <c r="K30586" s="7" t="n">
        <v>8</v>
      </c>
      <c r="L30586" s="7" t="n">
        <v>28</v>
      </c>
      <c r="M30586" s="20" t="s">
        <v>3</v>
      </c>
      <c r="N30586" s="53" t="n">
        <v>74</v>
      </c>
      <c r="O30586" s="7" t="n">
        <v>65</v>
      </c>
      <c r="P30586" s="20" t="s">
        <v>3</v>
      </c>
      <c r="Q30586" s="7" t="n">
        <v>0</v>
      </c>
      <c r="R30586" s="7" t="n">
        <v>1</v>
      </c>
      <c r="S30586" s="7" t="n">
        <v>3</v>
      </c>
      <c r="T30586" s="7" t="n">
        <v>9</v>
      </c>
      <c r="U30586" s="7" t="n">
        <v>28</v>
      </c>
      <c r="V30586" s="20" t="s">
        <v>3</v>
      </c>
      <c r="W30586" s="53" t="n">
        <v>74</v>
      </c>
      <c r="X30586" s="7" t="n">
        <v>65</v>
      </c>
      <c r="Y30586" s="20" t="s">
        <v>3</v>
      </c>
      <c r="Z30586" s="7" t="n">
        <v>0</v>
      </c>
      <c r="AA30586" s="7" t="n">
        <v>2</v>
      </c>
      <c r="AB30586" s="7" t="n">
        <v>3</v>
      </c>
      <c r="AC30586" s="7" t="n">
        <v>9</v>
      </c>
      <c r="AD30586" s="7" t="n">
        <v>1</v>
      </c>
      <c r="AE30586" s="13" t="n">
        <f t="normal" ca="1">A30590</f>
        <v>0</v>
      </c>
    </row>
    <row r="30587" spans="1:5">
      <c r="A30587" t="s">
        <v>4</v>
      </c>
      <c r="B30587" s="4" t="s">
        <v>5</v>
      </c>
      <c r="C30587" s="4" t="s">
        <v>7</v>
      </c>
      <c r="D30587" s="4" t="s">
        <v>8</v>
      </c>
      <c r="E30587" s="4" t="s">
        <v>8</v>
      </c>
      <c r="F30587" s="4" t="s">
        <v>9</v>
      </c>
    </row>
    <row r="30588" spans="1:5">
      <c r="A30588" t="n">
        <v>257195</v>
      </c>
      <c r="B30588" s="59" t="n">
        <v>47</v>
      </c>
      <c r="C30588" s="7" t="n">
        <v>61456</v>
      </c>
      <c r="D30588" s="7" t="n">
        <v>0</v>
      </c>
      <c r="E30588" s="7" t="n">
        <v>0</v>
      </c>
      <c r="F30588" s="7" t="s">
        <v>355</v>
      </c>
    </row>
    <row r="30589" spans="1:5">
      <c r="A30589" t="s">
        <v>4</v>
      </c>
      <c r="B30589" s="4" t="s">
        <v>5</v>
      </c>
      <c r="C30589" s="4" t="s">
        <v>8</v>
      </c>
      <c r="D30589" s="4" t="s">
        <v>7</v>
      </c>
      <c r="E30589" s="4" t="s">
        <v>13</v>
      </c>
    </row>
    <row r="30590" spans="1:5">
      <c r="A30590" t="n">
        <v>257208</v>
      </c>
      <c r="B30590" s="27" t="n">
        <v>58</v>
      </c>
      <c r="C30590" s="7" t="n">
        <v>0</v>
      </c>
      <c r="D30590" s="7" t="n">
        <v>300</v>
      </c>
      <c r="E30590" s="7" t="n">
        <v>1</v>
      </c>
    </row>
    <row r="30591" spans="1:5">
      <c r="A30591" t="s">
        <v>4</v>
      </c>
      <c r="B30591" s="4" t="s">
        <v>5</v>
      </c>
      <c r="C30591" s="4" t="s">
        <v>8</v>
      </c>
      <c r="D30591" s="4" t="s">
        <v>7</v>
      </c>
    </row>
    <row r="30592" spans="1:5">
      <c r="A30592" t="n">
        <v>257216</v>
      </c>
      <c r="B30592" s="27" t="n">
        <v>58</v>
      </c>
      <c r="C30592" s="7" t="n">
        <v>255</v>
      </c>
      <c r="D30592" s="7" t="n">
        <v>0</v>
      </c>
    </row>
    <row r="30593" spans="1:31">
      <c r="A30593" t="s">
        <v>4</v>
      </c>
      <c r="B30593" s="4" t="s">
        <v>5</v>
      </c>
      <c r="C30593" s="4" t="s">
        <v>8</v>
      </c>
      <c r="D30593" s="4" t="s">
        <v>8</v>
      </c>
      <c r="E30593" s="4" t="s">
        <v>8</v>
      </c>
      <c r="F30593" s="4" t="s">
        <v>8</v>
      </c>
    </row>
    <row r="30594" spans="1:31">
      <c r="A30594" t="n">
        <v>257220</v>
      </c>
      <c r="B30594" s="11" t="n">
        <v>14</v>
      </c>
      <c r="C30594" s="7" t="n">
        <v>0</v>
      </c>
      <c r="D30594" s="7" t="n">
        <v>0</v>
      </c>
      <c r="E30594" s="7" t="n">
        <v>0</v>
      </c>
      <c r="F30594" s="7" t="n">
        <v>64</v>
      </c>
    </row>
    <row r="30595" spans="1:31">
      <c r="A30595" t="s">
        <v>4</v>
      </c>
      <c r="B30595" s="4" t="s">
        <v>5</v>
      </c>
      <c r="C30595" s="4" t="s">
        <v>8</v>
      </c>
      <c r="D30595" s="4" t="s">
        <v>7</v>
      </c>
    </row>
    <row r="30596" spans="1:31">
      <c r="A30596" t="n">
        <v>257225</v>
      </c>
      <c r="B30596" s="23" t="n">
        <v>22</v>
      </c>
      <c r="C30596" s="7" t="n">
        <v>0</v>
      </c>
      <c r="D30596" s="7" t="n">
        <v>33129</v>
      </c>
    </row>
    <row r="30597" spans="1:31">
      <c r="A30597" t="s">
        <v>4</v>
      </c>
      <c r="B30597" s="4" t="s">
        <v>5</v>
      </c>
      <c r="C30597" s="4" t="s">
        <v>8</v>
      </c>
      <c r="D30597" s="4" t="s">
        <v>7</v>
      </c>
    </row>
    <row r="30598" spans="1:31">
      <c r="A30598" t="n">
        <v>257229</v>
      </c>
      <c r="B30598" s="27" t="n">
        <v>58</v>
      </c>
      <c r="C30598" s="7" t="n">
        <v>5</v>
      </c>
      <c r="D30598" s="7" t="n">
        <v>300</v>
      </c>
    </row>
    <row r="30599" spans="1:31">
      <c r="A30599" t="s">
        <v>4</v>
      </c>
      <c r="B30599" s="4" t="s">
        <v>5</v>
      </c>
      <c r="C30599" s="4" t="s">
        <v>13</v>
      </c>
      <c r="D30599" s="4" t="s">
        <v>7</v>
      </c>
    </row>
    <row r="30600" spans="1:31">
      <c r="A30600" t="n">
        <v>257233</v>
      </c>
      <c r="B30600" s="60" t="n">
        <v>103</v>
      </c>
      <c r="C30600" s="7" t="n">
        <v>0</v>
      </c>
      <c r="D30600" s="7" t="n">
        <v>300</v>
      </c>
    </row>
    <row r="30601" spans="1:31">
      <c r="A30601" t="s">
        <v>4</v>
      </c>
      <c r="B30601" s="4" t="s">
        <v>5</v>
      </c>
      <c r="C30601" s="4" t="s">
        <v>8</v>
      </c>
    </row>
    <row r="30602" spans="1:31">
      <c r="A30602" t="n">
        <v>257240</v>
      </c>
      <c r="B30602" s="61" t="n">
        <v>64</v>
      </c>
      <c r="C30602" s="7" t="n">
        <v>7</v>
      </c>
    </row>
    <row r="30603" spans="1:31">
      <c r="A30603" t="s">
        <v>4</v>
      </c>
      <c r="B30603" s="4" t="s">
        <v>5</v>
      </c>
      <c r="C30603" s="4" t="s">
        <v>8</v>
      </c>
      <c r="D30603" s="4" t="s">
        <v>7</v>
      </c>
    </row>
    <row r="30604" spans="1:31">
      <c r="A30604" t="n">
        <v>257242</v>
      </c>
      <c r="B30604" s="64" t="n">
        <v>72</v>
      </c>
      <c r="C30604" s="7" t="n">
        <v>5</v>
      </c>
      <c r="D30604" s="7" t="n">
        <v>0</v>
      </c>
    </row>
    <row r="30605" spans="1:31">
      <c r="A30605" t="s">
        <v>4</v>
      </c>
      <c r="B30605" s="4" t="s">
        <v>5</v>
      </c>
      <c r="C30605" s="4" t="s">
        <v>8</v>
      </c>
      <c r="D30605" s="20" t="s">
        <v>30</v>
      </c>
      <c r="E30605" s="4" t="s">
        <v>5</v>
      </c>
      <c r="F30605" s="4" t="s">
        <v>8</v>
      </c>
      <c r="G30605" s="4" t="s">
        <v>7</v>
      </c>
      <c r="H30605" s="20" t="s">
        <v>32</v>
      </c>
      <c r="I30605" s="4" t="s">
        <v>8</v>
      </c>
      <c r="J30605" s="4" t="s">
        <v>14</v>
      </c>
      <c r="K30605" s="4" t="s">
        <v>8</v>
      </c>
      <c r="L30605" s="4" t="s">
        <v>8</v>
      </c>
      <c r="M30605" s="4" t="s">
        <v>12</v>
      </c>
    </row>
    <row r="30606" spans="1:31">
      <c r="A30606" t="n">
        <v>257246</v>
      </c>
      <c r="B30606" s="12" t="n">
        <v>5</v>
      </c>
      <c r="C30606" s="7" t="n">
        <v>28</v>
      </c>
      <c r="D30606" s="20" t="s">
        <v>3</v>
      </c>
      <c r="E30606" s="10" t="n">
        <v>162</v>
      </c>
      <c r="F30606" s="7" t="n">
        <v>4</v>
      </c>
      <c r="G30606" s="7" t="n">
        <v>33129</v>
      </c>
      <c r="H30606" s="20" t="s">
        <v>3</v>
      </c>
      <c r="I30606" s="7" t="n">
        <v>0</v>
      </c>
      <c r="J30606" s="7" t="n">
        <v>1</v>
      </c>
      <c r="K30606" s="7" t="n">
        <v>2</v>
      </c>
      <c r="L30606" s="7" t="n">
        <v>1</v>
      </c>
      <c r="M30606" s="13" t="n">
        <f t="normal" ca="1">A30612</f>
        <v>0</v>
      </c>
    </row>
    <row r="30607" spans="1:31">
      <c r="A30607" t="s">
        <v>4</v>
      </c>
      <c r="B30607" s="4" t="s">
        <v>5</v>
      </c>
      <c r="C30607" s="4" t="s">
        <v>8</v>
      </c>
      <c r="D30607" s="4" t="s">
        <v>9</v>
      </c>
    </row>
    <row r="30608" spans="1:31">
      <c r="A30608" t="n">
        <v>257263</v>
      </c>
      <c r="B30608" s="9" t="n">
        <v>2</v>
      </c>
      <c r="C30608" s="7" t="n">
        <v>10</v>
      </c>
      <c r="D30608" s="7" t="s">
        <v>356</v>
      </c>
    </row>
    <row r="30609" spans="1:13">
      <c r="A30609" t="s">
        <v>4</v>
      </c>
      <c r="B30609" s="4" t="s">
        <v>5</v>
      </c>
      <c r="C30609" s="4" t="s">
        <v>7</v>
      </c>
    </row>
    <row r="30610" spans="1:13">
      <c r="A30610" t="n">
        <v>257280</v>
      </c>
      <c r="B30610" s="25" t="n">
        <v>16</v>
      </c>
      <c r="C30610" s="7" t="n">
        <v>0</v>
      </c>
    </row>
    <row r="30611" spans="1:13">
      <c r="A30611" t="s">
        <v>4</v>
      </c>
      <c r="B30611" s="4" t="s">
        <v>5</v>
      </c>
      <c r="C30611" s="4" t="s">
        <v>7</v>
      </c>
      <c r="D30611" s="4" t="s">
        <v>8</v>
      </c>
      <c r="E30611" s="4" t="s">
        <v>8</v>
      </c>
      <c r="F30611" s="4" t="s">
        <v>9</v>
      </c>
    </row>
    <row r="30612" spans="1:13">
      <c r="A30612" t="n">
        <v>257283</v>
      </c>
      <c r="B30612" s="22" t="n">
        <v>20</v>
      </c>
      <c r="C30612" s="7" t="n">
        <v>0</v>
      </c>
      <c r="D30612" s="7" t="n">
        <v>3</v>
      </c>
      <c r="E30612" s="7" t="n">
        <v>10</v>
      </c>
      <c r="F30612" s="7" t="s">
        <v>96</v>
      </c>
    </row>
    <row r="30613" spans="1:13">
      <c r="A30613" t="s">
        <v>4</v>
      </c>
      <c r="B30613" s="4" t="s">
        <v>5</v>
      </c>
      <c r="C30613" s="4" t="s">
        <v>7</v>
      </c>
    </row>
    <row r="30614" spans="1:13">
      <c r="A30614" t="n">
        <v>257301</v>
      </c>
      <c r="B30614" s="25" t="n">
        <v>16</v>
      </c>
      <c r="C30614" s="7" t="n">
        <v>0</v>
      </c>
    </row>
    <row r="30615" spans="1:13">
      <c r="A30615" t="s">
        <v>4</v>
      </c>
      <c r="B30615" s="4" t="s">
        <v>5</v>
      </c>
      <c r="C30615" s="4" t="s">
        <v>7</v>
      </c>
      <c r="D30615" s="4" t="s">
        <v>8</v>
      </c>
      <c r="E30615" s="4" t="s">
        <v>8</v>
      </c>
      <c r="F30615" s="4" t="s">
        <v>9</v>
      </c>
    </row>
    <row r="30616" spans="1:13">
      <c r="A30616" t="n">
        <v>257304</v>
      </c>
      <c r="B30616" s="22" t="n">
        <v>20</v>
      </c>
      <c r="C30616" s="7" t="n">
        <v>13</v>
      </c>
      <c r="D30616" s="7" t="n">
        <v>3</v>
      </c>
      <c r="E30616" s="7" t="n">
        <v>10</v>
      </c>
      <c r="F30616" s="7" t="s">
        <v>96</v>
      </c>
    </row>
    <row r="30617" spans="1:13">
      <c r="A30617" t="s">
        <v>4</v>
      </c>
      <c r="B30617" s="4" t="s">
        <v>5</v>
      </c>
      <c r="C30617" s="4" t="s">
        <v>7</v>
      </c>
    </row>
    <row r="30618" spans="1:13">
      <c r="A30618" t="n">
        <v>257322</v>
      </c>
      <c r="B30618" s="25" t="n">
        <v>16</v>
      </c>
      <c r="C30618" s="7" t="n">
        <v>0</v>
      </c>
    </row>
    <row r="30619" spans="1:13">
      <c r="A30619" t="s">
        <v>4</v>
      </c>
      <c r="B30619" s="4" t="s">
        <v>5</v>
      </c>
      <c r="C30619" s="4" t="s">
        <v>8</v>
      </c>
      <c r="D30619" s="4" t="s">
        <v>7</v>
      </c>
      <c r="E30619" s="4" t="s">
        <v>8</v>
      </c>
      <c r="F30619" s="4" t="s">
        <v>9</v>
      </c>
      <c r="G30619" s="4" t="s">
        <v>9</v>
      </c>
      <c r="H30619" s="4" t="s">
        <v>9</v>
      </c>
      <c r="I30619" s="4" t="s">
        <v>9</v>
      </c>
      <c r="J30619" s="4" t="s">
        <v>9</v>
      </c>
      <c r="K30619" s="4" t="s">
        <v>9</v>
      </c>
      <c r="L30619" s="4" t="s">
        <v>9</v>
      </c>
      <c r="M30619" s="4" t="s">
        <v>9</v>
      </c>
      <c r="N30619" s="4" t="s">
        <v>9</v>
      </c>
      <c r="O30619" s="4" t="s">
        <v>9</v>
      </c>
      <c r="P30619" s="4" t="s">
        <v>9</v>
      </c>
      <c r="Q30619" s="4" t="s">
        <v>9</v>
      </c>
      <c r="R30619" s="4" t="s">
        <v>9</v>
      </c>
      <c r="S30619" s="4" t="s">
        <v>9</v>
      </c>
      <c r="T30619" s="4" t="s">
        <v>9</v>
      </c>
      <c r="U30619" s="4" t="s">
        <v>9</v>
      </c>
    </row>
    <row r="30620" spans="1:13">
      <c r="A30620" t="n">
        <v>257325</v>
      </c>
      <c r="B30620" s="51" t="n">
        <v>36</v>
      </c>
      <c r="C30620" s="7" t="n">
        <v>8</v>
      </c>
      <c r="D30620" s="7" t="n">
        <v>0</v>
      </c>
      <c r="E30620" s="7" t="n">
        <v>0</v>
      </c>
      <c r="F30620" s="7" t="s">
        <v>1482</v>
      </c>
      <c r="G30620" s="7" t="s">
        <v>15</v>
      </c>
      <c r="H30620" s="7" t="s">
        <v>15</v>
      </c>
      <c r="I30620" s="7" t="s">
        <v>15</v>
      </c>
      <c r="J30620" s="7" t="s">
        <v>15</v>
      </c>
      <c r="K30620" s="7" t="s">
        <v>15</v>
      </c>
      <c r="L30620" s="7" t="s">
        <v>15</v>
      </c>
      <c r="M30620" s="7" t="s">
        <v>15</v>
      </c>
      <c r="N30620" s="7" t="s">
        <v>15</v>
      </c>
      <c r="O30620" s="7" t="s">
        <v>15</v>
      </c>
      <c r="P30620" s="7" t="s">
        <v>15</v>
      </c>
      <c r="Q30620" s="7" t="s">
        <v>15</v>
      </c>
      <c r="R30620" s="7" t="s">
        <v>15</v>
      </c>
      <c r="S30620" s="7" t="s">
        <v>15</v>
      </c>
      <c r="T30620" s="7" t="s">
        <v>15</v>
      </c>
      <c r="U30620" s="7" t="s">
        <v>15</v>
      </c>
    </row>
    <row r="30621" spans="1:13">
      <c r="A30621" t="s">
        <v>4</v>
      </c>
      <c r="B30621" s="4" t="s">
        <v>5</v>
      </c>
      <c r="C30621" s="4" t="s">
        <v>8</v>
      </c>
    </row>
    <row r="30622" spans="1:13">
      <c r="A30622" t="n">
        <v>257361</v>
      </c>
      <c r="B30622" s="69" t="n">
        <v>116</v>
      </c>
      <c r="C30622" s="7" t="n">
        <v>0</v>
      </c>
    </row>
    <row r="30623" spans="1:13">
      <c r="A30623" t="s">
        <v>4</v>
      </c>
      <c r="B30623" s="4" t="s">
        <v>5</v>
      </c>
      <c r="C30623" s="4" t="s">
        <v>8</v>
      </c>
      <c r="D30623" s="4" t="s">
        <v>7</v>
      </c>
    </row>
    <row r="30624" spans="1:13">
      <c r="A30624" t="n">
        <v>257363</v>
      </c>
      <c r="B30624" s="69" t="n">
        <v>116</v>
      </c>
      <c r="C30624" s="7" t="n">
        <v>2</v>
      </c>
      <c r="D30624" s="7" t="n">
        <v>1</v>
      </c>
    </row>
    <row r="30625" spans="1:21">
      <c r="A30625" t="s">
        <v>4</v>
      </c>
      <c r="B30625" s="4" t="s">
        <v>5</v>
      </c>
      <c r="C30625" s="4" t="s">
        <v>8</v>
      </c>
      <c r="D30625" s="4" t="s">
        <v>14</v>
      </c>
    </row>
    <row r="30626" spans="1:21">
      <c r="A30626" t="n">
        <v>257367</v>
      </c>
      <c r="B30626" s="69" t="n">
        <v>116</v>
      </c>
      <c r="C30626" s="7" t="n">
        <v>5</v>
      </c>
      <c r="D30626" s="7" t="n">
        <v>1106247680</v>
      </c>
    </row>
    <row r="30627" spans="1:21">
      <c r="A30627" t="s">
        <v>4</v>
      </c>
      <c r="B30627" s="4" t="s">
        <v>5</v>
      </c>
      <c r="C30627" s="4" t="s">
        <v>8</v>
      </c>
      <c r="D30627" s="4" t="s">
        <v>7</v>
      </c>
    </row>
    <row r="30628" spans="1:21">
      <c r="A30628" t="n">
        <v>257373</v>
      </c>
      <c r="B30628" s="69" t="n">
        <v>116</v>
      </c>
      <c r="C30628" s="7" t="n">
        <v>6</v>
      </c>
      <c r="D30628" s="7" t="n">
        <v>1</v>
      </c>
    </row>
    <row r="30629" spans="1:21">
      <c r="A30629" t="s">
        <v>4</v>
      </c>
      <c r="B30629" s="4" t="s">
        <v>5</v>
      </c>
      <c r="C30629" s="4" t="s">
        <v>7</v>
      </c>
      <c r="D30629" s="4" t="s">
        <v>13</v>
      </c>
      <c r="E30629" s="4" t="s">
        <v>13</v>
      </c>
      <c r="F30629" s="4" t="s">
        <v>13</v>
      </c>
      <c r="G30629" s="4" t="s">
        <v>13</v>
      </c>
    </row>
    <row r="30630" spans="1:21">
      <c r="A30630" t="n">
        <v>257377</v>
      </c>
      <c r="B30630" s="46" t="n">
        <v>46</v>
      </c>
      <c r="C30630" s="7" t="n">
        <v>0</v>
      </c>
      <c r="D30630" s="7" t="n">
        <v>-5.09000015258789</v>
      </c>
      <c r="E30630" s="7" t="n">
        <v>2</v>
      </c>
      <c r="F30630" s="7" t="n">
        <v>33.0099983215332</v>
      </c>
      <c r="G30630" s="7" t="n">
        <v>222.199996948242</v>
      </c>
    </row>
    <row r="30631" spans="1:21">
      <c r="A30631" t="s">
        <v>4</v>
      </c>
      <c r="B30631" s="4" t="s">
        <v>5</v>
      </c>
      <c r="C30631" s="4" t="s">
        <v>7</v>
      </c>
      <c r="D30631" s="4" t="s">
        <v>13</v>
      </c>
      <c r="E30631" s="4" t="s">
        <v>13</v>
      </c>
      <c r="F30631" s="4" t="s">
        <v>13</v>
      </c>
      <c r="G30631" s="4" t="s">
        <v>13</v>
      </c>
    </row>
    <row r="30632" spans="1:21">
      <c r="A30632" t="n">
        <v>257396</v>
      </c>
      <c r="B30632" s="46" t="n">
        <v>46</v>
      </c>
      <c r="C30632" s="7" t="n">
        <v>13</v>
      </c>
      <c r="D30632" s="7" t="n">
        <v>-6.3899998664856</v>
      </c>
      <c r="E30632" s="7" t="n">
        <v>2</v>
      </c>
      <c r="F30632" s="7" t="n">
        <v>35.3300018310547</v>
      </c>
      <c r="G30632" s="7" t="n">
        <v>130.600006103516</v>
      </c>
    </row>
    <row r="30633" spans="1:21">
      <c r="A30633" t="s">
        <v>4</v>
      </c>
      <c r="B30633" s="4" t="s">
        <v>5</v>
      </c>
      <c r="C30633" s="4" t="s">
        <v>7</v>
      </c>
      <c r="D30633" s="4" t="s">
        <v>8</v>
      </c>
      <c r="E30633" s="4" t="s">
        <v>9</v>
      </c>
      <c r="F30633" s="4" t="s">
        <v>13</v>
      </c>
      <c r="G30633" s="4" t="s">
        <v>13</v>
      </c>
      <c r="H30633" s="4" t="s">
        <v>13</v>
      </c>
    </row>
    <row r="30634" spans="1:21">
      <c r="A30634" t="n">
        <v>257415</v>
      </c>
      <c r="B30634" s="52" t="n">
        <v>48</v>
      </c>
      <c r="C30634" s="7" t="n">
        <v>0</v>
      </c>
      <c r="D30634" s="7" t="n">
        <v>0</v>
      </c>
      <c r="E30634" s="7" t="s">
        <v>1482</v>
      </c>
      <c r="F30634" s="7" t="n">
        <v>-1</v>
      </c>
      <c r="G30634" s="7" t="n">
        <v>1</v>
      </c>
      <c r="H30634" s="7" t="n">
        <v>1.40129846432482e-45</v>
      </c>
    </row>
    <row r="30635" spans="1:21">
      <c r="A30635" t="s">
        <v>4</v>
      </c>
      <c r="B30635" s="4" t="s">
        <v>5</v>
      </c>
      <c r="C30635" s="4" t="s">
        <v>7</v>
      </c>
      <c r="D30635" s="4" t="s">
        <v>14</v>
      </c>
    </row>
    <row r="30636" spans="1:21">
      <c r="A30636" t="n">
        <v>257447</v>
      </c>
      <c r="B30636" s="43" t="n">
        <v>44</v>
      </c>
      <c r="C30636" s="7" t="n">
        <v>33</v>
      </c>
      <c r="D30636" s="7" t="n">
        <v>128</v>
      </c>
    </row>
    <row r="30637" spans="1:21">
      <c r="A30637" t="s">
        <v>4</v>
      </c>
      <c r="B30637" s="4" t="s">
        <v>5</v>
      </c>
      <c r="C30637" s="4" t="s">
        <v>7</v>
      </c>
      <c r="D30637" s="4" t="s">
        <v>8</v>
      </c>
      <c r="E30637" s="4" t="s">
        <v>8</v>
      </c>
      <c r="F30637" s="4" t="s">
        <v>9</v>
      </c>
    </row>
    <row r="30638" spans="1:21">
      <c r="A30638" t="n">
        <v>257454</v>
      </c>
      <c r="B30638" s="22" t="n">
        <v>20</v>
      </c>
      <c r="C30638" s="7" t="n">
        <v>33</v>
      </c>
      <c r="D30638" s="7" t="n">
        <v>3</v>
      </c>
      <c r="E30638" s="7" t="n">
        <v>10</v>
      </c>
      <c r="F30638" s="7" t="s">
        <v>96</v>
      </c>
    </row>
    <row r="30639" spans="1:21">
      <c r="A30639" t="s">
        <v>4</v>
      </c>
      <c r="B30639" s="4" t="s">
        <v>5</v>
      </c>
      <c r="C30639" s="4" t="s">
        <v>7</v>
      </c>
    </row>
    <row r="30640" spans="1:21">
      <c r="A30640" t="n">
        <v>257472</v>
      </c>
      <c r="B30640" s="25" t="n">
        <v>16</v>
      </c>
      <c r="C30640" s="7" t="n">
        <v>0</v>
      </c>
    </row>
    <row r="30641" spans="1:8">
      <c r="A30641" t="s">
        <v>4</v>
      </c>
      <c r="B30641" s="4" t="s">
        <v>5</v>
      </c>
      <c r="C30641" s="4" t="s">
        <v>8</v>
      </c>
      <c r="D30641" s="4" t="s">
        <v>14</v>
      </c>
      <c r="E30641" s="4" t="s">
        <v>7</v>
      </c>
      <c r="F30641" s="4" t="s">
        <v>9</v>
      </c>
      <c r="G30641" s="4" t="s">
        <v>9</v>
      </c>
      <c r="H30641" s="4" t="s">
        <v>14</v>
      </c>
    </row>
    <row r="30642" spans="1:8">
      <c r="A30642" t="n">
        <v>257475</v>
      </c>
      <c r="B30642" s="38" t="n">
        <v>175</v>
      </c>
      <c r="C30642" s="7" t="n">
        <v>0</v>
      </c>
      <c r="D30642" s="7" t="n">
        <v>0</v>
      </c>
      <c r="E30642" s="7" t="n">
        <v>33</v>
      </c>
      <c r="F30642" s="7" t="s">
        <v>70</v>
      </c>
      <c r="G30642" s="7" t="s">
        <v>71</v>
      </c>
      <c r="H30642" s="7" t="n">
        <v>50</v>
      </c>
    </row>
    <row r="30643" spans="1:8">
      <c r="A30643" t="s">
        <v>4</v>
      </c>
      <c r="B30643" s="4" t="s">
        <v>5</v>
      </c>
      <c r="C30643" s="4" t="s">
        <v>8</v>
      </c>
      <c r="D30643" s="4" t="s">
        <v>14</v>
      </c>
      <c r="E30643" s="4" t="s">
        <v>14</v>
      </c>
      <c r="F30643" s="4" t="s">
        <v>14</v>
      </c>
      <c r="G30643" s="4" t="s">
        <v>14</v>
      </c>
      <c r="H30643" s="4" t="s">
        <v>14</v>
      </c>
      <c r="I30643" s="4" t="s">
        <v>14</v>
      </c>
      <c r="J30643" s="4" t="s">
        <v>14</v>
      </c>
      <c r="K30643" s="4" t="s">
        <v>14</v>
      </c>
    </row>
    <row r="30644" spans="1:8">
      <c r="A30644" t="n">
        <v>257505</v>
      </c>
      <c r="B30644" s="38" t="n">
        <v>175</v>
      </c>
      <c r="C30644" s="7" t="n">
        <v>1</v>
      </c>
      <c r="D30644" s="7" t="n">
        <v>0</v>
      </c>
      <c r="E30644" s="7" t="n">
        <v>0</v>
      </c>
      <c r="F30644" s="7" t="n">
        <v>0</v>
      </c>
      <c r="G30644" s="7" t="n">
        <v>0</v>
      </c>
      <c r="H30644" s="7" t="n">
        <v>0</v>
      </c>
      <c r="I30644" s="7" t="n">
        <v>1092616192</v>
      </c>
      <c r="J30644" s="7" t="n">
        <v>0</v>
      </c>
      <c r="K30644" s="7" t="n">
        <v>1092616192</v>
      </c>
    </row>
    <row r="30645" spans="1:8">
      <c r="A30645" t="s">
        <v>4</v>
      </c>
      <c r="B30645" s="4" t="s">
        <v>5</v>
      </c>
      <c r="C30645" s="4" t="s">
        <v>8</v>
      </c>
      <c r="D30645" s="4" t="s">
        <v>14</v>
      </c>
      <c r="E30645" s="4" t="s">
        <v>14</v>
      </c>
      <c r="F30645" s="4" t="s">
        <v>14</v>
      </c>
      <c r="G30645" s="4" t="s">
        <v>14</v>
      </c>
    </row>
    <row r="30646" spans="1:8">
      <c r="A30646" t="n">
        <v>257539</v>
      </c>
      <c r="B30646" s="38" t="n">
        <v>175</v>
      </c>
      <c r="C30646" s="7" t="n">
        <v>2</v>
      </c>
      <c r="D30646" s="7" t="n">
        <v>0</v>
      </c>
      <c r="E30646" s="7" t="n">
        <v>-1062249431</v>
      </c>
      <c r="F30646" s="7" t="n">
        <v>1077936128</v>
      </c>
      <c r="G30646" s="7" t="n">
        <v>1107301499</v>
      </c>
    </row>
    <row r="30647" spans="1:8">
      <c r="A30647" t="s">
        <v>4</v>
      </c>
      <c r="B30647" s="4" t="s">
        <v>5</v>
      </c>
      <c r="C30647" s="4" t="s">
        <v>8</v>
      </c>
      <c r="D30647" s="4" t="s">
        <v>8</v>
      </c>
      <c r="E30647" s="4" t="s">
        <v>13</v>
      </c>
      <c r="F30647" s="4" t="s">
        <v>13</v>
      </c>
      <c r="G30647" s="4" t="s">
        <v>13</v>
      </c>
      <c r="H30647" s="4" t="s">
        <v>7</v>
      </c>
    </row>
    <row r="30648" spans="1:8">
      <c r="A30648" t="n">
        <v>257557</v>
      </c>
      <c r="B30648" s="31" t="n">
        <v>45</v>
      </c>
      <c r="C30648" s="7" t="n">
        <v>2</v>
      </c>
      <c r="D30648" s="7" t="n">
        <v>3</v>
      </c>
      <c r="E30648" s="7" t="n">
        <v>-5.44000005722046</v>
      </c>
      <c r="F30648" s="7" t="n">
        <v>3.1800000667572</v>
      </c>
      <c r="G30648" s="7" t="n">
        <v>32.4500007629395</v>
      </c>
      <c r="H30648" s="7" t="n">
        <v>0</v>
      </c>
    </row>
    <row r="30649" spans="1:8">
      <c r="A30649" t="s">
        <v>4</v>
      </c>
      <c r="B30649" s="4" t="s">
        <v>5</v>
      </c>
      <c r="C30649" s="4" t="s">
        <v>8</v>
      </c>
      <c r="D30649" s="4" t="s">
        <v>8</v>
      </c>
      <c r="E30649" s="4" t="s">
        <v>13</v>
      </c>
      <c r="F30649" s="4" t="s">
        <v>13</v>
      </c>
      <c r="G30649" s="4" t="s">
        <v>13</v>
      </c>
      <c r="H30649" s="4" t="s">
        <v>7</v>
      </c>
      <c r="I30649" s="4" t="s">
        <v>8</v>
      </c>
    </row>
    <row r="30650" spans="1:8">
      <c r="A30650" t="n">
        <v>257574</v>
      </c>
      <c r="B30650" s="31" t="n">
        <v>45</v>
      </c>
      <c r="C30650" s="7" t="n">
        <v>4</v>
      </c>
      <c r="D30650" s="7" t="n">
        <v>3</v>
      </c>
      <c r="E30650" s="7" t="n">
        <v>14.5100002288818</v>
      </c>
      <c r="F30650" s="7" t="n">
        <v>85.3600006103516</v>
      </c>
      <c r="G30650" s="7" t="n">
        <v>358</v>
      </c>
      <c r="H30650" s="7" t="n">
        <v>0</v>
      </c>
      <c r="I30650" s="7" t="n">
        <v>0</v>
      </c>
    </row>
    <row r="30651" spans="1:8">
      <c r="A30651" t="s">
        <v>4</v>
      </c>
      <c r="B30651" s="4" t="s">
        <v>5</v>
      </c>
      <c r="C30651" s="4" t="s">
        <v>8</v>
      </c>
      <c r="D30651" s="4" t="s">
        <v>8</v>
      </c>
      <c r="E30651" s="4" t="s">
        <v>13</v>
      </c>
      <c r="F30651" s="4" t="s">
        <v>7</v>
      </c>
    </row>
    <row r="30652" spans="1:8">
      <c r="A30652" t="n">
        <v>257592</v>
      </c>
      <c r="B30652" s="31" t="n">
        <v>45</v>
      </c>
      <c r="C30652" s="7" t="n">
        <v>11</v>
      </c>
      <c r="D30652" s="7" t="n">
        <v>3</v>
      </c>
      <c r="E30652" s="7" t="n">
        <v>34</v>
      </c>
      <c r="F30652" s="7" t="n">
        <v>0</v>
      </c>
    </row>
    <row r="30653" spans="1:8">
      <c r="A30653" t="s">
        <v>4</v>
      </c>
      <c r="B30653" s="4" t="s">
        <v>5</v>
      </c>
      <c r="C30653" s="4" t="s">
        <v>8</v>
      </c>
      <c r="D30653" s="4" t="s">
        <v>8</v>
      </c>
      <c r="E30653" s="4" t="s">
        <v>13</v>
      </c>
      <c r="F30653" s="4" t="s">
        <v>7</v>
      </c>
    </row>
    <row r="30654" spans="1:8">
      <c r="A30654" t="n">
        <v>257601</v>
      </c>
      <c r="B30654" s="31" t="n">
        <v>45</v>
      </c>
      <c r="C30654" s="7" t="n">
        <v>5</v>
      </c>
      <c r="D30654" s="7" t="n">
        <v>3</v>
      </c>
      <c r="E30654" s="7" t="n">
        <v>2.79999995231628</v>
      </c>
      <c r="F30654" s="7" t="n">
        <v>0</v>
      </c>
    </row>
    <row r="30655" spans="1:8">
      <c r="A30655" t="s">
        <v>4</v>
      </c>
      <c r="B30655" s="4" t="s">
        <v>5</v>
      </c>
      <c r="C30655" s="4" t="s">
        <v>8</v>
      </c>
      <c r="D30655" s="4" t="s">
        <v>8</v>
      </c>
      <c r="E30655" s="4" t="s">
        <v>13</v>
      </c>
      <c r="F30655" s="4" t="s">
        <v>7</v>
      </c>
    </row>
    <row r="30656" spans="1:8">
      <c r="A30656" t="n">
        <v>257610</v>
      </c>
      <c r="B30656" s="31" t="n">
        <v>45</v>
      </c>
      <c r="C30656" s="7" t="n">
        <v>5</v>
      </c>
      <c r="D30656" s="7" t="n">
        <v>3</v>
      </c>
      <c r="E30656" s="7" t="n">
        <v>2.40000009536743</v>
      </c>
      <c r="F30656" s="7" t="n">
        <v>2000</v>
      </c>
    </row>
    <row r="30657" spans="1:11">
      <c r="A30657" t="s">
        <v>4</v>
      </c>
      <c r="B30657" s="4" t="s">
        <v>5</v>
      </c>
      <c r="C30657" s="4" t="s">
        <v>8</v>
      </c>
      <c r="D30657" s="4" t="s">
        <v>7</v>
      </c>
      <c r="E30657" s="4" t="s">
        <v>13</v>
      </c>
    </row>
    <row r="30658" spans="1:11">
      <c r="A30658" t="n">
        <v>257619</v>
      </c>
      <c r="B30658" s="27" t="n">
        <v>58</v>
      </c>
      <c r="C30658" s="7" t="n">
        <v>100</v>
      </c>
      <c r="D30658" s="7" t="n">
        <v>1000</v>
      </c>
      <c r="E30658" s="7" t="n">
        <v>1</v>
      </c>
    </row>
    <row r="30659" spans="1:11">
      <c r="A30659" t="s">
        <v>4</v>
      </c>
      <c r="B30659" s="4" t="s">
        <v>5</v>
      </c>
      <c r="C30659" s="4" t="s">
        <v>8</v>
      </c>
      <c r="D30659" s="4" t="s">
        <v>7</v>
      </c>
    </row>
    <row r="30660" spans="1:11">
      <c r="A30660" t="n">
        <v>257627</v>
      </c>
      <c r="B30660" s="27" t="n">
        <v>58</v>
      </c>
      <c r="C30660" s="7" t="n">
        <v>255</v>
      </c>
      <c r="D30660" s="7" t="n">
        <v>0</v>
      </c>
    </row>
    <row r="30661" spans="1:11">
      <c r="A30661" t="s">
        <v>4</v>
      </c>
      <c r="B30661" s="4" t="s">
        <v>5</v>
      </c>
      <c r="C30661" s="4" t="s">
        <v>8</v>
      </c>
      <c r="D30661" s="4" t="s">
        <v>7</v>
      </c>
    </row>
    <row r="30662" spans="1:11">
      <c r="A30662" t="n">
        <v>257631</v>
      </c>
      <c r="B30662" s="31" t="n">
        <v>45</v>
      </c>
      <c r="C30662" s="7" t="n">
        <v>7</v>
      </c>
      <c r="D30662" s="7" t="n">
        <v>255</v>
      </c>
    </row>
    <row r="30663" spans="1:11">
      <c r="A30663" t="s">
        <v>4</v>
      </c>
      <c r="B30663" s="4" t="s">
        <v>5</v>
      </c>
      <c r="C30663" s="4" t="s">
        <v>8</v>
      </c>
      <c r="D30663" s="4" t="s">
        <v>7</v>
      </c>
      <c r="E30663" s="4" t="s">
        <v>7</v>
      </c>
      <c r="F30663" s="4" t="s">
        <v>8</v>
      </c>
    </row>
    <row r="30664" spans="1:11">
      <c r="A30664" t="n">
        <v>257635</v>
      </c>
      <c r="B30664" s="37" t="n">
        <v>25</v>
      </c>
      <c r="C30664" s="7" t="n">
        <v>1</v>
      </c>
      <c r="D30664" s="7" t="n">
        <v>160</v>
      </c>
      <c r="E30664" s="7" t="n">
        <v>570</v>
      </c>
      <c r="F30664" s="7" t="n">
        <v>1</v>
      </c>
    </row>
    <row r="30665" spans="1:11">
      <c r="A30665" t="s">
        <v>4</v>
      </c>
      <c r="B30665" s="4" t="s">
        <v>5</v>
      </c>
      <c r="C30665" s="4" t="s">
        <v>8</v>
      </c>
      <c r="D30665" s="4" t="s">
        <v>7</v>
      </c>
      <c r="E30665" s="4" t="s">
        <v>9</v>
      </c>
    </row>
    <row r="30666" spans="1:11">
      <c r="A30666" t="n">
        <v>257642</v>
      </c>
      <c r="B30666" s="39" t="n">
        <v>51</v>
      </c>
      <c r="C30666" s="7" t="n">
        <v>4</v>
      </c>
      <c r="D30666" s="7" t="n">
        <v>0</v>
      </c>
      <c r="E30666" s="7" t="s">
        <v>85</v>
      </c>
    </row>
    <row r="30667" spans="1:11">
      <c r="A30667" t="s">
        <v>4</v>
      </c>
      <c r="B30667" s="4" t="s">
        <v>5</v>
      </c>
      <c r="C30667" s="4" t="s">
        <v>7</v>
      </c>
    </row>
    <row r="30668" spans="1:11">
      <c r="A30668" t="n">
        <v>257656</v>
      </c>
      <c r="B30668" s="25" t="n">
        <v>16</v>
      </c>
      <c r="C30668" s="7" t="n">
        <v>0</v>
      </c>
    </row>
    <row r="30669" spans="1:11">
      <c r="A30669" t="s">
        <v>4</v>
      </c>
      <c r="B30669" s="4" t="s">
        <v>5</v>
      </c>
      <c r="C30669" s="4" t="s">
        <v>7</v>
      </c>
      <c r="D30669" s="4" t="s">
        <v>8</v>
      </c>
      <c r="E30669" s="4" t="s">
        <v>14</v>
      </c>
      <c r="F30669" s="4" t="s">
        <v>74</v>
      </c>
      <c r="G30669" s="4" t="s">
        <v>8</v>
      </c>
      <c r="H30669" s="4" t="s">
        <v>8</v>
      </c>
      <c r="I30669" s="4" t="s">
        <v>8</v>
      </c>
      <c r="J30669" s="4" t="s">
        <v>14</v>
      </c>
      <c r="K30669" s="4" t="s">
        <v>74</v>
      </c>
      <c r="L30669" s="4" t="s">
        <v>8</v>
      </c>
      <c r="M30669" s="4" t="s">
        <v>8</v>
      </c>
    </row>
    <row r="30670" spans="1:11">
      <c r="A30670" t="n">
        <v>257659</v>
      </c>
      <c r="B30670" s="40" t="n">
        <v>26</v>
      </c>
      <c r="C30670" s="7" t="n">
        <v>0</v>
      </c>
      <c r="D30670" s="7" t="n">
        <v>17</v>
      </c>
      <c r="E30670" s="7" t="n">
        <v>62614</v>
      </c>
      <c r="F30670" s="7" t="s">
        <v>1483</v>
      </c>
      <c r="G30670" s="7" t="n">
        <v>2</v>
      </c>
      <c r="H30670" s="7" t="n">
        <v>3</v>
      </c>
      <c r="I30670" s="7" t="n">
        <v>17</v>
      </c>
      <c r="J30670" s="7" t="n">
        <v>62615</v>
      </c>
      <c r="K30670" s="7" t="s">
        <v>1484</v>
      </c>
      <c r="L30670" s="7" t="n">
        <v>2</v>
      </c>
      <c r="M30670" s="7" t="n">
        <v>0</v>
      </c>
    </row>
    <row r="30671" spans="1:11">
      <c r="A30671" t="s">
        <v>4</v>
      </c>
      <c r="B30671" s="4" t="s">
        <v>5</v>
      </c>
      <c r="C30671" s="4" t="s">
        <v>8</v>
      </c>
      <c r="D30671" s="4" t="s">
        <v>7</v>
      </c>
      <c r="E30671" s="4" t="s">
        <v>13</v>
      </c>
      <c r="F30671" s="4" t="s">
        <v>7</v>
      </c>
      <c r="G30671" s="4" t="s">
        <v>14</v>
      </c>
      <c r="H30671" s="4" t="s">
        <v>14</v>
      </c>
      <c r="I30671" s="4" t="s">
        <v>7</v>
      </c>
      <c r="J30671" s="4" t="s">
        <v>7</v>
      </c>
      <c r="K30671" s="4" t="s">
        <v>14</v>
      </c>
      <c r="L30671" s="4" t="s">
        <v>14</v>
      </c>
      <c r="M30671" s="4" t="s">
        <v>14</v>
      </c>
      <c r="N30671" s="4" t="s">
        <v>14</v>
      </c>
      <c r="O30671" s="4" t="s">
        <v>9</v>
      </c>
    </row>
    <row r="30672" spans="1:11">
      <c r="A30672" t="n">
        <v>257845</v>
      </c>
      <c r="B30672" s="16" t="n">
        <v>50</v>
      </c>
      <c r="C30672" s="7" t="n">
        <v>0</v>
      </c>
      <c r="D30672" s="7" t="n">
        <v>4536</v>
      </c>
      <c r="E30672" s="7" t="n">
        <v>0.800000011920929</v>
      </c>
      <c r="F30672" s="7" t="n">
        <v>0</v>
      </c>
      <c r="G30672" s="7" t="n">
        <v>0</v>
      </c>
      <c r="H30672" s="7" t="n">
        <v>0</v>
      </c>
      <c r="I30672" s="7" t="n">
        <v>0</v>
      </c>
      <c r="J30672" s="7" t="n">
        <v>65533</v>
      </c>
      <c r="K30672" s="7" t="n">
        <v>0</v>
      </c>
      <c r="L30672" s="7" t="n">
        <v>0</v>
      </c>
      <c r="M30672" s="7" t="n">
        <v>0</v>
      </c>
      <c r="N30672" s="7" t="n">
        <v>0</v>
      </c>
      <c r="O30672" s="7" t="s">
        <v>15</v>
      </c>
    </row>
    <row r="30673" spans="1:15">
      <c r="A30673" t="s">
        <v>4</v>
      </c>
      <c r="B30673" s="4" t="s">
        <v>5</v>
      </c>
    </row>
    <row r="30674" spans="1:15">
      <c r="A30674" t="n">
        <v>257884</v>
      </c>
      <c r="B30674" s="41" t="n">
        <v>28</v>
      </c>
    </row>
    <row r="30675" spans="1:15">
      <c r="A30675" t="s">
        <v>4</v>
      </c>
      <c r="B30675" s="4" t="s">
        <v>5</v>
      </c>
      <c r="C30675" s="4" t="s">
        <v>7</v>
      </c>
    </row>
    <row r="30676" spans="1:15">
      <c r="A30676" t="n">
        <v>257885</v>
      </c>
      <c r="B30676" s="25" t="n">
        <v>16</v>
      </c>
      <c r="C30676" s="7" t="n">
        <v>1000</v>
      </c>
    </row>
    <row r="30677" spans="1:15">
      <c r="A30677" t="s">
        <v>4</v>
      </c>
      <c r="B30677" s="4" t="s">
        <v>5</v>
      </c>
      <c r="C30677" s="4" t="s">
        <v>8</v>
      </c>
      <c r="D30677" s="4" t="s">
        <v>7</v>
      </c>
      <c r="E30677" s="4" t="s">
        <v>7</v>
      </c>
    </row>
    <row r="30678" spans="1:15">
      <c r="A30678" t="n">
        <v>257888</v>
      </c>
      <c r="B30678" s="16" t="n">
        <v>50</v>
      </c>
      <c r="C30678" s="7" t="n">
        <v>1</v>
      </c>
      <c r="D30678" s="7" t="n">
        <v>4536</v>
      </c>
      <c r="E30678" s="7" t="n">
        <v>200</v>
      </c>
    </row>
    <row r="30679" spans="1:15">
      <c r="A30679" t="s">
        <v>4</v>
      </c>
      <c r="B30679" s="4" t="s">
        <v>5</v>
      </c>
      <c r="C30679" s="4" t="s">
        <v>8</v>
      </c>
      <c r="D30679" s="4" t="s">
        <v>7</v>
      </c>
      <c r="E30679" s="4" t="s">
        <v>13</v>
      </c>
      <c r="F30679" s="4" t="s">
        <v>7</v>
      </c>
      <c r="G30679" s="4" t="s">
        <v>14</v>
      </c>
      <c r="H30679" s="4" t="s">
        <v>14</v>
      </c>
      <c r="I30679" s="4" t="s">
        <v>7</v>
      </c>
      <c r="J30679" s="4" t="s">
        <v>7</v>
      </c>
      <c r="K30679" s="4" t="s">
        <v>14</v>
      </c>
      <c r="L30679" s="4" t="s">
        <v>14</v>
      </c>
      <c r="M30679" s="4" t="s">
        <v>14</v>
      </c>
      <c r="N30679" s="4" t="s">
        <v>14</v>
      </c>
      <c r="O30679" s="4" t="s">
        <v>9</v>
      </c>
    </row>
    <row r="30680" spans="1:15">
      <c r="A30680" t="n">
        <v>257894</v>
      </c>
      <c r="B30680" s="16" t="n">
        <v>50</v>
      </c>
      <c r="C30680" s="7" t="n">
        <v>0</v>
      </c>
      <c r="D30680" s="7" t="n">
        <v>4534</v>
      </c>
      <c r="E30680" s="7" t="n">
        <v>0.800000011920929</v>
      </c>
      <c r="F30680" s="7" t="n">
        <v>0</v>
      </c>
      <c r="G30680" s="7" t="n">
        <v>0</v>
      </c>
      <c r="H30680" s="7" t="n">
        <v>0</v>
      </c>
      <c r="I30680" s="7" t="n">
        <v>0</v>
      </c>
      <c r="J30680" s="7" t="n">
        <v>65533</v>
      </c>
      <c r="K30680" s="7" t="n">
        <v>0</v>
      </c>
      <c r="L30680" s="7" t="n">
        <v>0</v>
      </c>
      <c r="M30680" s="7" t="n">
        <v>0</v>
      </c>
      <c r="N30680" s="7" t="n">
        <v>0</v>
      </c>
      <c r="O30680" s="7" t="s">
        <v>15</v>
      </c>
    </row>
    <row r="30681" spans="1:15">
      <c r="A30681" t="s">
        <v>4</v>
      </c>
      <c r="B30681" s="4" t="s">
        <v>5</v>
      </c>
      <c r="C30681" s="4" t="s">
        <v>7</v>
      </c>
      <c r="D30681" s="4" t="s">
        <v>8</v>
      </c>
      <c r="E30681" s="4" t="s">
        <v>13</v>
      </c>
      <c r="F30681" s="4" t="s">
        <v>7</v>
      </c>
    </row>
    <row r="30682" spans="1:15">
      <c r="A30682" t="n">
        <v>257933</v>
      </c>
      <c r="B30682" s="63" t="n">
        <v>59</v>
      </c>
      <c r="C30682" s="7" t="n">
        <v>0</v>
      </c>
      <c r="D30682" s="7" t="n">
        <v>0</v>
      </c>
      <c r="E30682" s="7" t="n">
        <v>0.150000005960464</v>
      </c>
      <c r="F30682" s="7" t="n">
        <v>0</v>
      </c>
    </row>
    <row r="30683" spans="1:15">
      <c r="A30683" t="s">
        <v>4</v>
      </c>
      <c r="B30683" s="4" t="s">
        <v>5</v>
      </c>
      <c r="C30683" s="4" t="s">
        <v>7</v>
      </c>
    </row>
    <row r="30684" spans="1:15">
      <c r="A30684" t="n">
        <v>257943</v>
      </c>
      <c r="B30684" s="25" t="n">
        <v>16</v>
      </c>
      <c r="C30684" s="7" t="n">
        <v>1300</v>
      </c>
    </row>
    <row r="30685" spans="1:15">
      <c r="A30685" t="s">
        <v>4</v>
      </c>
      <c r="B30685" s="4" t="s">
        <v>5</v>
      </c>
      <c r="C30685" s="4" t="s">
        <v>8</v>
      </c>
      <c r="D30685" s="4" t="s">
        <v>7</v>
      </c>
      <c r="E30685" s="4" t="s">
        <v>7</v>
      </c>
      <c r="F30685" s="4" t="s">
        <v>8</v>
      </c>
    </row>
    <row r="30686" spans="1:15">
      <c r="A30686" t="n">
        <v>257946</v>
      </c>
      <c r="B30686" s="37" t="n">
        <v>25</v>
      </c>
      <c r="C30686" s="7" t="n">
        <v>1</v>
      </c>
      <c r="D30686" s="7" t="n">
        <v>160</v>
      </c>
      <c r="E30686" s="7" t="n">
        <v>570</v>
      </c>
      <c r="F30686" s="7" t="n">
        <v>1</v>
      </c>
    </row>
    <row r="30687" spans="1:15">
      <c r="A30687" t="s">
        <v>4</v>
      </c>
      <c r="B30687" s="4" t="s">
        <v>5</v>
      </c>
      <c r="C30687" s="4" t="s">
        <v>8</v>
      </c>
      <c r="D30687" s="4" t="s">
        <v>7</v>
      </c>
      <c r="E30687" s="4" t="s">
        <v>9</v>
      </c>
    </row>
    <row r="30688" spans="1:15">
      <c r="A30688" t="n">
        <v>257953</v>
      </c>
      <c r="B30688" s="39" t="n">
        <v>51</v>
      </c>
      <c r="C30688" s="7" t="n">
        <v>4</v>
      </c>
      <c r="D30688" s="7" t="n">
        <v>0</v>
      </c>
      <c r="E30688" s="7" t="s">
        <v>471</v>
      </c>
    </row>
    <row r="30689" spans="1:15">
      <c r="A30689" t="s">
        <v>4</v>
      </c>
      <c r="B30689" s="4" t="s">
        <v>5</v>
      </c>
      <c r="C30689" s="4" t="s">
        <v>7</v>
      </c>
    </row>
    <row r="30690" spans="1:15">
      <c r="A30690" t="n">
        <v>257967</v>
      </c>
      <c r="B30690" s="25" t="n">
        <v>16</v>
      </c>
      <c r="C30690" s="7" t="n">
        <v>0</v>
      </c>
    </row>
    <row r="30691" spans="1:15">
      <c r="A30691" t="s">
        <v>4</v>
      </c>
      <c r="B30691" s="4" t="s">
        <v>5</v>
      </c>
      <c r="C30691" s="4" t="s">
        <v>7</v>
      </c>
      <c r="D30691" s="4" t="s">
        <v>8</v>
      </c>
      <c r="E30691" s="4" t="s">
        <v>14</v>
      </c>
      <c r="F30691" s="4" t="s">
        <v>74</v>
      </c>
      <c r="G30691" s="4" t="s">
        <v>8</v>
      </c>
      <c r="H30691" s="4" t="s">
        <v>8</v>
      </c>
    </row>
    <row r="30692" spans="1:15">
      <c r="A30692" t="n">
        <v>257970</v>
      </c>
      <c r="B30692" s="40" t="n">
        <v>26</v>
      </c>
      <c r="C30692" s="7" t="n">
        <v>0</v>
      </c>
      <c r="D30692" s="7" t="n">
        <v>17</v>
      </c>
      <c r="E30692" s="7" t="n">
        <v>62616</v>
      </c>
      <c r="F30692" s="7" t="s">
        <v>1485</v>
      </c>
      <c r="G30692" s="7" t="n">
        <v>2</v>
      </c>
      <c r="H30692" s="7" t="n">
        <v>0</v>
      </c>
    </row>
    <row r="30693" spans="1:15">
      <c r="A30693" t="s">
        <v>4</v>
      </c>
      <c r="B30693" s="4" t="s">
        <v>5</v>
      </c>
    </row>
    <row r="30694" spans="1:15">
      <c r="A30694" t="n">
        <v>258004</v>
      </c>
      <c r="B30694" s="41" t="n">
        <v>28</v>
      </c>
    </row>
    <row r="30695" spans="1:15">
      <c r="A30695" t="s">
        <v>4</v>
      </c>
      <c r="B30695" s="4" t="s">
        <v>5</v>
      </c>
      <c r="C30695" s="4" t="s">
        <v>7</v>
      </c>
      <c r="D30695" s="4" t="s">
        <v>8</v>
      </c>
    </row>
    <row r="30696" spans="1:15">
      <c r="A30696" t="n">
        <v>258005</v>
      </c>
      <c r="B30696" s="42" t="n">
        <v>89</v>
      </c>
      <c r="C30696" s="7" t="n">
        <v>65533</v>
      </c>
      <c r="D30696" s="7" t="n">
        <v>1</v>
      </c>
    </row>
    <row r="30697" spans="1:15">
      <c r="A30697" t="s">
        <v>4</v>
      </c>
      <c r="B30697" s="4" t="s">
        <v>5</v>
      </c>
      <c r="C30697" s="4" t="s">
        <v>8</v>
      </c>
      <c r="D30697" s="4" t="s">
        <v>7</v>
      </c>
      <c r="E30697" s="4" t="s">
        <v>7</v>
      </c>
      <c r="F30697" s="4" t="s">
        <v>8</v>
      </c>
    </row>
    <row r="30698" spans="1:15">
      <c r="A30698" t="n">
        <v>258009</v>
      </c>
      <c r="B30698" s="37" t="n">
        <v>25</v>
      </c>
      <c r="C30698" s="7" t="n">
        <v>1</v>
      </c>
      <c r="D30698" s="7" t="n">
        <v>65535</v>
      </c>
      <c r="E30698" s="7" t="n">
        <v>65535</v>
      </c>
      <c r="F30698" s="7" t="n">
        <v>0</v>
      </c>
    </row>
    <row r="30699" spans="1:15">
      <c r="A30699" t="s">
        <v>4</v>
      </c>
      <c r="B30699" s="4" t="s">
        <v>5</v>
      </c>
      <c r="C30699" s="4" t="s">
        <v>7</v>
      </c>
      <c r="D30699" s="4" t="s">
        <v>8</v>
      </c>
    </row>
    <row r="30700" spans="1:15">
      <c r="A30700" t="n">
        <v>258016</v>
      </c>
      <c r="B30700" s="42" t="n">
        <v>89</v>
      </c>
      <c r="C30700" s="7" t="n">
        <v>65533</v>
      </c>
      <c r="D30700" s="7" t="n">
        <v>1</v>
      </c>
    </row>
    <row r="30701" spans="1:15">
      <c r="A30701" t="s">
        <v>4</v>
      </c>
      <c r="B30701" s="4" t="s">
        <v>5</v>
      </c>
      <c r="C30701" s="4" t="s">
        <v>8</v>
      </c>
      <c r="D30701" s="4" t="s">
        <v>7</v>
      </c>
      <c r="E30701" s="4" t="s">
        <v>7</v>
      </c>
      <c r="F30701" s="4" t="s">
        <v>8</v>
      </c>
    </row>
    <row r="30702" spans="1:15">
      <c r="A30702" t="n">
        <v>258020</v>
      </c>
      <c r="B30702" s="37" t="n">
        <v>25</v>
      </c>
      <c r="C30702" s="7" t="n">
        <v>1</v>
      </c>
      <c r="D30702" s="7" t="n">
        <v>60</v>
      </c>
      <c r="E30702" s="7" t="n">
        <v>420</v>
      </c>
      <c r="F30702" s="7" t="n">
        <v>1</v>
      </c>
    </row>
    <row r="30703" spans="1:15">
      <c r="A30703" t="s">
        <v>4</v>
      </c>
      <c r="B30703" s="4" t="s">
        <v>5</v>
      </c>
      <c r="C30703" s="4" t="s">
        <v>8</v>
      </c>
      <c r="D30703" s="4" t="s">
        <v>7</v>
      </c>
      <c r="E30703" s="4" t="s">
        <v>9</v>
      </c>
    </row>
    <row r="30704" spans="1:15">
      <c r="A30704" t="n">
        <v>258027</v>
      </c>
      <c r="B30704" s="39" t="n">
        <v>51</v>
      </c>
      <c r="C30704" s="7" t="n">
        <v>4</v>
      </c>
      <c r="D30704" s="7" t="n">
        <v>13</v>
      </c>
      <c r="E30704" s="7" t="s">
        <v>267</v>
      </c>
    </row>
    <row r="30705" spans="1:8">
      <c r="A30705" t="s">
        <v>4</v>
      </c>
      <c r="B30705" s="4" t="s">
        <v>5</v>
      </c>
      <c r="C30705" s="4" t="s">
        <v>7</v>
      </c>
    </row>
    <row r="30706" spans="1:8">
      <c r="A30706" t="n">
        <v>258040</v>
      </c>
      <c r="B30706" s="25" t="n">
        <v>16</v>
      </c>
      <c r="C30706" s="7" t="n">
        <v>0</v>
      </c>
    </row>
    <row r="30707" spans="1:8">
      <c r="A30707" t="s">
        <v>4</v>
      </c>
      <c r="B30707" s="4" t="s">
        <v>5</v>
      </c>
      <c r="C30707" s="4" t="s">
        <v>7</v>
      </c>
      <c r="D30707" s="4" t="s">
        <v>8</v>
      </c>
      <c r="E30707" s="4" t="s">
        <v>14</v>
      </c>
      <c r="F30707" s="4" t="s">
        <v>74</v>
      </c>
      <c r="G30707" s="4" t="s">
        <v>8</v>
      </c>
      <c r="H30707" s="4" t="s">
        <v>8</v>
      </c>
      <c r="I30707" s="4" t="s">
        <v>8</v>
      </c>
      <c r="J30707" s="4" t="s">
        <v>14</v>
      </c>
      <c r="K30707" s="4" t="s">
        <v>74</v>
      </c>
      <c r="L30707" s="4" t="s">
        <v>8</v>
      </c>
      <c r="M30707" s="4" t="s">
        <v>8</v>
      </c>
    </row>
    <row r="30708" spans="1:8">
      <c r="A30708" t="n">
        <v>258043</v>
      </c>
      <c r="B30708" s="40" t="n">
        <v>26</v>
      </c>
      <c r="C30708" s="7" t="n">
        <v>13</v>
      </c>
      <c r="D30708" s="7" t="n">
        <v>17</v>
      </c>
      <c r="E30708" s="7" t="n">
        <v>62617</v>
      </c>
      <c r="F30708" s="7" t="s">
        <v>1486</v>
      </c>
      <c r="G30708" s="7" t="n">
        <v>2</v>
      </c>
      <c r="H30708" s="7" t="n">
        <v>3</v>
      </c>
      <c r="I30708" s="7" t="n">
        <v>17</v>
      </c>
      <c r="J30708" s="7" t="n">
        <v>62618</v>
      </c>
      <c r="K30708" s="7" t="s">
        <v>1487</v>
      </c>
      <c r="L30708" s="7" t="n">
        <v>2</v>
      </c>
      <c r="M30708" s="7" t="n">
        <v>0</v>
      </c>
    </row>
    <row r="30709" spans="1:8">
      <c r="A30709" t="s">
        <v>4</v>
      </c>
      <c r="B30709" s="4" t="s">
        <v>5</v>
      </c>
    </row>
    <row r="30710" spans="1:8">
      <c r="A30710" t="n">
        <v>258179</v>
      </c>
      <c r="B30710" s="41" t="n">
        <v>28</v>
      </c>
    </row>
    <row r="30711" spans="1:8">
      <c r="A30711" t="s">
        <v>4</v>
      </c>
      <c r="B30711" s="4" t="s">
        <v>5</v>
      </c>
      <c r="C30711" s="4" t="s">
        <v>7</v>
      </c>
      <c r="D30711" s="4" t="s">
        <v>8</v>
      </c>
    </row>
    <row r="30712" spans="1:8">
      <c r="A30712" t="n">
        <v>258180</v>
      </c>
      <c r="B30712" s="42" t="n">
        <v>89</v>
      </c>
      <c r="C30712" s="7" t="n">
        <v>65533</v>
      </c>
      <c r="D30712" s="7" t="n">
        <v>1</v>
      </c>
    </row>
    <row r="30713" spans="1:8">
      <c r="A30713" t="s">
        <v>4</v>
      </c>
      <c r="B30713" s="4" t="s">
        <v>5</v>
      </c>
      <c r="C30713" s="4" t="s">
        <v>8</v>
      </c>
      <c r="D30713" s="4" t="s">
        <v>7</v>
      </c>
      <c r="E30713" s="4" t="s">
        <v>7</v>
      </c>
      <c r="F30713" s="4" t="s">
        <v>8</v>
      </c>
    </row>
    <row r="30714" spans="1:8">
      <c r="A30714" t="n">
        <v>258184</v>
      </c>
      <c r="B30714" s="37" t="n">
        <v>25</v>
      </c>
      <c r="C30714" s="7" t="n">
        <v>1</v>
      </c>
      <c r="D30714" s="7" t="n">
        <v>65535</v>
      </c>
      <c r="E30714" s="7" t="n">
        <v>65535</v>
      </c>
      <c r="F30714" s="7" t="n">
        <v>0</v>
      </c>
    </row>
    <row r="30715" spans="1:8">
      <c r="A30715" t="s">
        <v>4</v>
      </c>
      <c r="B30715" s="4" t="s">
        <v>5</v>
      </c>
      <c r="C30715" s="4" t="s">
        <v>8</v>
      </c>
      <c r="D30715" s="4" t="s">
        <v>7</v>
      </c>
      <c r="E30715" s="4" t="s">
        <v>7</v>
      </c>
      <c r="F30715" s="4" t="s">
        <v>8</v>
      </c>
    </row>
    <row r="30716" spans="1:8">
      <c r="A30716" t="n">
        <v>258191</v>
      </c>
      <c r="B30716" s="37" t="n">
        <v>25</v>
      </c>
      <c r="C30716" s="7" t="n">
        <v>1</v>
      </c>
      <c r="D30716" s="7" t="n">
        <v>160</v>
      </c>
      <c r="E30716" s="7" t="n">
        <v>570</v>
      </c>
      <c r="F30716" s="7" t="n">
        <v>1</v>
      </c>
    </row>
    <row r="30717" spans="1:8">
      <c r="A30717" t="s">
        <v>4</v>
      </c>
      <c r="B30717" s="4" t="s">
        <v>5</v>
      </c>
      <c r="C30717" s="4" t="s">
        <v>8</v>
      </c>
      <c r="D30717" s="4" t="s">
        <v>7</v>
      </c>
      <c r="E30717" s="4" t="s">
        <v>9</v>
      </c>
    </row>
    <row r="30718" spans="1:8">
      <c r="A30718" t="n">
        <v>258198</v>
      </c>
      <c r="B30718" s="39" t="n">
        <v>51</v>
      </c>
      <c r="C30718" s="7" t="n">
        <v>4</v>
      </c>
      <c r="D30718" s="7" t="n">
        <v>0</v>
      </c>
      <c r="E30718" s="7" t="s">
        <v>76</v>
      </c>
    </row>
    <row r="30719" spans="1:8">
      <c r="A30719" t="s">
        <v>4</v>
      </c>
      <c r="B30719" s="4" t="s">
        <v>5</v>
      </c>
      <c r="C30719" s="4" t="s">
        <v>7</v>
      </c>
    </row>
    <row r="30720" spans="1:8">
      <c r="A30720" t="n">
        <v>258212</v>
      </c>
      <c r="B30720" s="25" t="n">
        <v>16</v>
      </c>
      <c r="C30720" s="7" t="n">
        <v>0</v>
      </c>
    </row>
    <row r="30721" spans="1:13">
      <c r="A30721" t="s">
        <v>4</v>
      </c>
      <c r="B30721" s="4" t="s">
        <v>5</v>
      </c>
      <c r="C30721" s="4" t="s">
        <v>7</v>
      </c>
      <c r="D30721" s="4" t="s">
        <v>8</v>
      </c>
      <c r="E30721" s="4" t="s">
        <v>14</v>
      </c>
      <c r="F30721" s="4" t="s">
        <v>74</v>
      </c>
      <c r="G30721" s="4" t="s">
        <v>8</v>
      </c>
      <c r="H30721" s="4" t="s">
        <v>8</v>
      </c>
    </row>
    <row r="30722" spans="1:13">
      <c r="A30722" t="n">
        <v>258215</v>
      </c>
      <c r="B30722" s="40" t="n">
        <v>26</v>
      </c>
      <c r="C30722" s="7" t="n">
        <v>0</v>
      </c>
      <c r="D30722" s="7" t="n">
        <v>17</v>
      </c>
      <c r="E30722" s="7" t="n">
        <v>62619</v>
      </c>
      <c r="F30722" s="7" t="s">
        <v>1488</v>
      </c>
      <c r="G30722" s="7" t="n">
        <v>2</v>
      </c>
      <c r="H30722" s="7" t="n">
        <v>0</v>
      </c>
    </row>
    <row r="30723" spans="1:13">
      <c r="A30723" t="s">
        <v>4</v>
      </c>
      <c r="B30723" s="4" t="s">
        <v>5</v>
      </c>
    </row>
    <row r="30724" spans="1:13">
      <c r="A30724" t="n">
        <v>258239</v>
      </c>
      <c r="B30724" s="41" t="n">
        <v>28</v>
      </c>
    </row>
    <row r="30725" spans="1:13">
      <c r="A30725" t="s">
        <v>4</v>
      </c>
      <c r="B30725" s="4" t="s">
        <v>5</v>
      </c>
      <c r="C30725" s="4" t="s">
        <v>7</v>
      </c>
      <c r="D30725" s="4" t="s">
        <v>8</v>
      </c>
    </row>
    <row r="30726" spans="1:13">
      <c r="A30726" t="n">
        <v>258240</v>
      </c>
      <c r="B30726" s="42" t="n">
        <v>89</v>
      </c>
      <c r="C30726" s="7" t="n">
        <v>65533</v>
      </c>
      <c r="D30726" s="7" t="n">
        <v>1</v>
      </c>
    </row>
    <row r="30727" spans="1:13">
      <c r="A30727" t="s">
        <v>4</v>
      </c>
      <c r="B30727" s="4" t="s">
        <v>5</v>
      </c>
      <c r="C30727" s="4" t="s">
        <v>8</v>
      </c>
      <c r="D30727" s="4" t="s">
        <v>7</v>
      </c>
      <c r="E30727" s="4" t="s">
        <v>7</v>
      </c>
      <c r="F30727" s="4" t="s">
        <v>8</v>
      </c>
    </row>
    <row r="30728" spans="1:13">
      <c r="A30728" t="n">
        <v>258244</v>
      </c>
      <c r="B30728" s="37" t="n">
        <v>25</v>
      </c>
      <c r="C30728" s="7" t="n">
        <v>1</v>
      </c>
      <c r="D30728" s="7" t="n">
        <v>65535</v>
      </c>
      <c r="E30728" s="7" t="n">
        <v>65535</v>
      </c>
      <c r="F30728" s="7" t="n">
        <v>0</v>
      </c>
    </row>
    <row r="30729" spans="1:13">
      <c r="A30729" t="s">
        <v>4</v>
      </c>
      <c r="B30729" s="4" t="s">
        <v>5</v>
      </c>
      <c r="C30729" s="4" t="s">
        <v>7</v>
      </c>
      <c r="D30729" s="4" t="s">
        <v>13</v>
      </c>
      <c r="E30729" s="4" t="s">
        <v>13</v>
      </c>
      <c r="F30729" s="4" t="s">
        <v>13</v>
      </c>
      <c r="G30729" s="4" t="s">
        <v>7</v>
      </c>
      <c r="H30729" s="4" t="s">
        <v>7</v>
      </c>
    </row>
    <row r="30730" spans="1:13">
      <c r="A30730" t="n">
        <v>258251</v>
      </c>
      <c r="B30730" s="55" t="n">
        <v>60</v>
      </c>
      <c r="C30730" s="7" t="n">
        <v>0</v>
      </c>
      <c r="D30730" s="7" t="n">
        <v>25</v>
      </c>
      <c r="E30730" s="7" t="n">
        <v>-15</v>
      </c>
      <c r="F30730" s="7" t="n">
        <v>0</v>
      </c>
      <c r="G30730" s="7" t="n">
        <v>800</v>
      </c>
      <c r="H30730" s="7" t="n">
        <v>0</v>
      </c>
    </row>
    <row r="30731" spans="1:13">
      <c r="A30731" t="s">
        <v>4</v>
      </c>
      <c r="B30731" s="4" t="s">
        <v>5</v>
      </c>
      <c r="C30731" s="4" t="s">
        <v>7</v>
      </c>
    </row>
    <row r="30732" spans="1:13">
      <c r="A30732" t="n">
        <v>258270</v>
      </c>
      <c r="B30732" s="25" t="n">
        <v>16</v>
      </c>
      <c r="C30732" s="7" t="n">
        <v>1000</v>
      </c>
    </row>
    <row r="30733" spans="1:13">
      <c r="A30733" t="s">
        <v>4</v>
      </c>
      <c r="B30733" s="4" t="s">
        <v>5</v>
      </c>
      <c r="C30733" s="4" t="s">
        <v>7</v>
      </c>
    </row>
    <row r="30734" spans="1:13">
      <c r="A30734" t="n">
        <v>258273</v>
      </c>
      <c r="B30734" s="25" t="n">
        <v>16</v>
      </c>
      <c r="C30734" s="7" t="n">
        <v>500</v>
      </c>
    </row>
    <row r="30735" spans="1:13">
      <c r="A30735" t="s">
        <v>4</v>
      </c>
      <c r="B30735" s="4" t="s">
        <v>5</v>
      </c>
      <c r="C30735" s="4" t="s">
        <v>7</v>
      </c>
      <c r="D30735" s="4" t="s">
        <v>13</v>
      </c>
      <c r="E30735" s="4" t="s">
        <v>13</v>
      </c>
      <c r="F30735" s="4" t="s">
        <v>13</v>
      </c>
      <c r="G30735" s="4" t="s">
        <v>7</v>
      </c>
      <c r="H30735" s="4" t="s">
        <v>7</v>
      </c>
    </row>
    <row r="30736" spans="1:13">
      <c r="A30736" t="n">
        <v>258276</v>
      </c>
      <c r="B30736" s="55" t="n">
        <v>60</v>
      </c>
      <c r="C30736" s="7" t="n">
        <v>0</v>
      </c>
      <c r="D30736" s="7" t="n">
        <v>0</v>
      </c>
      <c r="E30736" s="7" t="n">
        <v>0</v>
      </c>
      <c r="F30736" s="7" t="n">
        <v>0</v>
      </c>
      <c r="G30736" s="7" t="n">
        <v>800</v>
      </c>
      <c r="H30736" s="7" t="n">
        <v>0</v>
      </c>
    </row>
    <row r="30737" spans="1:8">
      <c r="A30737" t="s">
        <v>4</v>
      </c>
      <c r="B30737" s="4" t="s">
        <v>5</v>
      </c>
      <c r="C30737" s="4" t="s">
        <v>8</v>
      </c>
      <c r="D30737" s="4" t="s">
        <v>7</v>
      </c>
      <c r="E30737" s="4" t="s">
        <v>13</v>
      </c>
      <c r="F30737" s="4" t="s">
        <v>7</v>
      </c>
      <c r="G30737" s="4" t="s">
        <v>14</v>
      </c>
      <c r="H30737" s="4" t="s">
        <v>14</v>
      </c>
      <c r="I30737" s="4" t="s">
        <v>7</v>
      </c>
      <c r="J30737" s="4" t="s">
        <v>7</v>
      </c>
      <c r="K30737" s="4" t="s">
        <v>14</v>
      </c>
      <c r="L30737" s="4" t="s">
        <v>14</v>
      </c>
      <c r="M30737" s="4" t="s">
        <v>14</v>
      </c>
      <c r="N30737" s="4" t="s">
        <v>14</v>
      </c>
      <c r="O30737" s="4" t="s">
        <v>9</v>
      </c>
    </row>
    <row r="30738" spans="1:8">
      <c r="A30738" t="n">
        <v>258295</v>
      </c>
      <c r="B30738" s="16" t="n">
        <v>50</v>
      </c>
      <c r="C30738" s="7" t="n">
        <v>0</v>
      </c>
      <c r="D30738" s="7" t="n">
        <v>4511</v>
      </c>
      <c r="E30738" s="7" t="n">
        <v>1</v>
      </c>
      <c r="F30738" s="7" t="n">
        <v>0</v>
      </c>
      <c r="G30738" s="7" t="n">
        <v>0</v>
      </c>
      <c r="H30738" s="7" t="n">
        <v>0</v>
      </c>
      <c r="I30738" s="7" t="n">
        <v>0</v>
      </c>
      <c r="J30738" s="7" t="n">
        <v>65533</v>
      </c>
      <c r="K30738" s="7" t="n">
        <v>0</v>
      </c>
      <c r="L30738" s="7" t="n">
        <v>0</v>
      </c>
      <c r="M30738" s="7" t="n">
        <v>0</v>
      </c>
      <c r="N30738" s="7" t="n">
        <v>0</v>
      </c>
      <c r="O30738" s="7" t="s">
        <v>15</v>
      </c>
    </row>
    <row r="30739" spans="1:8">
      <c r="A30739" t="s">
        <v>4</v>
      </c>
      <c r="B30739" s="4" t="s">
        <v>5</v>
      </c>
      <c r="C30739" s="4" t="s">
        <v>8</v>
      </c>
      <c r="D30739" s="4" t="s">
        <v>7</v>
      </c>
      <c r="E30739" s="4" t="s">
        <v>7</v>
      </c>
    </row>
    <row r="30740" spans="1:8">
      <c r="A30740" t="n">
        <v>258334</v>
      </c>
      <c r="B30740" s="16" t="n">
        <v>50</v>
      </c>
      <c r="C30740" s="7" t="n">
        <v>1</v>
      </c>
      <c r="D30740" s="7" t="n">
        <v>4534</v>
      </c>
      <c r="E30740" s="7" t="n">
        <v>200</v>
      </c>
    </row>
    <row r="30741" spans="1:8">
      <c r="A30741" t="s">
        <v>4</v>
      </c>
      <c r="B30741" s="4" t="s">
        <v>5</v>
      </c>
      <c r="C30741" s="4" t="s">
        <v>7</v>
      </c>
    </row>
    <row r="30742" spans="1:8">
      <c r="A30742" t="n">
        <v>258340</v>
      </c>
      <c r="B30742" s="25" t="n">
        <v>16</v>
      </c>
      <c r="C30742" s="7" t="n">
        <v>800</v>
      </c>
    </row>
    <row r="30743" spans="1:8">
      <c r="A30743" t="s">
        <v>4</v>
      </c>
      <c r="B30743" s="4" t="s">
        <v>5</v>
      </c>
      <c r="C30743" s="4" t="s">
        <v>8</v>
      </c>
      <c r="D30743" s="4" t="s">
        <v>13</v>
      </c>
      <c r="E30743" s="4" t="s">
        <v>7</v>
      </c>
      <c r="F30743" s="4" t="s">
        <v>8</v>
      </c>
    </row>
    <row r="30744" spans="1:8">
      <c r="A30744" t="n">
        <v>258343</v>
      </c>
      <c r="B30744" s="14" t="n">
        <v>49</v>
      </c>
      <c r="C30744" s="7" t="n">
        <v>3</v>
      </c>
      <c r="D30744" s="7" t="n">
        <v>0.699999988079071</v>
      </c>
      <c r="E30744" s="7" t="n">
        <v>500</v>
      </c>
      <c r="F30744" s="7" t="n">
        <v>0</v>
      </c>
    </row>
    <row r="30745" spans="1:8">
      <c r="A30745" t="s">
        <v>4</v>
      </c>
      <c r="B30745" s="4" t="s">
        <v>5</v>
      </c>
      <c r="C30745" s="4" t="s">
        <v>9</v>
      </c>
      <c r="D30745" s="4" t="s">
        <v>9</v>
      </c>
    </row>
    <row r="30746" spans="1:8">
      <c r="A30746" t="n">
        <v>258352</v>
      </c>
      <c r="B30746" s="26" t="n">
        <v>70</v>
      </c>
      <c r="C30746" s="7" t="s">
        <v>70</v>
      </c>
      <c r="D30746" s="7" t="s">
        <v>56</v>
      </c>
    </row>
    <row r="30747" spans="1:8">
      <c r="A30747" t="s">
        <v>4</v>
      </c>
      <c r="B30747" s="4" t="s">
        <v>5</v>
      </c>
      <c r="C30747" s="4" t="s">
        <v>8</v>
      </c>
      <c r="D30747" s="4" t="s">
        <v>7</v>
      </c>
      <c r="E30747" s="4" t="s">
        <v>13</v>
      </c>
      <c r="F30747" s="4" t="s">
        <v>7</v>
      </c>
      <c r="G30747" s="4" t="s">
        <v>14</v>
      </c>
      <c r="H30747" s="4" t="s">
        <v>14</v>
      </c>
      <c r="I30747" s="4" t="s">
        <v>7</v>
      </c>
      <c r="J30747" s="4" t="s">
        <v>7</v>
      </c>
      <c r="K30747" s="4" t="s">
        <v>14</v>
      </c>
      <c r="L30747" s="4" t="s">
        <v>14</v>
      </c>
      <c r="M30747" s="4" t="s">
        <v>14</v>
      </c>
      <c r="N30747" s="4" t="s">
        <v>14</v>
      </c>
      <c r="O30747" s="4" t="s">
        <v>9</v>
      </c>
    </row>
    <row r="30748" spans="1:8">
      <c r="A30748" t="n">
        <v>258371</v>
      </c>
      <c r="B30748" s="16" t="n">
        <v>50</v>
      </c>
      <c r="C30748" s="7" t="n">
        <v>0</v>
      </c>
      <c r="D30748" s="7" t="n">
        <v>4512</v>
      </c>
      <c r="E30748" s="7" t="n">
        <v>1</v>
      </c>
      <c r="F30748" s="7" t="n">
        <v>0</v>
      </c>
      <c r="G30748" s="7" t="n">
        <v>0</v>
      </c>
      <c r="H30748" s="7" t="n">
        <v>0</v>
      </c>
      <c r="I30748" s="7" t="n">
        <v>0</v>
      </c>
      <c r="J30748" s="7" t="n">
        <v>65533</v>
      </c>
      <c r="K30748" s="7" t="n">
        <v>0</v>
      </c>
      <c r="L30748" s="7" t="n">
        <v>0</v>
      </c>
      <c r="M30748" s="7" t="n">
        <v>0</v>
      </c>
      <c r="N30748" s="7" t="n">
        <v>0</v>
      </c>
      <c r="O30748" s="7" t="s">
        <v>15</v>
      </c>
    </row>
    <row r="30749" spans="1:8">
      <c r="A30749" t="s">
        <v>4</v>
      </c>
      <c r="B30749" s="4" t="s">
        <v>5</v>
      </c>
      <c r="C30749" s="4" t="s">
        <v>7</v>
      </c>
    </row>
    <row r="30750" spans="1:8">
      <c r="A30750" t="n">
        <v>258410</v>
      </c>
      <c r="B30750" s="25" t="n">
        <v>16</v>
      </c>
      <c r="C30750" s="7" t="n">
        <v>300</v>
      </c>
    </row>
    <row r="30751" spans="1:8">
      <c r="A30751" t="s">
        <v>4</v>
      </c>
      <c r="B30751" s="4" t="s">
        <v>5</v>
      </c>
      <c r="C30751" s="4" t="s">
        <v>9</v>
      </c>
      <c r="D30751" s="4" t="s">
        <v>9</v>
      </c>
    </row>
    <row r="30752" spans="1:8">
      <c r="A30752" t="n">
        <v>258413</v>
      </c>
      <c r="B30752" s="26" t="n">
        <v>70</v>
      </c>
      <c r="C30752" s="7" t="s">
        <v>72</v>
      </c>
      <c r="D30752" s="7" t="s">
        <v>56</v>
      </c>
    </row>
    <row r="30753" spans="1:15">
      <c r="A30753" t="s">
        <v>4</v>
      </c>
      <c r="B30753" s="4" t="s">
        <v>5</v>
      </c>
      <c r="C30753" s="4" t="s">
        <v>7</v>
      </c>
    </row>
    <row r="30754" spans="1:15">
      <c r="A30754" t="n">
        <v>258432</v>
      </c>
      <c r="B30754" s="25" t="n">
        <v>16</v>
      </c>
      <c r="C30754" s="7" t="n">
        <v>300</v>
      </c>
    </row>
    <row r="30755" spans="1:15">
      <c r="A30755" t="s">
        <v>4</v>
      </c>
      <c r="B30755" s="4" t="s">
        <v>5</v>
      </c>
      <c r="C30755" s="4" t="s">
        <v>8</v>
      </c>
      <c r="D30755" s="4" t="s">
        <v>14</v>
      </c>
    </row>
    <row r="30756" spans="1:15">
      <c r="A30756" t="n">
        <v>258435</v>
      </c>
      <c r="B30756" s="38" t="n">
        <v>175</v>
      </c>
      <c r="C30756" s="7" t="n">
        <v>3</v>
      </c>
      <c r="D30756" s="7" t="n">
        <v>0</v>
      </c>
    </row>
    <row r="30757" spans="1:15">
      <c r="A30757" t="s">
        <v>4</v>
      </c>
      <c r="B30757" s="4" t="s">
        <v>5</v>
      </c>
      <c r="C30757" s="4" t="s">
        <v>7</v>
      </c>
    </row>
    <row r="30758" spans="1:15">
      <c r="A30758" t="n">
        <v>258441</v>
      </c>
      <c r="B30758" s="25" t="n">
        <v>16</v>
      </c>
      <c r="C30758" s="7" t="n">
        <v>800</v>
      </c>
    </row>
    <row r="30759" spans="1:15">
      <c r="A30759" t="s">
        <v>4</v>
      </c>
      <c r="B30759" s="4" t="s">
        <v>5</v>
      </c>
      <c r="C30759" s="4" t="s">
        <v>9</v>
      </c>
      <c r="D30759" s="4" t="s">
        <v>7</v>
      </c>
    </row>
    <row r="30760" spans="1:15">
      <c r="A30760" t="n">
        <v>258444</v>
      </c>
      <c r="B30760" s="57" t="n">
        <v>29</v>
      </c>
      <c r="C30760" s="7" t="s">
        <v>1489</v>
      </c>
      <c r="D30760" s="7" t="n">
        <v>65533</v>
      </c>
    </row>
    <row r="30761" spans="1:15">
      <c r="A30761" t="s">
        <v>4</v>
      </c>
      <c r="B30761" s="4" t="s">
        <v>5</v>
      </c>
      <c r="C30761" s="4" t="s">
        <v>8</v>
      </c>
      <c r="D30761" s="4" t="s">
        <v>7</v>
      </c>
      <c r="E30761" s="4" t="s">
        <v>9</v>
      </c>
    </row>
    <row r="30762" spans="1:15">
      <c r="A30762" t="n">
        <v>258463</v>
      </c>
      <c r="B30762" s="39" t="n">
        <v>51</v>
      </c>
      <c r="C30762" s="7" t="n">
        <v>4</v>
      </c>
      <c r="D30762" s="7" t="n">
        <v>33</v>
      </c>
      <c r="E30762" s="7" t="s">
        <v>78</v>
      </c>
    </row>
    <row r="30763" spans="1:15">
      <c r="A30763" t="s">
        <v>4</v>
      </c>
      <c r="B30763" s="4" t="s">
        <v>5</v>
      </c>
      <c r="C30763" s="4" t="s">
        <v>7</v>
      </c>
    </row>
    <row r="30764" spans="1:15">
      <c r="A30764" t="n">
        <v>258477</v>
      </c>
      <c r="B30764" s="25" t="n">
        <v>16</v>
      </c>
      <c r="C30764" s="7" t="n">
        <v>0</v>
      </c>
    </row>
    <row r="30765" spans="1:15">
      <c r="A30765" t="s">
        <v>4</v>
      </c>
      <c r="B30765" s="4" t="s">
        <v>5</v>
      </c>
      <c r="C30765" s="4" t="s">
        <v>7</v>
      </c>
      <c r="D30765" s="4" t="s">
        <v>8</v>
      </c>
      <c r="E30765" s="4" t="s">
        <v>14</v>
      </c>
      <c r="F30765" s="4" t="s">
        <v>74</v>
      </c>
      <c r="G30765" s="4" t="s">
        <v>8</v>
      </c>
      <c r="H30765" s="4" t="s">
        <v>8</v>
      </c>
    </row>
    <row r="30766" spans="1:15">
      <c r="A30766" t="n">
        <v>258480</v>
      </c>
      <c r="B30766" s="40" t="n">
        <v>26</v>
      </c>
      <c r="C30766" s="7" t="n">
        <v>33</v>
      </c>
      <c r="D30766" s="7" t="n">
        <v>17</v>
      </c>
      <c r="E30766" s="7" t="n">
        <v>22348</v>
      </c>
      <c r="F30766" s="7" t="s">
        <v>1490</v>
      </c>
      <c r="G30766" s="7" t="n">
        <v>2</v>
      </c>
      <c r="H30766" s="7" t="n">
        <v>0</v>
      </c>
    </row>
    <row r="30767" spans="1:15">
      <c r="A30767" t="s">
        <v>4</v>
      </c>
      <c r="B30767" s="4" t="s">
        <v>5</v>
      </c>
    </row>
    <row r="30768" spans="1:15">
      <c r="A30768" t="n">
        <v>258590</v>
      </c>
      <c r="B30768" s="41" t="n">
        <v>28</v>
      </c>
    </row>
    <row r="30769" spans="1:8">
      <c r="A30769" t="s">
        <v>4</v>
      </c>
      <c r="B30769" s="4" t="s">
        <v>5</v>
      </c>
      <c r="C30769" s="4" t="s">
        <v>7</v>
      </c>
      <c r="D30769" s="4" t="s">
        <v>8</v>
      </c>
    </row>
    <row r="30770" spans="1:8">
      <c r="A30770" t="n">
        <v>258591</v>
      </c>
      <c r="B30770" s="42" t="n">
        <v>89</v>
      </c>
      <c r="C30770" s="7" t="n">
        <v>65533</v>
      </c>
      <c r="D30770" s="7" t="n">
        <v>1</v>
      </c>
    </row>
    <row r="30771" spans="1:8">
      <c r="A30771" t="s">
        <v>4</v>
      </c>
      <c r="B30771" s="4" t="s">
        <v>5</v>
      </c>
      <c r="C30771" s="4" t="s">
        <v>9</v>
      </c>
      <c r="D30771" s="4" t="s">
        <v>7</v>
      </c>
    </row>
    <row r="30772" spans="1:8">
      <c r="A30772" t="n">
        <v>258595</v>
      </c>
      <c r="B30772" s="57" t="n">
        <v>29</v>
      </c>
      <c r="C30772" s="7" t="s">
        <v>15</v>
      </c>
      <c r="D30772" s="7" t="n">
        <v>65533</v>
      </c>
    </row>
    <row r="30773" spans="1:8">
      <c r="A30773" t="s">
        <v>4</v>
      </c>
      <c r="B30773" s="4" t="s">
        <v>5</v>
      </c>
      <c r="C30773" s="4" t="s">
        <v>7</v>
      </c>
      <c r="D30773" s="4" t="s">
        <v>8</v>
      </c>
      <c r="E30773" s="4" t="s">
        <v>13</v>
      </c>
      <c r="F30773" s="4" t="s">
        <v>7</v>
      </c>
    </row>
    <row r="30774" spans="1:8">
      <c r="A30774" t="n">
        <v>258599</v>
      </c>
      <c r="B30774" s="63" t="n">
        <v>59</v>
      </c>
      <c r="C30774" s="7" t="n">
        <v>0</v>
      </c>
      <c r="D30774" s="7" t="n">
        <v>1</v>
      </c>
      <c r="E30774" s="7" t="n">
        <v>0.150000005960464</v>
      </c>
      <c r="F30774" s="7" t="n">
        <v>0</v>
      </c>
    </row>
    <row r="30775" spans="1:8">
      <c r="A30775" t="s">
        <v>4</v>
      </c>
      <c r="B30775" s="4" t="s">
        <v>5</v>
      </c>
      <c r="C30775" s="4" t="s">
        <v>7</v>
      </c>
    </row>
    <row r="30776" spans="1:8">
      <c r="A30776" t="n">
        <v>258609</v>
      </c>
      <c r="B30776" s="25" t="n">
        <v>16</v>
      </c>
      <c r="C30776" s="7" t="n">
        <v>1300</v>
      </c>
    </row>
    <row r="30777" spans="1:8">
      <c r="A30777" t="s">
        <v>4</v>
      </c>
      <c r="B30777" s="4" t="s">
        <v>5</v>
      </c>
      <c r="C30777" s="4" t="s">
        <v>8</v>
      </c>
      <c r="D30777" s="4" t="s">
        <v>13</v>
      </c>
      <c r="E30777" s="4" t="s">
        <v>13</v>
      </c>
      <c r="F30777" s="4" t="s">
        <v>13</v>
      </c>
    </row>
    <row r="30778" spans="1:8">
      <c r="A30778" t="n">
        <v>258612</v>
      </c>
      <c r="B30778" s="31" t="n">
        <v>45</v>
      </c>
      <c r="C30778" s="7" t="n">
        <v>9</v>
      </c>
      <c r="D30778" s="7" t="n">
        <v>0.00999999977648258</v>
      </c>
      <c r="E30778" s="7" t="n">
        <v>0.00999999977648258</v>
      </c>
      <c r="F30778" s="7" t="n">
        <v>0.25</v>
      </c>
    </row>
    <row r="30779" spans="1:8">
      <c r="A30779" t="s">
        <v>4</v>
      </c>
      <c r="B30779" s="4" t="s">
        <v>5</v>
      </c>
      <c r="C30779" s="4" t="s">
        <v>8</v>
      </c>
      <c r="D30779" s="4" t="s">
        <v>7</v>
      </c>
      <c r="E30779" s="4" t="s">
        <v>7</v>
      </c>
      <c r="F30779" s="4" t="s">
        <v>8</v>
      </c>
    </row>
    <row r="30780" spans="1:8">
      <c r="A30780" t="n">
        <v>258626</v>
      </c>
      <c r="B30780" s="37" t="n">
        <v>25</v>
      </c>
      <c r="C30780" s="7" t="n">
        <v>1</v>
      </c>
      <c r="D30780" s="7" t="n">
        <v>160</v>
      </c>
      <c r="E30780" s="7" t="n">
        <v>570</v>
      </c>
      <c r="F30780" s="7" t="n">
        <v>1</v>
      </c>
    </row>
    <row r="30781" spans="1:8">
      <c r="A30781" t="s">
        <v>4</v>
      </c>
      <c r="B30781" s="4" t="s">
        <v>5</v>
      </c>
      <c r="C30781" s="4" t="s">
        <v>8</v>
      </c>
      <c r="D30781" s="4" t="s">
        <v>7</v>
      </c>
      <c r="E30781" s="4" t="s">
        <v>9</v>
      </c>
    </row>
    <row r="30782" spans="1:8">
      <c r="A30782" t="n">
        <v>258633</v>
      </c>
      <c r="B30782" s="39" t="n">
        <v>51</v>
      </c>
      <c r="C30782" s="7" t="n">
        <v>4</v>
      </c>
      <c r="D30782" s="7" t="n">
        <v>0</v>
      </c>
      <c r="E30782" s="7" t="s">
        <v>471</v>
      </c>
    </row>
    <row r="30783" spans="1:8">
      <c r="A30783" t="s">
        <v>4</v>
      </c>
      <c r="B30783" s="4" t="s">
        <v>5</v>
      </c>
      <c r="C30783" s="4" t="s">
        <v>7</v>
      </c>
    </row>
    <row r="30784" spans="1:8">
      <c r="A30784" t="n">
        <v>258647</v>
      </c>
      <c r="B30784" s="25" t="n">
        <v>16</v>
      </c>
      <c r="C30784" s="7" t="n">
        <v>0</v>
      </c>
    </row>
    <row r="30785" spans="1:6">
      <c r="A30785" t="s">
        <v>4</v>
      </c>
      <c r="B30785" s="4" t="s">
        <v>5</v>
      </c>
      <c r="C30785" s="4" t="s">
        <v>7</v>
      </c>
      <c r="D30785" s="4" t="s">
        <v>8</v>
      </c>
      <c r="E30785" s="4" t="s">
        <v>14</v>
      </c>
      <c r="F30785" s="4" t="s">
        <v>74</v>
      </c>
      <c r="G30785" s="4" t="s">
        <v>8</v>
      </c>
      <c r="H30785" s="4" t="s">
        <v>8</v>
      </c>
      <c r="I30785" s="4" t="s">
        <v>8</v>
      </c>
      <c r="J30785" s="4" t="s">
        <v>14</v>
      </c>
      <c r="K30785" s="4" t="s">
        <v>74</v>
      </c>
      <c r="L30785" s="4" t="s">
        <v>8</v>
      </c>
      <c r="M30785" s="4" t="s">
        <v>8</v>
      </c>
    </row>
    <row r="30786" spans="1:6">
      <c r="A30786" t="n">
        <v>258650</v>
      </c>
      <c r="B30786" s="40" t="n">
        <v>26</v>
      </c>
      <c r="C30786" s="7" t="n">
        <v>0</v>
      </c>
      <c r="D30786" s="7" t="n">
        <v>17</v>
      </c>
      <c r="E30786" s="7" t="n">
        <v>62620</v>
      </c>
      <c r="F30786" s="7" t="s">
        <v>1491</v>
      </c>
      <c r="G30786" s="7" t="n">
        <v>2</v>
      </c>
      <c r="H30786" s="7" t="n">
        <v>3</v>
      </c>
      <c r="I30786" s="7" t="n">
        <v>17</v>
      </c>
      <c r="J30786" s="7" t="n">
        <v>62621</v>
      </c>
      <c r="K30786" s="7" t="s">
        <v>1492</v>
      </c>
      <c r="L30786" s="7" t="n">
        <v>2</v>
      </c>
      <c r="M30786" s="7" t="n">
        <v>0</v>
      </c>
    </row>
    <row r="30787" spans="1:6">
      <c r="A30787" t="s">
        <v>4</v>
      </c>
      <c r="B30787" s="4" t="s">
        <v>5</v>
      </c>
    </row>
    <row r="30788" spans="1:6">
      <c r="A30788" t="n">
        <v>258741</v>
      </c>
      <c r="B30788" s="41" t="n">
        <v>28</v>
      </c>
    </row>
    <row r="30789" spans="1:6">
      <c r="A30789" t="s">
        <v>4</v>
      </c>
      <c r="B30789" s="4" t="s">
        <v>5</v>
      </c>
      <c r="C30789" s="4" t="s">
        <v>7</v>
      </c>
      <c r="D30789" s="4" t="s">
        <v>8</v>
      </c>
    </row>
    <row r="30790" spans="1:6">
      <c r="A30790" t="n">
        <v>258742</v>
      </c>
      <c r="B30790" s="42" t="n">
        <v>89</v>
      </c>
      <c r="C30790" s="7" t="n">
        <v>65533</v>
      </c>
      <c r="D30790" s="7" t="n">
        <v>1</v>
      </c>
    </row>
    <row r="30791" spans="1:6">
      <c r="A30791" t="s">
        <v>4</v>
      </c>
      <c r="B30791" s="4" t="s">
        <v>5</v>
      </c>
      <c r="C30791" s="4" t="s">
        <v>8</v>
      </c>
      <c r="D30791" s="4" t="s">
        <v>7</v>
      </c>
      <c r="E30791" s="4" t="s">
        <v>7</v>
      </c>
      <c r="F30791" s="4" t="s">
        <v>8</v>
      </c>
    </row>
    <row r="30792" spans="1:6">
      <c r="A30792" t="n">
        <v>258746</v>
      </c>
      <c r="B30792" s="37" t="n">
        <v>25</v>
      </c>
      <c r="C30792" s="7" t="n">
        <v>1</v>
      </c>
      <c r="D30792" s="7" t="n">
        <v>65535</v>
      </c>
      <c r="E30792" s="7" t="n">
        <v>65535</v>
      </c>
      <c r="F30792" s="7" t="n">
        <v>0</v>
      </c>
    </row>
    <row r="30793" spans="1:6">
      <c r="A30793" t="s">
        <v>4</v>
      </c>
      <c r="B30793" s="4" t="s">
        <v>5</v>
      </c>
      <c r="C30793" s="4" t="s">
        <v>9</v>
      </c>
      <c r="D30793" s="4" t="s">
        <v>7</v>
      </c>
    </row>
    <row r="30794" spans="1:6">
      <c r="A30794" t="n">
        <v>258753</v>
      </c>
      <c r="B30794" s="57" t="n">
        <v>29</v>
      </c>
      <c r="C30794" s="7" t="s">
        <v>1489</v>
      </c>
      <c r="D30794" s="7" t="n">
        <v>65533</v>
      </c>
    </row>
    <row r="30795" spans="1:6">
      <c r="A30795" t="s">
        <v>4</v>
      </c>
      <c r="B30795" s="4" t="s">
        <v>5</v>
      </c>
      <c r="C30795" s="4" t="s">
        <v>8</v>
      </c>
      <c r="D30795" s="4" t="s">
        <v>7</v>
      </c>
      <c r="E30795" s="4" t="s">
        <v>9</v>
      </c>
    </row>
    <row r="30796" spans="1:6">
      <c r="A30796" t="n">
        <v>258772</v>
      </c>
      <c r="B30796" s="39" t="n">
        <v>51</v>
      </c>
      <c r="C30796" s="7" t="n">
        <v>4</v>
      </c>
      <c r="D30796" s="7" t="n">
        <v>33</v>
      </c>
      <c r="E30796" s="7" t="s">
        <v>267</v>
      </c>
    </row>
    <row r="30797" spans="1:6">
      <c r="A30797" t="s">
        <v>4</v>
      </c>
      <c r="B30797" s="4" t="s">
        <v>5</v>
      </c>
      <c r="C30797" s="4" t="s">
        <v>7</v>
      </c>
    </row>
    <row r="30798" spans="1:6">
      <c r="A30798" t="n">
        <v>258785</v>
      </c>
      <c r="B30798" s="25" t="n">
        <v>16</v>
      </c>
      <c r="C30798" s="7" t="n">
        <v>0</v>
      </c>
    </row>
    <row r="30799" spans="1:6">
      <c r="A30799" t="s">
        <v>4</v>
      </c>
      <c r="B30799" s="4" t="s">
        <v>5</v>
      </c>
      <c r="C30799" s="4" t="s">
        <v>7</v>
      </c>
      <c r="D30799" s="4" t="s">
        <v>8</v>
      </c>
      <c r="E30799" s="4" t="s">
        <v>14</v>
      </c>
      <c r="F30799" s="4" t="s">
        <v>74</v>
      </c>
      <c r="G30799" s="4" t="s">
        <v>8</v>
      </c>
      <c r="H30799" s="4" t="s">
        <v>8</v>
      </c>
      <c r="I30799" s="4" t="s">
        <v>8</v>
      </c>
      <c r="J30799" s="4" t="s">
        <v>14</v>
      </c>
      <c r="K30799" s="4" t="s">
        <v>74</v>
      </c>
      <c r="L30799" s="4" t="s">
        <v>8</v>
      </c>
      <c r="M30799" s="4" t="s">
        <v>8</v>
      </c>
    </row>
    <row r="30800" spans="1:6">
      <c r="A30800" t="n">
        <v>258788</v>
      </c>
      <c r="B30800" s="40" t="n">
        <v>26</v>
      </c>
      <c r="C30800" s="7" t="n">
        <v>33</v>
      </c>
      <c r="D30800" s="7" t="n">
        <v>17</v>
      </c>
      <c r="E30800" s="7" t="n">
        <v>22349</v>
      </c>
      <c r="F30800" s="7" t="s">
        <v>1493</v>
      </c>
      <c r="G30800" s="7" t="n">
        <v>2</v>
      </c>
      <c r="H30800" s="7" t="n">
        <v>3</v>
      </c>
      <c r="I30800" s="7" t="n">
        <v>17</v>
      </c>
      <c r="J30800" s="7" t="n">
        <v>22350</v>
      </c>
      <c r="K30800" s="7" t="s">
        <v>1494</v>
      </c>
      <c r="L30800" s="7" t="n">
        <v>2</v>
      </c>
      <c r="M30800" s="7" t="n">
        <v>0</v>
      </c>
    </row>
    <row r="30801" spans="1:13">
      <c r="A30801" t="s">
        <v>4</v>
      </c>
      <c r="B30801" s="4" t="s">
        <v>5</v>
      </c>
    </row>
    <row r="30802" spans="1:13">
      <c r="A30802" t="n">
        <v>258994</v>
      </c>
      <c r="B30802" s="41" t="n">
        <v>28</v>
      </c>
    </row>
    <row r="30803" spans="1:13">
      <c r="A30803" t="s">
        <v>4</v>
      </c>
      <c r="B30803" s="4" t="s">
        <v>5</v>
      </c>
      <c r="C30803" s="4" t="s">
        <v>7</v>
      </c>
      <c r="D30803" s="4" t="s">
        <v>8</v>
      </c>
    </row>
    <row r="30804" spans="1:13">
      <c r="A30804" t="n">
        <v>258995</v>
      </c>
      <c r="B30804" s="42" t="n">
        <v>89</v>
      </c>
      <c r="C30804" s="7" t="n">
        <v>65533</v>
      </c>
      <c r="D30804" s="7" t="n">
        <v>1</v>
      </c>
    </row>
    <row r="30805" spans="1:13">
      <c r="A30805" t="s">
        <v>4</v>
      </c>
      <c r="B30805" s="4" t="s">
        <v>5</v>
      </c>
      <c r="C30805" s="4" t="s">
        <v>9</v>
      </c>
      <c r="D30805" s="4" t="s">
        <v>7</v>
      </c>
    </row>
    <row r="30806" spans="1:13">
      <c r="A30806" t="n">
        <v>258999</v>
      </c>
      <c r="B30806" s="57" t="n">
        <v>29</v>
      </c>
      <c r="C30806" s="7" t="s">
        <v>15</v>
      </c>
      <c r="D30806" s="7" t="n">
        <v>65533</v>
      </c>
    </row>
    <row r="30807" spans="1:13">
      <c r="A30807" t="s">
        <v>4</v>
      </c>
      <c r="B30807" s="4" t="s">
        <v>5</v>
      </c>
      <c r="C30807" s="4" t="s">
        <v>8</v>
      </c>
      <c r="D30807" s="4" t="s">
        <v>7</v>
      </c>
      <c r="E30807" s="4" t="s">
        <v>7</v>
      </c>
      <c r="F30807" s="4" t="s">
        <v>8</v>
      </c>
    </row>
    <row r="30808" spans="1:13">
      <c r="A30808" t="n">
        <v>259003</v>
      </c>
      <c r="B30808" s="37" t="n">
        <v>25</v>
      </c>
      <c r="C30808" s="7" t="n">
        <v>1</v>
      </c>
      <c r="D30808" s="7" t="n">
        <v>160</v>
      </c>
      <c r="E30808" s="7" t="n">
        <v>570</v>
      </c>
      <c r="F30808" s="7" t="n">
        <v>1</v>
      </c>
    </row>
    <row r="30809" spans="1:13">
      <c r="A30809" t="s">
        <v>4</v>
      </c>
      <c r="B30809" s="4" t="s">
        <v>5</v>
      </c>
      <c r="C30809" s="4" t="s">
        <v>8</v>
      </c>
      <c r="D30809" s="4" t="s">
        <v>7</v>
      </c>
      <c r="E30809" s="4" t="s">
        <v>9</v>
      </c>
    </row>
    <row r="30810" spans="1:13">
      <c r="A30810" t="n">
        <v>259010</v>
      </c>
      <c r="B30810" s="39" t="n">
        <v>51</v>
      </c>
      <c r="C30810" s="7" t="n">
        <v>4</v>
      </c>
      <c r="D30810" s="7" t="n">
        <v>0</v>
      </c>
      <c r="E30810" s="7" t="s">
        <v>82</v>
      </c>
    </row>
    <row r="30811" spans="1:13">
      <c r="A30811" t="s">
        <v>4</v>
      </c>
      <c r="B30811" s="4" t="s">
        <v>5</v>
      </c>
      <c r="C30811" s="4" t="s">
        <v>7</v>
      </c>
    </row>
    <row r="30812" spans="1:13">
      <c r="A30812" t="n">
        <v>259024</v>
      </c>
      <c r="B30812" s="25" t="n">
        <v>16</v>
      </c>
      <c r="C30812" s="7" t="n">
        <v>0</v>
      </c>
    </row>
    <row r="30813" spans="1:13">
      <c r="A30813" t="s">
        <v>4</v>
      </c>
      <c r="B30813" s="4" t="s">
        <v>5</v>
      </c>
      <c r="C30813" s="4" t="s">
        <v>7</v>
      </c>
      <c r="D30813" s="4" t="s">
        <v>8</v>
      </c>
      <c r="E30813" s="4" t="s">
        <v>14</v>
      </c>
      <c r="F30813" s="4" t="s">
        <v>74</v>
      </c>
      <c r="G30813" s="4" t="s">
        <v>8</v>
      </c>
      <c r="H30813" s="4" t="s">
        <v>8</v>
      </c>
      <c r="I30813" s="4" t="s">
        <v>8</v>
      </c>
      <c r="J30813" s="4" t="s">
        <v>14</v>
      </c>
      <c r="K30813" s="4" t="s">
        <v>74</v>
      </c>
      <c r="L30813" s="4" t="s">
        <v>8</v>
      </c>
      <c r="M30813" s="4" t="s">
        <v>8</v>
      </c>
    </row>
    <row r="30814" spans="1:13">
      <c r="A30814" t="n">
        <v>259027</v>
      </c>
      <c r="B30814" s="40" t="n">
        <v>26</v>
      </c>
      <c r="C30814" s="7" t="n">
        <v>0</v>
      </c>
      <c r="D30814" s="7" t="n">
        <v>17</v>
      </c>
      <c r="E30814" s="7" t="n">
        <v>62622</v>
      </c>
      <c r="F30814" s="7" t="s">
        <v>1495</v>
      </c>
      <c r="G30814" s="7" t="n">
        <v>2</v>
      </c>
      <c r="H30814" s="7" t="n">
        <v>3</v>
      </c>
      <c r="I30814" s="7" t="n">
        <v>17</v>
      </c>
      <c r="J30814" s="7" t="n">
        <v>62623</v>
      </c>
      <c r="K30814" s="7" t="s">
        <v>1496</v>
      </c>
      <c r="L30814" s="7" t="n">
        <v>2</v>
      </c>
      <c r="M30814" s="7" t="n">
        <v>0</v>
      </c>
    </row>
    <row r="30815" spans="1:13">
      <c r="A30815" t="s">
        <v>4</v>
      </c>
      <c r="B30815" s="4" t="s">
        <v>5</v>
      </c>
    </row>
    <row r="30816" spans="1:13">
      <c r="A30816" t="n">
        <v>259130</v>
      </c>
      <c r="B30816" s="41" t="n">
        <v>28</v>
      </c>
    </row>
    <row r="30817" spans="1:13">
      <c r="A30817" t="s">
        <v>4</v>
      </c>
      <c r="B30817" s="4" t="s">
        <v>5</v>
      </c>
      <c r="C30817" s="4" t="s">
        <v>7</v>
      </c>
      <c r="D30817" s="4" t="s">
        <v>8</v>
      </c>
    </row>
    <row r="30818" spans="1:13">
      <c r="A30818" t="n">
        <v>259131</v>
      </c>
      <c r="B30818" s="42" t="n">
        <v>89</v>
      </c>
      <c r="C30818" s="7" t="n">
        <v>65533</v>
      </c>
      <c r="D30818" s="7" t="n">
        <v>1</v>
      </c>
    </row>
    <row r="30819" spans="1:13">
      <c r="A30819" t="s">
        <v>4</v>
      </c>
      <c r="B30819" s="4" t="s">
        <v>5</v>
      </c>
      <c r="C30819" s="4" t="s">
        <v>8</v>
      </c>
      <c r="D30819" s="4" t="s">
        <v>7</v>
      </c>
      <c r="E30819" s="4" t="s">
        <v>7</v>
      </c>
      <c r="F30819" s="4" t="s">
        <v>8</v>
      </c>
    </row>
    <row r="30820" spans="1:13">
      <c r="A30820" t="n">
        <v>259135</v>
      </c>
      <c r="B30820" s="37" t="n">
        <v>25</v>
      </c>
      <c r="C30820" s="7" t="n">
        <v>1</v>
      </c>
      <c r="D30820" s="7" t="n">
        <v>65535</v>
      </c>
      <c r="E30820" s="7" t="n">
        <v>65535</v>
      </c>
      <c r="F30820" s="7" t="n">
        <v>0</v>
      </c>
    </row>
    <row r="30821" spans="1:13">
      <c r="A30821" t="s">
        <v>4</v>
      </c>
      <c r="B30821" s="4" t="s">
        <v>5</v>
      </c>
      <c r="C30821" s="4" t="s">
        <v>9</v>
      </c>
      <c r="D30821" s="4" t="s">
        <v>7</v>
      </c>
    </row>
    <row r="30822" spans="1:13">
      <c r="A30822" t="n">
        <v>259142</v>
      </c>
      <c r="B30822" s="57" t="n">
        <v>29</v>
      </c>
      <c r="C30822" s="7" t="s">
        <v>1489</v>
      </c>
      <c r="D30822" s="7" t="n">
        <v>65533</v>
      </c>
    </row>
    <row r="30823" spans="1:13">
      <c r="A30823" t="s">
        <v>4</v>
      </c>
      <c r="B30823" s="4" t="s">
        <v>5</v>
      </c>
      <c r="C30823" s="4" t="s">
        <v>8</v>
      </c>
      <c r="D30823" s="4" t="s">
        <v>7</v>
      </c>
      <c r="E30823" s="4" t="s">
        <v>9</v>
      </c>
    </row>
    <row r="30824" spans="1:13">
      <c r="A30824" t="n">
        <v>259161</v>
      </c>
      <c r="B30824" s="39" t="n">
        <v>51</v>
      </c>
      <c r="C30824" s="7" t="n">
        <v>4</v>
      </c>
      <c r="D30824" s="7" t="n">
        <v>33</v>
      </c>
      <c r="E30824" s="7" t="s">
        <v>633</v>
      </c>
    </row>
    <row r="30825" spans="1:13">
      <c r="A30825" t="s">
        <v>4</v>
      </c>
      <c r="B30825" s="4" t="s">
        <v>5</v>
      </c>
      <c r="C30825" s="4" t="s">
        <v>7</v>
      </c>
    </row>
    <row r="30826" spans="1:13">
      <c r="A30826" t="n">
        <v>259175</v>
      </c>
      <c r="B30826" s="25" t="n">
        <v>16</v>
      </c>
      <c r="C30826" s="7" t="n">
        <v>0</v>
      </c>
    </row>
    <row r="30827" spans="1:13">
      <c r="A30827" t="s">
        <v>4</v>
      </c>
      <c r="B30827" s="4" t="s">
        <v>5</v>
      </c>
      <c r="C30827" s="4" t="s">
        <v>7</v>
      </c>
      <c r="D30827" s="4" t="s">
        <v>8</v>
      </c>
      <c r="E30827" s="4" t="s">
        <v>14</v>
      </c>
      <c r="F30827" s="4" t="s">
        <v>74</v>
      </c>
      <c r="G30827" s="4" t="s">
        <v>8</v>
      </c>
      <c r="H30827" s="4" t="s">
        <v>8</v>
      </c>
      <c r="I30827" s="4" t="s">
        <v>8</v>
      </c>
      <c r="J30827" s="4" t="s">
        <v>14</v>
      </c>
      <c r="K30827" s="4" t="s">
        <v>74</v>
      </c>
      <c r="L30827" s="4" t="s">
        <v>8</v>
      </c>
      <c r="M30827" s="4" t="s">
        <v>8</v>
      </c>
      <c r="N30827" s="4" t="s">
        <v>8</v>
      </c>
      <c r="O30827" s="4" t="s">
        <v>14</v>
      </c>
      <c r="P30827" s="4" t="s">
        <v>74</v>
      </c>
      <c r="Q30827" s="4" t="s">
        <v>8</v>
      </c>
      <c r="R30827" s="4" t="s">
        <v>8</v>
      </c>
    </row>
    <row r="30828" spans="1:13">
      <c r="A30828" t="n">
        <v>259178</v>
      </c>
      <c r="B30828" s="40" t="n">
        <v>26</v>
      </c>
      <c r="C30828" s="7" t="n">
        <v>33</v>
      </c>
      <c r="D30828" s="7" t="n">
        <v>17</v>
      </c>
      <c r="E30828" s="7" t="n">
        <v>22351</v>
      </c>
      <c r="F30828" s="7" t="s">
        <v>1497</v>
      </c>
      <c r="G30828" s="7" t="n">
        <v>2</v>
      </c>
      <c r="H30828" s="7" t="n">
        <v>3</v>
      </c>
      <c r="I30828" s="7" t="n">
        <v>17</v>
      </c>
      <c r="J30828" s="7" t="n">
        <v>22352</v>
      </c>
      <c r="K30828" s="7" t="s">
        <v>1498</v>
      </c>
      <c r="L30828" s="7" t="n">
        <v>2</v>
      </c>
      <c r="M30828" s="7" t="n">
        <v>3</v>
      </c>
      <c r="N30828" s="7" t="n">
        <v>17</v>
      </c>
      <c r="O30828" s="7" t="n">
        <v>22353</v>
      </c>
      <c r="P30828" s="7" t="s">
        <v>1499</v>
      </c>
      <c r="Q30828" s="7" t="n">
        <v>2</v>
      </c>
      <c r="R30828" s="7" t="n">
        <v>0</v>
      </c>
    </row>
    <row r="30829" spans="1:13">
      <c r="A30829" t="s">
        <v>4</v>
      </c>
      <c r="B30829" s="4" t="s">
        <v>5</v>
      </c>
    </row>
    <row r="30830" spans="1:13">
      <c r="A30830" t="n">
        <v>259399</v>
      </c>
      <c r="B30830" s="41" t="n">
        <v>28</v>
      </c>
    </row>
    <row r="30831" spans="1:13">
      <c r="A30831" t="s">
        <v>4</v>
      </c>
      <c r="B30831" s="4" t="s">
        <v>5</v>
      </c>
      <c r="C30831" s="4" t="s">
        <v>7</v>
      </c>
      <c r="D30831" s="4" t="s">
        <v>8</v>
      </c>
    </row>
    <row r="30832" spans="1:13">
      <c r="A30832" t="n">
        <v>259400</v>
      </c>
      <c r="B30832" s="42" t="n">
        <v>89</v>
      </c>
      <c r="C30832" s="7" t="n">
        <v>65533</v>
      </c>
      <c r="D30832" s="7" t="n">
        <v>1</v>
      </c>
    </row>
    <row r="30833" spans="1:18">
      <c r="A30833" t="s">
        <v>4</v>
      </c>
      <c r="B30833" s="4" t="s">
        <v>5</v>
      </c>
      <c r="C30833" s="4" t="s">
        <v>9</v>
      </c>
      <c r="D30833" s="4" t="s">
        <v>7</v>
      </c>
    </row>
    <row r="30834" spans="1:18">
      <c r="A30834" t="n">
        <v>259404</v>
      </c>
      <c r="B30834" s="57" t="n">
        <v>29</v>
      </c>
      <c r="C30834" s="7" t="s">
        <v>15</v>
      </c>
      <c r="D30834" s="7" t="n">
        <v>65533</v>
      </c>
    </row>
    <row r="30835" spans="1:18">
      <c r="A30835" t="s">
        <v>4</v>
      </c>
      <c r="B30835" s="4" t="s">
        <v>5</v>
      </c>
      <c r="C30835" s="4" t="s">
        <v>7</v>
      </c>
    </row>
    <row r="30836" spans="1:18">
      <c r="A30836" t="n">
        <v>259408</v>
      </c>
      <c r="B30836" s="25" t="n">
        <v>16</v>
      </c>
      <c r="C30836" s="7" t="n">
        <v>300</v>
      </c>
    </row>
    <row r="30837" spans="1:18">
      <c r="A30837" t="s">
        <v>4</v>
      </c>
      <c r="B30837" s="4" t="s">
        <v>5</v>
      </c>
      <c r="C30837" s="4" t="s">
        <v>8</v>
      </c>
      <c r="D30837" s="4" t="s">
        <v>8</v>
      </c>
      <c r="E30837" s="4" t="s">
        <v>7</v>
      </c>
      <c r="F30837" s="4" t="s">
        <v>7</v>
      </c>
      <c r="G30837" s="4" t="s">
        <v>7</v>
      </c>
      <c r="H30837" s="4" t="s">
        <v>7</v>
      </c>
      <c r="I30837" s="4" t="s">
        <v>7</v>
      </c>
    </row>
    <row r="30838" spans="1:18">
      <c r="A30838" t="n">
        <v>259411</v>
      </c>
      <c r="B30838" s="36" t="n">
        <v>146</v>
      </c>
      <c r="C30838" s="7" t="n">
        <v>0</v>
      </c>
      <c r="D30838" s="7" t="n">
        <v>0</v>
      </c>
      <c r="E30838" s="7" t="n">
        <v>33</v>
      </c>
      <c r="F30838" s="7" t="n">
        <v>4</v>
      </c>
      <c r="G30838" s="7" t="n">
        <v>0</v>
      </c>
      <c r="H30838" s="7" t="n">
        <v>0</v>
      </c>
      <c r="I30838" s="7" t="n">
        <v>0</v>
      </c>
    </row>
    <row r="30839" spans="1:18">
      <c r="A30839" t="s">
        <v>4</v>
      </c>
      <c r="B30839" s="4" t="s">
        <v>5</v>
      </c>
      <c r="C30839" s="4" t="s">
        <v>7</v>
      </c>
    </row>
    <row r="30840" spans="1:18">
      <c r="A30840" t="n">
        <v>259424</v>
      </c>
      <c r="B30840" s="25" t="n">
        <v>16</v>
      </c>
      <c r="C30840" s="7" t="n">
        <v>600</v>
      </c>
    </row>
    <row r="30841" spans="1:18">
      <c r="A30841" t="s">
        <v>4</v>
      </c>
      <c r="B30841" s="4" t="s">
        <v>5</v>
      </c>
      <c r="C30841" s="4" t="s">
        <v>8</v>
      </c>
      <c r="D30841" s="4" t="s">
        <v>7</v>
      </c>
      <c r="E30841" s="4" t="s">
        <v>9</v>
      </c>
      <c r="F30841" s="4" t="s">
        <v>9</v>
      </c>
      <c r="G30841" s="4" t="s">
        <v>9</v>
      </c>
      <c r="H30841" s="4" t="s">
        <v>9</v>
      </c>
    </row>
    <row r="30842" spans="1:18">
      <c r="A30842" t="n">
        <v>259427</v>
      </c>
      <c r="B30842" s="39" t="n">
        <v>51</v>
      </c>
      <c r="C30842" s="7" t="n">
        <v>3</v>
      </c>
      <c r="D30842" s="7" t="n">
        <v>33</v>
      </c>
      <c r="E30842" s="7" t="s">
        <v>98</v>
      </c>
      <c r="F30842" s="7" t="s">
        <v>97</v>
      </c>
      <c r="G30842" s="7" t="s">
        <v>94</v>
      </c>
      <c r="H30842" s="7" t="s">
        <v>95</v>
      </c>
    </row>
    <row r="30843" spans="1:18">
      <c r="A30843" t="s">
        <v>4</v>
      </c>
      <c r="B30843" s="4" t="s">
        <v>5</v>
      </c>
      <c r="C30843" s="4" t="s">
        <v>8</v>
      </c>
    </row>
    <row r="30844" spans="1:18">
      <c r="A30844" t="n">
        <v>259440</v>
      </c>
      <c r="B30844" s="36" t="n">
        <v>146</v>
      </c>
      <c r="C30844" s="7" t="n">
        <v>1</v>
      </c>
    </row>
    <row r="30845" spans="1:18">
      <c r="A30845" t="s">
        <v>4</v>
      </c>
      <c r="B30845" s="4" t="s">
        <v>5</v>
      </c>
      <c r="C30845" s="4" t="s">
        <v>7</v>
      </c>
    </row>
    <row r="30846" spans="1:18">
      <c r="A30846" t="n">
        <v>259442</v>
      </c>
      <c r="B30846" s="25" t="n">
        <v>16</v>
      </c>
      <c r="C30846" s="7" t="n">
        <v>1000</v>
      </c>
    </row>
    <row r="30847" spans="1:18">
      <c r="A30847" t="s">
        <v>4</v>
      </c>
      <c r="B30847" s="4" t="s">
        <v>5</v>
      </c>
      <c r="C30847" s="4" t="s">
        <v>9</v>
      </c>
      <c r="D30847" s="4" t="s">
        <v>7</v>
      </c>
    </row>
    <row r="30848" spans="1:18">
      <c r="A30848" t="n">
        <v>259445</v>
      </c>
      <c r="B30848" s="57" t="n">
        <v>29</v>
      </c>
      <c r="C30848" s="7" t="s">
        <v>1489</v>
      </c>
      <c r="D30848" s="7" t="n">
        <v>65533</v>
      </c>
    </row>
    <row r="30849" spans="1:9">
      <c r="A30849" t="s">
        <v>4</v>
      </c>
      <c r="B30849" s="4" t="s">
        <v>5</v>
      </c>
      <c r="C30849" s="4" t="s">
        <v>8</v>
      </c>
      <c r="D30849" s="4" t="s">
        <v>7</v>
      </c>
      <c r="E30849" s="4" t="s">
        <v>9</v>
      </c>
    </row>
    <row r="30850" spans="1:9">
      <c r="A30850" t="n">
        <v>259464</v>
      </c>
      <c r="B30850" s="39" t="n">
        <v>51</v>
      </c>
      <c r="C30850" s="7" t="n">
        <v>4</v>
      </c>
      <c r="D30850" s="7" t="n">
        <v>33</v>
      </c>
      <c r="E30850" s="7" t="s">
        <v>1062</v>
      </c>
    </row>
    <row r="30851" spans="1:9">
      <c r="A30851" t="s">
        <v>4</v>
      </c>
      <c r="B30851" s="4" t="s">
        <v>5</v>
      </c>
      <c r="C30851" s="4" t="s">
        <v>7</v>
      </c>
    </row>
    <row r="30852" spans="1:9">
      <c r="A30852" t="n">
        <v>259478</v>
      </c>
      <c r="B30852" s="25" t="n">
        <v>16</v>
      </c>
      <c r="C30852" s="7" t="n">
        <v>0</v>
      </c>
    </row>
    <row r="30853" spans="1:9">
      <c r="A30853" t="s">
        <v>4</v>
      </c>
      <c r="B30853" s="4" t="s">
        <v>5</v>
      </c>
      <c r="C30853" s="4" t="s">
        <v>7</v>
      </c>
      <c r="D30853" s="4" t="s">
        <v>8</v>
      </c>
      <c r="E30853" s="4" t="s">
        <v>14</v>
      </c>
      <c r="F30853" s="4" t="s">
        <v>74</v>
      </c>
      <c r="G30853" s="4" t="s">
        <v>8</v>
      </c>
      <c r="H30853" s="4" t="s">
        <v>8</v>
      </c>
      <c r="I30853" s="4" t="s">
        <v>8</v>
      </c>
      <c r="J30853" s="4" t="s">
        <v>14</v>
      </c>
      <c r="K30853" s="4" t="s">
        <v>74</v>
      </c>
      <c r="L30853" s="4" t="s">
        <v>8</v>
      </c>
      <c r="M30853" s="4" t="s">
        <v>8</v>
      </c>
    </row>
    <row r="30854" spans="1:9">
      <c r="A30854" t="n">
        <v>259481</v>
      </c>
      <c r="B30854" s="40" t="n">
        <v>26</v>
      </c>
      <c r="C30854" s="7" t="n">
        <v>33</v>
      </c>
      <c r="D30854" s="7" t="n">
        <v>17</v>
      </c>
      <c r="E30854" s="7" t="n">
        <v>22354</v>
      </c>
      <c r="F30854" s="7" t="s">
        <v>1500</v>
      </c>
      <c r="G30854" s="7" t="n">
        <v>2</v>
      </c>
      <c r="H30854" s="7" t="n">
        <v>3</v>
      </c>
      <c r="I30854" s="7" t="n">
        <v>17</v>
      </c>
      <c r="J30854" s="7" t="n">
        <v>22355</v>
      </c>
      <c r="K30854" s="7" t="s">
        <v>1501</v>
      </c>
      <c r="L30854" s="7" t="n">
        <v>2</v>
      </c>
      <c r="M30854" s="7" t="n">
        <v>0</v>
      </c>
    </row>
    <row r="30855" spans="1:9">
      <c r="A30855" t="s">
        <v>4</v>
      </c>
      <c r="B30855" s="4" t="s">
        <v>5</v>
      </c>
    </row>
    <row r="30856" spans="1:9">
      <c r="A30856" t="n">
        <v>259657</v>
      </c>
      <c r="B30856" s="41" t="n">
        <v>28</v>
      </c>
    </row>
    <row r="30857" spans="1:9">
      <c r="A30857" t="s">
        <v>4</v>
      </c>
      <c r="B30857" s="4" t="s">
        <v>5</v>
      </c>
      <c r="C30857" s="4" t="s">
        <v>7</v>
      </c>
      <c r="D30857" s="4" t="s">
        <v>8</v>
      </c>
    </row>
    <row r="30858" spans="1:9">
      <c r="A30858" t="n">
        <v>259658</v>
      </c>
      <c r="B30858" s="42" t="n">
        <v>89</v>
      </c>
      <c r="C30858" s="7" t="n">
        <v>65533</v>
      </c>
      <c r="D30858" s="7" t="n">
        <v>1</v>
      </c>
    </row>
    <row r="30859" spans="1:9">
      <c r="A30859" t="s">
        <v>4</v>
      </c>
      <c r="B30859" s="4" t="s">
        <v>5</v>
      </c>
      <c r="C30859" s="4" t="s">
        <v>9</v>
      </c>
      <c r="D30859" s="4" t="s">
        <v>7</v>
      </c>
    </row>
    <row r="30860" spans="1:9">
      <c r="A30860" t="n">
        <v>259662</v>
      </c>
      <c r="B30860" s="57" t="n">
        <v>29</v>
      </c>
      <c r="C30860" s="7" t="s">
        <v>15</v>
      </c>
      <c r="D30860" s="7" t="n">
        <v>65533</v>
      </c>
    </row>
    <row r="30861" spans="1:9">
      <c r="A30861" t="s">
        <v>4</v>
      </c>
      <c r="B30861" s="4" t="s">
        <v>5</v>
      </c>
      <c r="C30861" s="4" t="s">
        <v>7</v>
      </c>
      <c r="D30861" s="4" t="s">
        <v>8</v>
      </c>
      <c r="E30861" s="4" t="s">
        <v>8</v>
      </c>
      <c r="F30861" s="4" t="s">
        <v>9</v>
      </c>
    </row>
    <row r="30862" spans="1:9">
      <c r="A30862" t="n">
        <v>259666</v>
      </c>
      <c r="B30862" s="22" t="n">
        <v>20</v>
      </c>
      <c r="C30862" s="7" t="n">
        <v>0</v>
      </c>
      <c r="D30862" s="7" t="n">
        <v>2</v>
      </c>
      <c r="E30862" s="7" t="n">
        <v>10</v>
      </c>
      <c r="F30862" s="7" t="s">
        <v>594</v>
      </c>
    </row>
    <row r="30863" spans="1:9">
      <c r="A30863" t="s">
        <v>4</v>
      </c>
      <c r="B30863" s="4" t="s">
        <v>5</v>
      </c>
      <c r="C30863" s="4" t="s">
        <v>8</v>
      </c>
      <c r="D30863" s="4" t="s">
        <v>7</v>
      </c>
      <c r="E30863" s="4" t="s">
        <v>7</v>
      </c>
      <c r="F30863" s="4" t="s">
        <v>8</v>
      </c>
    </row>
    <row r="30864" spans="1:9">
      <c r="A30864" t="n">
        <v>259687</v>
      </c>
      <c r="B30864" s="37" t="n">
        <v>25</v>
      </c>
      <c r="C30864" s="7" t="n">
        <v>1</v>
      </c>
      <c r="D30864" s="7" t="n">
        <v>160</v>
      </c>
      <c r="E30864" s="7" t="n">
        <v>570</v>
      </c>
      <c r="F30864" s="7" t="n">
        <v>1</v>
      </c>
    </row>
    <row r="30865" spans="1:13">
      <c r="A30865" t="s">
        <v>4</v>
      </c>
      <c r="B30865" s="4" t="s">
        <v>5</v>
      </c>
      <c r="C30865" s="4" t="s">
        <v>8</v>
      </c>
      <c r="D30865" s="4" t="s">
        <v>7</v>
      </c>
      <c r="E30865" s="4" t="s">
        <v>9</v>
      </c>
    </row>
    <row r="30866" spans="1:13">
      <c r="A30866" t="n">
        <v>259694</v>
      </c>
      <c r="B30866" s="39" t="n">
        <v>51</v>
      </c>
      <c r="C30866" s="7" t="n">
        <v>4</v>
      </c>
      <c r="D30866" s="7" t="n">
        <v>0</v>
      </c>
      <c r="E30866" s="7" t="s">
        <v>539</v>
      </c>
    </row>
    <row r="30867" spans="1:13">
      <c r="A30867" t="s">
        <v>4</v>
      </c>
      <c r="B30867" s="4" t="s">
        <v>5</v>
      </c>
      <c r="C30867" s="4" t="s">
        <v>7</v>
      </c>
    </row>
    <row r="30868" spans="1:13">
      <c r="A30868" t="n">
        <v>259707</v>
      </c>
      <c r="B30868" s="25" t="n">
        <v>16</v>
      </c>
      <c r="C30868" s="7" t="n">
        <v>0</v>
      </c>
    </row>
    <row r="30869" spans="1:13">
      <c r="A30869" t="s">
        <v>4</v>
      </c>
      <c r="B30869" s="4" t="s">
        <v>5</v>
      </c>
      <c r="C30869" s="4" t="s">
        <v>7</v>
      </c>
      <c r="D30869" s="4" t="s">
        <v>8</v>
      </c>
      <c r="E30869" s="4" t="s">
        <v>14</v>
      </c>
      <c r="F30869" s="4" t="s">
        <v>74</v>
      </c>
      <c r="G30869" s="4" t="s">
        <v>8</v>
      </c>
      <c r="H30869" s="4" t="s">
        <v>8</v>
      </c>
      <c r="I30869" s="4" t="s">
        <v>8</v>
      </c>
      <c r="J30869" s="4" t="s">
        <v>14</v>
      </c>
      <c r="K30869" s="4" t="s">
        <v>74</v>
      </c>
      <c r="L30869" s="4" t="s">
        <v>8</v>
      </c>
      <c r="M30869" s="4" t="s">
        <v>8</v>
      </c>
    </row>
    <row r="30870" spans="1:13">
      <c r="A30870" t="n">
        <v>259710</v>
      </c>
      <c r="B30870" s="40" t="n">
        <v>26</v>
      </c>
      <c r="C30870" s="7" t="n">
        <v>0</v>
      </c>
      <c r="D30870" s="7" t="n">
        <v>17</v>
      </c>
      <c r="E30870" s="7" t="n">
        <v>62624</v>
      </c>
      <c r="F30870" s="7" t="s">
        <v>1502</v>
      </c>
      <c r="G30870" s="7" t="n">
        <v>2</v>
      </c>
      <c r="H30870" s="7" t="n">
        <v>3</v>
      </c>
      <c r="I30870" s="7" t="n">
        <v>17</v>
      </c>
      <c r="J30870" s="7" t="n">
        <v>62625</v>
      </c>
      <c r="K30870" s="7" t="s">
        <v>1503</v>
      </c>
      <c r="L30870" s="7" t="n">
        <v>2</v>
      </c>
      <c r="M30870" s="7" t="n">
        <v>0</v>
      </c>
    </row>
    <row r="30871" spans="1:13">
      <c r="A30871" t="s">
        <v>4</v>
      </c>
      <c r="B30871" s="4" t="s">
        <v>5</v>
      </c>
    </row>
    <row r="30872" spans="1:13">
      <c r="A30872" t="n">
        <v>259844</v>
      </c>
      <c r="B30872" s="41" t="n">
        <v>28</v>
      </c>
    </row>
    <row r="30873" spans="1:13">
      <c r="A30873" t="s">
        <v>4</v>
      </c>
      <c r="B30873" s="4" t="s">
        <v>5</v>
      </c>
      <c r="C30873" s="4" t="s">
        <v>7</v>
      </c>
      <c r="D30873" s="4" t="s">
        <v>8</v>
      </c>
    </row>
    <row r="30874" spans="1:13">
      <c r="A30874" t="n">
        <v>259845</v>
      </c>
      <c r="B30874" s="42" t="n">
        <v>89</v>
      </c>
      <c r="C30874" s="7" t="n">
        <v>65533</v>
      </c>
      <c r="D30874" s="7" t="n">
        <v>1</v>
      </c>
    </row>
    <row r="30875" spans="1:13">
      <c r="A30875" t="s">
        <v>4</v>
      </c>
      <c r="B30875" s="4" t="s">
        <v>5</v>
      </c>
      <c r="C30875" s="4" t="s">
        <v>8</v>
      </c>
      <c r="D30875" s="4" t="s">
        <v>7</v>
      </c>
      <c r="E30875" s="4" t="s">
        <v>7</v>
      </c>
      <c r="F30875" s="4" t="s">
        <v>8</v>
      </c>
    </row>
    <row r="30876" spans="1:13">
      <c r="A30876" t="n">
        <v>259849</v>
      </c>
      <c r="B30876" s="37" t="n">
        <v>25</v>
      </c>
      <c r="C30876" s="7" t="n">
        <v>1</v>
      </c>
      <c r="D30876" s="7" t="n">
        <v>65535</v>
      </c>
      <c r="E30876" s="7" t="n">
        <v>65535</v>
      </c>
      <c r="F30876" s="7" t="n">
        <v>0</v>
      </c>
    </row>
    <row r="30877" spans="1:13">
      <c r="A30877" t="s">
        <v>4</v>
      </c>
      <c r="B30877" s="4" t="s">
        <v>5</v>
      </c>
      <c r="C30877" s="4" t="s">
        <v>9</v>
      </c>
      <c r="D30877" s="4" t="s">
        <v>7</v>
      </c>
    </row>
    <row r="30878" spans="1:13">
      <c r="A30878" t="n">
        <v>259856</v>
      </c>
      <c r="B30878" s="57" t="n">
        <v>29</v>
      </c>
      <c r="C30878" s="7" t="s">
        <v>1489</v>
      </c>
      <c r="D30878" s="7" t="n">
        <v>65533</v>
      </c>
    </row>
    <row r="30879" spans="1:13">
      <c r="A30879" t="s">
        <v>4</v>
      </c>
      <c r="B30879" s="4" t="s">
        <v>5</v>
      </c>
      <c r="C30879" s="4" t="s">
        <v>8</v>
      </c>
      <c r="D30879" s="4" t="s">
        <v>7</v>
      </c>
      <c r="E30879" s="4" t="s">
        <v>9</v>
      </c>
    </row>
    <row r="30880" spans="1:13">
      <c r="A30880" t="n">
        <v>259875</v>
      </c>
      <c r="B30880" s="39" t="n">
        <v>51</v>
      </c>
      <c r="C30880" s="7" t="n">
        <v>4</v>
      </c>
      <c r="D30880" s="7" t="n">
        <v>33</v>
      </c>
      <c r="E30880" s="7" t="s">
        <v>267</v>
      </c>
    </row>
    <row r="30881" spans="1:13">
      <c r="A30881" t="s">
        <v>4</v>
      </c>
      <c r="B30881" s="4" t="s">
        <v>5</v>
      </c>
      <c r="C30881" s="4" t="s">
        <v>7</v>
      </c>
    </row>
    <row r="30882" spans="1:13">
      <c r="A30882" t="n">
        <v>259888</v>
      </c>
      <c r="B30882" s="25" t="n">
        <v>16</v>
      </c>
      <c r="C30882" s="7" t="n">
        <v>0</v>
      </c>
    </row>
    <row r="30883" spans="1:13">
      <c r="A30883" t="s">
        <v>4</v>
      </c>
      <c r="B30883" s="4" t="s">
        <v>5</v>
      </c>
      <c r="C30883" s="4" t="s">
        <v>7</v>
      </c>
      <c r="D30883" s="4" t="s">
        <v>8</v>
      </c>
      <c r="E30883" s="4" t="s">
        <v>14</v>
      </c>
      <c r="F30883" s="4" t="s">
        <v>74</v>
      </c>
      <c r="G30883" s="4" t="s">
        <v>8</v>
      </c>
      <c r="H30883" s="4" t="s">
        <v>8</v>
      </c>
      <c r="I30883" s="4" t="s">
        <v>8</v>
      </c>
      <c r="J30883" s="4" t="s">
        <v>14</v>
      </c>
      <c r="K30883" s="4" t="s">
        <v>74</v>
      </c>
      <c r="L30883" s="4" t="s">
        <v>8</v>
      </c>
      <c r="M30883" s="4" t="s">
        <v>8</v>
      </c>
    </row>
    <row r="30884" spans="1:13">
      <c r="A30884" t="n">
        <v>259891</v>
      </c>
      <c r="B30884" s="40" t="n">
        <v>26</v>
      </c>
      <c r="C30884" s="7" t="n">
        <v>33</v>
      </c>
      <c r="D30884" s="7" t="n">
        <v>17</v>
      </c>
      <c r="E30884" s="7" t="n">
        <v>22356</v>
      </c>
      <c r="F30884" s="7" t="s">
        <v>1504</v>
      </c>
      <c r="G30884" s="7" t="n">
        <v>2</v>
      </c>
      <c r="H30884" s="7" t="n">
        <v>3</v>
      </c>
      <c r="I30884" s="7" t="n">
        <v>17</v>
      </c>
      <c r="J30884" s="7" t="n">
        <v>22357</v>
      </c>
      <c r="K30884" s="7" t="s">
        <v>1505</v>
      </c>
      <c r="L30884" s="7" t="n">
        <v>2</v>
      </c>
      <c r="M30884" s="7" t="n">
        <v>0</v>
      </c>
    </row>
    <row r="30885" spans="1:13">
      <c r="A30885" t="s">
        <v>4</v>
      </c>
      <c r="B30885" s="4" t="s">
        <v>5</v>
      </c>
    </row>
    <row r="30886" spans="1:13">
      <c r="A30886" t="n">
        <v>260175</v>
      </c>
      <c r="B30886" s="41" t="n">
        <v>28</v>
      </c>
    </row>
    <row r="30887" spans="1:13">
      <c r="A30887" t="s">
        <v>4</v>
      </c>
      <c r="B30887" s="4" t="s">
        <v>5</v>
      </c>
      <c r="C30887" s="4" t="s">
        <v>7</v>
      </c>
      <c r="D30887" s="4" t="s">
        <v>8</v>
      </c>
    </row>
    <row r="30888" spans="1:13">
      <c r="A30888" t="n">
        <v>260176</v>
      </c>
      <c r="B30888" s="42" t="n">
        <v>89</v>
      </c>
      <c r="C30888" s="7" t="n">
        <v>65533</v>
      </c>
      <c r="D30888" s="7" t="n">
        <v>1</v>
      </c>
    </row>
    <row r="30889" spans="1:13">
      <c r="A30889" t="s">
        <v>4</v>
      </c>
      <c r="B30889" s="4" t="s">
        <v>5</v>
      </c>
      <c r="C30889" s="4" t="s">
        <v>9</v>
      </c>
      <c r="D30889" s="4" t="s">
        <v>7</v>
      </c>
    </row>
    <row r="30890" spans="1:13">
      <c r="A30890" t="n">
        <v>260180</v>
      </c>
      <c r="B30890" s="57" t="n">
        <v>29</v>
      </c>
      <c r="C30890" s="7" t="s">
        <v>15</v>
      </c>
      <c r="D30890" s="7" t="n">
        <v>65533</v>
      </c>
    </row>
    <row r="30891" spans="1:13">
      <c r="A30891" t="s">
        <v>4</v>
      </c>
      <c r="B30891" s="4" t="s">
        <v>5</v>
      </c>
      <c r="C30891" s="4" t="s">
        <v>8</v>
      </c>
      <c r="D30891" s="4" t="s">
        <v>7</v>
      </c>
      <c r="E30891" s="4" t="s">
        <v>13</v>
      </c>
      <c r="F30891" s="4" t="s">
        <v>7</v>
      </c>
      <c r="G30891" s="4" t="s">
        <v>14</v>
      </c>
      <c r="H30891" s="4" t="s">
        <v>14</v>
      </c>
      <c r="I30891" s="4" t="s">
        <v>7</v>
      </c>
      <c r="J30891" s="4" t="s">
        <v>7</v>
      </c>
      <c r="K30891" s="4" t="s">
        <v>14</v>
      </c>
      <c r="L30891" s="4" t="s">
        <v>14</v>
      </c>
      <c r="M30891" s="4" t="s">
        <v>14</v>
      </c>
      <c r="N30891" s="4" t="s">
        <v>14</v>
      </c>
      <c r="O30891" s="4" t="s">
        <v>9</v>
      </c>
    </row>
    <row r="30892" spans="1:13">
      <c r="A30892" t="n">
        <v>260184</v>
      </c>
      <c r="B30892" s="16" t="n">
        <v>50</v>
      </c>
      <c r="C30892" s="7" t="n">
        <v>0</v>
      </c>
      <c r="D30892" s="7" t="n">
        <v>5400</v>
      </c>
      <c r="E30892" s="7" t="n">
        <v>0.400000005960464</v>
      </c>
      <c r="F30892" s="7" t="n">
        <v>300</v>
      </c>
      <c r="G30892" s="7" t="n">
        <v>0</v>
      </c>
      <c r="H30892" s="7" t="n">
        <v>-1069547520</v>
      </c>
      <c r="I30892" s="7" t="n">
        <v>0</v>
      </c>
      <c r="J30892" s="7" t="n">
        <v>65533</v>
      </c>
      <c r="K30892" s="7" t="n">
        <v>0</v>
      </c>
      <c r="L30892" s="7" t="n">
        <v>0</v>
      </c>
      <c r="M30892" s="7" t="n">
        <v>0</v>
      </c>
      <c r="N30892" s="7" t="n">
        <v>0</v>
      </c>
      <c r="O30892" s="7" t="s">
        <v>15</v>
      </c>
    </row>
    <row r="30893" spans="1:13">
      <c r="A30893" t="s">
        <v>4</v>
      </c>
      <c r="B30893" s="4" t="s">
        <v>5</v>
      </c>
      <c r="C30893" s="4" t="s">
        <v>7</v>
      </c>
    </row>
    <row r="30894" spans="1:13">
      <c r="A30894" t="n">
        <v>260223</v>
      </c>
      <c r="B30894" s="25" t="n">
        <v>16</v>
      </c>
      <c r="C30894" s="7" t="n">
        <v>1000</v>
      </c>
    </row>
    <row r="30895" spans="1:13">
      <c r="A30895" t="s">
        <v>4</v>
      </c>
      <c r="B30895" s="4" t="s">
        <v>5</v>
      </c>
      <c r="C30895" s="4" t="s">
        <v>8</v>
      </c>
      <c r="D30895" s="4" t="s">
        <v>7</v>
      </c>
      <c r="E30895" s="4" t="s">
        <v>7</v>
      </c>
      <c r="F30895" s="4" t="s">
        <v>8</v>
      </c>
    </row>
    <row r="30896" spans="1:13">
      <c r="A30896" t="n">
        <v>260226</v>
      </c>
      <c r="B30896" s="37" t="n">
        <v>25</v>
      </c>
      <c r="C30896" s="7" t="n">
        <v>1</v>
      </c>
      <c r="D30896" s="7" t="n">
        <v>160</v>
      </c>
      <c r="E30896" s="7" t="n">
        <v>570</v>
      </c>
      <c r="F30896" s="7" t="n">
        <v>1</v>
      </c>
    </row>
    <row r="30897" spans="1:15">
      <c r="A30897" t="s">
        <v>4</v>
      </c>
      <c r="B30897" s="4" t="s">
        <v>5</v>
      </c>
      <c r="C30897" s="4" t="s">
        <v>8</v>
      </c>
      <c r="D30897" s="4" t="s">
        <v>7</v>
      </c>
      <c r="E30897" s="4" t="s">
        <v>9</v>
      </c>
    </row>
    <row r="30898" spans="1:15">
      <c r="A30898" t="n">
        <v>260233</v>
      </c>
      <c r="B30898" s="39" t="n">
        <v>51</v>
      </c>
      <c r="C30898" s="7" t="n">
        <v>4</v>
      </c>
      <c r="D30898" s="7" t="n">
        <v>0</v>
      </c>
      <c r="E30898" s="7" t="s">
        <v>471</v>
      </c>
    </row>
    <row r="30899" spans="1:15">
      <c r="A30899" t="s">
        <v>4</v>
      </c>
      <c r="B30899" s="4" t="s">
        <v>5</v>
      </c>
      <c r="C30899" s="4" t="s">
        <v>7</v>
      </c>
    </row>
    <row r="30900" spans="1:15">
      <c r="A30900" t="n">
        <v>260247</v>
      </c>
      <c r="B30900" s="25" t="n">
        <v>16</v>
      </c>
      <c r="C30900" s="7" t="n">
        <v>0</v>
      </c>
    </row>
    <row r="30901" spans="1:15">
      <c r="A30901" t="s">
        <v>4</v>
      </c>
      <c r="B30901" s="4" t="s">
        <v>5</v>
      </c>
      <c r="C30901" s="4" t="s">
        <v>7</v>
      </c>
      <c r="D30901" s="4" t="s">
        <v>8</v>
      </c>
      <c r="E30901" s="4" t="s">
        <v>14</v>
      </c>
      <c r="F30901" s="4" t="s">
        <v>74</v>
      </c>
      <c r="G30901" s="4" t="s">
        <v>8</v>
      </c>
      <c r="H30901" s="4" t="s">
        <v>8</v>
      </c>
    </row>
    <row r="30902" spans="1:15">
      <c r="A30902" t="n">
        <v>260250</v>
      </c>
      <c r="B30902" s="40" t="n">
        <v>26</v>
      </c>
      <c r="C30902" s="7" t="n">
        <v>0</v>
      </c>
      <c r="D30902" s="7" t="n">
        <v>17</v>
      </c>
      <c r="E30902" s="7" t="n">
        <v>62626</v>
      </c>
      <c r="F30902" s="7" t="s">
        <v>1506</v>
      </c>
      <c r="G30902" s="7" t="n">
        <v>2</v>
      </c>
      <c r="H30902" s="7" t="n">
        <v>0</v>
      </c>
    </row>
    <row r="30903" spans="1:15">
      <c r="A30903" t="s">
        <v>4</v>
      </c>
      <c r="B30903" s="4" t="s">
        <v>5</v>
      </c>
    </row>
    <row r="30904" spans="1:15">
      <c r="A30904" t="n">
        <v>260284</v>
      </c>
      <c r="B30904" s="41" t="n">
        <v>28</v>
      </c>
    </row>
    <row r="30905" spans="1:15">
      <c r="A30905" t="s">
        <v>4</v>
      </c>
      <c r="B30905" s="4" t="s">
        <v>5</v>
      </c>
      <c r="C30905" s="4" t="s">
        <v>7</v>
      </c>
      <c r="D30905" s="4" t="s">
        <v>8</v>
      </c>
    </row>
    <row r="30906" spans="1:15">
      <c r="A30906" t="n">
        <v>260285</v>
      </c>
      <c r="B30906" s="42" t="n">
        <v>89</v>
      </c>
      <c r="C30906" s="7" t="n">
        <v>65533</v>
      </c>
      <c r="D30906" s="7" t="n">
        <v>1</v>
      </c>
    </row>
    <row r="30907" spans="1:15">
      <c r="A30907" t="s">
        <v>4</v>
      </c>
      <c r="B30907" s="4" t="s">
        <v>5</v>
      </c>
      <c r="C30907" s="4" t="s">
        <v>8</v>
      </c>
      <c r="D30907" s="4" t="s">
        <v>7</v>
      </c>
      <c r="E30907" s="4" t="s">
        <v>7</v>
      </c>
      <c r="F30907" s="4" t="s">
        <v>8</v>
      </c>
    </row>
    <row r="30908" spans="1:15">
      <c r="A30908" t="n">
        <v>260289</v>
      </c>
      <c r="B30908" s="37" t="n">
        <v>25</v>
      </c>
      <c r="C30908" s="7" t="n">
        <v>1</v>
      </c>
      <c r="D30908" s="7" t="n">
        <v>60</v>
      </c>
      <c r="E30908" s="7" t="n">
        <v>280</v>
      </c>
      <c r="F30908" s="7" t="n">
        <v>2</v>
      </c>
    </row>
    <row r="30909" spans="1:15">
      <c r="A30909" t="s">
        <v>4</v>
      </c>
      <c r="B30909" s="4" t="s">
        <v>5</v>
      </c>
      <c r="C30909" s="4" t="s">
        <v>9</v>
      </c>
      <c r="D30909" s="4" t="s">
        <v>7</v>
      </c>
    </row>
    <row r="30910" spans="1:15">
      <c r="A30910" t="n">
        <v>260296</v>
      </c>
      <c r="B30910" s="57" t="n">
        <v>29</v>
      </c>
      <c r="C30910" s="7" t="s">
        <v>1507</v>
      </c>
      <c r="D30910" s="7" t="n">
        <v>65533</v>
      </c>
    </row>
    <row r="30911" spans="1:15">
      <c r="A30911" t="s">
        <v>4</v>
      </c>
      <c r="B30911" s="4" t="s">
        <v>5</v>
      </c>
      <c r="C30911" s="4" t="s">
        <v>8</v>
      </c>
      <c r="D30911" s="4" t="s">
        <v>7</v>
      </c>
      <c r="E30911" s="4" t="s">
        <v>9</v>
      </c>
    </row>
    <row r="30912" spans="1:15">
      <c r="A30912" t="n">
        <v>260310</v>
      </c>
      <c r="B30912" s="39" t="n">
        <v>51</v>
      </c>
      <c r="C30912" s="7" t="n">
        <v>4</v>
      </c>
      <c r="D30912" s="7" t="n">
        <v>0</v>
      </c>
      <c r="E30912" s="7" t="s">
        <v>73</v>
      </c>
    </row>
    <row r="30913" spans="1:8">
      <c r="A30913" t="s">
        <v>4</v>
      </c>
      <c r="B30913" s="4" t="s">
        <v>5</v>
      </c>
      <c r="C30913" s="4" t="s">
        <v>7</v>
      </c>
    </row>
    <row r="30914" spans="1:8">
      <c r="A30914" t="n">
        <v>260323</v>
      </c>
      <c r="B30914" s="25" t="n">
        <v>16</v>
      </c>
      <c r="C30914" s="7" t="n">
        <v>0</v>
      </c>
    </row>
    <row r="30915" spans="1:8">
      <c r="A30915" t="s">
        <v>4</v>
      </c>
      <c r="B30915" s="4" t="s">
        <v>5</v>
      </c>
      <c r="C30915" s="4" t="s">
        <v>7</v>
      </c>
      <c r="D30915" s="4" t="s">
        <v>8</v>
      </c>
      <c r="E30915" s="4" t="s">
        <v>14</v>
      </c>
      <c r="F30915" s="4" t="s">
        <v>74</v>
      </c>
      <c r="G30915" s="4" t="s">
        <v>8</v>
      </c>
      <c r="H30915" s="4" t="s">
        <v>8</v>
      </c>
      <c r="I30915" s="4" t="s">
        <v>8</v>
      </c>
      <c r="J30915" s="4" t="s">
        <v>14</v>
      </c>
      <c r="K30915" s="4" t="s">
        <v>74</v>
      </c>
      <c r="L30915" s="4" t="s">
        <v>8</v>
      </c>
      <c r="M30915" s="4" t="s">
        <v>8</v>
      </c>
    </row>
    <row r="30916" spans="1:8">
      <c r="A30916" t="n">
        <v>260326</v>
      </c>
      <c r="B30916" s="40" t="n">
        <v>26</v>
      </c>
      <c r="C30916" s="7" t="n">
        <v>0</v>
      </c>
      <c r="D30916" s="7" t="n">
        <v>17</v>
      </c>
      <c r="E30916" s="7" t="n">
        <v>35300</v>
      </c>
      <c r="F30916" s="7" t="s">
        <v>1508</v>
      </c>
      <c r="G30916" s="7" t="n">
        <v>2</v>
      </c>
      <c r="H30916" s="7" t="n">
        <v>3</v>
      </c>
      <c r="I30916" s="7" t="n">
        <v>17</v>
      </c>
      <c r="J30916" s="7" t="n">
        <v>35301</v>
      </c>
      <c r="K30916" s="7" t="s">
        <v>1509</v>
      </c>
      <c r="L30916" s="7" t="n">
        <v>2</v>
      </c>
      <c r="M30916" s="7" t="n">
        <v>0</v>
      </c>
    </row>
    <row r="30917" spans="1:8">
      <c r="A30917" t="s">
        <v>4</v>
      </c>
      <c r="B30917" s="4" t="s">
        <v>5</v>
      </c>
    </row>
    <row r="30918" spans="1:8">
      <c r="A30918" t="n">
        <v>260419</v>
      </c>
      <c r="B30918" s="41" t="n">
        <v>28</v>
      </c>
    </row>
    <row r="30919" spans="1:8">
      <c r="A30919" t="s">
        <v>4</v>
      </c>
      <c r="B30919" s="4" t="s">
        <v>5</v>
      </c>
      <c r="C30919" s="4" t="s">
        <v>7</v>
      </c>
      <c r="D30919" s="4" t="s">
        <v>8</v>
      </c>
    </row>
    <row r="30920" spans="1:8">
      <c r="A30920" t="n">
        <v>260420</v>
      </c>
      <c r="B30920" s="42" t="n">
        <v>89</v>
      </c>
      <c r="C30920" s="7" t="n">
        <v>65533</v>
      </c>
      <c r="D30920" s="7" t="n">
        <v>1</v>
      </c>
    </row>
    <row r="30921" spans="1:8">
      <c r="A30921" t="s">
        <v>4</v>
      </c>
      <c r="B30921" s="4" t="s">
        <v>5</v>
      </c>
      <c r="C30921" s="4" t="s">
        <v>8</v>
      </c>
      <c r="D30921" s="4" t="s">
        <v>7</v>
      </c>
      <c r="E30921" s="4" t="s">
        <v>7</v>
      </c>
      <c r="F30921" s="4" t="s">
        <v>8</v>
      </c>
    </row>
    <row r="30922" spans="1:8">
      <c r="A30922" t="n">
        <v>260424</v>
      </c>
      <c r="B30922" s="37" t="n">
        <v>25</v>
      </c>
      <c r="C30922" s="7" t="n">
        <v>1</v>
      </c>
      <c r="D30922" s="7" t="n">
        <v>65535</v>
      </c>
      <c r="E30922" s="7" t="n">
        <v>65535</v>
      </c>
      <c r="F30922" s="7" t="n">
        <v>0</v>
      </c>
    </row>
    <row r="30923" spans="1:8">
      <c r="A30923" t="s">
        <v>4</v>
      </c>
      <c r="B30923" s="4" t="s">
        <v>5</v>
      </c>
      <c r="C30923" s="4" t="s">
        <v>9</v>
      </c>
      <c r="D30923" s="4" t="s">
        <v>7</v>
      </c>
    </row>
    <row r="30924" spans="1:8">
      <c r="A30924" t="n">
        <v>260431</v>
      </c>
      <c r="B30924" s="57" t="n">
        <v>29</v>
      </c>
      <c r="C30924" s="7" t="s">
        <v>15</v>
      </c>
      <c r="D30924" s="7" t="n">
        <v>65533</v>
      </c>
    </row>
    <row r="30925" spans="1:8">
      <c r="A30925" t="s">
        <v>4</v>
      </c>
      <c r="B30925" s="4" t="s">
        <v>5</v>
      </c>
      <c r="C30925" s="4" t="s">
        <v>9</v>
      </c>
      <c r="D30925" s="4" t="s">
        <v>7</v>
      </c>
    </row>
    <row r="30926" spans="1:8">
      <c r="A30926" t="n">
        <v>260435</v>
      </c>
      <c r="B30926" s="57" t="n">
        <v>29</v>
      </c>
      <c r="C30926" s="7" t="s">
        <v>1489</v>
      </c>
      <c r="D30926" s="7" t="n">
        <v>65533</v>
      </c>
    </row>
    <row r="30927" spans="1:8">
      <c r="A30927" t="s">
        <v>4</v>
      </c>
      <c r="B30927" s="4" t="s">
        <v>5</v>
      </c>
      <c r="C30927" s="4" t="s">
        <v>8</v>
      </c>
      <c r="D30927" s="4" t="s">
        <v>7</v>
      </c>
      <c r="E30927" s="4" t="s">
        <v>9</v>
      </c>
    </row>
    <row r="30928" spans="1:8">
      <c r="A30928" t="n">
        <v>260454</v>
      </c>
      <c r="B30928" s="39" t="n">
        <v>51</v>
      </c>
      <c r="C30928" s="7" t="n">
        <v>4</v>
      </c>
      <c r="D30928" s="7" t="n">
        <v>33</v>
      </c>
      <c r="E30928" s="7" t="s">
        <v>1510</v>
      </c>
    </row>
    <row r="30929" spans="1:13">
      <c r="A30929" t="s">
        <v>4</v>
      </c>
      <c r="B30929" s="4" t="s">
        <v>5</v>
      </c>
      <c r="C30929" s="4" t="s">
        <v>7</v>
      </c>
    </row>
    <row r="30930" spans="1:13">
      <c r="A30930" t="n">
        <v>260468</v>
      </c>
      <c r="B30930" s="25" t="n">
        <v>16</v>
      </c>
      <c r="C30930" s="7" t="n">
        <v>0</v>
      </c>
    </row>
    <row r="30931" spans="1:13">
      <c r="A30931" t="s">
        <v>4</v>
      </c>
      <c r="B30931" s="4" t="s">
        <v>5</v>
      </c>
      <c r="C30931" s="4" t="s">
        <v>7</v>
      </c>
      <c r="D30931" s="4" t="s">
        <v>8</v>
      </c>
      <c r="E30931" s="4" t="s">
        <v>14</v>
      </c>
      <c r="F30931" s="4" t="s">
        <v>74</v>
      </c>
      <c r="G30931" s="4" t="s">
        <v>8</v>
      </c>
      <c r="H30931" s="4" t="s">
        <v>8</v>
      </c>
      <c r="I30931" s="4" t="s">
        <v>8</v>
      </c>
      <c r="J30931" s="4" t="s">
        <v>14</v>
      </c>
      <c r="K30931" s="4" t="s">
        <v>74</v>
      </c>
      <c r="L30931" s="4" t="s">
        <v>8</v>
      </c>
      <c r="M30931" s="4" t="s">
        <v>8</v>
      </c>
      <c r="N30931" s="4" t="s">
        <v>8</v>
      </c>
      <c r="O30931" s="4" t="s">
        <v>14</v>
      </c>
      <c r="P30931" s="4" t="s">
        <v>74</v>
      </c>
      <c r="Q30931" s="4" t="s">
        <v>8</v>
      </c>
      <c r="R30931" s="4" t="s">
        <v>8</v>
      </c>
    </row>
    <row r="30932" spans="1:13">
      <c r="A30932" t="n">
        <v>260471</v>
      </c>
      <c r="B30932" s="40" t="n">
        <v>26</v>
      </c>
      <c r="C30932" s="7" t="n">
        <v>33</v>
      </c>
      <c r="D30932" s="7" t="n">
        <v>17</v>
      </c>
      <c r="E30932" s="7" t="n">
        <v>22358</v>
      </c>
      <c r="F30932" s="7" t="s">
        <v>1511</v>
      </c>
      <c r="G30932" s="7" t="n">
        <v>2</v>
      </c>
      <c r="H30932" s="7" t="n">
        <v>3</v>
      </c>
      <c r="I30932" s="7" t="n">
        <v>17</v>
      </c>
      <c r="J30932" s="7" t="n">
        <v>22359</v>
      </c>
      <c r="K30932" s="7" t="s">
        <v>1512</v>
      </c>
      <c r="L30932" s="7" t="n">
        <v>2</v>
      </c>
      <c r="M30932" s="7" t="n">
        <v>3</v>
      </c>
      <c r="N30932" s="7" t="n">
        <v>17</v>
      </c>
      <c r="O30932" s="7" t="n">
        <v>22360</v>
      </c>
      <c r="P30932" s="7" t="s">
        <v>1513</v>
      </c>
      <c r="Q30932" s="7" t="n">
        <v>2</v>
      </c>
      <c r="R30932" s="7" t="n">
        <v>0</v>
      </c>
    </row>
    <row r="30933" spans="1:13">
      <c r="A30933" t="s">
        <v>4</v>
      </c>
      <c r="B30933" s="4" t="s">
        <v>5</v>
      </c>
    </row>
    <row r="30934" spans="1:13">
      <c r="A30934" t="n">
        <v>260666</v>
      </c>
      <c r="B30934" s="41" t="n">
        <v>28</v>
      </c>
    </row>
    <row r="30935" spans="1:13">
      <c r="A30935" t="s">
        <v>4</v>
      </c>
      <c r="B30935" s="4" t="s">
        <v>5</v>
      </c>
      <c r="C30935" s="4" t="s">
        <v>7</v>
      </c>
      <c r="D30935" s="4" t="s">
        <v>8</v>
      </c>
    </row>
    <row r="30936" spans="1:13">
      <c r="A30936" t="n">
        <v>260667</v>
      </c>
      <c r="B30936" s="42" t="n">
        <v>89</v>
      </c>
      <c r="C30936" s="7" t="n">
        <v>65533</v>
      </c>
      <c r="D30936" s="7" t="n">
        <v>1</v>
      </c>
    </row>
    <row r="30937" spans="1:13">
      <c r="A30937" t="s">
        <v>4</v>
      </c>
      <c r="B30937" s="4" t="s">
        <v>5</v>
      </c>
      <c r="C30937" s="4" t="s">
        <v>9</v>
      </c>
      <c r="D30937" s="4" t="s">
        <v>7</v>
      </c>
    </row>
    <row r="30938" spans="1:13">
      <c r="A30938" t="n">
        <v>260671</v>
      </c>
      <c r="B30938" s="57" t="n">
        <v>29</v>
      </c>
      <c r="C30938" s="7" t="s">
        <v>15</v>
      </c>
      <c r="D30938" s="7" t="n">
        <v>65533</v>
      </c>
    </row>
    <row r="30939" spans="1:13">
      <c r="A30939" t="s">
        <v>4</v>
      </c>
      <c r="B30939" s="4" t="s">
        <v>5</v>
      </c>
      <c r="C30939" s="4" t="s">
        <v>9</v>
      </c>
      <c r="D30939" s="4" t="s">
        <v>9</v>
      </c>
    </row>
    <row r="30940" spans="1:13">
      <c r="A30940" t="n">
        <v>260675</v>
      </c>
      <c r="B30940" s="26" t="n">
        <v>70</v>
      </c>
      <c r="C30940" s="7" t="s">
        <v>70</v>
      </c>
      <c r="D30940" s="7" t="s">
        <v>52</v>
      </c>
    </row>
    <row r="30941" spans="1:13">
      <c r="A30941" t="s">
        <v>4</v>
      </c>
      <c r="B30941" s="4" t="s">
        <v>5</v>
      </c>
      <c r="C30941" s="4" t="s">
        <v>9</v>
      </c>
      <c r="D30941" s="4" t="s">
        <v>9</v>
      </c>
    </row>
    <row r="30942" spans="1:13">
      <c r="A30942" t="n">
        <v>260695</v>
      </c>
      <c r="B30942" s="26" t="n">
        <v>70</v>
      </c>
      <c r="C30942" s="7" t="s">
        <v>72</v>
      </c>
      <c r="D30942" s="7" t="s">
        <v>52</v>
      </c>
    </row>
    <row r="30943" spans="1:13">
      <c r="A30943" t="s">
        <v>4</v>
      </c>
      <c r="B30943" s="4" t="s">
        <v>5</v>
      </c>
      <c r="C30943" s="4" t="s">
        <v>8</v>
      </c>
      <c r="D30943" s="4" t="s">
        <v>7</v>
      </c>
      <c r="E30943" s="4" t="s">
        <v>13</v>
      </c>
      <c r="F30943" s="4" t="s">
        <v>7</v>
      </c>
      <c r="G30943" s="4" t="s">
        <v>14</v>
      </c>
      <c r="H30943" s="4" t="s">
        <v>14</v>
      </c>
      <c r="I30943" s="4" t="s">
        <v>7</v>
      </c>
      <c r="J30943" s="4" t="s">
        <v>7</v>
      </c>
      <c r="K30943" s="4" t="s">
        <v>14</v>
      </c>
      <c r="L30943" s="4" t="s">
        <v>14</v>
      </c>
      <c r="M30943" s="4" t="s">
        <v>14</v>
      </c>
      <c r="N30943" s="4" t="s">
        <v>14</v>
      </c>
      <c r="O30943" s="4" t="s">
        <v>9</v>
      </c>
    </row>
    <row r="30944" spans="1:13">
      <c r="A30944" t="n">
        <v>260715</v>
      </c>
      <c r="B30944" s="16" t="n">
        <v>50</v>
      </c>
      <c r="C30944" s="7" t="n">
        <v>0</v>
      </c>
      <c r="D30944" s="7" t="n">
        <v>4512</v>
      </c>
      <c r="E30944" s="7" t="n">
        <v>1</v>
      </c>
      <c r="F30944" s="7" t="n">
        <v>0</v>
      </c>
      <c r="G30944" s="7" t="n">
        <v>0</v>
      </c>
      <c r="H30944" s="7" t="n">
        <v>0</v>
      </c>
      <c r="I30944" s="7" t="n">
        <v>0</v>
      </c>
      <c r="J30944" s="7" t="n">
        <v>65533</v>
      </c>
      <c r="K30944" s="7" t="n">
        <v>0</v>
      </c>
      <c r="L30944" s="7" t="n">
        <v>0</v>
      </c>
      <c r="M30944" s="7" t="n">
        <v>0</v>
      </c>
      <c r="N30944" s="7" t="n">
        <v>0</v>
      </c>
      <c r="O30944" s="7" t="s">
        <v>15</v>
      </c>
    </row>
    <row r="30945" spans="1:18">
      <c r="A30945" t="s">
        <v>4</v>
      </c>
      <c r="B30945" s="4" t="s">
        <v>5</v>
      </c>
      <c r="C30945" s="4" t="s">
        <v>7</v>
      </c>
    </row>
    <row r="30946" spans="1:18">
      <c r="A30946" t="n">
        <v>260754</v>
      </c>
      <c r="B30946" s="25" t="n">
        <v>16</v>
      </c>
      <c r="C30946" s="7" t="n">
        <v>1000</v>
      </c>
    </row>
    <row r="30947" spans="1:18">
      <c r="A30947" t="s">
        <v>4</v>
      </c>
      <c r="B30947" s="4" t="s">
        <v>5</v>
      </c>
      <c r="C30947" s="4" t="s">
        <v>8</v>
      </c>
      <c r="D30947" s="4" t="s">
        <v>14</v>
      </c>
    </row>
    <row r="30948" spans="1:18">
      <c r="A30948" t="n">
        <v>260757</v>
      </c>
      <c r="B30948" s="38" t="n">
        <v>175</v>
      </c>
      <c r="C30948" s="7" t="n">
        <v>4</v>
      </c>
      <c r="D30948" s="7" t="n">
        <v>0</v>
      </c>
    </row>
    <row r="30949" spans="1:18">
      <c r="A30949" t="s">
        <v>4</v>
      </c>
      <c r="B30949" s="4" t="s">
        <v>5</v>
      </c>
      <c r="C30949" s="4" t="s">
        <v>7</v>
      </c>
      <c r="D30949" s="4" t="s">
        <v>8</v>
      </c>
      <c r="E30949" s="4" t="s">
        <v>8</v>
      </c>
      <c r="F30949" s="4" t="s">
        <v>9</v>
      </c>
    </row>
    <row r="30950" spans="1:18">
      <c r="A30950" t="n">
        <v>260763</v>
      </c>
      <c r="B30950" s="22" t="n">
        <v>20</v>
      </c>
      <c r="C30950" s="7" t="n">
        <v>33</v>
      </c>
      <c r="D30950" s="7" t="n">
        <v>3</v>
      </c>
      <c r="E30950" s="7" t="n">
        <v>10</v>
      </c>
      <c r="F30950" s="7" t="s">
        <v>108</v>
      </c>
    </row>
    <row r="30951" spans="1:18">
      <c r="A30951" t="s">
        <v>4</v>
      </c>
      <c r="B30951" s="4" t="s">
        <v>5</v>
      </c>
      <c r="C30951" s="4" t="s">
        <v>7</v>
      </c>
    </row>
    <row r="30952" spans="1:18">
      <c r="A30952" t="n">
        <v>260780</v>
      </c>
      <c r="B30952" s="25" t="n">
        <v>16</v>
      </c>
      <c r="C30952" s="7" t="n">
        <v>0</v>
      </c>
    </row>
    <row r="30953" spans="1:18">
      <c r="A30953" t="s">
        <v>4</v>
      </c>
      <c r="B30953" s="4" t="s">
        <v>5</v>
      </c>
      <c r="C30953" s="4" t="s">
        <v>7</v>
      </c>
      <c r="D30953" s="4" t="s">
        <v>14</v>
      </c>
    </row>
    <row r="30954" spans="1:18">
      <c r="A30954" t="n">
        <v>260783</v>
      </c>
      <c r="B30954" s="30" t="n">
        <v>43</v>
      </c>
      <c r="C30954" s="7" t="n">
        <v>33</v>
      </c>
      <c r="D30954" s="7" t="n">
        <v>128</v>
      </c>
    </row>
    <row r="30955" spans="1:18">
      <c r="A30955" t="s">
        <v>4</v>
      </c>
      <c r="B30955" s="4" t="s">
        <v>5</v>
      </c>
      <c r="C30955" s="4" t="s">
        <v>7</v>
      </c>
      <c r="D30955" s="4" t="s">
        <v>8</v>
      </c>
      <c r="E30955" s="4" t="s">
        <v>9</v>
      </c>
      <c r="F30955" s="4" t="s">
        <v>13</v>
      </c>
      <c r="G30955" s="4" t="s">
        <v>13</v>
      </c>
      <c r="H30955" s="4" t="s">
        <v>13</v>
      </c>
    </row>
    <row r="30956" spans="1:18">
      <c r="A30956" t="n">
        <v>260790</v>
      </c>
      <c r="B30956" s="52" t="n">
        <v>48</v>
      </c>
      <c r="C30956" s="7" t="n">
        <v>13</v>
      </c>
      <c r="D30956" s="7" t="n">
        <v>0</v>
      </c>
      <c r="E30956" s="7" t="s">
        <v>816</v>
      </c>
      <c r="F30956" s="7" t="n">
        <v>0</v>
      </c>
      <c r="G30956" s="7" t="n">
        <v>1</v>
      </c>
      <c r="H30956" s="7" t="n">
        <v>0</v>
      </c>
    </row>
    <row r="30957" spans="1:18">
      <c r="A30957" t="s">
        <v>4</v>
      </c>
      <c r="B30957" s="4" t="s">
        <v>5</v>
      </c>
      <c r="C30957" s="4" t="s">
        <v>8</v>
      </c>
      <c r="D30957" s="4" t="s">
        <v>7</v>
      </c>
      <c r="E30957" s="4" t="s">
        <v>7</v>
      </c>
      <c r="F30957" s="4" t="s">
        <v>8</v>
      </c>
    </row>
    <row r="30958" spans="1:18">
      <c r="A30958" t="n">
        <v>260816</v>
      </c>
      <c r="B30958" s="37" t="n">
        <v>25</v>
      </c>
      <c r="C30958" s="7" t="n">
        <v>1</v>
      </c>
      <c r="D30958" s="7" t="n">
        <v>160</v>
      </c>
      <c r="E30958" s="7" t="n">
        <v>570</v>
      </c>
      <c r="F30958" s="7" t="n">
        <v>1</v>
      </c>
    </row>
    <row r="30959" spans="1:18">
      <c r="A30959" t="s">
        <v>4</v>
      </c>
      <c r="B30959" s="4" t="s">
        <v>5</v>
      </c>
      <c r="C30959" s="4" t="s">
        <v>8</v>
      </c>
      <c r="D30959" s="4" t="s">
        <v>7</v>
      </c>
      <c r="E30959" s="4" t="s">
        <v>9</v>
      </c>
    </row>
    <row r="30960" spans="1:18">
      <c r="A30960" t="n">
        <v>260823</v>
      </c>
      <c r="B30960" s="39" t="n">
        <v>51</v>
      </c>
      <c r="C30960" s="7" t="n">
        <v>4</v>
      </c>
      <c r="D30960" s="7" t="n">
        <v>0</v>
      </c>
      <c r="E30960" s="7" t="s">
        <v>1514</v>
      </c>
    </row>
    <row r="30961" spans="1:8">
      <c r="A30961" t="s">
        <v>4</v>
      </c>
      <c r="B30961" s="4" t="s">
        <v>5</v>
      </c>
      <c r="C30961" s="4" t="s">
        <v>7</v>
      </c>
    </row>
    <row r="30962" spans="1:8">
      <c r="A30962" t="n">
        <v>260838</v>
      </c>
      <c r="B30962" s="25" t="n">
        <v>16</v>
      </c>
      <c r="C30962" s="7" t="n">
        <v>0</v>
      </c>
    </row>
    <row r="30963" spans="1:8">
      <c r="A30963" t="s">
        <v>4</v>
      </c>
      <c r="B30963" s="4" t="s">
        <v>5</v>
      </c>
      <c r="C30963" s="4" t="s">
        <v>7</v>
      </c>
      <c r="D30963" s="4" t="s">
        <v>8</v>
      </c>
      <c r="E30963" s="4" t="s">
        <v>14</v>
      </c>
      <c r="F30963" s="4" t="s">
        <v>74</v>
      </c>
      <c r="G30963" s="4" t="s">
        <v>8</v>
      </c>
      <c r="H30963" s="4" t="s">
        <v>8</v>
      </c>
    </row>
    <row r="30964" spans="1:8">
      <c r="A30964" t="n">
        <v>260841</v>
      </c>
      <c r="B30964" s="40" t="n">
        <v>26</v>
      </c>
      <c r="C30964" s="7" t="n">
        <v>0</v>
      </c>
      <c r="D30964" s="7" t="n">
        <v>17</v>
      </c>
      <c r="E30964" s="7" t="n">
        <v>62627</v>
      </c>
      <c r="F30964" s="7" t="s">
        <v>1515</v>
      </c>
      <c r="G30964" s="7" t="n">
        <v>2</v>
      </c>
      <c r="H30964" s="7" t="n">
        <v>0</v>
      </c>
    </row>
    <row r="30965" spans="1:8">
      <c r="A30965" t="s">
        <v>4</v>
      </c>
      <c r="B30965" s="4" t="s">
        <v>5</v>
      </c>
    </row>
    <row r="30966" spans="1:8">
      <c r="A30966" t="n">
        <v>260861</v>
      </c>
      <c r="B30966" s="41" t="n">
        <v>28</v>
      </c>
    </row>
    <row r="30967" spans="1:8">
      <c r="A30967" t="s">
        <v>4</v>
      </c>
      <c r="B30967" s="4" t="s">
        <v>5</v>
      </c>
      <c r="C30967" s="4" t="s">
        <v>7</v>
      </c>
      <c r="D30967" s="4" t="s">
        <v>8</v>
      </c>
    </row>
    <row r="30968" spans="1:8">
      <c r="A30968" t="n">
        <v>260862</v>
      </c>
      <c r="B30968" s="42" t="n">
        <v>89</v>
      </c>
      <c r="C30968" s="7" t="n">
        <v>65533</v>
      </c>
      <c r="D30968" s="7" t="n">
        <v>1</v>
      </c>
    </row>
    <row r="30969" spans="1:8">
      <c r="A30969" t="s">
        <v>4</v>
      </c>
      <c r="B30969" s="4" t="s">
        <v>5</v>
      </c>
      <c r="C30969" s="4" t="s">
        <v>8</v>
      </c>
      <c r="D30969" s="4" t="s">
        <v>7</v>
      </c>
      <c r="E30969" s="4" t="s">
        <v>7</v>
      </c>
      <c r="F30969" s="4" t="s">
        <v>8</v>
      </c>
    </row>
    <row r="30970" spans="1:8">
      <c r="A30970" t="n">
        <v>260866</v>
      </c>
      <c r="B30970" s="37" t="n">
        <v>25</v>
      </c>
      <c r="C30970" s="7" t="n">
        <v>1</v>
      </c>
      <c r="D30970" s="7" t="n">
        <v>65535</v>
      </c>
      <c r="E30970" s="7" t="n">
        <v>65535</v>
      </c>
      <c r="F30970" s="7" t="n">
        <v>0</v>
      </c>
    </row>
    <row r="30971" spans="1:8">
      <c r="A30971" t="s">
        <v>4</v>
      </c>
      <c r="B30971" s="4" t="s">
        <v>5</v>
      </c>
      <c r="C30971" s="4" t="s">
        <v>7</v>
      </c>
      <c r="D30971" s="4" t="s">
        <v>8</v>
      </c>
      <c r="E30971" s="4" t="s">
        <v>13</v>
      </c>
      <c r="F30971" s="4" t="s">
        <v>7</v>
      </c>
    </row>
    <row r="30972" spans="1:8">
      <c r="A30972" t="n">
        <v>260873</v>
      </c>
      <c r="B30972" s="63" t="n">
        <v>59</v>
      </c>
      <c r="C30972" s="7" t="n">
        <v>0</v>
      </c>
      <c r="D30972" s="7" t="n">
        <v>9</v>
      </c>
      <c r="E30972" s="7" t="n">
        <v>0.150000005960464</v>
      </c>
      <c r="F30972" s="7" t="n">
        <v>0</v>
      </c>
    </row>
    <row r="30973" spans="1:8">
      <c r="A30973" t="s">
        <v>4</v>
      </c>
      <c r="B30973" s="4" t="s">
        <v>5</v>
      </c>
      <c r="C30973" s="4" t="s">
        <v>7</v>
      </c>
    </row>
    <row r="30974" spans="1:8">
      <c r="A30974" t="n">
        <v>260883</v>
      </c>
      <c r="B30974" s="25" t="n">
        <v>16</v>
      </c>
      <c r="C30974" s="7" t="n">
        <v>1800</v>
      </c>
    </row>
    <row r="30975" spans="1:8">
      <c r="A30975" t="s">
        <v>4</v>
      </c>
      <c r="B30975" s="4" t="s">
        <v>5</v>
      </c>
      <c r="C30975" s="4" t="s">
        <v>7</v>
      </c>
      <c r="D30975" s="4" t="s">
        <v>8</v>
      </c>
      <c r="E30975" s="4" t="s">
        <v>9</v>
      </c>
      <c r="F30975" s="4" t="s">
        <v>13</v>
      </c>
      <c r="G30975" s="4" t="s">
        <v>13</v>
      </c>
      <c r="H30975" s="4" t="s">
        <v>13</v>
      </c>
    </row>
    <row r="30976" spans="1:8">
      <c r="A30976" t="n">
        <v>260886</v>
      </c>
      <c r="B30976" s="52" t="n">
        <v>48</v>
      </c>
      <c r="C30976" s="7" t="n">
        <v>0</v>
      </c>
      <c r="D30976" s="7" t="n">
        <v>0</v>
      </c>
      <c r="E30976" s="7" t="s">
        <v>1482</v>
      </c>
      <c r="F30976" s="7" t="n">
        <v>0.5</v>
      </c>
      <c r="G30976" s="7" t="n">
        <v>0.699999988079071</v>
      </c>
      <c r="H30976" s="7" t="n">
        <v>2.80259692864963e-45</v>
      </c>
    </row>
    <row r="30977" spans="1:8">
      <c r="A30977" t="s">
        <v>4</v>
      </c>
      <c r="B30977" s="4" t="s">
        <v>5</v>
      </c>
      <c r="C30977" s="4" t="s">
        <v>7</v>
      </c>
    </row>
    <row r="30978" spans="1:8">
      <c r="A30978" t="n">
        <v>260918</v>
      </c>
      <c r="B30978" s="25" t="n">
        <v>16</v>
      </c>
      <c r="C30978" s="7" t="n">
        <v>500</v>
      </c>
    </row>
    <row r="30979" spans="1:8">
      <c r="A30979" t="s">
        <v>4</v>
      </c>
      <c r="B30979" s="4" t="s">
        <v>5</v>
      </c>
      <c r="C30979" s="4" t="s">
        <v>8</v>
      </c>
      <c r="D30979" s="4" t="s">
        <v>7</v>
      </c>
      <c r="E30979" s="4" t="s">
        <v>9</v>
      </c>
      <c r="F30979" s="4" t="s">
        <v>9</v>
      </c>
      <c r="G30979" s="4" t="s">
        <v>9</v>
      </c>
      <c r="H30979" s="4" t="s">
        <v>9</v>
      </c>
    </row>
    <row r="30980" spans="1:8">
      <c r="A30980" t="n">
        <v>260921</v>
      </c>
      <c r="B30980" s="39" t="n">
        <v>51</v>
      </c>
      <c r="C30980" s="7" t="n">
        <v>3</v>
      </c>
      <c r="D30980" s="7" t="n">
        <v>13</v>
      </c>
      <c r="E30980" s="7" t="s">
        <v>745</v>
      </c>
      <c r="F30980" s="7" t="s">
        <v>239</v>
      </c>
      <c r="G30980" s="7" t="s">
        <v>94</v>
      </c>
      <c r="H30980" s="7" t="s">
        <v>95</v>
      </c>
    </row>
    <row r="30981" spans="1:8">
      <c r="A30981" t="s">
        <v>4</v>
      </c>
      <c r="B30981" s="4" t="s">
        <v>5</v>
      </c>
      <c r="C30981" s="4" t="s">
        <v>7</v>
      </c>
      <c r="D30981" s="4" t="s">
        <v>7</v>
      </c>
      <c r="E30981" s="4" t="s">
        <v>13</v>
      </c>
      <c r="F30981" s="4" t="s">
        <v>13</v>
      </c>
      <c r="G30981" s="4" t="s">
        <v>13</v>
      </c>
      <c r="H30981" s="4" t="s">
        <v>13</v>
      </c>
      <c r="I30981" s="4" t="s">
        <v>8</v>
      </c>
      <c r="J30981" s="4" t="s">
        <v>7</v>
      </c>
    </row>
    <row r="30982" spans="1:8">
      <c r="A30982" t="n">
        <v>260934</v>
      </c>
      <c r="B30982" s="72" t="n">
        <v>55</v>
      </c>
      <c r="C30982" s="7" t="n">
        <v>13</v>
      </c>
      <c r="D30982" s="7" t="n">
        <v>65533</v>
      </c>
      <c r="E30982" s="7" t="n">
        <v>-5.75</v>
      </c>
      <c r="F30982" s="7" t="n">
        <v>2.03999996185303</v>
      </c>
      <c r="G30982" s="7" t="n">
        <v>33.6399993896484</v>
      </c>
      <c r="H30982" s="7" t="n">
        <v>1.20000004768372</v>
      </c>
      <c r="I30982" s="7" t="n">
        <v>1</v>
      </c>
      <c r="J30982" s="7" t="n">
        <v>0</v>
      </c>
    </row>
    <row r="30983" spans="1:8">
      <c r="A30983" t="s">
        <v>4</v>
      </c>
      <c r="B30983" s="4" t="s">
        <v>5</v>
      </c>
      <c r="C30983" s="4" t="s">
        <v>8</v>
      </c>
      <c r="D30983" s="4" t="s">
        <v>8</v>
      </c>
      <c r="E30983" s="4" t="s">
        <v>13</v>
      </c>
      <c r="F30983" s="4" t="s">
        <v>13</v>
      </c>
      <c r="G30983" s="4" t="s">
        <v>13</v>
      </c>
      <c r="H30983" s="4" t="s">
        <v>7</v>
      </c>
    </row>
    <row r="30984" spans="1:8">
      <c r="A30984" t="n">
        <v>260958</v>
      </c>
      <c r="B30984" s="31" t="n">
        <v>45</v>
      </c>
      <c r="C30984" s="7" t="n">
        <v>2</v>
      </c>
      <c r="D30984" s="7" t="n">
        <v>3</v>
      </c>
      <c r="E30984" s="7" t="n">
        <v>-5.5</v>
      </c>
      <c r="F30984" s="7" t="n">
        <v>3.28999996185303</v>
      </c>
      <c r="G30984" s="7" t="n">
        <v>33.1199989318848</v>
      </c>
      <c r="H30984" s="7" t="n">
        <v>2000</v>
      </c>
    </row>
    <row r="30985" spans="1:8">
      <c r="A30985" t="s">
        <v>4</v>
      </c>
      <c r="B30985" s="4" t="s">
        <v>5</v>
      </c>
      <c r="C30985" s="4" t="s">
        <v>8</v>
      </c>
      <c r="D30985" s="4" t="s">
        <v>8</v>
      </c>
      <c r="E30985" s="4" t="s">
        <v>13</v>
      </c>
      <c r="F30985" s="4" t="s">
        <v>13</v>
      </c>
      <c r="G30985" s="4" t="s">
        <v>13</v>
      </c>
      <c r="H30985" s="4" t="s">
        <v>7</v>
      </c>
      <c r="I30985" s="4" t="s">
        <v>8</v>
      </c>
    </row>
    <row r="30986" spans="1:8">
      <c r="A30986" t="n">
        <v>260975</v>
      </c>
      <c r="B30986" s="31" t="n">
        <v>45</v>
      </c>
      <c r="C30986" s="7" t="n">
        <v>4</v>
      </c>
      <c r="D30986" s="7" t="n">
        <v>3</v>
      </c>
      <c r="E30986" s="7" t="n">
        <v>9.80000019073486</v>
      </c>
      <c r="F30986" s="7" t="n">
        <v>84.0899963378906</v>
      </c>
      <c r="G30986" s="7" t="n">
        <v>358</v>
      </c>
      <c r="H30986" s="7" t="n">
        <v>2000</v>
      </c>
      <c r="I30986" s="7" t="n">
        <v>0</v>
      </c>
    </row>
    <row r="30987" spans="1:8">
      <c r="A30987" t="s">
        <v>4</v>
      </c>
      <c r="B30987" s="4" t="s">
        <v>5</v>
      </c>
      <c r="C30987" s="4" t="s">
        <v>7</v>
      </c>
      <c r="D30987" s="4" t="s">
        <v>8</v>
      </c>
    </row>
    <row r="30988" spans="1:8">
      <c r="A30988" t="n">
        <v>260993</v>
      </c>
      <c r="B30988" s="73" t="n">
        <v>56</v>
      </c>
      <c r="C30988" s="7" t="n">
        <v>13</v>
      </c>
      <c r="D30988" s="7" t="n">
        <v>0</v>
      </c>
    </row>
    <row r="30989" spans="1:8">
      <c r="A30989" t="s">
        <v>4</v>
      </c>
      <c r="B30989" s="4" t="s">
        <v>5</v>
      </c>
      <c r="C30989" s="4" t="s">
        <v>7</v>
      </c>
      <c r="D30989" s="4" t="s">
        <v>7</v>
      </c>
      <c r="E30989" s="4" t="s">
        <v>13</v>
      </c>
      <c r="F30989" s="4" t="s">
        <v>8</v>
      </c>
    </row>
    <row r="30990" spans="1:8">
      <c r="A30990" t="n">
        <v>260997</v>
      </c>
      <c r="B30990" s="90" t="n">
        <v>53</v>
      </c>
      <c r="C30990" s="7" t="n">
        <v>13</v>
      </c>
      <c r="D30990" s="7" t="n">
        <v>0</v>
      </c>
      <c r="E30990" s="7" t="n">
        <v>5</v>
      </c>
      <c r="F30990" s="7" t="n">
        <v>0</v>
      </c>
    </row>
    <row r="30991" spans="1:8">
      <c r="A30991" t="s">
        <v>4</v>
      </c>
      <c r="B30991" s="4" t="s">
        <v>5</v>
      </c>
      <c r="C30991" s="4" t="s">
        <v>7</v>
      </c>
    </row>
    <row r="30992" spans="1:8">
      <c r="A30992" t="n">
        <v>261007</v>
      </c>
      <c r="B30992" s="88" t="n">
        <v>54</v>
      </c>
      <c r="C30992" s="7" t="n">
        <v>13</v>
      </c>
    </row>
    <row r="30993" spans="1:10">
      <c r="A30993" t="s">
        <v>4</v>
      </c>
      <c r="B30993" s="4" t="s">
        <v>5</v>
      </c>
      <c r="C30993" s="4" t="s">
        <v>7</v>
      </c>
      <c r="D30993" s="4" t="s">
        <v>7</v>
      </c>
      <c r="E30993" s="4" t="s">
        <v>7</v>
      </c>
    </row>
    <row r="30994" spans="1:10">
      <c r="A30994" t="n">
        <v>261010</v>
      </c>
      <c r="B30994" s="56" t="n">
        <v>61</v>
      </c>
      <c r="C30994" s="7" t="n">
        <v>13</v>
      </c>
      <c r="D30994" s="7" t="n">
        <v>0</v>
      </c>
      <c r="E30994" s="7" t="n">
        <v>1000</v>
      </c>
    </row>
    <row r="30995" spans="1:10">
      <c r="A30995" t="s">
        <v>4</v>
      </c>
      <c r="B30995" s="4" t="s">
        <v>5</v>
      </c>
      <c r="C30995" s="4" t="s">
        <v>7</v>
      </c>
    </row>
    <row r="30996" spans="1:10">
      <c r="A30996" t="n">
        <v>261017</v>
      </c>
      <c r="B30996" s="25" t="n">
        <v>16</v>
      </c>
      <c r="C30996" s="7" t="n">
        <v>800</v>
      </c>
    </row>
    <row r="30997" spans="1:10">
      <c r="A30997" t="s">
        <v>4</v>
      </c>
      <c r="B30997" s="4" t="s">
        <v>5</v>
      </c>
      <c r="C30997" s="4" t="s">
        <v>8</v>
      </c>
      <c r="D30997" s="4" t="s">
        <v>7</v>
      </c>
    </row>
    <row r="30998" spans="1:10">
      <c r="A30998" t="n">
        <v>261020</v>
      </c>
      <c r="B30998" s="31" t="n">
        <v>45</v>
      </c>
      <c r="C30998" s="7" t="n">
        <v>7</v>
      </c>
      <c r="D30998" s="7" t="n">
        <v>255</v>
      </c>
    </row>
    <row r="30999" spans="1:10">
      <c r="A30999" t="s">
        <v>4</v>
      </c>
      <c r="B30999" s="4" t="s">
        <v>5</v>
      </c>
      <c r="C30999" s="4" t="s">
        <v>7</v>
      </c>
      <c r="D30999" s="4" t="s">
        <v>7</v>
      </c>
      <c r="E30999" s="4" t="s">
        <v>7</v>
      </c>
    </row>
    <row r="31000" spans="1:10">
      <c r="A31000" t="n">
        <v>261024</v>
      </c>
      <c r="B31000" s="56" t="n">
        <v>61</v>
      </c>
      <c r="C31000" s="7" t="n">
        <v>0</v>
      </c>
      <c r="D31000" s="7" t="n">
        <v>13</v>
      </c>
      <c r="E31000" s="7" t="n">
        <v>1000</v>
      </c>
    </row>
    <row r="31001" spans="1:10">
      <c r="A31001" t="s">
        <v>4</v>
      </c>
      <c r="B31001" s="4" t="s">
        <v>5</v>
      </c>
      <c r="C31001" s="4" t="s">
        <v>8</v>
      </c>
      <c r="D31001" s="4" t="s">
        <v>7</v>
      </c>
      <c r="E31001" s="4" t="s">
        <v>9</v>
      </c>
    </row>
    <row r="31002" spans="1:10">
      <c r="A31002" t="n">
        <v>261031</v>
      </c>
      <c r="B31002" s="39" t="n">
        <v>51</v>
      </c>
      <c r="C31002" s="7" t="n">
        <v>4</v>
      </c>
      <c r="D31002" s="7" t="n">
        <v>13</v>
      </c>
      <c r="E31002" s="7" t="s">
        <v>468</v>
      </c>
    </row>
    <row r="31003" spans="1:10">
      <c r="A31003" t="s">
        <v>4</v>
      </c>
      <c r="B31003" s="4" t="s">
        <v>5</v>
      </c>
      <c r="C31003" s="4" t="s">
        <v>7</v>
      </c>
    </row>
    <row r="31004" spans="1:10">
      <c r="A31004" t="n">
        <v>261045</v>
      </c>
      <c r="B31004" s="25" t="n">
        <v>16</v>
      </c>
      <c r="C31004" s="7" t="n">
        <v>0</v>
      </c>
    </row>
    <row r="31005" spans="1:10">
      <c r="A31005" t="s">
        <v>4</v>
      </c>
      <c r="B31005" s="4" t="s">
        <v>5</v>
      </c>
      <c r="C31005" s="4" t="s">
        <v>7</v>
      </c>
      <c r="D31005" s="4" t="s">
        <v>8</v>
      </c>
      <c r="E31005" s="4" t="s">
        <v>14</v>
      </c>
      <c r="F31005" s="4" t="s">
        <v>74</v>
      </c>
      <c r="G31005" s="4" t="s">
        <v>8</v>
      </c>
      <c r="H31005" s="4" t="s">
        <v>8</v>
      </c>
      <c r="I31005" s="4" t="s">
        <v>8</v>
      </c>
      <c r="J31005" s="4" t="s">
        <v>14</v>
      </c>
      <c r="K31005" s="4" t="s">
        <v>74</v>
      </c>
      <c r="L31005" s="4" t="s">
        <v>8</v>
      </c>
      <c r="M31005" s="4" t="s">
        <v>8</v>
      </c>
      <c r="N31005" s="4" t="s">
        <v>8</v>
      </c>
      <c r="O31005" s="4" t="s">
        <v>14</v>
      </c>
      <c r="P31005" s="4" t="s">
        <v>74</v>
      </c>
      <c r="Q31005" s="4" t="s">
        <v>8</v>
      </c>
      <c r="R31005" s="4" t="s">
        <v>8</v>
      </c>
    </row>
    <row r="31006" spans="1:10">
      <c r="A31006" t="n">
        <v>261048</v>
      </c>
      <c r="B31006" s="40" t="n">
        <v>26</v>
      </c>
      <c r="C31006" s="7" t="n">
        <v>13</v>
      </c>
      <c r="D31006" s="7" t="n">
        <v>17</v>
      </c>
      <c r="E31006" s="7" t="n">
        <v>62628</v>
      </c>
      <c r="F31006" s="7" t="s">
        <v>1516</v>
      </c>
      <c r="G31006" s="7" t="n">
        <v>2</v>
      </c>
      <c r="H31006" s="7" t="n">
        <v>3</v>
      </c>
      <c r="I31006" s="7" t="n">
        <v>17</v>
      </c>
      <c r="J31006" s="7" t="n">
        <v>62629</v>
      </c>
      <c r="K31006" s="7" t="s">
        <v>1517</v>
      </c>
      <c r="L31006" s="7" t="n">
        <v>2</v>
      </c>
      <c r="M31006" s="7" t="n">
        <v>3</v>
      </c>
      <c r="N31006" s="7" t="n">
        <v>17</v>
      </c>
      <c r="O31006" s="7" t="n">
        <v>62630</v>
      </c>
      <c r="P31006" s="7" t="s">
        <v>1518</v>
      </c>
      <c r="Q31006" s="7" t="n">
        <v>2</v>
      </c>
      <c r="R31006" s="7" t="n">
        <v>0</v>
      </c>
    </row>
    <row r="31007" spans="1:10">
      <c r="A31007" t="s">
        <v>4</v>
      </c>
      <c r="B31007" s="4" t="s">
        <v>5</v>
      </c>
    </row>
    <row r="31008" spans="1:10">
      <c r="A31008" t="n">
        <v>261335</v>
      </c>
      <c r="B31008" s="41" t="n">
        <v>28</v>
      </c>
    </row>
    <row r="31009" spans="1:18">
      <c r="A31009" t="s">
        <v>4</v>
      </c>
      <c r="B31009" s="4" t="s">
        <v>5</v>
      </c>
      <c r="C31009" s="4" t="s">
        <v>7</v>
      </c>
      <c r="D31009" s="4" t="s">
        <v>8</v>
      </c>
    </row>
    <row r="31010" spans="1:18">
      <c r="A31010" t="n">
        <v>261336</v>
      </c>
      <c r="B31010" s="42" t="n">
        <v>89</v>
      </c>
      <c r="C31010" s="7" t="n">
        <v>65533</v>
      </c>
      <c r="D31010" s="7" t="n">
        <v>1</v>
      </c>
    </row>
    <row r="31011" spans="1:18">
      <c r="A31011" t="s">
        <v>4</v>
      </c>
      <c r="B31011" s="4" t="s">
        <v>5</v>
      </c>
      <c r="C31011" s="4" t="s">
        <v>7</v>
      </c>
      <c r="D31011" s="4" t="s">
        <v>8</v>
      </c>
      <c r="E31011" s="4" t="s">
        <v>8</v>
      </c>
      <c r="F31011" s="4" t="s">
        <v>9</v>
      </c>
    </row>
    <row r="31012" spans="1:18">
      <c r="A31012" t="n">
        <v>261340</v>
      </c>
      <c r="B31012" s="22" t="n">
        <v>20</v>
      </c>
      <c r="C31012" s="7" t="n">
        <v>0</v>
      </c>
      <c r="D31012" s="7" t="n">
        <v>2</v>
      </c>
      <c r="E31012" s="7" t="n">
        <v>10</v>
      </c>
      <c r="F31012" s="7" t="s">
        <v>594</v>
      </c>
    </row>
    <row r="31013" spans="1:18">
      <c r="A31013" t="s">
        <v>4</v>
      </c>
      <c r="B31013" s="4" t="s">
        <v>5</v>
      </c>
      <c r="C31013" s="4" t="s">
        <v>8</v>
      </c>
      <c r="D31013" s="4" t="s">
        <v>7</v>
      </c>
      <c r="E31013" s="4" t="s">
        <v>7</v>
      </c>
      <c r="F31013" s="4" t="s">
        <v>8</v>
      </c>
    </row>
    <row r="31014" spans="1:18">
      <c r="A31014" t="n">
        <v>261361</v>
      </c>
      <c r="B31014" s="37" t="n">
        <v>25</v>
      </c>
      <c r="C31014" s="7" t="n">
        <v>1</v>
      </c>
      <c r="D31014" s="7" t="n">
        <v>160</v>
      </c>
      <c r="E31014" s="7" t="n">
        <v>570</v>
      </c>
      <c r="F31014" s="7" t="n">
        <v>2</v>
      </c>
    </row>
    <row r="31015" spans="1:18">
      <c r="A31015" t="s">
        <v>4</v>
      </c>
      <c r="B31015" s="4" t="s">
        <v>5</v>
      </c>
      <c r="C31015" s="4" t="s">
        <v>8</v>
      </c>
      <c r="D31015" s="4" t="s">
        <v>7</v>
      </c>
      <c r="E31015" s="4" t="s">
        <v>9</v>
      </c>
    </row>
    <row r="31016" spans="1:18">
      <c r="A31016" t="n">
        <v>261368</v>
      </c>
      <c r="B31016" s="39" t="n">
        <v>51</v>
      </c>
      <c r="C31016" s="7" t="n">
        <v>4</v>
      </c>
      <c r="D31016" s="7" t="n">
        <v>0</v>
      </c>
      <c r="E31016" s="7" t="s">
        <v>85</v>
      </c>
    </row>
    <row r="31017" spans="1:18">
      <c r="A31017" t="s">
        <v>4</v>
      </c>
      <c r="B31017" s="4" t="s">
        <v>5</v>
      </c>
      <c r="C31017" s="4" t="s">
        <v>7</v>
      </c>
    </row>
    <row r="31018" spans="1:18">
      <c r="A31018" t="n">
        <v>261382</v>
      </c>
      <c r="B31018" s="25" t="n">
        <v>16</v>
      </c>
      <c r="C31018" s="7" t="n">
        <v>0</v>
      </c>
    </row>
    <row r="31019" spans="1:18">
      <c r="A31019" t="s">
        <v>4</v>
      </c>
      <c r="B31019" s="4" t="s">
        <v>5</v>
      </c>
      <c r="C31019" s="4" t="s">
        <v>7</v>
      </c>
      <c r="D31019" s="4" t="s">
        <v>8</v>
      </c>
      <c r="E31019" s="4" t="s">
        <v>14</v>
      </c>
      <c r="F31019" s="4" t="s">
        <v>74</v>
      </c>
      <c r="G31019" s="4" t="s">
        <v>8</v>
      </c>
      <c r="H31019" s="4" t="s">
        <v>8</v>
      </c>
      <c r="I31019" s="4" t="s">
        <v>8</v>
      </c>
      <c r="J31019" s="4" t="s">
        <v>14</v>
      </c>
      <c r="K31019" s="4" t="s">
        <v>74</v>
      </c>
      <c r="L31019" s="4" t="s">
        <v>8</v>
      </c>
      <c r="M31019" s="4" t="s">
        <v>8</v>
      </c>
    </row>
    <row r="31020" spans="1:18">
      <c r="A31020" t="n">
        <v>261385</v>
      </c>
      <c r="B31020" s="40" t="n">
        <v>26</v>
      </c>
      <c r="C31020" s="7" t="n">
        <v>0</v>
      </c>
      <c r="D31020" s="7" t="n">
        <v>17</v>
      </c>
      <c r="E31020" s="7" t="n">
        <v>62631</v>
      </c>
      <c r="F31020" s="7" t="s">
        <v>1519</v>
      </c>
      <c r="G31020" s="7" t="n">
        <v>2</v>
      </c>
      <c r="H31020" s="7" t="n">
        <v>3</v>
      </c>
      <c r="I31020" s="7" t="n">
        <v>17</v>
      </c>
      <c r="J31020" s="7" t="n">
        <v>62632</v>
      </c>
      <c r="K31020" s="7" t="s">
        <v>1520</v>
      </c>
      <c r="L31020" s="7" t="n">
        <v>2</v>
      </c>
      <c r="M31020" s="7" t="n">
        <v>0</v>
      </c>
    </row>
    <row r="31021" spans="1:18">
      <c r="A31021" t="s">
        <v>4</v>
      </c>
      <c r="B31021" s="4" t="s">
        <v>5</v>
      </c>
    </row>
    <row r="31022" spans="1:18">
      <c r="A31022" t="n">
        <v>261512</v>
      </c>
      <c r="B31022" s="41" t="n">
        <v>28</v>
      </c>
    </row>
    <row r="31023" spans="1:18">
      <c r="A31023" t="s">
        <v>4</v>
      </c>
      <c r="B31023" s="4" t="s">
        <v>5</v>
      </c>
      <c r="C31023" s="4" t="s">
        <v>7</v>
      </c>
      <c r="D31023" s="4" t="s">
        <v>8</v>
      </c>
    </row>
    <row r="31024" spans="1:18">
      <c r="A31024" t="n">
        <v>261513</v>
      </c>
      <c r="B31024" s="42" t="n">
        <v>89</v>
      </c>
      <c r="C31024" s="7" t="n">
        <v>65533</v>
      </c>
      <c r="D31024" s="7" t="n">
        <v>1</v>
      </c>
    </row>
    <row r="31025" spans="1:13">
      <c r="A31025" t="s">
        <v>4</v>
      </c>
      <c r="B31025" s="4" t="s">
        <v>5</v>
      </c>
      <c r="C31025" s="4" t="s">
        <v>8</v>
      </c>
      <c r="D31025" s="4" t="s">
        <v>7</v>
      </c>
      <c r="E31025" s="4" t="s">
        <v>7</v>
      </c>
      <c r="F31025" s="4" t="s">
        <v>8</v>
      </c>
    </row>
    <row r="31026" spans="1:13">
      <c r="A31026" t="n">
        <v>261517</v>
      </c>
      <c r="B31026" s="37" t="n">
        <v>25</v>
      </c>
      <c r="C31026" s="7" t="n">
        <v>1</v>
      </c>
      <c r="D31026" s="7" t="n">
        <v>65535</v>
      </c>
      <c r="E31026" s="7" t="n">
        <v>65535</v>
      </c>
      <c r="F31026" s="7" t="n">
        <v>0</v>
      </c>
    </row>
    <row r="31027" spans="1:13">
      <c r="A31027" t="s">
        <v>4</v>
      </c>
      <c r="B31027" s="4" t="s">
        <v>5</v>
      </c>
      <c r="C31027" s="4" t="s">
        <v>8</v>
      </c>
      <c r="D31027" s="4" t="s">
        <v>7</v>
      </c>
      <c r="E31027" s="4" t="s">
        <v>13</v>
      </c>
    </row>
    <row r="31028" spans="1:13">
      <c r="A31028" t="n">
        <v>261524</v>
      </c>
      <c r="B31028" s="27" t="n">
        <v>58</v>
      </c>
      <c r="C31028" s="7" t="n">
        <v>0</v>
      </c>
      <c r="D31028" s="7" t="n">
        <v>1000</v>
      </c>
      <c r="E31028" s="7" t="n">
        <v>1</v>
      </c>
    </row>
    <row r="31029" spans="1:13">
      <c r="A31029" t="s">
        <v>4</v>
      </c>
      <c r="B31029" s="4" t="s">
        <v>5</v>
      </c>
      <c r="C31029" s="4" t="s">
        <v>8</v>
      </c>
      <c r="D31029" s="4" t="s">
        <v>7</v>
      </c>
    </row>
    <row r="31030" spans="1:13">
      <c r="A31030" t="n">
        <v>261532</v>
      </c>
      <c r="B31030" s="27" t="n">
        <v>58</v>
      </c>
      <c r="C31030" s="7" t="n">
        <v>255</v>
      </c>
      <c r="D31030" s="7" t="n">
        <v>0</v>
      </c>
    </row>
    <row r="31031" spans="1:13">
      <c r="A31031" t="s">
        <v>4</v>
      </c>
      <c r="B31031" s="4" t="s">
        <v>5</v>
      </c>
      <c r="C31031" s="4" t="s">
        <v>7</v>
      </c>
    </row>
    <row r="31032" spans="1:13">
      <c r="A31032" t="n">
        <v>261536</v>
      </c>
      <c r="B31032" s="25" t="n">
        <v>16</v>
      </c>
      <c r="C31032" s="7" t="n">
        <v>300</v>
      </c>
    </row>
    <row r="31033" spans="1:13">
      <c r="A31033" t="s">
        <v>4</v>
      </c>
      <c r="B31033" s="4" t="s">
        <v>5</v>
      </c>
      <c r="C31033" s="4" t="s">
        <v>8</v>
      </c>
      <c r="D31033" s="4" t="s">
        <v>7</v>
      </c>
      <c r="E31033" s="4" t="s">
        <v>13</v>
      </c>
      <c r="F31033" s="4" t="s">
        <v>7</v>
      </c>
      <c r="G31033" s="4" t="s">
        <v>14</v>
      </c>
      <c r="H31033" s="4" t="s">
        <v>14</v>
      </c>
      <c r="I31033" s="4" t="s">
        <v>7</v>
      </c>
      <c r="J31033" s="4" t="s">
        <v>7</v>
      </c>
      <c r="K31033" s="4" t="s">
        <v>14</v>
      </c>
      <c r="L31033" s="4" t="s">
        <v>14</v>
      </c>
      <c r="M31033" s="4" t="s">
        <v>14</v>
      </c>
      <c r="N31033" s="4" t="s">
        <v>14</v>
      </c>
      <c r="O31033" s="4" t="s">
        <v>9</v>
      </c>
    </row>
    <row r="31034" spans="1:13">
      <c r="A31034" t="n">
        <v>261539</v>
      </c>
      <c r="B31034" s="16" t="n">
        <v>50</v>
      </c>
      <c r="C31034" s="7" t="n">
        <v>0</v>
      </c>
      <c r="D31034" s="7" t="n">
        <v>12105</v>
      </c>
      <c r="E31034" s="7" t="n">
        <v>1</v>
      </c>
      <c r="F31034" s="7" t="n">
        <v>0</v>
      </c>
      <c r="G31034" s="7" t="n">
        <v>0</v>
      </c>
      <c r="H31034" s="7" t="n">
        <v>0</v>
      </c>
      <c r="I31034" s="7" t="n">
        <v>0</v>
      </c>
      <c r="J31034" s="7" t="n">
        <v>65533</v>
      </c>
      <c r="K31034" s="7" t="n">
        <v>0</v>
      </c>
      <c r="L31034" s="7" t="n">
        <v>0</v>
      </c>
      <c r="M31034" s="7" t="n">
        <v>0</v>
      </c>
      <c r="N31034" s="7" t="n">
        <v>0</v>
      </c>
      <c r="O31034" s="7" t="s">
        <v>15</v>
      </c>
    </row>
    <row r="31035" spans="1:13">
      <c r="A31035" t="s">
        <v>4</v>
      </c>
      <c r="B31035" s="4" t="s">
        <v>5</v>
      </c>
      <c r="C31035" s="4" t="s">
        <v>8</v>
      </c>
      <c r="D31035" s="4" t="s">
        <v>7</v>
      </c>
      <c r="E31035" s="4" t="s">
        <v>7</v>
      </c>
      <c r="F31035" s="4" t="s">
        <v>7</v>
      </c>
      <c r="G31035" s="4" t="s">
        <v>7</v>
      </c>
      <c r="H31035" s="4" t="s">
        <v>8</v>
      </c>
    </row>
    <row r="31036" spans="1:13">
      <c r="A31036" t="n">
        <v>261578</v>
      </c>
      <c r="B31036" s="37" t="n">
        <v>25</v>
      </c>
      <c r="C31036" s="7" t="n">
        <v>5</v>
      </c>
      <c r="D31036" s="7" t="n">
        <v>65535</v>
      </c>
      <c r="E31036" s="7" t="n">
        <v>500</v>
      </c>
      <c r="F31036" s="7" t="n">
        <v>800</v>
      </c>
      <c r="G31036" s="7" t="n">
        <v>140</v>
      </c>
      <c r="H31036" s="7" t="n">
        <v>0</v>
      </c>
    </row>
    <row r="31037" spans="1:13">
      <c r="A31037" t="s">
        <v>4</v>
      </c>
      <c r="B31037" s="4" t="s">
        <v>5</v>
      </c>
      <c r="C31037" s="4" t="s">
        <v>7</v>
      </c>
      <c r="D31037" s="4" t="s">
        <v>8</v>
      </c>
      <c r="E31037" s="4" t="s">
        <v>74</v>
      </c>
      <c r="F31037" s="4" t="s">
        <v>8</v>
      </c>
      <c r="G31037" s="4" t="s">
        <v>8</v>
      </c>
    </row>
    <row r="31038" spans="1:13">
      <c r="A31038" t="n">
        <v>261589</v>
      </c>
      <c r="B31038" s="44" t="n">
        <v>24</v>
      </c>
      <c r="C31038" s="7" t="n">
        <v>65533</v>
      </c>
      <c r="D31038" s="7" t="n">
        <v>11</v>
      </c>
      <c r="E31038" s="7" t="s">
        <v>1521</v>
      </c>
      <c r="F31038" s="7" t="n">
        <v>2</v>
      </c>
      <c r="G31038" s="7" t="n">
        <v>0</v>
      </c>
    </row>
    <row r="31039" spans="1:13">
      <c r="A31039" t="s">
        <v>4</v>
      </c>
      <c r="B31039" s="4" t="s">
        <v>5</v>
      </c>
    </row>
    <row r="31040" spans="1:13">
      <c r="A31040" t="n">
        <v>261736</v>
      </c>
      <c r="B31040" s="41" t="n">
        <v>28</v>
      </c>
    </row>
    <row r="31041" spans="1:15">
      <c r="A31041" t="s">
        <v>4</v>
      </c>
      <c r="B31041" s="4" t="s">
        <v>5</v>
      </c>
      <c r="C31041" s="4" t="s">
        <v>7</v>
      </c>
      <c r="D31041" s="4" t="s">
        <v>8</v>
      </c>
      <c r="E31041" s="4" t="s">
        <v>74</v>
      </c>
      <c r="F31041" s="4" t="s">
        <v>8</v>
      </c>
      <c r="G31041" s="4" t="s">
        <v>8</v>
      </c>
    </row>
    <row r="31042" spans="1:15">
      <c r="A31042" t="n">
        <v>261737</v>
      </c>
      <c r="B31042" s="44" t="n">
        <v>24</v>
      </c>
      <c r="C31042" s="7" t="n">
        <v>65533</v>
      </c>
      <c r="D31042" s="7" t="n">
        <v>11</v>
      </c>
      <c r="E31042" s="7" t="s">
        <v>1522</v>
      </c>
      <c r="F31042" s="7" t="n">
        <v>2</v>
      </c>
      <c r="G31042" s="7" t="n">
        <v>0</v>
      </c>
    </row>
    <row r="31043" spans="1:15">
      <c r="A31043" t="s">
        <v>4</v>
      </c>
      <c r="B31043" s="4" t="s">
        <v>5</v>
      </c>
    </row>
    <row r="31044" spans="1:15">
      <c r="A31044" t="n">
        <v>261859</v>
      </c>
      <c r="B31044" s="41" t="n">
        <v>28</v>
      </c>
    </row>
    <row r="31045" spans="1:15">
      <c r="A31045" t="s">
        <v>4</v>
      </c>
      <c r="B31045" s="4" t="s">
        <v>5</v>
      </c>
      <c r="C31045" s="4" t="s">
        <v>8</v>
      </c>
    </row>
    <row r="31046" spans="1:15">
      <c r="A31046" t="n">
        <v>261860</v>
      </c>
      <c r="B31046" s="45" t="n">
        <v>27</v>
      </c>
      <c r="C31046" s="7" t="n">
        <v>0</v>
      </c>
    </row>
    <row r="31047" spans="1:15">
      <c r="A31047" t="s">
        <v>4</v>
      </c>
      <c r="B31047" s="4" t="s">
        <v>5</v>
      </c>
      <c r="C31047" s="4" t="s">
        <v>8</v>
      </c>
    </row>
    <row r="31048" spans="1:15">
      <c r="A31048" t="n">
        <v>261862</v>
      </c>
      <c r="B31048" s="45" t="n">
        <v>27</v>
      </c>
      <c r="C31048" s="7" t="n">
        <v>1</v>
      </c>
    </row>
    <row r="31049" spans="1:15">
      <c r="A31049" t="s">
        <v>4</v>
      </c>
      <c r="B31049" s="4" t="s">
        <v>5</v>
      </c>
      <c r="C31049" s="4" t="s">
        <v>8</v>
      </c>
      <c r="D31049" s="4" t="s">
        <v>7</v>
      </c>
      <c r="E31049" s="4" t="s">
        <v>7</v>
      </c>
      <c r="F31049" s="4" t="s">
        <v>7</v>
      </c>
      <c r="G31049" s="4" t="s">
        <v>7</v>
      </c>
      <c r="H31049" s="4" t="s">
        <v>8</v>
      </c>
    </row>
    <row r="31050" spans="1:15">
      <c r="A31050" t="n">
        <v>261864</v>
      </c>
      <c r="B31050" s="37" t="n">
        <v>25</v>
      </c>
      <c r="C31050" s="7" t="n">
        <v>5</v>
      </c>
      <c r="D31050" s="7" t="n">
        <v>65535</v>
      </c>
      <c r="E31050" s="7" t="n">
        <v>65535</v>
      </c>
      <c r="F31050" s="7" t="n">
        <v>65535</v>
      </c>
      <c r="G31050" s="7" t="n">
        <v>65535</v>
      </c>
      <c r="H31050" s="7" t="n">
        <v>0</v>
      </c>
    </row>
    <row r="31051" spans="1:15">
      <c r="A31051" t="s">
        <v>4</v>
      </c>
      <c r="B31051" s="4" t="s">
        <v>5</v>
      </c>
      <c r="C31051" s="4" t="s">
        <v>8</v>
      </c>
      <c r="D31051" s="4" t="s">
        <v>7</v>
      </c>
      <c r="E31051" s="4" t="s">
        <v>8</v>
      </c>
    </row>
    <row r="31052" spans="1:15">
      <c r="A31052" t="n">
        <v>261875</v>
      </c>
      <c r="B31052" s="51" t="n">
        <v>36</v>
      </c>
      <c r="C31052" s="7" t="n">
        <v>9</v>
      </c>
      <c r="D31052" s="7" t="n">
        <v>0</v>
      </c>
      <c r="E31052" s="7" t="n">
        <v>0</v>
      </c>
    </row>
    <row r="31053" spans="1:15">
      <c r="A31053" t="s">
        <v>4</v>
      </c>
      <c r="B31053" s="4" t="s">
        <v>5</v>
      </c>
      <c r="C31053" s="4" t="s">
        <v>7</v>
      </c>
    </row>
    <row r="31054" spans="1:15">
      <c r="A31054" t="n">
        <v>261880</v>
      </c>
      <c r="B31054" s="6" t="n">
        <v>12</v>
      </c>
      <c r="C31054" s="7" t="n">
        <v>10282</v>
      </c>
    </row>
    <row r="31055" spans="1:15">
      <c r="A31055" t="s">
        <v>4</v>
      </c>
      <c r="B31055" s="4" t="s">
        <v>5</v>
      </c>
      <c r="C31055" s="4" t="s">
        <v>7</v>
      </c>
    </row>
    <row r="31056" spans="1:15">
      <c r="A31056" t="n">
        <v>261883</v>
      </c>
      <c r="B31056" s="6" t="n">
        <v>12</v>
      </c>
      <c r="C31056" s="7" t="n">
        <v>4</v>
      </c>
    </row>
    <row r="31057" spans="1:8">
      <c r="A31057" t="s">
        <v>4</v>
      </c>
      <c r="B31057" s="4" t="s">
        <v>5</v>
      </c>
      <c r="C31057" s="4" t="s">
        <v>9</v>
      </c>
      <c r="D31057" s="4" t="s">
        <v>9</v>
      </c>
    </row>
    <row r="31058" spans="1:8">
      <c r="A31058" t="n">
        <v>261886</v>
      </c>
      <c r="B31058" s="26" t="n">
        <v>70</v>
      </c>
      <c r="C31058" s="7" t="s">
        <v>58</v>
      </c>
      <c r="D31058" s="7" t="s">
        <v>121</v>
      </c>
    </row>
    <row r="31059" spans="1:8">
      <c r="A31059" t="s">
        <v>4</v>
      </c>
      <c r="B31059" s="4" t="s">
        <v>5</v>
      </c>
      <c r="C31059" s="4" t="s">
        <v>8</v>
      </c>
      <c r="D31059" s="4" t="s">
        <v>13</v>
      </c>
      <c r="E31059" s="4" t="s">
        <v>7</v>
      </c>
      <c r="F31059" s="4" t="s">
        <v>8</v>
      </c>
    </row>
    <row r="31060" spans="1:8">
      <c r="A31060" t="n">
        <v>261905</v>
      </c>
      <c r="B31060" s="14" t="n">
        <v>49</v>
      </c>
      <c r="C31060" s="7" t="n">
        <v>3</v>
      </c>
      <c r="D31060" s="7" t="n">
        <v>1</v>
      </c>
      <c r="E31060" s="7" t="n">
        <v>500</v>
      </c>
      <c r="F31060" s="7" t="n">
        <v>0</v>
      </c>
    </row>
    <row r="31061" spans="1:8">
      <c r="A31061" t="s">
        <v>4</v>
      </c>
      <c r="B31061" s="4" t="s">
        <v>5</v>
      </c>
      <c r="C31061" s="4" t="s">
        <v>7</v>
      </c>
      <c r="D31061" s="4" t="s">
        <v>13</v>
      </c>
      <c r="E31061" s="4" t="s">
        <v>13</v>
      </c>
      <c r="F31061" s="4" t="s">
        <v>13</v>
      </c>
      <c r="G31061" s="4" t="s">
        <v>13</v>
      </c>
    </row>
    <row r="31062" spans="1:8">
      <c r="A31062" t="n">
        <v>261914</v>
      </c>
      <c r="B31062" s="46" t="n">
        <v>46</v>
      </c>
      <c r="C31062" s="7" t="n">
        <v>61456</v>
      </c>
      <c r="D31062" s="7" t="n">
        <v>-4.32999992370605</v>
      </c>
      <c r="E31062" s="7" t="n">
        <v>2</v>
      </c>
      <c r="F31062" s="7" t="n">
        <v>33.6199989318848</v>
      </c>
      <c r="G31062" s="7" t="n">
        <v>54.7000007629395</v>
      </c>
    </row>
    <row r="31063" spans="1:8">
      <c r="A31063" t="s">
        <v>4</v>
      </c>
      <c r="B31063" s="4" t="s">
        <v>5</v>
      </c>
      <c r="C31063" s="4" t="s">
        <v>8</v>
      </c>
      <c r="D31063" s="4" t="s">
        <v>8</v>
      </c>
      <c r="E31063" s="4" t="s">
        <v>13</v>
      </c>
      <c r="F31063" s="4" t="s">
        <v>13</v>
      </c>
      <c r="G31063" s="4" t="s">
        <v>13</v>
      </c>
      <c r="H31063" s="4" t="s">
        <v>7</v>
      </c>
      <c r="I31063" s="4" t="s">
        <v>8</v>
      </c>
    </row>
    <row r="31064" spans="1:8">
      <c r="A31064" t="n">
        <v>261933</v>
      </c>
      <c r="B31064" s="31" t="n">
        <v>45</v>
      </c>
      <c r="C31064" s="7" t="n">
        <v>4</v>
      </c>
      <c r="D31064" s="7" t="n">
        <v>3</v>
      </c>
      <c r="E31064" s="7" t="n">
        <v>9.97999954223633</v>
      </c>
      <c r="F31064" s="7" t="n">
        <v>63.0800018310547</v>
      </c>
      <c r="G31064" s="7" t="n">
        <v>0</v>
      </c>
      <c r="H31064" s="7" t="n">
        <v>0</v>
      </c>
      <c r="I31064" s="7" t="n">
        <v>0</v>
      </c>
    </row>
    <row r="31065" spans="1:8">
      <c r="A31065" t="s">
        <v>4</v>
      </c>
      <c r="B31065" s="4" t="s">
        <v>5</v>
      </c>
      <c r="C31065" s="4" t="s">
        <v>8</v>
      </c>
      <c r="D31065" s="4" t="s">
        <v>9</v>
      </c>
    </row>
    <row r="31066" spans="1:8">
      <c r="A31066" t="n">
        <v>261951</v>
      </c>
      <c r="B31066" s="9" t="n">
        <v>2</v>
      </c>
      <c r="C31066" s="7" t="n">
        <v>10</v>
      </c>
      <c r="D31066" s="7" t="s">
        <v>548</v>
      </c>
    </row>
    <row r="31067" spans="1:8">
      <c r="A31067" t="s">
        <v>4</v>
      </c>
      <c r="B31067" s="4" t="s">
        <v>5</v>
      </c>
      <c r="C31067" s="4" t="s">
        <v>7</v>
      </c>
    </row>
    <row r="31068" spans="1:8">
      <c r="A31068" t="n">
        <v>261966</v>
      </c>
      <c r="B31068" s="25" t="n">
        <v>16</v>
      </c>
      <c r="C31068" s="7" t="n">
        <v>0</v>
      </c>
    </row>
    <row r="31069" spans="1:8">
      <c r="A31069" t="s">
        <v>4</v>
      </c>
      <c r="B31069" s="4" t="s">
        <v>5</v>
      </c>
      <c r="C31069" s="4" t="s">
        <v>8</v>
      </c>
      <c r="D31069" s="4" t="s">
        <v>7</v>
      </c>
    </row>
    <row r="31070" spans="1:8">
      <c r="A31070" t="n">
        <v>261969</v>
      </c>
      <c r="B31070" s="27" t="n">
        <v>58</v>
      </c>
      <c r="C31070" s="7" t="n">
        <v>105</v>
      </c>
      <c r="D31070" s="7" t="n">
        <v>300</v>
      </c>
    </row>
    <row r="31071" spans="1:8">
      <c r="A31071" t="s">
        <v>4</v>
      </c>
      <c r="B31071" s="4" t="s">
        <v>5</v>
      </c>
      <c r="C31071" s="4" t="s">
        <v>13</v>
      </c>
      <c r="D31071" s="4" t="s">
        <v>7</v>
      </c>
    </row>
    <row r="31072" spans="1:8">
      <c r="A31072" t="n">
        <v>261973</v>
      </c>
      <c r="B31072" s="60" t="n">
        <v>103</v>
      </c>
      <c r="C31072" s="7" t="n">
        <v>1</v>
      </c>
      <c r="D31072" s="7" t="n">
        <v>300</v>
      </c>
    </row>
    <row r="31073" spans="1:9">
      <c r="A31073" t="s">
        <v>4</v>
      </c>
      <c r="B31073" s="4" t="s">
        <v>5</v>
      </c>
      <c r="C31073" s="4" t="s">
        <v>8</v>
      </c>
      <c r="D31073" s="4" t="s">
        <v>7</v>
      </c>
    </row>
    <row r="31074" spans="1:9">
      <c r="A31074" t="n">
        <v>261980</v>
      </c>
      <c r="B31074" s="64" t="n">
        <v>72</v>
      </c>
      <c r="C31074" s="7" t="n">
        <v>4</v>
      </c>
      <c r="D31074" s="7" t="n">
        <v>0</v>
      </c>
    </row>
    <row r="31075" spans="1:9">
      <c r="A31075" t="s">
        <v>4</v>
      </c>
      <c r="B31075" s="4" t="s">
        <v>5</v>
      </c>
      <c r="C31075" s="4" t="s">
        <v>14</v>
      </c>
    </row>
    <row r="31076" spans="1:9">
      <c r="A31076" t="n">
        <v>261984</v>
      </c>
      <c r="B31076" s="62" t="n">
        <v>15</v>
      </c>
      <c r="C31076" s="7" t="n">
        <v>1073741824</v>
      </c>
    </row>
    <row r="31077" spans="1:9">
      <c r="A31077" t="s">
        <v>4</v>
      </c>
      <c r="B31077" s="4" t="s">
        <v>5</v>
      </c>
      <c r="C31077" s="4" t="s">
        <v>8</v>
      </c>
    </row>
    <row r="31078" spans="1:9">
      <c r="A31078" t="n">
        <v>261989</v>
      </c>
      <c r="B31078" s="61" t="n">
        <v>64</v>
      </c>
      <c r="C31078" s="7" t="n">
        <v>3</v>
      </c>
    </row>
    <row r="31079" spans="1:9">
      <c r="A31079" t="s">
        <v>4</v>
      </c>
      <c r="B31079" s="4" t="s">
        <v>5</v>
      </c>
      <c r="C31079" s="4" t="s">
        <v>8</v>
      </c>
    </row>
    <row r="31080" spans="1:9">
      <c r="A31080" t="n">
        <v>261991</v>
      </c>
      <c r="B31080" s="53" t="n">
        <v>74</v>
      </c>
      <c r="C31080" s="7" t="n">
        <v>67</v>
      </c>
    </row>
    <row r="31081" spans="1:9">
      <c r="A31081" t="s">
        <v>4</v>
      </c>
      <c r="B31081" s="4" t="s">
        <v>5</v>
      </c>
      <c r="C31081" s="4" t="s">
        <v>8</v>
      </c>
      <c r="D31081" s="4" t="s">
        <v>8</v>
      </c>
      <c r="E31081" s="4" t="s">
        <v>7</v>
      </c>
    </row>
    <row r="31082" spans="1:9">
      <c r="A31082" t="n">
        <v>261993</v>
      </c>
      <c r="B31082" s="31" t="n">
        <v>45</v>
      </c>
      <c r="C31082" s="7" t="n">
        <v>8</v>
      </c>
      <c r="D31082" s="7" t="n">
        <v>1</v>
      </c>
      <c r="E31082" s="7" t="n">
        <v>0</v>
      </c>
    </row>
    <row r="31083" spans="1:9">
      <c r="A31083" t="s">
        <v>4</v>
      </c>
      <c r="B31083" s="4" t="s">
        <v>5</v>
      </c>
      <c r="C31083" s="4" t="s">
        <v>7</v>
      </c>
    </row>
    <row r="31084" spans="1:9">
      <c r="A31084" t="n">
        <v>261998</v>
      </c>
      <c r="B31084" s="8" t="n">
        <v>13</v>
      </c>
      <c r="C31084" s="7" t="n">
        <v>6409</v>
      </c>
    </row>
    <row r="31085" spans="1:9">
      <c r="A31085" t="s">
        <v>4</v>
      </c>
      <c r="B31085" s="4" t="s">
        <v>5</v>
      </c>
      <c r="C31085" s="4" t="s">
        <v>7</v>
      </c>
    </row>
    <row r="31086" spans="1:9">
      <c r="A31086" t="n">
        <v>262001</v>
      </c>
      <c r="B31086" s="8" t="n">
        <v>13</v>
      </c>
      <c r="C31086" s="7" t="n">
        <v>6408</v>
      </c>
    </row>
    <row r="31087" spans="1:9">
      <c r="A31087" t="s">
        <v>4</v>
      </c>
      <c r="B31087" s="4" t="s">
        <v>5</v>
      </c>
      <c r="C31087" s="4" t="s">
        <v>7</v>
      </c>
    </row>
    <row r="31088" spans="1:9">
      <c r="A31088" t="n">
        <v>262004</v>
      </c>
      <c r="B31088" s="6" t="n">
        <v>12</v>
      </c>
      <c r="C31088" s="7" t="n">
        <v>6464</v>
      </c>
    </row>
    <row r="31089" spans="1:5">
      <c r="A31089" t="s">
        <v>4</v>
      </c>
      <c r="B31089" s="4" t="s">
        <v>5</v>
      </c>
      <c r="C31089" s="4" t="s">
        <v>7</v>
      </c>
    </row>
    <row r="31090" spans="1:5">
      <c r="A31090" t="n">
        <v>262007</v>
      </c>
      <c r="B31090" s="8" t="n">
        <v>13</v>
      </c>
      <c r="C31090" s="7" t="n">
        <v>6465</v>
      </c>
    </row>
    <row r="31091" spans="1:5">
      <c r="A31091" t="s">
        <v>4</v>
      </c>
      <c r="B31091" s="4" t="s">
        <v>5</v>
      </c>
      <c r="C31091" s="4" t="s">
        <v>7</v>
      </c>
    </row>
    <row r="31092" spans="1:5">
      <c r="A31092" t="n">
        <v>262010</v>
      </c>
      <c r="B31092" s="8" t="n">
        <v>13</v>
      </c>
      <c r="C31092" s="7" t="n">
        <v>6466</v>
      </c>
    </row>
    <row r="31093" spans="1:5">
      <c r="A31093" t="s">
        <v>4</v>
      </c>
      <c r="B31093" s="4" t="s">
        <v>5</v>
      </c>
      <c r="C31093" s="4" t="s">
        <v>7</v>
      </c>
    </row>
    <row r="31094" spans="1:5">
      <c r="A31094" t="n">
        <v>262013</v>
      </c>
      <c r="B31094" s="8" t="n">
        <v>13</v>
      </c>
      <c r="C31094" s="7" t="n">
        <v>6467</v>
      </c>
    </row>
    <row r="31095" spans="1:5">
      <c r="A31095" t="s">
        <v>4</v>
      </c>
      <c r="B31095" s="4" t="s">
        <v>5</v>
      </c>
      <c r="C31095" s="4" t="s">
        <v>7</v>
      </c>
    </row>
    <row r="31096" spans="1:5">
      <c r="A31096" t="n">
        <v>262016</v>
      </c>
      <c r="B31096" s="8" t="n">
        <v>13</v>
      </c>
      <c r="C31096" s="7" t="n">
        <v>6468</v>
      </c>
    </row>
    <row r="31097" spans="1:5">
      <c r="A31097" t="s">
        <v>4</v>
      </c>
      <c r="B31097" s="4" t="s">
        <v>5</v>
      </c>
      <c r="C31097" s="4" t="s">
        <v>7</v>
      </c>
    </row>
    <row r="31098" spans="1:5">
      <c r="A31098" t="n">
        <v>262019</v>
      </c>
      <c r="B31098" s="8" t="n">
        <v>13</v>
      </c>
      <c r="C31098" s="7" t="n">
        <v>6469</v>
      </c>
    </row>
    <row r="31099" spans="1:5">
      <c r="A31099" t="s">
        <v>4</v>
      </c>
      <c r="B31099" s="4" t="s">
        <v>5</v>
      </c>
      <c r="C31099" s="4" t="s">
        <v>7</v>
      </c>
    </row>
    <row r="31100" spans="1:5">
      <c r="A31100" t="n">
        <v>262022</v>
      </c>
      <c r="B31100" s="8" t="n">
        <v>13</v>
      </c>
      <c r="C31100" s="7" t="n">
        <v>6470</v>
      </c>
    </row>
    <row r="31101" spans="1:5">
      <c r="A31101" t="s">
        <v>4</v>
      </c>
      <c r="B31101" s="4" t="s">
        <v>5</v>
      </c>
      <c r="C31101" s="4" t="s">
        <v>7</v>
      </c>
    </row>
    <row r="31102" spans="1:5">
      <c r="A31102" t="n">
        <v>262025</v>
      </c>
      <c r="B31102" s="8" t="n">
        <v>13</v>
      </c>
      <c r="C31102" s="7" t="n">
        <v>6471</v>
      </c>
    </row>
    <row r="31103" spans="1:5">
      <c r="A31103" t="s">
        <v>4</v>
      </c>
      <c r="B31103" s="4" t="s">
        <v>5</v>
      </c>
      <c r="C31103" s="4" t="s">
        <v>8</v>
      </c>
    </row>
    <row r="31104" spans="1:5">
      <c r="A31104" t="n">
        <v>262028</v>
      </c>
      <c r="B31104" s="53" t="n">
        <v>74</v>
      </c>
      <c r="C31104" s="7" t="n">
        <v>18</v>
      </c>
    </row>
    <row r="31105" spans="1:3">
      <c r="A31105" t="s">
        <v>4</v>
      </c>
      <c r="B31105" s="4" t="s">
        <v>5</v>
      </c>
      <c r="C31105" s="4" t="s">
        <v>8</v>
      </c>
    </row>
    <row r="31106" spans="1:3">
      <c r="A31106" t="n">
        <v>262030</v>
      </c>
      <c r="B31106" s="53" t="n">
        <v>74</v>
      </c>
      <c r="C31106" s="7" t="n">
        <v>45</v>
      </c>
    </row>
    <row r="31107" spans="1:3">
      <c r="A31107" t="s">
        <v>4</v>
      </c>
      <c r="B31107" s="4" t="s">
        <v>5</v>
      </c>
      <c r="C31107" s="4" t="s">
        <v>7</v>
      </c>
    </row>
    <row r="31108" spans="1:3">
      <c r="A31108" t="n">
        <v>262032</v>
      </c>
      <c r="B31108" s="25" t="n">
        <v>16</v>
      </c>
      <c r="C31108" s="7" t="n">
        <v>0</v>
      </c>
    </row>
    <row r="31109" spans="1:3">
      <c r="A31109" t="s">
        <v>4</v>
      </c>
      <c r="B31109" s="4" t="s">
        <v>5</v>
      </c>
      <c r="C31109" s="4" t="s">
        <v>8</v>
      </c>
      <c r="D31109" s="4" t="s">
        <v>8</v>
      </c>
      <c r="E31109" s="4" t="s">
        <v>8</v>
      </c>
      <c r="F31109" s="4" t="s">
        <v>8</v>
      </c>
    </row>
    <row r="31110" spans="1:3">
      <c r="A31110" t="n">
        <v>262035</v>
      </c>
      <c r="B31110" s="11" t="n">
        <v>14</v>
      </c>
      <c r="C31110" s="7" t="n">
        <v>0</v>
      </c>
      <c r="D31110" s="7" t="n">
        <v>8</v>
      </c>
      <c r="E31110" s="7" t="n">
        <v>0</v>
      </c>
      <c r="F31110" s="7" t="n">
        <v>0</v>
      </c>
    </row>
    <row r="31111" spans="1:3">
      <c r="A31111" t="s">
        <v>4</v>
      </c>
      <c r="B31111" s="4" t="s">
        <v>5</v>
      </c>
      <c r="C31111" s="4" t="s">
        <v>8</v>
      </c>
      <c r="D31111" s="4" t="s">
        <v>9</v>
      </c>
    </row>
    <row r="31112" spans="1:3">
      <c r="A31112" t="n">
        <v>262040</v>
      </c>
      <c r="B31112" s="9" t="n">
        <v>2</v>
      </c>
      <c r="C31112" s="7" t="n">
        <v>11</v>
      </c>
      <c r="D31112" s="7" t="s">
        <v>16</v>
      </c>
    </row>
    <row r="31113" spans="1:3">
      <c r="A31113" t="s">
        <v>4</v>
      </c>
      <c r="B31113" s="4" t="s">
        <v>5</v>
      </c>
      <c r="C31113" s="4" t="s">
        <v>7</v>
      </c>
    </row>
    <row r="31114" spans="1:3">
      <c r="A31114" t="n">
        <v>262054</v>
      </c>
      <c r="B31114" s="25" t="n">
        <v>16</v>
      </c>
      <c r="C31114" s="7" t="n">
        <v>0</v>
      </c>
    </row>
    <row r="31115" spans="1:3">
      <c r="A31115" t="s">
        <v>4</v>
      </c>
      <c r="B31115" s="4" t="s">
        <v>5</v>
      </c>
      <c r="C31115" s="4" t="s">
        <v>8</v>
      </c>
      <c r="D31115" s="4" t="s">
        <v>9</v>
      </c>
    </row>
    <row r="31116" spans="1:3">
      <c r="A31116" t="n">
        <v>262057</v>
      </c>
      <c r="B31116" s="9" t="n">
        <v>2</v>
      </c>
      <c r="C31116" s="7" t="n">
        <v>11</v>
      </c>
      <c r="D31116" s="7" t="s">
        <v>549</v>
      </c>
    </row>
    <row r="31117" spans="1:3">
      <c r="A31117" t="s">
        <v>4</v>
      </c>
      <c r="B31117" s="4" t="s">
        <v>5</v>
      </c>
      <c r="C31117" s="4" t="s">
        <v>7</v>
      </c>
    </row>
    <row r="31118" spans="1:3">
      <c r="A31118" t="n">
        <v>262066</v>
      </c>
      <c r="B31118" s="25" t="n">
        <v>16</v>
      </c>
      <c r="C31118" s="7" t="n">
        <v>0</v>
      </c>
    </row>
    <row r="31119" spans="1:3">
      <c r="A31119" t="s">
        <v>4</v>
      </c>
      <c r="B31119" s="4" t="s">
        <v>5</v>
      </c>
      <c r="C31119" s="4" t="s">
        <v>14</v>
      </c>
    </row>
    <row r="31120" spans="1:3">
      <c r="A31120" t="n">
        <v>262069</v>
      </c>
      <c r="B31120" s="62" t="n">
        <v>15</v>
      </c>
      <c r="C31120" s="7" t="n">
        <v>2048</v>
      </c>
    </row>
    <row r="31121" spans="1:6">
      <c r="A31121" t="s">
        <v>4</v>
      </c>
      <c r="B31121" s="4" t="s">
        <v>5</v>
      </c>
      <c r="C31121" s="4" t="s">
        <v>8</v>
      </c>
      <c r="D31121" s="4" t="s">
        <v>9</v>
      </c>
    </row>
    <row r="31122" spans="1:6">
      <c r="A31122" t="n">
        <v>262074</v>
      </c>
      <c r="B31122" s="9" t="n">
        <v>2</v>
      </c>
      <c r="C31122" s="7" t="n">
        <v>10</v>
      </c>
      <c r="D31122" s="7" t="s">
        <v>49</v>
      </c>
    </row>
    <row r="31123" spans="1:6">
      <c r="A31123" t="s">
        <v>4</v>
      </c>
      <c r="B31123" s="4" t="s">
        <v>5</v>
      </c>
      <c r="C31123" s="4" t="s">
        <v>7</v>
      </c>
    </row>
    <row r="31124" spans="1:6">
      <c r="A31124" t="n">
        <v>262092</v>
      </c>
      <c r="B31124" s="25" t="n">
        <v>16</v>
      </c>
      <c r="C31124" s="7" t="n">
        <v>0</v>
      </c>
    </row>
    <row r="31125" spans="1:6">
      <c r="A31125" t="s">
        <v>4</v>
      </c>
      <c r="B31125" s="4" t="s">
        <v>5</v>
      </c>
      <c r="C31125" s="4" t="s">
        <v>8</v>
      </c>
      <c r="D31125" s="4" t="s">
        <v>9</v>
      </c>
    </row>
    <row r="31126" spans="1:6">
      <c r="A31126" t="n">
        <v>262095</v>
      </c>
      <c r="B31126" s="9" t="n">
        <v>2</v>
      </c>
      <c r="C31126" s="7" t="n">
        <v>10</v>
      </c>
      <c r="D31126" s="7" t="s">
        <v>50</v>
      </c>
    </row>
    <row r="31127" spans="1:6">
      <c r="A31127" t="s">
        <v>4</v>
      </c>
      <c r="B31127" s="4" t="s">
        <v>5</v>
      </c>
      <c r="C31127" s="4" t="s">
        <v>7</v>
      </c>
    </row>
    <row r="31128" spans="1:6">
      <c r="A31128" t="n">
        <v>262114</v>
      </c>
      <c r="B31128" s="25" t="n">
        <v>16</v>
      </c>
      <c r="C31128" s="7" t="n">
        <v>0</v>
      </c>
    </row>
    <row r="31129" spans="1:6">
      <c r="A31129" t="s">
        <v>4</v>
      </c>
      <c r="B31129" s="4" t="s">
        <v>5</v>
      </c>
      <c r="C31129" s="4" t="s">
        <v>8</v>
      </c>
      <c r="D31129" s="4" t="s">
        <v>7</v>
      </c>
      <c r="E31129" s="4" t="s">
        <v>13</v>
      </c>
    </row>
    <row r="31130" spans="1:6">
      <c r="A31130" t="n">
        <v>262117</v>
      </c>
      <c r="B31130" s="27" t="n">
        <v>58</v>
      </c>
      <c r="C31130" s="7" t="n">
        <v>100</v>
      </c>
      <c r="D31130" s="7" t="n">
        <v>300</v>
      </c>
      <c r="E31130" s="7" t="n">
        <v>1</v>
      </c>
    </row>
    <row r="31131" spans="1:6">
      <c r="A31131" t="s">
        <v>4</v>
      </c>
      <c r="B31131" s="4" t="s">
        <v>5</v>
      </c>
      <c r="C31131" s="4" t="s">
        <v>8</v>
      </c>
      <c r="D31131" s="4" t="s">
        <v>7</v>
      </c>
    </row>
    <row r="31132" spans="1:6">
      <c r="A31132" t="n">
        <v>262125</v>
      </c>
      <c r="B31132" s="27" t="n">
        <v>58</v>
      </c>
      <c r="C31132" s="7" t="n">
        <v>255</v>
      </c>
      <c r="D31132" s="7" t="n">
        <v>0</v>
      </c>
    </row>
    <row r="31133" spans="1:6">
      <c r="A31133" t="s">
        <v>4</v>
      </c>
      <c r="B31133" s="4" t="s">
        <v>5</v>
      </c>
      <c r="C31133" s="4" t="s">
        <v>8</v>
      </c>
    </row>
    <row r="31134" spans="1:6">
      <c r="A31134" t="n">
        <v>262129</v>
      </c>
      <c r="B31134" s="29" t="n">
        <v>23</v>
      </c>
      <c r="C31134" s="7" t="n">
        <v>0</v>
      </c>
    </row>
    <row r="31135" spans="1:6">
      <c r="A31135" t="s">
        <v>4</v>
      </c>
      <c r="B31135" s="4" t="s">
        <v>5</v>
      </c>
    </row>
    <row r="31136" spans="1:6">
      <c r="A31136" t="n">
        <v>262131</v>
      </c>
      <c r="B31136" s="5" t="n">
        <v>1</v>
      </c>
    </row>
    <row r="31137" spans="1:5" s="3" customFormat="1" customHeight="0">
      <c r="A31137" s="3" t="s">
        <v>2</v>
      </c>
      <c r="B31137" s="3" t="s">
        <v>1523</v>
      </c>
    </row>
    <row r="31138" spans="1:5">
      <c r="A31138" t="s">
        <v>4</v>
      </c>
      <c r="B31138" s="4" t="s">
        <v>5</v>
      </c>
      <c r="C31138" s="4" t="s">
        <v>8</v>
      </c>
      <c r="D31138" s="4" t="s">
        <v>7</v>
      </c>
      <c r="E31138" s="4" t="s">
        <v>8</v>
      </c>
      <c r="F31138" s="4" t="s">
        <v>7</v>
      </c>
      <c r="G31138" s="4" t="s">
        <v>8</v>
      </c>
      <c r="H31138" s="4" t="s">
        <v>8</v>
      </c>
      <c r="I31138" s="4" t="s">
        <v>7</v>
      </c>
      <c r="J31138" s="4" t="s">
        <v>8</v>
      </c>
      <c r="K31138" s="4" t="s">
        <v>8</v>
      </c>
      <c r="L31138" s="4" t="s">
        <v>7</v>
      </c>
      <c r="M31138" s="4" t="s">
        <v>8</v>
      </c>
      <c r="N31138" s="4" t="s">
        <v>8</v>
      </c>
      <c r="O31138" s="4" t="s">
        <v>7</v>
      </c>
      <c r="P31138" s="4" t="s">
        <v>8</v>
      </c>
      <c r="Q31138" s="4" t="s">
        <v>8</v>
      </c>
      <c r="R31138" s="4" t="s">
        <v>7</v>
      </c>
      <c r="S31138" s="4" t="s">
        <v>8</v>
      </c>
      <c r="T31138" s="4" t="s">
        <v>8</v>
      </c>
      <c r="U31138" s="4" t="s">
        <v>7</v>
      </c>
      <c r="V31138" s="4" t="s">
        <v>8</v>
      </c>
      <c r="W31138" s="4" t="s">
        <v>8</v>
      </c>
      <c r="X31138" s="4" t="s">
        <v>7</v>
      </c>
      <c r="Y31138" s="4" t="s">
        <v>8</v>
      </c>
      <c r="Z31138" s="4" t="s">
        <v>8</v>
      </c>
      <c r="AA31138" s="4" t="s">
        <v>7</v>
      </c>
      <c r="AB31138" s="4" t="s">
        <v>8</v>
      </c>
      <c r="AC31138" s="4" t="s">
        <v>8</v>
      </c>
      <c r="AD31138" s="4" t="s">
        <v>7</v>
      </c>
      <c r="AE31138" s="4" t="s">
        <v>8</v>
      </c>
      <c r="AF31138" s="4" t="s">
        <v>8</v>
      </c>
      <c r="AG31138" s="4" t="s">
        <v>7</v>
      </c>
      <c r="AH31138" s="4" t="s">
        <v>8</v>
      </c>
      <c r="AI31138" s="4" t="s">
        <v>8</v>
      </c>
      <c r="AJ31138" s="4" t="s">
        <v>7</v>
      </c>
      <c r="AK31138" s="4" t="s">
        <v>8</v>
      </c>
      <c r="AL31138" s="4" t="s">
        <v>8</v>
      </c>
      <c r="AM31138" s="4" t="s">
        <v>7</v>
      </c>
      <c r="AN31138" s="4" t="s">
        <v>8</v>
      </c>
      <c r="AO31138" s="4" t="s">
        <v>8</v>
      </c>
      <c r="AP31138" s="4" t="s">
        <v>7</v>
      </c>
      <c r="AQ31138" s="4" t="s">
        <v>8</v>
      </c>
      <c r="AR31138" s="4" t="s">
        <v>8</v>
      </c>
      <c r="AS31138" s="4" t="s">
        <v>7</v>
      </c>
      <c r="AT31138" s="4" t="s">
        <v>8</v>
      </c>
      <c r="AU31138" s="4" t="s">
        <v>8</v>
      </c>
      <c r="AV31138" s="4" t="s">
        <v>7</v>
      </c>
      <c r="AW31138" s="4" t="s">
        <v>8</v>
      </c>
      <c r="AX31138" s="4" t="s">
        <v>8</v>
      </c>
      <c r="AY31138" s="4" t="s">
        <v>7</v>
      </c>
      <c r="AZ31138" s="4" t="s">
        <v>8</v>
      </c>
      <c r="BA31138" s="4" t="s">
        <v>8</v>
      </c>
      <c r="BB31138" s="4" t="s">
        <v>7</v>
      </c>
      <c r="BC31138" s="4" t="s">
        <v>8</v>
      </c>
      <c r="BD31138" s="4" t="s">
        <v>8</v>
      </c>
      <c r="BE31138" s="4" t="s">
        <v>7</v>
      </c>
      <c r="BF31138" s="4" t="s">
        <v>8</v>
      </c>
      <c r="BG31138" s="4" t="s">
        <v>8</v>
      </c>
      <c r="BH31138" s="4" t="s">
        <v>7</v>
      </c>
      <c r="BI31138" s="4" t="s">
        <v>8</v>
      </c>
      <c r="BJ31138" s="4" t="s">
        <v>8</v>
      </c>
      <c r="BK31138" s="4" t="s">
        <v>7</v>
      </c>
      <c r="BL31138" s="4" t="s">
        <v>8</v>
      </c>
      <c r="BM31138" s="4" t="s">
        <v>8</v>
      </c>
      <c r="BN31138" s="4" t="s">
        <v>7</v>
      </c>
      <c r="BO31138" s="4" t="s">
        <v>8</v>
      </c>
      <c r="BP31138" s="4" t="s">
        <v>8</v>
      </c>
      <c r="BQ31138" s="4" t="s">
        <v>7</v>
      </c>
      <c r="BR31138" s="4" t="s">
        <v>8</v>
      </c>
      <c r="BS31138" s="4" t="s">
        <v>8</v>
      </c>
      <c r="BT31138" s="4" t="s">
        <v>12</v>
      </c>
    </row>
    <row r="31139" spans="1:5">
      <c r="A31139" t="n">
        <v>262132</v>
      </c>
      <c r="B31139" s="12" t="n">
        <v>5</v>
      </c>
      <c r="C31139" s="7" t="n">
        <v>30</v>
      </c>
      <c r="D31139" s="7" t="n">
        <v>10624</v>
      </c>
      <c r="E31139" s="7" t="n">
        <v>30</v>
      </c>
      <c r="F31139" s="7" t="n">
        <v>10628</v>
      </c>
      <c r="G31139" s="7" t="n">
        <v>9</v>
      </c>
      <c r="H31139" s="7" t="n">
        <v>30</v>
      </c>
      <c r="I31139" s="7" t="n">
        <v>10637</v>
      </c>
      <c r="J31139" s="7" t="n">
        <v>9</v>
      </c>
      <c r="K31139" s="7" t="n">
        <v>30</v>
      </c>
      <c r="L31139" s="7" t="n">
        <v>10641</v>
      </c>
      <c r="M31139" s="7" t="n">
        <v>9</v>
      </c>
      <c r="N31139" s="7" t="n">
        <v>30</v>
      </c>
      <c r="O31139" s="7" t="n">
        <v>10643</v>
      </c>
      <c r="P31139" s="7" t="n">
        <v>9</v>
      </c>
      <c r="Q31139" s="7" t="n">
        <v>30</v>
      </c>
      <c r="R31139" s="7" t="n">
        <v>10653</v>
      </c>
      <c r="S31139" s="7" t="n">
        <v>9</v>
      </c>
      <c r="T31139" s="7" t="n">
        <v>30</v>
      </c>
      <c r="U31139" s="7" t="n">
        <v>10654</v>
      </c>
      <c r="V31139" s="7" t="n">
        <v>9</v>
      </c>
      <c r="W31139" s="7" t="n">
        <v>30</v>
      </c>
      <c r="X31139" s="7" t="n">
        <v>10660</v>
      </c>
      <c r="Y31139" s="7" t="n">
        <v>9</v>
      </c>
      <c r="Z31139" s="7" t="n">
        <v>30</v>
      </c>
      <c r="AA31139" s="7" t="n">
        <v>10665</v>
      </c>
      <c r="AB31139" s="7" t="n">
        <v>9</v>
      </c>
      <c r="AC31139" s="7" t="n">
        <v>30</v>
      </c>
      <c r="AD31139" s="7" t="n">
        <v>10671</v>
      </c>
      <c r="AE31139" s="7" t="n">
        <v>9</v>
      </c>
      <c r="AF31139" s="7" t="n">
        <v>30</v>
      </c>
      <c r="AG31139" s="7" t="n">
        <v>10675</v>
      </c>
      <c r="AH31139" s="7" t="n">
        <v>9</v>
      </c>
      <c r="AI31139" s="7" t="n">
        <v>30</v>
      </c>
      <c r="AJ31139" s="7" t="n">
        <v>10676</v>
      </c>
      <c r="AK31139" s="7" t="n">
        <v>9</v>
      </c>
      <c r="AL31139" s="7" t="n">
        <v>30</v>
      </c>
      <c r="AM31139" s="7" t="n">
        <v>10682</v>
      </c>
      <c r="AN31139" s="7" t="n">
        <v>9</v>
      </c>
      <c r="AO31139" s="7" t="n">
        <v>30</v>
      </c>
      <c r="AP31139" s="7" t="n">
        <v>10686</v>
      </c>
      <c r="AQ31139" s="7" t="n">
        <v>9</v>
      </c>
      <c r="AR31139" s="7" t="n">
        <v>30</v>
      </c>
      <c r="AS31139" s="7" t="n">
        <v>10688</v>
      </c>
      <c r="AT31139" s="7" t="n">
        <v>9</v>
      </c>
      <c r="AU31139" s="7" t="n">
        <v>30</v>
      </c>
      <c r="AV31139" s="7" t="n">
        <v>10691</v>
      </c>
      <c r="AW31139" s="7" t="n">
        <v>9</v>
      </c>
      <c r="AX31139" s="7" t="n">
        <v>30</v>
      </c>
      <c r="AY31139" s="7" t="n">
        <v>10692</v>
      </c>
      <c r="AZ31139" s="7" t="n">
        <v>9</v>
      </c>
      <c r="BA31139" s="7" t="n">
        <v>30</v>
      </c>
      <c r="BB31139" s="7" t="n">
        <v>10696</v>
      </c>
      <c r="BC31139" s="7" t="n">
        <v>9</v>
      </c>
      <c r="BD31139" s="7" t="n">
        <v>30</v>
      </c>
      <c r="BE31139" s="7" t="n">
        <v>10698</v>
      </c>
      <c r="BF31139" s="7" t="n">
        <v>9</v>
      </c>
      <c r="BG31139" s="7" t="n">
        <v>30</v>
      </c>
      <c r="BH31139" s="7" t="n">
        <v>10706</v>
      </c>
      <c r="BI31139" s="7" t="n">
        <v>9</v>
      </c>
      <c r="BJ31139" s="7" t="n">
        <v>30</v>
      </c>
      <c r="BK31139" s="7" t="n">
        <v>10708</v>
      </c>
      <c r="BL31139" s="7" t="n">
        <v>9</v>
      </c>
      <c r="BM31139" s="7" t="n">
        <v>30</v>
      </c>
      <c r="BN31139" s="7" t="n">
        <v>10712</v>
      </c>
      <c r="BO31139" s="7" t="n">
        <v>9</v>
      </c>
      <c r="BP31139" s="7" t="n">
        <v>30</v>
      </c>
      <c r="BQ31139" s="7" t="n">
        <v>10711</v>
      </c>
      <c r="BR31139" s="7" t="n">
        <v>9</v>
      </c>
      <c r="BS31139" s="7" t="n">
        <v>1</v>
      </c>
      <c r="BT31139" s="13" t="n">
        <f t="normal" ca="1">A31145</f>
        <v>0</v>
      </c>
    </row>
    <row r="31140" spans="1:5">
      <c r="A31140" t="s">
        <v>4</v>
      </c>
      <c r="B31140" s="4" t="s">
        <v>5</v>
      </c>
      <c r="C31140" s="4" t="s">
        <v>7</v>
      </c>
    </row>
    <row r="31141" spans="1:5">
      <c r="A31141" t="n">
        <v>262229</v>
      </c>
      <c r="B31141" s="6" t="n">
        <v>12</v>
      </c>
      <c r="C31141" s="7" t="n">
        <v>10380</v>
      </c>
    </row>
    <row r="31142" spans="1:5">
      <c r="A31142" t="s">
        <v>4</v>
      </c>
      <c r="B31142" s="4" t="s">
        <v>5</v>
      </c>
      <c r="C31142" s="4" t="s">
        <v>12</v>
      </c>
    </row>
    <row r="31143" spans="1:5">
      <c r="A31143" t="n">
        <v>262232</v>
      </c>
      <c r="B31143" s="15" t="n">
        <v>3</v>
      </c>
      <c r="C31143" s="13" t="n">
        <f t="normal" ca="1">A31147</f>
        <v>0</v>
      </c>
    </row>
    <row r="31144" spans="1:5">
      <c r="A31144" t="s">
        <v>4</v>
      </c>
      <c r="B31144" s="4" t="s">
        <v>5</v>
      </c>
      <c r="C31144" s="4" t="s">
        <v>7</v>
      </c>
    </row>
    <row r="31145" spans="1:5">
      <c r="A31145" t="n">
        <v>262237</v>
      </c>
      <c r="B31145" s="8" t="n">
        <v>13</v>
      </c>
      <c r="C31145" s="7" t="n">
        <v>10380</v>
      </c>
    </row>
    <row r="31146" spans="1:5">
      <c r="A31146" t="s">
        <v>4</v>
      </c>
      <c r="B31146" s="4" t="s">
        <v>5</v>
      </c>
    </row>
    <row r="31147" spans="1:5">
      <c r="A31147" t="n">
        <v>262240</v>
      </c>
      <c r="B31147" s="5" t="n">
        <v>1</v>
      </c>
    </row>
    <row r="31148" spans="1:5" s="3" customFormat="1" customHeight="0">
      <c r="A31148" s="3" t="s">
        <v>2</v>
      </c>
      <c r="B31148" s="3" t="s">
        <v>1524</v>
      </c>
    </row>
    <row r="31149" spans="1:5">
      <c r="A31149" t="s">
        <v>4</v>
      </c>
      <c r="B31149" s="4" t="s">
        <v>5</v>
      </c>
      <c r="C31149" s="4" t="s">
        <v>8</v>
      </c>
      <c r="D31149" s="4" t="s">
        <v>8</v>
      </c>
      <c r="E31149" s="4" t="s">
        <v>8</v>
      </c>
      <c r="F31149" s="4" t="s">
        <v>8</v>
      </c>
    </row>
    <row r="31150" spans="1:5">
      <c r="A31150" t="n">
        <v>262244</v>
      </c>
      <c r="B31150" s="11" t="n">
        <v>14</v>
      </c>
      <c r="C31150" s="7" t="n">
        <v>2</v>
      </c>
      <c r="D31150" s="7" t="n">
        <v>0</v>
      </c>
      <c r="E31150" s="7" t="n">
        <v>0</v>
      </c>
      <c r="F31150" s="7" t="n">
        <v>0</v>
      </c>
    </row>
    <row r="31151" spans="1:5">
      <c r="A31151" t="s">
        <v>4</v>
      </c>
      <c r="B31151" s="4" t="s">
        <v>5</v>
      </c>
      <c r="C31151" s="4" t="s">
        <v>8</v>
      </c>
      <c r="D31151" s="20" t="s">
        <v>30</v>
      </c>
      <c r="E31151" s="4" t="s">
        <v>5</v>
      </c>
      <c r="F31151" s="4" t="s">
        <v>8</v>
      </c>
      <c r="G31151" s="4" t="s">
        <v>7</v>
      </c>
      <c r="H31151" s="20" t="s">
        <v>32</v>
      </c>
      <c r="I31151" s="4" t="s">
        <v>8</v>
      </c>
      <c r="J31151" s="4" t="s">
        <v>14</v>
      </c>
      <c r="K31151" s="4" t="s">
        <v>8</v>
      </c>
      <c r="L31151" s="4" t="s">
        <v>8</v>
      </c>
      <c r="M31151" s="20" t="s">
        <v>30</v>
      </c>
      <c r="N31151" s="4" t="s">
        <v>5</v>
      </c>
      <c r="O31151" s="4" t="s">
        <v>8</v>
      </c>
      <c r="P31151" s="4" t="s">
        <v>7</v>
      </c>
      <c r="Q31151" s="20" t="s">
        <v>32</v>
      </c>
      <c r="R31151" s="4" t="s">
        <v>8</v>
      </c>
      <c r="S31151" s="4" t="s">
        <v>14</v>
      </c>
      <c r="T31151" s="4" t="s">
        <v>8</v>
      </c>
      <c r="U31151" s="4" t="s">
        <v>8</v>
      </c>
      <c r="V31151" s="4" t="s">
        <v>8</v>
      </c>
      <c r="W31151" s="4" t="s">
        <v>12</v>
      </c>
    </row>
    <row r="31152" spans="1:5">
      <c r="A31152" t="n">
        <v>262249</v>
      </c>
      <c r="B31152" s="12" t="n">
        <v>5</v>
      </c>
      <c r="C31152" s="7" t="n">
        <v>28</v>
      </c>
      <c r="D31152" s="20" t="s">
        <v>3</v>
      </c>
      <c r="E31152" s="10" t="n">
        <v>162</v>
      </c>
      <c r="F31152" s="7" t="n">
        <v>3</v>
      </c>
      <c r="G31152" s="7" t="n">
        <v>33198</v>
      </c>
      <c r="H31152" s="20" t="s">
        <v>3</v>
      </c>
      <c r="I31152" s="7" t="n">
        <v>0</v>
      </c>
      <c r="J31152" s="7" t="n">
        <v>1</v>
      </c>
      <c r="K31152" s="7" t="n">
        <v>2</v>
      </c>
      <c r="L31152" s="7" t="n">
        <v>28</v>
      </c>
      <c r="M31152" s="20" t="s">
        <v>3</v>
      </c>
      <c r="N31152" s="10" t="n">
        <v>162</v>
      </c>
      <c r="O31152" s="7" t="n">
        <v>3</v>
      </c>
      <c r="P31152" s="7" t="n">
        <v>33198</v>
      </c>
      <c r="Q31152" s="20" t="s">
        <v>3</v>
      </c>
      <c r="R31152" s="7" t="n">
        <v>0</v>
      </c>
      <c r="S31152" s="7" t="n">
        <v>2</v>
      </c>
      <c r="T31152" s="7" t="n">
        <v>2</v>
      </c>
      <c r="U31152" s="7" t="n">
        <v>11</v>
      </c>
      <c r="V31152" s="7" t="n">
        <v>1</v>
      </c>
      <c r="W31152" s="13" t="n">
        <f t="normal" ca="1">A31156</f>
        <v>0</v>
      </c>
    </row>
    <row r="31153" spans="1:72">
      <c r="A31153" t="s">
        <v>4</v>
      </c>
      <c r="B31153" s="4" t="s">
        <v>5</v>
      </c>
      <c r="C31153" s="4" t="s">
        <v>8</v>
      </c>
      <c r="D31153" s="4" t="s">
        <v>7</v>
      </c>
      <c r="E31153" s="4" t="s">
        <v>13</v>
      </c>
    </row>
    <row r="31154" spans="1:72">
      <c r="A31154" t="n">
        <v>262278</v>
      </c>
      <c r="B31154" s="27" t="n">
        <v>58</v>
      </c>
      <c r="C31154" s="7" t="n">
        <v>0</v>
      </c>
      <c r="D31154" s="7" t="n">
        <v>0</v>
      </c>
      <c r="E31154" s="7" t="n">
        <v>1</v>
      </c>
    </row>
    <row r="31155" spans="1:72">
      <c r="A31155" t="s">
        <v>4</v>
      </c>
      <c r="B31155" s="4" t="s">
        <v>5</v>
      </c>
      <c r="C31155" s="4" t="s">
        <v>8</v>
      </c>
      <c r="D31155" s="20" t="s">
        <v>30</v>
      </c>
      <c r="E31155" s="4" t="s">
        <v>5</v>
      </c>
      <c r="F31155" s="4" t="s">
        <v>8</v>
      </c>
      <c r="G31155" s="4" t="s">
        <v>7</v>
      </c>
      <c r="H31155" s="20" t="s">
        <v>32</v>
      </c>
      <c r="I31155" s="4" t="s">
        <v>8</v>
      </c>
      <c r="J31155" s="4" t="s">
        <v>14</v>
      </c>
      <c r="K31155" s="4" t="s">
        <v>8</v>
      </c>
      <c r="L31155" s="4" t="s">
        <v>8</v>
      </c>
      <c r="M31155" s="20" t="s">
        <v>30</v>
      </c>
      <c r="N31155" s="4" t="s">
        <v>5</v>
      </c>
      <c r="O31155" s="4" t="s">
        <v>8</v>
      </c>
      <c r="P31155" s="4" t="s">
        <v>7</v>
      </c>
      <c r="Q31155" s="20" t="s">
        <v>32</v>
      </c>
      <c r="R31155" s="4" t="s">
        <v>8</v>
      </c>
      <c r="S31155" s="4" t="s">
        <v>14</v>
      </c>
      <c r="T31155" s="4" t="s">
        <v>8</v>
      </c>
      <c r="U31155" s="4" t="s">
        <v>8</v>
      </c>
      <c r="V31155" s="4" t="s">
        <v>8</v>
      </c>
      <c r="W31155" s="4" t="s">
        <v>12</v>
      </c>
    </row>
    <row r="31156" spans="1:72">
      <c r="A31156" t="n">
        <v>262286</v>
      </c>
      <c r="B31156" s="12" t="n">
        <v>5</v>
      </c>
      <c r="C31156" s="7" t="n">
        <v>28</v>
      </c>
      <c r="D31156" s="20" t="s">
        <v>3</v>
      </c>
      <c r="E31156" s="10" t="n">
        <v>162</v>
      </c>
      <c r="F31156" s="7" t="n">
        <v>3</v>
      </c>
      <c r="G31156" s="7" t="n">
        <v>33198</v>
      </c>
      <c r="H31156" s="20" t="s">
        <v>3</v>
      </c>
      <c r="I31156" s="7" t="n">
        <v>0</v>
      </c>
      <c r="J31156" s="7" t="n">
        <v>1</v>
      </c>
      <c r="K31156" s="7" t="n">
        <v>3</v>
      </c>
      <c r="L31156" s="7" t="n">
        <v>28</v>
      </c>
      <c r="M31156" s="20" t="s">
        <v>3</v>
      </c>
      <c r="N31156" s="10" t="n">
        <v>162</v>
      </c>
      <c r="O31156" s="7" t="n">
        <v>3</v>
      </c>
      <c r="P31156" s="7" t="n">
        <v>33198</v>
      </c>
      <c r="Q31156" s="20" t="s">
        <v>3</v>
      </c>
      <c r="R31156" s="7" t="n">
        <v>0</v>
      </c>
      <c r="S31156" s="7" t="n">
        <v>2</v>
      </c>
      <c r="T31156" s="7" t="n">
        <v>3</v>
      </c>
      <c r="U31156" s="7" t="n">
        <v>9</v>
      </c>
      <c r="V31156" s="7" t="n">
        <v>1</v>
      </c>
      <c r="W31156" s="13" t="n">
        <f t="normal" ca="1">A31166</f>
        <v>0</v>
      </c>
    </row>
    <row r="31157" spans="1:72">
      <c r="A31157" t="s">
        <v>4</v>
      </c>
      <c r="B31157" s="4" t="s">
        <v>5</v>
      </c>
      <c r="C31157" s="4" t="s">
        <v>8</v>
      </c>
      <c r="D31157" s="20" t="s">
        <v>30</v>
      </c>
      <c r="E31157" s="4" t="s">
        <v>5</v>
      </c>
      <c r="F31157" s="4" t="s">
        <v>7</v>
      </c>
      <c r="G31157" s="4" t="s">
        <v>8</v>
      </c>
      <c r="H31157" s="4" t="s">
        <v>8</v>
      </c>
      <c r="I31157" s="4" t="s">
        <v>9</v>
      </c>
      <c r="J31157" s="20" t="s">
        <v>32</v>
      </c>
      <c r="K31157" s="4" t="s">
        <v>8</v>
      </c>
      <c r="L31157" s="4" t="s">
        <v>8</v>
      </c>
      <c r="M31157" s="20" t="s">
        <v>30</v>
      </c>
      <c r="N31157" s="4" t="s">
        <v>5</v>
      </c>
      <c r="O31157" s="4" t="s">
        <v>8</v>
      </c>
      <c r="P31157" s="20" t="s">
        <v>32</v>
      </c>
      <c r="Q31157" s="4" t="s">
        <v>8</v>
      </c>
      <c r="R31157" s="4" t="s">
        <v>14</v>
      </c>
      <c r="S31157" s="4" t="s">
        <v>8</v>
      </c>
      <c r="T31157" s="4" t="s">
        <v>8</v>
      </c>
      <c r="U31157" s="4" t="s">
        <v>8</v>
      </c>
      <c r="V31157" s="20" t="s">
        <v>30</v>
      </c>
      <c r="W31157" s="4" t="s">
        <v>5</v>
      </c>
      <c r="X31157" s="4" t="s">
        <v>8</v>
      </c>
      <c r="Y31157" s="20" t="s">
        <v>32</v>
      </c>
      <c r="Z31157" s="4" t="s">
        <v>8</v>
      </c>
      <c r="AA31157" s="4" t="s">
        <v>14</v>
      </c>
      <c r="AB31157" s="4" t="s">
        <v>8</v>
      </c>
      <c r="AC31157" s="4" t="s">
        <v>8</v>
      </c>
      <c r="AD31157" s="4" t="s">
        <v>8</v>
      </c>
      <c r="AE31157" s="4" t="s">
        <v>12</v>
      </c>
    </row>
    <row r="31158" spans="1:72">
      <c r="A31158" t="n">
        <v>262315</v>
      </c>
      <c r="B31158" s="12" t="n">
        <v>5</v>
      </c>
      <c r="C31158" s="7" t="n">
        <v>28</v>
      </c>
      <c r="D31158" s="20" t="s">
        <v>3</v>
      </c>
      <c r="E31158" s="59" t="n">
        <v>47</v>
      </c>
      <c r="F31158" s="7" t="n">
        <v>61456</v>
      </c>
      <c r="G31158" s="7" t="n">
        <v>2</v>
      </c>
      <c r="H31158" s="7" t="n">
        <v>0</v>
      </c>
      <c r="I31158" s="7" t="s">
        <v>354</v>
      </c>
      <c r="J31158" s="20" t="s">
        <v>3</v>
      </c>
      <c r="K31158" s="7" t="n">
        <v>8</v>
      </c>
      <c r="L31158" s="7" t="n">
        <v>28</v>
      </c>
      <c r="M31158" s="20" t="s">
        <v>3</v>
      </c>
      <c r="N31158" s="53" t="n">
        <v>74</v>
      </c>
      <c r="O31158" s="7" t="n">
        <v>65</v>
      </c>
      <c r="P31158" s="20" t="s">
        <v>3</v>
      </c>
      <c r="Q31158" s="7" t="n">
        <v>0</v>
      </c>
      <c r="R31158" s="7" t="n">
        <v>1</v>
      </c>
      <c r="S31158" s="7" t="n">
        <v>3</v>
      </c>
      <c r="T31158" s="7" t="n">
        <v>9</v>
      </c>
      <c r="U31158" s="7" t="n">
        <v>28</v>
      </c>
      <c r="V31158" s="20" t="s">
        <v>3</v>
      </c>
      <c r="W31158" s="53" t="n">
        <v>74</v>
      </c>
      <c r="X31158" s="7" t="n">
        <v>65</v>
      </c>
      <c r="Y31158" s="20" t="s">
        <v>3</v>
      </c>
      <c r="Z31158" s="7" t="n">
        <v>0</v>
      </c>
      <c r="AA31158" s="7" t="n">
        <v>2</v>
      </c>
      <c r="AB31158" s="7" t="n">
        <v>3</v>
      </c>
      <c r="AC31158" s="7" t="n">
        <v>9</v>
      </c>
      <c r="AD31158" s="7" t="n">
        <v>1</v>
      </c>
      <c r="AE31158" s="13" t="n">
        <f t="normal" ca="1">A31162</f>
        <v>0</v>
      </c>
    </row>
    <row r="31159" spans="1:72">
      <c r="A31159" t="s">
        <v>4</v>
      </c>
      <c r="B31159" s="4" t="s">
        <v>5</v>
      </c>
      <c r="C31159" s="4" t="s">
        <v>7</v>
      </c>
      <c r="D31159" s="4" t="s">
        <v>8</v>
      </c>
      <c r="E31159" s="4" t="s">
        <v>8</v>
      </c>
      <c r="F31159" s="4" t="s">
        <v>9</v>
      </c>
    </row>
    <row r="31160" spans="1:72">
      <c r="A31160" t="n">
        <v>262363</v>
      </c>
      <c r="B31160" s="59" t="n">
        <v>47</v>
      </c>
      <c r="C31160" s="7" t="n">
        <v>61456</v>
      </c>
      <c r="D31160" s="7" t="n">
        <v>0</v>
      </c>
      <c r="E31160" s="7" t="n">
        <v>0</v>
      </c>
      <c r="F31160" s="7" t="s">
        <v>355</v>
      </c>
    </row>
    <row r="31161" spans="1:72">
      <c r="A31161" t="s">
        <v>4</v>
      </c>
      <c r="B31161" s="4" t="s">
        <v>5</v>
      </c>
      <c r="C31161" s="4" t="s">
        <v>8</v>
      </c>
      <c r="D31161" s="4" t="s">
        <v>7</v>
      </c>
      <c r="E31161" s="4" t="s">
        <v>13</v>
      </c>
    </row>
    <row r="31162" spans="1:72">
      <c r="A31162" t="n">
        <v>262376</v>
      </c>
      <c r="B31162" s="27" t="n">
        <v>58</v>
      </c>
      <c r="C31162" s="7" t="n">
        <v>0</v>
      </c>
      <c r="D31162" s="7" t="n">
        <v>300</v>
      </c>
      <c r="E31162" s="7" t="n">
        <v>1</v>
      </c>
    </row>
    <row r="31163" spans="1:72">
      <c r="A31163" t="s">
        <v>4</v>
      </c>
      <c r="B31163" s="4" t="s">
        <v>5</v>
      </c>
      <c r="C31163" s="4" t="s">
        <v>8</v>
      </c>
      <c r="D31163" s="4" t="s">
        <v>7</v>
      </c>
    </row>
    <row r="31164" spans="1:72">
      <c r="A31164" t="n">
        <v>262384</v>
      </c>
      <c r="B31164" s="27" t="n">
        <v>58</v>
      </c>
      <c r="C31164" s="7" t="n">
        <v>255</v>
      </c>
      <c r="D31164" s="7" t="n">
        <v>0</v>
      </c>
    </row>
    <row r="31165" spans="1:72">
      <c r="A31165" t="s">
        <v>4</v>
      </c>
      <c r="B31165" s="4" t="s">
        <v>5</v>
      </c>
      <c r="C31165" s="4" t="s">
        <v>8</v>
      </c>
      <c r="D31165" s="4" t="s">
        <v>8</v>
      </c>
      <c r="E31165" s="4" t="s">
        <v>8</v>
      </c>
      <c r="F31165" s="4" t="s">
        <v>8</v>
      </c>
    </row>
    <row r="31166" spans="1:72">
      <c r="A31166" t="n">
        <v>262388</v>
      </c>
      <c r="B31166" s="11" t="n">
        <v>14</v>
      </c>
      <c r="C31166" s="7" t="n">
        <v>0</v>
      </c>
      <c r="D31166" s="7" t="n">
        <v>0</v>
      </c>
      <c r="E31166" s="7" t="n">
        <v>0</v>
      </c>
      <c r="F31166" s="7" t="n">
        <v>64</v>
      </c>
    </row>
    <row r="31167" spans="1:72">
      <c r="A31167" t="s">
        <v>4</v>
      </c>
      <c r="B31167" s="4" t="s">
        <v>5</v>
      </c>
      <c r="C31167" s="4" t="s">
        <v>8</v>
      </c>
      <c r="D31167" s="4" t="s">
        <v>7</v>
      </c>
    </row>
    <row r="31168" spans="1:72">
      <c r="A31168" t="n">
        <v>262393</v>
      </c>
      <c r="B31168" s="23" t="n">
        <v>22</v>
      </c>
      <c r="C31168" s="7" t="n">
        <v>0</v>
      </c>
      <c r="D31168" s="7" t="n">
        <v>33198</v>
      </c>
    </row>
    <row r="31169" spans="1:31">
      <c r="A31169" t="s">
        <v>4</v>
      </c>
      <c r="B31169" s="4" t="s">
        <v>5</v>
      </c>
      <c r="C31169" s="4" t="s">
        <v>8</v>
      </c>
      <c r="D31169" s="4" t="s">
        <v>7</v>
      </c>
    </row>
    <row r="31170" spans="1:31">
      <c r="A31170" t="n">
        <v>262397</v>
      </c>
      <c r="B31170" s="27" t="n">
        <v>58</v>
      </c>
      <c r="C31170" s="7" t="n">
        <v>5</v>
      </c>
      <c r="D31170" s="7" t="n">
        <v>300</v>
      </c>
    </row>
    <row r="31171" spans="1:31">
      <c r="A31171" t="s">
        <v>4</v>
      </c>
      <c r="B31171" s="4" t="s">
        <v>5</v>
      </c>
      <c r="C31171" s="4" t="s">
        <v>13</v>
      </c>
      <c r="D31171" s="4" t="s">
        <v>7</v>
      </c>
    </row>
    <row r="31172" spans="1:31">
      <c r="A31172" t="n">
        <v>262401</v>
      </c>
      <c r="B31172" s="60" t="n">
        <v>103</v>
      </c>
      <c r="C31172" s="7" t="n">
        <v>0</v>
      </c>
      <c r="D31172" s="7" t="n">
        <v>300</v>
      </c>
    </row>
    <row r="31173" spans="1:31">
      <c r="A31173" t="s">
        <v>4</v>
      </c>
      <c r="B31173" s="4" t="s">
        <v>5</v>
      </c>
      <c r="C31173" s="4" t="s">
        <v>8</v>
      </c>
    </row>
    <row r="31174" spans="1:31">
      <c r="A31174" t="n">
        <v>262408</v>
      </c>
      <c r="B31174" s="61" t="n">
        <v>64</v>
      </c>
      <c r="C31174" s="7" t="n">
        <v>7</v>
      </c>
    </row>
    <row r="31175" spans="1:31">
      <c r="A31175" t="s">
        <v>4</v>
      </c>
      <c r="B31175" s="4" t="s">
        <v>5</v>
      </c>
      <c r="C31175" s="4" t="s">
        <v>8</v>
      </c>
      <c r="D31175" s="4" t="s">
        <v>7</v>
      </c>
    </row>
    <row r="31176" spans="1:31">
      <c r="A31176" t="n">
        <v>262410</v>
      </c>
      <c r="B31176" s="64" t="n">
        <v>72</v>
      </c>
      <c r="C31176" s="7" t="n">
        <v>5</v>
      </c>
      <c r="D31176" s="7" t="n">
        <v>0</v>
      </c>
    </row>
    <row r="31177" spans="1:31">
      <c r="A31177" t="s">
        <v>4</v>
      </c>
      <c r="B31177" s="4" t="s">
        <v>5</v>
      </c>
      <c r="C31177" s="4" t="s">
        <v>8</v>
      </c>
      <c r="D31177" s="20" t="s">
        <v>30</v>
      </c>
      <c r="E31177" s="4" t="s">
        <v>5</v>
      </c>
      <c r="F31177" s="4" t="s">
        <v>8</v>
      </c>
      <c r="G31177" s="4" t="s">
        <v>7</v>
      </c>
      <c r="H31177" s="20" t="s">
        <v>32</v>
      </c>
      <c r="I31177" s="4" t="s">
        <v>8</v>
      </c>
      <c r="J31177" s="4" t="s">
        <v>14</v>
      </c>
      <c r="K31177" s="4" t="s">
        <v>8</v>
      </c>
      <c r="L31177" s="4" t="s">
        <v>8</v>
      </c>
      <c r="M31177" s="4" t="s">
        <v>12</v>
      </c>
    </row>
    <row r="31178" spans="1:31">
      <c r="A31178" t="n">
        <v>262414</v>
      </c>
      <c r="B31178" s="12" t="n">
        <v>5</v>
      </c>
      <c r="C31178" s="7" t="n">
        <v>28</v>
      </c>
      <c r="D31178" s="20" t="s">
        <v>3</v>
      </c>
      <c r="E31178" s="10" t="n">
        <v>162</v>
      </c>
      <c r="F31178" s="7" t="n">
        <v>4</v>
      </c>
      <c r="G31178" s="7" t="n">
        <v>33198</v>
      </c>
      <c r="H31178" s="20" t="s">
        <v>3</v>
      </c>
      <c r="I31178" s="7" t="n">
        <v>0</v>
      </c>
      <c r="J31178" s="7" t="n">
        <v>1</v>
      </c>
      <c r="K31178" s="7" t="n">
        <v>2</v>
      </c>
      <c r="L31178" s="7" t="n">
        <v>1</v>
      </c>
      <c r="M31178" s="13" t="n">
        <f t="normal" ca="1">A31184</f>
        <v>0</v>
      </c>
    </row>
    <row r="31179" spans="1:31">
      <c r="A31179" t="s">
        <v>4</v>
      </c>
      <c r="B31179" s="4" t="s">
        <v>5</v>
      </c>
      <c r="C31179" s="4" t="s">
        <v>8</v>
      </c>
      <c r="D31179" s="4" t="s">
        <v>9</v>
      </c>
    </row>
    <row r="31180" spans="1:31">
      <c r="A31180" t="n">
        <v>262431</v>
      </c>
      <c r="B31180" s="9" t="n">
        <v>2</v>
      </c>
      <c r="C31180" s="7" t="n">
        <v>10</v>
      </c>
      <c r="D31180" s="7" t="s">
        <v>356</v>
      </c>
    </row>
    <row r="31181" spans="1:31">
      <c r="A31181" t="s">
        <v>4</v>
      </c>
      <c r="B31181" s="4" t="s">
        <v>5</v>
      </c>
      <c r="C31181" s="4" t="s">
        <v>7</v>
      </c>
    </row>
    <row r="31182" spans="1:31">
      <c r="A31182" t="n">
        <v>262448</v>
      </c>
      <c r="B31182" s="25" t="n">
        <v>16</v>
      </c>
      <c r="C31182" s="7" t="n">
        <v>0</v>
      </c>
    </row>
    <row r="31183" spans="1:31">
      <c r="A31183" t="s">
        <v>4</v>
      </c>
      <c r="B31183" s="4" t="s">
        <v>5</v>
      </c>
      <c r="C31183" s="4" t="s">
        <v>7</v>
      </c>
      <c r="D31183" s="4" t="s">
        <v>14</v>
      </c>
    </row>
    <row r="31184" spans="1:31">
      <c r="A31184" t="n">
        <v>262451</v>
      </c>
      <c r="B31184" s="30" t="n">
        <v>43</v>
      </c>
      <c r="C31184" s="7" t="n">
        <v>61456</v>
      </c>
      <c r="D31184" s="7" t="n">
        <v>1</v>
      </c>
    </row>
    <row r="31185" spans="1:13">
      <c r="A31185" t="s">
        <v>4</v>
      </c>
      <c r="B31185" s="4" t="s">
        <v>5</v>
      </c>
      <c r="C31185" s="4" t="s">
        <v>7</v>
      </c>
      <c r="D31185" s="4" t="s">
        <v>14</v>
      </c>
    </row>
    <row r="31186" spans="1:13">
      <c r="A31186" t="n">
        <v>262458</v>
      </c>
      <c r="B31186" s="43" t="n">
        <v>44</v>
      </c>
      <c r="C31186" s="7" t="n">
        <v>0</v>
      </c>
      <c r="D31186" s="7" t="n">
        <v>1</v>
      </c>
    </row>
    <row r="31187" spans="1:13">
      <c r="A31187" t="s">
        <v>4</v>
      </c>
      <c r="B31187" s="4" t="s">
        <v>5</v>
      </c>
      <c r="C31187" s="4" t="s">
        <v>7</v>
      </c>
      <c r="D31187" s="4" t="s">
        <v>8</v>
      </c>
      <c r="E31187" s="4" t="s">
        <v>8</v>
      </c>
      <c r="F31187" s="4" t="s">
        <v>9</v>
      </c>
    </row>
    <row r="31188" spans="1:13">
      <c r="A31188" t="n">
        <v>262465</v>
      </c>
      <c r="B31188" s="22" t="n">
        <v>20</v>
      </c>
      <c r="C31188" s="7" t="n">
        <v>0</v>
      </c>
      <c r="D31188" s="7" t="n">
        <v>3</v>
      </c>
      <c r="E31188" s="7" t="n">
        <v>10</v>
      </c>
      <c r="F31188" s="7" t="s">
        <v>96</v>
      </c>
    </row>
    <row r="31189" spans="1:13">
      <c r="A31189" t="s">
        <v>4</v>
      </c>
      <c r="B31189" s="4" t="s">
        <v>5</v>
      </c>
      <c r="C31189" s="4" t="s">
        <v>7</v>
      </c>
    </row>
    <row r="31190" spans="1:13">
      <c r="A31190" t="n">
        <v>262483</v>
      </c>
      <c r="B31190" s="25" t="n">
        <v>16</v>
      </c>
      <c r="C31190" s="7" t="n">
        <v>0</v>
      </c>
    </row>
    <row r="31191" spans="1:13">
      <c r="A31191" t="s">
        <v>4</v>
      </c>
      <c r="B31191" s="4" t="s">
        <v>5</v>
      </c>
      <c r="C31191" s="4" t="s">
        <v>7</v>
      </c>
      <c r="D31191" s="4" t="s">
        <v>8</v>
      </c>
      <c r="E31191" s="4" t="s">
        <v>8</v>
      </c>
      <c r="F31191" s="4" t="s">
        <v>9</v>
      </c>
    </row>
    <row r="31192" spans="1:13">
      <c r="A31192" t="n">
        <v>262486</v>
      </c>
      <c r="B31192" s="22" t="n">
        <v>20</v>
      </c>
      <c r="C31192" s="7" t="n">
        <v>13</v>
      </c>
      <c r="D31192" s="7" t="n">
        <v>3</v>
      </c>
      <c r="E31192" s="7" t="n">
        <v>10</v>
      </c>
      <c r="F31192" s="7" t="s">
        <v>96</v>
      </c>
    </row>
    <row r="31193" spans="1:13">
      <c r="A31193" t="s">
        <v>4</v>
      </c>
      <c r="B31193" s="4" t="s">
        <v>5</v>
      </c>
      <c r="C31193" s="4" t="s">
        <v>7</v>
      </c>
    </row>
    <row r="31194" spans="1:13">
      <c r="A31194" t="n">
        <v>262504</v>
      </c>
      <c r="B31194" s="25" t="n">
        <v>16</v>
      </c>
      <c r="C31194" s="7" t="n">
        <v>0</v>
      </c>
    </row>
    <row r="31195" spans="1:13">
      <c r="A31195" t="s">
        <v>4</v>
      </c>
      <c r="B31195" s="4" t="s">
        <v>5</v>
      </c>
      <c r="C31195" s="4" t="s">
        <v>7</v>
      </c>
      <c r="D31195" s="4" t="s">
        <v>13</v>
      </c>
      <c r="E31195" s="4" t="s">
        <v>13</v>
      </c>
      <c r="F31195" s="4" t="s">
        <v>13</v>
      </c>
      <c r="G31195" s="4" t="s">
        <v>13</v>
      </c>
    </row>
    <row r="31196" spans="1:13">
      <c r="A31196" t="n">
        <v>262507</v>
      </c>
      <c r="B31196" s="46" t="n">
        <v>46</v>
      </c>
      <c r="C31196" s="7" t="n">
        <v>0</v>
      </c>
      <c r="D31196" s="7" t="n">
        <v>-0.330000013113022</v>
      </c>
      <c r="E31196" s="7" t="n">
        <v>2.10999989509583</v>
      </c>
      <c r="F31196" s="7" t="n">
        <v>46.1500015258789</v>
      </c>
      <c r="G31196" s="7" t="n">
        <v>164.5</v>
      </c>
    </row>
    <row r="31197" spans="1:13">
      <c r="A31197" t="s">
        <v>4</v>
      </c>
      <c r="B31197" s="4" t="s">
        <v>5</v>
      </c>
      <c r="C31197" s="4" t="s">
        <v>8</v>
      </c>
    </row>
    <row r="31198" spans="1:13">
      <c r="A31198" t="n">
        <v>262526</v>
      </c>
      <c r="B31198" s="53" t="n">
        <v>74</v>
      </c>
      <c r="C31198" s="7" t="n">
        <v>18</v>
      </c>
    </row>
    <row r="31199" spans="1:13">
      <c r="A31199" t="s">
        <v>4</v>
      </c>
      <c r="B31199" s="4" t="s">
        <v>5</v>
      </c>
      <c r="C31199" s="4" t="s">
        <v>7</v>
      </c>
    </row>
    <row r="31200" spans="1:13">
      <c r="A31200" t="n">
        <v>262528</v>
      </c>
      <c r="B31200" s="25" t="n">
        <v>16</v>
      </c>
      <c r="C31200" s="7" t="n">
        <v>0</v>
      </c>
    </row>
    <row r="31201" spans="1:7">
      <c r="A31201" t="s">
        <v>4</v>
      </c>
      <c r="B31201" s="4" t="s">
        <v>5</v>
      </c>
      <c r="C31201" s="4" t="s">
        <v>7</v>
      </c>
      <c r="D31201" s="4" t="s">
        <v>7</v>
      </c>
      <c r="E31201" s="4" t="s">
        <v>7</v>
      </c>
    </row>
    <row r="31202" spans="1:7">
      <c r="A31202" t="n">
        <v>262531</v>
      </c>
      <c r="B31202" s="56" t="n">
        <v>61</v>
      </c>
      <c r="C31202" s="7" t="n">
        <v>13</v>
      </c>
      <c r="D31202" s="7" t="n">
        <v>0</v>
      </c>
      <c r="E31202" s="7" t="n">
        <v>0</v>
      </c>
    </row>
    <row r="31203" spans="1:7">
      <c r="A31203" t="s">
        <v>4</v>
      </c>
      <c r="B31203" s="4" t="s">
        <v>5</v>
      </c>
      <c r="C31203" s="4" t="s">
        <v>7</v>
      </c>
      <c r="D31203" s="4" t="s">
        <v>7</v>
      </c>
      <c r="E31203" s="4" t="s">
        <v>7</v>
      </c>
    </row>
    <row r="31204" spans="1:7">
      <c r="A31204" t="n">
        <v>262538</v>
      </c>
      <c r="B31204" s="56" t="n">
        <v>61</v>
      </c>
      <c r="C31204" s="7" t="n">
        <v>0</v>
      </c>
      <c r="D31204" s="7" t="n">
        <v>13</v>
      </c>
      <c r="E31204" s="7" t="n">
        <v>0</v>
      </c>
    </row>
    <row r="31205" spans="1:7">
      <c r="A31205" t="s">
        <v>4</v>
      </c>
      <c r="B31205" s="4" t="s">
        <v>5</v>
      </c>
      <c r="C31205" s="4" t="s">
        <v>8</v>
      </c>
      <c r="D31205" s="4" t="s">
        <v>8</v>
      </c>
      <c r="E31205" s="4" t="s">
        <v>13</v>
      </c>
      <c r="F31205" s="4" t="s">
        <v>7</v>
      </c>
    </row>
    <row r="31206" spans="1:7">
      <c r="A31206" t="n">
        <v>262545</v>
      </c>
      <c r="B31206" s="31" t="n">
        <v>45</v>
      </c>
      <c r="C31206" s="7" t="n">
        <v>5</v>
      </c>
      <c r="D31206" s="7" t="n">
        <v>3</v>
      </c>
      <c r="E31206" s="7" t="n">
        <v>1.89999997615814</v>
      </c>
      <c r="F31206" s="7" t="n">
        <v>0</v>
      </c>
    </row>
    <row r="31207" spans="1:7">
      <c r="A31207" t="s">
        <v>4</v>
      </c>
      <c r="B31207" s="4" t="s">
        <v>5</v>
      </c>
      <c r="C31207" s="4" t="s">
        <v>8</v>
      </c>
      <c r="D31207" s="4" t="s">
        <v>8</v>
      </c>
      <c r="E31207" s="4" t="s">
        <v>13</v>
      </c>
      <c r="F31207" s="4" t="s">
        <v>13</v>
      </c>
      <c r="G31207" s="4" t="s">
        <v>13</v>
      </c>
      <c r="H31207" s="4" t="s">
        <v>7</v>
      </c>
    </row>
    <row r="31208" spans="1:7">
      <c r="A31208" t="n">
        <v>262554</v>
      </c>
      <c r="B31208" s="31" t="n">
        <v>45</v>
      </c>
      <c r="C31208" s="7" t="n">
        <v>2</v>
      </c>
      <c r="D31208" s="7" t="n">
        <v>3</v>
      </c>
      <c r="E31208" s="7" t="n">
        <v>-0.209999993443489</v>
      </c>
      <c r="F31208" s="7" t="n">
        <v>3.41000008583069</v>
      </c>
      <c r="G31208" s="7" t="n">
        <v>45.6500015258789</v>
      </c>
      <c r="H31208" s="7" t="n">
        <v>0</v>
      </c>
    </row>
    <row r="31209" spans="1:7">
      <c r="A31209" t="s">
        <v>4</v>
      </c>
      <c r="B31209" s="4" t="s">
        <v>5</v>
      </c>
      <c r="C31209" s="4" t="s">
        <v>8</v>
      </c>
      <c r="D31209" s="4" t="s">
        <v>8</v>
      </c>
      <c r="E31209" s="4" t="s">
        <v>13</v>
      </c>
      <c r="F31209" s="4" t="s">
        <v>13</v>
      </c>
      <c r="G31209" s="4" t="s">
        <v>13</v>
      </c>
      <c r="H31209" s="4" t="s">
        <v>7</v>
      </c>
      <c r="I31209" s="4" t="s">
        <v>8</v>
      </c>
    </row>
    <row r="31210" spans="1:7">
      <c r="A31210" t="n">
        <v>262571</v>
      </c>
      <c r="B31210" s="31" t="n">
        <v>45</v>
      </c>
      <c r="C31210" s="7" t="n">
        <v>4</v>
      </c>
      <c r="D31210" s="7" t="n">
        <v>3</v>
      </c>
      <c r="E31210" s="7" t="n">
        <v>19.5599994659424</v>
      </c>
      <c r="F31210" s="7" t="n">
        <v>304.540008544922</v>
      </c>
      <c r="G31210" s="7" t="n">
        <v>0</v>
      </c>
      <c r="H31210" s="7" t="n">
        <v>0</v>
      </c>
      <c r="I31210" s="7" t="n">
        <v>0</v>
      </c>
    </row>
    <row r="31211" spans="1:7">
      <c r="A31211" t="s">
        <v>4</v>
      </c>
      <c r="B31211" s="4" t="s">
        <v>5</v>
      </c>
      <c r="C31211" s="4" t="s">
        <v>8</v>
      </c>
      <c r="D31211" s="4" t="s">
        <v>8</v>
      </c>
      <c r="E31211" s="4" t="s">
        <v>13</v>
      </c>
      <c r="F31211" s="4" t="s">
        <v>7</v>
      </c>
    </row>
    <row r="31212" spans="1:7">
      <c r="A31212" t="n">
        <v>262589</v>
      </c>
      <c r="B31212" s="31" t="n">
        <v>45</v>
      </c>
      <c r="C31212" s="7" t="n">
        <v>11</v>
      </c>
      <c r="D31212" s="7" t="n">
        <v>3</v>
      </c>
      <c r="E31212" s="7" t="n">
        <v>34</v>
      </c>
      <c r="F31212" s="7" t="n">
        <v>0</v>
      </c>
    </row>
    <row r="31213" spans="1:7">
      <c r="A31213" t="s">
        <v>4</v>
      </c>
      <c r="B31213" s="4" t="s">
        <v>5</v>
      </c>
      <c r="C31213" s="4" t="s">
        <v>8</v>
      </c>
      <c r="D31213" s="4" t="s">
        <v>8</v>
      </c>
      <c r="E31213" s="4" t="s">
        <v>13</v>
      </c>
      <c r="F31213" s="4" t="s">
        <v>7</v>
      </c>
    </row>
    <row r="31214" spans="1:7">
      <c r="A31214" t="n">
        <v>262598</v>
      </c>
      <c r="B31214" s="31" t="n">
        <v>45</v>
      </c>
      <c r="C31214" s="7" t="n">
        <v>5</v>
      </c>
      <c r="D31214" s="7" t="n">
        <v>3</v>
      </c>
      <c r="E31214" s="7" t="n">
        <v>1.60000002384186</v>
      </c>
      <c r="F31214" s="7" t="n">
        <v>2000</v>
      </c>
    </row>
    <row r="31215" spans="1:7">
      <c r="A31215" t="s">
        <v>4</v>
      </c>
      <c r="B31215" s="4" t="s">
        <v>5</v>
      </c>
      <c r="C31215" s="4" t="s">
        <v>8</v>
      </c>
      <c r="D31215" s="4" t="s">
        <v>7</v>
      </c>
      <c r="E31215" s="4" t="s">
        <v>13</v>
      </c>
    </row>
    <row r="31216" spans="1:7">
      <c r="A31216" t="n">
        <v>262607</v>
      </c>
      <c r="B31216" s="27" t="n">
        <v>58</v>
      </c>
      <c r="C31216" s="7" t="n">
        <v>100</v>
      </c>
      <c r="D31216" s="7" t="n">
        <v>1000</v>
      </c>
      <c r="E31216" s="7" t="n">
        <v>1</v>
      </c>
    </row>
    <row r="31217" spans="1:9">
      <c r="A31217" t="s">
        <v>4</v>
      </c>
      <c r="B31217" s="4" t="s">
        <v>5</v>
      </c>
      <c r="C31217" s="4" t="s">
        <v>8</v>
      </c>
      <c r="D31217" s="4" t="s">
        <v>7</v>
      </c>
    </row>
    <row r="31218" spans="1:9">
      <c r="A31218" t="n">
        <v>262615</v>
      </c>
      <c r="B31218" s="27" t="n">
        <v>58</v>
      </c>
      <c r="C31218" s="7" t="n">
        <v>255</v>
      </c>
      <c r="D31218" s="7" t="n">
        <v>0</v>
      </c>
    </row>
    <row r="31219" spans="1:9">
      <c r="A31219" t="s">
        <v>4</v>
      </c>
      <c r="B31219" s="4" t="s">
        <v>5</v>
      </c>
      <c r="C31219" s="4" t="s">
        <v>8</v>
      </c>
      <c r="D31219" s="4" t="s">
        <v>7</v>
      </c>
    </row>
    <row r="31220" spans="1:9">
      <c r="A31220" t="n">
        <v>262619</v>
      </c>
      <c r="B31220" s="31" t="n">
        <v>45</v>
      </c>
      <c r="C31220" s="7" t="n">
        <v>7</v>
      </c>
      <c r="D31220" s="7" t="n">
        <v>255</v>
      </c>
    </row>
    <row r="31221" spans="1:9">
      <c r="A31221" t="s">
        <v>4</v>
      </c>
      <c r="B31221" s="4" t="s">
        <v>5</v>
      </c>
      <c r="C31221" s="4" t="s">
        <v>8</v>
      </c>
      <c r="D31221" s="4" t="s">
        <v>7</v>
      </c>
      <c r="E31221" s="4" t="s">
        <v>9</v>
      </c>
    </row>
    <row r="31222" spans="1:9">
      <c r="A31222" t="n">
        <v>262623</v>
      </c>
      <c r="B31222" s="39" t="n">
        <v>51</v>
      </c>
      <c r="C31222" s="7" t="n">
        <v>4</v>
      </c>
      <c r="D31222" s="7" t="n">
        <v>13</v>
      </c>
      <c r="E31222" s="7" t="s">
        <v>73</v>
      </c>
    </row>
    <row r="31223" spans="1:9">
      <c r="A31223" t="s">
        <v>4</v>
      </c>
      <c r="B31223" s="4" t="s">
        <v>5</v>
      </c>
      <c r="C31223" s="4" t="s">
        <v>7</v>
      </c>
    </row>
    <row r="31224" spans="1:9">
      <c r="A31224" t="n">
        <v>262636</v>
      </c>
      <c r="B31224" s="25" t="n">
        <v>16</v>
      </c>
      <c r="C31224" s="7" t="n">
        <v>0</v>
      </c>
    </row>
    <row r="31225" spans="1:9">
      <c r="A31225" t="s">
        <v>4</v>
      </c>
      <c r="B31225" s="4" t="s">
        <v>5</v>
      </c>
      <c r="C31225" s="4" t="s">
        <v>7</v>
      </c>
      <c r="D31225" s="4" t="s">
        <v>74</v>
      </c>
      <c r="E31225" s="4" t="s">
        <v>8</v>
      </c>
      <c r="F31225" s="4" t="s">
        <v>8</v>
      </c>
      <c r="G31225" s="4" t="s">
        <v>74</v>
      </c>
      <c r="H31225" s="4" t="s">
        <v>8</v>
      </c>
      <c r="I31225" s="4" t="s">
        <v>8</v>
      </c>
      <c r="J31225" s="4" t="s">
        <v>74</v>
      </c>
      <c r="K31225" s="4" t="s">
        <v>8</v>
      </c>
      <c r="L31225" s="4" t="s">
        <v>8</v>
      </c>
    </row>
    <row r="31226" spans="1:9">
      <c r="A31226" t="n">
        <v>262639</v>
      </c>
      <c r="B31226" s="40" t="n">
        <v>26</v>
      </c>
      <c r="C31226" s="7" t="n">
        <v>13</v>
      </c>
      <c r="D31226" s="7" t="s">
        <v>1525</v>
      </c>
      <c r="E31226" s="7" t="n">
        <v>2</v>
      </c>
      <c r="F31226" s="7" t="n">
        <v>3</v>
      </c>
      <c r="G31226" s="7" t="s">
        <v>1526</v>
      </c>
      <c r="H31226" s="7" t="n">
        <v>2</v>
      </c>
      <c r="I31226" s="7" t="n">
        <v>3</v>
      </c>
      <c r="J31226" s="7" t="s">
        <v>1527</v>
      </c>
      <c r="K31226" s="7" t="n">
        <v>2</v>
      </c>
      <c r="L31226" s="7" t="n">
        <v>0</v>
      </c>
    </row>
    <row r="31227" spans="1:9">
      <c r="A31227" t="s">
        <v>4</v>
      </c>
      <c r="B31227" s="4" t="s">
        <v>5</v>
      </c>
    </row>
    <row r="31228" spans="1:9">
      <c r="A31228" t="n">
        <v>262947</v>
      </c>
      <c r="B31228" s="41" t="n">
        <v>28</v>
      </c>
    </row>
    <row r="31229" spans="1:9">
      <c r="A31229" t="s">
        <v>4</v>
      </c>
      <c r="B31229" s="4" t="s">
        <v>5</v>
      </c>
      <c r="C31229" s="4" t="s">
        <v>7</v>
      </c>
      <c r="D31229" s="4" t="s">
        <v>8</v>
      </c>
    </row>
    <row r="31230" spans="1:9">
      <c r="A31230" t="n">
        <v>262948</v>
      </c>
      <c r="B31230" s="42" t="n">
        <v>89</v>
      </c>
      <c r="C31230" s="7" t="n">
        <v>65533</v>
      </c>
      <c r="D31230" s="7" t="n">
        <v>1</v>
      </c>
    </row>
    <row r="31231" spans="1:9">
      <c r="A31231" t="s">
        <v>4</v>
      </c>
      <c r="B31231" s="4" t="s">
        <v>5</v>
      </c>
      <c r="C31231" s="4" t="s">
        <v>8</v>
      </c>
      <c r="D31231" s="4" t="s">
        <v>7</v>
      </c>
      <c r="E31231" s="4" t="s">
        <v>7</v>
      </c>
      <c r="F31231" s="4" t="s">
        <v>8</v>
      </c>
    </row>
    <row r="31232" spans="1:9">
      <c r="A31232" t="n">
        <v>262952</v>
      </c>
      <c r="B31232" s="37" t="n">
        <v>25</v>
      </c>
      <c r="C31232" s="7" t="n">
        <v>1</v>
      </c>
      <c r="D31232" s="7" t="n">
        <v>60</v>
      </c>
      <c r="E31232" s="7" t="n">
        <v>640</v>
      </c>
      <c r="F31232" s="7" t="n">
        <v>2</v>
      </c>
    </row>
    <row r="31233" spans="1:12">
      <c r="A31233" t="s">
        <v>4</v>
      </c>
      <c r="B31233" s="4" t="s">
        <v>5</v>
      </c>
      <c r="C31233" s="4" t="s">
        <v>8</v>
      </c>
      <c r="D31233" s="4" t="s">
        <v>7</v>
      </c>
      <c r="E31233" s="4" t="s">
        <v>9</v>
      </c>
    </row>
    <row r="31234" spans="1:12">
      <c r="A31234" t="n">
        <v>262959</v>
      </c>
      <c r="B31234" s="39" t="n">
        <v>51</v>
      </c>
      <c r="C31234" s="7" t="n">
        <v>4</v>
      </c>
      <c r="D31234" s="7" t="n">
        <v>0</v>
      </c>
      <c r="E31234" s="7" t="s">
        <v>100</v>
      </c>
    </row>
    <row r="31235" spans="1:12">
      <c r="A31235" t="s">
        <v>4</v>
      </c>
      <c r="B31235" s="4" t="s">
        <v>5</v>
      </c>
      <c r="C31235" s="4" t="s">
        <v>7</v>
      </c>
    </row>
    <row r="31236" spans="1:12">
      <c r="A31236" t="n">
        <v>262972</v>
      </c>
      <c r="B31236" s="25" t="n">
        <v>16</v>
      </c>
      <c r="C31236" s="7" t="n">
        <v>0</v>
      </c>
    </row>
    <row r="31237" spans="1:12">
      <c r="A31237" t="s">
        <v>4</v>
      </c>
      <c r="B31237" s="4" t="s">
        <v>5</v>
      </c>
      <c r="C31237" s="4" t="s">
        <v>7</v>
      </c>
      <c r="D31237" s="4" t="s">
        <v>74</v>
      </c>
      <c r="E31237" s="4" t="s">
        <v>8</v>
      </c>
      <c r="F31237" s="4" t="s">
        <v>8</v>
      </c>
      <c r="G31237" s="4" t="s">
        <v>74</v>
      </c>
      <c r="H31237" s="4" t="s">
        <v>8</v>
      </c>
      <c r="I31237" s="4" t="s">
        <v>8</v>
      </c>
      <c r="J31237" s="4" t="s">
        <v>74</v>
      </c>
      <c r="K31237" s="4" t="s">
        <v>8</v>
      </c>
      <c r="L31237" s="4" t="s">
        <v>8</v>
      </c>
      <c r="M31237" s="4" t="s">
        <v>74</v>
      </c>
      <c r="N31237" s="4" t="s">
        <v>8</v>
      </c>
      <c r="O31237" s="4" t="s">
        <v>8</v>
      </c>
    </row>
    <row r="31238" spans="1:12">
      <c r="A31238" t="n">
        <v>262975</v>
      </c>
      <c r="B31238" s="40" t="n">
        <v>26</v>
      </c>
      <c r="C31238" s="7" t="n">
        <v>0</v>
      </c>
      <c r="D31238" s="7" t="s">
        <v>1528</v>
      </c>
      <c r="E31238" s="7" t="n">
        <v>2</v>
      </c>
      <c r="F31238" s="7" t="n">
        <v>3</v>
      </c>
      <c r="G31238" s="7" t="s">
        <v>1529</v>
      </c>
      <c r="H31238" s="7" t="n">
        <v>2</v>
      </c>
      <c r="I31238" s="7" t="n">
        <v>3</v>
      </c>
      <c r="J31238" s="7" t="s">
        <v>1530</v>
      </c>
      <c r="K31238" s="7" t="n">
        <v>2</v>
      </c>
      <c r="L31238" s="7" t="n">
        <v>3</v>
      </c>
      <c r="M31238" s="7" t="s">
        <v>1531</v>
      </c>
      <c r="N31238" s="7" t="n">
        <v>2</v>
      </c>
      <c r="O31238" s="7" t="n">
        <v>0</v>
      </c>
    </row>
    <row r="31239" spans="1:12">
      <c r="A31239" t="s">
        <v>4</v>
      </c>
      <c r="B31239" s="4" t="s">
        <v>5</v>
      </c>
    </row>
    <row r="31240" spans="1:12">
      <c r="A31240" t="n">
        <v>263255</v>
      </c>
      <c r="B31240" s="41" t="n">
        <v>28</v>
      </c>
    </row>
    <row r="31241" spans="1:12">
      <c r="A31241" t="s">
        <v>4</v>
      </c>
      <c r="B31241" s="4" t="s">
        <v>5</v>
      </c>
      <c r="C31241" s="4" t="s">
        <v>7</v>
      </c>
      <c r="D31241" s="4" t="s">
        <v>8</v>
      </c>
    </row>
    <row r="31242" spans="1:12">
      <c r="A31242" t="n">
        <v>263256</v>
      </c>
      <c r="B31242" s="42" t="n">
        <v>89</v>
      </c>
      <c r="C31242" s="7" t="n">
        <v>65533</v>
      </c>
      <c r="D31242" s="7" t="n">
        <v>1</v>
      </c>
    </row>
    <row r="31243" spans="1:12">
      <c r="A31243" t="s">
        <v>4</v>
      </c>
      <c r="B31243" s="4" t="s">
        <v>5</v>
      </c>
      <c r="C31243" s="4" t="s">
        <v>8</v>
      </c>
      <c r="D31243" s="4" t="s">
        <v>7</v>
      </c>
      <c r="E31243" s="4" t="s">
        <v>7</v>
      </c>
      <c r="F31243" s="4" t="s">
        <v>8</v>
      </c>
    </row>
    <row r="31244" spans="1:12">
      <c r="A31244" t="n">
        <v>263260</v>
      </c>
      <c r="B31244" s="37" t="n">
        <v>25</v>
      </c>
      <c r="C31244" s="7" t="n">
        <v>1</v>
      </c>
      <c r="D31244" s="7" t="n">
        <v>65535</v>
      </c>
      <c r="E31244" s="7" t="n">
        <v>65535</v>
      </c>
      <c r="F31244" s="7" t="n">
        <v>0</v>
      </c>
    </row>
    <row r="31245" spans="1:12">
      <c r="A31245" t="s">
        <v>4</v>
      </c>
      <c r="B31245" s="4" t="s">
        <v>5</v>
      </c>
      <c r="C31245" s="4" t="s">
        <v>8</v>
      </c>
      <c r="D31245" s="4" t="s">
        <v>7</v>
      </c>
      <c r="E31245" s="4" t="s">
        <v>9</v>
      </c>
    </row>
    <row r="31246" spans="1:12">
      <c r="A31246" t="n">
        <v>263267</v>
      </c>
      <c r="B31246" s="39" t="n">
        <v>51</v>
      </c>
      <c r="C31246" s="7" t="n">
        <v>4</v>
      </c>
      <c r="D31246" s="7" t="n">
        <v>13</v>
      </c>
      <c r="E31246" s="7" t="s">
        <v>631</v>
      </c>
    </row>
    <row r="31247" spans="1:12">
      <c r="A31247" t="s">
        <v>4</v>
      </c>
      <c r="B31247" s="4" t="s">
        <v>5</v>
      </c>
      <c r="C31247" s="4" t="s">
        <v>7</v>
      </c>
    </row>
    <row r="31248" spans="1:12">
      <c r="A31248" t="n">
        <v>263281</v>
      </c>
      <c r="B31248" s="25" t="n">
        <v>16</v>
      </c>
      <c r="C31248" s="7" t="n">
        <v>0</v>
      </c>
    </row>
    <row r="31249" spans="1:15">
      <c r="A31249" t="s">
        <v>4</v>
      </c>
      <c r="B31249" s="4" t="s">
        <v>5</v>
      </c>
      <c r="C31249" s="4" t="s">
        <v>7</v>
      </c>
      <c r="D31249" s="4" t="s">
        <v>74</v>
      </c>
      <c r="E31249" s="4" t="s">
        <v>8</v>
      </c>
      <c r="F31249" s="4" t="s">
        <v>8</v>
      </c>
      <c r="G31249" s="4" t="s">
        <v>74</v>
      </c>
      <c r="H31249" s="4" t="s">
        <v>8</v>
      </c>
      <c r="I31249" s="4" t="s">
        <v>8</v>
      </c>
      <c r="J31249" s="4" t="s">
        <v>74</v>
      </c>
      <c r="K31249" s="4" t="s">
        <v>8</v>
      </c>
      <c r="L31249" s="4" t="s">
        <v>8</v>
      </c>
      <c r="M31249" s="4" t="s">
        <v>74</v>
      </c>
      <c r="N31249" s="4" t="s">
        <v>8</v>
      </c>
      <c r="O31249" s="4" t="s">
        <v>8</v>
      </c>
    </row>
    <row r="31250" spans="1:15">
      <c r="A31250" t="n">
        <v>263284</v>
      </c>
      <c r="B31250" s="40" t="n">
        <v>26</v>
      </c>
      <c r="C31250" s="7" t="n">
        <v>13</v>
      </c>
      <c r="D31250" s="7" t="s">
        <v>1532</v>
      </c>
      <c r="E31250" s="7" t="n">
        <v>2</v>
      </c>
      <c r="F31250" s="7" t="n">
        <v>3</v>
      </c>
      <c r="G31250" s="7" t="s">
        <v>1533</v>
      </c>
      <c r="H31250" s="7" t="n">
        <v>2</v>
      </c>
      <c r="I31250" s="7" t="n">
        <v>3</v>
      </c>
      <c r="J31250" s="7" t="s">
        <v>1534</v>
      </c>
      <c r="K31250" s="7" t="n">
        <v>2</v>
      </c>
      <c r="L31250" s="7" t="n">
        <v>3</v>
      </c>
      <c r="M31250" s="7" t="s">
        <v>1535</v>
      </c>
      <c r="N31250" s="7" t="n">
        <v>2</v>
      </c>
      <c r="O31250" s="7" t="n">
        <v>0</v>
      </c>
    </row>
    <row r="31251" spans="1:15">
      <c r="A31251" t="s">
        <v>4</v>
      </c>
      <c r="B31251" s="4" t="s">
        <v>5</v>
      </c>
    </row>
    <row r="31252" spans="1:15">
      <c r="A31252" t="n">
        <v>263596</v>
      </c>
      <c r="B31252" s="41" t="n">
        <v>28</v>
      </c>
    </row>
    <row r="31253" spans="1:15">
      <c r="A31253" t="s">
        <v>4</v>
      </c>
      <c r="B31253" s="4" t="s">
        <v>5</v>
      </c>
      <c r="C31253" s="4" t="s">
        <v>7</v>
      </c>
      <c r="D31253" s="4" t="s">
        <v>8</v>
      </c>
    </row>
    <row r="31254" spans="1:15">
      <c r="A31254" t="n">
        <v>263597</v>
      </c>
      <c r="B31254" s="42" t="n">
        <v>89</v>
      </c>
      <c r="C31254" s="7" t="n">
        <v>65533</v>
      </c>
      <c r="D31254" s="7" t="n">
        <v>1</v>
      </c>
    </row>
    <row r="31255" spans="1:15">
      <c r="A31255" t="s">
        <v>4</v>
      </c>
      <c r="B31255" s="4" t="s">
        <v>5</v>
      </c>
      <c r="C31255" s="4" t="s">
        <v>8</v>
      </c>
      <c r="D31255" s="4" t="s">
        <v>7</v>
      </c>
      <c r="E31255" s="4" t="s">
        <v>7</v>
      </c>
      <c r="F31255" s="4" t="s">
        <v>8</v>
      </c>
    </row>
    <row r="31256" spans="1:15">
      <c r="A31256" t="n">
        <v>263601</v>
      </c>
      <c r="B31256" s="37" t="n">
        <v>25</v>
      </c>
      <c r="C31256" s="7" t="n">
        <v>1</v>
      </c>
      <c r="D31256" s="7" t="n">
        <v>60</v>
      </c>
      <c r="E31256" s="7" t="n">
        <v>640</v>
      </c>
      <c r="F31256" s="7" t="n">
        <v>2</v>
      </c>
    </row>
    <row r="31257" spans="1:15">
      <c r="A31257" t="s">
        <v>4</v>
      </c>
      <c r="B31257" s="4" t="s">
        <v>5</v>
      </c>
      <c r="C31257" s="4" t="s">
        <v>8</v>
      </c>
      <c r="D31257" s="4" t="s">
        <v>7</v>
      </c>
      <c r="E31257" s="4" t="s">
        <v>9</v>
      </c>
    </row>
    <row r="31258" spans="1:15">
      <c r="A31258" t="n">
        <v>263608</v>
      </c>
      <c r="B31258" s="39" t="n">
        <v>51</v>
      </c>
      <c r="C31258" s="7" t="n">
        <v>4</v>
      </c>
      <c r="D31258" s="7" t="n">
        <v>0</v>
      </c>
      <c r="E31258" s="7" t="s">
        <v>100</v>
      </c>
    </row>
    <row r="31259" spans="1:15">
      <c r="A31259" t="s">
        <v>4</v>
      </c>
      <c r="B31259" s="4" t="s">
        <v>5</v>
      </c>
      <c r="C31259" s="4" t="s">
        <v>7</v>
      </c>
    </row>
    <row r="31260" spans="1:15">
      <c r="A31260" t="n">
        <v>263621</v>
      </c>
      <c r="B31260" s="25" t="n">
        <v>16</v>
      </c>
      <c r="C31260" s="7" t="n">
        <v>0</v>
      </c>
    </row>
    <row r="31261" spans="1:15">
      <c r="A31261" t="s">
        <v>4</v>
      </c>
      <c r="B31261" s="4" t="s">
        <v>5</v>
      </c>
      <c r="C31261" s="4" t="s">
        <v>7</v>
      </c>
      <c r="D31261" s="4" t="s">
        <v>74</v>
      </c>
      <c r="E31261" s="4" t="s">
        <v>8</v>
      </c>
      <c r="F31261" s="4" t="s">
        <v>8</v>
      </c>
      <c r="G31261" s="4" t="s">
        <v>74</v>
      </c>
      <c r="H31261" s="4" t="s">
        <v>8</v>
      </c>
      <c r="I31261" s="4" t="s">
        <v>8</v>
      </c>
    </row>
    <row r="31262" spans="1:15">
      <c r="A31262" t="n">
        <v>263624</v>
      </c>
      <c r="B31262" s="40" t="n">
        <v>26</v>
      </c>
      <c r="C31262" s="7" t="n">
        <v>0</v>
      </c>
      <c r="D31262" s="7" t="s">
        <v>1536</v>
      </c>
      <c r="E31262" s="7" t="n">
        <v>2</v>
      </c>
      <c r="F31262" s="7" t="n">
        <v>3</v>
      </c>
      <c r="G31262" s="7" t="s">
        <v>1537</v>
      </c>
      <c r="H31262" s="7" t="n">
        <v>2</v>
      </c>
      <c r="I31262" s="7" t="n">
        <v>0</v>
      </c>
    </row>
    <row r="31263" spans="1:15">
      <c r="A31263" t="s">
        <v>4</v>
      </c>
      <c r="B31263" s="4" t="s">
        <v>5</v>
      </c>
    </row>
    <row r="31264" spans="1:15">
      <c r="A31264" t="n">
        <v>263783</v>
      </c>
      <c r="B31264" s="41" t="n">
        <v>28</v>
      </c>
    </row>
    <row r="31265" spans="1:15">
      <c r="A31265" t="s">
        <v>4</v>
      </c>
      <c r="B31265" s="4" t="s">
        <v>5</v>
      </c>
      <c r="C31265" s="4" t="s">
        <v>7</v>
      </c>
      <c r="D31265" s="4" t="s">
        <v>8</v>
      </c>
    </row>
    <row r="31266" spans="1:15">
      <c r="A31266" t="n">
        <v>263784</v>
      </c>
      <c r="B31266" s="42" t="n">
        <v>89</v>
      </c>
      <c r="C31266" s="7" t="n">
        <v>65533</v>
      </c>
      <c r="D31266" s="7" t="n">
        <v>1</v>
      </c>
    </row>
    <row r="31267" spans="1:15">
      <c r="A31267" t="s">
        <v>4</v>
      </c>
      <c r="B31267" s="4" t="s">
        <v>5</v>
      </c>
      <c r="C31267" s="4" t="s">
        <v>8</v>
      </c>
      <c r="D31267" s="4" t="s">
        <v>7</v>
      </c>
      <c r="E31267" s="4" t="s">
        <v>7</v>
      </c>
      <c r="F31267" s="4" t="s">
        <v>8</v>
      </c>
    </row>
    <row r="31268" spans="1:15">
      <c r="A31268" t="n">
        <v>263788</v>
      </c>
      <c r="B31268" s="37" t="n">
        <v>25</v>
      </c>
      <c r="C31268" s="7" t="n">
        <v>1</v>
      </c>
      <c r="D31268" s="7" t="n">
        <v>65535</v>
      </c>
      <c r="E31268" s="7" t="n">
        <v>65535</v>
      </c>
      <c r="F31268" s="7" t="n">
        <v>0</v>
      </c>
    </row>
    <row r="31269" spans="1:15">
      <c r="A31269" t="s">
        <v>4</v>
      </c>
      <c r="B31269" s="4" t="s">
        <v>5</v>
      </c>
      <c r="C31269" s="4" t="s">
        <v>8</v>
      </c>
      <c r="D31269" s="20" t="s">
        <v>30</v>
      </c>
      <c r="E31269" s="4" t="s">
        <v>5</v>
      </c>
      <c r="F31269" s="4" t="s">
        <v>8</v>
      </c>
      <c r="G31269" s="4" t="s">
        <v>7</v>
      </c>
      <c r="H31269" s="4" t="s">
        <v>14</v>
      </c>
      <c r="I31269" s="20" t="s">
        <v>32</v>
      </c>
      <c r="J31269" s="4" t="s">
        <v>8</v>
      </c>
      <c r="K31269" s="4" t="s">
        <v>8</v>
      </c>
      <c r="L31269" s="4" t="s">
        <v>12</v>
      </c>
    </row>
    <row r="31270" spans="1:15">
      <c r="A31270" t="n">
        <v>263795</v>
      </c>
      <c r="B31270" s="12" t="n">
        <v>5</v>
      </c>
      <c r="C31270" s="7" t="n">
        <v>28</v>
      </c>
      <c r="D31270" s="20" t="s">
        <v>3</v>
      </c>
      <c r="E31270" s="49" t="n">
        <v>101</v>
      </c>
      <c r="F31270" s="7" t="n">
        <v>2</v>
      </c>
      <c r="G31270" s="7" t="n">
        <v>3226</v>
      </c>
      <c r="H31270" s="7" t="n">
        <v>1</v>
      </c>
      <c r="I31270" s="20" t="s">
        <v>3</v>
      </c>
      <c r="J31270" s="7" t="n">
        <v>8</v>
      </c>
      <c r="K31270" s="7" t="n">
        <v>1</v>
      </c>
      <c r="L31270" s="13" t="n">
        <f t="normal" ca="1">A31356</f>
        <v>0</v>
      </c>
    </row>
    <row r="31271" spans="1:15">
      <c r="A31271" t="s">
        <v>4</v>
      </c>
      <c r="B31271" s="4" t="s">
        <v>5</v>
      </c>
      <c r="C31271" s="4" t="s">
        <v>8</v>
      </c>
      <c r="D31271" s="4" t="s">
        <v>7</v>
      </c>
      <c r="E31271" s="4" t="s">
        <v>9</v>
      </c>
    </row>
    <row r="31272" spans="1:15">
      <c r="A31272" t="n">
        <v>263811</v>
      </c>
      <c r="B31272" s="39" t="n">
        <v>51</v>
      </c>
      <c r="C31272" s="7" t="n">
        <v>4</v>
      </c>
      <c r="D31272" s="7" t="n">
        <v>13</v>
      </c>
      <c r="E31272" s="7" t="s">
        <v>90</v>
      </c>
    </row>
    <row r="31273" spans="1:15">
      <c r="A31273" t="s">
        <v>4</v>
      </c>
      <c r="B31273" s="4" t="s">
        <v>5</v>
      </c>
      <c r="C31273" s="4" t="s">
        <v>7</v>
      </c>
    </row>
    <row r="31274" spans="1:15">
      <c r="A31274" t="n">
        <v>263825</v>
      </c>
      <c r="B31274" s="25" t="n">
        <v>16</v>
      </c>
      <c r="C31274" s="7" t="n">
        <v>0</v>
      </c>
    </row>
    <row r="31275" spans="1:15">
      <c r="A31275" t="s">
        <v>4</v>
      </c>
      <c r="B31275" s="4" t="s">
        <v>5</v>
      </c>
      <c r="C31275" s="4" t="s">
        <v>7</v>
      </c>
      <c r="D31275" s="4" t="s">
        <v>74</v>
      </c>
      <c r="E31275" s="4" t="s">
        <v>8</v>
      </c>
      <c r="F31275" s="4" t="s">
        <v>8</v>
      </c>
      <c r="G31275" s="4" t="s">
        <v>74</v>
      </c>
      <c r="H31275" s="4" t="s">
        <v>8</v>
      </c>
      <c r="I31275" s="4" t="s">
        <v>8</v>
      </c>
      <c r="J31275" s="4" t="s">
        <v>74</v>
      </c>
      <c r="K31275" s="4" t="s">
        <v>8</v>
      </c>
      <c r="L31275" s="4" t="s">
        <v>8</v>
      </c>
    </row>
    <row r="31276" spans="1:15">
      <c r="A31276" t="n">
        <v>263828</v>
      </c>
      <c r="B31276" s="40" t="n">
        <v>26</v>
      </c>
      <c r="C31276" s="7" t="n">
        <v>13</v>
      </c>
      <c r="D31276" s="7" t="s">
        <v>1538</v>
      </c>
      <c r="E31276" s="7" t="n">
        <v>2</v>
      </c>
      <c r="F31276" s="7" t="n">
        <v>3</v>
      </c>
      <c r="G31276" s="7" t="s">
        <v>1539</v>
      </c>
      <c r="H31276" s="7" t="n">
        <v>2</v>
      </c>
      <c r="I31276" s="7" t="n">
        <v>3</v>
      </c>
      <c r="J31276" s="7" t="s">
        <v>1540</v>
      </c>
      <c r="K31276" s="7" t="n">
        <v>2</v>
      </c>
      <c r="L31276" s="7" t="n">
        <v>0</v>
      </c>
    </row>
    <row r="31277" spans="1:15">
      <c r="A31277" t="s">
        <v>4</v>
      </c>
      <c r="B31277" s="4" t="s">
        <v>5</v>
      </c>
    </row>
    <row r="31278" spans="1:15">
      <c r="A31278" t="n">
        <v>264004</v>
      </c>
      <c r="B31278" s="41" t="n">
        <v>28</v>
      </c>
    </row>
    <row r="31279" spans="1:15">
      <c r="A31279" t="s">
        <v>4</v>
      </c>
      <c r="B31279" s="4" t="s">
        <v>5</v>
      </c>
      <c r="C31279" s="4" t="s">
        <v>7</v>
      </c>
      <c r="D31279" s="4" t="s">
        <v>8</v>
      </c>
    </row>
    <row r="31280" spans="1:15">
      <c r="A31280" t="n">
        <v>264005</v>
      </c>
      <c r="B31280" s="42" t="n">
        <v>89</v>
      </c>
      <c r="C31280" s="7" t="n">
        <v>65533</v>
      </c>
      <c r="D31280" s="7" t="n">
        <v>1</v>
      </c>
    </row>
    <row r="31281" spans="1:12">
      <c r="A31281" t="s">
        <v>4</v>
      </c>
      <c r="B31281" s="4" t="s">
        <v>5</v>
      </c>
      <c r="C31281" s="4" t="s">
        <v>8</v>
      </c>
      <c r="D31281" s="4" t="s">
        <v>7</v>
      </c>
      <c r="E31281" s="4" t="s">
        <v>13</v>
      </c>
    </row>
    <row r="31282" spans="1:12">
      <c r="A31282" t="n">
        <v>264009</v>
      </c>
      <c r="B31282" s="27" t="n">
        <v>58</v>
      </c>
      <c r="C31282" s="7" t="n">
        <v>0</v>
      </c>
      <c r="D31282" s="7" t="n">
        <v>300</v>
      </c>
      <c r="E31282" s="7" t="n">
        <v>0.300000011920929</v>
      </c>
    </row>
    <row r="31283" spans="1:12">
      <c r="A31283" t="s">
        <v>4</v>
      </c>
      <c r="B31283" s="4" t="s">
        <v>5</v>
      </c>
      <c r="C31283" s="4" t="s">
        <v>8</v>
      </c>
      <c r="D31283" s="4" t="s">
        <v>7</v>
      </c>
    </row>
    <row r="31284" spans="1:12">
      <c r="A31284" t="n">
        <v>264017</v>
      </c>
      <c r="B31284" s="27" t="n">
        <v>58</v>
      </c>
      <c r="C31284" s="7" t="n">
        <v>255</v>
      </c>
      <c r="D31284" s="7" t="n">
        <v>0</v>
      </c>
    </row>
    <row r="31285" spans="1:12">
      <c r="A31285" t="s">
        <v>4</v>
      </c>
      <c r="B31285" s="4" t="s">
        <v>5</v>
      </c>
      <c r="C31285" s="4" t="s">
        <v>8</v>
      </c>
      <c r="D31285" s="4" t="s">
        <v>7</v>
      </c>
      <c r="E31285" s="4" t="s">
        <v>13</v>
      </c>
      <c r="F31285" s="4" t="s">
        <v>7</v>
      </c>
      <c r="G31285" s="4" t="s">
        <v>14</v>
      </c>
      <c r="H31285" s="4" t="s">
        <v>14</v>
      </c>
      <c r="I31285" s="4" t="s">
        <v>7</v>
      </c>
      <c r="J31285" s="4" t="s">
        <v>7</v>
      </c>
      <c r="K31285" s="4" t="s">
        <v>14</v>
      </c>
      <c r="L31285" s="4" t="s">
        <v>14</v>
      </c>
      <c r="M31285" s="4" t="s">
        <v>14</v>
      </c>
      <c r="N31285" s="4" t="s">
        <v>14</v>
      </c>
      <c r="O31285" s="4" t="s">
        <v>9</v>
      </c>
    </row>
    <row r="31286" spans="1:12">
      <c r="A31286" t="n">
        <v>264021</v>
      </c>
      <c r="B31286" s="16" t="n">
        <v>50</v>
      </c>
      <c r="C31286" s="7" t="n">
        <v>0</v>
      </c>
      <c r="D31286" s="7" t="n">
        <v>12010</v>
      </c>
      <c r="E31286" s="7" t="n">
        <v>1</v>
      </c>
      <c r="F31286" s="7" t="n">
        <v>0</v>
      </c>
      <c r="G31286" s="7" t="n">
        <v>0</v>
      </c>
      <c r="H31286" s="7" t="n">
        <v>0</v>
      </c>
      <c r="I31286" s="7" t="n">
        <v>0</v>
      </c>
      <c r="J31286" s="7" t="n">
        <v>65533</v>
      </c>
      <c r="K31286" s="7" t="n">
        <v>0</v>
      </c>
      <c r="L31286" s="7" t="n">
        <v>0</v>
      </c>
      <c r="M31286" s="7" t="n">
        <v>0</v>
      </c>
      <c r="N31286" s="7" t="n">
        <v>0</v>
      </c>
      <c r="O31286" s="7" t="s">
        <v>15</v>
      </c>
    </row>
    <row r="31287" spans="1:12">
      <c r="A31287" t="s">
        <v>4</v>
      </c>
      <c r="B31287" s="4" t="s">
        <v>5</v>
      </c>
      <c r="C31287" s="4" t="s">
        <v>8</v>
      </c>
      <c r="D31287" s="4" t="s">
        <v>7</v>
      </c>
      <c r="E31287" s="4" t="s">
        <v>7</v>
      </c>
      <c r="F31287" s="4" t="s">
        <v>7</v>
      </c>
      <c r="G31287" s="4" t="s">
        <v>7</v>
      </c>
      <c r="H31287" s="4" t="s">
        <v>8</v>
      </c>
    </row>
    <row r="31288" spans="1:12">
      <c r="A31288" t="n">
        <v>264060</v>
      </c>
      <c r="B31288" s="37" t="n">
        <v>25</v>
      </c>
      <c r="C31288" s="7" t="n">
        <v>5</v>
      </c>
      <c r="D31288" s="7" t="n">
        <v>65535</v>
      </c>
      <c r="E31288" s="7" t="n">
        <v>65535</v>
      </c>
      <c r="F31288" s="7" t="n">
        <v>65535</v>
      </c>
      <c r="G31288" s="7" t="n">
        <v>65535</v>
      </c>
      <c r="H31288" s="7" t="n">
        <v>0</v>
      </c>
    </row>
    <row r="31289" spans="1:12">
      <c r="A31289" t="s">
        <v>4</v>
      </c>
      <c r="B31289" s="4" t="s">
        <v>5</v>
      </c>
      <c r="C31289" s="4" t="s">
        <v>7</v>
      </c>
      <c r="D31289" s="4" t="s">
        <v>74</v>
      </c>
      <c r="E31289" s="4" t="s">
        <v>8</v>
      </c>
      <c r="F31289" s="4" t="s">
        <v>8</v>
      </c>
      <c r="G31289" s="4" t="s">
        <v>7</v>
      </c>
      <c r="H31289" s="4" t="s">
        <v>8</v>
      </c>
      <c r="I31289" s="4" t="s">
        <v>74</v>
      </c>
      <c r="J31289" s="4" t="s">
        <v>8</v>
      </c>
      <c r="K31289" s="4" t="s">
        <v>8</v>
      </c>
      <c r="L31289" s="4" t="s">
        <v>8</v>
      </c>
    </row>
    <row r="31290" spans="1:12">
      <c r="A31290" t="n">
        <v>264071</v>
      </c>
      <c r="B31290" s="44" t="n">
        <v>24</v>
      </c>
      <c r="C31290" s="7" t="n">
        <v>65533</v>
      </c>
      <c r="D31290" s="7" t="s">
        <v>1541</v>
      </c>
      <c r="E31290" s="7" t="n">
        <v>12</v>
      </c>
      <c r="F31290" s="7" t="n">
        <v>16</v>
      </c>
      <c r="G31290" s="7" t="n">
        <v>3226</v>
      </c>
      <c r="H31290" s="7" t="n">
        <v>7</v>
      </c>
      <c r="I31290" s="7" t="s">
        <v>1542</v>
      </c>
      <c r="J31290" s="7" t="n">
        <v>6</v>
      </c>
      <c r="K31290" s="7" t="n">
        <v>2</v>
      </c>
      <c r="L31290" s="7" t="n">
        <v>0</v>
      </c>
    </row>
    <row r="31291" spans="1:12">
      <c r="A31291" t="s">
        <v>4</v>
      </c>
      <c r="B31291" s="4" t="s">
        <v>5</v>
      </c>
    </row>
    <row r="31292" spans="1:12">
      <c r="A31292" t="n">
        <v>264092</v>
      </c>
      <c r="B31292" s="41" t="n">
        <v>28</v>
      </c>
    </row>
    <row r="31293" spans="1:12">
      <c r="A31293" t="s">
        <v>4</v>
      </c>
      <c r="B31293" s="4" t="s">
        <v>5</v>
      </c>
      <c r="C31293" s="4" t="s">
        <v>8</v>
      </c>
    </row>
    <row r="31294" spans="1:12">
      <c r="A31294" t="n">
        <v>264093</v>
      </c>
      <c r="B31294" s="45" t="n">
        <v>27</v>
      </c>
      <c r="C31294" s="7" t="n">
        <v>0</v>
      </c>
    </row>
    <row r="31295" spans="1:12">
      <c r="A31295" t="s">
        <v>4</v>
      </c>
      <c r="B31295" s="4" t="s">
        <v>5</v>
      </c>
      <c r="C31295" s="4" t="s">
        <v>8</v>
      </c>
    </row>
    <row r="31296" spans="1:12">
      <c r="A31296" t="n">
        <v>264095</v>
      </c>
      <c r="B31296" s="45" t="n">
        <v>27</v>
      </c>
      <c r="C31296" s="7" t="n">
        <v>1</v>
      </c>
    </row>
    <row r="31297" spans="1:15">
      <c r="A31297" t="s">
        <v>4</v>
      </c>
      <c r="B31297" s="4" t="s">
        <v>5</v>
      </c>
      <c r="C31297" s="4" t="s">
        <v>8</v>
      </c>
      <c r="D31297" s="4" t="s">
        <v>7</v>
      </c>
      <c r="E31297" s="4" t="s">
        <v>7</v>
      </c>
      <c r="F31297" s="4" t="s">
        <v>7</v>
      </c>
      <c r="G31297" s="4" t="s">
        <v>7</v>
      </c>
      <c r="H31297" s="4" t="s">
        <v>8</v>
      </c>
    </row>
    <row r="31298" spans="1:15">
      <c r="A31298" t="n">
        <v>264097</v>
      </c>
      <c r="B31298" s="37" t="n">
        <v>25</v>
      </c>
      <c r="C31298" s="7" t="n">
        <v>5</v>
      </c>
      <c r="D31298" s="7" t="n">
        <v>65535</v>
      </c>
      <c r="E31298" s="7" t="n">
        <v>65535</v>
      </c>
      <c r="F31298" s="7" t="n">
        <v>65535</v>
      </c>
      <c r="G31298" s="7" t="n">
        <v>65535</v>
      </c>
      <c r="H31298" s="7" t="n">
        <v>0</v>
      </c>
    </row>
    <row r="31299" spans="1:15">
      <c r="A31299" t="s">
        <v>4</v>
      </c>
      <c r="B31299" s="4" t="s">
        <v>5</v>
      </c>
      <c r="C31299" s="4" t="s">
        <v>8</v>
      </c>
      <c r="D31299" s="4" t="s">
        <v>7</v>
      </c>
      <c r="E31299" s="4" t="s">
        <v>14</v>
      </c>
    </row>
    <row r="31300" spans="1:15">
      <c r="A31300" t="n">
        <v>264108</v>
      </c>
      <c r="B31300" s="49" t="n">
        <v>101</v>
      </c>
      <c r="C31300" s="7" t="n">
        <v>0</v>
      </c>
      <c r="D31300" s="7" t="n">
        <v>3226</v>
      </c>
      <c r="E31300" s="7" t="n">
        <v>1</v>
      </c>
    </row>
    <row r="31301" spans="1:15">
      <c r="A31301" t="s">
        <v>4</v>
      </c>
      <c r="B31301" s="4" t="s">
        <v>5</v>
      </c>
      <c r="C31301" s="4" t="s">
        <v>8</v>
      </c>
      <c r="D31301" s="4" t="s">
        <v>9</v>
      </c>
    </row>
    <row r="31302" spans="1:15">
      <c r="A31302" t="n">
        <v>264116</v>
      </c>
      <c r="B31302" s="9" t="n">
        <v>2</v>
      </c>
      <c r="C31302" s="7" t="n">
        <v>10</v>
      </c>
      <c r="D31302" s="7" t="s">
        <v>1225</v>
      </c>
    </row>
    <row r="31303" spans="1:15">
      <c r="A31303" t="s">
        <v>4</v>
      </c>
      <c r="B31303" s="4" t="s">
        <v>5</v>
      </c>
      <c r="C31303" s="4" t="s">
        <v>8</v>
      </c>
      <c r="D31303" s="4" t="s">
        <v>7</v>
      </c>
      <c r="E31303" s="4" t="s">
        <v>13</v>
      </c>
    </row>
    <row r="31304" spans="1:15">
      <c r="A31304" t="n">
        <v>264133</v>
      </c>
      <c r="B31304" s="27" t="n">
        <v>58</v>
      </c>
      <c r="C31304" s="7" t="n">
        <v>100</v>
      </c>
      <c r="D31304" s="7" t="n">
        <v>300</v>
      </c>
      <c r="E31304" s="7" t="n">
        <v>0.300000011920929</v>
      </c>
    </row>
    <row r="31305" spans="1:15">
      <c r="A31305" t="s">
        <v>4</v>
      </c>
      <c r="B31305" s="4" t="s">
        <v>5</v>
      </c>
      <c r="C31305" s="4" t="s">
        <v>8</v>
      </c>
      <c r="D31305" s="4" t="s">
        <v>7</v>
      </c>
    </row>
    <row r="31306" spans="1:15">
      <c r="A31306" t="n">
        <v>264141</v>
      </c>
      <c r="B31306" s="27" t="n">
        <v>58</v>
      </c>
      <c r="C31306" s="7" t="n">
        <v>255</v>
      </c>
      <c r="D31306" s="7" t="n">
        <v>0</v>
      </c>
    </row>
    <row r="31307" spans="1:15">
      <c r="A31307" t="s">
        <v>4</v>
      </c>
      <c r="B31307" s="4" t="s">
        <v>5</v>
      </c>
      <c r="C31307" s="4" t="s">
        <v>8</v>
      </c>
      <c r="D31307" s="4" t="s">
        <v>7</v>
      </c>
      <c r="E31307" s="4" t="s">
        <v>7</v>
      </c>
      <c r="F31307" s="4" t="s">
        <v>8</v>
      </c>
    </row>
    <row r="31308" spans="1:15">
      <c r="A31308" t="n">
        <v>264145</v>
      </c>
      <c r="B31308" s="37" t="n">
        <v>25</v>
      </c>
      <c r="C31308" s="7" t="n">
        <v>1</v>
      </c>
      <c r="D31308" s="7" t="n">
        <v>60</v>
      </c>
      <c r="E31308" s="7" t="n">
        <v>640</v>
      </c>
      <c r="F31308" s="7" t="n">
        <v>2</v>
      </c>
    </row>
    <row r="31309" spans="1:15">
      <c r="A31309" t="s">
        <v>4</v>
      </c>
      <c r="B31309" s="4" t="s">
        <v>5</v>
      </c>
      <c r="C31309" s="4" t="s">
        <v>8</v>
      </c>
      <c r="D31309" s="4" t="s">
        <v>7</v>
      </c>
      <c r="E31309" s="4" t="s">
        <v>9</v>
      </c>
    </row>
    <row r="31310" spans="1:15">
      <c r="A31310" t="n">
        <v>264152</v>
      </c>
      <c r="B31310" s="39" t="n">
        <v>51</v>
      </c>
      <c r="C31310" s="7" t="n">
        <v>4</v>
      </c>
      <c r="D31310" s="7" t="n">
        <v>0</v>
      </c>
      <c r="E31310" s="7" t="s">
        <v>73</v>
      </c>
    </row>
    <row r="31311" spans="1:15">
      <c r="A31311" t="s">
        <v>4</v>
      </c>
      <c r="B31311" s="4" t="s">
        <v>5</v>
      </c>
      <c r="C31311" s="4" t="s">
        <v>7</v>
      </c>
    </row>
    <row r="31312" spans="1:15">
      <c r="A31312" t="n">
        <v>264165</v>
      </c>
      <c r="B31312" s="25" t="n">
        <v>16</v>
      </c>
      <c r="C31312" s="7" t="n">
        <v>0</v>
      </c>
    </row>
    <row r="31313" spans="1:8">
      <c r="A31313" t="s">
        <v>4</v>
      </c>
      <c r="B31313" s="4" t="s">
        <v>5</v>
      </c>
      <c r="C31313" s="4" t="s">
        <v>7</v>
      </c>
      <c r="D31313" s="4" t="s">
        <v>74</v>
      </c>
      <c r="E31313" s="4" t="s">
        <v>8</v>
      </c>
      <c r="F31313" s="4" t="s">
        <v>8</v>
      </c>
    </row>
    <row r="31314" spans="1:8">
      <c r="A31314" t="n">
        <v>264168</v>
      </c>
      <c r="B31314" s="40" t="n">
        <v>26</v>
      </c>
      <c r="C31314" s="7" t="n">
        <v>0</v>
      </c>
      <c r="D31314" s="7" t="s">
        <v>1543</v>
      </c>
      <c r="E31314" s="7" t="n">
        <v>2</v>
      </c>
      <c r="F31314" s="7" t="n">
        <v>0</v>
      </c>
    </row>
    <row r="31315" spans="1:8">
      <c r="A31315" t="s">
        <v>4</v>
      </c>
      <c r="B31315" s="4" t="s">
        <v>5</v>
      </c>
    </row>
    <row r="31316" spans="1:8">
      <c r="A31316" t="n">
        <v>264197</v>
      </c>
      <c r="B31316" s="41" t="n">
        <v>28</v>
      </c>
    </row>
    <row r="31317" spans="1:8">
      <c r="A31317" t="s">
        <v>4</v>
      </c>
      <c r="B31317" s="4" t="s">
        <v>5</v>
      </c>
      <c r="C31317" s="4" t="s">
        <v>7</v>
      </c>
      <c r="D31317" s="4" t="s">
        <v>8</v>
      </c>
    </row>
    <row r="31318" spans="1:8">
      <c r="A31318" t="n">
        <v>264198</v>
      </c>
      <c r="B31318" s="42" t="n">
        <v>89</v>
      </c>
      <c r="C31318" s="7" t="n">
        <v>65533</v>
      </c>
      <c r="D31318" s="7" t="n">
        <v>1</v>
      </c>
    </row>
    <row r="31319" spans="1:8">
      <c r="A31319" t="s">
        <v>4</v>
      </c>
      <c r="B31319" s="4" t="s">
        <v>5</v>
      </c>
      <c r="C31319" s="4" t="s">
        <v>8</v>
      </c>
      <c r="D31319" s="4" t="s">
        <v>7</v>
      </c>
      <c r="E31319" s="4" t="s">
        <v>7</v>
      </c>
      <c r="F31319" s="4" t="s">
        <v>8</v>
      </c>
    </row>
    <row r="31320" spans="1:8">
      <c r="A31320" t="n">
        <v>264202</v>
      </c>
      <c r="B31320" s="37" t="n">
        <v>25</v>
      </c>
      <c r="C31320" s="7" t="n">
        <v>1</v>
      </c>
      <c r="D31320" s="7" t="n">
        <v>65535</v>
      </c>
      <c r="E31320" s="7" t="n">
        <v>65535</v>
      </c>
      <c r="F31320" s="7" t="n">
        <v>0</v>
      </c>
    </row>
    <row r="31321" spans="1:8">
      <c r="A31321" t="s">
        <v>4</v>
      </c>
      <c r="B31321" s="4" t="s">
        <v>5</v>
      </c>
      <c r="C31321" s="4" t="s">
        <v>8</v>
      </c>
      <c r="D31321" s="4" t="s">
        <v>7</v>
      </c>
      <c r="E31321" s="4" t="s">
        <v>9</v>
      </c>
    </row>
    <row r="31322" spans="1:8">
      <c r="A31322" t="n">
        <v>264209</v>
      </c>
      <c r="B31322" s="39" t="n">
        <v>51</v>
      </c>
      <c r="C31322" s="7" t="n">
        <v>4</v>
      </c>
      <c r="D31322" s="7" t="n">
        <v>13</v>
      </c>
      <c r="E31322" s="7" t="s">
        <v>73</v>
      </c>
    </row>
    <row r="31323" spans="1:8">
      <c r="A31323" t="s">
        <v>4</v>
      </c>
      <c r="B31323" s="4" t="s">
        <v>5</v>
      </c>
      <c r="C31323" s="4" t="s">
        <v>7</v>
      </c>
    </row>
    <row r="31324" spans="1:8">
      <c r="A31324" t="n">
        <v>264222</v>
      </c>
      <c r="B31324" s="25" t="n">
        <v>16</v>
      </c>
      <c r="C31324" s="7" t="n">
        <v>0</v>
      </c>
    </row>
    <row r="31325" spans="1:8">
      <c r="A31325" t="s">
        <v>4</v>
      </c>
      <c r="B31325" s="4" t="s">
        <v>5</v>
      </c>
      <c r="C31325" s="4" t="s">
        <v>7</v>
      </c>
      <c r="D31325" s="4" t="s">
        <v>74</v>
      </c>
      <c r="E31325" s="4" t="s">
        <v>8</v>
      </c>
      <c r="F31325" s="4" t="s">
        <v>8</v>
      </c>
      <c r="G31325" s="4" t="s">
        <v>74</v>
      </c>
      <c r="H31325" s="4" t="s">
        <v>8</v>
      </c>
      <c r="I31325" s="4" t="s">
        <v>8</v>
      </c>
      <c r="J31325" s="4" t="s">
        <v>74</v>
      </c>
      <c r="K31325" s="4" t="s">
        <v>8</v>
      </c>
      <c r="L31325" s="4" t="s">
        <v>8</v>
      </c>
    </row>
    <row r="31326" spans="1:8">
      <c r="A31326" t="n">
        <v>264225</v>
      </c>
      <c r="B31326" s="40" t="n">
        <v>26</v>
      </c>
      <c r="C31326" s="7" t="n">
        <v>13</v>
      </c>
      <c r="D31326" s="7" t="s">
        <v>1544</v>
      </c>
      <c r="E31326" s="7" t="n">
        <v>2</v>
      </c>
      <c r="F31326" s="7" t="n">
        <v>3</v>
      </c>
      <c r="G31326" s="7" t="s">
        <v>1545</v>
      </c>
      <c r="H31326" s="7" t="n">
        <v>2</v>
      </c>
      <c r="I31326" s="7" t="n">
        <v>3</v>
      </c>
      <c r="J31326" s="7" t="s">
        <v>1546</v>
      </c>
      <c r="K31326" s="7" t="n">
        <v>2</v>
      </c>
      <c r="L31326" s="7" t="n">
        <v>0</v>
      </c>
    </row>
    <row r="31327" spans="1:8">
      <c r="A31327" t="s">
        <v>4</v>
      </c>
      <c r="B31327" s="4" t="s">
        <v>5</v>
      </c>
    </row>
    <row r="31328" spans="1:8">
      <c r="A31328" t="n">
        <v>264452</v>
      </c>
      <c r="B31328" s="41" t="n">
        <v>28</v>
      </c>
    </row>
    <row r="31329" spans="1:12">
      <c r="A31329" t="s">
        <v>4</v>
      </c>
      <c r="B31329" s="4" t="s">
        <v>5</v>
      </c>
      <c r="C31329" s="4" t="s">
        <v>7</v>
      </c>
      <c r="D31329" s="4" t="s">
        <v>8</v>
      </c>
    </row>
    <row r="31330" spans="1:12">
      <c r="A31330" t="n">
        <v>264453</v>
      </c>
      <c r="B31330" s="42" t="n">
        <v>89</v>
      </c>
      <c r="C31330" s="7" t="n">
        <v>65533</v>
      </c>
      <c r="D31330" s="7" t="n">
        <v>1</v>
      </c>
    </row>
    <row r="31331" spans="1:12">
      <c r="A31331" t="s">
        <v>4</v>
      </c>
      <c r="B31331" s="4" t="s">
        <v>5</v>
      </c>
      <c r="C31331" s="4" t="s">
        <v>8</v>
      </c>
      <c r="D31331" s="4" t="s">
        <v>7</v>
      </c>
      <c r="E31331" s="4" t="s">
        <v>7</v>
      </c>
      <c r="F31331" s="4" t="s">
        <v>8</v>
      </c>
    </row>
    <row r="31332" spans="1:12">
      <c r="A31332" t="n">
        <v>264457</v>
      </c>
      <c r="B31332" s="37" t="n">
        <v>25</v>
      </c>
      <c r="C31332" s="7" t="n">
        <v>1</v>
      </c>
      <c r="D31332" s="7" t="n">
        <v>60</v>
      </c>
      <c r="E31332" s="7" t="n">
        <v>640</v>
      </c>
      <c r="F31332" s="7" t="n">
        <v>2</v>
      </c>
    </row>
    <row r="31333" spans="1:12">
      <c r="A31333" t="s">
        <v>4</v>
      </c>
      <c r="B31333" s="4" t="s">
        <v>5</v>
      </c>
      <c r="C31333" s="4" t="s">
        <v>8</v>
      </c>
      <c r="D31333" s="4" t="s">
        <v>7</v>
      </c>
      <c r="E31333" s="4" t="s">
        <v>9</v>
      </c>
    </row>
    <row r="31334" spans="1:12">
      <c r="A31334" t="n">
        <v>264464</v>
      </c>
      <c r="B31334" s="39" t="n">
        <v>51</v>
      </c>
      <c r="C31334" s="7" t="n">
        <v>4</v>
      </c>
      <c r="D31334" s="7" t="n">
        <v>0</v>
      </c>
      <c r="E31334" s="7" t="s">
        <v>73</v>
      </c>
    </row>
    <row r="31335" spans="1:12">
      <c r="A31335" t="s">
        <v>4</v>
      </c>
      <c r="B31335" s="4" t="s">
        <v>5</v>
      </c>
      <c r="C31335" s="4" t="s">
        <v>7</v>
      </c>
    </row>
    <row r="31336" spans="1:12">
      <c r="A31336" t="n">
        <v>264477</v>
      </c>
      <c r="B31336" s="25" t="n">
        <v>16</v>
      </c>
      <c r="C31336" s="7" t="n">
        <v>0</v>
      </c>
    </row>
    <row r="31337" spans="1:12">
      <c r="A31337" t="s">
        <v>4</v>
      </c>
      <c r="B31337" s="4" t="s">
        <v>5</v>
      </c>
      <c r="C31337" s="4" t="s">
        <v>7</v>
      </c>
      <c r="D31337" s="4" t="s">
        <v>74</v>
      </c>
      <c r="E31337" s="4" t="s">
        <v>8</v>
      </c>
      <c r="F31337" s="4" t="s">
        <v>8</v>
      </c>
      <c r="G31337" s="4" t="s">
        <v>74</v>
      </c>
      <c r="H31337" s="4" t="s">
        <v>8</v>
      </c>
      <c r="I31337" s="4" t="s">
        <v>8</v>
      </c>
      <c r="J31337" s="4" t="s">
        <v>74</v>
      </c>
      <c r="K31337" s="4" t="s">
        <v>8</v>
      </c>
      <c r="L31337" s="4" t="s">
        <v>8</v>
      </c>
      <c r="M31337" s="4" t="s">
        <v>74</v>
      </c>
      <c r="N31337" s="4" t="s">
        <v>8</v>
      </c>
      <c r="O31337" s="4" t="s">
        <v>8</v>
      </c>
    </row>
    <row r="31338" spans="1:12">
      <c r="A31338" t="n">
        <v>264480</v>
      </c>
      <c r="B31338" s="40" t="n">
        <v>26</v>
      </c>
      <c r="C31338" s="7" t="n">
        <v>0</v>
      </c>
      <c r="D31338" s="7" t="s">
        <v>1547</v>
      </c>
      <c r="E31338" s="7" t="n">
        <v>2</v>
      </c>
      <c r="F31338" s="7" t="n">
        <v>3</v>
      </c>
      <c r="G31338" s="7" t="s">
        <v>1548</v>
      </c>
      <c r="H31338" s="7" t="n">
        <v>2</v>
      </c>
      <c r="I31338" s="7" t="n">
        <v>3</v>
      </c>
      <c r="J31338" s="7" t="s">
        <v>1549</v>
      </c>
      <c r="K31338" s="7" t="n">
        <v>2</v>
      </c>
      <c r="L31338" s="7" t="n">
        <v>3</v>
      </c>
      <c r="M31338" s="7" t="s">
        <v>1550</v>
      </c>
      <c r="N31338" s="7" t="n">
        <v>2</v>
      </c>
      <c r="O31338" s="7" t="n">
        <v>0</v>
      </c>
    </row>
    <row r="31339" spans="1:12">
      <c r="A31339" t="s">
        <v>4</v>
      </c>
      <c r="B31339" s="4" t="s">
        <v>5</v>
      </c>
    </row>
    <row r="31340" spans="1:12">
      <c r="A31340" t="n">
        <v>264766</v>
      </c>
      <c r="B31340" s="41" t="n">
        <v>28</v>
      </c>
    </row>
    <row r="31341" spans="1:12">
      <c r="A31341" t="s">
        <v>4</v>
      </c>
      <c r="B31341" s="4" t="s">
        <v>5</v>
      </c>
      <c r="C31341" s="4" t="s">
        <v>7</v>
      </c>
      <c r="D31341" s="4" t="s">
        <v>8</v>
      </c>
    </row>
    <row r="31342" spans="1:12">
      <c r="A31342" t="n">
        <v>264767</v>
      </c>
      <c r="B31342" s="42" t="n">
        <v>89</v>
      </c>
      <c r="C31342" s="7" t="n">
        <v>65533</v>
      </c>
      <c r="D31342" s="7" t="n">
        <v>1</v>
      </c>
    </row>
    <row r="31343" spans="1:12">
      <c r="A31343" t="s">
        <v>4</v>
      </c>
      <c r="B31343" s="4" t="s">
        <v>5</v>
      </c>
      <c r="C31343" s="4" t="s">
        <v>8</v>
      </c>
      <c r="D31343" s="4" t="s">
        <v>7</v>
      </c>
      <c r="E31343" s="4" t="s">
        <v>7</v>
      </c>
      <c r="F31343" s="4" t="s">
        <v>8</v>
      </c>
    </row>
    <row r="31344" spans="1:12">
      <c r="A31344" t="n">
        <v>264771</v>
      </c>
      <c r="B31344" s="37" t="n">
        <v>25</v>
      </c>
      <c r="C31344" s="7" t="n">
        <v>1</v>
      </c>
      <c r="D31344" s="7" t="n">
        <v>65535</v>
      </c>
      <c r="E31344" s="7" t="n">
        <v>65535</v>
      </c>
      <c r="F31344" s="7" t="n">
        <v>0</v>
      </c>
    </row>
    <row r="31345" spans="1:15">
      <c r="A31345" t="s">
        <v>4</v>
      </c>
      <c r="B31345" s="4" t="s">
        <v>5</v>
      </c>
      <c r="C31345" s="4" t="s">
        <v>8</v>
      </c>
      <c r="D31345" s="4" t="s">
        <v>7</v>
      </c>
      <c r="E31345" s="4" t="s">
        <v>9</v>
      </c>
    </row>
    <row r="31346" spans="1:15">
      <c r="A31346" t="n">
        <v>264778</v>
      </c>
      <c r="B31346" s="39" t="n">
        <v>51</v>
      </c>
      <c r="C31346" s="7" t="n">
        <v>4</v>
      </c>
      <c r="D31346" s="7" t="n">
        <v>13</v>
      </c>
      <c r="E31346" s="7" t="s">
        <v>90</v>
      </c>
    </row>
    <row r="31347" spans="1:15">
      <c r="A31347" t="s">
        <v>4</v>
      </c>
      <c r="B31347" s="4" t="s">
        <v>5</v>
      </c>
      <c r="C31347" s="4" t="s">
        <v>7</v>
      </c>
    </row>
    <row r="31348" spans="1:15">
      <c r="A31348" t="n">
        <v>264792</v>
      </c>
      <c r="B31348" s="25" t="n">
        <v>16</v>
      </c>
      <c r="C31348" s="7" t="n">
        <v>0</v>
      </c>
    </row>
    <row r="31349" spans="1:15">
      <c r="A31349" t="s">
        <v>4</v>
      </c>
      <c r="B31349" s="4" t="s">
        <v>5</v>
      </c>
      <c r="C31349" s="4" t="s">
        <v>7</v>
      </c>
      <c r="D31349" s="4" t="s">
        <v>74</v>
      </c>
      <c r="E31349" s="4" t="s">
        <v>8</v>
      </c>
      <c r="F31349" s="4" t="s">
        <v>8</v>
      </c>
    </row>
    <row r="31350" spans="1:15">
      <c r="A31350" t="n">
        <v>264795</v>
      </c>
      <c r="B31350" s="40" t="n">
        <v>26</v>
      </c>
      <c r="C31350" s="7" t="n">
        <v>13</v>
      </c>
      <c r="D31350" s="7" t="s">
        <v>919</v>
      </c>
      <c r="E31350" s="7" t="n">
        <v>2</v>
      </c>
      <c r="F31350" s="7" t="n">
        <v>0</v>
      </c>
    </row>
    <row r="31351" spans="1:15">
      <c r="A31351" t="s">
        <v>4</v>
      </c>
      <c r="B31351" s="4" t="s">
        <v>5</v>
      </c>
    </row>
    <row r="31352" spans="1:15">
      <c r="A31352" t="n">
        <v>264808</v>
      </c>
      <c r="B31352" s="41" t="n">
        <v>28</v>
      </c>
    </row>
    <row r="31353" spans="1:15">
      <c r="A31353" t="s">
        <v>4</v>
      </c>
      <c r="B31353" s="4" t="s">
        <v>5</v>
      </c>
      <c r="C31353" s="4" t="s">
        <v>12</v>
      </c>
    </row>
    <row r="31354" spans="1:15">
      <c r="A31354" t="n">
        <v>264809</v>
      </c>
      <c r="B31354" s="15" t="n">
        <v>3</v>
      </c>
      <c r="C31354" s="13" t="n">
        <f t="normal" ca="1">A31412</f>
        <v>0</v>
      </c>
    </row>
    <row r="31355" spans="1:15">
      <c r="A31355" t="s">
        <v>4</v>
      </c>
      <c r="B31355" s="4" t="s">
        <v>5</v>
      </c>
      <c r="C31355" s="4" t="s">
        <v>8</v>
      </c>
      <c r="D31355" s="4" t="s">
        <v>7</v>
      </c>
      <c r="E31355" s="4" t="s">
        <v>9</v>
      </c>
    </row>
    <row r="31356" spans="1:15">
      <c r="A31356" t="n">
        <v>264814</v>
      </c>
      <c r="B31356" s="39" t="n">
        <v>51</v>
      </c>
      <c r="C31356" s="7" t="n">
        <v>4</v>
      </c>
      <c r="D31356" s="7" t="n">
        <v>13</v>
      </c>
      <c r="E31356" s="7" t="s">
        <v>90</v>
      </c>
    </row>
    <row r="31357" spans="1:15">
      <c r="A31357" t="s">
        <v>4</v>
      </c>
      <c r="B31357" s="4" t="s">
        <v>5</v>
      </c>
      <c r="C31357" s="4" t="s">
        <v>7</v>
      </c>
    </row>
    <row r="31358" spans="1:15">
      <c r="A31358" t="n">
        <v>264828</v>
      </c>
      <c r="B31358" s="25" t="n">
        <v>16</v>
      </c>
      <c r="C31358" s="7" t="n">
        <v>0</v>
      </c>
    </row>
    <row r="31359" spans="1:15">
      <c r="A31359" t="s">
        <v>4</v>
      </c>
      <c r="B31359" s="4" t="s">
        <v>5</v>
      </c>
      <c r="C31359" s="4" t="s">
        <v>7</v>
      </c>
      <c r="D31359" s="4" t="s">
        <v>74</v>
      </c>
      <c r="E31359" s="4" t="s">
        <v>8</v>
      </c>
      <c r="F31359" s="4" t="s">
        <v>8</v>
      </c>
      <c r="G31359" s="4" t="s">
        <v>74</v>
      </c>
      <c r="H31359" s="4" t="s">
        <v>8</v>
      </c>
      <c r="I31359" s="4" t="s">
        <v>8</v>
      </c>
    </row>
    <row r="31360" spans="1:15">
      <c r="A31360" t="n">
        <v>264831</v>
      </c>
      <c r="B31360" s="40" t="n">
        <v>26</v>
      </c>
      <c r="C31360" s="7" t="n">
        <v>13</v>
      </c>
      <c r="D31360" s="7" t="s">
        <v>1538</v>
      </c>
      <c r="E31360" s="7" t="n">
        <v>2</v>
      </c>
      <c r="F31360" s="7" t="n">
        <v>3</v>
      </c>
      <c r="G31360" s="7" t="s">
        <v>1551</v>
      </c>
      <c r="H31360" s="7" t="n">
        <v>2</v>
      </c>
      <c r="I31360" s="7" t="n">
        <v>0</v>
      </c>
    </row>
    <row r="31361" spans="1:9">
      <c r="A31361" t="s">
        <v>4</v>
      </c>
      <c r="B31361" s="4" t="s">
        <v>5</v>
      </c>
    </row>
    <row r="31362" spans="1:9">
      <c r="A31362" t="n">
        <v>264987</v>
      </c>
      <c r="B31362" s="41" t="n">
        <v>28</v>
      </c>
    </row>
    <row r="31363" spans="1:9">
      <c r="A31363" t="s">
        <v>4</v>
      </c>
      <c r="B31363" s="4" t="s">
        <v>5</v>
      </c>
      <c r="C31363" s="4" t="s">
        <v>7</v>
      </c>
      <c r="D31363" s="4" t="s">
        <v>8</v>
      </c>
    </row>
    <row r="31364" spans="1:9">
      <c r="A31364" t="n">
        <v>264988</v>
      </c>
      <c r="B31364" s="42" t="n">
        <v>89</v>
      </c>
      <c r="C31364" s="7" t="n">
        <v>65533</v>
      </c>
      <c r="D31364" s="7" t="n">
        <v>1</v>
      </c>
    </row>
    <row r="31365" spans="1:9">
      <c r="A31365" t="s">
        <v>4</v>
      </c>
      <c r="B31365" s="4" t="s">
        <v>5</v>
      </c>
      <c r="C31365" s="4" t="s">
        <v>8</v>
      </c>
      <c r="D31365" s="4" t="s">
        <v>7</v>
      </c>
      <c r="E31365" s="4" t="s">
        <v>13</v>
      </c>
    </row>
    <row r="31366" spans="1:9">
      <c r="A31366" t="n">
        <v>264992</v>
      </c>
      <c r="B31366" s="27" t="n">
        <v>58</v>
      </c>
      <c r="C31366" s="7" t="n">
        <v>0</v>
      </c>
      <c r="D31366" s="7" t="n">
        <v>300</v>
      </c>
      <c r="E31366" s="7" t="n">
        <v>0.300000011920929</v>
      </c>
    </row>
    <row r="31367" spans="1:9">
      <c r="A31367" t="s">
        <v>4</v>
      </c>
      <c r="B31367" s="4" t="s">
        <v>5</v>
      </c>
      <c r="C31367" s="4" t="s">
        <v>8</v>
      </c>
      <c r="D31367" s="4" t="s">
        <v>7</v>
      </c>
    </row>
    <row r="31368" spans="1:9">
      <c r="A31368" t="n">
        <v>265000</v>
      </c>
      <c r="B31368" s="27" t="n">
        <v>58</v>
      </c>
      <c r="C31368" s="7" t="n">
        <v>255</v>
      </c>
      <c r="D31368" s="7" t="n">
        <v>0</v>
      </c>
    </row>
    <row r="31369" spans="1:9">
      <c r="A31369" t="s">
        <v>4</v>
      </c>
      <c r="B31369" s="4" t="s">
        <v>5</v>
      </c>
      <c r="C31369" s="4" t="s">
        <v>8</v>
      </c>
      <c r="D31369" s="4" t="s">
        <v>7</v>
      </c>
      <c r="E31369" s="4" t="s">
        <v>13</v>
      </c>
      <c r="F31369" s="4" t="s">
        <v>7</v>
      </c>
      <c r="G31369" s="4" t="s">
        <v>14</v>
      </c>
      <c r="H31369" s="4" t="s">
        <v>14</v>
      </c>
      <c r="I31369" s="4" t="s">
        <v>7</v>
      </c>
      <c r="J31369" s="4" t="s">
        <v>7</v>
      </c>
      <c r="K31369" s="4" t="s">
        <v>14</v>
      </c>
      <c r="L31369" s="4" t="s">
        <v>14</v>
      </c>
      <c r="M31369" s="4" t="s">
        <v>14</v>
      </c>
      <c r="N31369" s="4" t="s">
        <v>14</v>
      </c>
      <c r="O31369" s="4" t="s">
        <v>9</v>
      </c>
    </row>
    <row r="31370" spans="1:9">
      <c r="A31370" t="n">
        <v>265004</v>
      </c>
      <c r="B31370" s="16" t="n">
        <v>50</v>
      </c>
      <c r="C31370" s="7" t="n">
        <v>0</v>
      </c>
      <c r="D31370" s="7" t="n">
        <v>12010</v>
      </c>
      <c r="E31370" s="7" t="n">
        <v>1</v>
      </c>
      <c r="F31370" s="7" t="n">
        <v>0</v>
      </c>
      <c r="G31370" s="7" t="n">
        <v>0</v>
      </c>
      <c r="H31370" s="7" t="n">
        <v>0</v>
      </c>
      <c r="I31370" s="7" t="n">
        <v>0</v>
      </c>
      <c r="J31370" s="7" t="n">
        <v>65533</v>
      </c>
      <c r="K31370" s="7" t="n">
        <v>0</v>
      </c>
      <c r="L31370" s="7" t="n">
        <v>0</v>
      </c>
      <c r="M31370" s="7" t="n">
        <v>0</v>
      </c>
      <c r="N31370" s="7" t="n">
        <v>0</v>
      </c>
      <c r="O31370" s="7" t="s">
        <v>15</v>
      </c>
    </row>
    <row r="31371" spans="1:9">
      <c r="A31371" t="s">
        <v>4</v>
      </c>
      <c r="B31371" s="4" t="s">
        <v>5</v>
      </c>
      <c r="C31371" s="4" t="s">
        <v>8</v>
      </c>
      <c r="D31371" s="4" t="s">
        <v>7</v>
      </c>
      <c r="E31371" s="4" t="s">
        <v>7</v>
      </c>
      <c r="F31371" s="4" t="s">
        <v>7</v>
      </c>
      <c r="G31371" s="4" t="s">
        <v>7</v>
      </c>
      <c r="H31371" s="4" t="s">
        <v>8</v>
      </c>
    </row>
    <row r="31372" spans="1:9">
      <c r="A31372" t="n">
        <v>265043</v>
      </c>
      <c r="B31372" s="37" t="n">
        <v>25</v>
      </c>
      <c r="C31372" s="7" t="n">
        <v>5</v>
      </c>
      <c r="D31372" s="7" t="n">
        <v>65535</v>
      </c>
      <c r="E31372" s="7" t="n">
        <v>65535</v>
      </c>
      <c r="F31372" s="7" t="n">
        <v>65535</v>
      </c>
      <c r="G31372" s="7" t="n">
        <v>65535</v>
      </c>
      <c r="H31372" s="7" t="n">
        <v>0</v>
      </c>
    </row>
    <row r="31373" spans="1:9">
      <c r="A31373" t="s">
        <v>4</v>
      </c>
      <c r="B31373" s="4" t="s">
        <v>5</v>
      </c>
      <c r="C31373" s="4" t="s">
        <v>7</v>
      </c>
      <c r="D31373" s="4" t="s">
        <v>74</v>
      </c>
      <c r="E31373" s="4" t="s">
        <v>8</v>
      </c>
      <c r="F31373" s="4" t="s">
        <v>8</v>
      </c>
      <c r="G31373" s="4" t="s">
        <v>7</v>
      </c>
      <c r="H31373" s="4" t="s">
        <v>8</v>
      </c>
      <c r="I31373" s="4" t="s">
        <v>74</v>
      </c>
      <c r="J31373" s="4" t="s">
        <v>8</v>
      </c>
      <c r="K31373" s="4" t="s">
        <v>8</v>
      </c>
      <c r="L31373" s="4" t="s">
        <v>8</v>
      </c>
    </row>
    <row r="31374" spans="1:9">
      <c r="A31374" t="n">
        <v>265054</v>
      </c>
      <c r="B31374" s="44" t="n">
        <v>24</v>
      </c>
      <c r="C31374" s="7" t="n">
        <v>65533</v>
      </c>
      <c r="D31374" s="7" t="s">
        <v>1541</v>
      </c>
      <c r="E31374" s="7" t="n">
        <v>12</v>
      </c>
      <c r="F31374" s="7" t="n">
        <v>16</v>
      </c>
      <c r="G31374" s="7" t="n">
        <v>9</v>
      </c>
      <c r="H31374" s="7" t="n">
        <v>7</v>
      </c>
      <c r="I31374" s="7" t="s">
        <v>1542</v>
      </c>
      <c r="J31374" s="7" t="n">
        <v>6</v>
      </c>
      <c r="K31374" s="7" t="n">
        <v>2</v>
      </c>
      <c r="L31374" s="7" t="n">
        <v>0</v>
      </c>
    </row>
    <row r="31375" spans="1:9">
      <c r="A31375" t="s">
        <v>4</v>
      </c>
      <c r="B31375" s="4" t="s">
        <v>5</v>
      </c>
    </row>
    <row r="31376" spans="1:9">
      <c r="A31376" t="n">
        <v>265075</v>
      </c>
      <c r="B31376" s="41" t="n">
        <v>28</v>
      </c>
    </row>
    <row r="31377" spans="1:15">
      <c r="A31377" t="s">
        <v>4</v>
      </c>
      <c r="B31377" s="4" t="s">
        <v>5</v>
      </c>
      <c r="C31377" s="4" t="s">
        <v>8</v>
      </c>
    </row>
    <row r="31378" spans="1:15">
      <c r="A31378" t="n">
        <v>265076</v>
      </c>
      <c r="B31378" s="45" t="n">
        <v>27</v>
      </c>
      <c r="C31378" s="7" t="n">
        <v>0</v>
      </c>
    </row>
    <row r="31379" spans="1:15">
      <c r="A31379" t="s">
        <v>4</v>
      </c>
      <c r="B31379" s="4" t="s">
        <v>5</v>
      </c>
      <c r="C31379" s="4" t="s">
        <v>8</v>
      </c>
    </row>
    <row r="31380" spans="1:15">
      <c r="A31380" t="n">
        <v>265078</v>
      </c>
      <c r="B31380" s="45" t="n">
        <v>27</v>
      </c>
      <c r="C31380" s="7" t="n">
        <v>1</v>
      </c>
    </row>
    <row r="31381" spans="1:15">
      <c r="A31381" t="s">
        <v>4</v>
      </c>
      <c r="B31381" s="4" t="s">
        <v>5</v>
      </c>
      <c r="C31381" s="4" t="s">
        <v>8</v>
      </c>
      <c r="D31381" s="4" t="s">
        <v>7</v>
      </c>
      <c r="E31381" s="4" t="s">
        <v>7</v>
      </c>
      <c r="F31381" s="4" t="s">
        <v>7</v>
      </c>
      <c r="G31381" s="4" t="s">
        <v>7</v>
      </c>
      <c r="H31381" s="4" t="s">
        <v>8</v>
      </c>
    </row>
    <row r="31382" spans="1:15">
      <c r="A31382" t="n">
        <v>265080</v>
      </c>
      <c r="B31382" s="37" t="n">
        <v>25</v>
      </c>
      <c r="C31382" s="7" t="n">
        <v>5</v>
      </c>
      <c r="D31382" s="7" t="n">
        <v>65535</v>
      </c>
      <c r="E31382" s="7" t="n">
        <v>65535</v>
      </c>
      <c r="F31382" s="7" t="n">
        <v>65535</v>
      </c>
      <c r="G31382" s="7" t="n">
        <v>65535</v>
      </c>
      <c r="H31382" s="7" t="n">
        <v>0</v>
      </c>
    </row>
    <row r="31383" spans="1:15">
      <c r="A31383" t="s">
        <v>4</v>
      </c>
      <c r="B31383" s="4" t="s">
        <v>5</v>
      </c>
      <c r="C31383" s="4" t="s">
        <v>8</v>
      </c>
      <c r="D31383" s="4" t="s">
        <v>7</v>
      </c>
      <c r="E31383" s="4" t="s">
        <v>14</v>
      </c>
    </row>
    <row r="31384" spans="1:15">
      <c r="A31384" t="n">
        <v>265091</v>
      </c>
      <c r="B31384" s="49" t="n">
        <v>101</v>
      </c>
      <c r="C31384" s="7" t="n">
        <v>0</v>
      </c>
      <c r="D31384" s="7" t="n">
        <v>9</v>
      </c>
      <c r="E31384" s="7" t="n">
        <v>1</v>
      </c>
    </row>
    <row r="31385" spans="1:15">
      <c r="A31385" t="s">
        <v>4</v>
      </c>
      <c r="B31385" s="4" t="s">
        <v>5</v>
      </c>
      <c r="C31385" s="4" t="s">
        <v>8</v>
      </c>
      <c r="D31385" s="4" t="s">
        <v>7</v>
      </c>
      <c r="E31385" s="4" t="s">
        <v>13</v>
      </c>
    </row>
    <row r="31386" spans="1:15">
      <c r="A31386" t="n">
        <v>265099</v>
      </c>
      <c r="B31386" s="27" t="n">
        <v>58</v>
      </c>
      <c r="C31386" s="7" t="n">
        <v>100</v>
      </c>
      <c r="D31386" s="7" t="n">
        <v>300</v>
      </c>
      <c r="E31386" s="7" t="n">
        <v>0.300000011920929</v>
      </c>
    </row>
    <row r="31387" spans="1:15">
      <c r="A31387" t="s">
        <v>4</v>
      </c>
      <c r="B31387" s="4" t="s">
        <v>5</v>
      </c>
      <c r="C31387" s="4" t="s">
        <v>8</v>
      </c>
      <c r="D31387" s="4" t="s">
        <v>7</v>
      </c>
    </row>
    <row r="31388" spans="1:15">
      <c r="A31388" t="n">
        <v>265107</v>
      </c>
      <c r="B31388" s="27" t="n">
        <v>58</v>
      </c>
      <c r="C31388" s="7" t="n">
        <v>255</v>
      </c>
      <c r="D31388" s="7" t="n">
        <v>0</v>
      </c>
    </row>
    <row r="31389" spans="1:15">
      <c r="A31389" t="s">
        <v>4</v>
      </c>
      <c r="B31389" s="4" t="s">
        <v>5</v>
      </c>
      <c r="C31389" s="4" t="s">
        <v>8</v>
      </c>
      <c r="D31389" s="4" t="s">
        <v>7</v>
      </c>
      <c r="E31389" s="4" t="s">
        <v>7</v>
      </c>
      <c r="F31389" s="4" t="s">
        <v>8</v>
      </c>
    </row>
    <row r="31390" spans="1:15">
      <c r="A31390" t="n">
        <v>265111</v>
      </c>
      <c r="B31390" s="37" t="n">
        <v>25</v>
      </c>
      <c r="C31390" s="7" t="n">
        <v>1</v>
      </c>
      <c r="D31390" s="7" t="n">
        <v>60</v>
      </c>
      <c r="E31390" s="7" t="n">
        <v>640</v>
      </c>
      <c r="F31390" s="7" t="n">
        <v>2</v>
      </c>
    </row>
    <row r="31391" spans="1:15">
      <c r="A31391" t="s">
        <v>4</v>
      </c>
      <c r="B31391" s="4" t="s">
        <v>5</v>
      </c>
      <c r="C31391" s="4" t="s">
        <v>8</v>
      </c>
      <c r="D31391" s="4" t="s">
        <v>7</v>
      </c>
      <c r="E31391" s="4" t="s">
        <v>9</v>
      </c>
    </row>
    <row r="31392" spans="1:15">
      <c r="A31392" t="n">
        <v>265118</v>
      </c>
      <c r="B31392" s="39" t="n">
        <v>51</v>
      </c>
      <c r="C31392" s="7" t="n">
        <v>4</v>
      </c>
      <c r="D31392" s="7" t="n">
        <v>0</v>
      </c>
      <c r="E31392" s="7" t="s">
        <v>73</v>
      </c>
    </row>
    <row r="31393" spans="1:8">
      <c r="A31393" t="s">
        <v>4</v>
      </c>
      <c r="B31393" s="4" t="s">
        <v>5</v>
      </c>
      <c r="C31393" s="4" t="s">
        <v>7</v>
      </c>
    </row>
    <row r="31394" spans="1:8">
      <c r="A31394" t="n">
        <v>265131</v>
      </c>
      <c r="B31394" s="25" t="n">
        <v>16</v>
      </c>
      <c r="C31394" s="7" t="n">
        <v>0</v>
      </c>
    </row>
    <row r="31395" spans="1:8">
      <c r="A31395" t="s">
        <v>4</v>
      </c>
      <c r="B31395" s="4" t="s">
        <v>5</v>
      </c>
      <c r="C31395" s="4" t="s">
        <v>7</v>
      </c>
      <c r="D31395" s="4" t="s">
        <v>74</v>
      </c>
      <c r="E31395" s="4" t="s">
        <v>8</v>
      </c>
      <c r="F31395" s="4" t="s">
        <v>8</v>
      </c>
      <c r="G31395" s="4" t="s">
        <v>74</v>
      </c>
      <c r="H31395" s="4" t="s">
        <v>8</v>
      </c>
      <c r="I31395" s="4" t="s">
        <v>8</v>
      </c>
      <c r="J31395" s="4" t="s">
        <v>74</v>
      </c>
      <c r="K31395" s="4" t="s">
        <v>8</v>
      </c>
      <c r="L31395" s="4" t="s">
        <v>8</v>
      </c>
    </row>
    <row r="31396" spans="1:8">
      <c r="A31396" t="n">
        <v>265134</v>
      </c>
      <c r="B31396" s="40" t="n">
        <v>26</v>
      </c>
      <c r="C31396" s="7" t="n">
        <v>0</v>
      </c>
      <c r="D31396" s="7" t="s">
        <v>1552</v>
      </c>
      <c r="E31396" s="7" t="n">
        <v>2</v>
      </c>
      <c r="F31396" s="7" t="n">
        <v>3</v>
      </c>
      <c r="G31396" s="7" t="s">
        <v>1553</v>
      </c>
      <c r="H31396" s="7" t="n">
        <v>2</v>
      </c>
      <c r="I31396" s="7" t="n">
        <v>3</v>
      </c>
      <c r="J31396" s="7" t="s">
        <v>1554</v>
      </c>
      <c r="K31396" s="7" t="n">
        <v>2</v>
      </c>
      <c r="L31396" s="7" t="n">
        <v>0</v>
      </c>
    </row>
    <row r="31397" spans="1:8">
      <c r="A31397" t="s">
        <v>4</v>
      </c>
      <c r="B31397" s="4" t="s">
        <v>5</v>
      </c>
    </row>
    <row r="31398" spans="1:8">
      <c r="A31398" t="n">
        <v>265331</v>
      </c>
      <c r="B31398" s="41" t="n">
        <v>28</v>
      </c>
    </row>
    <row r="31399" spans="1:8">
      <c r="A31399" t="s">
        <v>4</v>
      </c>
      <c r="B31399" s="4" t="s">
        <v>5</v>
      </c>
      <c r="C31399" s="4" t="s">
        <v>7</v>
      </c>
      <c r="D31399" s="4" t="s">
        <v>8</v>
      </c>
    </row>
    <row r="31400" spans="1:8">
      <c r="A31400" t="n">
        <v>265332</v>
      </c>
      <c r="B31400" s="42" t="n">
        <v>89</v>
      </c>
      <c r="C31400" s="7" t="n">
        <v>65533</v>
      </c>
      <c r="D31400" s="7" t="n">
        <v>1</v>
      </c>
    </row>
    <row r="31401" spans="1:8">
      <c r="A31401" t="s">
        <v>4</v>
      </c>
      <c r="B31401" s="4" t="s">
        <v>5</v>
      </c>
      <c r="C31401" s="4" t="s">
        <v>8</v>
      </c>
      <c r="D31401" s="4" t="s">
        <v>7</v>
      </c>
      <c r="E31401" s="4" t="s">
        <v>7</v>
      </c>
      <c r="F31401" s="4" t="s">
        <v>8</v>
      </c>
    </row>
    <row r="31402" spans="1:8">
      <c r="A31402" t="n">
        <v>265336</v>
      </c>
      <c r="B31402" s="37" t="n">
        <v>25</v>
      </c>
      <c r="C31402" s="7" t="n">
        <v>1</v>
      </c>
      <c r="D31402" s="7" t="n">
        <v>65535</v>
      </c>
      <c r="E31402" s="7" t="n">
        <v>65535</v>
      </c>
      <c r="F31402" s="7" t="n">
        <v>0</v>
      </c>
    </row>
    <row r="31403" spans="1:8">
      <c r="A31403" t="s">
        <v>4</v>
      </c>
      <c r="B31403" s="4" t="s">
        <v>5</v>
      </c>
      <c r="C31403" s="4" t="s">
        <v>8</v>
      </c>
      <c r="D31403" s="4" t="s">
        <v>7</v>
      </c>
      <c r="E31403" s="4" t="s">
        <v>9</v>
      </c>
    </row>
    <row r="31404" spans="1:8">
      <c r="A31404" t="n">
        <v>265343</v>
      </c>
      <c r="B31404" s="39" t="n">
        <v>51</v>
      </c>
      <c r="C31404" s="7" t="n">
        <v>4</v>
      </c>
      <c r="D31404" s="7" t="n">
        <v>13</v>
      </c>
      <c r="E31404" s="7" t="s">
        <v>90</v>
      </c>
    </row>
    <row r="31405" spans="1:8">
      <c r="A31405" t="s">
        <v>4</v>
      </c>
      <c r="B31405" s="4" t="s">
        <v>5</v>
      </c>
      <c r="C31405" s="4" t="s">
        <v>7</v>
      </c>
    </row>
    <row r="31406" spans="1:8">
      <c r="A31406" t="n">
        <v>265357</v>
      </c>
      <c r="B31406" s="25" t="n">
        <v>16</v>
      </c>
      <c r="C31406" s="7" t="n">
        <v>0</v>
      </c>
    </row>
    <row r="31407" spans="1:8">
      <c r="A31407" t="s">
        <v>4</v>
      </c>
      <c r="B31407" s="4" t="s">
        <v>5</v>
      </c>
      <c r="C31407" s="4" t="s">
        <v>7</v>
      </c>
      <c r="D31407" s="4" t="s">
        <v>74</v>
      </c>
      <c r="E31407" s="4" t="s">
        <v>8</v>
      </c>
      <c r="F31407" s="4" t="s">
        <v>8</v>
      </c>
    </row>
    <row r="31408" spans="1:8">
      <c r="A31408" t="n">
        <v>265360</v>
      </c>
      <c r="B31408" s="40" t="n">
        <v>26</v>
      </c>
      <c r="C31408" s="7" t="n">
        <v>13</v>
      </c>
      <c r="D31408" s="7" t="s">
        <v>919</v>
      </c>
      <c r="E31408" s="7" t="n">
        <v>2</v>
      </c>
      <c r="F31408" s="7" t="n">
        <v>0</v>
      </c>
    </row>
    <row r="31409" spans="1:12">
      <c r="A31409" t="s">
        <v>4</v>
      </c>
      <c r="B31409" s="4" t="s">
        <v>5</v>
      </c>
    </row>
    <row r="31410" spans="1:12">
      <c r="A31410" t="n">
        <v>265373</v>
      </c>
      <c r="B31410" s="41" t="n">
        <v>28</v>
      </c>
    </row>
    <row r="31411" spans="1:12">
      <c r="A31411" t="s">
        <v>4</v>
      </c>
      <c r="B31411" s="4" t="s">
        <v>5</v>
      </c>
      <c r="C31411" s="4" t="s">
        <v>8</v>
      </c>
      <c r="D31411" s="4" t="s">
        <v>7</v>
      </c>
      <c r="E31411" s="4" t="s">
        <v>13</v>
      </c>
    </row>
    <row r="31412" spans="1:12">
      <c r="A31412" t="n">
        <v>265374</v>
      </c>
      <c r="B31412" s="27" t="n">
        <v>58</v>
      </c>
      <c r="C31412" s="7" t="n">
        <v>0</v>
      </c>
      <c r="D31412" s="7" t="n">
        <v>2000</v>
      </c>
      <c r="E31412" s="7" t="n">
        <v>1</v>
      </c>
    </row>
    <row r="31413" spans="1:12">
      <c r="A31413" t="s">
        <v>4</v>
      </c>
      <c r="B31413" s="4" t="s">
        <v>5</v>
      </c>
      <c r="C31413" s="4" t="s">
        <v>8</v>
      </c>
      <c r="D31413" s="4" t="s">
        <v>7</v>
      </c>
    </row>
    <row r="31414" spans="1:12">
      <c r="A31414" t="n">
        <v>265382</v>
      </c>
      <c r="B31414" s="27" t="n">
        <v>58</v>
      </c>
      <c r="C31414" s="7" t="n">
        <v>255</v>
      </c>
      <c r="D31414" s="7" t="n">
        <v>0</v>
      </c>
    </row>
    <row r="31415" spans="1:12">
      <c r="A31415" t="s">
        <v>4</v>
      </c>
      <c r="B31415" s="4" t="s">
        <v>5</v>
      </c>
      <c r="C31415" s="4" t="s">
        <v>7</v>
      </c>
    </row>
    <row r="31416" spans="1:12">
      <c r="A31416" t="n">
        <v>265386</v>
      </c>
      <c r="B31416" s="6" t="n">
        <v>12</v>
      </c>
      <c r="C31416" s="7" t="n">
        <v>10379</v>
      </c>
    </row>
    <row r="31417" spans="1:12">
      <c r="A31417" t="s">
        <v>4</v>
      </c>
      <c r="B31417" s="4" t="s">
        <v>5</v>
      </c>
      <c r="C31417" s="4" t="s">
        <v>7</v>
      </c>
      <c r="D31417" s="4" t="s">
        <v>13</v>
      </c>
      <c r="E31417" s="4" t="s">
        <v>13</v>
      </c>
      <c r="F31417" s="4" t="s">
        <v>13</v>
      </c>
      <c r="G31417" s="4" t="s">
        <v>13</v>
      </c>
    </row>
    <row r="31418" spans="1:12">
      <c r="A31418" t="n">
        <v>265389</v>
      </c>
      <c r="B31418" s="46" t="n">
        <v>46</v>
      </c>
      <c r="C31418" s="7" t="n">
        <v>61456</v>
      </c>
      <c r="D31418" s="7" t="n">
        <v>-0.810000002384186</v>
      </c>
      <c r="E31418" s="7" t="n">
        <v>2.10999989509583</v>
      </c>
      <c r="F31418" s="7" t="n">
        <v>45.8199996948242</v>
      </c>
      <c r="G31418" s="7" t="n">
        <v>131.899993896484</v>
      </c>
    </row>
    <row r="31419" spans="1:12">
      <c r="A31419" t="s">
        <v>4</v>
      </c>
      <c r="B31419" s="4" t="s">
        <v>5</v>
      </c>
      <c r="C31419" s="4" t="s">
        <v>8</v>
      </c>
      <c r="D31419" s="4" t="s">
        <v>8</v>
      </c>
      <c r="E31419" s="4" t="s">
        <v>13</v>
      </c>
      <c r="F31419" s="4" t="s">
        <v>13</v>
      </c>
      <c r="G31419" s="4" t="s">
        <v>13</v>
      </c>
      <c r="H31419" s="4" t="s">
        <v>7</v>
      </c>
      <c r="I31419" s="4" t="s">
        <v>8</v>
      </c>
    </row>
    <row r="31420" spans="1:12">
      <c r="A31420" t="n">
        <v>265408</v>
      </c>
      <c r="B31420" s="31" t="n">
        <v>45</v>
      </c>
      <c r="C31420" s="7" t="n">
        <v>4</v>
      </c>
      <c r="D31420" s="7" t="n">
        <v>3</v>
      </c>
      <c r="E31420" s="7" t="n">
        <v>7</v>
      </c>
      <c r="F31420" s="7" t="n">
        <v>336.589996337891</v>
      </c>
      <c r="G31420" s="7" t="n">
        <v>0</v>
      </c>
      <c r="H31420" s="7" t="n">
        <v>0</v>
      </c>
      <c r="I31420" s="7" t="n">
        <v>0</v>
      </c>
    </row>
    <row r="31421" spans="1:12">
      <c r="A31421" t="s">
        <v>4</v>
      </c>
      <c r="B31421" s="4" t="s">
        <v>5</v>
      </c>
      <c r="C31421" s="4" t="s">
        <v>8</v>
      </c>
      <c r="D31421" s="4" t="s">
        <v>9</v>
      </c>
    </row>
    <row r="31422" spans="1:12">
      <c r="A31422" t="n">
        <v>265426</v>
      </c>
      <c r="B31422" s="9" t="n">
        <v>2</v>
      </c>
      <c r="C31422" s="7" t="n">
        <v>10</v>
      </c>
      <c r="D31422" s="7" t="s">
        <v>548</v>
      </c>
    </row>
    <row r="31423" spans="1:12">
      <c r="A31423" t="s">
        <v>4</v>
      </c>
      <c r="B31423" s="4" t="s">
        <v>5</v>
      </c>
      <c r="C31423" s="4" t="s">
        <v>7</v>
      </c>
    </row>
    <row r="31424" spans="1:12">
      <c r="A31424" t="n">
        <v>265441</v>
      </c>
      <c r="B31424" s="25" t="n">
        <v>16</v>
      </c>
      <c r="C31424" s="7" t="n">
        <v>0</v>
      </c>
    </row>
    <row r="31425" spans="1:9">
      <c r="A31425" t="s">
        <v>4</v>
      </c>
      <c r="B31425" s="4" t="s">
        <v>5</v>
      </c>
      <c r="C31425" s="4" t="s">
        <v>8</v>
      </c>
      <c r="D31425" s="4" t="s">
        <v>7</v>
      </c>
    </row>
    <row r="31426" spans="1:9">
      <c r="A31426" t="n">
        <v>265444</v>
      </c>
      <c r="B31426" s="27" t="n">
        <v>58</v>
      </c>
      <c r="C31426" s="7" t="n">
        <v>105</v>
      </c>
      <c r="D31426" s="7" t="n">
        <v>300</v>
      </c>
    </row>
    <row r="31427" spans="1:9">
      <c r="A31427" t="s">
        <v>4</v>
      </c>
      <c r="B31427" s="4" t="s">
        <v>5</v>
      </c>
      <c r="C31427" s="4" t="s">
        <v>13</v>
      </c>
      <c r="D31427" s="4" t="s">
        <v>7</v>
      </c>
    </row>
    <row r="31428" spans="1:9">
      <c r="A31428" t="n">
        <v>265448</v>
      </c>
      <c r="B31428" s="60" t="n">
        <v>103</v>
      </c>
      <c r="C31428" s="7" t="n">
        <v>1</v>
      </c>
      <c r="D31428" s="7" t="n">
        <v>300</v>
      </c>
    </row>
    <row r="31429" spans="1:9">
      <c r="A31429" t="s">
        <v>4</v>
      </c>
      <c r="B31429" s="4" t="s">
        <v>5</v>
      </c>
      <c r="C31429" s="4" t="s">
        <v>8</v>
      </c>
      <c r="D31429" s="4" t="s">
        <v>7</v>
      </c>
    </row>
    <row r="31430" spans="1:9">
      <c r="A31430" t="n">
        <v>265455</v>
      </c>
      <c r="B31430" s="64" t="n">
        <v>72</v>
      </c>
      <c r="C31430" s="7" t="n">
        <v>4</v>
      </c>
      <c r="D31430" s="7" t="n">
        <v>0</v>
      </c>
    </row>
    <row r="31431" spans="1:9">
      <c r="A31431" t="s">
        <v>4</v>
      </c>
      <c r="B31431" s="4" t="s">
        <v>5</v>
      </c>
      <c r="C31431" s="4" t="s">
        <v>14</v>
      </c>
    </row>
    <row r="31432" spans="1:9">
      <c r="A31432" t="n">
        <v>265459</v>
      </c>
      <c r="B31432" s="62" t="n">
        <v>15</v>
      </c>
      <c r="C31432" s="7" t="n">
        <v>1073741824</v>
      </c>
    </row>
    <row r="31433" spans="1:9">
      <c r="A31433" t="s">
        <v>4</v>
      </c>
      <c r="B31433" s="4" t="s">
        <v>5</v>
      </c>
      <c r="C31433" s="4" t="s">
        <v>8</v>
      </c>
    </row>
    <row r="31434" spans="1:9">
      <c r="A31434" t="n">
        <v>265464</v>
      </c>
      <c r="B31434" s="61" t="n">
        <v>64</v>
      </c>
      <c r="C31434" s="7" t="n">
        <v>3</v>
      </c>
    </row>
    <row r="31435" spans="1:9">
      <c r="A31435" t="s">
        <v>4</v>
      </c>
      <c r="B31435" s="4" t="s">
        <v>5</v>
      </c>
      <c r="C31435" s="4" t="s">
        <v>8</v>
      </c>
    </row>
    <row r="31436" spans="1:9">
      <c r="A31436" t="n">
        <v>265466</v>
      </c>
      <c r="B31436" s="53" t="n">
        <v>74</v>
      </c>
      <c r="C31436" s="7" t="n">
        <v>67</v>
      </c>
    </row>
    <row r="31437" spans="1:9">
      <c r="A31437" t="s">
        <v>4</v>
      </c>
      <c r="B31437" s="4" t="s">
        <v>5</v>
      </c>
      <c r="C31437" s="4" t="s">
        <v>8</v>
      </c>
      <c r="D31437" s="4" t="s">
        <v>8</v>
      </c>
      <c r="E31437" s="4" t="s">
        <v>7</v>
      </c>
    </row>
    <row r="31438" spans="1:9">
      <c r="A31438" t="n">
        <v>265468</v>
      </c>
      <c r="B31438" s="31" t="n">
        <v>45</v>
      </c>
      <c r="C31438" s="7" t="n">
        <v>8</v>
      </c>
      <c r="D31438" s="7" t="n">
        <v>1</v>
      </c>
      <c r="E31438" s="7" t="n">
        <v>0</v>
      </c>
    </row>
    <row r="31439" spans="1:9">
      <c r="A31439" t="s">
        <v>4</v>
      </c>
      <c r="B31439" s="4" t="s">
        <v>5</v>
      </c>
      <c r="C31439" s="4" t="s">
        <v>7</v>
      </c>
    </row>
    <row r="31440" spans="1:9">
      <c r="A31440" t="n">
        <v>265473</v>
      </c>
      <c r="B31440" s="8" t="n">
        <v>13</v>
      </c>
      <c r="C31440" s="7" t="n">
        <v>6409</v>
      </c>
    </row>
    <row r="31441" spans="1:5">
      <c r="A31441" t="s">
        <v>4</v>
      </c>
      <c r="B31441" s="4" t="s">
        <v>5</v>
      </c>
      <c r="C31441" s="4" t="s">
        <v>7</v>
      </c>
    </row>
    <row r="31442" spans="1:5">
      <c r="A31442" t="n">
        <v>265476</v>
      </c>
      <c r="B31442" s="8" t="n">
        <v>13</v>
      </c>
      <c r="C31442" s="7" t="n">
        <v>6408</v>
      </c>
    </row>
    <row r="31443" spans="1:5">
      <c r="A31443" t="s">
        <v>4</v>
      </c>
      <c r="B31443" s="4" t="s">
        <v>5</v>
      </c>
      <c r="C31443" s="4" t="s">
        <v>7</v>
      </c>
    </row>
    <row r="31444" spans="1:5">
      <c r="A31444" t="n">
        <v>265479</v>
      </c>
      <c r="B31444" s="6" t="n">
        <v>12</v>
      </c>
      <c r="C31444" s="7" t="n">
        <v>6464</v>
      </c>
    </row>
    <row r="31445" spans="1:5">
      <c r="A31445" t="s">
        <v>4</v>
      </c>
      <c r="B31445" s="4" t="s">
        <v>5</v>
      </c>
      <c r="C31445" s="4" t="s">
        <v>7</v>
      </c>
    </row>
    <row r="31446" spans="1:5">
      <c r="A31446" t="n">
        <v>265482</v>
      </c>
      <c r="B31446" s="8" t="n">
        <v>13</v>
      </c>
      <c r="C31446" s="7" t="n">
        <v>6465</v>
      </c>
    </row>
    <row r="31447" spans="1:5">
      <c r="A31447" t="s">
        <v>4</v>
      </c>
      <c r="B31447" s="4" t="s">
        <v>5</v>
      </c>
      <c r="C31447" s="4" t="s">
        <v>7</v>
      </c>
    </row>
    <row r="31448" spans="1:5">
      <c r="A31448" t="n">
        <v>265485</v>
      </c>
      <c r="B31448" s="8" t="n">
        <v>13</v>
      </c>
      <c r="C31448" s="7" t="n">
        <v>6466</v>
      </c>
    </row>
    <row r="31449" spans="1:5">
      <c r="A31449" t="s">
        <v>4</v>
      </c>
      <c r="B31449" s="4" t="s">
        <v>5</v>
      </c>
      <c r="C31449" s="4" t="s">
        <v>7</v>
      </c>
    </row>
    <row r="31450" spans="1:5">
      <c r="A31450" t="n">
        <v>265488</v>
      </c>
      <c r="B31450" s="8" t="n">
        <v>13</v>
      </c>
      <c r="C31450" s="7" t="n">
        <v>6467</v>
      </c>
    </row>
    <row r="31451" spans="1:5">
      <c r="A31451" t="s">
        <v>4</v>
      </c>
      <c r="B31451" s="4" t="s">
        <v>5</v>
      </c>
      <c r="C31451" s="4" t="s">
        <v>7</v>
      </c>
    </row>
    <row r="31452" spans="1:5">
      <c r="A31452" t="n">
        <v>265491</v>
      </c>
      <c r="B31452" s="8" t="n">
        <v>13</v>
      </c>
      <c r="C31452" s="7" t="n">
        <v>6468</v>
      </c>
    </row>
    <row r="31453" spans="1:5">
      <c r="A31453" t="s">
        <v>4</v>
      </c>
      <c r="B31453" s="4" t="s">
        <v>5</v>
      </c>
      <c r="C31453" s="4" t="s">
        <v>7</v>
      </c>
    </row>
    <row r="31454" spans="1:5">
      <c r="A31454" t="n">
        <v>265494</v>
      </c>
      <c r="B31454" s="8" t="n">
        <v>13</v>
      </c>
      <c r="C31454" s="7" t="n">
        <v>6469</v>
      </c>
    </row>
    <row r="31455" spans="1:5">
      <c r="A31455" t="s">
        <v>4</v>
      </c>
      <c r="B31455" s="4" t="s">
        <v>5</v>
      </c>
      <c r="C31455" s="4" t="s">
        <v>7</v>
      </c>
    </row>
    <row r="31456" spans="1:5">
      <c r="A31456" t="n">
        <v>265497</v>
      </c>
      <c r="B31456" s="8" t="n">
        <v>13</v>
      </c>
      <c r="C31456" s="7" t="n">
        <v>6470</v>
      </c>
    </row>
    <row r="31457" spans="1:3">
      <c r="A31457" t="s">
        <v>4</v>
      </c>
      <c r="B31457" s="4" t="s">
        <v>5</v>
      </c>
      <c r="C31457" s="4" t="s">
        <v>7</v>
      </c>
    </row>
    <row r="31458" spans="1:3">
      <c r="A31458" t="n">
        <v>265500</v>
      </c>
      <c r="B31458" s="8" t="n">
        <v>13</v>
      </c>
      <c r="C31458" s="7" t="n">
        <v>6471</v>
      </c>
    </row>
    <row r="31459" spans="1:3">
      <c r="A31459" t="s">
        <v>4</v>
      </c>
      <c r="B31459" s="4" t="s">
        <v>5</v>
      </c>
      <c r="C31459" s="4" t="s">
        <v>8</v>
      </c>
    </row>
    <row r="31460" spans="1:3">
      <c r="A31460" t="n">
        <v>265503</v>
      </c>
      <c r="B31460" s="53" t="n">
        <v>74</v>
      </c>
      <c r="C31460" s="7" t="n">
        <v>18</v>
      </c>
    </row>
    <row r="31461" spans="1:3">
      <c r="A31461" t="s">
        <v>4</v>
      </c>
      <c r="B31461" s="4" t="s">
        <v>5</v>
      </c>
      <c r="C31461" s="4" t="s">
        <v>8</v>
      </c>
    </row>
    <row r="31462" spans="1:3">
      <c r="A31462" t="n">
        <v>265505</v>
      </c>
      <c r="B31462" s="53" t="n">
        <v>74</v>
      </c>
      <c r="C31462" s="7" t="n">
        <v>45</v>
      </c>
    </row>
    <row r="31463" spans="1:3">
      <c r="A31463" t="s">
        <v>4</v>
      </c>
      <c r="B31463" s="4" t="s">
        <v>5</v>
      </c>
      <c r="C31463" s="4" t="s">
        <v>7</v>
      </c>
    </row>
    <row r="31464" spans="1:3">
      <c r="A31464" t="n">
        <v>265507</v>
      </c>
      <c r="B31464" s="25" t="n">
        <v>16</v>
      </c>
      <c r="C31464" s="7" t="n">
        <v>0</v>
      </c>
    </row>
    <row r="31465" spans="1:3">
      <c r="A31465" t="s">
        <v>4</v>
      </c>
      <c r="B31465" s="4" t="s">
        <v>5</v>
      </c>
      <c r="C31465" s="4" t="s">
        <v>8</v>
      </c>
      <c r="D31465" s="4" t="s">
        <v>8</v>
      </c>
      <c r="E31465" s="4" t="s">
        <v>8</v>
      </c>
      <c r="F31465" s="4" t="s">
        <v>8</v>
      </c>
    </row>
    <row r="31466" spans="1:3">
      <c r="A31466" t="n">
        <v>265510</v>
      </c>
      <c r="B31466" s="11" t="n">
        <v>14</v>
      </c>
      <c r="C31466" s="7" t="n">
        <v>0</v>
      </c>
      <c r="D31466" s="7" t="n">
        <v>8</v>
      </c>
      <c r="E31466" s="7" t="n">
        <v>0</v>
      </c>
      <c r="F31466" s="7" t="n">
        <v>0</v>
      </c>
    </row>
    <row r="31467" spans="1:3">
      <c r="A31467" t="s">
        <v>4</v>
      </c>
      <c r="B31467" s="4" t="s">
        <v>5</v>
      </c>
      <c r="C31467" s="4" t="s">
        <v>8</v>
      </c>
      <c r="D31467" s="4" t="s">
        <v>9</v>
      </c>
    </row>
    <row r="31468" spans="1:3">
      <c r="A31468" t="n">
        <v>265515</v>
      </c>
      <c r="B31468" s="9" t="n">
        <v>2</v>
      </c>
      <c r="C31468" s="7" t="n">
        <v>11</v>
      </c>
      <c r="D31468" s="7" t="s">
        <v>16</v>
      </c>
    </row>
    <row r="31469" spans="1:3">
      <c r="A31469" t="s">
        <v>4</v>
      </c>
      <c r="B31469" s="4" t="s">
        <v>5</v>
      </c>
      <c r="C31469" s="4" t="s">
        <v>7</v>
      </c>
    </row>
    <row r="31470" spans="1:3">
      <c r="A31470" t="n">
        <v>265529</v>
      </c>
      <c r="B31470" s="25" t="n">
        <v>16</v>
      </c>
      <c r="C31470" s="7" t="n">
        <v>0</v>
      </c>
    </row>
    <row r="31471" spans="1:3">
      <c r="A31471" t="s">
        <v>4</v>
      </c>
      <c r="B31471" s="4" t="s">
        <v>5</v>
      </c>
      <c r="C31471" s="4" t="s">
        <v>8</v>
      </c>
      <c r="D31471" s="4" t="s">
        <v>9</v>
      </c>
    </row>
    <row r="31472" spans="1:3">
      <c r="A31472" t="n">
        <v>265532</v>
      </c>
      <c r="B31472" s="9" t="n">
        <v>2</v>
      </c>
      <c r="C31472" s="7" t="n">
        <v>11</v>
      </c>
      <c r="D31472" s="7" t="s">
        <v>549</v>
      </c>
    </row>
    <row r="31473" spans="1:6">
      <c r="A31473" t="s">
        <v>4</v>
      </c>
      <c r="B31473" s="4" t="s">
        <v>5</v>
      </c>
      <c r="C31473" s="4" t="s">
        <v>7</v>
      </c>
    </row>
    <row r="31474" spans="1:6">
      <c r="A31474" t="n">
        <v>265541</v>
      </c>
      <c r="B31474" s="25" t="n">
        <v>16</v>
      </c>
      <c r="C31474" s="7" t="n">
        <v>0</v>
      </c>
    </row>
    <row r="31475" spans="1:6">
      <c r="A31475" t="s">
        <v>4</v>
      </c>
      <c r="B31475" s="4" t="s">
        <v>5</v>
      </c>
      <c r="C31475" s="4" t="s">
        <v>14</v>
      </c>
    </row>
    <row r="31476" spans="1:6">
      <c r="A31476" t="n">
        <v>265544</v>
      </c>
      <c r="B31476" s="62" t="n">
        <v>15</v>
      </c>
      <c r="C31476" s="7" t="n">
        <v>2048</v>
      </c>
    </row>
    <row r="31477" spans="1:6">
      <c r="A31477" t="s">
        <v>4</v>
      </c>
      <c r="B31477" s="4" t="s">
        <v>5</v>
      </c>
      <c r="C31477" s="4" t="s">
        <v>8</v>
      </c>
      <c r="D31477" s="4" t="s">
        <v>9</v>
      </c>
    </row>
    <row r="31478" spans="1:6">
      <c r="A31478" t="n">
        <v>265549</v>
      </c>
      <c r="B31478" s="9" t="n">
        <v>2</v>
      </c>
      <c r="C31478" s="7" t="n">
        <v>10</v>
      </c>
      <c r="D31478" s="7" t="s">
        <v>49</v>
      </c>
    </row>
    <row r="31479" spans="1:6">
      <c r="A31479" t="s">
        <v>4</v>
      </c>
      <c r="B31479" s="4" t="s">
        <v>5</v>
      </c>
      <c r="C31479" s="4" t="s">
        <v>7</v>
      </c>
    </row>
    <row r="31480" spans="1:6">
      <c r="A31480" t="n">
        <v>265567</v>
      </c>
      <c r="B31480" s="25" t="n">
        <v>16</v>
      </c>
      <c r="C31480" s="7" t="n">
        <v>0</v>
      </c>
    </row>
    <row r="31481" spans="1:6">
      <c r="A31481" t="s">
        <v>4</v>
      </c>
      <c r="B31481" s="4" t="s">
        <v>5</v>
      </c>
      <c r="C31481" s="4" t="s">
        <v>8</v>
      </c>
      <c r="D31481" s="4" t="s">
        <v>9</v>
      </c>
    </row>
    <row r="31482" spans="1:6">
      <c r="A31482" t="n">
        <v>265570</v>
      </c>
      <c r="B31482" s="9" t="n">
        <v>2</v>
      </c>
      <c r="C31482" s="7" t="n">
        <v>10</v>
      </c>
      <c r="D31482" s="7" t="s">
        <v>50</v>
      </c>
    </row>
    <row r="31483" spans="1:6">
      <c r="A31483" t="s">
        <v>4</v>
      </c>
      <c r="B31483" s="4" t="s">
        <v>5</v>
      </c>
      <c r="C31483" s="4" t="s">
        <v>7</v>
      </c>
    </row>
    <row r="31484" spans="1:6">
      <c r="A31484" t="n">
        <v>265589</v>
      </c>
      <c r="B31484" s="25" t="n">
        <v>16</v>
      </c>
      <c r="C31484" s="7" t="n">
        <v>0</v>
      </c>
    </row>
    <row r="31485" spans="1:6">
      <c r="A31485" t="s">
        <v>4</v>
      </c>
      <c r="B31485" s="4" t="s">
        <v>5</v>
      </c>
      <c r="C31485" s="4" t="s">
        <v>8</v>
      </c>
      <c r="D31485" s="4" t="s">
        <v>7</v>
      </c>
      <c r="E31485" s="4" t="s">
        <v>13</v>
      </c>
    </row>
    <row r="31486" spans="1:6">
      <c r="A31486" t="n">
        <v>265592</v>
      </c>
      <c r="B31486" s="27" t="n">
        <v>58</v>
      </c>
      <c r="C31486" s="7" t="n">
        <v>100</v>
      </c>
      <c r="D31486" s="7" t="n">
        <v>300</v>
      </c>
      <c r="E31486" s="7" t="n">
        <v>1</v>
      </c>
    </row>
    <row r="31487" spans="1:6">
      <c r="A31487" t="s">
        <v>4</v>
      </c>
      <c r="B31487" s="4" t="s">
        <v>5</v>
      </c>
      <c r="C31487" s="4" t="s">
        <v>8</v>
      </c>
      <c r="D31487" s="4" t="s">
        <v>7</v>
      </c>
    </row>
    <row r="31488" spans="1:6">
      <c r="A31488" t="n">
        <v>265600</v>
      </c>
      <c r="B31488" s="27" t="n">
        <v>58</v>
      </c>
      <c r="C31488" s="7" t="n">
        <v>255</v>
      </c>
      <c r="D31488" s="7" t="n">
        <v>0</v>
      </c>
    </row>
    <row r="31489" spans="1:5">
      <c r="A31489" t="s">
        <v>4</v>
      </c>
      <c r="B31489" s="4" t="s">
        <v>5</v>
      </c>
      <c r="C31489" s="4" t="s">
        <v>8</v>
      </c>
    </row>
    <row r="31490" spans="1:5">
      <c r="A31490" t="n">
        <v>265604</v>
      </c>
      <c r="B31490" s="29" t="n">
        <v>23</v>
      </c>
      <c r="C31490" s="7" t="n">
        <v>0</v>
      </c>
    </row>
    <row r="31491" spans="1:5">
      <c r="A31491" t="s">
        <v>4</v>
      </c>
      <c r="B31491" s="4" t="s">
        <v>5</v>
      </c>
    </row>
    <row r="31492" spans="1:5">
      <c r="A31492" t="n">
        <v>265606</v>
      </c>
      <c r="B31492" s="5" t="n">
        <v>1</v>
      </c>
    </row>
    <row r="31493" spans="1:5" s="3" customFormat="1" customHeight="0">
      <c r="A31493" s="3" t="s">
        <v>2</v>
      </c>
      <c r="B31493" s="3" t="s">
        <v>1555</v>
      </c>
    </row>
    <row r="31494" spans="1:5">
      <c r="A31494" t="s">
        <v>4</v>
      </c>
      <c r="B31494" s="4" t="s">
        <v>5</v>
      </c>
      <c r="C31494" s="4" t="s">
        <v>8</v>
      </c>
      <c r="D31494" s="4" t="s">
        <v>8</v>
      </c>
      <c r="E31494" s="4" t="s">
        <v>8</v>
      </c>
      <c r="F31494" s="4" t="s">
        <v>8</v>
      </c>
    </row>
    <row r="31495" spans="1:5">
      <c r="A31495" t="n">
        <v>265608</v>
      </c>
      <c r="B31495" s="11" t="n">
        <v>14</v>
      </c>
      <c r="C31495" s="7" t="n">
        <v>2</v>
      </c>
      <c r="D31495" s="7" t="n">
        <v>0</v>
      </c>
      <c r="E31495" s="7" t="n">
        <v>0</v>
      </c>
      <c r="F31495" s="7" t="n">
        <v>0</v>
      </c>
    </row>
    <row r="31496" spans="1:5">
      <c r="A31496" t="s">
        <v>4</v>
      </c>
      <c r="B31496" s="4" t="s">
        <v>5</v>
      </c>
      <c r="C31496" s="4" t="s">
        <v>8</v>
      </c>
      <c r="D31496" s="20" t="s">
        <v>30</v>
      </c>
      <c r="E31496" s="4" t="s">
        <v>5</v>
      </c>
      <c r="F31496" s="4" t="s">
        <v>8</v>
      </c>
      <c r="G31496" s="4" t="s">
        <v>7</v>
      </c>
      <c r="H31496" s="20" t="s">
        <v>32</v>
      </c>
      <c r="I31496" s="4" t="s">
        <v>8</v>
      </c>
      <c r="J31496" s="4" t="s">
        <v>14</v>
      </c>
      <c r="K31496" s="4" t="s">
        <v>8</v>
      </c>
      <c r="L31496" s="4" t="s">
        <v>8</v>
      </c>
      <c r="M31496" s="20" t="s">
        <v>30</v>
      </c>
      <c r="N31496" s="4" t="s">
        <v>5</v>
      </c>
      <c r="O31496" s="4" t="s">
        <v>8</v>
      </c>
      <c r="P31496" s="4" t="s">
        <v>7</v>
      </c>
      <c r="Q31496" s="20" t="s">
        <v>32</v>
      </c>
      <c r="R31496" s="4" t="s">
        <v>8</v>
      </c>
      <c r="S31496" s="4" t="s">
        <v>14</v>
      </c>
      <c r="T31496" s="4" t="s">
        <v>8</v>
      </c>
      <c r="U31496" s="4" t="s">
        <v>8</v>
      </c>
      <c r="V31496" s="4" t="s">
        <v>8</v>
      </c>
      <c r="W31496" s="4" t="s">
        <v>12</v>
      </c>
    </row>
    <row r="31497" spans="1:5">
      <c r="A31497" t="n">
        <v>265613</v>
      </c>
      <c r="B31497" s="12" t="n">
        <v>5</v>
      </c>
      <c r="C31497" s="7" t="n">
        <v>28</v>
      </c>
      <c r="D31497" s="20" t="s">
        <v>3</v>
      </c>
      <c r="E31497" s="10" t="n">
        <v>162</v>
      </c>
      <c r="F31497" s="7" t="n">
        <v>3</v>
      </c>
      <c r="G31497" s="7" t="n">
        <v>33304</v>
      </c>
      <c r="H31497" s="20" t="s">
        <v>3</v>
      </c>
      <c r="I31497" s="7" t="n">
        <v>0</v>
      </c>
      <c r="J31497" s="7" t="n">
        <v>1</v>
      </c>
      <c r="K31497" s="7" t="n">
        <v>2</v>
      </c>
      <c r="L31497" s="7" t="n">
        <v>28</v>
      </c>
      <c r="M31497" s="20" t="s">
        <v>3</v>
      </c>
      <c r="N31497" s="10" t="n">
        <v>162</v>
      </c>
      <c r="O31497" s="7" t="n">
        <v>3</v>
      </c>
      <c r="P31497" s="7" t="n">
        <v>33304</v>
      </c>
      <c r="Q31497" s="20" t="s">
        <v>3</v>
      </c>
      <c r="R31497" s="7" t="n">
        <v>0</v>
      </c>
      <c r="S31497" s="7" t="n">
        <v>2</v>
      </c>
      <c r="T31497" s="7" t="n">
        <v>2</v>
      </c>
      <c r="U31497" s="7" t="n">
        <v>11</v>
      </c>
      <c r="V31497" s="7" t="n">
        <v>1</v>
      </c>
      <c r="W31497" s="13" t="n">
        <f t="normal" ca="1">A31501</f>
        <v>0</v>
      </c>
    </row>
    <row r="31498" spans="1:5">
      <c r="A31498" t="s">
        <v>4</v>
      </c>
      <c r="B31498" s="4" t="s">
        <v>5</v>
      </c>
      <c r="C31498" s="4" t="s">
        <v>8</v>
      </c>
      <c r="D31498" s="4" t="s">
        <v>7</v>
      </c>
      <c r="E31498" s="4" t="s">
        <v>13</v>
      </c>
    </row>
    <row r="31499" spans="1:5">
      <c r="A31499" t="n">
        <v>265642</v>
      </c>
      <c r="B31499" s="27" t="n">
        <v>58</v>
      </c>
      <c r="C31499" s="7" t="n">
        <v>0</v>
      </c>
      <c r="D31499" s="7" t="n">
        <v>0</v>
      </c>
      <c r="E31499" s="7" t="n">
        <v>1</v>
      </c>
    </row>
    <row r="31500" spans="1:5">
      <c r="A31500" t="s">
        <v>4</v>
      </c>
      <c r="B31500" s="4" t="s">
        <v>5</v>
      </c>
      <c r="C31500" s="4" t="s">
        <v>8</v>
      </c>
      <c r="D31500" s="20" t="s">
        <v>30</v>
      </c>
      <c r="E31500" s="4" t="s">
        <v>5</v>
      </c>
      <c r="F31500" s="4" t="s">
        <v>8</v>
      </c>
      <c r="G31500" s="4" t="s">
        <v>7</v>
      </c>
      <c r="H31500" s="20" t="s">
        <v>32</v>
      </c>
      <c r="I31500" s="4" t="s">
        <v>8</v>
      </c>
      <c r="J31500" s="4" t="s">
        <v>14</v>
      </c>
      <c r="K31500" s="4" t="s">
        <v>8</v>
      </c>
      <c r="L31500" s="4" t="s">
        <v>8</v>
      </c>
      <c r="M31500" s="20" t="s">
        <v>30</v>
      </c>
      <c r="N31500" s="4" t="s">
        <v>5</v>
      </c>
      <c r="O31500" s="4" t="s">
        <v>8</v>
      </c>
      <c r="P31500" s="4" t="s">
        <v>7</v>
      </c>
      <c r="Q31500" s="20" t="s">
        <v>32</v>
      </c>
      <c r="R31500" s="4" t="s">
        <v>8</v>
      </c>
      <c r="S31500" s="4" t="s">
        <v>14</v>
      </c>
      <c r="T31500" s="4" t="s">
        <v>8</v>
      </c>
      <c r="U31500" s="4" t="s">
        <v>8</v>
      </c>
      <c r="V31500" s="4" t="s">
        <v>8</v>
      </c>
      <c r="W31500" s="4" t="s">
        <v>12</v>
      </c>
    </row>
    <row r="31501" spans="1:5">
      <c r="A31501" t="n">
        <v>265650</v>
      </c>
      <c r="B31501" s="12" t="n">
        <v>5</v>
      </c>
      <c r="C31501" s="7" t="n">
        <v>28</v>
      </c>
      <c r="D31501" s="20" t="s">
        <v>3</v>
      </c>
      <c r="E31501" s="10" t="n">
        <v>162</v>
      </c>
      <c r="F31501" s="7" t="n">
        <v>3</v>
      </c>
      <c r="G31501" s="7" t="n">
        <v>33304</v>
      </c>
      <c r="H31501" s="20" t="s">
        <v>3</v>
      </c>
      <c r="I31501" s="7" t="n">
        <v>0</v>
      </c>
      <c r="J31501" s="7" t="n">
        <v>1</v>
      </c>
      <c r="K31501" s="7" t="n">
        <v>3</v>
      </c>
      <c r="L31501" s="7" t="n">
        <v>28</v>
      </c>
      <c r="M31501" s="20" t="s">
        <v>3</v>
      </c>
      <c r="N31501" s="10" t="n">
        <v>162</v>
      </c>
      <c r="O31501" s="7" t="n">
        <v>3</v>
      </c>
      <c r="P31501" s="7" t="n">
        <v>33304</v>
      </c>
      <c r="Q31501" s="20" t="s">
        <v>3</v>
      </c>
      <c r="R31501" s="7" t="n">
        <v>0</v>
      </c>
      <c r="S31501" s="7" t="n">
        <v>2</v>
      </c>
      <c r="T31501" s="7" t="n">
        <v>3</v>
      </c>
      <c r="U31501" s="7" t="n">
        <v>9</v>
      </c>
      <c r="V31501" s="7" t="n">
        <v>1</v>
      </c>
      <c r="W31501" s="13" t="n">
        <f t="normal" ca="1">A31511</f>
        <v>0</v>
      </c>
    </row>
    <row r="31502" spans="1:5">
      <c r="A31502" t="s">
        <v>4</v>
      </c>
      <c r="B31502" s="4" t="s">
        <v>5</v>
      </c>
      <c r="C31502" s="4" t="s">
        <v>8</v>
      </c>
      <c r="D31502" s="20" t="s">
        <v>30</v>
      </c>
      <c r="E31502" s="4" t="s">
        <v>5</v>
      </c>
      <c r="F31502" s="4" t="s">
        <v>7</v>
      </c>
      <c r="G31502" s="4" t="s">
        <v>8</v>
      </c>
      <c r="H31502" s="4" t="s">
        <v>8</v>
      </c>
      <c r="I31502" s="4" t="s">
        <v>9</v>
      </c>
      <c r="J31502" s="20" t="s">
        <v>32</v>
      </c>
      <c r="K31502" s="4" t="s">
        <v>8</v>
      </c>
      <c r="L31502" s="4" t="s">
        <v>8</v>
      </c>
      <c r="M31502" s="20" t="s">
        <v>30</v>
      </c>
      <c r="N31502" s="4" t="s">
        <v>5</v>
      </c>
      <c r="O31502" s="4" t="s">
        <v>8</v>
      </c>
      <c r="P31502" s="20" t="s">
        <v>32</v>
      </c>
      <c r="Q31502" s="4" t="s">
        <v>8</v>
      </c>
      <c r="R31502" s="4" t="s">
        <v>14</v>
      </c>
      <c r="S31502" s="4" t="s">
        <v>8</v>
      </c>
      <c r="T31502" s="4" t="s">
        <v>8</v>
      </c>
      <c r="U31502" s="4" t="s">
        <v>8</v>
      </c>
      <c r="V31502" s="20" t="s">
        <v>30</v>
      </c>
      <c r="W31502" s="4" t="s">
        <v>5</v>
      </c>
      <c r="X31502" s="4" t="s">
        <v>8</v>
      </c>
      <c r="Y31502" s="20" t="s">
        <v>32</v>
      </c>
      <c r="Z31502" s="4" t="s">
        <v>8</v>
      </c>
      <c r="AA31502" s="4" t="s">
        <v>14</v>
      </c>
      <c r="AB31502" s="4" t="s">
        <v>8</v>
      </c>
      <c r="AC31502" s="4" t="s">
        <v>8</v>
      </c>
      <c r="AD31502" s="4" t="s">
        <v>8</v>
      </c>
      <c r="AE31502" s="4" t="s">
        <v>12</v>
      </c>
    </row>
    <row r="31503" spans="1:5">
      <c r="A31503" t="n">
        <v>265679</v>
      </c>
      <c r="B31503" s="12" t="n">
        <v>5</v>
      </c>
      <c r="C31503" s="7" t="n">
        <v>28</v>
      </c>
      <c r="D31503" s="20" t="s">
        <v>3</v>
      </c>
      <c r="E31503" s="59" t="n">
        <v>47</v>
      </c>
      <c r="F31503" s="7" t="n">
        <v>61456</v>
      </c>
      <c r="G31503" s="7" t="n">
        <v>2</v>
      </c>
      <c r="H31503" s="7" t="n">
        <v>0</v>
      </c>
      <c r="I31503" s="7" t="s">
        <v>354</v>
      </c>
      <c r="J31503" s="20" t="s">
        <v>3</v>
      </c>
      <c r="K31503" s="7" t="n">
        <v>8</v>
      </c>
      <c r="L31503" s="7" t="n">
        <v>28</v>
      </c>
      <c r="M31503" s="20" t="s">
        <v>3</v>
      </c>
      <c r="N31503" s="53" t="n">
        <v>74</v>
      </c>
      <c r="O31503" s="7" t="n">
        <v>65</v>
      </c>
      <c r="P31503" s="20" t="s">
        <v>3</v>
      </c>
      <c r="Q31503" s="7" t="n">
        <v>0</v>
      </c>
      <c r="R31503" s="7" t="n">
        <v>1</v>
      </c>
      <c r="S31503" s="7" t="n">
        <v>3</v>
      </c>
      <c r="T31503" s="7" t="n">
        <v>9</v>
      </c>
      <c r="U31503" s="7" t="n">
        <v>28</v>
      </c>
      <c r="V31503" s="20" t="s">
        <v>3</v>
      </c>
      <c r="W31503" s="53" t="n">
        <v>74</v>
      </c>
      <c r="X31503" s="7" t="n">
        <v>65</v>
      </c>
      <c r="Y31503" s="20" t="s">
        <v>3</v>
      </c>
      <c r="Z31503" s="7" t="n">
        <v>0</v>
      </c>
      <c r="AA31503" s="7" t="n">
        <v>2</v>
      </c>
      <c r="AB31503" s="7" t="n">
        <v>3</v>
      </c>
      <c r="AC31503" s="7" t="n">
        <v>9</v>
      </c>
      <c r="AD31503" s="7" t="n">
        <v>1</v>
      </c>
      <c r="AE31503" s="13" t="n">
        <f t="normal" ca="1">A31507</f>
        <v>0</v>
      </c>
    </row>
    <row r="31504" spans="1:5">
      <c r="A31504" t="s">
        <v>4</v>
      </c>
      <c r="B31504" s="4" t="s">
        <v>5</v>
      </c>
      <c r="C31504" s="4" t="s">
        <v>7</v>
      </c>
      <c r="D31504" s="4" t="s">
        <v>8</v>
      </c>
      <c r="E31504" s="4" t="s">
        <v>8</v>
      </c>
      <c r="F31504" s="4" t="s">
        <v>9</v>
      </c>
    </row>
    <row r="31505" spans="1:31">
      <c r="A31505" t="n">
        <v>265727</v>
      </c>
      <c r="B31505" s="59" t="n">
        <v>47</v>
      </c>
      <c r="C31505" s="7" t="n">
        <v>61456</v>
      </c>
      <c r="D31505" s="7" t="n">
        <v>0</v>
      </c>
      <c r="E31505" s="7" t="n">
        <v>0</v>
      </c>
      <c r="F31505" s="7" t="s">
        <v>355</v>
      </c>
    </row>
    <row r="31506" spans="1:31">
      <c r="A31506" t="s">
        <v>4</v>
      </c>
      <c r="B31506" s="4" t="s">
        <v>5</v>
      </c>
      <c r="C31506" s="4" t="s">
        <v>8</v>
      </c>
      <c r="D31506" s="4" t="s">
        <v>7</v>
      </c>
      <c r="E31506" s="4" t="s">
        <v>13</v>
      </c>
    </row>
    <row r="31507" spans="1:31">
      <c r="A31507" t="n">
        <v>265740</v>
      </c>
      <c r="B31507" s="27" t="n">
        <v>58</v>
      </c>
      <c r="C31507" s="7" t="n">
        <v>0</v>
      </c>
      <c r="D31507" s="7" t="n">
        <v>300</v>
      </c>
      <c r="E31507" s="7" t="n">
        <v>1</v>
      </c>
    </row>
    <row r="31508" spans="1:31">
      <c r="A31508" t="s">
        <v>4</v>
      </c>
      <c r="B31508" s="4" t="s">
        <v>5</v>
      </c>
      <c r="C31508" s="4" t="s">
        <v>8</v>
      </c>
      <c r="D31508" s="4" t="s">
        <v>7</v>
      </c>
    </row>
    <row r="31509" spans="1:31">
      <c r="A31509" t="n">
        <v>265748</v>
      </c>
      <c r="B31509" s="27" t="n">
        <v>58</v>
      </c>
      <c r="C31509" s="7" t="n">
        <v>255</v>
      </c>
      <c r="D31509" s="7" t="n">
        <v>0</v>
      </c>
    </row>
    <row r="31510" spans="1:31">
      <c r="A31510" t="s">
        <v>4</v>
      </c>
      <c r="B31510" s="4" t="s">
        <v>5</v>
      </c>
      <c r="C31510" s="4" t="s">
        <v>8</v>
      </c>
      <c r="D31510" s="4" t="s">
        <v>8</v>
      </c>
      <c r="E31510" s="4" t="s">
        <v>8</v>
      </c>
      <c r="F31510" s="4" t="s">
        <v>8</v>
      </c>
    </row>
    <row r="31511" spans="1:31">
      <c r="A31511" t="n">
        <v>265752</v>
      </c>
      <c r="B31511" s="11" t="n">
        <v>14</v>
      </c>
      <c r="C31511" s="7" t="n">
        <v>0</v>
      </c>
      <c r="D31511" s="7" t="n">
        <v>0</v>
      </c>
      <c r="E31511" s="7" t="n">
        <v>0</v>
      </c>
      <c r="F31511" s="7" t="n">
        <v>64</v>
      </c>
    </row>
    <row r="31512" spans="1:31">
      <c r="A31512" t="s">
        <v>4</v>
      </c>
      <c r="B31512" s="4" t="s">
        <v>5</v>
      </c>
      <c r="C31512" s="4" t="s">
        <v>8</v>
      </c>
      <c r="D31512" s="4" t="s">
        <v>7</v>
      </c>
    </row>
    <row r="31513" spans="1:31">
      <c r="A31513" t="n">
        <v>265757</v>
      </c>
      <c r="B31513" s="23" t="n">
        <v>22</v>
      </c>
      <c r="C31513" s="7" t="n">
        <v>0</v>
      </c>
      <c r="D31513" s="7" t="n">
        <v>33304</v>
      </c>
    </row>
    <row r="31514" spans="1:31">
      <c r="A31514" t="s">
        <v>4</v>
      </c>
      <c r="B31514" s="4" t="s">
        <v>5</v>
      </c>
      <c r="C31514" s="4" t="s">
        <v>8</v>
      </c>
      <c r="D31514" s="4" t="s">
        <v>7</v>
      </c>
    </row>
    <row r="31515" spans="1:31">
      <c r="A31515" t="n">
        <v>265761</v>
      </c>
      <c r="B31515" s="27" t="n">
        <v>58</v>
      </c>
      <c r="C31515" s="7" t="n">
        <v>5</v>
      </c>
      <c r="D31515" s="7" t="n">
        <v>300</v>
      </c>
    </row>
    <row r="31516" spans="1:31">
      <c r="A31516" t="s">
        <v>4</v>
      </c>
      <c r="B31516" s="4" t="s">
        <v>5</v>
      </c>
      <c r="C31516" s="4" t="s">
        <v>13</v>
      </c>
      <c r="D31516" s="4" t="s">
        <v>7</v>
      </c>
    </row>
    <row r="31517" spans="1:31">
      <c r="A31517" t="n">
        <v>265765</v>
      </c>
      <c r="B31517" s="60" t="n">
        <v>103</v>
      </c>
      <c r="C31517" s="7" t="n">
        <v>0</v>
      </c>
      <c r="D31517" s="7" t="n">
        <v>300</v>
      </c>
    </row>
    <row r="31518" spans="1:31">
      <c r="A31518" t="s">
        <v>4</v>
      </c>
      <c r="B31518" s="4" t="s">
        <v>5</v>
      </c>
      <c r="C31518" s="4" t="s">
        <v>8</v>
      </c>
    </row>
    <row r="31519" spans="1:31">
      <c r="A31519" t="n">
        <v>265772</v>
      </c>
      <c r="B31519" s="61" t="n">
        <v>64</v>
      </c>
      <c r="C31519" s="7" t="n">
        <v>7</v>
      </c>
    </row>
    <row r="31520" spans="1:31">
      <c r="A31520" t="s">
        <v>4</v>
      </c>
      <c r="B31520" s="4" t="s">
        <v>5</v>
      </c>
      <c r="C31520" s="4" t="s">
        <v>8</v>
      </c>
      <c r="D31520" s="4" t="s">
        <v>7</v>
      </c>
    </row>
    <row r="31521" spans="1:6">
      <c r="A31521" t="n">
        <v>265774</v>
      </c>
      <c r="B31521" s="64" t="n">
        <v>72</v>
      </c>
      <c r="C31521" s="7" t="n">
        <v>5</v>
      </c>
      <c r="D31521" s="7" t="n">
        <v>0</v>
      </c>
    </row>
    <row r="31522" spans="1:6">
      <c r="A31522" t="s">
        <v>4</v>
      </c>
      <c r="B31522" s="4" t="s">
        <v>5</v>
      </c>
      <c r="C31522" s="4" t="s">
        <v>8</v>
      </c>
      <c r="D31522" s="20" t="s">
        <v>30</v>
      </c>
      <c r="E31522" s="4" t="s">
        <v>5</v>
      </c>
      <c r="F31522" s="4" t="s">
        <v>8</v>
      </c>
      <c r="G31522" s="4" t="s">
        <v>7</v>
      </c>
      <c r="H31522" s="20" t="s">
        <v>32</v>
      </c>
      <c r="I31522" s="4" t="s">
        <v>8</v>
      </c>
      <c r="J31522" s="4" t="s">
        <v>14</v>
      </c>
      <c r="K31522" s="4" t="s">
        <v>8</v>
      </c>
      <c r="L31522" s="4" t="s">
        <v>8</v>
      </c>
      <c r="M31522" s="4" t="s">
        <v>12</v>
      </c>
    </row>
    <row r="31523" spans="1:6">
      <c r="A31523" t="n">
        <v>265778</v>
      </c>
      <c r="B31523" s="12" t="n">
        <v>5</v>
      </c>
      <c r="C31523" s="7" t="n">
        <v>28</v>
      </c>
      <c r="D31523" s="20" t="s">
        <v>3</v>
      </c>
      <c r="E31523" s="10" t="n">
        <v>162</v>
      </c>
      <c r="F31523" s="7" t="n">
        <v>4</v>
      </c>
      <c r="G31523" s="7" t="n">
        <v>33304</v>
      </c>
      <c r="H31523" s="20" t="s">
        <v>3</v>
      </c>
      <c r="I31523" s="7" t="n">
        <v>0</v>
      </c>
      <c r="J31523" s="7" t="n">
        <v>1</v>
      </c>
      <c r="K31523" s="7" t="n">
        <v>2</v>
      </c>
      <c r="L31523" s="7" t="n">
        <v>1</v>
      </c>
      <c r="M31523" s="13" t="n">
        <f t="normal" ca="1">A31529</f>
        <v>0</v>
      </c>
    </row>
    <row r="31524" spans="1:6">
      <c r="A31524" t="s">
        <v>4</v>
      </c>
      <c r="B31524" s="4" t="s">
        <v>5</v>
      </c>
      <c r="C31524" s="4" t="s">
        <v>8</v>
      </c>
      <c r="D31524" s="4" t="s">
        <v>9</v>
      </c>
    </row>
    <row r="31525" spans="1:6">
      <c r="A31525" t="n">
        <v>265795</v>
      </c>
      <c r="B31525" s="9" t="n">
        <v>2</v>
      </c>
      <c r="C31525" s="7" t="n">
        <v>10</v>
      </c>
      <c r="D31525" s="7" t="s">
        <v>356</v>
      </c>
    </row>
    <row r="31526" spans="1:6">
      <c r="A31526" t="s">
        <v>4</v>
      </c>
      <c r="B31526" s="4" t="s">
        <v>5</v>
      </c>
      <c r="C31526" s="4" t="s">
        <v>7</v>
      </c>
    </row>
    <row r="31527" spans="1:6">
      <c r="A31527" t="n">
        <v>265812</v>
      </c>
      <c r="B31527" s="25" t="n">
        <v>16</v>
      </c>
      <c r="C31527" s="7" t="n">
        <v>0</v>
      </c>
    </row>
    <row r="31528" spans="1:6">
      <c r="A31528" t="s">
        <v>4</v>
      </c>
      <c r="B31528" s="4" t="s">
        <v>5</v>
      </c>
      <c r="C31528" s="4" t="s">
        <v>7</v>
      </c>
    </row>
    <row r="31529" spans="1:6">
      <c r="A31529" t="n">
        <v>265815</v>
      </c>
      <c r="B31529" s="83" t="n">
        <v>143</v>
      </c>
      <c r="C31529" s="7" t="n">
        <v>43</v>
      </c>
    </row>
    <row r="31530" spans="1:6">
      <c r="A31530" t="s">
        <v>4</v>
      </c>
      <c r="B31530" s="4" t="s">
        <v>5</v>
      </c>
      <c r="C31530" s="4" t="s">
        <v>8</v>
      </c>
      <c r="D31530" s="4" t="s">
        <v>7</v>
      </c>
      <c r="E31530" s="4" t="s">
        <v>7</v>
      </c>
      <c r="F31530" s="4" t="s">
        <v>7</v>
      </c>
      <c r="G31530" s="4" t="s">
        <v>7</v>
      </c>
      <c r="H31530" s="4" t="s">
        <v>7</v>
      </c>
      <c r="I31530" s="4" t="s">
        <v>7</v>
      </c>
      <c r="J31530" s="4" t="s">
        <v>7</v>
      </c>
      <c r="K31530" s="4" t="s">
        <v>7</v>
      </c>
      <c r="L31530" s="4" t="s">
        <v>7</v>
      </c>
      <c r="M31530" s="4" t="s">
        <v>7</v>
      </c>
      <c r="N31530" s="4" t="s">
        <v>14</v>
      </c>
      <c r="O31530" s="4" t="s">
        <v>14</v>
      </c>
      <c r="P31530" s="4" t="s">
        <v>14</v>
      </c>
      <c r="Q31530" s="4" t="s">
        <v>14</v>
      </c>
      <c r="R31530" s="4" t="s">
        <v>8</v>
      </c>
      <c r="S31530" s="4" t="s">
        <v>9</v>
      </c>
    </row>
    <row r="31531" spans="1:6">
      <c r="A31531" t="n">
        <v>265818</v>
      </c>
      <c r="B31531" s="79" t="n">
        <v>75</v>
      </c>
      <c r="C31531" s="7" t="n">
        <v>0</v>
      </c>
      <c r="D31531" s="7" t="n">
        <v>0</v>
      </c>
      <c r="E31531" s="7" t="n">
        <v>0</v>
      </c>
      <c r="F31531" s="7" t="n">
        <v>1024</v>
      </c>
      <c r="G31531" s="7" t="n">
        <v>720</v>
      </c>
      <c r="H31531" s="7" t="n">
        <v>226</v>
      </c>
      <c r="I31531" s="7" t="n">
        <v>40</v>
      </c>
      <c r="J31531" s="7" t="n">
        <v>0</v>
      </c>
      <c r="K31531" s="7" t="n">
        <v>0</v>
      </c>
      <c r="L31531" s="7" t="n">
        <v>1024</v>
      </c>
      <c r="M31531" s="7" t="n">
        <v>720</v>
      </c>
      <c r="N31531" s="7" t="n">
        <v>1065353216</v>
      </c>
      <c r="O31531" s="7" t="n">
        <v>1065353216</v>
      </c>
      <c r="P31531" s="7" t="n">
        <v>1065353216</v>
      </c>
      <c r="Q31531" s="7" t="n">
        <v>0</v>
      </c>
      <c r="R31531" s="7" t="n">
        <v>1</v>
      </c>
      <c r="S31531" s="7" t="s">
        <v>1556</v>
      </c>
    </row>
    <row r="31532" spans="1:6">
      <c r="A31532" t="s">
        <v>4</v>
      </c>
      <c r="B31532" s="4" t="s">
        <v>5</v>
      </c>
      <c r="C31532" s="4" t="s">
        <v>7</v>
      </c>
      <c r="D31532" s="4" t="s">
        <v>8</v>
      </c>
      <c r="E31532" s="4" t="s">
        <v>8</v>
      </c>
      <c r="F31532" s="4" t="s">
        <v>9</v>
      </c>
    </row>
    <row r="31533" spans="1:6">
      <c r="A31533" t="n">
        <v>265872</v>
      </c>
      <c r="B31533" s="22" t="n">
        <v>20</v>
      </c>
      <c r="C31533" s="7" t="n">
        <v>0</v>
      </c>
      <c r="D31533" s="7" t="n">
        <v>3</v>
      </c>
      <c r="E31533" s="7" t="n">
        <v>10</v>
      </c>
      <c r="F31533" s="7" t="s">
        <v>96</v>
      </c>
    </row>
    <row r="31534" spans="1:6">
      <c r="A31534" t="s">
        <v>4</v>
      </c>
      <c r="B31534" s="4" t="s">
        <v>5</v>
      </c>
      <c r="C31534" s="4" t="s">
        <v>7</v>
      </c>
    </row>
    <row r="31535" spans="1:6">
      <c r="A31535" t="n">
        <v>265890</v>
      </c>
      <c r="B31535" s="25" t="n">
        <v>16</v>
      </c>
      <c r="C31535" s="7" t="n">
        <v>0</v>
      </c>
    </row>
    <row r="31536" spans="1:6">
      <c r="A31536" t="s">
        <v>4</v>
      </c>
      <c r="B31536" s="4" t="s">
        <v>5</v>
      </c>
      <c r="C31536" s="4" t="s">
        <v>7</v>
      </c>
      <c r="D31536" s="4" t="s">
        <v>13</v>
      </c>
      <c r="E31536" s="4" t="s">
        <v>13</v>
      </c>
      <c r="F31536" s="4" t="s">
        <v>13</v>
      </c>
      <c r="G31536" s="4" t="s">
        <v>13</v>
      </c>
    </row>
    <row r="31537" spans="1:19">
      <c r="A31537" t="n">
        <v>265893</v>
      </c>
      <c r="B31537" s="46" t="n">
        <v>46</v>
      </c>
      <c r="C31537" s="7" t="n">
        <v>61456</v>
      </c>
      <c r="D31537" s="7" t="n">
        <v>-4.6100001335144</v>
      </c>
      <c r="E31537" s="7" t="n">
        <v>0</v>
      </c>
      <c r="F31537" s="7" t="n">
        <v>7.3899998664856</v>
      </c>
      <c r="G31537" s="7" t="n">
        <v>45</v>
      </c>
    </row>
    <row r="31538" spans="1:19">
      <c r="A31538" t="s">
        <v>4</v>
      </c>
      <c r="B31538" s="4" t="s">
        <v>5</v>
      </c>
      <c r="C31538" s="4" t="s">
        <v>8</v>
      </c>
    </row>
    <row r="31539" spans="1:19">
      <c r="A31539" t="n">
        <v>265912</v>
      </c>
      <c r="B31539" s="31" t="n">
        <v>45</v>
      </c>
      <c r="C31539" s="7" t="n">
        <v>0</v>
      </c>
    </row>
    <row r="31540" spans="1:19">
      <c r="A31540" t="s">
        <v>4</v>
      </c>
      <c r="B31540" s="4" t="s">
        <v>5</v>
      </c>
      <c r="C31540" s="4" t="s">
        <v>8</v>
      </c>
      <c r="D31540" s="4" t="s">
        <v>8</v>
      </c>
      <c r="E31540" s="4" t="s">
        <v>13</v>
      </c>
      <c r="F31540" s="4" t="s">
        <v>13</v>
      </c>
      <c r="G31540" s="4" t="s">
        <v>13</v>
      </c>
      <c r="H31540" s="4" t="s">
        <v>7</v>
      </c>
    </row>
    <row r="31541" spans="1:19">
      <c r="A31541" t="n">
        <v>265914</v>
      </c>
      <c r="B31541" s="31" t="n">
        <v>45</v>
      </c>
      <c r="C31541" s="7" t="n">
        <v>2</v>
      </c>
      <c r="D31541" s="7" t="n">
        <v>3</v>
      </c>
      <c r="E31541" s="7" t="n">
        <v>-4.65000009536743</v>
      </c>
      <c r="F31541" s="7" t="n">
        <v>1.28999996185303</v>
      </c>
      <c r="G31541" s="7" t="n">
        <v>7.28999996185303</v>
      </c>
      <c r="H31541" s="7" t="n">
        <v>0</v>
      </c>
    </row>
    <row r="31542" spans="1:19">
      <c r="A31542" t="s">
        <v>4</v>
      </c>
      <c r="B31542" s="4" t="s">
        <v>5</v>
      </c>
      <c r="C31542" s="4" t="s">
        <v>8</v>
      </c>
      <c r="D31542" s="4" t="s">
        <v>8</v>
      </c>
      <c r="E31542" s="4" t="s">
        <v>13</v>
      </c>
      <c r="F31542" s="4" t="s">
        <v>13</v>
      </c>
      <c r="G31542" s="4" t="s">
        <v>13</v>
      </c>
      <c r="H31542" s="4" t="s">
        <v>7</v>
      </c>
      <c r="I31542" s="4" t="s">
        <v>8</v>
      </c>
    </row>
    <row r="31543" spans="1:19">
      <c r="A31543" t="n">
        <v>265931</v>
      </c>
      <c r="B31543" s="31" t="n">
        <v>45</v>
      </c>
      <c r="C31543" s="7" t="n">
        <v>4</v>
      </c>
      <c r="D31543" s="7" t="n">
        <v>3</v>
      </c>
      <c r="E31543" s="7" t="n">
        <v>7</v>
      </c>
      <c r="F31543" s="7" t="n">
        <v>19.1900005340576</v>
      </c>
      <c r="G31543" s="7" t="n">
        <v>0</v>
      </c>
      <c r="H31543" s="7" t="n">
        <v>0</v>
      </c>
      <c r="I31543" s="7" t="n">
        <v>0</v>
      </c>
    </row>
    <row r="31544" spans="1:19">
      <c r="A31544" t="s">
        <v>4</v>
      </c>
      <c r="B31544" s="4" t="s">
        <v>5</v>
      </c>
      <c r="C31544" s="4" t="s">
        <v>8</v>
      </c>
      <c r="D31544" s="4" t="s">
        <v>8</v>
      </c>
      <c r="E31544" s="4" t="s">
        <v>13</v>
      </c>
      <c r="F31544" s="4" t="s">
        <v>7</v>
      </c>
    </row>
    <row r="31545" spans="1:19">
      <c r="A31545" t="n">
        <v>265949</v>
      </c>
      <c r="B31545" s="31" t="n">
        <v>45</v>
      </c>
      <c r="C31545" s="7" t="n">
        <v>5</v>
      </c>
      <c r="D31545" s="7" t="n">
        <v>3</v>
      </c>
      <c r="E31545" s="7" t="n">
        <v>3</v>
      </c>
      <c r="F31545" s="7" t="n">
        <v>0</v>
      </c>
    </row>
    <row r="31546" spans="1:19">
      <c r="A31546" t="s">
        <v>4</v>
      </c>
      <c r="B31546" s="4" t="s">
        <v>5</v>
      </c>
      <c r="C31546" s="4" t="s">
        <v>8</v>
      </c>
      <c r="D31546" s="4" t="s">
        <v>8</v>
      </c>
      <c r="E31546" s="4" t="s">
        <v>13</v>
      </c>
      <c r="F31546" s="4" t="s">
        <v>7</v>
      </c>
    </row>
    <row r="31547" spans="1:19">
      <c r="A31547" t="n">
        <v>265958</v>
      </c>
      <c r="B31547" s="31" t="n">
        <v>45</v>
      </c>
      <c r="C31547" s="7" t="n">
        <v>11</v>
      </c>
      <c r="D31547" s="7" t="n">
        <v>3</v>
      </c>
      <c r="E31547" s="7" t="n">
        <v>34</v>
      </c>
      <c r="F31547" s="7" t="n">
        <v>0</v>
      </c>
    </row>
    <row r="31548" spans="1:19">
      <c r="A31548" t="s">
        <v>4</v>
      </c>
      <c r="B31548" s="4" t="s">
        <v>5</v>
      </c>
      <c r="C31548" s="4" t="s">
        <v>7</v>
      </c>
      <c r="D31548" s="4" t="s">
        <v>8</v>
      </c>
      <c r="E31548" s="4" t="s">
        <v>9</v>
      </c>
      <c r="F31548" s="4" t="s">
        <v>13</v>
      </c>
      <c r="G31548" s="4" t="s">
        <v>13</v>
      </c>
      <c r="H31548" s="4" t="s">
        <v>13</v>
      </c>
    </row>
    <row r="31549" spans="1:19">
      <c r="A31549" t="n">
        <v>265967</v>
      </c>
      <c r="B31549" s="52" t="n">
        <v>48</v>
      </c>
      <c r="C31549" s="7" t="n">
        <v>0</v>
      </c>
      <c r="D31549" s="7" t="n">
        <v>0</v>
      </c>
      <c r="E31549" s="7" t="s">
        <v>1557</v>
      </c>
      <c r="F31549" s="7" t="n">
        <v>0</v>
      </c>
      <c r="G31549" s="7" t="n">
        <v>1</v>
      </c>
      <c r="H31549" s="7" t="n">
        <v>0</v>
      </c>
    </row>
    <row r="31550" spans="1:19">
      <c r="A31550" t="s">
        <v>4</v>
      </c>
      <c r="B31550" s="4" t="s">
        <v>5</v>
      </c>
      <c r="C31550" s="4" t="s">
        <v>8</v>
      </c>
      <c r="D31550" s="4" t="s">
        <v>7</v>
      </c>
      <c r="E31550" s="4" t="s">
        <v>13</v>
      </c>
    </row>
    <row r="31551" spans="1:19">
      <c r="A31551" t="n">
        <v>265992</v>
      </c>
      <c r="B31551" s="27" t="n">
        <v>58</v>
      </c>
      <c r="C31551" s="7" t="n">
        <v>100</v>
      </c>
      <c r="D31551" s="7" t="n">
        <v>1000</v>
      </c>
      <c r="E31551" s="7" t="n">
        <v>1</v>
      </c>
    </row>
    <row r="31552" spans="1:19">
      <c r="A31552" t="s">
        <v>4</v>
      </c>
      <c r="B31552" s="4" t="s">
        <v>5</v>
      </c>
      <c r="C31552" s="4" t="s">
        <v>8</v>
      </c>
      <c r="D31552" s="4" t="s">
        <v>7</v>
      </c>
    </row>
    <row r="31553" spans="1:9">
      <c r="A31553" t="n">
        <v>266000</v>
      </c>
      <c r="B31553" s="27" t="n">
        <v>58</v>
      </c>
      <c r="C31553" s="7" t="n">
        <v>255</v>
      </c>
      <c r="D31553" s="7" t="n">
        <v>0</v>
      </c>
    </row>
    <row r="31554" spans="1:9">
      <c r="A31554" t="s">
        <v>4</v>
      </c>
      <c r="B31554" s="4" t="s">
        <v>5</v>
      </c>
      <c r="C31554" s="4" t="s">
        <v>7</v>
      </c>
    </row>
    <row r="31555" spans="1:9">
      <c r="A31555" t="n">
        <v>266004</v>
      </c>
      <c r="B31555" s="25" t="n">
        <v>16</v>
      </c>
      <c r="C31555" s="7" t="n">
        <v>1000</v>
      </c>
    </row>
    <row r="31556" spans="1:9">
      <c r="A31556" t="s">
        <v>4</v>
      </c>
      <c r="B31556" s="4" t="s">
        <v>5</v>
      </c>
      <c r="C31556" s="4" t="s">
        <v>8</v>
      </c>
      <c r="D31556" s="4" t="s">
        <v>7</v>
      </c>
      <c r="E31556" s="4" t="s">
        <v>9</v>
      </c>
    </row>
    <row r="31557" spans="1:9">
      <c r="A31557" t="n">
        <v>266007</v>
      </c>
      <c r="B31557" s="39" t="n">
        <v>51</v>
      </c>
      <c r="C31557" s="7" t="n">
        <v>4</v>
      </c>
      <c r="D31557" s="7" t="n">
        <v>0</v>
      </c>
      <c r="E31557" s="7" t="s">
        <v>85</v>
      </c>
    </row>
    <row r="31558" spans="1:9">
      <c r="A31558" t="s">
        <v>4</v>
      </c>
      <c r="B31558" s="4" t="s">
        <v>5</v>
      </c>
      <c r="C31558" s="4" t="s">
        <v>7</v>
      </c>
    </row>
    <row r="31559" spans="1:9">
      <c r="A31559" t="n">
        <v>266021</v>
      </c>
      <c r="B31559" s="25" t="n">
        <v>16</v>
      </c>
      <c r="C31559" s="7" t="n">
        <v>0</v>
      </c>
    </row>
    <row r="31560" spans="1:9">
      <c r="A31560" t="s">
        <v>4</v>
      </c>
      <c r="B31560" s="4" t="s">
        <v>5</v>
      </c>
      <c r="C31560" s="4" t="s">
        <v>7</v>
      </c>
      <c r="D31560" s="4" t="s">
        <v>74</v>
      </c>
      <c r="E31560" s="4" t="s">
        <v>8</v>
      </c>
      <c r="F31560" s="4" t="s">
        <v>8</v>
      </c>
      <c r="G31560" s="4" t="s">
        <v>74</v>
      </c>
      <c r="H31560" s="4" t="s">
        <v>8</v>
      </c>
      <c r="I31560" s="4" t="s">
        <v>8</v>
      </c>
    </row>
    <row r="31561" spans="1:9">
      <c r="A31561" t="n">
        <v>266024</v>
      </c>
      <c r="B31561" s="40" t="n">
        <v>26</v>
      </c>
      <c r="C31561" s="7" t="n">
        <v>0</v>
      </c>
      <c r="D31561" s="7" t="s">
        <v>1558</v>
      </c>
      <c r="E31561" s="7" t="n">
        <v>2</v>
      </c>
      <c r="F31561" s="7" t="n">
        <v>3</v>
      </c>
      <c r="G31561" s="7" t="s">
        <v>1559</v>
      </c>
      <c r="H31561" s="7" t="n">
        <v>2</v>
      </c>
      <c r="I31561" s="7" t="n">
        <v>0</v>
      </c>
    </row>
    <row r="31562" spans="1:9">
      <c r="A31562" t="s">
        <v>4</v>
      </c>
      <c r="B31562" s="4" t="s">
        <v>5</v>
      </c>
    </row>
    <row r="31563" spans="1:9">
      <c r="A31563" t="n">
        <v>266166</v>
      </c>
      <c r="B31563" s="41" t="n">
        <v>28</v>
      </c>
    </row>
    <row r="31564" spans="1:9">
      <c r="A31564" t="s">
        <v>4</v>
      </c>
      <c r="B31564" s="4" t="s">
        <v>5</v>
      </c>
      <c r="C31564" s="4" t="s">
        <v>7</v>
      </c>
    </row>
    <row r="31565" spans="1:9">
      <c r="A31565" t="n">
        <v>266167</v>
      </c>
      <c r="B31565" s="25" t="n">
        <v>16</v>
      </c>
      <c r="C31565" s="7" t="n">
        <v>500</v>
      </c>
    </row>
    <row r="31566" spans="1:9">
      <c r="A31566" t="s">
        <v>4</v>
      </c>
      <c r="B31566" s="4" t="s">
        <v>5</v>
      </c>
      <c r="C31566" s="4" t="s">
        <v>8</v>
      </c>
      <c r="D31566" s="4" t="s">
        <v>7</v>
      </c>
      <c r="E31566" s="4" t="s">
        <v>13</v>
      </c>
    </row>
    <row r="31567" spans="1:9">
      <c r="A31567" t="n">
        <v>266170</v>
      </c>
      <c r="B31567" s="27" t="n">
        <v>58</v>
      </c>
      <c r="C31567" s="7" t="n">
        <v>101</v>
      </c>
      <c r="D31567" s="7" t="n">
        <v>500</v>
      </c>
      <c r="E31567" s="7" t="n">
        <v>1</v>
      </c>
    </row>
    <row r="31568" spans="1:9">
      <c r="A31568" t="s">
        <v>4</v>
      </c>
      <c r="B31568" s="4" t="s">
        <v>5</v>
      </c>
      <c r="C31568" s="4" t="s">
        <v>8</v>
      </c>
      <c r="D31568" s="4" t="s">
        <v>7</v>
      </c>
    </row>
    <row r="31569" spans="1:9">
      <c r="A31569" t="n">
        <v>266178</v>
      </c>
      <c r="B31569" s="27" t="n">
        <v>58</v>
      </c>
      <c r="C31569" s="7" t="n">
        <v>254</v>
      </c>
      <c r="D31569" s="7" t="n">
        <v>0</v>
      </c>
    </row>
    <row r="31570" spans="1:9">
      <c r="A31570" t="s">
        <v>4</v>
      </c>
      <c r="B31570" s="4" t="s">
        <v>5</v>
      </c>
      <c r="C31570" s="4" t="s">
        <v>8</v>
      </c>
      <c r="D31570" s="4" t="s">
        <v>8</v>
      </c>
      <c r="E31570" s="4" t="s">
        <v>13</v>
      </c>
      <c r="F31570" s="4" t="s">
        <v>13</v>
      </c>
      <c r="G31570" s="4" t="s">
        <v>13</v>
      </c>
      <c r="H31570" s="4" t="s">
        <v>7</v>
      </c>
    </row>
    <row r="31571" spans="1:9">
      <c r="A31571" t="n">
        <v>266182</v>
      </c>
      <c r="B31571" s="31" t="n">
        <v>45</v>
      </c>
      <c r="C31571" s="7" t="n">
        <v>2</v>
      </c>
      <c r="D31571" s="7" t="n">
        <v>3</v>
      </c>
      <c r="E31571" s="7" t="n">
        <v>0</v>
      </c>
      <c r="F31571" s="7" t="n">
        <v>3.07999992370605</v>
      </c>
      <c r="G31571" s="7" t="n">
        <v>45.2999992370605</v>
      </c>
      <c r="H31571" s="7" t="n">
        <v>0</v>
      </c>
    </row>
    <row r="31572" spans="1:9">
      <c r="A31572" t="s">
        <v>4</v>
      </c>
      <c r="B31572" s="4" t="s">
        <v>5</v>
      </c>
      <c r="C31572" s="4" t="s">
        <v>8</v>
      </c>
      <c r="D31572" s="4" t="s">
        <v>8</v>
      </c>
      <c r="E31572" s="4" t="s">
        <v>13</v>
      </c>
      <c r="F31572" s="4" t="s">
        <v>13</v>
      </c>
      <c r="G31572" s="4" t="s">
        <v>13</v>
      </c>
      <c r="H31572" s="4" t="s">
        <v>7</v>
      </c>
      <c r="I31572" s="4" t="s">
        <v>8</v>
      </c>
    </row>
    <row r="31573" spans="1:9">
      <c r="A31573" t="n">
        <v>266199</v>
      </c>
      <c r="B31573" s="31" t="n">
        <v>45</v>
      </c>
      <c r="C31573" s="7" t="n">
        <v>4</v>
      </c>
      <c r="D31573" s="7" t="n">
        <v>3</v>
      </c>
      <c r="E31573" s="7" t="n">
        <v>6.75</v>
      </c>
      <c r="F31573" s="7" t="n">
        <v>26.4500007629395</v>
      </c>
      <c r="G31573" s="7" t="n">
        <v>0</v>
      </c>
      <c r="H31573" s="7" t="n">
        <v>0</v>
      </c>
      <c r="I31573" s="7" t="n">
        <v>0</v>
      </c>
    </row>
    <row r="31574" spans="1:9">
      <c r="A31574" t="s">
        <v>4</v>
      </c>
      <c r="B31574" s="4" t="s">
        <v>5</v>
      </c>
      <c r="C31574" s="4" t="s">
        <v>8</v>
      </c>
      <c r="D31574" s="4" t="s">
        <v>8</v>
      </c>
      <c r="E31574" s="4" t="s">
        <v>13</v>
      </c>
      <c r="F31574" s="4" t="s">
        <v>7</v>
      </c>
    </row>
    <row r="31575" spans="1:9">
      <c r="A31575" t="n">
        <v>266217</v>
      </c>
      <c r="B31575" s="31" t="n">
        <v>45</v>
      </c>
      <c r="C31575" s="7" t="n">
        <v>5</v>
      </c>
      <c r="D31575" s="7" t="n">
        <v>3</v>
      </c>
      <c r="E31575" s="7" t="n">
        <v>2.40000009536743</v>
      </c>
      <c r="F31575" s="7" t="n">
        <v>0</v>
      </c>
    </row>
    <row r="31576" spans="1:9">
      <c r="A31576" t="s">
        <v>4</v>
      </c>
      <c r="B31576" s="4" t="s">
        <v>5</v>
      </c>
      <c r="C31576" s="4" t="s">
        <v>8</v>
      </c>
      <c r="D31576" s="4" t="s">
        <v>8</v>
      </c>
      <c r="E31576" s="4" t="s">
        <v>13</v>
      </c>
      <c r="F31576" s="4" t="s">
        <v>7</v>
      </c>
    </row>
    <row r="31577" spans="1:9">
      <c r="A31577" t="n">
        <v>266226</v>
      </c>
      <c r="B31577" s="31" t="n">
        <v>45</v>
      </c>
      <c r="C31577" s="7" t="n">
        <v>11</v>
      </c>
      <c r="D31577" s="7" t="n">
        <v>3</v>
      </c>
      <c r="E31577" s="7" t="n">
        <v>34</v>
      </c>
      <c r="F31577" s="7" t="n">
        <v>0</v>
      </c>
    </row>
    <row r="31578" spans="1:9">
      <c r="A31578" t="s">
        <v>4</v>
      </c>
      <c r="B31578" s="4" t="s">
        <v>5</v>
      </c>
      <c r="C31578" s="4" t="s">
        <v>8</v>
      </c>
      <c r="D31578" s="4" t="s">
        <v>8</v>
      </c>
      <c r="E31578" s="4" t="s">
        <v>13</v>
      </c>
      <c r="F31578" s="4" t="s">
        <v>13</v>
      </c>
      <c r="G31578" s="4" t="s">
        <v>13</v>
      </c>
      <c r="H31578" s="4" t="s">
        <v>7</v>
      </c>
    </row>
    <row r="31579" spans="1:9">
      <c r="A31579" t="n">
        <v>266235</v>
      </c>
      <c r="B31579" s="31" t="n">
        <v>45</v>
      </c>
      <c r="C31579" s="7" t="n">
        <v>2</v>
      </c>
      <c r="D31579" s="7" t="n">
        <v>3</v>
      </c>
      <c r="E31579" s="7" t="n">
        <v>0</v>
      </c>
      <c r="F31579" s="7" t="n">
        <v>3.07999992370605</v>
      </c>
      <c r="G31579" s="7" t="n">
        <v>45.2999992370605</v>
      </c>
      <c r="H31579" s="7" t="n">
        <v>2000</v>
      </c>
    </row>
    <row r="31580" spans="1:9">
      <c r="A31580" t="s">
        <v>4</v>
      </c>
      <c r="B31580" s="4" t="s">
        <v>5</v>
      </c>
      <c r="C31580" s="4" t="s">
        <v>8</v>
      </c>
      <c r="D31580" s="4" t="s">
        <v>8</v>
      </c>
      <c r="E31580" s="4" t="s">
        <v>13</v>
      </c>
      <c r="F31580" s="4" t="s">
        <v>7</v>
      </c>
    </row>
    <row r="31581" spans="1:9">
      <c r="A31581" t="n">
        <v>266252</v>
      </c>
      <c r="B31581" s="31" t="n">
        <v>45</v>
      </c>
      <c r="C31581" s="7" t="n">
        <v>5</v>
      </c>
      <c r="D31581" s="7" t="n">
        <v>3</v>
      </c>
      <c r="E31581" s="7" t="n">
        <v>2.09999990463257</v>
      </c>
      <c r="F31581" s="7" t="n">
        <v>2000</v>
      </c>
    </row>
    <row r="31582" spans="1:9">
      <c r="A31582" t="s">
        <v>4</v>
      </c>
      <c r="B31582" s="4" t="s">
        <v>5</v>
      </c>
      <c r="C31582" s="4" t="s">
        <v>8</v>
      </c>
      <c r="D31582" s="4" t="s">
        <v>7</v>
      </c>
    </row>
    <row r="31583" spans="1:9">
      <c r="A31583" t="n">
        <v>266261</v>
      </c>
      <c r="B31583" s="27" t="n">
        <v>58</v>
      </c>
      <c r="C31583" s="7" t="n">
        <v>255</v>
      </c>
      <c r="D31583" s="7" t="n">
        <v>0</v>
      </c>
    </row>
    <row r="31584" spans="1:9">
      <c r="A31584" t="s">
        <v>4</v>
      </c>
      <c r="B31584" s="4" t="s">
        <v>5</v>
      </c>
      <c r="C31584" s="4" t="s">
        <v>8</v>
      </c>
      <c r="D31584" s="4" t="s">
        <v>7</v>
      </c>
    </row>
    <row r="31585" spans="1:9">
      <c r="A31585" t="n">
        <v>266265</v>
      </c>
      <c r="B31585" s="31" t="n">
        <v>45</v>
      </c>
      <c r="C31585" s="7" t="n">
        <v>7</v>
      </c>
      <c r="D31585" s="7" t="n">
        <v>255</v>
      </c>
    </row>
    <row r="31586" spans="1:9">
      <c r="A31586" t="s">
        <v>4</v>
      </c>
      <c r="B31586" s="4" t="s">
        <v>5</v>
      </c>
      <c r="C31586" s="4" t="s">
        <v>7</v>
      </c>
    </row>
    <row r="31587" spans="1:9">
      <c r="A31587" t="n">
        <v>266269</v>
      </c>
      <c r="B31587" s="25" t="n">
        <v>16</v>
      </c>
      <c r="C31587" s="7" t="n">
        <v>500</v>
      </c>
    </row>
    <row r="31588" spans="1:9">
      <c r="A31588" t="s">
        <v>4</v>
      </c>
      <c r="B31588" s="4" t="s">
        <v>5</v>
      </c>
      <c r="C31588" s="4" t="s">
        <v>8</v>
      </c>
      <c r="D31588" s="4" t="s">
        <v>7</v>
      </c>
      <c r="E31588" s="4" t="s">
        <v>13</v>
      </c>
    </row>
    <row r="31589" spans="1:9">
      <c r="A31589" t="n">
        <v>266272</v>
      </c>
      <c r="B31589" s="27" t="n">
        <v>58</v>
      </c>
      <c r="C31589" s="7" t="n">
        <v>0</v>
      </c>
      <c r="D31589" s="7" t="n">
        <v>300</v>
      </c>
      <c r="E31589" s="7" t="n">
        <v>0.300000011920929</v>
      </c>
    </row>
    <row r="31590" spans="1:9">
      <c r="A31590" t="s">
        <v>4</v>
      </c>
      <c r="B31590" s="4" t="s">
        <v>5</v>
      </c>
      <c r="C31590" s="4" t="s">
        <v>8</v>
      </c>
      <c r="D31590" s="4" t="s">
        <v>7</v>
      </c>
    </row>
    <row r="31591" spans="1:9">
      <c r="A31591" t="n">
        <v>266280</v>
      </c>
      <c r="B31591" s="27" t="n">
        <v>58</v>
      </c>
      <c r="C31591" s="7" t="n">
        <v>255</v>
      </c>
      <c r="D31591" s="7" t="n">
        <v>0</v>
      </c>
    </row>
    <row r="31592" spans="1:9">
      <c r="A31592" t="s">
        <v>4</v>
      </c>
      <c r="B31592" s="4" t="s">
        <v>5</v>
      </c>
      <c r="C31592" s="4" t="s">
        <v>8</v>
      </c>
      <c r="D31592" s="4" t="s">
        <v>7</v>
      </c>
      <c r="E31592" s="4" t="s">
        <v>7</v>
      </c>
      <c r="F31592" s="4" t="s">
        <v>7</v>
      </c>
      <c r="G31592" s="4" t="s">
        <v>7</v>
      </c>
      <c r="H31592" s="4" t="s">
        <v>8</v>
      </c>
    </row>
    <row r="31593" spans="1:9">
      <c r="A31593" t="n">
        <v>266284</v>
      </c>
      <c r="B31593" s="37" t="n">
        <v>25</v>
      </c>
      <c r="C31593" s="7" t="n">
        <v>5</v>
      </c>
      <c r="D31593" s="7" t="n">
        <v>65535</v>
      </c>
      <c r="E31593" s="7" t="n">
        <v>500</v>
      </c>
      <c r="F31593" s="7" t="n">
        <v>800</v>
      </c>
      <c r="G31593" s="7" t="n">
        <v>140</v>
      </c>
      <c r="H31593" s="7" t="n">
        <v>0</v>
      </c>
    </row>
    <row r="31594" spans="1:9">
      <c r="A31594" t="s">
        <v>4</v>
      </c>
      <c r="B31594" s="4" t="s">
        <v>5</v>
      </c>
      <c r="C31594" s="4" t="s">
        <v>7</v>
      </c>
      <c r="D31594" s="4" t="s">
        <v>8</v>
      </c>
      <c r="E31594" s="4" t="s">
        <v>74</v>
      </c>
      <c r="F31594" s="4" t="s">
        <v>8</v>
      </c>
      <c r="G31594" s="4" t="s">
        <v>8</v>
      </c>
      <c r="H31594" s="4" t="s">
        <v>8</v>
      </c>
      <c r="I31594" s="4" t="s">
        <v>74</v>
      </c>
      <c r="J31594" s="4" t="s">
        <v>8</v>
      </c>
      <c r="K31594" s="4" t="s">
        <v>8</v>
      </c>
    </row>
    <row r="31595" spans="1:9">
      <c r="A31595" t="n">
        <v>266295</v>
      </c>
      <c r="B31595" s="44" t="n">
        <v>24</v>
      </c>
      <c r="C31595" s="7" t="n">
        <v>65533</v>
      </c>
      <c r="D31595" s="7" t="n">
        <v>11</v>
      </c>
      <c r="E31595" s="7" t="s">
        <v>1560</v>
      </c>
      <c r="F31595" s="7" t="n">
        <v>2</v>
      </c>
      <c r="G31595" s="7" t="n">
        <v>3</v>
      </c>
      <c r="H31595" s="7" t="n">
        <v>11</v>
      </c>
      <c r="I31595" s="7" t="s">
        <v>1561</v>
      </c>
      <c r="J31595" s="7" t="n">
        <v>2</v>
      </c>
      <c r="K31595" s="7" t="n">
        <v>0</v>
      </c>
    </row>
    <row r="31596" spans="1:9">
      <c r="A31596" t="s">
        <v>4</v>
      </c>
      <c r="B31596" s="4" t="s">
        <v>5</v>
      </c>
    </row>
    <row r="31597" spans="1:9">
      <c r="A31597" t="n">
        <v>266517</v>
      </c>
      <c r="B31597" s="41" t="n">
        <v>28</v>
      </c>
    </row>
    <row r="31598" spans="1:9">
      <c r="A31598" t="s">
        <v>4</v>
      </c>
      <c r="B31598" s="4" t="s">
        <v>5</v>
      </c>
      <c r="C31598" s="4" t="s">
        <v>8</v>
      </c>
    </row>
    <row r="31599" spans="1:9">
      <c r="A31599" t="n">
        <v>266518</v>
      </c>
      <c r="B31599" s="45" t="n">
        <v>27</v>
      </c>
      <c r="C31599" s="7" t="n">
        <v>0</v>
      </c>
    </row>
    <row r="31600" spans="1:9">
      <c r="A31600" t="s">
        <v>4</v>
      </c>
      <c r="B31600" s="4" t="s">
        <v>5</v>
      </c>
      <c r="C31600" s="4" t="s">
        <v>8</v>
      </c>
    </row>
    <row r="31601" spans="1:11">
      <c r="A31601" t="n">
        <v>266520</v>
      </c>
      <c r="B31601" s="45" t="n">
        <v>27</v>
      </c>
      <c r="C31601" s="7" t="n">
        <v>1</v>
      </c>
    </row>
    <row r="31602" spans="1:11">
      <c r="A31602" t="s">
        <v>4</v>
      </c>
      <c r="B31602" s="4" t="s">
        <v>5</v>
      </c>
      <c r="C31602" s="4" t="s">
        <v>8</v>
      </c>
      <c r="D31602" s="4" t="s">
        <v>7</v>
      </c>
      <c r="E31602" s="4" t="s">
        <v>13</v>
      </c>
      <c r="F31602" s="4" t="s">
        <v>7</v>
      </c>
      <c r="G31602" s="4" t="s">
        <v>14</v>
      </c>
      <c r="H31602" s="4" t="s">
        <v>14</v>
      </c>
      <c r="I31602" s="4" t="s">
        <v>7</v>
      </c>
      <c r="J31602" s="4" t="s">
        <v>7</v>
      </c>
      <c r="K31602" s="4" t="s">
        <v>14</v>
      </c>
      <c r="L31602" s="4" t="s">
        <v>14</v>
      </c>
      <c r="M31602" s="4" t="s">
        <v>14</v>
      </c>
      <c r="N31602" s="4" t="s">
        <v>14</v>
      </c>
      <c r="O31602" s="4" t="s">
        <v>9</v>
      </c>
    </row>
    <row r="31603" spans="1:11">
      <c r="A31603" t="n">
        <v>266522</v>
      </c>
      <c r="B31603" s="16" t="n">
        <v>50</v>
      </c>
      <c r="C31603" s="7" t="n">
        <v>0</v>
      </c>
      <c r="D31603" s="7" t="n">
        <v>12105</v>
      </c>
      <c r="E31603" s="7" t="n">
        <v>1</v>
      </c>
      <c r="F31603" s="7" t="n">
        <v>0</v>
      </c>
      <c r="G31603" s="7" t="n">
        <v>0</v>
      </c>
      <c r="H31603" s="7" t="n">
        <v>0</v>
      </c>
      <c r="I31603" s="7" t="n">
        <v>0</v>
      </c>
      <c r="J31603" s="7" t="n">
        <v>65533</v>
      </c>
      <c r="K31603" s="7" t="n">
        <v>0</v>
      </c>
      <c r="L31603" s="7" t="n">
        <v>0</v>
      </c>
      <c r="M31603" s="7" t="n">
        <v>0</v>
      </c>
      <c r="N31603" s="7" t="n">
        <v>0</v>
      </c>
      <c r="O31603" s="7" t="s">
        <v>15</v>
      </c>
    </row>
    <row r="31604" spans="1:11">
      <c r="A31604" t="s">
        <v>4</v>
      </c>
      <c r="B31604" s="4" t="s">
        <v>5</v>
      </c>
      <c r="C31604" s="4" t="s">
        <v>8</v>
      </c>
      <c r="D31604" s="4" t="s">
        <v>7</v>
      </c>
      <c r="E31604" s="4" t="s">
        <v>7</v>
      </c>
      <c r="F31604" s="4" t="s">
        <v>7</v>
      </c>
      <c r="G31604" s="4" t="s">
        <v>7</v>
      </c>
      <c r="H31604" s="4" t="s">
        <v>8</v>
      </c>
    </row>
    <row r="31605" spans="1:11">
      <c r="A31605" t="n">
        <v>266561</v>
      </c>
      <c r="B31605" s="37" t="n">
        <v>25</v>
      </c>
      <c r="C31605" s="7" t="n">
        <v>5</v>
      </c>
      <c r="D31605" s="7" t="n">
        <v>65535</v>
      </c>
      <c r="E31605" s="7" t="n">
        <v>65535</v>
      </c>
      <c r="F31605" s="7" t="n">
        <v>65535</v>
      </c>
      <c r="G31605" s="7" t="n">
        <v>65535</v>
      </c>
      <c r="H31605" s="7" t="n">
        <v>0</v>
      </c>
    </row>
    <row r="31606" spans="1:11">
      <c r="A31606" t="s">
        <v>4</v>
      </c>
      <c r="B31606" s="4" t="s">
        <v>5</v>
      </c>
      <c r="C31606" s="4" t="s">
        <v>7</v>
      </c>
      <c r="D31606" s="4" t="s">
        <v>8</v>
      </c>
      <c r="E31606" s="4" t="s">
        <v>74</v>
      </c>
      <c r="F31606" s="4" t="s">
        <v>8</v>
      </c>
      <c r="G31606" s="4" t="s">
        <v>8</v>
      </c>
    </row>
    <row r="31607" spans="1:11">
      <c r="A31607" t="n">
        <v>266572</v>
      </c>
      <c r="B31607" s="44" t="n">
        <v>24</v>
      </c>
      <c r="C31607" s="7" t="n">
        <v>65533</v>
      </c>
      <c r="D31607" s="7" t="n">
        <v>11</v>
      </c>
      <c r="E31607" s="7" t="s">
        <v>1562</v>
      </c>
      <c r="F31607" s="7" t="n">
        <v>2</v>
      </c>
      <c r="G31607" s="7" t="n">
        <v>0</v>
      </c>
    </row>
    <row r="31608" spans="1:11">
      <c r="A31608" t="s">
        <v>4</v>
      </c>
      <c r="B31608" s="4" t="s">
        <v>5</v>
      </c>
    </row>
    <row r="31609" spans="1:11">
      <c r="A31609" t="n">
        <v>266607</v>
      </c>
      <c r="B31609" s="41" t="n">
        <v>28</v>
      </c>
    </row>
    <row r="31610" spans="1:11">
      <c r="A31610" t="s">
        <v>4</v>
      </c>
      <c r="B31610" s="4" t="s">
        <v>5</v>
      </c>
      <c r="C31610" s="4" t="s">
        <v>8</v>
      </c>
    </row>
    <row r="31611" spans="1:11">
      <c r="A31611" t="n">
        <v>266608</v>
      </c>
      <c r="B31611" s="45" t="n">
        <v>27</v>
      </c>
      <c r="C31611" s="7" t="n">
        <v>0</v>
      </c>
    </row>
    <row r="31612" spans="1:11">
      <c r="A31612" t="s">
        <v>4</v>
      </c>
      <c r="B31612" s="4" t="s">
        <v>5</v>
      </c>
      <c r="C31612" s="4" t="s">
        <v>8</v>
      </c>
    </row>
    <row r="31613" spans="1:11">
      <c r="A31613" t="n">
        <v>266610</v>
      </c>
      <c r="B31613" s="45" t="n">
        <v>27</v>
      </c>
      <c r="C31613" s="7" t="n">
        <v>1</v>
      </c>
    </row>
    <row r="31614" spans="1:11">
      <c r="A31614" t="s">
        <v>4</v>
      </c>
      <c r="B31614" s="4" t="s">
        <v>5</v>
      </c>
      <c r="C31614" s="4" t="s">
        <v>8</v>
      </c>
      <c r="D31614" s="4" t="s">
        <v>7</v>
      </c>
      <c r="E31614" s="4" t="s">
        <v>7</v>
      </c>
      <c r="F31614" s="4" t="s">
        <v>7</v>
      </c>
      <c r="G31614" s="4" t="s">
        <v>7</v>
      </c>
      <c r="H31614" s="4" t="s">
        <v>8</v>
      </c>
    </row>
    <row r="31615" spans="1:11">
      <c r="A31615" t="n">
        <v>266612</v>
      </c>
      <c r="B31615" s="37" t="n">
        <v>25</v>
      </c>
      <c r="C31615" s="7" t="n">
        <v>5</v>
      </c>
      <c r="D31615" s="7" t="n">
        <v>65535</v>
      </c>
      <c r="E31615" s="7" t="n">
        <v>500</v>
      </c>
      <c r="F31615" s="7" t="n">
        <v>800</v>
      </c>
      <c r="G31615" s="7" t="n">
        <v>140</v>
      </c>
      <c r="H31615" s="7" t="n">
        <v>0</v>
      </c>
    </row>
    <row r="31616" spans="1:11">
      <c r="A31616" t="s">
        <v>4</v>
      </c>
      <c r="B31616" s="4" t="s">
        <v>5</v>
      </c>
      <c r="C31616" s="4" t="s">
        <v>7</v>
      </c>
      <c r="D31616" s="4" t="s">
        <v>8</v>
      </c>
      <c r="E31616" s="4" t="s">
        <v>74</v>
      </c>
      <c r="F31616" s="4" t="s">
        <v>8</v>
      </c>
      <c r="G31616" s="4" t="s">
        <v>8</v>
      </c>
      <c r="H31616" s="4" t="s">
        <v>8</v>
      </c>
      <c r="I31616" s="4" t="s">
        <v>74</v>
      </c>
      <c r="J31616" s="4" t="s">
        <v>8</v>
      </c>
      <c r="K31616" s="4" t="s">
        <v>8</v>
      </c>
    </row>
    <row r="31617" spans="1:15">
      <c r="A31617" t="n">
        <v>266623</v>
      </c>
      <c r="B31617" s="44" t="n">
        <v>24</v>
      </c>
      <c r="C31617" s="7" t="n">
        <v>65533</v>
      </c>
      <c r="D31617" s="7" t="n">
        <v>11</v>
      </c>
      <c r="E31617" s="7" t="s">
        <v>1563</v>
      </c>
      <c r="F31617" s="7" t="n">
        <v>2</v>
      </c>
      <c r="G31617" s="7" t="n">
        <v>3</v>
      </c>
      <c r="H31617" s="7" t="n">
        <v>11</v>
      </c>
      <c r="I31617" s="7" t="s">
        <v>1564</v>
      </c>
      <c r="J31617" s="7" t="n">
        <v>2</v>
      </c>
      <c r="K31617" s="7" t="n">
        <v>0</v>
      </c>
    </row>
    <row r="31618" spans="1:15">
      <c r="A31618" t="s">
        <v>4</v>
      </c>
      <c r="B31618" s="4" t="s">
        <v>5</v>
      </c>
    </row>
    <row r="31619" spans="1:15">
      <c r="A31619" t="n">
        <v>266861</v>
      </c>
      <c r="B31619" s="41" t="n">
        <v>28</v>
      </c>
    </row>
    <row r="31620" spans="1:15">
      <c r="A31620" t="s">
        <v>4</v>
      </c>
      <c r="B31620" s="4" t="s">
        <v>5</v>
      </c>
      <c r="C31620" s="4" t="s">
        <v>8</v>
      </c>
    </row>
    <row r="31621" spans="1:15">
      <c r="A31621" t="n">
        <v>266862</v>
      </c>
      <c r="B31621" s="45" t="n">
        <v>27</v>
      </c>
      <c r="C31621" s="7" t="n">
        <v>0</v>
      </c>
    </row>
    <row r="31622" spans="1:15">
      <c r="A31622" t="s">
        <v>4</v>
      </c>
      <c r="B31622" s="4" t="s">
        <v>5</v>
      </c>
      <c r="C31622" s="4" t="s">
        <v>8</v>
      </c>
    </row>
    <row r="31623" spans="1:15">
      <c r="A31623" t="n">
        <v>266864</v>
      </c>
      <c r="B31623" s="45" t="n">
        <v>27</v>
      </c>
      <c r="C31623" s="7" t="n">
        <v>1</v>
      </c>
    </row>
    <row r="31624" spans="1:15">
      <c r="A31624" t="s">
        <v>4</v>
      </c>
      <c r="B31624" s="4" t="s">
        <v>5</v>
      </c>
      <c r="C31624" s="4" t="s">
        <v>8</v>
      </c>
      <c r="D31624" s="4" t="s">
        <v>7</v>
      </c>
      <c r="E31624" s="4" t="s">
        <v>8</v>
      </c>
      <c r="F31624" s="4" t="s">
        <v>8</v>
      </c>
      <c r="G31624" s="4" t="s">
        <v>12</v>
      </c>
    </row>
    <row r="31625" spans="1:15">
      <c r="A31625" t="n">
        <v>266866</v>
      </c>
      <c r="B31625" s="12" t="n">
        <v>5</v>
      </c>
      <c r="C31625" s="7" t="n">
        <v>30</v>
      </c>
      <c r="D31625" s="7" t="n">
        <v>6403</v>
      </c>
      <c r="E31625" s="7" t="n">
        <v>8</v>
      </c>
      <c r="F31625" s="7" t="n">
        <v>1</v>
      </c>
      <c r="G31625" s="13" t="n">
        <f t="normal" ca="1">A31641</f>
        <v>0</v>
      </c>
    </row>
    <row r="31626" spans="1:15">
      <c r="A31626" t="s">
        <v>4</v>
      </c>
      <c r="B31626" s="4" t="s">
        <v>5</v>
      </c>
      <c r="C31626" s="4" t="s">
        <v>7</v>
      </c>
    </row>
    <row r="31627" spans="1:15">
      <c r="A31627" t="n">
        <v>266876</v>
      </c>
      <c r="B31627" s="25" t="n">
        <v>16</v>
      </c>
      <c r="C31627" s="7" t="n">
        <v>500</v>
      </c>
    </row>
    <row r="31628" spans="1:15">
      <c r="A31628" t="s">
        <v>4</v>
      </c>
      <c r="B31628" s="4" t="s">
        <v>5</v>
      </c>
      <c r="C31628" s="4" t="s">
        <v>8</v>
      </c>
      <c r="D31628" s="4" t="s">
        <v>8</v>
      </c>
      <c r="E31628" s="4" t="s">
        <v>8</v>
      </c>
      <c r="F31628" s="4" t="s">
        <v>13</v>
      </c>
      <c r="G31628" s="4" t="s">
        <v>13</v>
      </c>
      <c r="H31628" s="4" t="s">
        <v>13</v>
      </c>
      <c r="I31628" s="4" t="s">
        <v>13</v>
      </c>
      <c r="J31628" s="4" t="s">
        <v>13</v>
      </c>
    </row>
    <row r="31629" spans="1:15">
      <c r="A31629" t="n">
        <v>266879</v>
      </c>
      <c r="B31629" s="80" t="n">
        <v>76</v>
      </c>
      <c r="C31629" s="7" t="n">
        <v>0</v>
      </c>
      <c r="D31629" s="7" t="n">
        <v>3</v>
      </c>
      <c r="E31629" s="7" t="n">
        <v>0</v>
      </c>
      <c r="F31629" s="7" t="n">
        <v>1</v>
      </c>
      <c r="G31629" s="7" t="n">
        <v>1</v>
      </c>
      <c r="H31629" s="7" t="n">
        <v>1</v>
      </c>
      <c r="I31629" s="7" t="n">
        <v>1</v>
      </c>
      <c r="J31629" s="7" t="n">
        <v>1000</v>
      </c>
    </row>
    <row r="31630" spans="1:15">
      <c r="A31630" t="s">
        <v>4</v>
      </c>
      <c r="B31630" s="4" t="s">
        <v>5</v>
      </c>
      <c r="C31630" s="4" t="s">
        <v>8</v>
      </c>
      <c r="D31630" s="4" t="s">
        <v>8</v>
      </c>
    </row>
    <row r="31631" spans="1:15">
      <c r="A31631" t="n">
        <v>266903</v>
      </c>
      <c r="B31631" s="81" t="n">
        <v>77</v>
      </c>
      <c r="C31631" s="7" t="n">
        <v>0</v>
      </c>
      <c r="D31631" s="7" t="n">
        <v>3</v>
      </c>
    </row>
    <row r="31632" spans="1:15">
      <c r="A31632" t="s">
        <v>4</v>
      </c>
      <c r="B31632" s="4" t="s">
        <v>5</v>
      </c>
    </row>
    <row r="31633" spans="1:11">
      <c r="A31633" t="n">
        <v>266906</v>
      </c>
      <c r="B31633" s="85" t="n">
        <v>88</v>
      </c>
    </row>
    <row r="31634" spans="1:11">
      <c r="A31634" t="s">
        <v>4</v>
      </c>
      <c r="B31634" s="4" t="s">
        <v>5</v>
      </c>
      <c r="C31634" s="4" t="s">
        <v>8</v>
      </c>
      <c r="D31634" s="4" t="s">
        <v>8</v>
      </c>
      <c r="E31634" s="4" t="s">
        <v>8</v>
      </c>
      <c r="F31634" s="4" t="s">
        <v>13</v>
      </c>
      <c r="G31634" s="4" t="s">
        <v>13</v>
      </c>
      <c r="H31634" s="4" t="s">
        <v>13</v>
      </c>
      <c r="I31634" s="4" t="s">
        <v>13</v>
      </c>
      <c r="J31634" s="4" t="s">
        <v>13</v>
      </c>
    </row>
    <row r="31635" spans="1:11">
      <c r="A31635" t="n">
        <v>266907</v>
      </c>
      <c r="B31635" s="80" t="n">
        <v>76</v>
      </c>
      <c r="C31635" s="7" t="n">
        <v>0</v>
      </c>
      <c r="D31635" s="7" t="n">
        <v>3</v>
      </c>
      <c r="E31635" s="7" t="n">
        <v>0</v>
      </c>
      <c r="F31635" s="7" t="n">
        <v>1</v>
      </c>
      <c r="G31635" s="7" t="n">
        <v>1</v>
      </c>
      <c r="H31635" s="7" t="n">
        <v>1</v>
      </c>
      <c r="I31635" s="7" t="n">
        <v>0</v>
      </c>
      <c r="J31635" s="7" t="n">
        <v>1000</v>
      </c>
    </row>
    <row r="31636" spans="1:11">
      <c r="A31636" t="s">
        <v>4</v>
      </c>
      <c r="B31636" s="4" t="s">
        <v>5</v>
      </c>
      <c r="C31636" s="4" t="s">
        <v>8</v>
      </c>
      <c r="D31636" s="4" t="s">
        <v>8</v>
      </c>
    </row>
    <row r="31637" spans="1:11">
      <c r="A31637" t="n">
        <v>266931</v>
      </c>
      <c r="B31637" s="81" t="n">
        <v>77</v>
      </c>
      <c r="C31637" s="7" t="n">
        <v>0</v>
      </c>
      <c r="D31637" s="7" t="n">
        <v>3</v>
      </c>
    </row>
    <row r="31638" spans="1:11">
      <c r="A31638" t="s">
        <v>4</v>
      </c>
      <c r="B31638" s="4" t="s">
        <v>5</v>
      </c>
      <c r="C31638" s="4" t="s">
        <v>12</v>
      </c>
    </row>
    <row r="31639" spans="1:11">
      <c r="A31639" t="n">
        <v>266934</v>
      </c>
      <c r="B31639" s="15" t="n">
        <v>3</v>
      </c>
      <c r="C31639" s="13" t="n">
        <f t="normal" ca="1">A31641</f>
        <v>0</v>
      </c>
    </row>
    <row r="31640" spans="1:11">
      <c r="A31640" t="s">
        <v>4</v>
      </c>
      <c r="B31640" s="4" t="s">
        <v>5</v>
      </c>
      <c r="C31640" s="4" t="s">
        <v>7</v>
      </c>
    </row>
    <row r="31641" spans="1:11">
      <c r="A31641" t="n">
        <v>266939</v>
      </c>
      <c r="B31641" s="25" t="n">
        <v>16</v>
      </c>
      <c r="C31641" s="7" t="n">
        <v>500</v>
      </c>
    </row>
    <row r="31642" spans="1:11">
      <c r="A31642" t="s">
        <v>4</v>
      </c>
      <c r="B31642" s="4" t="s">
        <v>5</v>
      </c>
      <c r="C31642" s="4" t="s">
        <v>8</v>
      </c>
      <c r="D31642" s="4" t="s">
        <v>7</v>
      </c>
      <c r="E31642" s="4" t="s">
        <v>13</v>
      </c>
    </row>
    <row r="31643" spans="1:11">
      <c r="A31643" t="n">
        <v>266942</v>
      </c>
      <c r="B31643" s="27" t="n">
        <v>58</v>
      </c>
      <c r="C31643" s="7" t="n">
        <v>100</v>
      </c>
      <c r="D31643" s="7" t="n">
        <v>300</v>
      </c>
      <c r="E31643" s="7" t="n">
        <v>0.300000011920929</v>
      </c>
    </row>
    <row r="31644" spans="1:11">
      <c r="A31644" t="s">
        <v>4</v>
      </c>
      <c r="B31644" s="4" t="s">
        <v>5</v>
      </c>
      <c r="C31644" s="4" t="s">
        <v>8</v>
      </c>
      <c r="D31644" s="4" t="s">
        <v>7</v>
      </c>
    </row>
    <row r="31645" spans="1:11">
      <c r="A31645" t="n">
        <v>266950</v>
      </c>
      <c r="B31645" s="27" t="n">
        <v>58</v>
      </c>
      <c r="C31645" s="7" t="n">
        <v>255</v>
      </c>
      <c r="D31645" s="7" t="n">
        <v>0</v>
      </c>
    </row>
    <row r="31646" spans="1:11">
      <c r="A31646" t="s">
        <v>4</v>
      </c>
      <c r="B31646" s="4" t="s">
        <v>5</v>
      </c>
      <c r="C31646" s="4" t="s">
        <v>7</v>
      </c>
    </row>
    <row r="31647" spans="1:11">
      <c r="A31647" t="n">
        <v>266954</v>
      </c>
      <c r="B31647" s="25" t="n">
        <v>16</v>
      </c>
      <c r="C31647" s="7" t="n">
        <v>500</v>
      </c>
    </row>
    <row r="31648" spans="1:11">
      <c r="A31648" t="s">
        <v>4</v>
      </c>
      <c r="B31648" s="4" t="s">
        <v>5</v>
      </c>
      <c r="C31648" s="4" t="s">
        <v>8</v>
      </c>
      <c r="D31648" s="4" t="s">
        <v>7</v>
      </c>
      <c r="E31648" s="4" t="s">
        <v>13</v>
      </c>
    </row>
    <row r="31649" spans="1:10">
      <c r="A31649" t="n">
        <v>266957</v>
      </c>
      <c r="B31649" s="27" t="n">
        <v>58</v>
      </c>
      <c r="C31649" s="7" t="n">
        <v>101</v>
      </c>
      <c r="D31649" s="7" t="n">
        <v>500</v>
      </c>
      <c r="E31649" s="7" t="n">
        <v>1</v>
      </c>
    </row>
    <row r="31650" spans="1:10">
      <c r="A31650" t="s">
        <v>4</v>
      </c>
      <c r="B31650" s="4" t="s">
        <v>5</v>
      </c>
      <c r="C31650" s="4" t="s">
        <v>8</v>
      </c>
      <c r="D31650" s="4" t="s">
        <v>7</v>
      </c>
    </row>
    <row r="31651" spans="1:10">
      <c r="A31651" t="n">
        <v>266965</v>
      </c>
      <c r="B31651" s="27" t="n">
        <v>58</v>
      </c>
      <c r="C31651" s="7" t="n">
        <v>254</v>
      </c>
      <c r="D31651" s="7" t="n">
        <v>0</v>
      </c>
    </row>
    <row r="31652" spans="1:10">
      <c r="A31652" t="s">
        <v>4</v>
      </c>
      <c r="B31652" s="4" t="s">
        <v>5</v>
      </c>
      <c r="C31652" s="4" t="s">
        <v>8</v>
      </c>
      <c r="D31652" s="4" t="s">
        <v>8</v>
      </c>
      <c r="E31652" s="4" t="s">
        <v>13</v>
      </c>
      <c r="F31652" s="4" t="s">
        <v>13</v>
      </c>
      <c r="G31652" s="4" t="s">
        <v>13</v>
      </c>
      <c r="H31652" s="4" t="s">
        <v>7</v>
      </c>
    </row>
    <row r="31653" spans="1:10">
      <c r="A31653" t="n">
        <v>266969</v>
      </c>
      <c r="B31653" s="31" t="n">
        <v>45</v>
      </c>
      <c r="C31653" s="7" t="n">
        <v>2</v>
      </c>
      <c r="D31653" s="7" t="n">
        <v>3</v>
      </c>
      <c r="E31653" s="7" t="n">
        <v>-5.21999979019165</v>
      </c>
      <c r="F31653" s="7" t="n">
        <v>3.07999992370605</v>
      </c>
      <c r="G31653" s="7" t="n">
        <v>32.7799987792969</v>
      </c>
      <c r="H31653" s="7" t="n">
        <v>0</v>
      </c>
    </row>
    <row r="31654" spans="1:10">
      <c r="A31654" t="s">
        <v>4</v>
      </c>
      <c r="B31654" s="4" t="s">
        <v>5</v>
      </c>
      <c r="C31654" s="4" t="s">
        <v>8</v>
      </c>
      <c r="D31654" s="4" t="s">
        <v>8</v>
      </c>
      <c r="E31654" s="4" t="s">
        <v>13</v>
      </c>
      <c r="F31654" s="4" t="s">
        <v>13</v>
      </c>
      <c r="G31654" s="4" t="s">
        <v>13</v>
      </c>
      <c r="H31654" s="4" t="s">
        <v>7</v>
      </c>
      <c r="I31654" s="4" t="s">
        <v>8</v>
      </c>
    </row>
    <row r="31655" spans="1:10">
      <c r="A31655" t="n">
        <v>266986</v>
      </c>
      <c r="B31655" s="31" t="n">
        <v>45</v>
      </c>
      <c r="C31655" s="7" t="n">
        <v>4</v>
      </c>
      <c r="D31655" s="7" t="n">
        <v>3</v>
      </c>
      <c r="E31655" s="7" t="n">
        <v>8.75</v>
      </c>
      <c r="F31655" s="7" t="n">
        <v>21.3099994659424</v>
      </c>
      <c r="G31655" s="7" t="n">
        <v>0</v>
      </c>
      <c r="H31655" s="7" t="n">
        <v>0</v>
      </c>
      <c r="I31655" s="7" t="n">
        <v>0</v>
      </c>
    </row>
    <row r="31656" spans="1:10">
      <c r="A31656" t="s">
        <v>4</v>
      </c>
      <c r="B31656" s="4" t="s">
        <v>5</v>
      </c>
      <c r="C31656" s="4" t="s">
        <v>8</v>
      </c>
      <c r="D31656" s="4" t="s">
        <v>8</v>
      </c>
      <c r="E31656" s="4" t="s">
        <v>13</v>
      </c>
      <c r="F31656" s="4" t="s">
        <v>7</v>
      </c>
    </row>
    <row r="31657" spans="1:10">
      <c r="A31657" t="n">
        <v>267004</v>
      </c>
      <c r="B31657" s="31" t="n">
        <v>45</v>
      </c>
      <c r="C31657" s="7" t="n">
        <v>5</v>
      </c>
      <c r="D31657" s="7" t="n">
        <v>3</v>
      </c>
      <c r="E31657" s="7" t="n">
        <v>4.40000009536743</v>
      </c>
      <c r="F31657" s="7" t="n">
        <v>0</v>
      </c>
    </row>
    <row r="31658" spans="1:10">
      <c r="A31658" t="s">
        <v>4</v>
      </c>
      <c r="B31658" s="4" t="s">
        <v>5</v>
      </c>
      <c r="C31658" s="4" t="s">
        <v>8</v>
      </c>
      <c r="D31658" s="4" t="s">
        <v>8</v>
      </c>
      <c r="E31658" s="4" t="s">
        <v>13</v>
      </c>
      <c r="F31658" s="4" t="s">
        <v>7</v>
      </c>
    </row>
    <row r="31659" spans="1:10">
      <c r="A31659" t="n">
        <v>267013</v>
      </c>
      <c r="B31659" s="31" t="n">
        <v>45</v>
      </c>
      <c r="C31659" s="7" t="n">
        <v>11</v>
      </c>
      <c r="D31659" s="7" t="n">
        <v>3</v>
      </c>
      <c r="E31659" s="7" t="n">
        <v>34</v>
      </c>
      <c r="F31659" s="7" t="n">
        <v>0</v>
      </c>
    </row>
    <row r="31660" spans="1:10">
      <c r="A31660" t="s">
        <v>4</v>
      </c>
      <c r="B31660" s="4" t="s">
        <v>5</v>
      </c>
      <c r="C31660" s="4" t="s">
        <v>8</v>
      </c>
      <c r="D31660" s="4" t="s">
        <v>7</v>
      </c>
    </row>
    <row r="31661" spans="1:10">
      <c r="A31661" t="n">
        <v>267022</v>
      </c>
      <c r="B31661" s="27" t="n">
        <v>58</v>
      </c>
      <c r="C31661" s="7" t="n">
        <v>255</v>
      </c>
      <c r="D31661" s="7" t="n">
        <v>0</v>
      </c>
    </row>
    <row r="31662" spans="1:10">
      <c r="A31662" t="s">
        <v>4</v>
      </c>
      <c r="B31662" s="4" t="s">
        <v>5</v>
      </c>
      <c r="C31662" s="4" t="s">
        <v>7</v>
      </c>
    </row>
    <row r="31663" spans="1:10">
      <c r="A31663" t="n">
        <v>267026</v>
      </c>
      <c r="B31663" s="25" t="n">
        <v>16</v>
      </c>
      <c r="C31663" s="7" t="n">
        <v>1000</v>
      </c>
    </row>
    <row r="31664" spans="1:10">
      <c r="A31664" t="s">
        <v>4</v>
      </c>
      <c r="B31664" s="4" t="s">
        <v>5</v>
      </c>
      <c r="C31664" s="4" t="s">
        <v>8</v>
      </c>
      <c r="D31664" s="4" t="s">
        <v>7</v>
      </c>
      <c r="E31664" s="4" t="s">
        <v>13</v>
      </c>
    </row>
    <row r="31665" spans="1:9">
      <c r="A31665" t="n">
        <v>267029</v>
      </c>
      <c r="B31665" s="27" t="n">
        <v>58</v>
      </c>
      <c r="C31665" s="7" t="n">
        <v>0</v>
      </c>
      <c r="D31665" s="7" t="n">
        <v>300</v>
      </c>
      <c r="E31665" s="7" t="n">
        <v>0.300000011920929</v>
      </c>
    </row>
    <row r="31666" spans="1:9">
      <c r="A31666" t="s">
        <v>4</v>
      </c>
      <c r="B31666" s="4" t="s">
        <v>5</v>
      </c>
      <c r="C31666" s="4" t="s">
        <v>8</v>
      </c>
      <c r="D31666" s="4" t="s">
        <v>7</v>
      </c>
    </row>
    <row r="31667" spans="1:9">
      <c r="A31667" t="n">
        <v>267037</v>
      </c>
      <c r="B31667" s="27" t="n">
        <v>58</v>
      </c>
      <c r="C31667" s="7" t="n">
        <v>255</v>
      </c>
      <c r="D31667" s="7" t="n">
        <v>0</v>
      </c>
    </row>
    <row r="31668" spans="1:9">
      <c r="A31668" t="s">
        <v>4</v>
      </c>
      <c r="B31668" s="4" t="s">
        <v>5</v>
      </c>
      <c r="C31668" s="4" t="s">
        <v>8</v>
      </c>
      <c r="D31668" s="4" t="s">
        <v>7</v>
      </c>
      <c r="E31668" s="4" t="s">
        <v>13</v>
      </c>
      <c r="F31668" s="4" t="s">
        <v>7</v>
      </c>
      <c r="G31668" s="4" t="s">
        <v>14</v>
      </c>
      <c r="H31668" s="4" t="s">
        <v>14</v>
      </c>
      <c r="I31668" s="4" t="s">
        <v>7</v>
      </c>
      <c r="J31668" s="4" t="s">
        <v>7</v>
      </c>
      <c r="K31668" s="4" t="s">
        <v>14</v>
      </c>
      <c r="L31668" s="4" t="s">
        <v>14</v>
      </c>
      <c r="M31668" s="4" t="s">
        <v>14</v>
      </c>
      <c r="N31668" s="4" t="s">
        <v>14</v>
      </c>
      <c r="O31668" s="4" t="s">
        <v>9</v>
      </c>
    </row>
    <row r="31669" spans="1:9">
      <c r="A31669" t="n">
        <v>267041</v>
      </c>
      <c r="B31669" s="16" t="n">
        <v>50</v>
      </c>
      <c r="C31669" s="7" t="n">
        <v>0</v>
      </c>
      <c r="D31669" s="7" t="n">
        <v>12105</v>
      </c>
      <c r="E31669" s="7" t="n">
        <v>1</v>
      </c>
      <c r="F31669" s="7" t="n">
        <v>0</v>
      </c>
      <c r="G31669" s="7" t="n">
        <v>0</v>
      </c>
      <c r="H31669" s="7" t="n">
        <v>0</v>
      </c>
      <c r="I31669" s="7" t="n">
        <v>0</v>
      </c>
      <c r="J31669" s="7" t="n">
        <v>65533</v>
      </c>
      <c r="K31669" s="7" t="n">
        <v>0</v>
      </c>
      <c r="L31669" s="7" t="n">
        <v>0</v>
      </c>
      <c r="M31669" s="7" t="n">
        <v>0</v>
      </c>
      <c r="N31669" s="7" t="n">
        <v>0</v>
      </c>
      <c r="O31669" s="7" t="s">
        <v>15</v>
      </c>
    </row>
    <row r="31670" spans="1:9">
      <c r="A31670" t="s">
        <v>4</v>
      </c>
      <c r="B31670" s="4" t="s">
        <v>5</v>
      </c>
      <c r="C31670" s="4" t="s">
        <v>8</v>
      </c>
      <c r="D31670" s="4" t="s">
        <v>7</v>
      </c>
      <c r="E31670" s="4" t="s">
        <v>7</v>
      </c>
      <c r="F31670" s="4" t="s">
        <v>7</v>
      </c>
      <c r="G31670" s="4" t="s">
        <v>7</v>
      </c>
      <c r="H31670" s="4" t="s">
        <v>8</v>
      </c>
    </row>
    <row r="31671" spans="1:9">
      <c r="A31671" t="n">
        <v>267080</v>
      </c>
      <c r="B31671" s="37" t="n">
        <v>25</v>
      </c>
      <c r="C31671" s="7" t="n">
        <v>5</v>
      </c>
      <c r="D31671" s="7" t="n">
        <v>65535</v>
      </c>
      <c r="E31671" s="7" t="n">
        <v>65535</v>
      </c>
      <c r="F31671" s="7" t="n">
        <v>65535</v>
      </c>
      <c r="G31671" s="7" t="n">
        <v>65535</v>
      </c>
      <c r="H31671" s="7" t="n">
        <v>0</v>
      </c>
    </row>
    <row r="31672" spans="1:9">
      <c r="A31672" t="s">
        <v>4</v>
      </c>
      <c r="B31672" s="4" t="s">
        <v>5</v>
      </c>
      <c r="C31672" s="4" t="s">
        <v>7</v>
      </c>
      <c r="D31672" s="4" t="s">
        <v>8</v>
      </c>
      <c r="E31672" s="4" t="s">
        <v>74</v>
      </c>
      <c r="F31672" s="4" t="s">
        <v>8</v>
      </c>
      <c r="G31672" s="4" t="s">
        <v>8</v>
      </c>
    </row>
    <row r="31673" spans="1:9">
      <c r="A31673" t="n">
        <v>267091</v>
      </c>
      <c r="B31673" s="44" t="n">
        <v>24</v>
      </c>
      <c r="C31673" s="7" t="n">
        <v>65533</v>
      </c>
      <c r="D31673" s="7" t="n">
        <v>11</v>
      </c>
      <c r="E31673" s="7" t="s">
        <v>1565</v>
      </c>
      <c r="F31673" s="7" t="n">
        <v>2</v>
      </c>
      <c r="G31673" s="7" t="n">
        <v>0</v>
      </c>
    </row>
    <row r="31674" spans="1:9">
      <c r="A31674" t="s">
        <v>4</v>
      </c>
      <c r="B31674" s="4" t="s">
        <v>5</v>
      </c>
    </row>
    <row r="31675" spans="1:9">
      <c r="A31675" t="n">
        <v>267128</v>
      </c>
      <c r="B31675" s="41" t="n">
        <v>28</v>
      </c>
    </row>
    <row r="31676" spans="1:9">
      <c r="A31676" t="s">
        <v>4</v>
      </c>
      <c r="B31676" s="4" t="s">
        <v>5</v>
      </c>
      <c r="C31676" s="4" t="s">
        <v>8</v>
      </c>
    </row>
    <row r="31677" spans="1:9">
      <c r="A31677" t="n">
        <v>267129</v>
      </c>
      <c r="B31677" s="45" t="n">
        <v>27</v>
      </c>
      <c r="C31677" s="7" t="n">
        <v>0</v>
      </c>
    </row>
    <row r="31678" spans="1:9">
      <c r="A31678" t="s">
        <v>4</v>
      </c>
      <c r="B31678" s="4" t="s">
        <v>5</v>
      </c>
      <c r="C31678" s="4" t="s">
        <v>8</v>
      </c>
    </row>
    <row r="31679" spans="1:9">
      <c r="A31679" t="n">
        <v>267131</v>
      </c>
      <c r="B31679" s="45" t="n">
        <v>27</v>
      </c>
      <c r="C31679" s="7" t="n">
        <v>1</v>
      </c>
    </row>
    <row r="31680" spans="1:9">
      <c r="A31680" t="s">
        <v>4</v>
      </c>
      <c r="B31680" s="4" t="s">
        <v>5</v>
      </c>
      <c r="C31680" s="4" t="s">
        <v>8</v>
      </c>
      <c r="D31680" s="4" t="s">
        <v>7</v>
      </c>
      <c r="E31680" s="4" t="s">
        <v>7</v>
      </c>
      <c r="F31680" s="4" t="s">
        <v>7</v>
      </c>
      <c r="G31680" s="4" t="s">
        <v>7</v>
      </c>
      <c r="H31680" s="4" t="s">
        <v>8</v>
      </c>
    </row>
    <row r="31681" spans="1:15">
      <c r="A31681" t="n">
        <v>267133</v>
      </c>
      <c r="B31681" s="37" t="n">
        <v>25</v>
      </c>
      <c r="C31681" s="7" t="n">
        <v>5</v>
      </c>
      <c r="D31681" s="7" t="n">
        <v>65535</v>
      </c>
      <c r="E31681" s="7" t="n">
        <v>500</v>
      </c>
      <c r="F31681" s="7" t="n">
        <v>800</v>
      </c>
      <c r="G31681" s="7" t="n">
        <v>140</v>
      </c>
      <c r="H31681" s="7" t="n">
        <v>0</v>
      </c>
    </row>
    <row r="31682" spans="1:15">
      <c r="A31682" t="s">
        <v>4</v>
      </c>
      <c r="B31682" s="4" t="s">
        <v>5</v>
      </c>
      <c r="C31682" s="4" t="s">
        <v>7</v>
      </c>
      <c r="D31682" s="4" t="s">
        <v>8</v>
      </c>
      <c r="E31682" s="4" t="s">
        <v>74</v>
      </c>
      <c r="F31682" s="4" t="s">
        <v>8</v>
      </c>
      <c r="G31682" s="4" t="s">
        <v>8</v>
      </c>
      <c r="H31682" s="4" t="s">
        <v>8</v>
      </c>
      <c r="I31682" s="4" t="s">
        <v>74</v>
      </c>
      <c r="J31682" s="4" t="s">
        <v>8</v>
      </c>
      <c r="K31682" s="4" t="s">
        <v>8</v>
      </c>
    </row>
    <row r="31683" spans="1:15">
      <c r="A31683" t="n">
        <v>267144</v>
      </c>
      <c r="B31683" s="44" t="n">
        <v>24</v>
      </c>
      <c r="C31683" s="7" t="n">
        <v>65533</v>
      </c>
      <c r="D31683" s="7" t="n">
        <v>11</v>
      </c>
      <c r="E31683" s="7" t="s">
        <v>1566</v>
      </c>
      <c r="F31683" s="7" t="n">
        <v>2</v>
      </c>
      <c r="G31683" s="7" t="n">
        <v>3</v>
      </c>
      <c r="H31683" s="7" t="n">
        <v>11</v>
      </c>
      <c r="I31683" s="7" t="s">
        <v>1567</v>
      </c>
      <c r="J31683" s="7" t="n">
        <v>2</v>
      </c>
      <c r="K31683" s="7" t="n">
        <v>0</v>
      </c>
    </row>
    <row r="31684" spans="1:15">
      <c r="A31684" t="s">
        <v>4</v>
      </c>
      <c r="B31684" s="4" t="s">
        <v>5</v>
      </c>
    </row>
    <row r="31685" spans="1:15">
      <c r="A31685" t="n">
        <v>267376</v>
      </c>
      <c r="B31685" s="41" t="n">
        <v>28</v>
      </c>
    </row>
    <row r="31686" spans="1:15">
      <c r="A31686" t="s">
        <v>4</v>
      </c>
      <c r="B31686" s="4" t="s">
        <v>5</v>
      </c>
      <c r="C31686" s="4" t="s">
        <v>8</v>
      </c>
    </row>
    <row r="31687" spans="1:15">
      <c r="A31687" t="n">
        <v>267377</v>
      </c>
      <c r="B31687" s="45" t="n">
        <v>27</v>
      </c>
      <c r="C31687" s="7" t="n">
        <v>0</v>
      </c>
    </row>
    <row r="31688" spans="1:15">
      <c r="A31688" t="s">
        <v>4</v>
      </c>
      <c r="B31688" s="4" t="s">
        <v>5</v>
      </c>
      <c r="C31688" s="4" t="s">
        <v>8</v>
      </c>
    </row>
    <row r="31689" spans="1:15">
      <c r="A31689" t="n">
        <v>267379</v>
      </c>
      <c r="B31689" s="45" t="n">
        <v>27</v>
      </c>
      <c r="C31689" s="7" t="n">
        <v>1</v>
      </c>
    </row>
    <row r="31690" spans="1:15">
      <c r="A31690" t="s">
        <v>4</v>
      </c>
      <c r="B31690" s="4" t="s">
        <v>5</v>
      </c>
      <c r="C31690" s="4" t="s">
        <v>8</v>
      </c>
      <c r="D31690" s="4" t="s">
        <v>7</v>
      </c>
      <c r="E31690" s="4" t="s">
        <v>7</v>
      </c>
      <c r="F31690" s="4" t="s">
        <v>7</v>
      </c>
      <c r="G31690" s="4" t="s">
        <v>7</v>
      </c>
      <c r="H31690" s="4" t="s">
        <v>8</v>
      </c>
    </row>
    <row r="31691" spans="1:15">
      <c r="A31691" t="n">
        <v>267381</v>
      </c>
      <c r="B31691" s="37" t="n">
        <v>25</v>
      </c>
      <c r="C31691" s="7" t="n">
        <v>5</v>
      </c>
      <c r="D31691" s="7" t="n">
        <v>65535</v>
      </c>
      <c r="E31691" s="7" t="n">
        <v>65535</v>
      </c>
      <c r="F31691" s="7" t="n">
        <v>65535</v>
      </c>
      <c r="G31691" s="7" t="n">
        <v>65535</v>
      </c>
      <c r="H31691" s="7" t="n">
        <v>0</v>
      </c>
    </row>
    <row r="31692" spans="1:15">
      <c r="A31692" t="s">
        <v>4</v>
      </c>
      <c r="B31692" s="4" t="s">
        <v>5</v>
      </c>
      <c r="C31692" s="4" t="s">
        <v>7</v>
      </c>
    </row>
    <row r="31693" spans="1:15">
      <c r="A31693" t="n">
        <v>267392</v>
      </c>
      <c r="B31693" s="25" t="n">
        <v>16</v>
      </c>
      <c r="C31693" s="7" t="n">
        <v>500</v>
      </c>
    </row>
    <row r="31694" spans="1:15">
      <c r="A31694" t="s">
        <v>4</v>
      </c>
      <c r="B31694" s="4" t="s">
        <v>5</v>
      </c>
      <c r="C31694" s="4" t="s">
        <v>8</v>
      </c>
      <c r="D31694" s="4" t="s">
        <v>7</v>
      </c>
      <c r="E31694" s="4" t="s">
        <v>13</v>
      </c>
      <c r="F31694" s="4" t="s">
        <v>7</v>
      </c>
      <c r="G31694" s="4" t="s">
        <v>14</v>
      </c>
      <c r="H31694" s="4" t="s">
        <v>14</v>
      </c>
      <c r="I31694" s="4" t="s">
        <v>7</v>
      </c>
      <c r="J31694" s="4" t="s">
        <v>7</v>
      </c>
      <c r="K31694" s="4" t="s">
        <v>14</v>
      </c>
      <c r="L31694" s="4" t="s">
        <v>14</v>
      </c>
      <c r="M31694" s="4" t="s">
        <v>14</v>
      </c>
      <c r="N31694" s="4" t="s">
        <v>14</v>
      </c>
      <c r="O31694" s="4" t="s">
        <v>9</v>
      </c>
    </row>
    <row r="31695" spans="1:15">
      <c r="A31695" t="n">
        <v>267395</v>
      </c>
      <c r="B31695" s="16" t="n">
        <v>50</v>
      </c>
      <c r="C31695" s="7" t="n">
        <v>0</v>
      </c>
      <c r="D31695" s="7" t="n">
        <v>12105</v>
      </c>
      <c r="E31695" s="7" t="n">
        <v>1</v>
      </c>
      <c r="F31695" s="7" t="n">
        <v>0</v>
      </c>
      <c r="G31695" s="7" t="n">
        <v>0</v>
      </c>
      <c r="H31695" s="7" t="n">
        <v>0</v>
      </c>
      <c r="I31695" s="7" t="n">
        <v>0</v>
      </c>
      <c r="J31695" s="7" t="n">
        <v>65533</v>
      </c>
      <c r="K31695" s="7" t="n">
        <v>0</v>
      </c>
      <c r="L31695" s="7" t="n">
        <v>0</v>
      </c>
      <c r="M31695" s="7" t="n">
        <v>0</v>
      </c>
      <c r="N31695" s="7" t="n">
        <v>0</v>
      </c>
      <c r="O31695" s="7" t="s">
        <v>15</v>
      </c>
    </row>
    <row r="31696" spans="1:15">
      <c r="A31696" t="s">
        <v>4</v>
      </c>
      <c r="B31696" s="4" t="s">
        <v>5</v>
      </c>
      <c r="C31696" s="4" t="s">
        <v>8</v>
      </c>
      <c r="D31696" s="4" t="s">
        <v>7</v>
      </c>
      <c r="E31696" s="4" t="s">
        <v>7</v>
      </c>
      <c r="F31696" s="4" t="s">
        <v>7</v>
      </c>
      <c r="G31696" s="4" t="s">
        <v>7</v>
      </c>
      <c r="H31696" s="4" t="s">
        <v>8</v>
      </c>
    </row>
    <row r="31697" spans="1:15">
      <c r="A31697" t="n">
        <v>267434</v>
      </c>
      <c r="B31697" s="37" t="n">
        <v>25</v>
      </c>
      <c r="C31697" s="7" t="n">
        <v>5</v>
      </c>
      <c r="D31697" s="7" t="n">
        <v>65535</v>
      </c>
      <c r="E31697" s="7" t="n">
        <v>65535</v>
      </c>
      <c r="F31697" s="7" t="n">
        <v>65535</v>
      </c>
      <c r="G31697" s="7" t="n">
        <v>65535</v>
      </c>
      <c r="H31697" s="7" t="n">
        <v>0</v>
      </c>
    </row>
    <row r="31698" spans="1:15">
      <c r="A31698" t="s">
        <v>4</v>
      </c>
      <c r="B31698" s="4" t="s">
        <v>5</v>
      </c>
      <c r="C31698" s="4" t="s">
        <v>7</v>
      </c>
      <c r="D31698" s="4" t="s">
        <v>8</v>
      </c>
      <c r="E31698" s="4" t="s">
        <v>74</v>
      </c>
      <c r="F31698" s="4" t="s">
        <v>8</v>
      </c>
      <c r="G31698" s="4" t="s">
        <v>8</v>
      </c>
    </row>
    <row r="31699" spans="1:15">
      <c r="A31699" t="n">
        <v>267445</v>
      </c>
      <c r="B31699" s="44" t="n">
        <v>24</v>
      </c>
      <c r="C31699" s="7" t="n">
        <v>65533</v>
      </c>
      <c r="D31699" s="7" t="n">
        <v>11</v>
      </c>
      <c r="E31699" s="7" t="s">
        <v>1568</v>
      </c>
      <c r="F31699" s="7" t="n">
        <v>2</v>
      </c>
      <c r="G31699" s="7" t="n">
        <v>0</v>
      </c>
    </row>
    <row r="31700" spans="1:15">
      <c r="A31700" t="s">
        <v>4</v>
      </c>
      <c r="B31700" s="4" t="s">
        <v>5</v>
      </c>
    </row>
    <row r="31701" spans="1:15">
      <c r="A31701" t="n">
        <v>267481</v>
      </c>
      <c r="B31701" s="41" t="n">
        <v>28</v>
      </c>
    </row>
    <row r="31702" spans="1:15">
      <c r="A31702" t="s">
        <v>4</v>
      </c>
      <c r="B31702" s="4" t="s">
        <v>5</v>
      </c>
      <c r="C31702" s="4" t="s">
        <v>8</v>
      </c>
    </row>
    <row r="31703" spans="1:15">
      <c r="A31703" t="n">
        <v>267482</v>
      </c>
      <c r="B31703" s="45" t="n">
        <v>27</v>
      </c>
      <c r="C31703" s="7" t="n">
        <v>0</v>
      </c>
    </row>
    <row r="31704" spans="1:15">
      <c r="A31704" t="s">
        <v>4</v>
      </c>
      <c r="B31704" s="4" t="s">
        <v>5</v>
      </c>
      <c r="C31704" s="4" t="s">
        <v>8</v>
      </c>
    </row>
    <row r="31705" spans="1:15">
      <c r="A31705" t="n">
        <v>267484</v>
      </c>
      <c r="B31705" s="45" t="n">
        <v>27</v>
      </c>
      <c r="C31705" s="7" t="n">
        <v>1</v>
      </c>
    </row>
    <row r="31706" spans="1:15">
      <c r="A31706" t="s">
        <v>4</v>
      </c>
      <c r="B31706" s="4" t="s">
        <v>5</v>
      </c>
      <c r="C31706" s="4" t="s">
        <v>8</v>
      </c>
      <c r="D31706" s="4" t="s">
        <v>7</v>
      </c>
      <c r="E31706" s="4" t="s">
        <v>7</v>
      </c>
      <c r="F31706" s="4" t="s">
        <v>7</v>
      </c>
      <c r="G31706" s="4" t="s">
        <v>7</v>
      </c>
      <c r="H31706" s="4" t="s">
        <v>8</v>
      </c>
    </row>
    <row r="31707" spans="1:15">
      <c r="A31707" t="n">
        <v>267486</v>
      </c>
      <c r="B31707" s="37" t="n">
        <v>25</v>
      </c>
      <c r="C31707" s="7" t="n">
        <v>5</v>
      </c>
      <c r="D31707" s="7" t="n">
        <v>65535</v>
      </c>
      <c r="E31707" s="7" t="n">
        <v>500</v>
      </c>
      <c r="F31707" s="7" t="n">
        <v>800</v>
      </c>
      <c r="G31707" s="7" t="n">
        <v>140</v>
      </c>
      <c r="H31707" s="7" t="n">
        <v>0</v>
      </c>
    </row>
    <row r="31708" spans="1:15">
      <c r="A31708" t="s">
        <v>4</v>
      </c>
      <c r="B31708" s="4" t="s">
        <v>5</v>
      </c>
      <c r="C31708" s="4" t="s">
        <v>7</v>
      </c>
      <c r="D31708" s="4" t="s">
        <v>8</v>
      </c>
      <c r="E31708" s="4" t="s">
        <v>74</v>
      </c>
      <c r="F31708" s="4" t="s">
        <v>8</v>
      </c>
      <c r="G31708" s="4" t="s">
        <v>8</v>
      </c>
      <c r="H31708" s="4" t="s">
        <v>8</v>
      </c>
      <c r="I31708" s="4" t="s">
        <v>74</v>
      </c>
      <c r="J31708" s="4" t="s">
        <v>8</v>
      </c>
      <c r="K31708" s="4" t="s">
        <v>8</v>
      </c>
    </row>
    <row r="31709" spans="1:15">
      <c r="A31709" t="n">
        <v>267497</v>
      </c>
      <c r="B31709" s="44" t="n">
        <v>24</v>
      </c>
      <c r="C31709" s="7" t="n">
        <v>65533</v>
      </c>
      <c r="D31709" s="7" t="n">
        <v>11</v>
      </c>
      <c r="E31709" s="7" t="s">
        <v>1569</v>
      </c>
      <c r="F31709" s="7" t="n">
        <v>2</v>
      </c>
      <c r="G31709" s="7" t="n">
        <v>3</v>
      </c>
      <c r="H31709" s="7" t="n">
        <v>11</v>
      </c>
      <c r="I31709" s="7" t="s">
        <v>1570</v>
      </c>
      <c r="J31709" s="7" t="n">
        <v>2</v>
      </c>
      <c r="K31709" s="7" t="n">
        <v>0</v>
      </c>
    </row>
    <row r="31710" spans="1:15">
      <c r="A31710" t="s">
        <v>4</v>
      </c>
      <c r="B31710" s="4" t="s">
        <v>5</v>
      </c>
    </row>
    <row r="31711" spans="1:15">
      <c r="A31711" t="n">
        <v>267732</v>
      </c>
      <c r="B31711" s="41" t="n">
        <v>28</v>
      </c>
    </row>
    <row r="31712" spans="1:15">
      <c r="A31712" t="s">
        <v>4</v>
      </c>
      <c r="B31712" s="4" t="s">
        <v>5</v>
      </c>
      <c r="C31712" s="4" t="s">
        <v>8</v>
      </c>
    </row>
    <row r="31713" spans="1:11">
      <c r="A31713" t="n">
        <v>267733</v>
      </c>
      <c r="B31713" s="45" t="n">
        <v>27</v>
      </c>
      <c r="C31713" s="7" t="n">
        <v>0</v>
      </c>
    </row>
    <row r="31714" spans="1:11">
      <c r="A31714" t="s">
        <v>4</v>
      </c>
      <c r="B31714" s="4" t="s">
        <v>5</v>
      </c>
      <c r="C31714" s="4" t="s">
        <v>8</v>
      </c>
    </row>
    <row r="31715" spans="1:11">
      <c r="A31715" t="n">
        <v>267735</v>
      </c>
      <c r="B31715" s="45" t="n">
        <v>27</v>
      </c>
      <c r="C31715" s="7" t="n">
        <v>1</v>
      </c>
    </row>
    <row r="31716" spans="1:11">
      <c r="A31716" t="s">
        <v>4</v>
      </c>
      <c r="B31716" s="4" t="s">
        <v>5</v>
      </c>
      <c r="C31716" s="4" t="s">
        <v>8</v>
      </c>
      <c r="D31716" s="4" t="s">
        <v>7</v>
      </c>
      <c r="E31716" s="4" t="s">
        <v>7</v>
      </c>
      <c r="F31716" s="4" t="s">
        <v>7</v>
      </c>
      <c r="G31716" s="4" t="s">
        <v>7</v>
      </c>
      <c r="H31716" s="4" t="s">
        <v>8</v>
      </c>
    </row>
    <row r="31717" spans="1:11">
      <c r="A31717" t="n">
        <v>267737</v>
      </c>
      <c r="B31717" s="37" t="n">
        <v>25</v>
      </c>
      <c r="C31717" s="7" t="n">
        <v>5</v>
      </c>
      <c r="D31717" s="7" t="n">
        <v>65535</v>
      </c>
      <c r="E31717" s="7" t="n">
        <v>65535</v>
      </c>
      <c r="F31717" s="7" t="n">
        <v>65535</v>
      </c>
      <c r="G31717" s="7" t="n">
        <v>65535</v>
      </c>
      <c r="H31717" s="7" t="n">
        <v>0</v>
      </c>
    </row>
    <row r="31718" spans="1:11">
      <c r="A31718" t="s">
        <v>4</v>
      </c>
      <c r="B31718" s="4" t="s">
        <v>5</v>
      </c>
      <c r="C31718" s="4" t="s">
        <v>7</v>
      </c>
    </row>
    <row r="31719" spans="1:11">
      <c r="A31719" t="n">
        <v>267748</v>
      </c>
      <c r="B31719" s="25" t="n">
        <v>16</v>
      </c>
      <c r="C31719" s="7" t="n">
        <v>500</v>
      </c>
    </row>
    <row r="31720" spans="1:11">
      <c r="A31720" t="s">
        <v>4</v>
      </c>
      <c r="B31720" s="4" t="s">
        <v>5</v>
      </c>
      <c r="C31720" s="4" t="s">
        <v>8</v>
      </c>
      <c r="D31720" s="4" t="s">
        <v>7</v>
      </c>
      <c r="E31720" s="4" t="s">
        <v>13</v>
      </c>
    </row>
    <row r="31721" spans="1:11">
      <c r="A31721" t="n">
        <v>267751</v>
      </c>
      <c r="B31721" s="27" t="n">
        <v>58</v>
      </c>
      <c r="C31721" s="7" t="n">
        <v>100</v>
      </c>
      <c r="D31721" s="7" t="n">
        <v>300</v>
      </c>
      <c r="E31721" s="7" t="n">
        <v>0.300000011920929</v>
      </c>
    </row>
    <row r="31722" spans="1:11">
      <c r="A31722" t="s">
        <v>4</v>
      </c>
      <c r="B31722" s="4" t="s">
        <v>5</v>
      </c>
      <c r="C31722" s="4" t="s">
        <v>8</v>
      </c>
      <c r="D31722" s="4" t="s">
        <v>7</v>
      </c>
    </row>
    <row r="31723" spans="1:11">
      <c r="A31723" t="n">
        <v>267759</v>
      </c>
      <c r="B31723" s="27" t="n">
        <v>58</v>
      </c>
      <c r="C31723" s="7" t="n">
        <v>255</v>
      </c>
      <c r="D31723" s="7" t="n">
        <v>0</v>
      </c>
    </row>
    <row r="31724" spans="1:11">
      <c r="A31724" t="s">
        <v>4</v>
      </c>
      <c r="B31724" s="4" t="s">
        <v>5</v>
      </c>
      <c r="C31724" s="4" t="s">
        <v>8</v>
      </c>
      <c r="D31724" s="4" t="s">
        <v>7</v>
      </c>
      <c r="E31724" s="4" t="s">
        <v>13</v>
      </c>
    </row>
    <row r="31725" spans="1:11">
      <c r="A31725" t="n">
        <v>267763</v>
      </c>
      <c r="B31725" s="27" t="n">
        <v>58</v>
      </c>
      <c r="C31725" s="7" t="n">
        <v>0</v>
      </c>
      <c r="D31725" s="7" t="n">
        <v>1000</v>
      </c>
      <c r="E31725" s="7" t="n">
        <v>1</v>
      </c>
    </row>
    <row r="31726" spans="1:11">
      <c r="A31726" t="s">
        <v>4</v>
      </c>
      <c r="B31726" s="4" t="s">
        <v>5</v>
      </c>
      <c r="C31726" s="4" t="s">
        <v>8</v>
      </c>
      <c r="D31726" s="4" t="s">
        <v>7</v>
      </c>
    </row>
    <row r="31727" spans="1:11">
      <c r="A31727" t="n">
        <v>267771</v>
      </c>
      <c r="B31727" s="27" t="n">
        <v>58</v>
      </c>
      <c r="C31727" s="7" t="n">
        <v>255</v>
      </c>
      <c r="D31727" s="7" t="n">
        <v>0</v>
      </c>
    </row>
    <row r="31728" spans="1:11">
      <c r="A31728" t="s">
        <v>4</v>
      </c>
      <c r="B31728" s="4" t="s">
        <v>5</v>
      </c>
      <c r="C31728" s="4" t="s">
        <v>8</v>
      </c>
    </row>
    <row r="31729" spans="1:8">
      <c r="A31729" t="n">
        <v>267775</v>
      </c>
      <c r="B31729" s="82" t="n">
        <v>78</v>
      </c>
      <c r="C31729" s="7" t="n">
        <v>255</v>
      </c>
    </row>
    <row r="31730" spans="1:8">
      <c r="A31730" t="s">
        <v>4</v>
      </c>
      <c r="B31730" s="4" t="s">
        <v>5</v>
      </c>
      <c r="C31730" s="4" t="s">
        <v>7</v>
      </c>
    </row>
    <row r="31731" spans="1:8">
      <c r="A31731" t="n">
        <v>267777</v>
      </c>
      <c r="B31731" s="6" t="n">
        <v>12</v>
      </c>
      <c r="C31731" s="7" t="n">
        <v>9607</v>
      </c>
    </row>
    <row r="31732" spans="1:8">
      <c r="A31732" t="s">
        <v>4</v>
      </c>
      <c r="B31732" s="4" t="s">
        <v>5</v>
      </c>
      <c r="C31732" s="4" t="s">
        <v>7</v>
      </c>
      <c r="D31732" s="4" t="s">
        <v>8</v>
      </c>
      <c r="E31732" s="4" t="s">
        <v>8</v>
      </c>
    </row>
    <row r="31733" spans="1:8">
      <c r="A31733" t="n">
        <v>267780</v>
      </c>
      <c r="B31733" s="48" t="n">
        <v>104</v>
      </c>
      <c r="C31733" s="7" t="n">
        <v>200</v>
      </c>
      <c r="D31733" s="7" t="n">
        <v>3</v>
      </c>
      <c r="E31733" s="7" t="n">
        <v>1</v>
      </c>
    </row>
    <row r="31734" spans="1:8">
      <c r="A31734" t="s">
        <v>4</v>
      </c>
      <c r="B31734" s="4" t="s">
        <v>5</v>
      </c>
    </row>
    <row r="31735" spans="1:8">
      <c r="A31735" t="n">
        <v>267785</v>
      </c>
      <c r="B31735" s="5" t="n">
        <v>1</v>
      </c>
    </row>
    <row r="31736" spans="1:8">
      <c r="A31736" t="s">
        <v>4</v>
      </c>
      <c r="B31736" s="4" t="s">
        <v>5</v>
      </c>
      <c r="C31736" s="4" t="s">
        <v>7</v>
      </c>
      <c r="D31736" s="4" t="s">
        <v>8</v>
      </c>
      <c r="E31736" s="4" t="s">
        <v>8</v>
      </c>
    </row>
    <row r="31737" spans="1:8">
      <c r="A31737" t="n">
        <v>267786</v>
      </c>
      <c r="B31737" s="48" t="n">
        <v>104</v>
      </c>
      <c r="C31737" s="7" t="n">
        <v>201</v>
      </c>
      <c r="D31737" s="7" t="n">
        <v>3</v>
      </c>
      <c r="E31737" s="7" t="n">
        <v>1</v>
      </c>
    </row>
    <row r="31738" spans="1:8">
      <c r="A31738" t="s">
        <v>4</v>
      </c>
      <c r="B31738" s="4" t="s">
        <v>5</v>
      </c>
    </row>
    <row r="31739" spans="1:8">
      <c r="A31739" t="n">
        <v>267791</v>
      </c>
      <c r="B31739" s="5" t="n">
        <v>1</v>
      </c>
    </row>
    <row r="31740" spans="1:8">
      <c r="A31740" t="s">
        <v>4</v>
      </c>
      <c r="B31740" s="4" t="s">
        <v>5</v>
      </c>
      <c r="C31740" s="4" t="s">
        <v>7</v>
      </c>
      <c r="D31740" s="4" t="s">
        <v>8</v>
      </c>
      <c r="E31740" s="4" t="s">
        <v>8</v>
      </c>
    </row>
    <row r="31741" spans="1:8">
      <c r="A31741" t="n">
        <v>267792</v>
      </c>
      <c r="B31741" s="48" t="n">
        <v>104</v>
      </c>
      <c r="C31741" s="7" t="n">
        <v>202</v>
      </c>
      <c r="D31741" s="7" t="n">
        <v>3</v>
      </c>
      <c r="E31741" s="7" t="n">
        <v>1</v>
      </c>
    </row>
    <row r="31742" spans="1:8">
      <c r="A31742" t="s">
        <v>4</v>
      </c>
      <c r="B31742" s="4" t="s">
        <v>5</v>
      </c>
    </row>
    <row r="31743" spans="1:8">
      <c r="A31743" t="n">
        <v>267797</v>
      </c>
      <c r="B31743" s="5" t="n">
        <v>1</v>
      </c>
    </row>
    <row r="31744" spans="1:8">
      <c r="A31744" t="s">
        <v>4</v>
      </c>
      <c r="B31744" s="4" t="s">
        <v>5</v>
      </c>
      <c r="C31744" s="4" t="s">
        <v>7</v>
      </c>
      <c r="D31744" s="4" t="s">
        <v>8</v>
      </c>
      <c r="E31744" s="4" t="s">
        <v>8</v>
      </c>
    </row>
    <row r="31745" spans="1:5">
      <c r="A31745" t="n">
        <v>267798</v>
      </c>
      <c r="B31745" s="48" t="n">
        <v>104</v>
      </c>
      <c r="C31745" s="7" t="n">
        <v>203</v>
      </c>
      <c r="D31745" s="7" t="n">
        <v>3</v>
      </c>
      <c r="E31745" s="7" t="n">
        <v>1</v>
      </c>
    </row>
    <row r="31746" spans="1:5">
      <c r="A31746" t="s">
        <v>4</v>
      </c>
      <c r="B31746" s="4" t="s">
        <v>5</v>
      </c>
    </row>
    <row r="31747" spans="1:5">
      <c r="A31747" t="n">
        <v>267803</v>
      </c>
      <c r="B31747" s="5" t="n">
        <v>1</v>
      </c>
    </row>
    <row r="31748" spans="1:5">
      <c r="A31748" t="s">
        <v>4</v>
      </c>
      <c r="B31748" s="4" t="s">
        <v>5</v>
      </c>
      <c r="C31748" s="4" t="s">
        <v>7</v>
      </c>
      <c r="D31748" s="4" t="s">
        <v>8</v>
      </c>
      <c r="E31748" s="4" t="s">
        <v>8</v>
      </c>
    </row>
    <row r="31749" spans="1:5">
      <c r="A31749" t="n">
        <v>267804</v>
      </c>
      <c r="B31749" s="48" t="n">
        <v>104</v>
      </c>
      <c r="C31749" s="7" t="n">
        <v>204</v>
      </c>
      <c r="D31749" s="7" t="n">
        <v>3</v>
      </c>
      <c r="E31749" s="7" t="n">
        <v>1</v>
      </c>
    </row>
    <row r="31750" spans="1:5">
      <c r="A31750" t="s">
        <v>4</v>
      </c>
      <c r="B31750" s="4" t="s">
        <v>5</v>
      </c>
    </row>
    <row r="31751" spans="1:5">
      <c r="A31751" t="n">
        <v>267809</v>
      </c>
      <c r="B31751" s="5" t="n">
        <v>1</v>
      </c>
    </row>
    <row r="31752" spans="1:5">
      <c r="A31752" t="s">
        <v>4</v>
      </c>
      <c r="B31752" s="4" t="s">
        <v>5</v>
      </c>
      <c r="C31752" s="4" t="s">
        <v>7</v>
      </c>
      <c r="D31752" s="4" t="s">
        <v>8</v>
      </c>
      <c r="E31752" s="4" t="s">
        <v>8</v>
      </c>
    </row>
    <row r="31753" spans="1:5">
      <c r="A31753" t="n">
        <v>267810</v>
      </c>
      <c r="B31753" s="48" t="n">
        <v>104</v>
      </c>
      <c r="C31753" s="7" t="n">
        <v>205</v>
      </c>
      <c r="D31753" s="7" t="n">
        <v>3</v>
      </c>
      <c r="E31753" s="7" t="n">
        <v>1</v>
      </c>
    </row>
    <row r="31754" spans="1:5">
      <c r="A31754" t="s">
        <v>4</v>
      </c>
      <c r="B31754" s="4" t="s">
        <v>5</v>
      </c>
    </row>
    <row r="31755" spans="1:5">
      <c r="A31755" t="n">
        <v>267815</v>
      </c>
      <c r="B31755" s="5" t="n">
        <v>1</v>
      </c>
    </row>
    <row r="31756" spans="1:5">
      <c r="A31756" t="s">
        <v>4</v>
      </c>
      <c r="B31756" s="4" t="s">
        <v>5</v>
      </c>
      <c r="C31756" s="4" t="s">
        <v>7</v>
      </c>
      <c r="D31756" s="4" t="s">
        <v>8</v>
      </c>
      <c r="E31756" s="4" t="s">
        <v>8</v>
      </c>
    </row>
    <row r="31757" spans="1:5">
      <c r="A31757" t="n">
        <v>267816</v>
      </c>
      <c r="B31757" s="48" t="n">
        <v>104</v>
      </c>
      <c r="C31757" s="7" t="n">
        <v>206</v>
      </c>
      <c r="D31757" s="7" t="n">
        <v>3</v>
      </c>
      <c r="E31757" s="7" t="n">
        <v>1</v>
      </c>
    </row>
    <row r="31758" spans="1:5">
      <c r="A31758" t="s">
        <v>4</v>
      </c>
      <c r="B31758" s="4" t="s">
        <v>5</v>
      </c>
    </row>
    <row r="31759" spans="1:5">
      <c r="A31759" t="n">
        <v>267821</v>
      </c>
      <c r="B31759" s="5" t="n">
        <v>1</v>
      </c>
    </row>
    <row r="31760" spans="1:5">
      <c r="A31760" t="s">
        <v>4</v>
      </c>
      <c r="B31760" s="4" t="s">
        <v>5</v>
      </c>
      <c r="C31760" s="4" t="s">
        <v>7</v>
      </c>
      <c r="D31760" s="4" t="s">
        <v>8</v>
      </c>
      <c r="E31760" s="4" t="s">
        <v>8</v>
      </c>
    </row>
    <row r="31761" spans="1:5">
      <c r="A31761" t="n">
        <v>267822</v>
      </c>
      <c r="B31761" s="48" t="n">
        <v>104</v>
      </c>
      <c r="C31761" s="7" t="n">
        <v>207</v>
      </c>
      <c r="D31761" s="7" t="n">
        <v>3</v>
      </c>
      <c r="E31761" s="7" t="n">
        <v>1</v>
      </c>
    </row>
    <row r="31762" spans="1:5">
      <c r="A31762" t="s">
        <v>4</v>
      </c>
      <c r="B31762" s="4" t="s">
        <v>5</v>
      </c>
    </row>
    <row r="31763" spans="1:5">
      <c r="A31763" t="n">
        <v>267827</v>
      </c>
      <c r="B31763" s="5" t="n">
        <v>1</v>
      </c>
    </row>
    <row r="31764" spans="1:5">
      <c r="A31764" t="s">
        <v>4</v>
      </c>
      <c r="B31764" s="4" t="s">
        <v>5</v>
      </c>
      <c r="C31764" s="4" t="s">
        <v>7</v>
      </c>
      <c r="D31764" s="4" t="s">
        <v>8</v>
      </c>
      <c r="E31764" s="4" t="s">
        <v>8</v>
      </c>
    </row>
    <row r="31765" spans="1:5">
      <c r="A31765" t="n">
        <v>267828</v>
      </c>
      <c r="B31765" s="48" t="n">
        <v>104</v>
      </c>
      <c r="C31765" s="7" t="n">
        <v>208</v>
      </c>
      <c r="D31765" s="7" t="n">
        <v>3</v>
      </c>
      <c r="E31765" s="7" t="n">
        <v>1</v>
      </c>
    </row>
    <row r="31766" spans="1:5">
      <c r="A31766" t="s">
        <v>4</v>
      </c>
      <c r="B31766" s="4" t="s">
        <v>5</v>
      </c>
    </row>
    <row r="31767" spans="1:5">
      <c r="A31767" t="n">
        <v>267833</v>
      </c>
      <c r="B31767" s="5" t="n">
        <v>1</v>
      </c>
    </row>
    <row r="31768" spans="1:5">
      <c r="A31768" t="s">
        <v>4</v>
      </c>
      <c r="B31768" s="4" t="s">
        <v>5</v>
      </c>
      <c r="C31768" s="4" t="s">
        <v>7</v>
      </c>
      <c r="D31768" s="4" t="s">
        <v>8</v>
      </c>
      <c r="E31768" s="4" t="s">
        <v>8</v>
      </c>
    </row>
    <row r="31769" spans="1:5">
      <c r="A31769" t="n">
        <v>267834</v>
      </c>
      <c r="B31769" s="48" t="n">
        <v>104</v>
      </c>
      <c r="C31769" s="7" t="n">
        <v>209</v>
      </c>
      <c r="D31769" s="7" t="n">
        <v>3</v>
      </c>
      <c r="E31769" s="7" t="n">
        <v>1</v>
      </c>
    </row>
    <row r="31770" spans="1:5">
      <c r="A31770" t="s">
        <v>4</v>
      </c>
      <c r="B31770" s="4" t="s">
        <v>5</v>
      </c>
    </row>
    <row r="31771" spans="1:5">
      <c r="A31771" t="n">
        <v>267839</v>
      </c>
      <c r="B31771" s="5" t="n">
        <v>1</v>
      </c>
    </row>
    <row r="31772" spans="1:5">
      <c r="A31772" t="s">
        <v>4</v>
      </c>
      <c r="B31772" s="4" t="s">
        <v>5</v>
      </c>
      <c r="C31772" s="4" t="s">
        <v>7</v>
      </c>
      <c r="D31772" s="4" t="s">
        <v>8</v>
      </c>
      <c r="E31772" s="4" t="s">
        <v>8</v>
      </c>
    </row>
    <row r="31773" spans="1:5">
      <c r="A31773" t="n">
        <v>267840</v>
      </c>
      <c r="B31773" s="48" t="n">
        <v>104</v>
      </c>
      <c r="C31773" s="7" t="n">
        <v>210</v>
      </c>
      <c r="D31773" s="7" t="n">
        <v>3</v>
      </c>
      <c r="E31773" s="7" t="n">
        <v>1</v>
      </c>
    </row>
    <row r="31774" spans="1:5">
      <c r="A31774" t="s">
        <v>4</v>
      </c>
      <c r="B31774" s="4" t="s">
        <v>5</v>
      </c>
    </row>
    <row r="31775" spans="1:5">
      <c r="A31775" t="n">
        <v>267845</v>
      </c>
      <c r="B31775" s="5" t="n">
        <v>1</v>
      </c>
    </row>
    <row r="31776" spans="1:5">
      <c r="A31776" t="s">
        <v>4</v>
      </c>
      <c r="B31776" s="4" t="s">
        <v>5</v>
      </c>
      <c r="C31776" s="4" t="s">
        <v>7</v>
      </c>
      <c r="D31776" s="4" t="s">
        <v>8</v>
      </c>
      <c r="E31776" s="4" t="s">
        <v>8</v>
      </c>
    </row>
    <row r="31777" spans="1:5">
      <c r="A31777" t="n">
        <v>267846</v>
      </c>
      <c r="B31777" s="48" t="n">
        <v>104</v>
      </c>
      <c r="C31777" s="7" t="n">
        <v>211</v>
      </c>
      <c r="D31777" s="7" t="n">
        <v>3</v>
      </c>
      <c r="E31777" s="7" t="n">
        <v>1</v>
      </c>
    </row>
    <row r="31778" spans="1:5">
      <c r="A31778" t="s">
        <v>4</v>
      </c>
      <c r="B31778" s="4" t="s">
        <v>5</v>
      </c>
    </row>
    <row r="31779" spans="1:5">
      <c r="A31779" t="n">
        <v>267851</v>
      </c>
      <c r="B31779" s="5" t="n">
        <v>1</v>
      </c>
    </row>
    <row r="31780" spans="1:5">
      <c r="A31780" t="s">
        <v>4</v>
      </c>
      <c r="B31780" s="4" t="s">
        <v>5</v>
      </c>
      <c r="C31780" s="4" t="s">
        <v>7</v>
      </c>
      <c r="D31780" s="4" t="s">
        <v>8</v>
      </c>
      <c r="E31780" s="4" t="s">
        <v>8</v>
      </c>
    </row>
    <row r="31781" spans="1:5">
      <c r="A31781" t="n">
        <v>267852</v>
      </c>
      <c r="B31781" s="48" t="n">
        <v>104</v>
      </c>
      <c r="C31781" s="7" t="n">
        <v>212</v>
      </c>
      <c r="D31781" s="7" t="n">
        <v>3</v>
      </c>
      <c r="E31781" s="7" t="n">
        <v>1</v>
      </c>
    </row>
    <row r="31782" spans="1:5">
      <c r="A31782" t="s">
        <v>4</v>
      </c>
      <c r="B31782" s="4" t="s">
        <v>5</v>
      </c>
    </row>
    <row r="31783" spans="1:5">
      <c r="A31783" t="n">
        <v>267857</v>
      </c>
      <c r="B31783" s="5" t="n">
        <v>1</v>
      </c>
    </row>
    <row r="31784" spans="1:5">
      <c r="A31784" t="s">
        <v>4</v>
      </c>
      <c r="B31784" s="4" t="s">
        <v>5</v>
      </c>
      <c r="C31784" s="4" t="s">
        <v>7</v>
      </c>
      <c r="D31784" s="4" t="s">
        <v>8</v>
      </c>
      <c r="E31784" s="4" t="s">
        <v>8</v>
      </c>
    </row>
    <row r="31785" spans="1:5">
      <c r="A31785" t="n">
        <v>267858</v>
      </c>
      <c r="B31785" s="48" t="n">
        <v>104</v>
      </c>
      <c r="C31785" s="7" t="n">
        <v>213</v>
      </c>
      <c r="D31785" s="7" t="n">
        <v>3</v>
      </c>
      <c r="E31785" s="7" t="n">
        <v>1</v>
      </c>
    </row>
    <row r="31786" spans="1:5">
      <c r="A31786" t="s">
        <v>4</v>
      </c>
      <c r="B31786" s="4" t="s">
        <v>5</v>
      </c>
    </row>
    <row r="31787" spans="1:5">
      <c r="A31787" t="n">
        <v>267863</v>
      </c>
      <c r="B31787" s="5" t="n">
        <v>1</v>
      </c>
    </row>
    <row r="31788" spans="1:5">
      <c r="A31788" t="s">
        <v>4</v>
      </c>
      <c r="B31788" s="4" t="s">
        <v>5</v>
      </c>
      <c r="C31788" s="4" t="s">
        <v>7</v>
      </c>
      <c r="D31788" s="4" t="s">
        <v>8</v>
      </c>
      <c r="E31788" s="4" t="s">
        <v>8</v>
      </c>
    </row>
    <row r="31789" spans="1:5">
      <c r="A31789" t="n">
        <v>267864</v>
      </c>
      <c r="B31789" s="48" t="n">
        <v>104</v>
      </c>
      <c r="C31789" s="7" t="n">
        <v>214</v>
      </c>
      <c r="D31789" s="7" t="n">
        <v>3</v>
      </c>
      <c r="E31789" s="7" t="n">
        <v>1</v>
      </c>
    </row>
    <row r="31790" spans="1:5">
      <c r="A31790" t="s">
        <v>4</v>
      </c>
      <c r="B31790" s="4" t="s">
        <v>5</v>
      </c>
    </row>
    <row r="31791" spans="1:5">
      <c r="A31791" t="n">
        <v>267869</v>
      </c>
      <c r="B31791" s="5" t="n">
        <v>1</v>
      </c>
    </row>
    <row r="31792" spans="1:5">
      <c r="A31792" t="s">
        <v>4</v>
      </c>
      <c r="B31792" s="4" t="s">
        <v>5</v>
      </c>
      <c r="C31792" s="4" t="s">
        <v>7</v>
      </c>
      <c r="D31792" s="4" t="s">
        <v>8</v>
      </c>
      <c r="E31792" s="4" t="s">
        <v>8</v>
      </c>
    </row>
    <row r="31793" spans="1:5">
      <c r="A31793" t="n">
        <v>267870</v>
      </c>
      <c r="B31793" s="48" t="n">
        <v>104</v>
      </c>
      <c r="C31793" s="7" t="n">
        <v>215</v>
      </c>
      <c r="D31793" s="7" t="n">
        <v>3</v>
      </c>
      <c r="E31793" s="7" t="n">
        <v>1</v>
      </c>
    </row>
    <row r="31794" spans="1:5">
      <c r="A31794" t="s">
        <v>4</v>
      </c>
      <c r="B31794" s="4" t="s">
        <v>5</v>
      </c>
    </row>
    <row r="31795" spans="1:5">
      <c r="A31795" t="n">
        <v>267875</v>
      </c>
      <c r="B31795" s="5" t="n">
        <v>1</v>
      </c>
    </row>
    <row r="31796" spans="1:5">
      <c r="A31796" t="s">
        <v>4</v>
      </c>
      <c r="B31796" s="4" t="s">
        <v>5</v>
      </c>
      <c r="C31796" s="4" t="s">
        <v>7</v>
      </c>
      <c r="D31796" s="4" t="s">
        <v>8</v>
      </c>
      <c r="E31796" s="4" t="s">
        <v>8</v>
      </c>
    </row>
    <row r="31797" spans="1:5">
      <c r="A31797" t="n">
        <v>267876</v>
      </c>
      <c r="B31797" s="48" t="n">
        <v>104</v>
      </c>
      <c r="C31797" s="7" t="n">
        <v>216</v>
      </c>
      <c r="D31797" s="7" t="n">
        <v>3</v>
      </c>
      <c r="E31797" s="7" t="n">
        <v>1</v>
      </c>
    </row>
    <row r="31798" spans="1:5">
      <c r="A31798" t="s">
        <v>4</v>
      </c>
      <c r="B31798" s="4" t="s">
        <v>5</v>
      </c>
    </row>
    <row r="31799" spans="1:5">
      <c r="A31799" t="n">
        <v>267881</v>
      </c>
      <c r="B31799" s="5" t="n">
        <v>1</v>
      </c>
    </row>
    <row r="31800" spans="1:5">
      <c r="A31800" t="s">
        <v>4</v>
      </c>
      <c r="B31800" s="4" t="s">
        <v>5</v>
      </c>
      <c r="C31800" s="4" t="s">
        <v>7</v>
      </c>
      <c r="D31800" s="4" t="s">
        <v>8</v>
      </c>
      <c r="E31800" s="4" t="s">
        <v>8</v>
      </c>
    </row>
    <row r="31801" spans="1:5">
      <c r="A31801" t="n">
        <v>267882</v>
      </c>
      <c r="B31801" s="48" t="n">
        <v>104</v>
      </c>
      <c r="C31801" s="7" t="n">
        <v>217</v>
      </c>
      <c r="D31801" s="7" t="n">
        <v>3</v>
      </c>
      <c r="E31801" s="7" t="n">
        <v>1</v>
      </c>
    </row>
    <row r="31802" spans="1:5">
      <c r="A31802" t="s">
        <v>4</v>
      </c>
      <c r="B31802" s="4" t="s">
        <v>5</v>
      </c>
    </row>
    <row r="31803" spans="1:5">
      <c r="A31803" t="n">
        <v>267887</v>
      </c>
      <c r="B31803" s="5" t="n">
        <v>1</v>
      </c>
    </row>
    <row r="31804" spans="1:5">
      <c r="A31804" t="s">
        <v>4</v>
      </c>
      <c r="B31804" s="4" t="s">
        <v>5</v>
      </c>
      <c r="C31804" s="4" t="s">
        <v>7</v>
      </c>
      <c r="D31804" s="4" t="s">
        <v>8</v>
      </c>
      <c r="E31804" s="4" t="s">
        <v>8</v>
      </c>
    </row>
    <row r="31805" spans="1:5">
      <c r="A31805" t="n">
        <v>267888</v>
      </c>
      <c r="B31805" s="48" t="n">
        <v>104</v>
      </c>
      <c r="C31805" s="7" t="n">
        <v>218</v>
      </c>
      <c r="D31805" s="7" t="n">
        <v>3</v>
      </c>
      <c r="E31805" s="7" t="n">
        <v>1</v>
      </c>
    </row>
    <row r="31806" spans="1:5">
      <c r="A31806" t="s">
        <v>4</v>
      </c>
      <c r="B31806" s="4" t="s">
        <v>5</v>
      </c>
    </row>
    <row r="31807" spans="1:5">
      <c r="A31807" t="n">
        <v>267893</v>
      </c>
      <c r="B31807" s="5" t="n">
        <v>1</v>
      </c>
    </row>
    <row r="31808" spans="1:5">
      <c r="A31808" t="s">
        <v>4</v>
      </c>
      <c r="B31808" s="4" t="s">
        <v>5</v>
      </c>
      <c r="C31808" s="4" t="s">
        <v>7</v>
      </c>
      <c r="D31808" s="4" t="s">
        <v>8</v>
      </c>
      <c r="E31808" s="4" t="s">
        <v>8</v>
      </c>
    </row>
    <row r="31809" spans="1:5">
      <c r="A31809" t="n">
        <v>267894</v>
      </c>
      <c r="B31809" s="48" t="n">
        <v>104</v>
      </c>
      <c r="C31809" s="7" t="n">
        <v>219</v>
      </c>
      <c r="D31809" s="7" t="n">
        <v>3</v>
      </c>
      <c r="E31809" s="7" t="n">
        <v>1</v>
      </c>
    </row>
    <row r="31810" spans="1:5">
      <c r="A31810" t="s">
        <v>4</v>
      </c>
      <c r="B31810" s="4" t="s">
        <v>5</v>
      </c>
    </row>
    <row r="31811" spans="1:5">
      <c r="A31811" t="n">
        <v>267899</v>
      </c>
      <c r="B31811" s="5" t="n">
        <v>1</v>
      </c>
    </row>
    <row r="31812" spans="1:5">
      <c r="A31812" t="s">
        <v>4</v>
      </c>
      <c r="B31812" s="4" t="s">
        <v>5</v>
      </c>
      <c r="C31812" s="4" t="s">
        <v>7</v>
      </c>
      <c r="D31812" s="4" t="s">
        <v>8</v>
      </c>
      <c r="E31812" s="4" t="s">
        <v>8</v>
      </c>
    </row>
    <row r="31813" spans="1:5">
      <c r="A31813" t="n">
        <v>267900</v>
      </c>
      <c r="B31813" s="48" t="n">
        <v>104</v>
      </c>
      <c r="C31813" s="7" t="n">
        <v>220</v>
      </c>
      <c r="D31813" s="7" t="n">
        <v>3</v>
      </c>
      <c r="E31813" s="7" t="n">
        <v>1</v>
      </c>
    </row>
    <row r="31814" spans="1:5">
      <c r="A31814" t="s">
        <v>4</v>
      </c>
      <c r="B31814" s="4" t="s">
        <v>5</v>
      </c>
    </row>
    <row r="31815" spans="1:5">
      <c r="A31815" t="n">
        <v>267905</v>
      </c>
      <c r="B31815" s="5" t="n">
        <v>1</v>
      </c>
    </row>
    <row r="31816" spans="1:5">
      <c r="A31816" t="s">
        <v>4</v>
      </c>
      <c r="B31816" s="4" t="s">
        <v>5</v>
      </c>
      <c r="C31816" s="4" t="s">
        <v>7</v>
      </c>
      <c r="D31816" s="4" t="s">
        <v>8</v>
      </c>
      <c r="E31816" s="4" t="s">
        <v>8</v>
      </c>
    </row>
    <row r="31817" spans="1:5">
      <c r="A31817" t="n">
        <v>267906</v>
      </c>
      <c r="B31817" s="48" t="n">
        <v>104</v>
      </c>
      <c r="C31817" s="7" t="n">
        <v>221</v>
      </c>
      <c r="D31817" s="7" t="n">
        <v>3</v>
      </c>
      <c r="E31817" s="7" t="n">
        <v>1</v>
      </c>
    </row>
    <row r="31818" spans="1:5">
      <c r="A31818" t="s">
        <v>4</v>
      </c>
      <c r="B31818" s="4" t="s">
        <v>5</v>
      </c>
    </row>
    <row r="31819" spans="1:5">
      <c r="A31819" t="n">
        <v>267911</v>
      </c>
      <c r="B31819" s="5" t="n">
        <v>1</v>
      </c>
    </row>
    <row r="31820" spans="1:5">
      <c r="A31820" t="s">
        <v>4</v>
      </c>
      <c r="B31820" s="4" t="s">
        <v>5</v>
      </c>
      <c r="C31820" s="4" t="s">
        <v>7</v>
      </c>
      <c r="D31820" s="4" t="s">
        <v>8</v>
      </c>
      <c r="E31820" s="4" t="s">
        <v>8</v>
      </c>
    </row>
    <row r="31821" spans="1:5">
      <c r="A31821" t="n">
        <v>267912</v>
      </c>
      <c r="B31821" s="48" t="n">
        <v>104</v>
      </c>
      <c r="C31821" s="7" t="n">
        <v>222</v>
      </c>
      <c r="D31821" s="7" t="n">
        <v>3</v>
      </c>
      <c r="E31821" s="7" t="n">
        <v>1</v>
      </c>
    </row>
    <row r="31822" spans="1:5">
      <c r="A31822" t="s">
        <v>4</v>
      </c>
      <c r="B31822" s="4" t="s">
        <v>5</v>
      </c>
    </row>
    <row r="31823" spans="1:5">
      <c r="A31823" t="n">
        <v>267917</v>
      </c>
      <c r="B31823" s="5" t="n">
        <v>1</v>
      </c>
    </row>
    <row r="31824" spans="1:5">
      <c r="A31824" t="s">
        <v>4</v>
      </c>
      <c r="B31824" s="4" t="s">
        <v>5</v>
      </c>
      <c r="C31824" s="4" t="s">
        <v>7</v>
      </c>
      <c r="D31824" s="4" t="s">
        <v>8</v>
      </c>
      <c r="E31824" s="4" t="s">
        <v>8</v>
      </c>
    </row>
    <row r="31825" spans="1:5">
      <c r="A31825" t="n">
        <v>267918</v>
      </c>
      <c r="B31825" s="48" t="n">
        <v>104</v>
      </c>
      <c r="C31825" s="7" t="n">
        <v>223</v>
      </c>
      <c r="D31825" s="7" t="n">
        <v>3</v>
      </c>
      <c r="E31825" s="7" t="n">
        <v>1</v>
      </c>
    </row>
    <row r="31826" spans="1:5">
      <c r="A31826" t="s">
        <v>4</v>
      </c>
      <c r="B31826" s="4" t="s">
        <v>5</v>
      </c>
    </row>
    <row r="31827" spans="1:5">
      <c r="A31827" t="n">
        <v>267923</v>
      </c>
      <c r="B31827" s="5" t="n">
        <v>1</v>
      </c>
    </row>
    <row r="31828" spans="1:5">
      <c r="A31828" t="s">
        <v>4</v>
      </c>
      <c r="B31828" s="4" t="s">
        <v>5</v>
      </c>
      <c r="C31828" s="4" t="s">
        <v>7</v>
      </c>
      <c r="D31828" s="4" t="s">
        <v>8</v>
      </c>
      <c r="E31828" s="4" t="s">
        <v>8</v>
      </c>
    </row>
    <row r="31829" spans="1:5">
      <c r="A31829" t="n">
        <v>267924</v>
      </c>
      <c r="B31829" s="48" t="n">
        <v>104</v>
      </c>
      <c r="C31829" s="7" t="n">
        <v>224</v>
      </c>
      <c r="D31829" s="7" t="n">
        <v>3</v>
      </c>
      <c r="E31829" s="7" t="n">
        <v>1</v>
      </c>
    </row>
    <row r="31830" spans="1:5">
      <c r="A31830" t="s">
        <v>4</v>
      </c>
      <c r="B31830" s="4" t="s">
        <v>5</v>
      </c>
    </row>
    <row r="31831" spans="1:5">
      <c r="A31831" t="n">
        <v>267929</v>
      </c>
      <c r="B31831" s="5" t="n">
        <v>1</v>
      </c>
    </row>
    <row r="31832" spans="1:5">
      <c r="A31832" t="s">
        <v>4</v>
      </c>
      <c r="B31832" s="4" t="s">
        <v>5</v>
      </c>
      <c r="C31832" s="4" t="s">
        <v>7</v>
      </c>
      <c r="D31832" s="4" t="s">
        <v>8</v>
      </c>
      <c r="E31832" s="4" t="s">
        <v>8</v>
      </c>
    </row>
    <row r="31833" spans="1:5">
      <c r="A31833" t="n">
        <v>267930</v>
      </c>
      <c r="B31833" s="48" t="n">
        <v>104</v>
      </c>
      <c r="C31833" s="7" t="n">
        <v>225</v>
      </c>
      <c r="D31833" s="7" t="n">
        <v>3</v>
      </c>
      <c r="E31833" s="7" t="n">
        <v>1</v>
      </c>
    </row>
    <row r="31834" spans="1:5">
      <c r="A31834" t="s">
        <v>4</v>
      </c>
      <c r="B31834" s="4" t="s">
        <v>5</v>
      </c>
    </row>
    <row r="31835" spans="1:5">
      <c r="A31835" t="n">
        <v>267935</v>
      </c>
      <c r="B31835" s="5" t="n">
        <v>1</v>
      </c>
    </row>
    <row r="31836" spans="1:5">
      <c r="A31836" t="s">
        <v>4</v>
      </c>
      <c r="B31836" s="4" t="s">
        <v>5</v>
      </c>
      <c r="C31836" s="4" t="s">
        <v>7</v>
      </c>
      <c r="D31836" s="4" t="s">
        <v>8</v>
      </c>
      <c r="E31836" s="4" t="s">
        <v>8</v>
      </c>
    </row>
    <row r="31837" spans="1:5">
      <c r="A31837" t="n">
        <v>267936</v>
      </c>
      <c r="B31837" s="48" t="n">
        <v>104</v>
      </c>
      <c r="C31837" s="7" t="n">
        <v>226</v>
      </c>
      <c r="D31837" s="7" t="n">
        <v>3</v>
      </c>
      <c r="E31837" s="7" t="n">
        <v>1</v>
      </c>
    </row>
    <row r="31838" spans="1:5">
      <c r="A31838" t="s">
        <v>4</v>
      </c>
      <c r="B31838" s="4" t="s">
        <v>5</v>
      </c>
    </row>
    <row r="31839" spans="1:5">
      <c r="A31839" t="n">
        <v>267941</v>
      </c>
      <c r="B31839" s="5" t="n">
        <v>1</v>
      </c>
    </row>
    <row r="31840" spans="1:5">
      <c r="A31840" t="s">
        <v>4</v>
      </c>
      <c r="B31840" s="4" t="s">
        <v>5</v>
      </c>
      <c r="C31840" s="4" t="s">
        <v>7</v>
      </c>
      <c r="D31840" s="4" t="s">
        <v>8</v>
      </c>
      <c r="E31840" s="4" t="s">
        <v>8</v>
      </c>
    </row>
    <row r="31841" spans="1:5">
      <c r="A31841" t="n">
        <v>267942</v>
      </c>
      <c r="B31841" s="48" t="n">
        <v>104</v>
      </c>
      <c r="C31841" s="7" t="n">
        <v>227</v>
      </c>
      <c r="D31841" s="7" t="n">
        <v>3</v>
      </c>
      <c r="E31841" s="7" t="n">
        <v>1</v>
      </c>
    </row>
    <row r="31842" spans="1:5">
      <c r="A31842" t="s">
        <v>4</v>
      </c>
      <c r="B31842" s="4" t="s">
        <v>5</v>
      </c>
    </row>
    <row r="31843" spans="1:5">
      <c r="A31843" t="n">
        <v>267947</v>
      </c>
      <c r="B31843" s="5" t="n">
        <v>1</v>
      </c>
    </row>
    <row r="31844" spans="1:5">
      <c r="A31844" t="s">
        <v>4</v>
      </c>
      <c r="B31844" s="4" t="s">
        <v>5</v>
      </c>
      <c r="C31844" s="4" t="s">
        <v>7</v>
      </c>
      <c r="D31844" s="4" t="s">
        <v>8</v>
      </c>
      <c r="E31844" s="4" t="s">
        <v>8</v>
      </c>
    </row>
    <row r="31845" spans="1:5">
      <c r="A31845" t="n">
        <v>267948</v>
      </c>
      <c r="B31845" s="48" t="n">
        <v>104</v>
      </c>
      <c r="C31845" s="7" t="n">
        <v>228</v>
      </c>
      <c r="D31845" s="7" t="n">
        <v>3</v>
      </c>
      <c r="E31845" s="7" t="n">
        <v>1</v>
      </c>
    </row>
    <row r="31846" spans="1:5">
      <c r="A31846" t="s">
        <v>4</v>
      </c>
      <c r="B31846" s="4" t="s">
        <v>5</v>
      </c>
    </row>
    <row r="31847" spans="1:5">
      <c r="A31847" t="n">
        <v>267953</v>
      </c>
      <c r="B31847" s="5" t="n">
        <v>1</v>
      </c>
    </row>
    <row r="31848" spans="1:5">
      <c r="A31848" t="s">
        <v>4</v>
      </c>
      <c r="B31848" s="4" t="s">
        <v>5</v>
      </c>
      <c r="C31848" s="4" t="s">
        <v>7</v>
      </c>
      <c r="D31848" s="4" t="s">
        <v>8</v>
      </c>
      <c r="E31848" s="4" t="s">
        <v>8</v>
      </c>
    </row>
    <row r="31849" spans="1:5">
      <c r="A31849" t="n">
        <v>267954</v>
      </c>
      <c r="B31849" s="48" t="n">
        <v>104</v>
      </c>
      <c r="C31849" s="7" t="n">
        <v>229</v>
      </c>
      <c r="D31849" s="7" t="n">
        <v>3</v>
      </c>
      <c r="E31849" s="7" t="n">
        <v>1</v>
      </c>
    </row>
    <row r="31850" spans="1:5">
      <c r="A31850" t="s">
        <v>4</v>
      </c>
      <c r="B31850" s="4" t="s">
        <v>5</v>
      </c>
    </row>
    <row r="31851" spans="1:5">
      <c r="A31851" t="n">
        <v>267959</v>
      </c>
      <c r="B31851" s="5" t="n">
        <v>1</v>
      </c>
    </row>
    <row r="31852" spans="1:5">
      <c r="A31852" t="s">
        <v>4</v>
      </c>
      <c r="B31852" s="4" t="s">
        <v>5</v>
      </c>
      <c r="C31852" s="4" t="s">
        <v>7</v>
      </c>
      <c r="D31852" s="4" t="s">
        <v>8</v>
      </c>
      <c r="E31852" s="4" t="s">
        <v>8</v>
      </c>
    </row>
    <row r="31853" spans="1:5">
      <c r="A31853" t="n">
        <v>267960</v>
      </c>
      <c r="B31853" s="48" t="n">
        <v>104</v>
      </c>
      <c r="C31853" s="7" t="n">
        <v>230</v>
      </c>
      <c r="D31853" s="7" t="n">
        <v>3</v>
      </c>
      <c r="E31853" s="7" t="n">
        <v>1</v>
      </c>
    </row>
    <row r="31854" spans="1:5">
      <c r="A31854" t="s">
        <v>4</v>
      </c>
      <c r="B31854" s="4" t="s">
        <v>5</v>
      </c>
    </row>
    <row r="31855" spans="1:5">
      <c r="A31855" t="n">
        <v>267965</v>
      </c>
      <c r="B31855" s="5" t="n">
        <v>1</v>
      </c>
    </row>
    <row r="31856" spans="1:5">
      <c r="A31856" t="s">
        <v>4</v>
      </c>
      <c r="B31856" s="4" t="s">
        <v>5</v>
      </c>
      <c r="C31856" s="4" t="s">
        <v>7</v>
      </c>
      <c r="D31856" s="4" t="s">
        <v>8</v>
      </c>
      <c r="E31856" s="4" t="s">
        <v>8</v>
      </c>
    </row>
    <row r="31857" spans="1:5">
      <c r="A31857" t="n">
        <v>267966</v>
      </c>
      <c r="B31857" s="48" t="n">
        <v>104</v>
      </c>
      <c r="C31857" s="7" t="n">
        <v>231</v>
      </c>
      <c r="D31857" s="7" t="n">
        <v>3</v>
      </c>
      <c r="E31857" s="7" t="n">
        <v>1</v>
      </c>
    </row>
    <row r="31858" spans="1:5">
      <c r="A31858" t="s">
        <v>4</v>
      </c>
      <c r="B31858" s="4" t="s">
        <v>5</v>
      </c>
    </row>
    <row r="31859" spans="1:5">
      <c r="A31859" t="n">
        <v>267971</v>
      </c>
      <c r="B31859" s="5" t="n">
        <v>1</v>
      </c>
    </row>
    <row r="31860" spans="1:5">
      <c r="A31860" t="s">
        <v>4</v>
      </c>
      <c r="B31860" s="4" t="s">
        <v>5</v>
      </c>
      <c r="C31860" s="4" t="s">
        <v>7</v>
      </c>
      <c r="D31860" s="4" t="s">
        <v>8</v>
      </c>
      <c r="E31860" s="4" t="s">
        <v>8</v>
      </c>
    </row>
    <row r="31861" spans="1:5">
      <c r="A31861" t="n">
        <v>267972</v>
      </c>
      <c r="B31861" s="48" t="n">
        <v>104</v>
      </c>
      <c r="C31861" s="7" t="n">
        <v>232</v>
      </c>
      <c r="D31861" s="7" t="n">
        <v>3</v>
      </c>
      <c r="E31861" s="7" t="n">
        <v>1</v>
      </c>
    </row>
    <row r="31862" spans="1:5">
      <c r="A31862" t="s">
        <v>4</v>
      </c>
      <c r="B31862" s="4" t="s">
        <v>5</v>
      </c>
    </row>
    <row r="31863" spans="1:5">
      <c r="A31863" t="n">
        <v>267977</v>
      </c>
      <c r="B31863" s="5" t="n">
        <v>1</v>
      </c>
    </row>
    <row r="31864" spans="1:5">
      <c r="A31864" t="s">
        <v>4</v>
      </c>
      <c r="B31864" s="4" t="s">
        <v>5</v>
      </c>
      <c r="C31864" s="4" t="s">
        <v>7</v>
      </c>
      <c r="D31864" s="4" t="s">
        <v>13</v>
      </c>
      <c r="E31864" s="4" t="s">
        <v>13</v>
      </c>
      <c r="F31864" s="4" t="s">
        <v>13</v>
      </c>
      <c r="G31864" s="4" t="s">
        <v>13</v>
      </c>
    </row>
    <row r="31865" spans="1:5">
      <c r="A31865" t="n">
        <v>267978</v>
      </c>
      <c r="B31865" s="46" t="n">
        <v>46</v>
      </c>
      <c r="C31865" s="7" t="n">
        <v>61456</v>
      </c>
      <c r="D31865" s="7" t="n">
        <v>-4.6100001335144</v>
      </c>
      <c r="E31865" s="7" t="n">
        <v>0</v>
      </c>
      <c r="F31865" s="7" t="n">
        <v>7.3899998664856</v>
      </c>
      <c r="G31865" s="7" t="n">
        <v>45</v>
      </c>
    </row>
    <row r="31866" spans="1:5">
      <c r="A31866" t="s">
        <v>4</v>
      </c>
      <c r="B31866" s="4" t="s">
        <v>5</v>
      </c>
      <c r="C31866" s="4" t="s">
        <v>7</v>
      </c>
      <c r="D31866" s="4" t="s">
        <v>13</v>
      </c>
      <c r="E31866" s="4" t="s">
        <v>13</v>
      </c>
      <c r="F31866" s="4" t="s">
        <v>13</v>
      </c>
      <c r="G31866" s="4" t="s">
        <v>13</v>
      </c>
    </row>
    <row r="31867" spans="1:5">
      <c r="A31867" t="n">
        <v>267997</v>
      </c>
      <c r="B31867" s="46" t="n">
        <v>46</v>
      </c>
      <c r="C31867" s="7" t="n">
        <v>61457</v>
      </c>
      <c r="D31867" s="7" t="n">
        <v>-4.6100001335144</v>
      </c>
      <c r="E31867" s="7" t="n">
        <v>0</v>
      </c>
      <c r="F31867" s="7" t="n">
        <v>7.3899998664856</v>
      </c>
      <c r="G31867" s="7" t="n">
        <v>45</v>
      </c>
    </row>
    <row r="31868" spans="1:5">
      <c r="A31868" t="s">
        <v>4</v>
      </c>
      <c r="B31868" s="4" t="s">
        <v>5</v>
      </c>
      <c r="C31868" s="4" t="s">
        <v>8</v>
      </c>
      <c r="D31868" s="4" t="s">
        <v>8</v>
      </c>
      <c r="E31868" s="4" t="s">
        <v>13</v>
      </c>
      <c r="F31868" s="4" t="s">
        <v>13</v>
      </c>
      <c r="G31868" s="4" t="s">
        <v>13</v>
      </c>
      <c r="H31868" s="4" t="s">
        <v>7</v>
      </c>
      <c r="I31868" s="4" t="s">
        <v>8</v>
      </c>
    </row>
    <row r="31869" spans="1:5">
      <c r="A31869" t="n">
        <v>268016</v>
      </c>
      <c r="B31869" s="31" t="n">
        <v>45</v>
      </c>
      <c r="C31869" s="7" t="n">
        <v>4</v>
      </c>
      <c r="D31869" s="7" t="n">
        <v>3</v>
      </c>
      <c r="E31869" s="7" t="n">
        <v>0</v>
      </c>
      <c r="F31869" s="7" t="n">
        <v>21.8600006103516</v>
      </c>
      <c r="G31869" s="7" t="n">
        <v>0</v>
      </c>
      <c r="H31869" s="7" t="n">
        <v>0</v>
      </c>
      <c r="I31869" s="7" t="n">
        <v>0</v>
      </c>
    </row>
    <row r="31870" spans="1:5">
      <c r="A31870" t="s">
        <v>4</v>
      </c>
      <c r="B31870" s="4" t="s">
        <v>5</v>
      </c>
      <c r="C31870" s="4" t="s">
        <v>8</v>
      </c>
      <c r="D31870" s="4" t="s">
        <v>9</v>
      </c>
    </row>
    <row r="31871" spans="1:5">
      <c r="A31871" t="n">
        <v>268034</v>
      </c>
      <c r="B31871" s="9" t="n">
        <v>2</v>
      </c>
      <c r="C31871" s="7" t="n">
        <v>10</v>
      </c>
      <c r="D31871" s="7" t="s">
        <v>548</v>
      </c>
    </row>
    <row r="31872" spans="1:5">
      <c r="A31872" t="s">
        <v>4</v>
      </c>
      <c r="B31872" s="4" t="s">
        <v>5</v>
      </c>
      <c r="C31872" s="4" t="s">
        <v>7</v>
      </c>
    </row>
    <row r="31873" spans="1:9">
      <c r="A31873" t="n">
        <v>268049</v>
      </c>
      <c r="B31873" s="25" t="n">
        <v>16</v>
      </c>
      <c r="C31873" s="7" t="n">
        <v>0</v>
      </c>
    </row>
    <row r="31874" spans="1:9">
      <c r="A31874" t="s">
        <v>4</v>
      </c>
      <c r="B31874" s="4" t="s">
        <v>5</v>
      </c>
      <c r="C31874" s="4" t="s">
        <v>8</v>
      </c>
      <c r="D31874" s="4" t="s">
        <v>7</v>
      </c>
    </row>
    <row r="31875" spans="1:9">
      <c r="A31875" t="n">
        <v>268052</v>
      </c>
      <c r="B31875" s="27" t="n">
        <v>58</v>
      </c>
      <c r="C31875" s="7" t="n">
        <v>105</v>
      </c>
      <c r="D31875" s="7" t="n">
        <v>300</v>
      </c>
    </row>
    <row r="31876" spans="1:9">
      <c r="A31876" t="s">
        <v>4</v>
      </c>
      <c r="B31876" s="4" t="s">
        <v>5</v>
      </c>
      <c r="C31876" s="4" t="s">
        <v>13</v>
      </c>
      <c r="D31876" s="4" t="s">
        <v>7</v>
      </c>
    </row>
    <row r="31877" spans="1:9">
      <c r="A31877" t="n">
        <v>268056</v>
      </c>
      <c r="B31877" s="60" t="n">
        <v>103</v>
      </c>
      <c r="C31877" s="7" t="n">
        <v>1</v>
      </c>
      <c r="D31877" s="7" t="n">
        <v>300</v>
      </c>
    </row>
    <row r="31878" spans="1:9">
      <c r="A31878" t="s">
        <v>4</v>
      </c>
      <c r="B31878" s="4" t="s">
        <v>5</v>
      </c>
      <c r="C31878" s="4" t="s">
        <v>8</v>
      </c>
      <c r="D31878" s="4" t="s">
        <v>7</v>
      </c>
    </row>
    <row r="31879" spans="1:9">
      <c r="A31879" t="n">
        <v>268063</v>
      </c>
      <c r="B31879" s="64" t="n">
        <v>72</v>
      </c>
      <c r="C31879" s="7" t="n">
        <v>4</v>
      </c>
      <c r="D31879" s="7" t="n">
        <v>0</v>
      </c>
    </row>
    <row r="31880" spans="1:9">
      <c r="A31880" t="s">
        <v>4</v>
      </c>
      <c r="B31880" s="4" t="s">
        <v>5</v>
      </c>
      <c r="C31880" s="4" t="s">
        <v>14</v>
      </c>
    </row>
    <row r="31881" spans="1:9">
      <c r="A31881" t="n">
        <v>268067</v>
      </c>
      <c r="B31881" s="62" t="n">
        <v>15</v>
      </c>
      <c r="C31881" s="7" t="n">
        <v>1073741824</v>
      </c>
    </row>
    <row r="31882" spans="1:9">
      <c r="A31882" t="s">
        <v>4</v>
      </c>
      <c r="B31882" s="4" t="s">
        <v>5</v>
      </c>
      <c r="C31882" s="4" t="s">
        <v>8</v>
      </c>
    </row>
    <row r="31883" spans="1:9">
      <c r="A31883" t="n">
        <v>268072</v>
      </c>
      <c r="B31883" s="61" t="n">
        <v>64</v>
      </c>
      <c r="C31883" s="7" t="n">
        <v>3</v>
      </c>
    </row>
    <row r="31884" spans="1:9">
      <c r="A31884" t="s">
        <v>4</v>
      </c>
      <c r="B31884" s="4" t="s">
        <v>5</v>
      </c>
      <c r="C31884" s="4" t="s">
        <v>8</v>
      </c>
    </row>
    <row r="31885" spans="1:9">
      <c r="A31885" t="n">
        <v>268074</v>
      </c>
      <c r="B31885" s="53" t="n">
        <v>74</v>
      </c>
      <c r="C31885" s="7" t="n">
        <v>67</v>
      </c>
    </row>
    <row r="31886" spans="1:9">
      <c r="A31886" t="s">
        <v>4</v>
      </c>
      <c r="B31886" s="4" t="s">
        <v>5</v>
      </c>
      <c r="C31886" s="4" t="s">
        <v>8</v>
      </c>
      <c r="D31886" s="4" t="s">
        <v>8</v>
      </c>
      <c r="E31886" s="4" t="s">
        <v>7</v>
      </c>
    </row>
    <row r="31887" spans="1:9">
      <c r="A31887" t="n">
        <v>268076</v>
      </c>
      <c r="B31887" s="31" t="n">
        <v>45</v>
      </c>
      <c r="C31887" s="7" t="n">
        <v>8</v>
      </c>
      <c r="D31887" s="7" t="n">
        <v>1</v>
      </c>
      <c r="E31887" s="7" t="n">
        <v>0</v>
      </c>
    </row>
    <row r="31888" spans="1:9">
      <c r="A31888" t="s">
        <v>4</v>
      </c>
      <c r="B31888" s="4" t="s">
        <v>5</v>
      </c>
      <c r="C31888" s="4" t="s">
        <v>7</v>
      </c>
    </row>
    <row r="31889" spans="1:5">
      <c r="A31889" t="n">
        <v>268081</v>
      </c>
      <c r="B31889" s="8" t="n">
        <v>13</v>
      </c>
      <c r="C31889" s="7" t="n">
        <v>6409</v>
      </c>
    </row>
    <row r="31890" spans="1:5">
      <c r="A31890" t="s">
        <v>4</v>
      </c>
      <c r="B31890" s="4" t="s">
        <v>5</v>
      </c>
      <c r="C31890" s="4" t="s">
        <v>7</v>
      </c>
    </row>
    <row r="31891" spans="1:5">
      <c r="A31891" t="n">
        <v>268084</v>
      </c>
      <c r="B31891" s="8" t="n">
        <v>13</v>
      </c>
      <c r="C31891" s="7" t="n">
        <v>6408</v>
      </c>
    </row>
    <row r="31892" spans="1:5">
      <c r="A31892" t="s">
        <v>4</v>
      </c>
      <c r="B31892" s="4" t="s">
        <v>5</v>
      </c>
      <c r="C31892" s="4" t="s">
        <v>7</v>
      </c>
    </row>
    <row r="31893" spans="1:5">
      <c r="A31893" t="n">
        <v>268087</v>
      </c>
      <c r="B31893" s="6" t="n">
        <v>12</v>
      </c>
      <c r="C31893" s="7" t="n">
        <v>6464</v>
      </c>
    </row>
    <row r="31894" spans="1:5">
      <c r="A31894" t="s">
        <v>4</v>
      </c>
      <c r="B31894" s="4" t="s">
        <v>5</v>
      </c>
      <c r="C31894" s="4" t="s">
        <v>7</v>
      </c>
    </row>
    <row r="31895" spans="1:5">
      <c r="A31895" t="n">
        <v>268090</v>
      </c>
      <c r="B31895" s="8" t="n">
        <v>13</v>
      </c>
      <c r="C31895" s="7" t="n">
        <v>6465</v>
      </c>
    </row>
    <row r="31896" spans="1:5">
      <c r="A31896" t="s">
        <v>4</v>
      </c>
      <c r="B31896" s="4" t="s">
        <v>5</v>
      </c>
      <c r="C31896" s="4" t="s">
        <v>7</v>
      </c>
    </row>
    <row r="31897" spans="1:5">
      <c r="A31897" t="n">
        <v>268093</v>
      </c>
      <c r="B31897" s="8" t="n">
        <v>13</v>
      </c>
      <c r="C31897" s="7" t="n">
        <v>6466</v>
      </c>
    </row>
    <row r="31898" spans="1:5">
      <c r="A31898" t="s">
        <v>4</v>
      </c>
      <c r="B31898" s="4" t="s">
        <v>5</v>
      </c>
      <c r="C31898" s="4" t="s">
        <v>7</v>
      </c>
    </row>
    <row r="31899" spans="1:5">
      <c r="A31899" t="n">
        <v>268096</v>
      </c>
      <c r="B31899" s="8" t="n">
        <v>13</v>
      </c>
      <c r="C31899" s="7" t="n">
        <v>6467</v>
      </c>
    </row>
    <row r="31900" spans="1:5">
      <c r="A31900" t="s">
        <v>4</v>
      </c>
      <c r="B31900" s="4" t="s">
        <v>5</v>
      </c>
      <c r="C31900" s="4" t="s">
        <v>7</v>
      </c>
    </row>
    <row r="31901" spans="1:5">
      <c r="A31901" t="n">
        <v>268099</v>
      </c>
      <c r="B31901" s="8" t="n">
        <v>13</v>
      </c>
      <c r="C31901" s="7" t="n">
        <v>6468</v>
      </c>
    </row>
    <row r="31902" spans="1:5">
      <c r="A31902" t="s">
        <v>4</v>
      </c>
      <c r="B31902" s="4" t="s">
        <v>5</v>
      </c>
      <c r="C31902" s="4" t="s">
        <v>7</v>
      </c>
    </row>
    <row r="31903" spans="1:5">
      <c r="A31903" t="n">
        <v>268102</v>
      </c>
      <c r="B31903" s="8" t="n">
        <v>13</v>
      </c>
      <c r="C31903" s="7" t="n">
        <v>6469</v>
      </c>
    </row>
    <row r="31904" spans="1:5">
      <c r="A31904" t="s">
        <v>4</v>
      </c>
      <c r="B31904" s="4" t="s">
        <v>5</v>
      </c>
      <c r="C31904" s="4" t="s">
        <v>7</v>
      </c>
    </row>
    <row r="31905" spans="1:3">
      <c r="A31905" t="n">
        <v>268105</v>
      </c>
      <c r="B31905" s="8" t="n">
        <v>13</v>
      </c>
      <c r="C31905" s="7" t="n">
        <v>6470</v>
      </c>
    </row>
    <row r="31906" spans="1:3">
      <c r="A31906" t="s">
        <v>4</v>
      </c>
      <c r="B31906" s="4" t="s">
        <v>5</v>
      </c>
      <c r="C31906" s="4" t="s">
        <v>7</v>
      </c>
    </row>
    <row r="31907" spans="1:3">
      <c r="A31907" t="n">
        <v>268108</v>
      </c>
      <c r="B31907" s="8" t="n">
        <v>13</v>
      </c>
      <c r="C31907" s="7" t="n">
        <v>6471</v>
      </c>
    </row>
    <row r="31908" spans="1:3">
      <c r="A31908" t="s">
        <v>4</v>
      </c>
      <c r="B31908" s="4" t="s">
        <v>5</v>
      </c>
      <c r="C31908" s="4" t="s">
        <v>8</v>
      </c>
    </row>
    <row r="31909" spans="1:3">
      <c r="A31909" t="n">
        <v>268111</v>
      </c>
      <c r="B31909" s="53" t="n">
        <v>74</v>
      </c>
      <c r="C31909" s="7" t="n">
        <v>18</v>
      </c>
    </row>
    <row r="31910" spans="1:3">
      <c r="A31910" t="s">
        <v>4</v>
      </c>
      <c r="B31910" s="4" t="s">
        <v>5</v>
      </c>
      <c r="C31910" s="4" t="s">
        <v>8</v>
      </c>
    </row>
    <row r="31911" spans="1:3">
      <c r="A31911" t="n">
        <v>268113</v>
      </c>
      <c r="B31911" s="53" t="n">
        <v>74</v>
      </c>
      <c r="C31911" s="7" t="n">
        <v>45</v>
      </c>
    </row>
    <row r="31912" spans="1:3">
      <c r="A31912" t="s">
        <v>4</v>
      </c>
      <c r="B31912" s="4" t="s">
        <v>5</v>
      </c>
      <c r="C31912" s="4" t="s">
        <v>7</v>
      </c>
    </row>
    <row r="31913" spans="1:3">
      <c r="A31913" t="n">
        <v>268115</v>
      </c>
      <c r="B31913" s="25" t="n">
        <v>16</v>
      </c>
      <c r="C31913" s="7" t="n">
        <v>0</v>
      </c>
    </row>
    <row r="31914" spans="1:3">
      <c r="A31914" t="s">
        <v>4</v>
      </c>
      <c r="B31914" s="4" t="s">
        <v>5</v>
      </c>
      <c r="C31914" s="4" t="s">
        <v>8</v>
      </c>
      <c r="D31914" s="4" t="s">
        <v>8</v>
      </c>
      <c r="E31914" s="4" t="s">
        <v>8</v>
      </c>
      <c r="F31914" s="4" t="s">
        <v>8</v>
      </c>
    </row>
    <row r="31915" spans="1:3">
      <c r="A31915" t="n">
        <v>268118</v>
      </c>
      <c r="B31915" s="11" t="n">
        <v>14</v>
      </c>
      <c r="C31915" s="7" t="n">
        <v>0</v>
      </c>
      <c r="D31915" s="7" t="n">
        <v>8</v>
      </c>
      <c r="E31915" s="7" t="n">
        <v>0</v>
      </c>
      <c r="F31915" s="7" t="n">
        <v>0</v>
      </c>
    </row>
    <row r="31916" spans="1:3">
      <c r="A31916" t="s">
        <v>4</v>
      </c>
      <c r="B31916" s="4" t="s">
        <v>5</v>
      </c>
      <c r="C31916" s="4" t="s">
        <v>8</v>
      </c>
      <c r="D31916" s="4" t="s">
        <v>9</v>
      </c>
    </row>
    <row r="31917" spans="1:3">
      <c r="A31917" t="n">
        <v>268123</v>
      </c>
      <c r="B31917" s="9" t="n">
        <v>2</v>
      </c>
      <c r="C31917" s="7" t="n">
        <v>11</v>
      </c>
      <c r="D31917" s="7" t="s">
        <v>16</v>
      </c>
    </row>
    <row r="31918" spans="1:3">
      <c r="A31918" t="s">
        <v>4</v>
      </c>
      <c r="B31918" s="4" t="s">
        <v>5</v>
      </c>
      <c r="C31918" s="4" t="s">
        <v>7</v>
      </c>
    </row>
    <row r="31919" spans="1:3">
      <c r="A31919" t="n">
        <v>268137</v>
      </c>
      <c r="B31919" s="25" t="n">
        <v>16</v>
      </c>
      <c r="C31919" s="7" t="n">
        <v>0</v>
      </c>
    </row>
    <row r="31920" spans="1:3">
      <c r="A31920" t="s">
        <v>4</v>
      </c>
      <c r="B31920" s="4" t="s">
        <v>5</v>
      </c>
      <c r="C31920" s="4" t="s">
        <v>8</v>
      </c>
      <c r="D31920" s="4" t="s">
        <v>9</v>
      </c>
    </row>
    <row r="31921" spans="1:6">
      <c r="A31921" t="n">
        <v>268140</v>
      </c>
      <c r="B31921" s="9" t="n">
        <v>2</v>
      </c>
      <c r="C31921" s="7" t="n">
        <v>11</v>
      </c>
      <c r="D31921" s="7" t="s">
        <v>549</v>
      </c>
    </row>
    <row r="31922" spans="1:6">
      <c r="A31922" t="s">
        <v>4</v>
      </c>
      <c r="B31922" s="4" t="s">
        <v>5</v>
      </c>
      <c r="C31922" s="4" t="s">
        <v>7</v>
      </c>
    </row>
    <row r="31923" spans="1:6">
      <c r="A31923" t="n">
        <v>268149</v>
      </c>
      <c r="B31923" s="25" t="n">
        <v>16</v>
      </c>
      <c r="C31923" s="7" t="n">
        <v>0</v>
      </c>
    </row>
    <row r="31924" spans="1:6">
      <c r="A31924" t="s">
        <v>4</v>
      </c>
      <c r="B31924" s="4" t="s">
        <v>5</v>
      </c>
      <c r="C31924" s="4" t="s">
        <v>14</v>
      </c>
    </row>
    <row r="31925" spans="1:6">
      <c r="A31925" t="n">
        <v>268152</v>
      </c>
      <c r="B31925" s="62" t="n">
        <v>15</v>
      </c>
      <c r="C31925" s="7" t="n">
        <v>2048</v>
      </c>
    </row>
    <row r="31926" spans="1:6">
      <c r="A31926" t="s">
        <v>4</v>
      </c>
      <c r="B31926" s="4" t="s">
        <v>5</v>
      </c>
      <c r="C31926" s="4" t="s">
        <v>8</v>
      </c>
      <c r="D31926" s="4" t="s">
        <v>9</v>
      </c>
    </row>
    <row r="31927" spans="1:6">
      <c r="A31927" t="n">
        <v>268157</v>
      </c>
      <c r="B31927" s="9" t="n">
        <v>2</v>
      </c>
      <c r="C31927" s="7" t="n">
        <v>10</v>
      </c>
      <c r="D31927" s="7" t="s">
        <v>49</v>
      </c>
    </row>
    <row r="31928" spans="1:6">
      <c r="A31928" t="s">
        <v>4</v>
      </c>
      <c r="B31928" s="4" t="s">
        <v>5</v>
      </c>
      <c r="C31928" s="4" t="s">
        <v>7</v>
      </c>
    </row>
    <row r="31929" spans="1:6">
      <c r="A31929" t="n">
        <v>268175</v>
      </c>
      <c r="B31929" s="25" t="n">
        <v>16</v>
      </c>
      <c r="C31929" s="7" t="n">
        <v>0</v>
      </c>
    </row>
    <row r="31930" spans="1:6">
      <c r="A31930" t="s">
        <v>4</v>
      </c>
      <c r="B31930" s="4" t="s">
        <v>5</v>
      </c>
      <c r="C31930" s="4" t="s">
        <v>8</v>
      </c>
      <c r="D31930" s="4" t="s">
        <v>9</v>
      </c>
    </row>
    <row r="31931" spans="1:6">
      <c r="A31931" t="n">
        <v>268178</v>
      </c>
      <c r="B31931" s="9" t="n">
        <v>2</v>
      </c>
      <c r="C31931" s="7" t="n">
        <v>10</v>
      </c>
      <c r="D31931" s="7" t="s">
        <v>50</v>
      </c>
    </row>
    <row r="31932" spans="1:6">
      <c r="A31932" t="s">
        <v>4</v>
      </c>
      <c r="B31932" s="4" t="s">
        <v>5</v>
      </c>
      <c r="C31932" s="4" t="s">
        <v>7</v>
      </c>
    </row>
    <row r="31933" spans="1:6">
      <c r="A31933" t="n">
        <v>268197</v>
      </c>
      <c r="B31933" s="25" t="n">
        <v>16</v>
      </c>
      <c r="C31933" s="7" t="n">
        <v>0</v>
      </c>
    </row>
    <row r="31934" spans="1:6">
      <c r="A31934" t="s">
        <v>4</v>
      </c>
      <c r="B31934" s="4" t="s">
        <v>5</v>
      </c>
      <c r="C31934" s="4" t="s">
        <v>8</v>
      </c>
      <c r="D31934" s="4" t="s">
        <v>7</v>
      </c>
      <c r="E31934" s="4" t="s">
        <v>13</v>
      </c>
    </row>
    <row r="31935" spans="1:6">
      <c r="A31935" t="n">
        <v>268200</v>
      </c>
      <c r="B31935" s="27" t="n">
        <v>58</v>
      </c>
      <c r="C31935" s="7" t="n">
        <v>100</v>
      </c>
      <c r="D31935" s="7" t="n">
        <v>300</v>
      </c>
      <c r="E31935" s="7" t="n">
        <v>1</v>
      </c>
    </row>
    <row r="31936" spans="1:6">
      <c r="A31936" t="s">
        <v>4</v>
      </c>
      <c r="B31936" s="4" t="s">
        <v>5</v>
      </c>
      <c r="C31936" s="4" t="s">
        <v>8</v>
      </c>
      <c r="D31936" s="4" t="s">
        <v>7</v>
      </c>
    </row>
    <row r="31937" spans="1:5">
      <c r="A31937" t="n">
        <v>268208</v>
      </c>
      <c r="B31937" s="27" t="n">
        <v>58</v>
      </c>
      <c r="C31937" s="7" t="n">
        <v>255</v>
      </c>
      <c r="D31937" s="7" t="n">
        <v>0</v>
      </c>
    </row>
    <row r="31938" spans="1:5">
      <c r="A31938" t="s">
        <v>4</v>
      </c>
      <c r="B31938" s="4" t="s">
        <v>5</v>
      </c>
      <c r="C31938" s="4" t="s">
        <v>8</v>
      </c>
    </row>
    <row r="31939" spans="1:5">
      <c r="A31939" t="n">
        <v>268212</v>
      </c>
      <c r="B31939" s="29" t="n">
        <v>23</v>
      </c>
      <c r="C31939" s="7" t="n">
        <v>0</v>
      </c>
    </row>
    <row r="31940" spans="1:5">
      <c r="A31940" t="s">
        <v>4</v>
      </c>
      <c r="B31940" s="4" t="s">
        <v>5</v>
      </c>
    </row>
    <row r="31941" spans="1:5">
      <c r="A31941" t="n">
        <v>268214</v>
      </c>
      <c r="B31941" s="5" t="n">
        <v>1</v>
      </c>
    </row>
    <row r="31942" spans="1:5" s="3" customFormat="1" customHeight="0">
      <c r="A31942" s="3" t="s">
        <v>2</v>
      </c>
      <c r="B31942" s="3" t="s">
        <v>1571</v>
      </c>
    </row>
    <row r="31943" spans="1:5">
      <c r="A31943" t="s">
        <v>4</v>
      </c>
      <c r="B31943" s="4" t="s">
        <v>5</v>
      </c>
      <c r="C31943" s="4" t="s">
        <v>7</v>
      </c>
    </row>
    <row r="31944" spans="1:5">
      <c r="A31944" t="n">
        <v>268216</v>
      </c>
      <c r="B31944" s="83" t="n">
        <v>143</v>
      </c>
      <c r="C31944" s="7" t="n">
        <v>13</v>
      </c>
    </row>
    <row r="31945" spans="1:5">
      <c r="A31945" t="s">
        <v>4</v>
      </c>
      <c r="B31945" s="4" t="s">
        <v>5</v>
      </c>
      <c r="C31945" s="4" t="s">
        <v>8</v>
      </c>
      <c r="D31945" s="4" t="s">
        <v>7</v>
      </c>
      <c r="E31945" s="4" t="s">
        <v>7</v>
      </c>
      <c r="F31945" s="4" t="s">
        <v>7</v>
      </c>
      <c r="G31945" s="4" t="s">
        <v>7</v>
      </c>
      <c r="H31945" s="4" t="s">
        <v>7</v>
      </c>
      <c r="I31945" s="4" t="s">
        <v>7</v>
      </c>
      <c r="J31945" s="4" t="s">
        <v>7</v>
      </c>
      <c r="K31945" s="4" t="s">
        <v>7</v>
      </c>
      <c r="L31945" s="4" t="s">
        <v>7</v>
      </c>
      <c r="M31945" s="4" t="s">
        <v>7</v>
      </c>
      <c r="N31945" s="4" t="s">
        <v>14</v>
      </c>
      <c r="O31945" s="4" t="s">
        <v>14</v>
      </c>
      <c r="P31945" s="4" t="s">
        <v>14</v>
      </c>
      <c r="Q31945" s="4" t="s">
        <v>14</v>
      </c>
      <c r="R31945" s="4" t="s">
        <v>8</v>
      </c>
      <c r="S31945" s="4" t="s">
        <v>9</v>
      </c>
    </row>
    <row r="31946" spans="1:5">
      <c r="A31946" t="n">
        <v>268219</v>
      </c>
      <c r="B31946" s="79" t="n">
        <v>75</v>
      </c>
      <c r="C31946" s="7" t="n">
        <v>0</v>
      </c>
      <c r="D31946" s="7" t="n">
        <v>0</v>
      </c>
      <c r="E31946" s="7" t="n">
        <v>0</v>
      </c>
      <c r="F31946" s="7" t="n">
        <v>1024</v>
      </c>
      <c r="G31946" s="7" t="n">
        <v>720</v>
      </c>
      <c r="H31946" s="7" t="n">
        <v>226</v>
      </c>
      <c r="I31946" s="7" t="n">
        <v>40</v>
      </c>
      <c r="J31946" s="7" t="n">
        <v>0</v>
      </c>
      <c r="K31946" s="7" t="n">
        <v>0</v>
      </c>
      <c r="L31946" s="7" t="n">
        <v>1024</v>
      </c>
      <c r="M31946" s="7" t="n">
        <v>720</v>
      </c>
      <c r="N31946" s="7" t="n">
        <v>1065353216</v>
      </c>
      <c r="O31946" s="7" t="n">
        <v>1065353216</v>
      </c>
      <c r="P31946" s="7" t="n">
        <v>1065353216</v>
      </c>
      <c r="Q31946" s="7" t="n">
        <v>0</v>
      </c>
      <c r="R31946" s="7" t="n">
        <v>1</v>
      </c>
      <c r="S31946" s="7" t="s">
        <v>1572</v>
      </c>
    </row>
    <row r="31947" spans="1:5">
      <c r="A31947" t="s">
        <v>4</v>
      </c>
      <c r="B31947" s="4" t="s">
        <v>5</v>
      </c>
      <c r="C31947" s="4" t="s">
        <v>7</v>
      </c>
      <c r="D31947" s="4" t="s">
        <v>13</v>
      </c>
      <c r="E31947" s="4" t="s">
        <v>13</v>
      </c>
      <c r="F31947" s="4" t="s">
        <v>13</v>
      </c>
      <c r="G31947" s="4" t="s">
        <v>13</v>
      </c>
    </row>
    <row r="31948" spans="1:5">
      <c r="A31948" t="n">
        <v>268273</v>
      </c>
      <c r="B31948" s="46" t="n">
        <v>46</v>
      </c>
      <c r="C31948" s="7" t="n">
        <v>61456</v>
      </c>
      <c r="D31948" s="7" t="n">
        <v>0</v>
      </c>
      <c r="E31948" s="7" t="n">
        <v>2</v>
      </c>
      <c r="F31948" s="7" t="n">
        <v>28.3999996185303</v>
      </c>
      <c r="G31948" s="7" t="n">
        <v>180</v>
      </c>
    </row>
    <row r="31949" spans="1:5">
      <c r="A31949" t="s">
        <v>4</v>
      </c>
      <c r="B31949" s="4" t="s">
        <v>5</v>
      </c>
      <c r="C31949" s="4" t="s">
        <v>8</v>
      </c>
      <c r="D31949" s="4" t="s">
        <v>8</v>
      </c>
      <c r="E31949" s="4" t="s">
        <v>13</v>
      </c>
      <c r="F31949" s="4" t="s">
        <v>13</v>
      </c>
      <c r="G31949" s="4" t="s">
        <v>13</v>
      </c>
      <c r="H31949" s="4" t="s">
        <v>7</v>
      </c>
    </row>
    <row r="31950" spans="1:5">
      <c r="A31950" t="n">
        <v>268292</v>
      </c>
      <c r="B31950" s="31" t="n">
        <v>45</v>
      </c>
      <c r="C31950" s="7" t="n">
        <v>2</v>
      </c>
      <c r="D31950" s="7" t="n">
        <v>3</v>
      </c>
      <c r="E31950" s="7" t="n">
        <v>-0.0500000007450581</v>
      </c>
      <c r="F31950" s="7" t="n">
        <v>3.20000004768372</v>
      </c>
      <c r="G31950" s="7" t="n">
        <v>28.5</v>
      </c>
      <c r="H31950" s="7" t="n">
        <v>0</v>
      </c>
    </row>
    <row r="31951" spans="1:5">
      <c r="A31951" t="s">
        <v>4</v>
      </c>
      <c r="B31951" s="4" t="s">
        <v>5</v>
      </c>
      <c r="C31951" s="4" t="s">
        <v>8</v>
      </c>
      <c r="D31951" s="4" t="s">
        <v>8</v>
      </c>
      <c r="E31951" s="4" t="s">
        <v>13</v>
      </c>
      <c r="F31951" s="4" t="s">
        <v>13</v>
      </c>
      <c r="G31951" s="4" t="s">
        <v>13</v>
      </c>
      <c r="H31951" s="4" t="s">
        <v>7</v>
      </c>
      <c r="I31951" s="4" t="s">
        <v>8</v>
      </c>
    </row>
    <row r="31952" spans="1:5">
      <c r="A31952" t="n">
        <v>268309</v>
      </c>
      <c r="B31952" s="31" t="n">
        <v>45</v>
      </c>
      <c r="C31952" s="7" t="n">
        <v>4</v>
      </c>
      <c r="D31952" s="7" t="n">
        <v>3</v>
      </c>
      <c r="E31952" s="7" t="n">
        <v>7.09000015258789</v>
      </c>
      <c r="F31952" s="7" t="n">
        <v>156.979995727539</v>
      </c>
      <c r="G31952" s="7" t="n">
        <v>0</v>
      </c>
      <c r="H31952" s="7" t="n">
        <v>0</v>
      </c>
      <c r="I31952" s="7" t="n">
        <v>0</v>
      </c>
    </row>
    <row r="31953" spans="1:19">
      <c r="A31953" t="s">
        <v>4</v>
      </c>
      <c r="B31953" s="4" t="s">
        <v>5</v>
      </c>
      <c r="C31953" s="4" t="s">
        <v>8</v>
      </c>
      <c r="D31953" s="4" t="s">
        <v>8</v>
      </c>
      <c r="E31953" s="4" t="s">
        <v>13</v>
      </c>
      <c r="F31953" s="4" t="s">
        <v>7</v>
      </c>
    </row>
    <row r="31954" spans="1:19">
      <c r="A31954" t="n">
        <v>268327</v>
      </c>
      <c r="B31954" s="31" t="n">
        <v>45</v>
      </c>
      <c r="C31954" s="7" t="n">
        <v>5</v>
      </c>
      <c r="D31954" s="7" t="n">
        <v>3</v>
      </c>
      <c r="E31954" s="7" t="n">
        <v>3</v>
      </c>
      <c r="F31954" s="7" t="n">
        <v>0</v>
      </c>
    </row>
    <row r="31955" spans="1:19">
      <c r="A31955" t="s">
        <v>4</v>
      </c>
      <c r="B31955" s="4" t="s">
        <v>5</v>
      </c>
      <c r="C31955" s="4" t="s">
        <v>8</v>
      </c>
      <c r="D31955" s="4" t="s">
        <v>8</v>
      </c>
      <c r="E31955" s="4" t="s">
        <v>13</v>
      </c>
      <c r="F31955" s="4" t="s">
        <v>7</v>
      </c>
    </row>
    <row r="31956" spans="1:19">
      <c r="A31956" t="n">
        <v>268336</v>
      </c>
      <c r="B31956" s="31" t="n">
        <v>45</v>
      </c>
      <c r="C31956" s="7" t="n">
        <v>11</v>
      </c>
      <c r="D31956" s="7" t="n">
        <v>3</v>
      </c>
      <c r="E31956" s="7" t="n">
        <v>34</v>
      </c>
      <c r="F31956" s="7" t="n">
        <v>0</v>
      </c>
    </row>
    <row r="31957" spans="1:19">
      <c r="A31957" t="s">
        <v>4</v>
      </c>
      <c r="B31957" s="4" t="s">
        <v>5</v>
      </c>
      <c r="C31957" s="4" t="s">
        <v>7</v>
      </c>
    </row>
    <row r="31958" spans="1:19">
      <c r="A31958" t="n">
        <v>268345</v>
      </c>
      <c r="B31958" s="25" t="n">
        <v>16</v>
      </c>
      <c r="C31958" s="7" t="n">
        <v>1000</v>
      </c>
    </row>
    <row r="31959" spans="1:19">
      <c r="A31959" t="s">
        <v>4</v>
      </c>
      <c r="B31959" s="4" t="s">
        <v>5</v>
      </c>
      <c r="C31959" s="4" t="s">
        <v>8</v>
      </c>
      <c r="D31959" s="4" t="s">
        <v>7</v>
      </c>
      <c r="E31959" s="4" t="s">
        <v>13</v>
      </c>
    </row>
    <row r="31960" spans="1:19">
      <c r="A31960" t="n">
        <v>268348</v>
      </c>
      <c r="B31960" s="27" t="n">
        <v>58</v>
      </c>
      <c r="C31960" s="7" t="n">
        <v>100</v>
      </c>
      <c r="D31960" s="7" t="n">
        <v>1000</v>
      </c>
      <c r="E31960" s="7" t="n">
        <v>1</v>
      </c>
    </row>
    <row r="31961" spans="1:19">
      <c r="A31961" t="s">
        <v>4</v>
      </c>
      <c r="B31961" s="4" t="s">
        <v>5</v>
      </c>
      <c r="C31961" s="4" t="s">
        <v>8</v>
      </c>
      <c r="D31961" s="4" t="s">
        <v>7</v>
      </c>
    </row>
    <row r="31962" spans="1:19">
      <c r="A31962" t="n">
        <v>268356</v>
      </c>
      <c r="B31962" s="27" t="n">
        <v>58</v>
      </c>
      <c r="C31962" s="7" t="n">
        <v>255</v>
      </c>
      <c r="D31962" s="7" t="n">
        <v>0</v>
      </c>
    </row>
    <row r="31963" spans="1:19">
      <c r="A31963" t="s">
        <v>4</v>
      </c>
      <c r="B31963" s="4" t="s">
        <v>5</v>
      </c>
      <c r="C31963" s="4" t="s">
        <v>8</v>
      </c>
      <c r="D31963" s="4" t="s">
        <v>7</v>
      </c>
      <c r="E31963" s="4" t="s">
        <v>13</v>
      </c>
    </row>
    <row r="31964" spans="1:19">
      <c r="A31964" t="n">
        <v>268360</v>
      </c>
      <c r="B31964" s="27" t="n">
        <v>58</v>
      </c>
      <c r="C31964" s="7" t="n">
        <v>0</v>
      </c>
      <c r="D31964" s="7" t="n">
        <v>300</v>
      </c>
      <c r="E31964" s="7" t="n">
        <v>0.300000011920929</v>
      </c>
    </row>
    <row r="31965" spans="1:19">
      <c r="A31965" t="s">
        <v>4</v>
      </c>
      <c r="B31965" s="4" t="s">
        <v>5</v>
      </c>
      <c r="C31965" s="4" t="s">
        <v>8</v>
      </c>
      <c r="D31965" s="4" t="s">
        <v>7</v>
      </c>
    </row>
    <row r="31966" spans="1:19">
      <c r="A31966" t="n">
        <v>268368</v>
      </c>
      <c r="B31966" s="27" t="n">
        <v>58</v>
      </c>
      <c r="C31966" s="7" t="n">
        <v>255</v>
      </c>
      <c r="D31966" s="7" t="n">
        <v>0</v>
      </c>
    </row>
    <row r="31967" spans="1:19">
      <c r="A31967" t="s">
        <v>4</v>
      </c>
      <c r="B31967" s="4" t="s">
        <v>5</v>
      </c>
      <c r="C31967" s="4" t="s">
        <v>7</v>
      </c>
    </row>
    <row r="31968" spans="1:19">
      <c r="A31968" t="n">
        <v>268372</v>
      </c>
      <c r="B31968" s="25" t="n">
        <v>16</v>
      </c>
      <c r="C31968" s="7" t="n">
        <v>500</v>
      </c>
    </row>
    <row r="31969" spans="1:6">
      <c r="A31969" t="s">
        <v>4</v>
      </c>
      <c r="B31969" s="4" t="s">
        <v>5</v>
      </c>
      <c r="C31969" s="4" t="s">
        <v>8</v>
      </c>
      <c r="D31969" s="4" t="s">
        <v>7</v>
      </c>
      <c r="E31969" s="4" t="s">
        <v>13</v>
      </c>
      <c r="F31969" s="4" t="s">
        <v>7</v>
      </c>
      <c r="G31969" s="4" t="s">
        <v>14</v>
      </c>
      <c r="H31969" s="4" t="s">
        <v>14</v>
      </c>
      <c r="I31969" s="4" t="s">
        <v>7</v>
      </c>
      <c r="J31969" s="4" t="s">
        <v>7</v>
      </c>
      <c r="K31969" s="4" t="s">
        <v>14</v>
      </c>
      <c r="L31969" s="4" t="s">
        <v>14</v>
      </c>
      <c r="M31969" s="4" t="s">
        <v>14</v>
      </c>
      <c r="N31969" s="4" t="s">
        <v>14</v>
      </c>
      <c r="O31969" s="4" t="s">
        <v>9</v>
      </c>
    </row>
    <row r="31970" spans="1:6">
      <c r="A31970" t="n">
        <v>268375</v>
      </c>
      <c r="B31970" s="16" t="n">
        <v>50</v>
      </c>
      <c r="C31970" s="7" t="n">
        <v>0</v>
      </c>
      <c r="D31970" s="7" t="n">
        <v>12105</v>
      </c>
      <c r="E31970" s="7" t="n">
        <v>1</v>
      </c>
      <c r="F31970" s="7" t="n">
        <v>0</v>
      </c>
      <c r="G31970" s="7" t="n">
        <v>0</v>
      </c>
      <c r="H31970" s="7" t="n">
        <v>0</v>
      </c>
      <c r="I31970" s="7" t="n">
        <v>0</v>
      </c>
      <c r="J31970" s="7" t="n">
        <v>65533</v>
      </c>
      <c r="K31970" s="7" t="n">
        <v>0</v>
      </c>
      <c r="L31970" s="7" t="n">
        <v>0</v>
      </c>
      <c r="M31970" s="7" t="n">
        <v>0</v>
      </c>
      <c r="N31970" s="7" t="n">
        <v>0</v>
      </c>
      <c r="O31970" s="7" t="s">
        <v>15</v>
      </c>
    </row>
    <row r="31971" spans="1:6">
      <c r="A31971" t="s">
        <v>4</v>
      </c>
      <c r="B31971" s="4" t="s">
        <v>5</v>
      </c>
      <c r="C31971" s="4" t="s">
        <v>8</v>
      </c>
      <c r="D31971" s="4" t="s">
        <v>7</v>
      </c>
      <c r="E31971" s="4" t="s">
        <v>7</v>
      </c>
      <c r="F31971" s="4" t="s">
        <v>7</v>
      </c>
      <c r="G31971" s="4" t="s">
        <v>7</v>
      </c>
      <c r="H31971" s="4" t="s">
        <v>8</v>
      </c>
    </row>
    <row r="31972" spans="1:6">
      <c r="A31972" t="n">
        <v>268414</v>
      </c>
      <c r="B31972" s="37" t="n">
        <v>25</v>
      </c>
      <c r="C31972" s="7" t="n">
        <v>5</v>
      </c>
      <c r="D31972" s="7" t="n">
        <v>65535</v>
      </c>
      <c r="E31972" s="7" t="n">
        <v>65535</v>
      </c>
      <c r="F31972" s="7" t="n">
        <v>65535</v>
      </c>
      <c r="G31972" s="7" t="n">
        <v>65535</v>
      </c>
      <c r="H31972" s="7" t="n">
        <v>0</v>
      </c>
    </row>
    <row r="31973" spans="1:6">
      <c r="A31973" t="s">
        <v>4</v>
      </c>
      <c r="B31973" s="4" t="s">
        <v>5</v>
      </c>
      <c r="C31973" s="4" t="s">
        <v>7</v>
      </c>
      <c r="D31973" s="4" t="s">
        <v>8</v>
      </c>
      <c r="E31973" s="4" t="s">
        <v>74</v>
      </c>
      <c r="F31973" s="4" t="s">
        <v>8</v>
      </c>
      <c r="G31973" s="4" t="s">
        <v>8</v>
      </c>
    </row>
    <row r="31974" spans="1:6">
      <c r="A31974" t="n">
        <v>268425</v>
      </c>
      <c r="B31974" s="44" t="n">
        <v>24</v>
      </c>
      <c r="C31974" s="7" t="n">
        <v>65533</v>
      </c>
      <c r="D31974" s="7" t="n">
        <v>11</v>
      </c>
      <c r="E31974" s="7" t="s">
        <v>1573</v>
      </c>
      <c r="F31974" s="7" t="n">
        <v>2</v>
      </c>
      <c r="G31974" s="7" t="n">
        <v>0</v>
      </c>
    </row>
    <row r="31975" spans="1:6">
      <c r="A31975" t="s">
        <v>4</v>
      </c>
      <c r="B31975" s="4" t="s">
        <v>5</v>
      </c>
    </row>
    <row r="31976" spans="1:6">
      <c r="A31976" t="n">
        <v>268494</v>
      </c>
      <c r="B31976" s="41" t="n">
        <v>28</v>
      </c>
    </row>
    <row r="31977" spans="1:6">
      <c r="A31977" t="s">
        <v>4</v>
      </c>
      <c r="B31977" s="4" t="s">
        <v>5</v>
      </c>
      <c r="C31977" s="4" t="s">
        <v>8</v>
      </c>
    </row>
    <row r="31978" spans="1:6">
      <c r="A31978" t="n">
        <v>268495</v>
      </c>
      <c r="B31978" s="45" t="n">
        <v>27</v>
      </c>
      <c r="C31978" s="7" t="n">
        <v>0</v>
      </c>
    </row>
    <row r="31979" spans="1:6">
      <c r="A31979" t="s">
        <v>4</v>
      </c>
      <c r="B31979" s="4" t="s">
        <v>5</v>
      </c>
      <c r="C31979" s="4" t="s">
        <v>7</v>
      </c>
    </row>
    <row r="31980" spans="1:6">
      <c r="A31980" t="n">
        <v>268497</v>
      </c>
      <c r="B31980" s="25" t="n">
        <v>16</v>
      </c>
      <c r="C31980" s="7" t="n">
        <v>500</v>
      </c>
    </row>
    <row r="31981" spans="1:6">
      <c r="A31981" t="s">
        <v>4</v>
      </c>
      <c r="B31981" s="4" t="s">
        <v>5</v>
      </c>
      <c r="C31981" s="4" t="s">
        <v>8</v>
      </c>
      <c r="D31981" s="4" t="s">
        <v>7</v>
      </c>
      <c r="E31981" s="4" t="s">
        <v>7</v>
      </c>
      <c r="F31981" s="4" t="s">
        <v>7</v>
      </c>
      <c r="G31981" s="4" t="s">
        <v>7</v>
      </c>
      <c r="H31981" s="4" t="s">
        <v>8</v>
      </c>
    </row>
    <row r="31982" spans="1:6">
      <c r="A31982" t="n">
        <v>268500</v>
      </c>
      <c r="B31982" s="37" t="n">
        <v>25</v>
      </c>
      <c r="C31982" s="7" t="n">
        <v>5</v>
      </c>
      <c r="D31982" s="7" t="n">
        <v>65535</v>
      </c>
      <c r="E31982" s="7" t="n">
        <v>500</v>
      </c>
      <c r="F31982" s="7" t="n">
        <v>800</v>
      </c>
      <c r="G31982" s="7" t="n">
        <v>140</v>
      </c>
      <c r="H31982" s="7" t="n">
        <v>0</v>
      </c>
    </row>
    <row r="31983" spans="1:6">
      <c r="A31983" t="s">
        <v>4</v>
      </c>
      <c r="B31983" s="4" t="s">
        <v>5</v>
      </c>
      <c r="C31983" s="4" t="s">
        <v>7</v>
      </c>
      <c r="D31983" s="4" t="s">
        <v>8</v>
      </c>
      <c r="E31983" s="4" t="s">
        <v>74</v>
      </c>
      <c r="F31983" s="4" t="s">
        <v>8</v>
      </c>
      <c r="G31983" s="4" t="s">
        <v>8</v>
      </c>
      <c r="H31983" s="4" t="s">
        <v>8</v>
      </c>
      <c r="I31983" s="4" t="s">
        <v>74</v>
      </c>
      <c r="J31983" s="4" t="s">
        <v>8</v>
      </c>
      <c r="K31983" s="4" t="s">
        <v>8</v>
      </c>
    </row>
    <row r="31984" spans="1:6">
      <c r="A31984" t="n">
        <v>268511</v>
      </c>
      <c r="B31984" s="44" t="n">
        <v>24</v>
      </c>
      <c r="C31984" s="7" t="n">
        <v>65533</v>
      </c>
      <c r="D31984" s="7" t="n">
        <v>11</v>
      </c>
      <c r="E31984" s="7" t="s">
        <v>1574</v>
      </c>
      <c r="F31984" s="7" t="n">
        <v>2</v>
      </c>
      <c r="G31984" s="7" t="n">
        <v>3</v>
      </c>
      <c r="H31984" s="7" t="n">
        <v>11</v>
      </c>
      <c r="I31984" s="7" t="s">
        <v>1575</v>
      </c>
      <c r="J31984" s="7" t="n">
        <v>2</v>
      </c>
      <c r="K31984" s="7" t="n">
        <v>0</v>
      </c>
    </row>
    <row r="31985" spans="1:15">
      <c r="A31985" t="s">
        <v>4</v>
      </c>
      <c r="B31985" s="4" t="s">
        <v>5</v>
      </c>
    </row>
    <row r="31986" spans="1:15">
      <c r="A31986" t="n">
        <v>268752</v>
      </c>
      <c r="B31986" s="41" t="n">
        <v>28</v>
      </c>
    </row>
    <row r="31987" spans="1:15">
      <c r="A31987" t="s">
        <v>4</v>
      </c>
      <c r="B31987" s="4" t="s">
        <v>5</v>
      </c>
      <c r="C31987" s="4" t="s">
        <v>8</v>
      </c>
    </row>
    <row r="31988" spans="1:15">
      <c r="A31988" t="n">
        <v>268753</v>
      </c>
      <c r="B31988" s="45" t="n">
        <v>27</v>
      </c>
      <c r="C31988" s="7" t="n">
        <v>0</v>
      </c>
    </row>
    <row r="31989" spans="1:15">
      <c r="A31989" t="s">
        <v>4</v>
      </c>
      <c r="B31989" s="4" t="s">
        <v>5</v>
      </c>
      <c r="C31989" s="4" t="s">
        <v>8</v>
      </c>
    </row>
    <row r="31990" spans="1:15">
      <c r="A31990" t="n">
        <v>268755</v>
      </c>
      <c r="B31990" s="45" t="n">
        <v>27</v>
      </c>
      <c r="C31990" s="7" t="n">
        <v>1</v>
      </c>
    </row>
    <row r="31991" spans="1:15">
      <c r="A31991" t="s">
        <v>4</v>
      </c>
      <c r="B31991" s="4" t="s">
        <v>5</v>
      </c>
      <c r="C31991" s="4" t="s">
        <v>8</v>
      </c>
      <c r="D31991" s="4" t="s">
        <v>7</v>
      </c>
      <c r="E31991" s="4" t="s">
        <v>7</v>
      </c>
      <c r="F31991" s="4" t="s">
        <v>7</v>
      </c>
      <c r="G31991" s="4" t="s">
        <v>7</v>
      </c>
      <c r="H31991" s="4" t="s">
        <v>8</v>
      </c>
    </row>
    <row r="31992" spans="1:15">
      <c r="A31992" t="n">
        <v>268757</v>
      </c>
      <c r="B31992" s="37" t="n">
        <v>25</v>
      </c>
      <c r="C31992" s="7" t="n">
        <v>5</v>
      </c>
      <c r="D31992" s="7" t="n">
        <v>65535</v>
      </c>
      <c r="E31992" s="7" t="n">
        <v>65535</v>
      </c>
      <c r="F31992" s="7" t="n">
        <v>65535</v>
      </c>
      <c r="G31992" s="7" t="n">
        <v>65535</v>
      </c>
      <c r="H31992" s="7" t="n">
        <v>0</v>
      </c>
    </row>
    <row r="31993" spans="1:15">
      <c r="A31993" t="s">
        <v>4</v>
      </c>
      <c r="B31993" s="4" t="s">
        <v>5</v>
      </c>
      <c r="C31993" s="4" t="s">
        <v>8</v>
      </c>
      <c r="D31993" s="4" t="s">
        <v>7</v>
      </c>
      <c r="E31993" s="4" t="s">
        <v>8</v>
      </c>
      <c r="F31993" s="4" t="s">
        <v>8</v>
      </c>
      <c r="G31993" s="4" t="s">
        <v>12</v>
      </c>
    </row>
    <row r="31994" spans="1:15">
      <c r="A31994" t="n">
        <v>268768</v>
      </c>
      <c r="B31994" s="12" t="n">
        <v>5</v>
      </c>
      <c r="C31994" s="7" t="n">
        <v>30</v>
      </c>
      <c r="D31994" s="7" t="n">
        <v>6403</v>
      </c>
      <c r="E31994" s="7" t="n">
        <v>8</v>
      </c>
      <c r="F31994" s="7" t="n">
        <v>1</v>
      </c>
      <c r="G31994" s="13" t="n">
        <f t="normal" ca="1">A32010</f>
        <v>0</v>
      </c>
    </row>
    <row r="31995" spans="1:15">
      <c r="A31995" t="s">
        <v>4</v>
      </c>
      <c r="B31995" s="4" t="s">
        <v>5</v>
      </c>
      <c r="C31995" s="4" t="s">
        <v>7</v>
      </c>
    </row>
    <row r="31996" spans="1:15">
      <c r="A31996" t="n">
        <v>268778</v>
      </c>
      <c r="B31996" s="25" t="n">
        <v>16</v>
      </c>
      <c r="C31996" s="7" t="n">
        <v>500</v>
      </c>
    </row>
    <row r="31997" spans="1:15">
      <c r="A31997" t="s">
        <v>4</v>
      </c>
      <c r="B31997" s="4" t="s">
        <v>5</v>
      </c>
      <c r="C31997" s="4" t="s">
        <v>8</v>
      </c>
      <c r="D31997" s="4" t="s">
        <v>8</v>
      </c>
      <c r="E31997" s="4" t="s">
        <v>8</v>
      </c>
      <c r="F31997" s="4" t="s">
        <v>13</v>
      </c>
      <c r="G31997" s="4" t="s">
        <v>13</v>
      </c>
      <c r="H31997" s="4" t="s">
        <v>13</v>
      </c>
      <c r="I31997" s="4" t="s">
        <v>13</v>
      </c>
      <c r="J31997" s="4" t="s">
        <v>13</v>
      </c>
    </row>
    <row r="31998" spans="1:15">
      <c r="A31998" t="n">
        <v>268781</v>
      </c>
      <c r="B31998" s="80" t="n">
        <v>76</v>
      </c>
      <c r="C31998" s="7" t="n">
        <v>0</v>
      </c>
      <c r="D31998" s="7" t="n">
        <v>3</v>
      </c>
      <c r="E31998" s="7" t="n">
        <v>0</v>
      </c>
      <c r="F31998" s="7" t="n">
        <v>1</v>
      </c>
      <c r="G31998" s="7" t="n">
        <v>1</v>
      </c>
      <c r="H31998" s="7" t="n">
        <v>1</v>
      </c>
      <c r="I31998" s="7" t="n">
        <v>1</v>
      </c>
      <c r="J31998" s="7" t="n">
        <v>1000</v>
      </c>
    </row>
    <row r="31999" spans="1:15">
      <c r="A31999" t="s">
        <v>4</v>
      </c>
      <c r="B31999" s="4" t="s">
        <v>5</v>
      </c>
      <c r="C31999" s="4" t="s">
        <v>8</v>
      </c>
      <c r="D31999" s="4" t="s">
        <v>8</v>
      </c>
    </row>
    <row r="32000" spans="1:15">
      <c r="A32000" t="n">
        <v>268805</v>
      </c>
      <c r="B32000" s="81" t="n">
        <v>77</v>
      </c>
      <c r="C32000" s="7" t="n">
        <v>0</v>
      </c>
      <c r="D32000" s="7" t="n">
        <v>3</v>
      </c>
    </row>
    <row r="32001" spans="1:10">
      <c r="A32001" t="s">
        <v>4</v>
      </c>
      <c r="B32001" s="4" t="s">
        <v>5</v>
      </c>
    </row>
    <row r="32002" spans="1:10">
      <c r="A32002" t="n">
        <v>268808</v>
      </c>
      <c r="B32002" s="85" t="n">
        <v>88</v>
      </c>
    </row>
    <row r="32003" spans="1:10">
      <c r="A32003" t="s">
        <v>4</v>
      </c>
      <c r="B32003" s="4" t="s">
        <v>5</v>
      </c>
      <c r="C32003" s="4" t="s">
        <v>8</v>
      </c>
      <c r="D32003" s="4" t="s">
        <v>8</v>
      </c>
      <c r="E32003" s="4" t="s">
        <v>8</v>
      </c>
      <c r="F32003" s="4" t="s">
        <v>13</v>
      </c>
      <c r="G32003" s="4" t="s">
        <v>13</v>
      </c>
      <c r="H32003" s="4" t="s">
        <v>13</v>
      </c>
      <c r="I32003" s="4" t="s">
        <v>13</v>
      </c>
      <c r="J32003" s="4" t="s">
        <v>13</v>
      </c>
    </row>
    <row r="32004" spans="1:10">
      <c r="A32004" t="n">
        <v>268809</v>
      </c>
      <c r="B32004" s="80" t="n">
        <v>76</v>
      </c>
      <c r="C32004" s="7" t="n">
        <v>0</v>
      </c>
      <c r="D32004" s="7" t="n">
        <v>3</v>
      </c>
      <c r="E32004" s="7" t="n">
        <v>0</v>
      </c>
      <c r="F32004" s="7" t="n">
        <v>1</v>
      </c>
      <c r="G32004" s="7" t="n">
        <v>1</v>
      </c>
      <c r="H32004" s="7" t="n">
        <v>1</v>
      </c>
      <c r="I32004" s="7" t="n">
        <v>0</v>
      </c>
      <c r="J32004" s="7" t="n">
        <v>1000</v>
      </c>
    </row>
    <row r="32005" spans="1:10">
      <c r="A32005" t="s">
        <v>4</v>
      </c>
      <c r="B32005" s="4" t="s">
        <v>5</v>
      </c>
      <c r="C32005" s="4" t="s">
        <v>8</v>
      </c>
      <c r="D32005" s="4" t="s">
        <v>8</v>
      </c>
    </row>
    <row r="32006" spans="1:10">
      <c r="A32006" t="n">
        <v>268833</v>
      </c>
      <c r="B32006" s="81" t="n">
        <v>77</v>
      </c>
      <c r="C32006" s="7" t="n">
        <v>0</v>
      </c>
      <c r="D32006" s="7" t="n">
        <v>3</v>
      </c>
    </row>
    <row r="32007" spans="1:10">
      <c r="A32007" t="s">
        <v>4</v>
      </c>
      <c r="B32007" s="4" t="s">
        <v>5</v>
      </c>
      <c r="C32007" s="4" t="s">
        <v>12</v>
      </c>
    </row>
    <row r="32008" spans="1:10">
      <c r="A32008" t="n">
        <v>268836</v>
      </c>
      <c r="B32008" s="15" t="n">
        <v>3</v>
      </c>
      <c r="C32008" s="13" t="n">
        <f t="normal" ca="1">A32010</f>
        <v>0</v>
      </c>
    </row>
    <row r="32009" spans="1:10">
      <c r="A32009" t="s">
        <v>4</v>
      </c>
      <c r="B32009" s="4" t="s">
        <v>5</v>
      </c>
      <c r="C32009" s="4" t="s">
        <v>7</v>
      </c>
    </row>
    <row r="32010" spans="1:10">
      <c r="A32010" t="n">
        <v>268841</v>
      </c>
      <c r="B32010" s="25" t="n">
        <v>16</v>
      </c>
      <c r="C32010" s="7" t="n">
        <v>500</v>
      </c>
    </row>
    <row r="32011" spans="1:10">
      <c r="A32011" t="s">
        <v>4</v>
      </c>
      <c r="B32011" s="4" t="s">
        <v>5</v>
      </c>
      <c r="C32011" s="4" t="s">
        <v>8</v>
      </c>
      <c r="D32011" s="4" t="s">
        <v>7</v>
      </c>
      <c r="E32011" s="4" t="s">
        <v>13</v>
      </c>
    </row>
    <row r="32012" spans="1:10">
      <c r="A32012" t="n">
        <v>268844</v>
      </c>
      <c r="B32012" s="27" t="n">
        <v>58</v>
      </c>
      <c r="C32012" s="7" t="n">
        <v>100</v>
      </c>
      <c r="D32012" s="7" t="n">
        <v>300</v>
      </c>
      <c r="E32012" s="7" t="n">
        <v>0.300000011920929</v>
      </c>
    </row>
    <row r="32013" spans="1:10">
      <c r="A32013" t="s">
        <v>4</v>
      </c>
      <c r="B32013" s="4" t="s">
        <v>5</v>
      </c>
      <c r="C32013" s="4" t="s">
        <v>8</v>
      </c>
      <c r="D32013" s="4" t="s">
        <v>7</v>
      </c>
    </row>
    <row r="32014" spans="1:10">
      <c r="A32014" t="n">
        <v>268852</v>
      </c>
      <c r="B32014" s="27" t="n">
        <v>58</v>
      </c>
      <c r="C32014" s="7" t="n">
        <v>255</v>
      </c>
      <c r="D32014" s="7" t="n">
        <v>0</v>
      </c>
    </row>
    <row r="32015" spans="1:10">
      <c r="A32015" t="s">
        <v>4</v>
      </c>
      <c r="B32015" s="4" t="s">
        <v>5</v>
      </c>
      <c r="C32015" s="4" t="s">
        <v>7</v>
      </c>
    </row>
    <row r="32016" spans="1:10">
      <c r="A32016" t="n">
        <v>268856</v>
      </c>
      <c r="B32016" s="25" t="n">
        <v>16</v>
      </c>
      <c r="C32016" s="7" t="n">
        <v>500</v>
      </c>
    </row>
    <row r="32017" spans="1:10">
      <c r="A32017" t="s">
        <v>4</v>
      </c>
      <c r="B32017" s="4" t="s">
        <v>5</v>
      </c>
      <c r="C32017" s="4" t="s">
        <v>8</v>
      </c>
    </row>
    <row r="32018" spans="1:10">
      <c r="A32018" t="n">
        <v>268859</v>
      </c>
      <c r="B32018" s="82" t="n">
        <v>78</v>
      </c>
      <c r="C32018" s="7" t="n">
        <v>255</v>
      </c>
    </row>
    <row r="32019" spans="1:10">
      <c r="A32019" t="s">
        <v>4</v>
      </c>
      <c r="B32019" s="4" t="s">
        <v>5</v>
      </c>
      <c r="C32019" s="4" t="s">
        <v>7</v>
      </c>
    </row>
    <row r="32020" spans="1:10">
      <c r="A32020" t="n">
        <v>268861</v>
      </c>
      <c r="B32020" s="6" t="n">
        <v>12</v>
      </c>
      <c r="C32020" s="7" t="n">
        <v>9608</v>
      </c>
    </row>
    <row r="32021" spans="1:10">
      <c r="A32021" t="s">
        <v>4</v>
      </c>
      <c r="B32021" s="4" t="s">
        <v>5</v>
      </c>
      <c r="C32021" s="4" t="s">
        <v>8</v>
      </c>
      <c r="D32021" s="4" t="s">
        <v>7</v>
      </c>
      <c r="E32021" s="4" t="s">
        <v>8</v>
      </c>
      <c r="F32021" s="4" t="s">
        <v>12</v>
      </c>
    </row>
    <row r="32022" spans="1:10">
      <c r="A32022" t="n">
        <v>268864</v>
      </c>
      <c r="B32022" s="12" t="n">
        <v>5</v>
      </c>
      <c r="C32022" s="7" t="n">
        <v>30</v>
      </c>
      <c r="D32022" s="7" t="n">
        <v>9609</v>
      </c>
      <c r="E32022" s="7" t="n">
        <v>1</v>
      </c>
      <c r="F32022" s="13" t="n">
        <f t="normal" ca="1">A32028</f>
        <v>0</v>
      </c>
    </row>
    <row r="32023" spans="1:10">
      <c r="A32023" t="s">
        <v>4</v>
      </c>
      <c r="B32023" s="4" t="s">
        <v>5</v>
      </c>
      <c r="C32023" s="4" t="s">
        <v>8</v>
      </c>
    </row>
    <row r="32024" spans="1:10">
      <c r="A32024" t="n">
        <v>268873</v>
      </c>
      <c r="B32024" s="29" t="n">
        <v>23</v>
      </c>
      <c r="C32024" s="7" t="n">
        <v>0</v>
      </c>
    </row>
    <row r="32025" spans="1:10">
      <c r="A32025" t="s">
        <v>4</v>
      </c>
      <c r="B32025" s="4" t="s">
        <v>5</v>
      </c>
      <c r="C32025" s="4" t="s">
        <v>12</v>
      </c>
    </row>
    <row r="32026" spans="1:10">
      <c r="A32026" t="n">
        <v>268875</v>
      </c>
      <c r="B32026" s="15" t="n">
        <v>3</v>
      </c>
      <c r="C32026" s="13" t="n">
        <f t="normal" ca="1">A32034</f>
        <v>0</v>
      </c>
    </row>
    <row r="32027" spans="1:10">
      <c r="A32027" t="s">
        <v>4</v>
      </c>
      <c r="B32027" s="4" t="s">
        <v>5</v>
      </c>
      <c r="C32027" s="4" t="s">
        <v>8</v>
      </c>
      <c r="D32027" s="4" t="s">
        <v>7</v>
      </c>
      <c r="E32027" s="4" t="s">
        <v>13</v>
      </c>
    </row>
    <row r="32028" spans="1:10">
      <c r="A32028" t="n">
        <v>268880</v>
      </c>
      <c r="B32028" s="27" t="n">
        <v>58</v>
      </c>
      <c r="C32028" s="7" t="n">
        <v>0</v>
      </c>
      <c r="D32028" s="7" t="n">
        <v>300</v>
      </c>
      <c r="E32028" s="7" t="n">
        <v>1</v>
      </c>
    </row>
    <row r="32029" spans="1:10">
      <c r="A32029" t="s">
        <v>4</v>
      </c>
      <c r="B32029" s="4" t="s">
        <v>5</v>
      </c>
      <c r="C32029" s="4" t="s">
        <v>8</v>
      </c>
      <c r="D32029" s="4" t="s">
        <v>7</v>
      </c>
    </row>
    <row r="32030" spans="1:10">
      <c r="A32030" t="n">
        <v>268888</v>
      </c>
      <c r="B32030" s="27" t="n">
        <v>58</v>
      </c>
      <c r="C32030" s="7" t="n">
        <v>255</v>
      </c>
      <c r="D32030" s="7" t="n">
        <v>0</v>
      </c>
    </row>
    <row r="32031" spans="1:10">
      <c r="A32031" t="s">
        <v>4</v>
      </c>
      <c r="B32031" s="4" t="s">
        <v>5</v>
      </c>
      <c r="C32031" s="4" t="s">
        <v>8</v>
      </c>
      <c r="D32031" s="4" t="s">
        <v>9</v>
      </c>
    </row>
    <row r="32032" spans="1:10">
      <c r="A32032" t="n">
        <v>268892</v>
      </c>
      <c r="B32032" s="96" t="n">
        <v>4</v>
      </c>
      <c r="C32032" s="7" t="n">
        <v>11</v>
      </c>
      <c r="D32032" s="7" t="s">
        <v>1576</v>
      </c>
    </row>
    <row r="32033" spans="1:6">
      <c r="A32033" t="s">
        <v>4</v>
      </c>
      <c r="B32033" s="4" t="s">
        <v>5</v>
      </c>
    </row>
    <row r="32034" spans="1:6">
      <c r="A32034" t="n">
        <v>268911</v>
      </c>
      <c r="B32034" s="5" t="n">
        <v>1</v>
      </c>
    </row>
    <row r="32035" spans="1:6" s="3" customFormat="1" customHeight="0">
      <c r="A32035" s="3" t="s">
        <v>2</v>
      </c>
      <c r="B32035" s="3" t="s">
        <v>1577</v>
      </c>
    </row>
    <row r="32036" spans="1:6">
      <c r="A32036" t="s">
        <v>4</v>
      </c>
      <c r="B32036" s="4" t="s">
        <v>5</v>
      </c>
      <c r="C32036" s="4" t="s">
        <v>7</v>
      </c>
      <c r="D32036" s="4" t="s">
        <v>9</v>
      </c>
      <c r="E32036" s="4" t="s">
        <v>9</v>
      </c>
      <c r="F32036" s="4" t="s">
        <v>9</v>
      </c>
      <c r="G32036" s="4" t="s">
        <v>8</v>
      </c>
      <c r="H32036" s="4" t="s">
        <v>14</v>
      </c>
      <c r="I32036" s="4" t="s">
        <v>13</v>
      </c>
      <c r="J32036" s="4" t="s">
        <v>13</v>
      </c>
      <c r="K32036" s="4" t="s">
        <v>13</v>
      </c>
      <c r="L32036" s="4" t="s">
        <v>13</v>
      </c>
      <c r="M32036" s="4" t="s">
        <v>13</v>
      </c>
      <c r="N32036" s="4" t="s">
        <v>13</v>
      </c>
      <c r="O32036" s="4" t="s">
        <v>13</v>
      </c>
      <c r="P32036" s="4" t="s">
        <v>9</v>
      </c>
      <c r="Q32036" s="4" t="s">
        <v>9</v>
      </c>
      <c r="R32036" s="4" t="s">
        <v>14</v>
      </c>
      <c r="S32036" s="4" t="s">
        <v>8</v>
      </c>
      <c r="T32036" s="4" t="s">
        <v>14</v>
      </c>
      <c r="U32036" s="4" t="s">
        <v>14</v>
      </c>
      <c r="V32036" s="4" t="s">
        <v>7</v>
      </c>
    </row>
    <row r="32037" spans="1:6">
      <c r="A32037" t="n">
        <v>268912</v>
      </c>
      <c r="B32037" s="66" t="n">
        <v>19</v>
      </c>
      <c r="C32037" s="7" t="n">
        <v>115</v>
      </c>
      <c r="D32037" s="7" t="s">
        <v>1578</v>
      </c>
      <c r="E32037" s="7" t="s">
        <v>1579</v>
      </c>
      <c r="F32037" s="7" t="s">
        <v>15</v>
      </c>
      <c r="G32037" s="7" t="n">
        <v>0</v>
      </c>
      <c r="H32037" s="7" t="n">
        <v>1</v>
      </c>
      <c r="I32037" s="7" t="n">
        <v>0</v>
      </c>
      <c r="J32037" s="7" t="n">
        <v>0</v>
      </c>
      <c r="K32037" s="7" t="n">
        <v>0</v>
      </c>
      <c r="L32037" s="7" t="n">
        <v>0</v>
      </c>
      <c r="M32037" s="7" t="n">
        <v>0.899999976158142</v>
      </c>
      <c r="N32037" s="7" t="n">
        <v>0.899999976158142</v>
      </c>
      <c r="O32037" s="7" t="n">
        <v>0.0900000035762787</v>
      </c>
      <c r="P32037" s="7" t="s">
        <v>15</v>
      </c>
      <c r="Q32037" s="7" t="s">
        <v>15</v>
      </c>
      <c r="R32037" s="7" t="n">
        <v>-1</v>
      </c>
      <c r="S32037" s="7" t="n">
        <v>0</v>
      </c>
      <c r="T32037" s="7" t="n">
        <v>0</v>
      </c>
      <c r="U32037" s="7" t="n">
        <v>0</v>
      </c>
      <c r="V32037" s="7" t="n">
        <v>0</v>
      </c>
    </row>
    <row r="32038" spans="1:6">
      <c r="A32038" t="s">
        <v>4</v>
      </c>
      <c r="B32038" s="4" t="s">
        <v>5</v>
      </c>
      <c r="C32038" s="4" t="s">
        <v>7</v>
      </c>
    </row>
    <row r="32039" spans="1:6">
      <c r="A32039" t="n">
        <v>268989</v>
      </c>
      <c r="B32039" s="25" t="n">
        <v>16</v>
      </c>
      <c r="C32039" s="7" t="n">
        <v>1000</v>
      </c>
    </row>
    <row r="32040" spans="1:6">
      <c r="A32040" t="s">
        <v>4</v>
      </c>
      <c r="B32040" s="4" t="s">
        <v>5</v>
      </c>
      <c r="C32040" s="4" t="s">
        <v>8</v>
      </c>
      <c r="D32040" s="4" t="s">
        <v>7</v>
      </c>
      <c r="E32040" s="4" t="s">
        <v>13</v>
      </c>
      <c r="F32040" s="4" t="s">
        <v>7</v>
      </c>
      <c r="G32040" s="4" t="s">
        <v>14</v>
      </c>
      <c r="H32040" s="4" t="s">
        <v>14</v>
      </c>
      <c r="I32040" s="4" t="s">
        <v>7</v>
      </c>
      <c r="J32040" s="4" t="s">
        <v>7</v>
      </c>
      <c r="K32040" s="4" t="s">
        <v>14</v>
      </c>
      <c r="L32040" s="4" t="s">
        <v>14</v>
      </c>
      <c r="M32040" s="4" t="s">
        <v>14</v>
      </c>
      <c r="N32040" s="4" t="s">
        <v>14</v>
      </c>
      <c r="O32040" s="4" t="s">
        <v>9</v>
      </c>
    </row>
    <row r="32041" spans="1:6">
      <c r="A32041" t="n">
        <v>268992</v>
      </c>
      <c r="B32041" s="16" t="n">
        <v>50</v>
      </c>
      <c r="C32041" s="7" t="n">
        <v>0</v>
      </c>
      <c r="D32041" s="7" t="n">
        <v>2072</v>
      </c>
      <c r="E32041" s="7" t="n">
        <v>1</v>
      </c>
      <c r="F32041" s="7" t="n">
        <v>0</v>
      </c>
      <c r="G32041" s="7" t="n">
        <v>0</v>
      </c>
      <c r="H32041" s="7" t="n">
        <v>0</v>
      </c>
      <c r="I32041" s="7" t="n">
        <v>0</v>
      </c>
      <c r="J32041" s="7" t="n">
        <v>65533</v>
      </c>
      <c r="K32041" s="7" t="n">
        <v>0</v>
      </c>
      <c r="L32041" s="7" t="n">
        <v>0</v>
      </c>
      <c r="M32041" s="7" t="n">
        <v>0</v>
      </c>
      <c r="N32041" s="7" t="n">
        <v>0</v>
      </c>
      <c r="O32041" s="7" t="s">
        <v>15</v>
      </c>
    </row>
    <row r="32042" spans="1:6">
      <c r="A32042" t="s">
        <v>4</v>
      </c>
      <c r="B32042" s="4" t="s">
        <v>5</v>
      </c>
      <c r="C32042" s="4" t="s">
        <v>7</v>
      </c>
    </row>
    <row r="32043" spans="1:6">
      <c r="A32043" t="n">
        <v>269031</v>
      </c>
      <c r="B32043" s="25" t="n">
        <v>16</v>
      </c>
      <c r="C32043" s="7" t="n">
        <v>1000</v>
      </c>
    </row>
    <row r="32044" spans="1:6">
      <c r="A32044" t="s">
        <v>4</v>
      </c>
      <c r="B32044" s="4" t="s">
        <v>5</v>
      </c>
      <c r="C32044" s="4" t="s">
        <v>8</v>
      </c>
      <c r="D32044" s="4" t="s">
        <v>7</v>
      </c>
      <c r="E32044" s="4" t="s">
        <v>7</v>
      </c>
      <c r="F32044" s="4" t="s">
        <v>8</v>
      </c>
    </row>
    <row r="32045" spans="1:6">
      <c r="A32045" t="n">
        <v>269034</v>
      </c>
      <c r="B32045" s="37" t="n">
        <v>25</v>
      </c>
      <c r="C32045" s="7" t="n">
        <v>1</v>
      </c>
      <c r="D32045" s="7" t="n">
        <v>65535</v>
      </c>
      <c r="E32045" s="7" t="n">
        <v>65535</v>
      </c>
      <c r="F32045" s="7" t="n">
        <v>5</v>
      </c>
    </row>
    <row r="32046" spans="1:6">
      <c r="A32046" t="s">
        <v>4</v>
      </c>
      <c r="B32046" s="4" t="s">
        <v>5</v>
      </c>
      <c r="C32046" s="4" t="s">
        <v>8</v>
      </c>
      <c r="D32046" s="4" t="s">
        <v>7</v>
      </c>
      <c r="E32046" s="4" t="s">
        <v>9</v>
      </c>
    </row>
    <row r="32047" spans="1:6">
      <c r="A32047" t="n">
        <v>269041</v>
      </c>
      <c r="B32047" s="39" t="n">
        <v>51</v>
      </c>
      <c r="C32047" s="7" t="n">
        <v>4</v>
      </c>
      <c r="D32047" s="7" t="n">
        <v>0</v>
      </c>
      <c r="E32047" s="7" t="s">
        <v>76</v>
      </c>
    </row>
    <row r="32048" spans="1:6">
      <c r="A32048" t="s">
        <v>4</v>
      </c>
      <c r="B32048" s="4" t="s">
        <v>5</v>
      </c>
      <c r="C32048" s="4" t="s">
        <v>7</v>
      </c>
    </row>
    <row r="32049" spans="1:22">
      <c r="A32049" t="n">
        <v>269055</v>
      </c>
      <c r="B32049" s="25" t="n">
        <v>16</v>
      </c>
      <c r="C32049" s="7" t="n">
        <v>0</v>
      </c>
    </row>
    <row r="32050" spans="1:22">
      <c r="A32050" t="s">
        <v>4</v>
      </c>
      <c r="B32050" s="4" t="s">
        <v>5</v>
      </c>
      <c r="C32050" s="4" t="s">
        <v>7</v>
      </c>
      <c r="D32050" s="4" t="s">
        <v>74</v>
      </c>
      <c r="E32050" s="4" t="s">
        <v>8</v>
      </c>
      <c r="F32050" s="4" t="s">
        <v>8</v>
      </c>
    </row>
    <row r="32051" spans="1:22">
      <c r="A32051" t="n">
        <v>269058</v>
      </c>
      <c r="B32051" s="40" t="n">
        <v>26</v>
      </c>
      <c r="C32051" s="7" t="n">
        <v>0</v>
      </c>
      <c r="D32051" s="7" t="s">
        <v>1580</v>
      </c>
      <c r="E32051" s="7" t="n">
        <v>2</v>
      </c>
      <c r="F32051" s="7" t="n">
        <v>0</v>
      </c>
    </row>
    <row r="32052" spans="1:22">
      <c r="A32052" t="s">
        <v>4</v>
      </c>
      <c r="B32052" s="4" t="s">
        <v>5</v>
      </c>
    </row>
    <row r="32053" spans="1:22">
      <c r="A32053" t="n">
        <v>269095</v>
      </c>
      <c r="B32053" s="41" t="n">
        <v>28</v>
      </c>
    </row>
    <row r="32054" spans="1:22">
      <c r="A32054" t="s">
        <v>4</v>
      </c>
      <c r="B32054" s="4" t="s">
        <v>5</v>
      </c>
      <c r="C32054" s="4" t="s">
        <v>7</v>
      </c>
    </row>
    <row r="32055" spans="1:22">
      <c r="A32055" t="n">
        <v>269096</v>
      </c>
      <c r="B32055" s="25" t="n">
        <v>16</v>
      </c>
      <c r="C32055" s="7" t="n">
        <v>1000</v>
      </c>
    </row>
    <row r="32056" spans="1:22">
      <c r="A32056" t="s">
        <v>4</v>
      </c>
      <c r="B32056" s="4" t="s">
        <v>5</v>
      </c>
      <c r="C32056" s="4" t="s">
        <v>8</v>
      </c>
      <c r="D32056" s="4" t="s">
        <v>7</v>
      </c>
      <c r="E32056" s="4" t="s">
        <v>7</v>
      </c>
    </row>
    <row r="32057" spans="1:22">
      <c r="A32057" t="n">
        <v>269099</v>
      </c>
      <c r="B32057" s="16" t="n">
        <v>50</v>
      </c>
      <c r="C32057" s="7" t="n">
        <v>1</v>
      </c>
      <c r="D32057" s="7" t="n">
        <v>2072</v>
      </c>
      <c r="E32057" s="7" t="n">
        <v>200</v>
      </c>
    </row>
    <row r="32058" spans="1:22">
      <c r="A32058" t="s">
        <v>4</v>
      </c>
      <c r="B32058" s="4" t="s">
        <v>5</v>
      </c>
      <c r="C32058" s="4" t="s">
        <v>8</v>
      </c>
      <c r="D32058" s="4" t="s">
        <v>7</v>
      </c>
      <c r="E32058" s="4" t="s">
        <v>13</v>
      </c>
      <c r="F32058" s="4" t="s">
        <v>7</v>
      </c>
      <c r="G32058" s="4" t="s">
        <v>14</v>
      </c>
      <c r="H32058" s="4" t="s">
        <v>14</v>
      </c>
      <c r="I32058" s="4" t="s">
        <v>7</v>
      </c>
      <c r="J32058" s="4" t="s">
        <v>7</v>
      </c>
      <c r="K32058" s="4" t="s">
        <v>14</v>
      </c>
      <c r="L32058" s="4" t="s">
        <v>14</v>
      </c>
      <c r="M32058" s="4" t="s">
        <v>14</v>
      </c>
      <c r="N32058" s="4" t="s">
        <v>14</v>
      </c>
      <c r="O32058" s="4" t="s">
        <v>9</v>
      </c>
    </row>
    <row r="32059" spans="1:22">
      <c r="A32059" t="n">
        <v>269105</v>
      </c>
      <c r="B32059" s="16" t="n">
        <v>50</v>
      </c>
      <c r="C32059" s="7" t="n">
        <v>0</v>
      </c>
      <c r="D32059" s="7" t="n">
        <v>2073</v>
      </c>
      <c r="E32059" s="7" t="n">
        <v>1</v>
      </c>
      <c r="F32059" s="7" t="n">
        <v>0</v>
      </c>
      <c r="G32059" s="7" t="n">
        <v>0</v>
      </c>
      <c r="H32059" s="7" t="n">
        <v>0</v>
      </c>
      <c r="I32059" s="7" t="n">
        <v>0</v>
      </c>
      <c r="J32059" s="7" t="n">
        <v>65533</v>
      </c>
      <c r="K32059" s="7" t="n">
        <v>0</v>
      </c>
      <c r="L32059" s="7" t="n">
        <v>0</v>
      </c>
      <c r="M32059" s="7" t="n">
        <v>0</v>
      </c>
      <c r="N32059" s="7" t="n">
        <v>0</v>
      </c>
      <c r="O32059" s="7" t="s">
        <v>15</v>
      </c>
    </row>
    <row r="32060" spans="1:22">
      <c r="A32060" t="s">
        <v>4</v>
      </c>
      <c r="B32060" s="4" t="s">
        <v>5</v>
      </c>
      <c r="C32060" s="4" t="s">
        <v>8</v>
      </c>
      <c r="D32060" s="4" t="s">
        <v>7</v>
      </c>
      <c r="E32060" s="4" t="s">
        <v>7</v>
      </c>
      <c r="F32060" s="4" t="s">
        <v>8</v>
      </c>
    </row>
    <row r="32061" spans="1:22">
      <c r="A32061" t="n">
        <v>269144</v>
      </c>
      <c r="B32061" s="37" t="n">
        <v>25</v>
      </c>
      <c r="C32061" s="7" t="n">
        <v>1</v>
      </c>
      <c r="D32061" s="7" t="n">
        <v>65535</v>
      </c>
      <c r="E32061" s="7" t="n">
        <v>65535</v>
      </c>
      <c r="F32061" s="7" t="n">
        <v>5</v>
      </c>
    </row>
    <row r="32062" spans="1:22">
      <c r="A32062" t="s">
        <v>4</v>
      </c>
      <c r="B32062" s="4" t="s">
        <v>5</v>
      </c>
      <c r="C32062" s="4" t="s">
        <v>8</v>
      </c>
      <c r="D32062" s="4" t="s">
        <v>7</v>
      </c>
      <c r="E32062" s="4" t="s">
        <v>9</v>
      </c>
    </row>
    <row r="32063" spans="1:22">
      <c r="A32063" t="n">
        <v>269151</v>
      </c>
      <c r="B32063" s="39" t="n">
        <v>51</v>
      </c>
      <c r="C32063" s="7" t="n">
        <v>4</v>
      </c>
      <c r="D32063" s="7" t="n">
        <v>0</v>
      </c>
      <c r="E32063" s="7" t="s">
        <v>73</v>
      </c>
    </row>
    <row r="32064" spans="1:22">
      <c r="A32064" t="s">
        <v>4</v>
      </c>
      <c r="B32064" s="4" t="s">
        <v>5</v>
      </c>
      <c r="C32064" s="4" t="s">
        <v>7</v>
      </c>
    </row>
    <row r="32065" spans="1:15">
      <c r="A32065" t="n">
        <v>269164</v>
      </c>
      <c r="B32065" s="25" t="n">
        <v>16</v>
      </c>
      <c r="C32065" s="7" t="n">
        <v>0</v>
      </c>
    </row>
    <row r="32066" spans="1:15">
      <c r="A32066" t="s">
        <v>4</v>
      </c>
      <c r="B32066" s="4" t="s">
        <v>5</v>
      </c>
      <c r="C32066" s="4" t="s">
        <v>7</v>
      </c>
      <c r="D32066" s="4" t="s">
        <v>74</v>
      </c>
      <c r="E32066" s="4" t="s">
        <v>8</v>
      </c>
      <c r="F32066" s="4" t="s">
        <v>8</v>
      </c>
    </row>
    <row r="32067" spans="1:15">
      <c r="A32067" t="n">
        <v>269167</v>
      </c>
      <c r="B32067" s="40" t="n">
        <v>26</v>
      </c>
      <c r="C32067" s="7" t="n">
        <v>0</v>
      </c>
      <c r="D32067" s="7" t="s">
        <v>1581</v>
      </c>
      <c r="E32067" s="7" t="n">
        <v>2</v>
      </c>
      <c r="F32067" s="7" t="n">
        <v>0</v>
      </c>
    </row>
    <row r="32068" spans="1:15">
      <c r="A32068" t="s">
        <v>4</v>
      </c>
      <c r="B32068" s="4" t="s">
        <v>5</v>
      </c>
    </row>
    <row r="32069" spans="1:15">
      <c r="A32069" t="n">
        <v>269209</v>
      </c>
      <c r="B32069" s="41" t="n">
        <v>28</v>
      </c>
    </row>
    <row r="32070" spans="1:15">
      <c r="A32070" t="s">
        <v>4</v>
      </c>
      <c r="B32070" s="4" t="s">
        <v>5</v>
      </c>
      <c r="C32070" s="4" t="s">
        <v>8</v>
      </c>
      <c r="D32070" s="4" t="s">
        <v>7</v>
      </c>
      <c r="E32070" s="4" t="s">
        <v>7</v>
      </c>
      <c r="F32070" s="4" t="s">
        <v>8</v>
      </c>
    </row>
    <row r="32071" spans="1:15">
      <c r="A32071" t="n">
        <v>269210</v>
      </c>
      <c r="B32071" s="37" t="n">
        <v>25</v>
      </c>
      <c r="C32071" s="7" t="n">
        <v>1</v>
      </c>
      <c r="D32071" s="7" t="n">
        <v>160</v>
      </c>
      <c r="E32071" s="7" t="n">
        <v>350</v>
      </c>
      <c r="F32071" s="7" t="n">
        <v>2</v>
      </c>
    </row>
    <row r="32072" spans="1:15">
      <c r="A32072" t="s">
        <v>4</v>
      </c>
      <c r="B32072" s="4" t="s">
        <v>5</v>
      </c>
      <c r="C32072" s="4" t="s">
        <v>8</v>
      </c>
      <c r="D32072" s="4" t="s">
        <v>7</v>
      </c>
      <c r="E32072" s="4" t="s">
        <v>9</v>
      </c>
    </row>
    <row r="32073" spans="1:15">
      <c r="A32073" t="n">
        <v>269217</v>
      </c>
      <c r="B32073" s="39" t="n">
        <v>51</v>
      </c>
      <c r="C32073" s="7" t="n">
        <v>4</v>
      </c>
      <c r="D32073" s="7" t="n">
        <v>115</v>
      </c>
      <c r="E32073" s="7" t="s">
        <v>73</v>
      </c>
    </row>
    <row r="32074" spans="1:15">
      <c r="A32074" t="s">
        <v>4</v>
      </c>
      <c r="B32074" s="4" t="s">
        <v>5</v>
      </c>
      <c r="C32074" s="4" t="s">
        <v>7</v>
      </c>
    </row>
    <row r="32075" spans="1:15">
      <c r="A32075" t="n">
        <v>269230</v>
      </c>
      <c r="B32075" s="25" t="n">
        <v>16</v>
      </c>
      <c r="C32075" s="7" t="n">
        <v>0</v>
      </c>
    </row>
    <row r="32076" spans="1:15">
      <c r="A32076" t="s">
        <v>4</v>
      </c>
      <c r="B32076" s="4" t="s">
        <v>5</v>
      </c>
      <c r="C32076" s="4" t="s">
        <v>7</v>
      </c>
      <c r="D32076" s="4" t="s">
        <v>74</v>
      </c>
      <c r="E32076" s="4" t="s">
        <v>8</v>
      </c>
      <c r="F32076" s="4" t="s">
        <v>8</v>
      </c>
    </row>
    <row r="32077" spans="1:15">
      <c r="A32077" t="n">
        <v>269233</v>
      </c>
      <c r="B32077" s="40" t="n">
        <v>26</v>
      </c>
      <c r="C32077" s="7" t="n">
        <v>115</v>
      </c>
      <c r="D32077" s="7" t="s">
        <v>1582</v>
      </c>
      <c r="E32077" s="7" t="n">
        <v>2</v>
      </c>
      <c r="F32077" s="7" t="n">
        <v>0</v>
      </c>
    </row>
    <row r="32078" spans="1:15">
      <c r="A32078" t="s">
        <v>4</v>
      </c>
      <c r="B32078" s="4" t="s">
        <v>5</v>
      </c>
    </row>
    <row r="32079" spans="1:15">
      <c r="A32079" t="n">
        <v>269284</v>
      </c>
      <c r="B32079" s="41" t="n">
        <v>28</v>
      </c>
    </row>
    <row r="32080" spans="1:15">
      <c r="A32080" t="s">
        <v>4</v>
      </c>
      <c r="B32080" s="4" t="s">
        <v>5</v>
      </c>
      <c r="C32080" s="4" t="s">
        <v>8</v>
      </c>
      <c r="D32080" s="4" t="s">
        <v>7</v>
      </c>
      <c r="E32080" s="4" t="s">
        <v>7</v>
      </c>
      <c r="F32080" s="4" t="s">
        <v>8</v>
      </c>
    </row>
    <row r="32081" spans="1:6">
      <c r="A32081" t="n">
        <v>269285</v>
      </c>
      <c r="B32081" s="37" t="n">
        <v>25</v>
      </c>
      <c r="C32081" s="7" t="n">
        <v>1</v>
      </c>
      <c r="D32081" s="7" t="n">
        <v>160</v>
      </c>
      <c r="E32081" s="7" t="n">
        <v>570</v>
      </c>
      <c r="F32081" s="7" t="n">
        <v>1</v>
      </c>
    </row>
    <row r="32082" spans="1:6">
      <c r="A32082" t="s">
        <v>4</v>
      </c>
      <c r="B32082" s="4" t="s">
        <v>5</v>
      </c>
      <c r="C32082" s="4" t="s">
        <v>8</v>
      </c>
      <c r="D32082" s="4" t="s">
        <v>7</v>
      </c>
      <c r="E32082" s="4" t="s">
        <v>9</v>
      </c>
    </row>
    <row r="32083" spans="1:6">
      <c r="A32083" t="n">
        <v>269292</v>
      </c>
      <c r="B32083" s="39" t="n">
        <v>51</v>
      </c>
      <c r="C32083" s="7" t="n">
        <v>4</v>
      </c>
      <c r="D32083" s="7" t="n">
        <v>0</v>
      </c>
      <c r="E32083" s="7" t="s">
        <v>88</v>
      </c>
    </row>
    <row r="32084" spans="1:6">
      <c r="A32084" t="s">
        <v>4</v>
      </c>
      <c r="B32084" s="4" t="s">
        <v>5</v>
      </c>
      <c r="C32084" s="4" t="s">
        <v>7</v>
      </c>
    </row>
    <row r="32085" spans="1:6">
      <c r="A32085" t="n">
        <v>269305</v>
      </c>
      <c r="B32085" s="25" t="n">
        <v>16</v>
      </c>
      <c r="C32085" s="7" t="n">
        <v>0</v>
      </c>
    </row>
    <row r="32086" spans="1:6">
      <c r="A32086" t="s">
        <v>4</v>
      </c>
      <c r="B32086" s="4" t="s">
        <v>5</v>
      </c>
      <c r="C32086" s="4" t="s">
        <v>7</v>
      </c>
      <c r="D32086" s="4" t="s">
        <v>74</v>
      </c>
      <c r="E32086" s="4" t="s">
        <v>8</v>
      </c>
      <c r="F32086" s="4" t="s">
        <v>8</v>
      </c>
    </row>
    <row r="32087" spans="1:6">
      <c r="A32087" t="n">
        <v>269308</v>
      </c>
      <c r="B32087" s="40" t="n">
        <v>26</v>
      </c>
      <c r="C32087" s="7" t="n">
        <v>0</v>
      </c>
      <c r="D32087" s="7" t="s">
        <v>1583</v>
      </c>
      <c r="E32087" s="7" t="n">
        <v>2</v>
      </c>
      <c r="F32087" s="7" t="n">
        <v>0</v>
      </c>
    </row>
    <row r="32088" spans="1:6">
      <c r="A32088" t="s">
        <v>4</v>
      </c>
      <c r="B32088" s="4" t="s">
        <v>5</v>
      </c>
    </row>
    <row r="32089" spans="1:6">
      <c r="A32089" t="n">
        <v>269356</v>
      </c>
      <c r="B32089" s="41" t="n">
        <v>28</v>
      </c>
    </row>
    <row r="32090" spans="1:6">
      <c r="A32090" t="s">
        <v>4</v>
      </c>
      <c r="B32090" s="4" t="s">
        <v>5</v>
      </c>
      <c r="C32090" s="4" t="s">
        <v>8</v>
      </c>
      <c r="D32090" s="4" t="s">
        <v>7</v>
      </c>
      <c r="E32090" s="4" t="s">
        <v>7</v>
      </c>
      <c r="F32090" s="4" t="s">
        <v>8</v>
      </c>
    </row>
    <row r="32091" spans="1:6">
      <c r="A32091" t="n">
        <v>269357</v>
      </c>
      <c r="B32091" s="37" t="n">
        <v>25</v>
      </c>
      <c r="C32091" s="7" t="n">
        <v>1</v>
      </c>
      <c r="D32091" s="7" t="n">
        <v>160</v>
      </c>
      <c r="E32091" s="7" t="n">
        <v>350</v>
      </c>
      <c r="F32091" s="7" t="n">
        <v>2</v>
      </c>
    </row>
    <row r="32092" spans="1:6">
      <c r="A32092" t="s">
        <v>4</v>
      </c>
      <c r="B32092" s="4" t="s">
        <v>5</v>
      </c>
      <c r="C32092" s="4" t="s">
        <v>8</v>
      </c>
      <c r="D32092" s="4" t="s">
        <v>8</v>
      </c>
      <c r="E32092" s="4" t="s">
        <v>8</v>
      </c>
      <c r="F32092" s="4" t="s">
        <v>8</v>
      </c>
    </row>
    <row r="32093" spans="1:6">
      <c r="A32093" t="n">
        <v>269364</v>
      </c>
      <c r="B32093" s="11" t="n">
        <v>14</v>
      </c>
      <c r="C32093" s="7" t="n">
        <v>0</v>
      </c>
      <c r="D32093" s="7" t="n">
        <v>128</v>
      </c>
      <c r="E32093" s="7" t="n">
        <v>0</v>
      </c>
      <c r="F32093" s="7" t="n">
        <v>0</v>
      </c>
    </row>
    <row r="32094" spans="1:6">
      <c r="A32094" t="s">
        <v>4</v>
      </c>
      <c r="B32094" s="4" t="s">
        <v>5</v>
      </c>
      <c r="C32094" s="4" t="s">
        <v>8</v>
      </c>
      <c r="D32094" s="4" t="s">
        <v>7</v>
      </c>
      <c r="E32094" s="4" t="s">
        <v>9</v>
      </c>
    </row>
    <row r="32095" spans="1:6">
      <c r="A32095" t="n">
        <v>269369</v>
      </c>
      <c r="B32095" s="39" t="n">
        <v>51</v>
      </c>
      <c r="C32095" s="7" t="n">
        <v>4</v>
      </c>
      <c r="D32095" s="7" t="n">
        <v>115</v>
      </c>
      <c r="E32095" s="7" t="s">
        <v>73</v>
      </c>
    </row>
    <row r="32096" spans="1:6">
      <c r="A32096" t="s">
        <v>4</v>
      </c>
      <c r="B32096" s="4" t="s">
        <v>5</v>
      </c>
      <c r="C32096" s="4" t="s">
        <v>7</v>
      </c>
    </row>
    <row r="32097" spans="1:6">
      <c r="A32097" t="n">
        <v>269382</v>
      </c>
      <c r="B32097" s="25" t="n">
        <v>16</v>
      </c>
      <c r="C32097" s="7" t="n">
        <v>0</v>
      </c>
    </row>
    <row r="32098" spans="1:6">
      <c r="A32098" t="s">
        <v>4</v>
      </c>
      <c r="B32098" s="4" t="s">
        <v>5</v>
      </c>
      <c r="C32098" s="4" t="s">
        <v>7</v>
      </c>
      <c r="D32098" s="4" t="s">
        <v>74</v>
      </c>
      <c r="E32098" s="4" t="s">
        <v>8</v>
      </c>
      <c r="F32098" s="4" t="s">
        <v>8</v>
      </c>
      <c r="G32098" s="4" t="s">
        <v>74</v>
      </c>
      <c r="H32098" s="4" t="s">
        <v>8</v>
      </c>
      <c r="I32098" s="4" t="s">
        <v>8</v>
      </c>
    </row>
    <row r="32099" spans="1:6">
      <c r="A32099" t="n">
        <v>269385</v>
      </c>
      <c r="B32099" s="40" t="n">
        <v>26</v>
      </c>
      <c r="C32099" s="7" t="n">
        <v>115</v>
      </c>
      <c r="D32099" s="7" t="s">
        <v>1584</v>
      </c>
      <c r="E32099" s="7" t="n">
        <v>2</v>
      </c>
      <c r="F32099" s="7" t="n">
        <v>3</v>
      </c>
      <c r="G32099" s="7" t="s">
        <v>1585</v>
      </c>
      <c r="H32099" s="7" t="n">
        <v>2</v>
      </c>
      <c r="I32099" s="7" t="n">
        <v>0</v>
      </c>
    </row>
    <row r="32100" spans="1:6">
      <c r="A32100" t="s">
        <v>4</v>
      </c>
      <c r="B32100" s="4" t="s">
        <v>5</v>
      </c>
    </row>
    <row r="32101" spans="1:6">
      <c r="A32101" t="n">
        <v>269494</v>
      </c>
      <c r="B32101" s="41" t="n">
        <v>28</v>
      </c>
    </row>
    <row r="32102" spans="1:6">
      <c r="A32102" t="s">
        <v>4</v>
      </c>
      <c r="B32102" s="4" t="s">
        <v>5</v>
      </c>
      <c r="C32102" s="4" t="s">
        <v>14</v>
      </c>
    </row>
    <row r="32103" spans="1:6">
      <c r="A32103" t="n">
        <v>269495</v>
      </c>
      <c r="B32103" s="62" t="n">
        <v>15</v>
      </c>
      <c r="C32103" s="7" t="n">
        <v>32768</v>
      </c>
    </row>
    <row r="32104" spans="1:6">
      <c r="A32104" t="s">
        <v>4</v>
      </c>
      <c r="B32104" s="4" t="s">
        <v>5</v>
      </c>
      <c r="C32104" s="4" t="s">
        <v>8</v>
      </c>
      <c r="D32104" s="4" t="s">
        <v>7</v>
      </c>
      <c r="E32104" s="4" t="s">
        <v>13</v>
      </c>
      <c r="F32104" s="4" t="s">
        <v>7</v>
      </c>
      <c r="G32104" s="4" t="s">
        <v>14</v>
      </c>
      <c r="H32104" s="4" t="s">
        <v>14</v>
      </c>
      <c r="I32104" s="4" t="s">
        <v>7</v>
      </c>
      <c r="J32104" s="4" t="s">
        <v>7</v>
      </c>
      <c r="K32104" s="4" t="s">
        <v>14</v>
      </c>
      <c r="L32104" s="4" t="s">
        <v>14</v>
      </c>
      <c r="M32104" s="4" t="s">
        <v>14</v>
      </c>
      <c r="N32104" s="4" t="s">
        <v>14</v>
      </c>
      <c r="O32104" s="4" t="s">
        <v>9</v>
      </c>
    </row>
    <row r="32105" spans="1:6">
      <c r="A32105" t="n">
        <v>269500</v>
      </c>
      <c r="B32105" s="16" t="n">
        <v>50</v>
      </c>
      <c r="C32105" s="7" t="n">
        <v>0</v>
      </c>
      <c r="D32105" s="7" t="n">
        <v>2081</v>
      </c>
      <c r="E32105" s="7" t="n">
        <v>1</v>
      </c>
      <c r="F32105" s="7" t="n">
        <v>0</v>
      </c>
      <c r="G32105" s="7" t="n">
        <v>0</v>
      </c>
      <c r="H32105" s="7" t="n">
        <v>0</v>
      </c>
      <c r="I32105" s="7" t="n">
        <v>0</v>
      </c>
      <c r="J32105" s="7" t="n">
        <v>65533</v>
      </c>
      <c r="K32105" s="7" t="n">
        <v>0</v>
      </c>
      <c r="L32105" s="7" t="n">
        <v>0</v>
      </c>
      <c r="M32105" s="7" t="n">
        <v>0</v>
      </c>
      <c r="N32105" s="7" t="n">
        <v>0</v>
      </c>
      <c r="O32105" s="7" t="s">
        <v>15</v>
      </c>
    </row>
    <row r="32106" spans="1:6">
      <c r="A32106" t="s">
        <v>4</v>
      </c>
      <c r="B32106" s="4" t="s">
        <v>5</v>
      </c>
      <c r="C32106" s="4" t="s">
        <v>7</v>
      </c>
    </row>
    <row r="32107" spans="1:6">
      <c r="A32107" t="n">
        <v>269539</v>
      </c>
      <c r="B32107" s="25" t="n">
        <v>16</v>
      </c>
      <c r="C32107" s="7" t="n">
        <v>1000</v>
      </c>
    </row>
    <row r="32108" spans="1:6">
      <c r="A32108" t="s">
        <v>4</v>
      </c>
      <c r="B32108" s="4" t="s">
        <v>5</v>
      </c>
      <c r="C32108" s="4" t="s">
        <v>8</v>
      </c>
      <c r="D32108" s="4" t="s">
        <v>7</v>
      </c>
      <c r="E32108" s="4" t="s">
        <v>7</v>
      </c>
      <c r="F32108" s="4" t="s">
        <v>8</v>
      </c>
    </row>
    <row r="32109" spans="1:6">
      <c r="A32109" t="n">
        <v>269542</v>
      </c>
      <c r="B32109" s="37" t="n">
        <v>25</v>
      </c>
      <c r="C32109" s="7" t="n">
        <v>1</v>
      </c>
      <c r="D32109" s="7" t="n">
        <v>65535</v>
      </c>
      <c r="E32109" s="7" t="n">
        <v>65535</v>
      </c>
      <c r="F32109" s="7" t="n">
        <v>5</v>
      </c>
    </row>
    <row r="32110" spans="1:6">
      <c r="A32110" t="s">
        <v>4</v>
      </c>
      <c r="B32110" s="4" t="s">
        <v>5</v>
      </c>
      <c r="C32110" s="4" t="s">
        <v>8</v>
      </c>
      <c r="D32110" s="4" t="s">
        <v>7</v>
      </c>
      <c r="E32110" s="4" t="s">
        <v>9</v>
      </c>
    </row>
    <row r="32111" spans="1:6">
      <c r="A32111" t="n">
        <v>269549</v>
      </c>
      <c r="B32111" s="39" t="n">
        <v>51</v>
      </c>
      <c r="C32111" s="7" t="n">
        <v>4</v>
      </c>
      <c r="D32111" s="7" t="n">
        <v>0</v>
      </c>
      <c r="E32111" s="7" t="s">
        <v>631</v>
      </c>
    </row>
    <row r="32112" spans="1:6">
      <c r="A32112" t="s">
        <v>4</v>
      </c>
      <c r="B32112" s="4" t="s">
        <v>5</v>
      </c>
      <c r="C32112" s="4" t="s">
        <v>7</v>
      </c>
    </row>
    <row r="32113" spans="1:15">
      <c r="A32113" t="n">
        <v>269563</v>
      </c>
      <c r="B32113" s="25" t="n">
        <v>16</v>
      </c>
      <c r="C32113" s="7" t="n">
        <v>0</v>
      </c>
    </row>
    <row r="32114" spans="1:15">
      <c r="A32114" t="s">
        <v>4</v>
      </c>
      <c r="B32114" s="4" t="s">
        <v>5</v>
      </c>
      <c r="C32114" s="4" t="s">
        <v>7</v>
      </c>
      <c r="D32114" s="4" t="s">
        <v>74</v>
      </c>
      <c r="E32114" s="4" t="s">
        <v>8</v>
      </c>
      <c r="F32114" s="4" t="s">
        <v>8</v>
      </c>
      <c r="G32114" s="4" t="s">
        <v>74</v>
      </c>
      <c r="H32114" s="4" t="s">
        <v>8</v>
      </c>
      <c r="I32114" s="4" t="s">
        <v>8</v>
      </c>
      <c r="J32114" s="4" t="s">
        <v>74</v>
      </c>
      <c r="K32114" s="4" t="s">
        <v>8</v>
      </c>
      <c r="L32114" s="4" t="s">
        <v>8</v>
      </c>
    </row>
    <row r="32115" spans="1:15">
      <c r="A32115" t="n">
        <v>269566</v>
      </c>
      <c r="B32115" s="40" t="n">
        <v>26</v>
      </c>
      <c r="C32115" s="7" t="n">
        <v>0</v>
      </c>
      <c r="D32115" s="7" t="s">
        <v>1586</v>
      </c>
      <c r="E32115" s="7" t="n">
        <v>2</v>
      </c>
      <c r="F32115" s="7" t="n">
        <v>3</v>
      </c>
      <c r="G32115" s="7" t="s">
        <v>1587</v>
      </c>
      <c r="H32115" s="7" t="n">
        <v>2</v>
      </c>
      <c r="I32115" s="7" t="n">
        <v>3</v>
      </c>
      <c r="J32115" s="7" t="s">
        <v>1588</v>
      </c>
      <c r="K32115" s="7" t="n">
        <v>2</v>
      </c>
      <c r="L32115" s="7" t="n">
        <v>0</v>
      </c>
    </row>
    <row r="32116" spans="1:15">
      <c r="A32116" t="s">
        <v>4</v>
      </c>
      <c r="B32116" s="4" t="s">
        <v>5</v>
      </c>
    </row>
    <row r="32117" spans="1:15">
      <c r="A32117" t="n">
        <v>269785</v>
      </c>
      <c r="B32117" s="41" t="n">
        <v>28</v>
      </c>
    </row>
    <row r="32118" spans="1:15">
      <c r="A32118" t="s">
        <v>4</v>
      </c>
      <c r="B32118" s="4" t="s">
        <v>5</v>
      </c>
      <c r="C32118" s="4" t="s">
        <v>8</v>
      </c>
      <c r="D32118" s="4" t="s">
        <v>7</v>
      </c>
      <c r="E32118" s="4" t="s">
        <v>7</v>
      </c>
      <c r="F32118" s="4" t="s">
        <v>8</v>
      </c>
    </row>
    <row r="32119" spans="1:15">
      <c r="A32119" t="n">
        <v>269786</v>
      </c>
      <c r="B32119" s="37" t="n">
        <v>25</v>
      </c>
      <c r="C32119" s="7" t="n">
        <v>1</v>
      </c>
      <c r="D32119" s="7" t="n">
        <v>65535</v>
      </c>
      <c r="E32119" s="7" t="n">
        <v>65535</v>
      </c>
      <c r="F32119" s="7" t="n">
        <v>0</v>
      </c>
    </row>
    <row r="32120" spans="1:15">
      <c r="A32120" t="s">
        <v>4</v>
      </c>
      <c r="B32120" s="4" t="s">
        <v>5</v>
      </c>
      <c r="C32120" s="4" t="s">
        <v>8</v>
      </c>
      <c r="D32120" s="4" t="s">
        <v>7</v>
      </c>
      <c r="E32120" s="4" t="s">
        <v>13</v>
      </c>
    </row>
    <row r="32121" spans="1:15">
      <c r="A32121" t="n">
        <v>269793</v>
      </c>
      <c r="B32121" s="27" t="n">
        <v>58</v>
      </c>
      <c r="C32121" s="7" t="n">
        <v>0</v>
      </c>
      <c r="D32121" s="7" t="n">
        <v>1000</v>
      </c>
      <c r="E32121" s="7" t="n">
        <v>1</v>
      </c>
    </row>
    <row r="32122" spans="1:15">
      <c r="A32122" t="s">
        <v>4</v>
      </c>
      <c r="B32122" s="4" t="s">
        <v>5</v>
      </c>
      <c r="C32122" s="4" t="s">
        <v>8</v>
      </c>
      <c r="D32122" s="4" t="s">
        <v>7</v>
      </c>
    </row>
    <row r="32123" spans="1:15">
      <c r="A32123" t="n">
        <v>269801</v>
      </c>
      <c r="B32123" s="27" t="n">
        <v>58</v>
      </c>
      <c r="C32123" s="7" t="n">
        <v>255</v>
      </c>
      <c r="D32123" s="7" t="n">
        <v>0</v>
      </c>
    </row>
    <row r="32124" spans="1:15">
      <c r="A32124" t="s">
        <v>4</v>
      </c>
      <c r="B32124" s="4" t="s">
        <v>5</v>
      </c>
      <c r="C32124" s="4" t="s">
        <v>8</v>
      </c>
      <c r="D32124" s="4" t="s">
        <v>7</v>
      </c>
      <c r="E32124" s="4" t="s">
        <v>9</v>
      </c>
      <c r="F32124" s="4" t="s">
        <v>9</v>
      </c>
      <c r="G32124" s="4" t="s">
        <v>9</v>
      </c>
      <c r="H32124" s="4" t="s">
        <v>9</v>
      </c>
    </row>
    <row r="32125" spans="1:15">
      <c r="A32125" t="n">
        <v>269805</v>
      </c>
      <c r="B32125" s="39" t="n">
        <v>51</v>
      </c>
      <c r="C32125" s="7" t="n">
        <v>3</v>
      </c>
      <c r="D32125" s="7" t="n">
        <v>0</v>
      </c>
      <c r="E32125" s="7" t="s">
        <v>92</v>
      </c>
      <c r="F32125" s="7" t="s">
        <v>93</v>
      </c>
      <c r="G32125" s="7" t="s">
        <v>94</v>
      </c>
      <c r="H32125" s="7" t="s">
        <v>95</v>
      </c>
    </row>
    <row r="32126" spans="1:15">
      <c r="A32126" t="s">
        <v>4</v>
      </c>
      <c r="B32126" s="4" t="s">
        <v>5</v>
      </c>
      <c r="C32126" s="4" t="s">
        <v>7</v>
      </c>
    </row>
    <row r="32127" spans="1:15">
      <c r="A32127" t="n">
        <v>269834</v>
      </c>
      <c r="B32127" s="6" t="n">
        <v>12</v>
      </c>
      <c r="C32127" s="7" t="n">
        <v>9617</v>
      </c>
    </row>
    <row r="32128" spans="1:15">
      <c r="A32128" t="s">
        <v>4</v>
      </c>
      <c r="B32128" s="4" t="s">
        <v>5</v>
      </c>
    </row>
    <row r="32129" spans="1:12">
      <c r="A32129" t="n">
        <v>269837</v>
      </c>
      <c r="B32129" s="5" t="n">
        <v>1</v>
      </c>
    </row>
    <row r="32130" spans="1:12" s="3" customFormat="1" customHeight="0">
      <c r="A32130" s="3" t="s">
        <v>2</v>
      </c>
      <c r="B32130" s="3" t="s">
        <v>1589</v>
      </c>
    </row>
    <row r="32131" spans="1:12">
      <c r="A32131" t="s">
        <v>4</v>
      </c>
      <c r="B32131" s="4" t="s">
        <v>5</v>
      </c>
      <c r="C32131" s="4" t="s">
        <v>8</v>
      </c>
      <c r="D32131" s="4" t="s">
        <v>8</v>
      </c>
      <c r="E32131" s="4" t="s">
        <v>8</v>
      </c>
      <c r="F32131" s="4" t="s">
        <v>8</v>
      </c>
    </row>
    <row r="32132" spans="1:12">
      <c r="A32132" t="n">
        <v>269840</v>
      </c>
      <c r="B32132" s="11" t="n">
        <v>14</v>
      </c>
      <c r="C32132" s="7" t="n">
        <v>2</v>
      </c>
      <c r="D32132" s="7" t="n">
        <v>0</v>
      </c>
      <c r="E32132" s="7" t="n">
        <v>0</v>
      </c>
      <c r="F32132" s="7" t="n">
        <v>0</v>
      </c>
    </row>
    <row r="32133" spans="1:12">
      <c r="A32133" t="s">
        <v>4</v>
      </c>
      <c r="B32133" s="4" t="s">
        <v>5</v>
      </c>
      <c r="C32133" s="4" t="s">
        <v>8</v>
      </c>
      <c r="D32133" s="20" t="s">
        <v>30</v>
      </c>
      <c r="E32133" s="4" t="s">
        <v>5</v>
      </c>
      <c r="F32133" s="4" t="s">
        <v>8</v>
      </c>
      <c r="G32133" s="4" t="s">
        <v>7</v>
      </c>
      <c r="H32133" s="20" t="s">
        <v>32</v>
      </c>
      <c r="I32133" s="4" t="s">
        <v>8</v>
      </c>
      <c r="J32133" s="4" t="s">
        <v>14</v>
      </c>
      <c r="K32133" s="4" t="s">
        <v>8</v>
      </c>
      <c r="L32133" s="4" t="s">
        <v>8</v>
      </c>
      <c r="M32133" s="20" t="s">
        <v>30</v>
      </c>
      <c r="N32133" s="4" t="s">
        <v>5</v>
      </c>
      <c r="O32133" s="4" t="s">
        <v>8</v>
      </c>
      <c r="P32133" s="4" t="s">
        <v>7</v>
      </c>
      <c r="Q32133" s="20" t="s">
        <v>32</v>
      </c>
      <c r="R32133" s="4" t="s">
        <v>8</v>
      </c>
      <c r="S32133" s="4" t="s">
        <v>14</v>
      </c>
      <c r="T32133" s="4" t="s">
        <v>8</v>
      </c>
      <c r="U32133" s="4" t="s">
        <v>8</v>
      </c>
      <c r="V32133" s="4" t="s">
        <v>8</v>
      </c>
      <c r="W32133" s="4" t="s">
        <v>12</v>
      </c>
    </row>
    <row r="32134" spans="1:12">
      <c r="A32134" t="n">
        <v>269845</v>
      </c>
      <c r="B32134" s="12" t="n">
        <v>5</v>
      </c>
      <c r="C32134" s="7" t="n">
        <v>28</v>
      </c>
      <c r="D32134" s="20" t="s">
        <v>3</v>
      </c>
      <c r="E32134" s="10" t="n">
        <v>162</v>
      </c>
      <c r="F32134" s="7" t="n">
        <v>3</v>
      </c>
      <c r="G32134" s="7" t="n">
        <v>33305</v>
      </c>
      <c r="H32134" s="20" t="s">
        <v>3</v>
      </c>
      <c r="I32134" s="7" t="n">
        <v>0</v>
      </c>
      <c r="J32134" s="7" t="n">
        <v>1</v>
      </c>
      <c r="K32134" s="7" t="n">
        <v>2</v>
      </c>
      <c r="L32134" s="7" t="n">
        <v>28</v>
      </c>
      <c r="M32134" s="20" t="s">
        <v>3</v>
      </c>
      <c r="N32134" s="10" t="n">
        <v>162</v>
      </c>
      <c r="O32134" s="7" t="n">
        <v>3</v>
      </c>
      <c r="P32134" s="7" t="n">
        <v>33305</v>
      </c>
      <c r="Q32134" s="20" t="s">
        <v>3</v>
      </c>
      <c r="R32134" s="7" t="n">
        <v>0</v>
      </c>
      <c r="S32134" s="7" t="n">
        <v>2</v>
      </c>
      <c r="T32134" s="7" t="n">
        <v>2</v>
      </c>
      <c r="U32134" s="7" t="n">
        <v>11</v>
      </c>
      <c r="V32134" s="7" t="n">
        <v>1</v>
      </c>
      <c r="W32134" s="13" t="n">
        <f t="normal" ca="1">A32138</f>
        <v>0</v>
      </c>
    </row>
    <row r="32135" spans="1:12">
      <c r="A32135" t="s">
        <v>4</v>
      </c>
      <c r="B32135" s="4" t="s">
        <v>5</v>
      </c>
      <c r="C32135" s="4" t="s">
        <v>8</v>
      </c>
      <c r="D32135" s="4" t="s">
        <v>7</v>
      </c>
      <c r="E32135" s="4" t="s">
        <v>13</v>
      </c>
    </row>
    <row r="32136" spans="1:12">
      <c r="A32136" t="n">
        <v>269874</v>
      </c>
      <c r="B32136" s="27" t="n">
        <v>58</v>
      </c>
      <c r="C32136" s="7" t="n">
        <v>0</v>
      </c>
      <c r="D32136" s="7" t="n">
        <v>0</v>
      </c>
      <c r="E32136" s="7" t="n">
        <v>1</v>
      </c>
    </row>
    <row r="32137" spans="1:12">
      <c r="A32137" t="s">
        <v>4</v>
      </c>
      <c r="B32137" s="4" t="s">
        <v>5</v>
      </c>
      <c r="C32137" s="4" t="s">
        <v>8</v>
      </c>
      <c r="D32137" s="20" t="s">
        <v>30</v>
      </c>
      <c r="E32137" s="4" t="s">
        <v>5</v>
      </c>
      <c r="F32137" s="4" t="s">
        <v>8</v>
      </c>
      <c r="G32137" s="4" t="s">
        <v>7</v>
      </c>
      <c r="H32137" s="20" t="s">
        <v>32</v>
      </c>
      <c r="I32137" s="4" t="s">
        <v>8</v>
      </c>
      <c r="J32137" s="4" t="s">
        <v>14</v>
      </c>
      <c r="K32137" s="4" t="s">
        <v>8</v>
      </c>
      <c r="L32137" s="4" t="s">
        <v>8</v>
      </c>
      <c r="M32137" s="20" t="s">
        <v>30</v>
      </c>
      <c r="N32137" s="4" t="s">
        <v>5</v>
      </c>
      <c r="O32137" s="4" t="s">
        <v>8</v>
      </c>
      <c r="P32137" s="4" t="s">
        <v>7</v>
      </c>
      <c r="Q32137" s="20" t="s">
        <v>32</v>
      </c>
      <c r="R32137" s="4" t="s">
        <v>8</v>
      </c>
      <c r="S32137" s="4" t="s">
        <v>14</v>
      </c>
      <c r="T32137" s="4" t="s">
        <v>8</v>
      </c>
      <c r="U32137" s="4" t="s">
        <v>8</v>
      </c>
      <c r="V32137" s="4" t="s">
        <v>8</v>
      </c>
      <c r="W32137" s="4" t="s">
        <v>12</v>
      </c>
    </row>
    <row r="32138" spans="1:12">
      <c r="A32138" t="n">
        <v>269882</v>
      </c>
      <c r="B32138" s="12" t="n">
        <v>5</v>
      </c>
      <c r="C32138" s="7" t="n">
        <v>28</v>
      </c>
      <c r="D32138" s="20" t="s">
        <v>3</v>
      </c>
      <c r="E32138" s="10" t="n">
        <v>162</v>
      </c>
      <c r="F32138" s="7" t="n">
        <v>3</v>
      </c>
      <c r="G32138" s="7" t="n">
        <v>33305</v>
      </c>
      <c r="H32138" s="20" t="s">
        <v>3</v>
      </c>
      <c r="I32138" s="7" t="n">
        <v>0</v>
      </c>
      <c r="J32138" s="7" t="n">
        <v>1</v>
      </c>
      <c r="K32138" s="7" t="n">
        <v>3</v>
      </c>
      <c r="L32138" s="7" t="n">
        <v>28</v>
      </c>
      <c r="M32138" s="20" t="s">
        <v>3</v>
      </c>
      <c r="N32138" s="10" t="n">
        <v>162</v>
      </c>
      <c r="O32138" s="7" t="n">
        <v>3</v>
      </c>
      <c r="P32138" s="7" t="n">
        <v>33305</v>
      </c>
      <c r="Q32138" s="20" t="s">
        <v>3</v>
      </c>
      <c r="R32138" s="7" t="n">
        <v>0</v>
      </c>
      <c r="S32138" s="7" t="n">
        <v>2</v>
      </c>
      <c r="T32138" s="7" t="n">
        <v>3</v>
      </c>
      <c r="U32138" s="7" t="n">
        <v>9</v>
      </c>
      <c r="V32138" s="7" t="n">
        <v>1</v>
      </c>
      <c r="W32138" s="13" t="n">
        <f t="normal" ca="1">A32148</f>
        <v>0</v>
      </c>
    </row>
    <row r="32139" spans="1:12">
      <c r="A32139" t="s">
        <v>4</v>
      </c>
      <c r="B32139" s="4" t="s">
        <v>5</v>
      </c>
      <c r="C32139" s="4" t="s">
        <v>8</v>
      </c>
      <c r="D32139" s="20" t="s">
        <v>30</v>
      </c>
      <c r="E32139" s="4" t="s">
        <v>5</v>
      </c>
      <c r="F32139" s="4" t="s">
        <v>7</v>
      </c>
      <c r="G32139" s="4" t="s">
        <v>8</v>
      </c>
      <c r="H32139" s="4" t="s">
        <v>8</v>
      </c>
      <c r="I32139" s="4" t="s">
        <v>9</v>
      </c>
      <c r="J32139" s="20" t="s">
        <v>32</v>
      </c>
      <c r="K32139" s="4" t="s">
        <v>8</v>
      </c>
      <c r="L32139" s="4" t="s">
        <v>8</v>
      </c>
      <c r="M32139" s="20" t="s">
        <v>30</v>
      </c>
      <c r="N32139" s="4" t="s">
        <v>5</v>
      </c>
      <c r="O32139" s="4" t="s">
        <v>8</v>
      </c>
      <c r="P32139" s="20" t="s">
        <v>32</v>
      </c>
      <c r="Q32139" s="4" t="s">
        <v>8</v>
      </c>
      <c r="R32139" s="4" t="s">
        <v>14</v>
      </c>
      <c r="S32139" s="4" t="s">
        <v>8</v>
      </c>
      <c r="T32139" s="4" t="s">
        <v>8</v>
      </c>
      <c r="U32139" s="4" t="s">
        <v>8</v>
      </c>
      <c r="V32139" s="20" t="s">
        <v>30</v>
      </c>
      <c r="W32139" s="4" t="s">
        <v>5</v>
      </c>
      <c r="X32139" s="4" t="s">
        <v>8</v>
      </c>
      <c r="Y32139" s="20" t="s">
        <v>32</v>
      </c>
      <c r="Z32139" s="4" t="s">
        <v>8</v>
      </c>
      <c r="AA32139" s="4" t="s">
        <v>14</v>
      </c>
      <c r="AB32139" s="4" t="s">
        <v>8</v>
      </c>
      <c r="AC32139" s="4" t="s">
        <v>8</v>
      </c>
      <c r="AD32139" s="4" t="s">
        <v>8</v>
      </c>
      <c r="AE32139" s="4" t="s">
        <v>12</v>
      </c>
    </row>
    <row r="32140" spans="1:12">
      <c r="A32140" t="n">
        <v>269911</v>
      </c>
      <c r="B32140" s="12" t="n">
        <v>5</v>
      </c>
      <c r="C32140" s="7" t="n">
        <v>28</v>
      </c>
      <c r="D32140" s="20" t="s">
        <v>3</v>
      </c>
      <c r="E32140" s="59" t="n">
        <v>47</v>
      </c>
      <c r="F32140" s="7" t="n">
        <v>61456</v>
      </c>
      <c r="G32140" s="7" t="n">
        <v>2</v>
      </c>
      <c r="H32140" s="7" t="n">
        <v>0</v>
      </c>
      <c r="I32140" s="7" t="s">
        <v>354</v>
      </c>
      <c r="J32140" s="20" t="s">
        <v>3</v>
      </c>
      <c r="K32140" s="7" t="n">
        <v>8</v>
      </c>
      <c r="L32140" s="7" t="n">
        <v>28</v>
      </c>
      <c r="M32140" s="20" t="s">
        <v>3</v>
      </c>
      <c r="N32140" s="53" t="n">
        <v>74</v>
      </c>
      <c r="O32140" s="7" t="n">
        <v>65</v>
      </c>
      <c r="P32140" s="20" t="s">
        <v>3</v>
      </c>
      <c r="Q32140" s="7" t="n">
        <v>0</v>
      </c>
      <c r="R32140" s="7" t="n">
        <v>1</v>
      </c>
      <c r="S32140" s="7" t="n">
        <v>3</v>
      </c>
      <c r="T32140" s="7" t="n">
        <v>9</v>
      </c>
      <c r="U32140" s="7" t="n">
        <v>28</v>
      </c>
      <c r="V32140" s="20" t="s">
        <v>3</v>
      </c>
      <c r="W32140" s="53" t="n">
        <v>74</v>
      </c>
      <c r="X32140" s="7" t="n">
        <v>65</v>
      </c>
      <c r="Y32140" s="20" t="s">
        <v>3</v>
      </c>
      <c r="Z32140" s="7" t="n">
        <v>0</v>
      </c>
      <c r="AA32140" s="7" t="n">
        <v>2</v>
      </c>
      <c r="AB32140" s="7" t="n">
        <v>3</v>
      </c>
      <c r="AC32140" s="7" t="n">
        <v>9</v>
      </c>
      <c r="AD32140" s="7" t="n">
        <v>1</v>
      </c>
      <c r="AE32140" s="13" t="n">
        <f t="normal" ca="1">A32144</f>
        <v>0</v>
      </c>
    </row>
    <row r="32141" spans="1:12">
      <c r="A32141" t="s">
        <v>4</v>
      </c>
      <c r="B32141" s="4" t="s">
        <v>5</v>
      </c>
      <c r="C32141" s="4" t="s">
        <v>7</v>
      </c>
      <c r="D32141" s="4" t="s">
        <v>8</v>
      </c>
      <c r="E32141" s="4" t="s">
        <v>8</v>
      </c>
      <c r="F32141" s="4" t="s">
        <v>9</v>
      </c>
    </row>
    <row r="32142" spans="1:12">
      <c r="A32142" t="n">
        <v>269959</v>
      </c>
      <c r="B32142" s="59" t="n">
        <v>47</v>
      </c>
      <c r="C32142" s="7" t="n">
        <v>61456</v>
      </c>
      <c r="D32142" s="7" t="n">
        <v>0</v>
      </c>
      <c r="E32142" s="7" t="n">
        <v>0</v>
      </c>
      <c r="F32142" s="7" t="s">
        <v>355</v>
      </c>
    </row>
    <row r="32143" spans="1:12">
      <c r="A32143" t="s">
        <v>4</v>
      </c>
      <c r="B32143" s="4" t="s">
        <v>5</v>
      </c>
      <c r="C32143" s="4" t="s">
        <v>8</v>
      </c>
      <c r="D32143" s="4" t="s">
        <v>7</v>
      </c>
      <c r="E32143" s="4" t="s">
        <v>13</v>
      </c>
    </row>
    <row r="32144" spans="1:12">
      <c r="A32144" t="n">
        <v>269972</v>
      </c>
      <c r="B32144" s="27" t="n">
        <v>58</v>
      </c>
      <c r="C32144" s="7" t="n">
        <v>0</v>
      </c>
      <c r="D32144" s="7" t="n">
        <v>300</v>
      </c>
      <c r="E32144" s="7" t="n">
        <v>1</v>
      </c>
    </row>
    <row r="32145" spans="1:31">
      <c r="A32145" t="s">
        <v>4</v>
      </c>
      <c r="B32145" s="4" t="s">
        <v>5</v>
      </c>
      <c r="C32145" s="4" t="s">
        <v>8</v>
      </c>
      <c r="D32145" s="4" t="s">
        <v>7</v>
      </c>
    </row>
    <row r="32146" spans="1:31">
      <c r="A32146" t="n">
        <v>269980</v>
      </c>
      <c r="B32146" s="27" t="n">
        <v>58</v>
      </c>
      <c r="C32146" s="7" t="n">
        <v>255</v>
      </c>
      <c r="D32146" s="7" t="n">
        <v>0</v>
      </c>
    </row>
    <row r="32147" spans="1:31">
      <c r="A32147" t="s">
        <v>4</v>
      </c>
      <c r="B32147" s="4" t="s">
        <v>5</v>
      </c>
      <c r="C32147" s="4" t="s">
        <v>8</v>
      </c>
      <c r="D32147" s="4" t="s">
        <v>8</v>
      </c>
      <c r="E32147" s="4" t="s">
        <v>8</v>
      </c>
      <c r="F32147" s="4" t="s">
        <v>8</v>
      </c>
    </row>
    <row r="32148" spans="1:31">
      <c r="A32148" t="n">
        <v>269984</v>
      </c>
      <c r="B32148" s="11" t="n">
        <v>14</v>
      </c>
      <c r="C32148" s="7" t="n">
        <v>0</v>
      </c>
      <c r="D32148" s="7" t="n">
        <v>0</v>
      </c>
      <c r="E32148" s="7" t="n">
        <v>0</v>
      </c>
      <c r="F32148" s="7" t="n">
        <v>64</v>
      </c>
    </row>
    <row r="32149" spans="1:31">
      <c r="A32149" t="s">
        <v>4</v>
      </c>
      <c r="B32149" s="4" t="s">
        <v>5</v>
      </c>
      <c r="C32149" s="4" t="s">
        <v>8</v>
      </c>
      <c r="D32149" s="4" t="s">
        <v>7</v>
      </c>
    </row>
    <row r="32150" spans="1:31">
      <c r="A32150" t="n">
        <v>269989</v>
      </c>
      <c r="B32150" s="23" t="n">
        <v>22</v>
      </c>
      <c r="C32150" s="7" t="n">
        <v>0</v>
      </c>
      <c r="D32150" s="7" t="n">
        <v>33305</v>
      </c>
    </row>
    <row r="32151" spans="1:31">
      <c r="A32151" t="s">
        <v>4</v>
      </c>
      <c r="B32151" s="4" t="s">
        <v>5</v>
      </c>
      <c r="C32151" s="4" t="s">
        <v>8</v>
      </c>
      <c r="D32151" s="4" t="s">
        <v>7</v>
      </c>
    </row>
    <row r="32152" spans="1:31">
      <c r="A32152" t="n">
        <v>269993</v>
      </c>
      <c r="B32152" s="27" t="n">
        <v>58</v>
      </c>
      <c r="C32152" s="7" t="n">
        <v>5</v>
      </c>
      <c r="D32152" s="7" t="n">
        <v>300</v>
      </c>
    </row>
    <row r="32153" spans="1:31">
      <c r="A32153" t="s">
        <v>4</v>
      </c>
      <c r="B32153" s="4" t="s">
        <v>5</v>
      </c>
      <c r="C32153" s="4" t="s">
        <v>13</v>
      </c>
      <c r="D32153" s="4" t="s">
        <v>7</v>
      </c>
    </row>
    <row r="32154" spans="1:31">
      <c r="A32154" t="n">
        <v>269997</v>
      </c>
      <c r="B32154" s="60" t="n">
        <v>103</v>
      </c>
      <c r="C32154" s="7" t="n">
        <v>0</v>
      </c>
      <c r="D32154" s="7" t="n">
        <v>300</v>
      </c>
    </row>
    <row r="32155" spans="1:31">
      <c r="A32155" t="s">
        <v>4</v>
      </c>
      <c r="B32155" s="4" t="s">
        <v>5</v>
      </c>
      <c r="C32155" s="4" t="s">
        <v>8</v>
      </c>
    </row>
    <row r="32156" spans="1:31">
      <c r="A32156" t="n">
        <v>270004</v>
      </c>
      <c r="B32156" s="61" t="n">
        <v>64</v>
      </c>
      <c r="C32156" s="7" t="n">
        <v>7</v>
      </c>
    </row>
    <row r="32157" spans="1:31">
      <c r="A32157" t="s">
        <v>4</v>
      </c>
      <c r="B32157" s="4" t="s">
        <v>5</v>
      </c>
      <c r="C32157" s="4" t="s">
        <v>8</v>
      </c>
      <c r="D32157" s="4" t="s">
        <v>7</v>
      </c>
    </row>
    <row r="32158" spans="1:31">
      <c r="A32158" t="n">
        <v>270006</v>
      </c>
      <c r="B32158" s="64" t="n">
        <v>72</v>
      </c>
      <c r="C32158" s="7" t="n">
        <v>5</v>
      </c>
      <c r="D32158" s="7" t="n">
        <v>0</v>
      </c>
    </row>
    <row r="32159" spans="1:31">
      <c r="A32159" t="s">
        <v>4</v>
      </c>
      <c r="B32159" s="4" t="s">
        <v>5</v>
      </c>
      <c r="C32159" s="4" t="s">
        <v>8</v>
      </c>
      <c r="D32159" s="20" t="s">
        <v>30</v>
      </c>
      <c r="E32159" s="4" t="s">
        <v>5</v>
      </c>
      <c r="F32159" s="4" t="s">
        <v>8</v>
      </c>
      <c r="G32159" s="4" t="s">
        <v>7</v>
      </c>
      <c r="H32159" s="20" t="s">
        <v>32</v>
      </c>
      <c r="I32159" s="4" t="s">
        <v>8</v>
      </c>
      <c r="J32159" s="4" t="s">
        <v>14</v>
      </c>
      <c r="K32159" s="4" t="s">
        <v>8</v>
      </c>
      <c r="L32159" s="4" t="s">
        <v>8</v>
      </c>
      <c r="M32159" s="4" t="s">
        <v>12</v>
      </c>
    </row>
    <row r="32160" spans="1:31">
      <c r="A32160" t="n">
        <v>270010</v>
      </c>
      <c r="B32160" s="12" t="n">
        <v>5</v>
      </c>
      <c r="C32160" s="7" t="n">
        <v>28</v>
      </c>
      <c r="D32160" s="20" t="s">
        <v>3</v>
      </c>
      <c r="E32160" s="10" t="n">
        <v>162</v>
      </c>
      <c r="F32160" s="7" t="n">
        <v>4</v>
      </c>
      <c r="G32160" s="7" t="n">
        <v>33305</v>
      </c>
      <c r="H32160" s="20" t="s">
        <v>3</v>
      </c>
      <c r="I32160" s="7" t="n">
        <v>0</v>
      </c>
      <c r="J32160" s="7" t="n">
        <v>1</v>
      </c>
      <c r="K32160" s="7" t="n">
        <v>2</v>
      </c>
      <c r="L32160" s="7" t="n">
        <v>1</v>
      </c>
      <c r="M32160" s="13" t="n">
        <f t="normal" ca="1">A32166</f>
        <v>0</v>
      </c>
    </row>
    <row r="32161" spans="1:13">
      <c r="A32161" t="s">
        <v>4</v>
      </c>
      <c r="B32161" s="4" t="s">
        <v>5</v>
      </c>
      <c r="C32161" s="4" t="s">
        <v>8</v>
      </c>
      <c r="D32161" s="4" t="s">
        <v>9</v>
      </c>
    </row>
    <row r="32162" spans="1:13">
      <c r="A32162" t="n">
        <v>270027</v>
      </c>
      <c r="B32162" s="9" t="n">
        <v>2</v>
      </c>
      <c r="C32162" s="7" t="n">
        <v>10</v>
      </c>
      <c r="D32162" s="7" t="s">
        <v>356</v>
      </c>
    </row>
    <row r="32163" spans="1:13">
      <c r="A32163" t="s">
        <v>4</v>
      </c>
      <c r="B32163" s="4" t="s">
        <v>5</v>
      </c>
      <c r="C32163" s="4" t="s">
        <v>7</v>
      </c>
    </row>
    <row r="32164" spans="1:13">
      <c r="A32164" t="n">
        <v>270044</v>
      </c>
      <c r="B32164" s="25" t="n">
        <v>16</v>
      </c>
      <c r="C32164" s="7" t="n">
        <v>0</v>
      </c>
    </row>
    <row r="32165" spans="1:13">
      <c r="A32165" t="s">
        <v>4</v>
      </c>
      <c r="B32165" s="4" t="s">
        <v>5</v>
      </c>
      <c r="C32165" s="4" t="s">
        <v>7</v>
      </c>
      <c r="D32165" s="4" t="s">
        <v>9</v>
      </c>
      <c r="E32165" s="4" t="s">
        <v>9</v>
      </c>
      <c r="F32165" s="4" t="s">
        <v>9</v>
      </c>
      <c r="G32165" s="4" t="s">
        <v>8</v>
      </c>
      <c r="H32165" s="4" t="s">
        <v>14</v>
      </c>
      <c r="I32165" s="4" t="s">
        <v>13</v>
      </c>
      <c r="J32165" s="4" t="s">
        <v>13</v>
      </c>
      <c r="K32165" s="4" t="s">
        <v>13</v>
      </c>
      <c r="L32165" s="4" t="s">
        <v>13</v>
      </c>
      <c r="M32165" s="4" t="s">
        <v>13</v>
      </c>
      <c r="N32165" s="4" t="s">
        <v>13</v>
      </c>
      <c r="O32165" s="4" t="s">
        <v>13</v>
      </c>
      <c r="P32165" s="4" t="s">
        <v>9</v>
      </c>
      <c r="Q32165" s="4" t="s">
        <v>9</v>
      </c>
      <c r="R32165" s="4" t="s">
        <v>14</v>
      </c>
      <c r="S32165" s="4" t="s">
        <v>8</v>
      </c>
      <c r="T32165" s="4" t="s">
        <v>14</v>
      </c>
      <c r="U32165" s="4" t="s">
        <v>14</v>
      </c>
      <c r="V32165" s="4" t="s">
        <v>7</v>
      </c>
    </row>
    <row r="32166" spans="1:13">
      <c r="A32166" t="n">
        <v>270047</v>
      </c>
      <c r="B32166" s="66" t="n">
        <v>19</v>
      </c>
      <c r="C32166" s="7" t="n">
        <v>115</v>
      </c>
      <c r="D32166" s="7" t="s">
        <v>1578</v>
      </c>
      <c r="E32166" s="7" t="s">
        <v>1579</v>
      </c>
      <c r="F32166" s="7" t="s">
        <v>15</v>
      </c>
      <c r="G32166" s="7" t="n">
        <v>0</v>
      </c>
      <c r="H32166" s="7" t="n">
        <v>1</v>
      </c>
      <c r="I32166" s="7" t="n">
        <v>0</v>
      </c>
      <c r="J32166" s="7" t="n">
        <v>0</v>
      </c>
      <c r="K32166" s="7" t="n">
        <v>0</v>
      </c>
      <c r="L32166" s="7" t="n">
        <v>0</v>
      </c>
      <c r="M32166" s="7" t="n">
        <v>0.899999976158142</v>
      </c>
      <c r="N32166" s="7" t="n">
        <v>0.899999976158142</v>
      </c>
      <c r="O32166" s="7" t="n">
        <v>0.0900000035762787</v>
      </c>
      <c r="P32166" s="7" t="s">
        <v>15</v>
      </c>
      <c r="Q32166" s="7" t="s">
        <v>15</v>
      </c>
      <c r="R32166" s="7" t="n">
        <v>-1</v>
      </c>
      <c r="S32166" s="7" t="n">
        <v>0</v>
      </c>
      <c r="T32166" s="7" t="n">
        <v>0</v>
      </c>
      <c r="U32166" s="7" t="n">
        <v>0</v>
      </c>
      <c r="V32166" s="7" t="n">
        <v>0</v>
      </c>
    </row>
    <row r="32167" spans="1:13">
      <c r="A32167" t="s">
        <v>4</v>
      </c>
      <c r="B32167" s="4" t="s">
        <v>5</v>
      </c>
      <c r="C32167" s="4" t="s">
        <v>7</v>
      </c>
      <c r="D32167" s="4" t="s">
        <v>8</v>
      </c>
      <c r="E32167" s="4" t="s">
        <v>8</v>
      </c>
      <c r="F32167" s="4" t="s">
        <v>9</v>
      </c>
    </row>
    <row r="32168" spans="1:13">
      <c r="A32168" t="n">
        <v>270124</v>
      </c>
      <c r="B32168" s="22" t="n">
        <v>20</v>
      </c>
      <c r="C32168" s="7" t="n">
        <v>0</v>
      </c>
      <c r="D32168" s="7" t="n">
        <v>3</v>
      </c>
      <c r="E32168" s="7" t="n">
        <v>10</v>
      </c>
      <c r="F32168" s="7" t="s">
        <v>96</v>
      </c>
    </row>
    <row r="32169" spans="1:13">
      <c r="A32169" t="s">
        <v>4</v>
      </c>
      <c r="B32169" s="4" t="s">
        <v>5</v>
      </c>
      <c r="C32169" s="4" t="s">
        <v>7</v>
      </c>
    </row>
    <row r="32170" spans="1:13">
      <c r="A32170" t="n">
        <v>270142</v>
      </c>
      <c r="B32170" s="25" t="n">
        <v>16</v>
      </c>
      <c r="C32170" s="7" t="n">
        <v>0</v>
      </c>
    </row>
    <row r="32171" spans="1:13">
      <c r="A32171" t="s">
        <v>4</v>
      </c>
      <c r="B32171" s="4" t="s">
        <v>5</v>
      </c>
      <c r="C32171" s="4" t="s">
        <v>7</v>
      </c>
      <c r="D32171" s="4" t="s">
        <v>8</v>
      </c>
      <c r="E32171" s="4" t="s">
        <v>8</v>
      </c>
      <c r="F32171" s="4" t="s">
        <v>9</v>
      </c>
    </row>
    <row r="32172" spans="1:13">
      <c r="A32172" t="n">
        <v>270145</v>
      </c>
      <c r="B32172" s="22" t="n">
        <v>20</v>
      </c>
      <c r="C32172" s="7" t="n">
        <v>115</v>
      </c>
      <c r="D32172" s="7" t="n">
        <v>3</v>
      </c>
      <c r="E32172" s="7" t="n">
        <v>10</v>
      </c>
      <c r="F32172" s="7" t="s">
        <v>96</v>
      </c>
    </row>
    <row r="32173" spans="1:13">
      <c r="A32173" t="s">
        <v>4</v>
      </c>
      <c r="B32173" s="4" t="s">
        <v>5</v>
      </c>
      <c r="C32173" s="4" t="s">
        <v>7</v>
      </c>
    </row>
    <row r="32174" spans="1:13">
      <c r="A32174" t="n">
        <v>270163</v>
      </c>
      <c r="B32174" s="25" t="n">
        <v>16</v>
      </c>
      <c r="C32174" s="7" t="n">
        <v>0</v>
      </c>
    </row>
    <row r="32175" spans="1:13">
      <c r="A32175" t="s">
        <v>4</v>
      </c>
      <c r="B32175" s="4" t="s">
        <v>5</v>
      </c>
      <c r="C32175" s="4" t="s">
        <v>7</v>
      </c>
      <c r="D32175" s="4" t="s">
        <v>14</v>
      </c>
    </row>
    <row r="32176" spans="1:13">
      <c r="A32176" t="n">
        <v>270166</v>
      </c>
      <c r="B32176" s="30" t="n">
        <v>43</v>
      </c>
      <c r="C32176" s="7" t="n">
        <v>115</v>
      </c>
      <c r="D32176" s="7" t="n">
        <v>128</v>
      </c>
    </row>
    <row r="32177" spans="1:22">
      <c r="A32177" t="s">
        <v>4</v>
      </c>
      <c r="B32177" s="4" t="s">
        <v>5</v>
      </c>
      <c r="C32177" s="4" t="s">
        <v>7</v>
      </c>
      <c r="D32177" s="4" t="s">
        <v>14</v>
      </c>
    </row>
    <row r="32178" spans="1:22">
      <c r="A32178" t="n">
        <v>270173</v>
      </c>
      <c r="B32178" s="30" t="n">
        <v>43</v>
      </c>
      <c r="C32178" s="7" t="n">
        <v>115</v>
      </c>
      <c r="D32178" s="7" t="n">
        <v>32</v>
      </c>
    </row>
    <row r="32179" spans="1:22">
      <c r="A32179" t="s">
        <v>4</v>
      </c>
      <c r="B32179" s="4" t="s">
        <v>5</v>
      </c>
      <c r="C32179" s="4" t="s">
        <v>8</v>
      </c>
      <c r="D32179" s="4" t="s">
        <v>7</v>
      </c>
      <c r="E32179" s="4" t="s">
        <v>8</v>
      </c>
      <c r="F32179" s="4" t="s">
        <v>9</v>
      </c>
      <c r="G32179" s="4" t="s">
        <v>9</v>
      </c>
      <c r="H32179" s="4" t="s">
        <v>9</v>
      </c>
      <c r="I32179" s="4" t="s">
        <v>9</v>
      </c>
      <c r="J32179" s="4" t="s">
        <v>9</v>
      </c>
      <c r="K32179" s="4" t="s">
        <v>9</v>
      </c>
      <c r="L32179" s="4" t="s">
        <v>9</v>
      </c>
      <c r="M32179" s="4" t="s">
        <v>9</v>
      </c>
      <c r="N32179" s="4" t="s">
        <v>9</v>
      </c>
      <c r="O32179" s="4" t="s">
        <v>9</v>
      </c>
      <c r="P32179" s="4" t="s">
        <v>9</v>
      </c>
      <c r="Q32179" s="4" t="s">
        <v>9</v>
      </c>
      <c r="R32179" s="4" t="s">
        <v>9</v>
      </c>
      <c r="S32179" s="4" t="s">
        <v>9</v>
      </c>
      <c r="T32179" s="4" t="s">
        <v>9</v>
      </c>
      <c r="U32179" s="4" t="s">
        <v>9</v>
      </c>
    </row>
    <row r="32180" spans="1:22">
      <c r="A32180" t="n">
        <v>270180</v>
      </c>
      <c r="B32180" s="51" t="n">
        <v>36</v>
      </c>
      <c r="C32180" s="7" t="n">
        <v>8</v>
      </c>
      <c r="D32180" s="7" t="n">
        <v>0</v>
      </c>
      <c r="E32180" s="7" t="n">
        <v>0</v>
      </c>
      <c r="F32180" s="7" t="s">
        <v>1590</v>
      </c>
      <c r="G32180" s="7" t="s">
        <v>15</v>
      </c>
      <c r="H32180" s="7" t="s">
        <v>15</v>
      </c>
      <c r="I32180" s="7" t="s">
        <v>15</v>
      </c>
      <c r="J32180" s="7" t="s">
        <v>15</v>
      </c>
      <c r="K32180" s="7" t="s">
        <v>15</v>
      </c>
      <c r="L32180" s="7" t="s">
        <v>15</v>
      </c>
      <c r="M32180" s="7" t="s">
        <v>15</v>
      </c>
      <c r="N32180" s="7" t="s">
        <v>15</v>
      </c>
      <c r="O32180" s="7" t="s">
        <v>15</v>
      </c>
      <c r="P32180" s="7" t="s">
        <v>15</v>
      </c>
      <c r="Q32180" s="7" t="s">
        <v>15</v>
      </c>
      <c r="R32180" s="7" t="s">
        <v>15</v>
      </c>
      <c r="S32180" s="7" t="s">
        <v>15</v>
      </c>
      <c r="T32180" s="7" t="s">
        <v>15</v>
      </c>
      <c r="U32180" s="7" t="s">
        <v>15</v>
      </c>
    </row>
    <row r="32181" spans="1:22">
      <c r="A32181" t="s">
        <v>4</v>
      </c>
      <c r="B32181" s="4" t="s">
        <v>5</v>
      </c>
      <c r="C32181" s="4" t="s">
        <v>8</v>
      </c>
      <c r="D32181" s="4" t="s">
        <v>9</v>
      </c>
    </row>
    <row r="32182" spans="1:22">
      <c r="A32182" t="n">
        <v>270210</v>
      </c>
      <c r="B32182" s="100" t="n">
        <v>38</v>
      </c>
      <c r="C32182" s="7" t="n">
        <v>0</v>
      </c>
      <c r="D32182" s="7" t="s">
        <v>1591</v>
      </c>
    </row>
    <row r="32183" spans="1:22">
      <c r="A32183" t="s">
        <v>4</v>
      </c>
      <c r="B32183" s="4" t="s">
        <v>5</v>
      </c>
      <c r="C32183" s="4" t="s">
        <v>7</v>
      </c>
      <c r="D32183" s="4" t="s">
        <v>13</v>
      </c>
      <c r="E32183" s="4" t="s">
        <v>13</v>
      </c>
      <c r="F32183" s="4" t="s">
        <v>13</v>
      </c>
      <c r="G32183" s="4" t="s">
        <v>13</v>
      </c>
    </row>
    <row r="32184" spans="1:22">
      <c r="A32184" t="n">
        <v>270221</v>
      </c>
      <c r="B32184" s="46" t="n">
        <v>46</v>
      </c>
      <c r="C32184" s="7" t="n">
        <v>0</v>
      </c>
      <c r="D32184" s="7" t="n">
        <v>0</v>
      </c>
      <c r="E32184" s="7" t="n">
        <v>2</v>
      </c>
      <c r="F32184" s="7" t="n">
        <v>28.3999996185303</v>
      </c>
      <c r="G32184" s="7" t="n">
        <v>180</v>
      </c>
    </row>
    <row r="32185" spans="1:22">
      <c r="A32185" t="s">
        <v>4</v>
      </c>
      <c r="B32185" s="4" t="s">
        <v>5</v>
      </c>
      <c r="C32185" s="4" t="s">
        <v>7</v>
      </c>
      <c r="D32185" s="4" t="s">
        <v>13</v>
      </c>
      <c r="E32185" s="4" t="s">
        <v>13</v>
      </c>
      <c r="F32185" s="4" t="s">
        <v>13</v>
      </c>
      <c r="G32185" s="4" t="s">
        <v>13</v>
      </c>
    </row>
    <row r="32186" spans="1:22">
      <c r="A32186" t="n">
        <v>270240</v>
      </c>
      <c r="B32186" s="46" t="n">
        <v>46</v>
      </c>
      <c r="C32186" s="7" t="n">
        <v>115</v>
      </c>
      <c r="D32186" s="7" t="n">
        <v>0.25</v>
      </c>
      <c r="E32186" s="7" t="n">
        <v>2</v>
      </c>
      <c r="F32186" s="7" t="n">
        <v>28.3999996185303</v>
      </c>
      <c r="G32186" s="7" t="n">
        <v>180</v>
      </c>
    </row>
    <row r="32187" spans="1:22">
      <c r="A32187" t="s">
        <v>4</v>
      </c>
      <c r="B32187" s="4" t="s">
        <v>5</v>
      </c>
      <c r="C32187" s="4" t="s">
        <v>8</v>
      </c>
      <c r="D32187" s="4" t="s">
        <v>8</v>
      </c>
      <c r="E32187" s="4" t="s">
        <v>13</v>
      </c>
      <c r="F32187" s="4" t="s">
        <v>13</v>
      </c>
      <c r="G32187" s="4" t="s">
        <v>13</v>
      </c>
      <c r="H32187" s="4" t="s">
        <v>7</v>
      </c>
    </row>
    <row r="32188" spans="1:22">
      <c r="A32188" t="n">
        <v>270259</v>
      </c>
      <c r="B32188" s="31" t="n">
        <v>45</v>
      </c>
      <c r="C32188" s="7" t="n">
        <v>2</v>
      </c>
      <c r="D32188" s="7" t="n">
        <v>3</v>
      </c>
      <c r="E32188" s="7" t="n">
        <v>-0.0500000007450581</v>
      </c>
      <c r="F32188" s="7" t="n">
        <v>3.25999999046326</v>
      </c>
      <c r="G32188" s="7" t="n">
        <v>28.5</v>
      </c>
      <c r="H32188" s="7" t="n">
        <v>0</v>
      </c>
    </row>
    <row r="32189" spans="1:22">
      <c r="A32189" t="s">
        <v>4</v>
      </c>
      <c r="B32189" s="4" t="s">
        <v>5</v>
      </c>
      <c r="C32189" s="4" t="s">
        <v>8</v>
      </c>
      <c r="D32189" s="4" t="s">
        <v>8</v>
      </c>
      <c r="E32189" s="4" t="s">
        <v>13</v>
      </c>
      <c r="F32189" s="4" t="s">
        <v>13</v>
      </c>
      <c r="G32189" s="4" t="s">
        <v>13</v>
      </c>
      <c r="H32189" s="4" t="s">
        <v>7</v>
      </c>
      <c r="I32189" s="4" t="s">
        <v>8</v>
      </c>
    </row>
    <row r="32190" spans="1:22">
      <c r="A32190" t="n">
        <v>270276</v>
      </c>
      <c r="B32190" s="31" t="n">
        <v>45</v>
      </c>
      <c r="C32190" s="7" t="n">
        <v>4</v>
      </c>
      <c r="D32190" s="7" t="n">
        <v>3</v>
      </c>
      <c r="E32190" s="7" t="n">
        <v>7.09000015258789</v>
      </c>
      <c r="F32190" s="7" t="n">
        <v>156.979995727539</v>
      </c>
      <c r="G32190" s="7" t="n">
        <v>0</v>
      </c>
      <c r="H32190" s="7" t="n">
        <v>0</v>
      </c>
      <c r="I32190" s="7" t="n">
        <v>0</v>
      </c>
    </row>
    <row r="32191" spans="1:22">
      <c r="A32191" t="s">
        <v>4</v>
      </c>
      <c r="B32191" s="4" t="s">
        <v>5</v>
      </c>
      <c r="C32191" s="4" t="s">
        <v>8</v>
      </c>
      <c r="D32191" s="4" t="s">
        <v>8</v>
      </c>
      <c r="E32191" s="4" t="s">
        <v>13</v>
      </c>
      <c r="F32191" s="4" t="s">
        <v>7</v>
      </c>
    </row>
    <row r="32192" spans="1:22">
      <c r="A32192" t="n">
        <v>270294</v>
      </c>
      <c r="B32192" s="31" t="n">
        <v>45</v>
      </c>
      <c r="C32192" s="7" t="n">
        <v>5</v>
      </c>
      <c r="D32192" s="7" t="n">
        <v>3</v>
      </c>
      <c r="E32192" s="7" t="n">
        <v>2.5</v>
      </c>
      <c r="F32192" s="7" t="n">
        <v>0</v>
      </c>
    </row>
    <row r="32193" spans="1:21">
      <c r="A32193" t="s">
        <v>4</v>
      </c>
      <c r="B32193" s="4" t="s">
        <v>5</v>
      </c>
      <c r="C32193" s="4" t="s">
        <v>8</v>
      </c>
      <c r="D32193" s="4" t="s">
        <v>8</v>
      </c>
      <c r="E32193" s="4" t="s">
        <v>13</v>
      </c>
      <c r="F32193" s="4" t="s">
        <v>7</v>
      </c>
    </row>
    <row r="32194" spans="1:21">
      <c r="A32194" t="n">
        <v>270303</v>
      </c>
      <c r="B32194" s="31" t="n">
        <v>45</v>
      </c>
      <c r="C32194" s="7" t="n">
        <v>11</v>
      </c>
      <c r="D32194" s="7" t="n">
        <v>3</v>
      </c>
      <c r="E32194" s="7" t="n">
        <v>34</v>
      </c>
      <c r="F32194" s="7" t="n">
        <v>0</v>
      </c>
    </row>
    <row r="32195" spans="1:21">
      <c r="A32195" t="s">
        <v>4</v>
      </c>
      <c r="B32195" s="4" t="s">
        <v>5</v>
      </c>
      <c r="C32195" s="4" t="s">
        <v>7</v>
      </c>
      <c r="D32195" s="4" t="s">
        <v>8</v>
      </c>
      <c r="E32195" s="4" t="s">
        <v>9</v>
      </c>
      <c r="F32195" s="4" t="s">
        <v>13</v>
      </c>
      <c r="G32195" s="4" t="s">
        <v>13</v>
      </c>
      <c r="H32195" s="4" t="s">
        <v>13</v>
      </c>
    </row>
    <row r="32196" spans="1:21">
      <c r="A32196" t="n">
        <v>270312</v>
      </c>
      <c r="B32196" s="52" t="n">
        <v>48</v>
      </c>
      <c r="C32196" s="7" t="n">
        <v>0</v>
      </c>
      <c r="D32196" s="7" t="n">
        <v>0</v>
      </c>
      <c r="E32196" s="7" t="s">
        <v>1557</v>
      </c>
      <c r="F32196" s="7" t="n">
        <v>0</v>
      </c>
      <c r="G32196" s="7" t="n">
        <v>1</v>
      </c>
      <c r="H32196" s="7" t="n">
        <v>0</v>
      </c>
    </row>
    <row r="32197" spans="1:21">
      <c r="A32197" t="s">
        <v>4</v>
      </c>
      <c r="B32197" s="4" t="s">
        <v>5</v>
      </c>
      <c r="C32197" s="4" t="s">
        <v>8</v>
      </c>
      <c r="D32197" s="4" t="s">
        <v>7</v>
      </c>
      <c r="E32197" s="4" t="s">
        <v>13</v>
      </c>
    </row>
    <row r="32198" spans="1:21">
      <c r="A32198" t="n">
        <v>270337</v>
      </c>
      <c r="B32198" s="27" t="n">
        <v>58</v>
      </c>
      <c r="C32198" s="7" t="n">
        <v>100</v>
      </c>
      <c r="D32198" s="7" t="n">
        <v>1000</v>
      </c>
      <c r="E32198" s="7" t="n">
        <v>1</v>
      </c>
    </row>
    <row r="32199" spans="1:21">
      <c r="A32199" t="s">
        <v>4</v>
      </c>
      <c r="B32199" s="4" t="s">
        <v>5</v>
      </c>
      <c r="C32199" s="4" t="s">
        <v>8</v>
      </c>
      <c r="D32199" s="4" t="s">
        <v>7</v>
      </c>
    </row>
    <row r="32200" spans="1:21">
      <c r="A32200" t="n">
        <v>270345</v>
      </c>
      <c r="B32200" s="27" t="n">
        <v>58</v>
      </c>
      <c r="C32200" s="7" t="n">
        <v>255</v>
      </c>
      <c r="D32200" s="7" t="n">
        <v>0</v>
      </c>
    </row>
    <row r="32201" spans="1:21">
      <c r="A32201" t="s">
        <v>4</v>
      </c>
      <c r="B32201" s="4" t="s">
        <v>5</v>
      </c>
      <c r="C32201" s="4" t="s">
        <v>8</v>
      </c>
      <c r="D32201" s="4" t="s">
        <v>7</v>
      </c>
      <c r="E32201" s="4" t="s">
        <v>13</v>
      </c>
      <c r="F32201" s="4" t="s">
        <v>7</v>
      </c>
      <c r="G32201" s="4" t="s">
        <v>14</v>
      </c>
      <c r="H32201" s="4" t="s">
        <v>14</v>
      </c>
      <c r="I32201" s="4" t="s">
        <v>7</v>
      </c>
      <c r="J32201" s="4" t="s">
        <v>7</v>
      </c>
      <c r="K32201" s="4" t="s">
        <v>14</v>
      </c>
      <c r="L32201" s="4" t="s">
        <v>14</v>
      </c>
      <c r="M32201" s="4" t="s">
        <v>14</v>
      </c>
      <c r="N32201" s="4" t="s">
        <v>14</v>
      </c>
      <c r="O32201" s="4" t="s">
        <v>9</v>
      </c>
    </row>
    <row r="32202" spans="1:21">
      <c r="A32202" t="n">
        <v>270349</v>
      </c>
      <c r="B32202" s="16" t="n">
        <v>50</v>
      </c>
      <c r="C32202" s="7" t="n">
        <v>0</v>
      </c>
      <c r="D32202" s="7" t="n">
        <v>2072</v>
      </c>
      <c r="E32202" s="7" t="n">
        <v>1</v>
      </c>
      <c r="F32202" s="7" t="n">
        <v>0</v>
      </c>
      <c r="G32202" s="7" t="n">
        <v>0</v>
      </c>
      <c r="H32202" s="7" t="n">
        <v>0</v>
      </c>
      <c r="I32202" s="7" t="n">
        <v>0</v>
      </c>
      <c r="J32202" s="7" t="n">
        <v>65533</v>
      </c>
      <c r="K32202" s="7" t="n">
        <v>0</v>
      </c>
      <c r="L32202" s="7" t="n">
        <v>0</v>
      </c>
      <c r="M32202" s="7" t="n">
        <v>0</v>
      </c>
      <c r="N32202" s="7" t="n">
        <v>0</v>
      </c>
      <c r="O32202" s="7" t="s">
        <v>15</v>
      </c>
    </row>
    <row r="32203" spans="1:21">
      <c r="A32203" t="s">
        <v>4</v>
      </c>
      <c r="B32203" s="4" t="s">
        <v>5</v>
      </c>
      <c r="C32203" s="4" t="s">
        <v>7</v>
      </c>
    </row>
    <row r="32204" spans="1:21">
      <c r="A32204" t="n">
        <v>270388</v>
      </c>
      <c r="B32204" s="25" t="n">
        <v>16</v>
      </c>
      <c r="C32204" s="7" t="n">
        <v>1000</v>
      </c>
    </row>
    <row r="32205" spans="1:21">
      <c r="A32205" t="s">
        <v>4</v>
      </c>
      <c r="B32205" s="4" t="s">
        <v>5</v>
      </c>
      <c r="C32205" s="4" t="s">
        <v>8</v>
      </c>
      <c r="D32205" s="4" t="s">
        <v>7</v>
      </c>
      <c r="E32205" s="4" t="s">
        <v>9</v>
      </c>
      <c r="F32205" s="4" t="s">
        <v>9</v>
      </c>
      <c r="G32205" s="4" t="s">
        <v>9</v>
      </c>
      <c r="H32205" s="4" t="s">
        <v>9</v>
      </c>
    </row>
    <row r="32206" spans="1:21">
      <c r="A32206" t="n">
        <v>270391</v>
      </c>
      <c r="B32206" s="39" t="n">
        <v>51</v>
      </c>
      <c r="C32206" s="7" t="n">
        <v>3</v>
      </c>
      <c r="D32206" s="7" t="n">
        <v>0</v>
      </c>
      <c r="E32206" s="7" t="s">
        <v>727</v>
      </c>
      <c r="F32206" s="7" t="s">
        <v>95</v>
      </c>
      <c r="G32206" s="7" t="s">
        <v>94</v>
      </c>
      <c r="H32206" s="7" t="s">
        <v>95</v>
      </c>
    </row>
    <row r="32207" spans="1:21">
      <c r="A32207" t="s">
        <v>4</v>
      </c>
      <c r="B32207" s="4" t="s">
        <v>5</v>
      </c>
      <c r="C32207" s="4" t="s">
        <v>7</v>
      </c>
      <c r="D32207" s="4" t="s">
        <v>8</v>
      </c>
      <c r="E32207" s="4" t="s">
        <v>13</v>
      </c>
      <c r="F32207" s="4" t="s">
        <v>7</v>
      </c>
    </row>
    <row r="32208" spans="1:21">
      <c r="A32208" t="n">
        <v>270404</v>
      </c>
      <c r="B32208" s="63" t="n">
        <v>59</v>
      </c>
      <c r="C32208" s="7" t="n">
        <v>0</v>
      </c>
      <c r="D32208" s="7" t="n">
        <v>13</v>
      </c>
      <c r="E32208" s="7" t="n">
        <v>0.150000005960464</v>
      </c>
      <c r="F32208" s="7" t="n">
        <v>0</v>
      </c>
    </row>
    <row r="32209" spans="1:15">
      <c r="A32209" t="s">
        <v>4</v>
      </c>
      <c r="B32209" s="4" t="s">
        <v>5</v>
      </c>
      <c r="C32209" s="4" t="s">
        <v>7</v>
      </c>
      <c r="D32209" s="4" t="s">
        <v>13</v>
      </c>
      <c r="E32209" s="4" t="s">
        <v>13</v>
      </c>
      <c r="F32209" s="4" t="s">
        <v>13</v>
      </c>
      <c r="G32209" s="4" t="s">
        <v>7</v>
      </c>
      <c r="H32209" s="4" t="s">
        <v>7</v>
      </c>
    </row>
    <row r="32210" spans="1:15">
      <c r="A32210" t="n">
        <v>270414</v>
      </c>
      <c r="B32210" s="55" t="n">
        <v>60</v>
      </c>
      <c r="C32210" s="7" t="n">
        <v>0</v>
      </c>
      <c r="D32210" s="7" t="n">
        <v>-20</v>
      </c>
      <c r="E32210" s="7" t="n">
        <v>-10</v>
      </c>
      <c r="F32210" s="7" t="n">
        <v>0</v>
      </c>
      <c r="G32210" s="7" t="n">
        <v>500</v>
      </c>
      <c r="H32210" s="7" t="n">
        <v>0</v>
      </c>
    </row>
    <row r="32211" spans="1:15">
      <c r="A32211" t="s">
        <v>4</v>
      </c>
      <c r="B32211" s="4" t="s">
        <v>5</v>
      </c>
      <c r="C32211" s="4" t="s">
        <v>7</v>
      </c>
    </row>
    <row r="32212" spans="1:15">
      <c r="A32212" t="n">
        <v>270433</v>
      </c>
      <c r="B32212" s="25" t="n">
        <v>16</v>
      </c>
      <c r="C32212" s="7" t="n">
        <v>1500</v>
      </c>
    </row>
    <row r="32213" spans="1:15">
      <c r="A32213" t="s">
        <v>4</v>
      </c>
      <c r="B32213" s="4" t="s">
        <v>5</v>
      </c>
      <c r="C32213" s="4" t="s">
        <v>8</v>
      </c>
      <c r="D32213" s="4" t="s">
        <v>7</v>
      </c>
      <c r="E32213" s="4" t="s">
        <v>13</v>
      </c>
    </row>
    <row r="32214" spans="1:15">
      <c r="A32214" t="n">
        <v>270436</v>
      </c>
      <c r="B32214" s="27" t="n">
        <v>58</v>
      </c>
      <c r="C32214" s="7" t="n">
        <v>101</v>
      </c>
      <c r="D32214" s="7" t="n">
        <v>300</v>
      </c>
      <c r="E32214" s="7" t="n">
        <v>1</v>
      </c>
    </row>
    <row r="32215" spans="1:15">
      <c r="A32215" t="s">
        <v>4</v>
      </c>
      <c r="B32215" s="4" t="s">
        <v>5</v>
      </c>
      <c r="C32215" s="4" t="s">
        <v>8</v>
      </c>
      <c r="D32215" s="4" t="s">
        <v>7</v>
      </c>
    </row>
    <row r="32216" spans="1:15">
      <c r="A32216" t="n">
        <v>270444</v>
      </c>
      <c r="B32216" s="27" t="n">
        <v>58</v>
      </c>
      <c r="C32216" s="7" t="n">
        <v>254</v>
      </c>
      <c r="D32216" s="7" t="n">
        <v>0</v>
      </c>
    </row>
    <row r="32217" spans="1:15">
      <c r="A32217" t="s">
        <v>4</v>
      </c>
      <c r="B32217" s="4" t="s">
        <v>5</v>
      </c>
      <c r="C32217" s="4" t="s">
        <v>8</v>
      </c>
      <c r="D32217" s="4" t="s">
        <v>8</v>
      </c>
      <c r="E32217" s="4" t="s">
        <v>13</v>
      </c>
      <c r="F32217" s="4" t="s">
        <v>13</v>
      </c>
      <c r="G32217" s="4" t="s">
        <v>13</v>
      </c>
      <c r="H32217" s="4" t="s">
        <v>7</v>
      </c>
    </row>
    <row r="32218" spans="1:15">
      <c r="A32218" t="n">
        <v>270448</v>
      </c>
      <c r="B32218" s="31" t="n">
        <v>45</v>
      </c>
      <c r="C32218" s="7" t="n">
        <v>2</v>
      </c>
      <c r="D32218" s="7" t="n">
        <v>3</v>
      </c>
      <c r="E32218" s="7" t="n">
        <v>-0.0500000007450581</v>
      </c>
      <c r="F32218" s="7" t="n">
        <v>3.36999988555908</v>
      </c>
      <c r="G32218" s="7" t="n">
        <v>28.5</v>
      </c>
      <c r="H32218" s="7" t="n">
        <v>0</v>
      </c>
    </row>
    <row r="32219" spans="1:15">
      <c r="A32219" t="s">
        <v>4</v>
      </c>
      <c r="B32219" s="4" t="s">
        <v>5</v>
      </c>
      <c r="C32219" s="4" t="s">
        <v>8</v>
      </c>
      <c r="D32219" s="4" t="s">
        <v>8</v>
      </c>
      <c r="E32219" s="4" t="s">
        <v>13</v>
      </c>
      <c r="F32219" s="4" t="s">
        <v>13</v>
      </c>
      <c r="G32219" s="4" t="s">
        <v>13</v>
      </c>
      <c r="H32219" s="4" t="s">
        <v>7</v>
      </c>
      <c r="I32219" s="4" t="s">
        <v>8</v>
      </c>
    </row>
    <row r="32220" spans="1:15">
      <c r="A32220" t="n">
        <v>270465</v>
      </c>
      <c r="B32220" s="31" t="n">
        <v>45</v>
      </c>
      <c r="C32220" s="7" t="n">
        <v>4</v>
      </c>
      <c r="D32220" s="7" t="n">
        <v>3</v>
      </c>
      <c r="E32220" s="7" t="n">
        <v>1.3400000333786</v>
      </c>
      <c r="F32220" s="7" t="n">
        <v>156.559997558594</v>
      </c>
      <c r="G32220" s="7" t="n">
        <v>0</v>
      </c>
      <c r="H32220" s="7" t="n">
        <v>0</v>
      </c>
      <c r="I32220" s="7" t="n">
        <v>0</v>
      </c>
    </row>
    <row r="32221" spans="1:15">
      <c r="A32221" t="s">
        <v>4</v>
      </c>
      <c r="B32221" s="4" t="s">
        <v>5</v>
      </c>
      <c r="C32221" s="4" t="s">
        <v>8</v>
      </c>
      <c r="D32221" s="4" t="s">
        <v>8</v>
      </c>
      <c r="E32221" s="4" t="s">
        <v>13</v>
      </c>
      <c r="F32221" s="4" t="s">
        <v>7</v>
      </c>
    </row>
    <row r="32222" spans="1:15">
      <c r="A32222" t="n">
        <v>270483</v>
      </c>
      <c r="B32222" s="31" t="n">
        <v>45</v>
      </c>
      <c r="C32222" s="7" t="n">
        <v>5</v>
      </c>
      <c r="D32222" s="7" t="n">
        <v>3</v>
      </c>
      <c r="E32222" s="7" t="n">
        <v>2</v>
      </c>
      <c r="F32222" s="7" t="n">
        <v>0</v>
      </c>
    </row>
    <row r="32223" spans="1:15">
      <c r="A32223" t="s">
        <v>4</v>
      </c>
      <c r="B32223" s="4" t="s">
        <v>5</v>
      </c>
      <c r="C32223" s="4" t="s">
        <v>8</v>
      </c>
      <c r="D32223" s="4" t="s">
        <v>8</v>
      </c>
      <c r="E32223" s="4" t="s">
        <v>13</v>
      </c>
      <c r="F32223" s="4" t="s">
        <v>7</v>
      </c>
    </row>
    <row r="32224" spans="1:15">
      <c r="A32224" t="n">
        <v>270492</v>
      </c>
      <c r="B32224" s="31" t="n">
        <v>45</v>
      </c>
      <c r="C32224" s="7" t="n">
        <v>11</v>
      </c>
      <c r="D32224" s="7" t="n">
        <v>3</v>
      </c>
      <c r="E32224" s="7" t="n">
        <v>34</v>
      </c>
      <c r="F32224" s="7" t="n">
        <v>0</v>
      </c>
    </row>
    <row r="32225" spans="1:9">
      <c r="A32225" t="s">
        <v>4</v>
      </c>
      <c r="B32225" s="4" t="s">
        <v>5</v>
      </c>
      <c r="C32225" s="4" t="s">
        <v>8</v>
      </c>
      <c r="D32225" s="4" t="s">
        <v>8</v>
      </c>
      <c r="E32225" s="4" t="s">
        <v>13</v>
      </c>
      <c r="F32225" s="4" t="s">
        <v>7</v>
      </c>
    </row>
    <row r="32226" spans="1:9">
      <c r="A32226" t="n">
        <v>270501</v>
      </c>
      <c r="B32226" s="31" t="n">
        <v>45</v>
      </c>
      <c r="C32226" s="7" t="n">
        <v>5</v>
      </c>
      <c r="D32226" s="7" t="n">
        <v>3</v>
      </c>
      <c r="E32226" s="7" t="n">
        <v>1.79999995231628</v>
      </c>
      <c r="F32226" s="7" t="n">
        <v>3000</v>
      </c>
    </row>
    <row r="32227" spans="1:9">
      <c r="A32227" t="s">
        <v>4</v>
      </c>
      <c r="B32227" s="4" t="s">
        <v>5</v>
      </c>
      <c r="C32227" s="4" t="s">
        <v>7</v>
      </c>
      <c r="D32227" s="4" t="s">
        <v>8</v>
      </c>
      <c r="E32227" s="4" t="s">
        <v>8</v>
      </c>
      <c r="F32227" s="4" t="s">
        <v>9</v>
      </c>
    </row>
    <row r="32228" spans="1:9">
      <c r="A32228" t="n">
        <v>270510</v>
      </c>
      <c r="B32228" s="59" t="n">
        <v>47</v>
      </c>
      <c r="C32228" s="7" t="n">
        <v>0</v>
      </c>
      <c r="D32228" s="7" t="n">
        <v>0</v>
      </c>
      <c r="E32228" s="7" t="n">
        <v>0</v>
      </c>
      <c r="F32228" s="7" t="s">
        <v>1592</v>
      </c>
    </row>
    <row r="32229" spans="1:9">
      <c r="A32229" t="s">
        <v>4</v>
      </c>
      <c r="B32229" s="4" t="s">
        <v>5</v>
      </c>
      <c r="C32229" s="4" t="s">
        <v>7</v>
      </c>
      <c r="D32229" s="4" t="s">
        <v>8</v>
      </c>
      <c r="E32229" s="4" t="s">
        <v>9</v>
      </c>
    </row>
    <row r="32230" spans="1:9">
      <c r="A32230" t="n">
        <v>270531</v>
      </c>
      <c r="B32230" s="105" t="n">
        <v>86</v>
      </c>
      <c r="C32230" s="7" t="n">
        <v>0</v>
      </c>
      <c r="D32230" s="7" t="n">
        <v>0</v>
      </c>
      <c r="E32230" s="7" t="s">
        <v>15</v>
      </c>
    </row>
    <row r="32231" spans="1:9">
      <c r="A32231" t="s">
        <v>4</v>
      </c>
      <c r="B32231" s="4" t="s">
        <v>5</v>
      </c>
      <c r="C32231" s="4" t="s">
        <v>7</v>
      </c>
      <c r="D32231" s="4" t="s">
        <v>13</v>
      </c>
      <c r="E32231" s="4" t="s">
        <v>13</v>
      </c>
      <c r="F32231" s="4" t="s">
        <v>13</v>
      </c>
      <c r="G32231" s="4" t="s">
        <v>7</v>
      </c>
      <c r="H32231" s="4" t="s">
        <v>7</v>
      </c>
    </row>
    <row r="32232" spans="1:9">
      <c r="A32232" t="n">
        <v>270536</v>
      </c>
      <c r="B32232" s="55" t="n">
        <v>60</v>
      </c>
      <c r="C32232" s="7" t="n">
        <v>0</v>
      </c>
      <c r="D32232" s="7" t="n">
        <v>0</v>
      </c>
      <c r="E32232" s="7" t="n">
        <v>0</v>
      </c>
      <c r="F32232" s="7" t="n">
        <v>0</v>
      </c>
      <c r="G32232" s="7" t="n">
        <v>500</v>
      </c>
      <c r="H32232" s="7" t="n">
        <v>0</v>
      </c>
    </row>
    <row r="32233" spans="1:9">
      <c r="A32233" t="s">
        <v>4</v>
      </c>
      <c r="B32233" s="4" t="s">
        <v>5</v>
      </c>
      <c r="C32233" s="4" t="s">
        <v>8</v>
      </c>
      <c r="D32233" s="4" t="s">
        <v>7</v>
      </c>
      <c r="E32233" s="4" t="s">
        <v>9</v>
      </c>
      <c r="F32233" s="4" t="s">
        <v>9</v>
      </c>
      <c r="G32233" s="4" t="s">
        <v>9</v>
      </c>
      <c r="H32233" s="4" t="s">
        <v>9</v>
      </c>
    </row>
    <row r="32234" spans="1:9">
      <c r="A32234" t="n">
        <v>270555</v>
      </c>
      <c r="B32234" s="39" t="n">
        <v>51</v>
      </c>
      <c r="C32234" s="7" t="n">
        <v>3</v>
      </c>
      <c r="D32234" s="7" t="n">
        <v>0</v>
      </c>
      <c r="E32234" s="7" t="s">
        <v>98</v>
      </c>
      <c r="F32234" s="7" t="s">
        <v>95</v>
      </c>
      <c r="G32234" s="7" t="s">
        <v>94</v>
      </c>
      <c r="H32234" s="7" t="s">
        <v>95</v>
      </c>
    </row>
    <row r="32235" spans="1:9">
      <c r="A32235" t="s">
        <v>4</v>
      </c>
      <c r="B32235" s="4" t="s">
        <v>5</v>
      </c>
      <c r="C32235" s="4" t="s">
        <v>7</v>
      </c>
      <c r="D32235" s="4" t="s">
        <v>8</v>
      </c>
      <c r="E32235" s="4" t="s">
        <v>9</v>
      </c>
      <c r="F32235" s="4" t="s">
        <v>13</v>
      </c>
      <c r="G32235" s="4" t="s">
        <v>13</v>
      </c>
      <c r="H32235" s="4" t="s">
        <v>13</v>
      </c>
    </row>
    <row r="32236" spans="1:9">
      <c r="A32236" t="n">
        <v>270568</v>
      </c>
      <c r="B32236" s="52" t="n">
        <v>48</v>
      </c>
      <c r="C32236" s="7" t="n">
        <v>0</v>
      </c>
      <c r="D32236" s="7" t="n">
        <v>0</v>
      </c>
      <c r="E32236" s="7" t="s">
        <v>1590</v>
      </c>
      <c r="F32236" s="7" t="n">
        <v>-1</v>
      </c>
      <c r="G32236" s="7" t="n">
        <v>1</v>
      </c>
      <c r="H32236" s="7" t="n">
        <v>0</v>
      </c>
    </row>
    <row r="32237" spans="1:9">
      <c r="A32237" t="s">
        <v>4</v>
      </c>
      <c r="B32237" s="4" t="s">
        <v>5</v>
      </c>
      <c r="C32237" s="4" t="s">
        <v>8</v>
      </c>
      <c r="D32237" s="4" t="s">
        <v>7</v>
      </c>
    </row>
    <row r="32238" spans="1:9">
      <c r="A32238" t="n">
        <v>270594</v>
      </c>
      <c r="B32238" s="27" t="n">
        <v>58</v>
      </c>
      <c r="C32238" s="7" t="n">
        <v>255</v>
      </c>
      <c r="D32238" s="7" t="n">
        <v>0</v>
      </c>
    </row>
    <row r="32239" spans="1:9">
      <c r="A32239" t="s">
        <v>4</v>
      </c>
      <c r="B32239" s="4" t="s">
        <v>5</v>
      </c>
      <c r="C32239" s="4" t="s">
        <v>7</v>
      </c>
    </row>
    <row r="32240" spans="1:9">
      <c r="A32240" t="n">
        <v>270598</v>
      </c>
      <c r="B32240" s="25" t="n">
        <v>16</v>
      </c>
      <c r="C32240" s="7" t="n">
        <v>1000</v>
      </c>
    </row>
    <row r="32241" spans="1:8">
      <c r="A32241" t="s">
        <v>4</v>
      </c>
      <c r="B32241" s="4" t="s">
        <v>5</v>
      </c>
      <c r="C32241" s="4" t="s">
        <v>8</v>
      </c>
      <c r="D32241" s="4" t="s">
        <v>7</v>
      </c>
      <c r="E32241" s="4" t="s">
        <v>7</v>
      </c>
    </row>
    <row r="32242" spans="1:8">
      <c r="A32242" t="n">
        <v>270601</v>
      </c>
      <c r="B32242" s="16" t="n">
        <v>50</v>
      </c>
      <c r="C32242" s="7" t="n">
        <v>1</v>
      </c>
      <c r="D32242" s="7" t="n">
        <v>2072</v>
      </c>
      <c r="E32242" s="7" t="n">
        <v>200</v>
      </c>
    </row>
    <row r="32243" spans="1:8">
      <c r="A32243" t="s">
        <v>4</v>
      </c>
      <c r="B32243" s="4" t="s">
        <v>5</v>
      </c>
      <c r="C32243" s="4" t="s">
        <v>8</v>
      </c>
      <c r="D32243" s="4" t="s">
        <v>7</v>
      </c>
      <c r="E32243" s="4" t="s">
        <v>13</v>
      </c>
      <c r="F32243" s="4" t="s">
        <v>7</v>
      </c>
      <c r="G32243" s="4" t="s">
        <v>14</v>
      </c>
      <c r="H32243" s="4" t="s">
        <v>14</v>
      </c>
      <c r="I32243" s="4" t="s">
        <v>7</v>
      </c>
      <c r="J32243" s="4" t="s">
        <v>7</v>
      </c>
      <c r="K32243" s="4" t="s">
        <v>14</v>
      </c>
      <c r="L32243" s="4" t="s">
        <v>14</v>
      </c>
      <c r="M32243" s="4" t="s">
        <v>14</v>
      </c>
      <c r="N32243" s="4" t="s">
        <v>14</v>
      </c>
      <c r="O32243" s="4" t="s">
        <v>9</v>
      </c>
    </row>
    <row r="32244" spans="1:8">
      <c r="A32244" t="n">
        <v>270607</v>
      </c>
      <c r="B32244" s="16" t="n">
        <v>50</v>
      </c>
      <c r="C32244" s="7" t="n">
        <v>0</v>
      </c>
      <c r="D32244" s="7" t="n">
        <v>2073</v>
      </c>
      <c r="E32244" s="7" t="n">
        <v>1</v>
      </c>
      <c r="F32244" s="7" t="n">
        <v>0</v>
      </c>
      <c r="G32244" s="7" t="n">
        <v>0</v>
      </c>
      <c r="H32244" s="7" t="n">
        <v>0</v>
      </c>
      <c r="I32244" s="7" t="n">
        <v>0</v>
      </c>
      <c r="J32244" s="7" t="n">
        <v>65533</v>
      </c>
      <c r="K32244" s="7" t="n">
        <v>0</v>
      </c>
      <c r="L32244" s="7" t="n">
        <v>0</v>
      </c>
      <c r="M32244" s="7" t="n">
        <v>0</v>
      </c>
      <c r="N32244" s="7" t="n">
        <v>0</v>
      </c>
      <c r="O32244" s="7" t="s">
        <v>15</v>
      </c>
    </row>
    <row r="32245" spans="1:8">
      <c r="A32245" t="s">
        <v>4</v>
      </c>
      <c r="B32245" s="4" t="s">
        <v>5</v>
      </c>
      <c r="C32245" s="4" t="s">
        <v>7</v>
      </c>
    </row>
    <row r="32246" spans="1:8">
      <c r="A32246" t="n">
        <v>270646</v>
      </c>
      <c r="B32246" s="25" t="n">
        <v>16</v>
      </c>
      <c r="C32246" s="7" t="n">
        <v>1000</v>
      </c>
    </row>
    <row r="32247" spans="1:8">
      <c r="A32247" t="s">
        <v>4</v>
      </c>
      <c r="B32247" s="4" t="s">
        <v>5</v>
      </c>
      <c r="C32247" s="4" t="s">
        <v>8</v>
      </c>
      <c r="D32247" s="4" t="s">
        <v>7</v>
      </c>
      <c r="E32247" s="4" t="s">
        <v>9</v>
      </c>
    </row>
    <row r="32248" spans="1:8">
      <c r="A32248" t="n">
        <v>270649</v>
      </c>
      <c r="B32248" s="39" t="n">
        <v>51</v>
      </c>
      <c r="C32248" s="7" t="n">
        <v>4</v>
      </c>
      <c r="D32248" s="7" t="n">
        <v>0</v>
      </c>
      <c r="E32248" s="7" t="s">
        <v>73</v>
      </c>
    </row>
    <row r="32249" spans="1:8">
      <c r="A32249" t="s">
        <v>4</v>
      </c>
      <c r="B32249" s="4" t="s">
        <v>5</v>
      </c>
      <c r="C32249" s="4" t="s">
        <v>7</v>
      </c>
    </row>
    <row r="32250" spans="1:8">
      <c r="A32250" t="n">
        <v>270662</v>
      </c>
      <c r="B32250" s="25" t="n">
        <v>16</v>
      </c>
      <c r="C32250" s="7" t="n">
        <v>0</v>
      </c>
    </row>
    <row r="32251" spans="1:8">
      <c r="A32251" t="s">
        <v>4</v>
      </c>
      <c r="B32251" s="4" t="s">
        <v>5</v>
      </c>
      <c r="C32251" s="4" t="s">
        <v>7</v>
      </c>
      <c r="D32251" s="4" t="s">
        <v>74</v>
      </c>
      <c r="E32251" s="4" t="s">
        <v>8</v>
      </c>
      <c r="F32251" s="4" t="s">
        <v>8</v>
      </c>
    </row>
    <row r="32252" spans="1:8">
      <c r="A32252" t="n">
        <v>270665</v>
      </c>
      <c r="B32252" s="40" t="n">
        <v>26</v>
      </c>
      <c r="C32252" s="7" t="n">
        <v>0</v>
      </c>
      <c r="D32252" s="7" t="s">
        <v>1593</v>
      </c>
      <c r="E32252" s="7" t="n">
        <v>2</v>
      </c>
      <c r="F32252" s="7" t="n">
        <v>0</v>
      </c>
    </row>
    <row r="32253" spans="1:8">
      <c r="A32253" t="s">
        <v>4</v>
      </c>
      <c r="B32253" s="4" t="s">
        <v>5</v>
      </c>
    </row>
    <row r="32254" spans="1:8">
      <c r="A32254" t="n">
        <v>270705</v>
      </c>
      <c r="B32254" s="41" t="n">
        <v>28</v>
      </c>
    </row>
    <row r="32255" spans="1:8">
      <c r="A32255" t="s">
        <v>4</v>
      </c>
      <c r="B32255" s="4" t="s">
        <v>5</v>
      </c>
      <c r="C32255" s="4" t="s">
        <v>8</v>
      </c>
      <c r="D32255" s="4" t="s">
        <v>7</v>
      </c>
      <c r="E32255" s="4" t="s">
        <v>8</v>
      </c>
      <c r="F32255" s="4" t="s">
        <v>12</v>
      </c>
    </row>
    <row r="32256" spans="1:8">
      <c r="A32256" t="n">
        <v>270706</v>
      </c>
      <c r="B32256" s="12" t="n">
        <v>5</v>
      </c>
      <c r="C32256" s="7" t="n">
        <v>30</v>
      </c>
      <c r="D32256" s="7" t="n">
        <v>10721</v>
      </c>
      <c r="E32256" s="7" t="n">
        <v>1</v>
      </c>
      <c r="F32256" s="13" t="n">
        <f t="normal" ca="1">A32308</f>
        <v>0</v>
      </c>
    </row>
    <row r="32257" spans="1:15">
      <c r="A32257" t="s">
        <v>4</v>
      </c>
      <c r="B32257" s="4" t="s">
        <v>5</v>
      </c>
      <c r="C32257" s="4" t="s">
        <v>8</v>
      </c>
      <c r="D32257" s="4" t="s">
        <v>7</v>
      </c>
      <c r="E32257" s="4" t="s">
        <v>7</v>
      </c>
      <c r="F32257" s="4" t="s">
        <v>8</v>
      </c>
    </row>
    <row r="32258" spans="1:15">
      <c r="A32258" t="n">
        <v>270715</v>
      </c>
      <c r="B32258" s="37" t="n">
        <v>25</v>
      </c>
      <c r="C32258" s="7" t="n">
        <v>1</v>
      </c>
      <c r="D32258" s="7" t="n">
        <v>200</v>
      </c>
      <c r="E32258" s="7" t="n">
        <v>300</v>
      </c>
      <c r="F32258" s="7" t="n">
        <v>5</v>
      </c>
    </row>
    <row r="32259" spans="1:15">
      <c r="A32259" t="s">
        <v>4</v>
      </c>
      <c r="B32259" s="4" t="s">
        <v>5</v>
      </c>
      <c r="C32259" s="4" t="s">
        <v>8</v>
      </c>
      <c r="D32259" s="4" t="s">
        <v>7</v>
      </c>
      <c r="E32259" s="4" t="s">
        <v>9</v>
      </c>
    </row>
    <row r="32260" spans="1:15">
      <c r="A32260" t="n">
        <v>270722</v>
      </c>
      <c r="B32260" s="39" t="n">
        <v>51</v>
      </c>
      <c r="C32260" s="7" t="n">
        <v>4</v>
      </c>
      <c r="D32260" s="7" t="n">
        <v>115</v>
      </c>
      <c r="E32260" s="7" t="s">
        <v>73</v>
      </c>
    </row>
    <row r="32261" spans="1:15">
      <c r="A32261" t="s">
        <v>4</v>
      </c>
      <c r="B32261" s="4" t="s">
        <v>5</v>
      </c>
      <c r="C32261" s="4" t="s">
        <v>7</v>
      </c>
    </row>
    <row r="32262" spans="1:15">
      <c r="A32262" t="n">
        <v>270735</v>
      </c>
      <c r="B32262" s="25" t="n">
        <v>16</v>
      </c>
      <c r="C32262" s="7" t="n">
        <v>0</v>
      </c>
    </row>
    <row r="32263" spans="1:15">
      <c r="A32263" t="s">
        <v>4</v>
      </c>
      <c r="B32263" s="4" t="s">
        <v>5</v>
      </c>
      <c r="C32263" s="4" t="s">
        <v>7</v>
      </c>
      <c r="D32263" s="4" t="s">
        <v>74</v>
      </c>
      <c r="E32263" s="4" t="s">
        <v>8</v>
      </c>
      <c r="F32263" s="4" t="s">
        <v>8</v>
      </c>
    </row>
    <row r="32264" spans="1:15">
      <c r="A32264" t="n">
        <v>270738</v>
      </c>
      <c r="B32264" s="40" t="n">
        <v>26</v>
      </c>
      <c r="C32264" s="7" t="n">
        <v>115</v>
      </c>
      <c r="D32264" s="7" t="s">
        <v>1594</v>
      </c>
      <c r="E32264" s="7" t="n">
        <v>2</v>
      </c>
      <c r="F32264" s="7" t="n">
        <v>0</v>
      </c>
    </row>
    <row r="32265" spans="1:15">
      <c r="A32265" t="s">
        <v>4</v>
      </c>
      <c r="B32265" s="4" t="s">
        <v>5</v>
      </c>
    </row>
    <row r="32266" spans="1:15">
      <c r="A32266" t="n">
        <v>270784</v>
      </c>
      <c r="B32266" s="41" t="n">
        <v>28</v>
      </c>
    </row>
    <row r="32267" spans="1:15">
      <c r="A32267" t="s">
        <v>4</v>
      </c>
      <c r="B32267" s="4" t="s">
        <v>5</v>
      </c>
      <c r="C32267" s="4" t="s">
        <v>8</v>
      </c>
      <c r="D32267" s="4" t="s">
        <v>7</v>
      </c>
      <c r="E32267" s="4" t="s">
        <v>7</v>
      </c>
      <c r="F32267" s="4" t="s">
        <v>8</v>
      </c>
    </row>
    <row r="32268" spans="1:15">
      <c r="A32268" t="n">
        <v>270785</v>
      </c>
      <c r="B32268" s="37" t="n">
        <v>25</v>
      </c>
      <c r="C32268" s="7" t="n">
        <v>1</v>
      </c>
      <c r="D32268" s="7" t="n">
        <v>65535</v>
      </c>
      <c r="E32268" s="7" t="n">
        <v>65535</v>
      </c>
      <c r="F32268" s="7" t="n">
        <v>0</v>
      </c>
    </row>
    <row r="32269" spans="1:15">
      <c r="A32269" t="s">
        <v>4</v>
      </c>
      <c r="B32269" s="4" t="s">
        <v>5</v>
      </c>
      <c r="C32269" s="4" t="s">
        <v>8</v>
      </c>
      <c r="D32269" s="4" t="s">
        <v>7</v>
      </c>
      <c r="E32269" s="4" t="s">
        <v>9</v>
      </c>
    </row>
    <row r="32270" spans="1:15">
      <c r="A32270" t="n">
        <v>270792</v>
      </c>
      <c r="B32270" s="39" t="n">
        <v>51</v>
      </c>
      <c r="C32270" s="7" t="n">
        <v>4</v>
      </c>
      <c r="D32270" s="7" t="n">
        <v>0</v>
      </c>
      <c r="E32270" s="7" t="s">
        <v>76</v>
      </c>
    </row>
    <row r="32271" spans="1:15">
      <c r="A32271" t="s">
        <v>4</v>
      </c>
      <c r="B32271" s="4" t="s">
        <v>5</v>
      </c>
      <c r="C32271" s="4" t="s">
        <v>7</v>
      </c>
    </row>
    <row r="32272" spans="1:15">
      <c r="A32272" t="n">
        <v>270806</v>
      </c>
      <c r="B32272" s="25" t="n">
        <v>16</v>
      </c>
      <c r="C32272" s="7" t="n">
        <v>0</v>
      </c>
    </row>
    <row r="32273" spans="1:6">
      <c r="A32273" t="s">
        <v>4</v>
      </c>
      <c r="B32273" s="4" t="s">
        <v>5</v>
      </c>
      <c r="C32273" s="4" t="s">
        <v>7</v>
      </c>
      <c r="D32273" s="4" t="s">
        <v>74</v>
      </c>
      <c r="E32273" s="4" t="s">
        <v>8</v>
      </c>
      <c r="F32273" s="4" t="s">
        <v>8</v>
      </c>
    </row>
    <row r="32274" spans="1:6">
      <c r="A32274" t="n">
        <v>270809</v>
      </c>
      <c r="B32274" s="40" t="n">
        <v>26</v>
      </c>
      <c r="C32274" s="7" t="n">
        <v>0</v>
      </c>
      <c r="D32274" s="7" t="s">
        <v>1595</v>
      </c>
      <c r="E32274" s="7" t="n">
        <v>2</v>
      </c>
      <c r="F32274" s="7" t="n">
        <v>0</v>
      </c>
    </row>
    <row r="32275" spans="1:6">
      <c r="A32275" t="s">
        <v>4</v>
      </c>
      <c r="B32275" s="4" t="s">
        <v>5</v>
      </c>
    </row>
    <row r="32276" spans="1:6">
      <c r="A32276" t="n">
        <v>270858</v>
      </c>
      <c r="B32276" s="41" t="n">
        <v>28</v>
      </c>
    </row>
    <row r="32277" spans="1:6">
      <c r="A32277" t="s">
        <v>4</v>
      </c>
      <c r="B32277" s="4" t="s">
        <v>5</v>
      </c>
      <c r="C32277" s="4" t="s">
        <v>8</v>
      </c>
      <c r="D32277" s="4" t="s">
        <v>8</v>
      </c>
      <c r="E32277" s="4" t="s">
        <v>8</v>
      </c>
      <c r="F32277" s="4" t="s">
        <v>8</v>
      </c>
    </row>
    <row r="32278" spans="1:6">
      <c r="A32278" t="n">
        <v>270859</v>
      </c>
      <c r="B32278" s="11" t="n">
        <v>14</v>
      </c>
      <c r="C32278" s="7" t="n">
        <v>0</v>
      </c>
      <c r="D32278" s="7" t="n">
        <v>128</v>
      </c>
      <c r="E32278" s="7" t="n">
        <v>0</v>
      </c>
      <c r="F32278" s="7" t="n">
        <v>0</v>
      </c>
    </row>
    <row r="32279" spans="1:6">
      <c r="A32279" t="s">
        <v>4</v>
      </c>
      <c r="B32279" s="4" t="s">
        <v>5</v>
      </c>
      <c r="C32279" s="4" t="s">
        <v>8</v>
      </c>
      <c r="D32279" s="4" t="s">
        <v>7</v>
      </c>
      <c r="E32279" s="4" t="s">
        <v>7</v>
      </c>
      <c r="F32279" s="4" t="s">
        <v>8</v>
      </c>
    </row>
    <row r="32280" spans="1:6">
      <c r="A32280" t="n">
        <v>270864</v>
      </c>
      <c r="B32280" s="37" t="n">
        <v>25</v>
      </c>
      <c r="C32280" s="7" t="n">
        <v>1</v>
      </c>
      <c r="D32280" s="7" t="n">
        <v>200</v>
      </c>
      <c r="E32280" s="7" t="n">
        <v>300</v>
      </c>
      <c r="F32280" s="7" t="n">
        <v>5</v>
      </c>
    </row>
    <row r="32281" spans="1:6">
      <c r="A32281" t="s">
        <v>4</v>
      </c>
      <c r="B32281" s="4" t="s">
        <v>5</v>
      </c>
      <c r="C32281" s="4" t="s">
        <v>8</v>
      </c>
      <c r="D32281" s="4" t="s">
        <v>7</v>
      </c>
      <c r="E32281" s="4" t="s">
        <v>9</v>
      </c>
    </row>
    <row r="32282" spans="1:6">
      <c r="A32282" t="n">
        <v>270871</v>
      </c>
      <c r="B32282" s="39" t="n">
        <v>51</v>
      </c>
      <c r="C32282" s="7" t="n">
        <v>4</v>
      </c>
      <c r="D32282" s="7" t="n">
        <v>115</v>
      </c>
      <c r="E32282" s="7" t="s">
        <v>73</v>
      </c>
    </row>
    <row r="32283" spans="1:6">
      <c r="A32283" t="s">
        <v>4</v>
      </c>
      <c r="B32283" s="4" t="s">
        <v>5</v>
      </c>
      <c r="C32283" s="4" t="s">
        <v>7</v>
      </c>
    </row>
    <row r="32284" spans="1:6">
      <c r="A32284" t="n">
        <v>270884</v>
      </c>
      <c r="B32284" s="25" t="n">
        <v>16</v>
      </c>
      <c r="C32284" s="7" t="n">
        <v>0</v>
      </c>
    </row>
    <row r="32285" spans="1:6">
      <c r="A32285" t="s">
        <v>4</v>
      </c>
      <c r="B32285" s="4" t="s">
        <v>5</v>
      </c>
      <c r="C32285" s="4" t="s">
        <v>7</v>
      </c>
      <c r="D32285" s="4" t="s">
        <v>74</v>
      </c>
      <c r="E32285" s="4" t="s">
        <v>8</v>
      </c>
      <c r="F32285" s="4" t="s">
        <v>8</v>
      </c>
      <c r="G32285" s="4" t="s">
        <v>74</v>
      </c>
      <c r="H32285" s="4" t="s">
        <v>8</v>
      </c>
      <c r="I32285" s="4" t="s">
        <v>8</v>
      </c>
    </row>
    <row r="32286" spans="1:6">
      <c r="A32286" t="n">
        <v>270887</v>
      </c>
      <c r="B32286" s="40" t="n">
        <v>26</v>
      </c>
      <c r="C32286" s="7" t="n">
        <v>115</v>
      </c>
      <c r="D32286" s="7" t="s">
        <v>1596</v>
      </c>
      <c r="E32286" s="7" t="n">
        <v>2</v>
      </c>
      <c r="F32286" s="7" t="n">
        <v>3</v>
      </c>
      <c r="G32286" s="7" t="s">
        <v>1597</v>
      </c>
      <c r="H32286" s="7" t="n">
        <v>2</v>
      </c>
      <c r="I32286" s="7" t="n">
        <v>0</v>
      </c>
    </row>
    <row r="32287" spans="1:6">
      <c r="A32287" t="s">
        <v>4</v>
      </c>
      <c r="B32287" s="4" t="s">
        <v>5</v>
      </c>
    </row>
    <row r="32288" spans="1:6">
      <c r="A32288" t="n">
        <v>270988</v>
      </c>
      <c r="B32288" s="41" t="n">
        <v>28</v>
      </c>
    </row>
    <row r="32289" spans="1:9">
      <c r="A32289" t="s">
        <v>4</v>
      </c>
      <c r="B32289" s="4" t="s">
        <v>5</v>
      </c>
      <c r="C32289" s="4" t="s">
        <v>8</v>
      </c>
      <c r="D32289" s="4" t="s">
        <v>7</v>
      </c>
      <c r="E32289" s="4" t="s">
        <v>7</v>
      </c>
      <c r="F32289" s="4" t="s">
        <v>8</v>
      </c>
    </row>
    <row r="32290" spans="1:9">
      <c r="A32290" t="n">
        <v>270989</v>
      </c>
      <c r="B32290" s="37" t="n">
        <v>25</v>
      </c>
      <c r="C32290" s="7" t="n">
        <v>1</v>
      </c>
      <c r="D32290" s="7" t="n">
        <v>65535</v>
      </c>
      <c r="E32290" s="7" t="n">
        <v>65535</v>
      </c>
      <c r="F32290" s="7" t="n">
        <v>0</v>
      </c>
    </row>
    <row r="32291" spans="1:9">
      <c r="A32291" t="s">
        <v>4</v>
      </c>
      <c r="B32291" s="4" t="s">
        <v>5</v>
      </c>
      <c r="C32291" s="4" t="s">
        <v>14</v>
      </c>
    </row>
    <row r="32292" spans="1:9">
      <c r="A32292" t="n">
        <v>270996</v>
      </c>
      <c r="B32292" s="62" t="n">
        <v>15</v>
      </c>
      <c r="C32292" s="7" t="n">
        <v>32768</v>
      </c>
    </row>
    <row r="32293" spans="1:9">
      <c r="A32293" t="s">
        <v>4</v>
      </c>
      <c r="B32293" s="4" t="s">
        <v>5</v>
      </c>
      <c r="C32293" s="4" t="s">
        <v>8</v>
      </c>
      <c r="D32293" s="4" t="s">
        <v>7</v>
      </c>
      <c r="E32293" s="4" t="s">
        <v>13</v>
      </c>
      <c r="F32293" s="4" t="s">
        <v>7</v>
      </c>
      <c r="G32293" s="4" t="s">
        <v>14</v>
      </c>
      <c r="H32293" s="4" t="s">
        <v>14</v>
      </c>
      <c r="I32293" s="4" t="s">
        <v>7</v>
      </c>
      <c r="J32293" s="4" t="s">
        <v>7</v>
      </c>
      <c r="K32293" s="4" t="s">
        <v>14</v>
      </c>
      <c r="L32293" s="4" t="s">
        <v>14</v>
      </c>
      <c r="M32293" s="4" t="s">
        <v>14</v>
      </c>
      <c r="N32293" s="4" t="s">
        <v>14</v>
      </c>
      <c r="O32293" s="4" t="s">
        <v>9</v>
      </c>
    </row>
    <row r="32294" spans="1:9">
      <c r="A32294" t="n">
        <v>271001</v>
      </c>
      <c r="B32294" s="16" t="n">
        <v>50</v>
      </c>
      <c r="C32294" s="7" t="n">
        <v>0</v>
      </c>
      <c r="D32294" s="7" t="n">
        <v>2073</v>
      </c>
      <c r="E32294" s="7" t="n">
        <v>1</v>
      </c>
      <c r="F32294" s="7" t="n">
        <v>0</v>
      </c>
      <c r="G32294" s="7" t="n">
        <v>0</v>
      </c>
      <c r="H32294" s="7" t="n">
        <v>0</v>
      </c>
      <c r="I32294" s="7" t="n">
        <v>0</v>
      </c>
      <c r="J32294" s="7" t="n">
        <v>65533</v>
      </c>
      <c r="K32294" s="7" t="n">
        <v>0</v>
      </c>
      <c r="L32294" s="7" t="n">
        <v>0</v>
      </c>
      <c r="M32294" s="7" t="n">
        <v>0</v>
      </c>
      <c r="N32294" s="7" t="n">
        <v>0</v>
      </c>
      <c r="O32294" s="7" t="s">
        <v>15</v>
      </c>
    </row>
    <row r="32295" spans="1:9">
      <c r="A32295" t="s">
        <v>4</v>
      </c>
      <c r="B32295" s="4" t="s">
        <v>5</v>
      </c>
      <c r="C32295" s="4" t="s">
        <v>7</v>
      </c>
    </row>
    <row r="32296" spans="1:9">
      <c r="A32296" t="n">
        <v>271040</v>
      </c>
      <c r="B32296" s="25" t="n">
        <v>16</v>
      </c>
      <c r="C32296" s="7" t="n">
        <v>1000</v>
      </c>
    </row>
    <row r="32297" spans="1:9">
      <c r="A32297" t="s">
        <v>4</v>
      </c>
      <c r="B32297" s="4" t="s">
        <v>5</v>
      </c>
      <c r="C32297" s="4" t="s">
        <v>8</v>
      </c>
      <c r="D32297" s="4" t="s">
        <v>7</v>
      </c>
      <c r="E32297" s="4" t="s">
        <v>9</v>
      </c>
    </row>
    <row r="32298" spans="1:9">
      <c r="A32298" t="n">
        <v>271043</v>
      </c>
      <c r="B32298" s="39" t="n">
        <v>51</v>
      </c>
      <c r="C32298" s="7" t="n">
        <v>4</v>
      </c>
      <c r="D32298" s="7" t="n">
        <v>0</v>
      </c>
      <c r="E32298" s="7" t="s">
        <v>631</v>
      </c>
    </row>
    <row r="32299" spans="1:9">
      <c r="A32299" t="s">
        <v>4</v>
      </c>
      <c r="B32299" s="4" t="s">
        <v>5</v>
      </c>
      <c r="C32299" s="4" t="s">
        <v>7</v>
      </c>
    </row>
    <row r="32300" spans="1:9">
      <c r="A32300" t="n">
        <v>271057</v>
      </c>
      <c r="B32300" s="25" t="n">
        <v>16</v>
      </c>
      <c r="C32300" s="7" t="n">
        <v>0</v>
      </c>
    </row>
    <row r="32301" spans="1:9">
      <c r="A32301" t="s">
        <v>4</v>
      </c>
      <c r="B32301" s="4" t="s">
        <v>5</v>
      </c>
      <c r="C32301" s="4" t="s">
        <v>7</v>
      </c>
      <c r="D32301" s="4" t="s">
        <v>74</v>
      </c>
      <c r="E32301" s="4" t="s">
        <v>8</v>
      </c>
      <c r="F32301" s="4" t="s">
        <v>8</v>
      </c>
      <c r="G32301" s="4" t="s">
        <v>74</v>
      </c>
      <c r="H32301" s="4" t="s">
        <v>8</v>
      </c>
      <c r="I32301" s="4" t="s">
        <v>8</v>
      </c>
      <c r="J32301" s="4" t="s">
        <v>74</v>
      </c>
      <c r="K32301" s="4" t="s">
        <v>8</v>
      </c>
      <c r="L32301" s="4" t="s">
        <v>8</v>
      </c>
    </row>
    <row r="32302" spans="1:9">
      <c r="A32302" t="n">
        <v>271060</v>
      </c>
      <c r="B32302" s="40" t="n">
        <v>26</v>
      </c>
      <c r="C32302" s="7" t="n">
        <v>0</v>
      </c>
      <c r="D32302" s="7" t="s">
        <v>1598</v>
      </c>
      <c r="E32302" s="7" t="n">
        <v>2</v>
      </c>
      <c r="F32302" s="7" t="n">
        <v>3</v>
      </c>
      <c r="G32302" s="7" t="s">
        <v>1599</v>
      </c>
      <c r="H32302" s="7" t="n">
        <v>2</v>
      </c>
      <c r="I32302" s="7" t="n">
        <v>3</v>
      </c>
      <c r="J32302" s="7" t="s">
        <v>1600</v>
      </c>
      <c r="K32302" s="7" t="n">
        <v>2</v>
      </c>
      <c r="L32302" s="7" t="n">
        <v>0</v>
      </c>
    </row>
    <row r="32303" spans="1:9">
      <c r="A32303" t="s">
        <v>4</v>
      </c>
      <c r="B32303" s="4" t="s">
        <v>5</v>
      </c>
    </row>
    <row r="32304" spans="1:9">
      <c r="A32304" t="n">
        <v>271234</v>
      </c>
      <c r="B32304" s="41" t="n">
        <v>28</v>
      </c>
    </row>
    <row r="32305" spans="1:15">
      <c r="A32305" t="s">
        <v>4</v>
      </c>
      <c r="B32305" s="4" t="s">
        <v>5</v>
      </c>
      <c r="C32305" s="4" t="s">
        <v>12</v>
      </c>
    </row>
    <row r="32306" spans="1:15">
      <c r="A32306" t="n">
        <v>271235</v>
      </c>
      <c r="B32306" s="15" t="n">
        <v>3</v>
      </c>
      <c r="C32306" s="13" t="n">
        <f t="normal" ca="1">A32436</f>
        <v>0</v>
      </c>
    </row>
    <row r="32307" spans="1:15">
      <c r="A32307" t="s">
        <v>4</v>
      </c>
      <c r="B32307" s="4" t="s">
        <v>5</v>
      </c>
      <c r="C32307" s="4" t="s">
        <v>8</v>
      </c>
      <c r="D32307" s="4" t="s">
        <v>7</v>
      </c>
      <c r="E32307" s="4" t="s">
        <v>8</v>
      </c>
      <c r="F32307" s="4" t="s">
        <v>12</v>
      </c>
    </row>
    <row r="32308" spans="1:15">
      <c r="A32308" t="n">
        <v>271240</v>
      </c>
      <c r="B32308" s="12" t="n">
        <v>5</v>
      </c>
      <c r="C32308" s="7" t="n">
        <v>30</v>
      </c>
      <c r="D32308" s="7" t="n">
        <v>10625</v>
      </c>
      <c r="E32308" s="7" t="n">
        <v>1</v>
      </c>
      <c r="F32308" s="13" t="n">
        <f t="normal" ca="1">A32370</f>
        <v>0</v>
      </c>
    </row>
    <row r="32309" spans="1:15">
      <c r="A32309" t="s">
        <v>4</v>
      </c>
      <c r="B32309" s="4" t="s">
        <v>5</v>
      </c>
      <c r="C32309" s="4" t="s">
        <v>8</v>
      </c>
      <c r="D32309" s="4" t="s">
        <v>7</v>
      </c>
      <c r="E32309" s="4" t="s">
        <v>7</v>
      </c>
      <c r="F32309" s="4" t="s">
        <v>8</v>
      </c>
    </row>
    <row r="32310" spans="1:15">
      <c r="A32310" t="n">
        <v>271249</v>
      </c>
      <c r="B32310" s="37" t="n">
        <v>25</v>
      </c>
      <c r="C32310" s="7" t="n">
        <v>1</v>
      </c>
      <c r="D32310" s="7" t="n">
        <v>200</v>
      </c>
      <c r="E32310" s="7" t="n">
        <v>300</v>
      </c>
      <c r="F32310" s="7" t="n">
        <v>5</v>
      </c>
    </row>
    <row r="32311" spans="1:15">
      <c r="A32311" t="s">
        <v>4</v>
      </c>
      <c r="B32311" s="4" t="s">
        <v>5</v>
      </c>
      <c r="C32311" s="4" t="s">
        <v>8</v>
      </c>
      <c r="D32311" s="4" t="s">
        <v>7</v>
      </c>
      <c r="E32311" s="4" t="s">
        <v>9</v>
      </c>
    </row>
    <row r="32312" spans="1:15">
      <c r="A32312" t="n">
        <v>271256</v>
      </c>
      <c r="B32312" s="39" t="n">
        <v>51</v>
      </c>
      <c r="C32312" s="7" t="n">
        <v>4</v>
      </c>
      <c r="D32312" s="7" t="n">
        <v>115</v>
      </c>
      <c r="E32312" s="7" t="s">
        <v>73</v>
      </c>
    </row>
    <row r="32313" spans="1:15">
      <c r="A32313" t="s">
        <v>4</v>
      </c>
      <c r="B32313" s="4" t="s">
        <v>5</v>
      </c>
      <c r="C32313" s="4" t="s">
        <v>7</v>
      </c>
    </row>
    <row r="32314" spans="1:15">
      <c r="A32314" t="n">
        <v>271269</v>
      </c>
      <c r="B32314" s="25" t="n">
        <v>16</v>
      </c>
      <c r="C32314" s="7" t="n">
        <v>0</v>
      </c>
    </row>
    <row r="32315" spans="1:15">
      <c r="A32315" t="s">
        <v>4</v>
      </c>
      <c r="B32315" s="4" t="s">
        <v>5</v>
      </c>
      <c r="C32315" s="4" t="s">
        <v>7</v>
      </c>
      <c r="D32315" s="4" t="s">
        <v>74</v>
      </c>
      <c r="E32315" s="4" t="s">
        <v>8</v>
      </c>
      <c r="F32315" s="4" t="s">
        <v>8</v>
      </c>
    </row>
    <row r="32316" spans="1:15">
      <c r="A32316" t="n">
        <v>271272</v>
      </c>
      <c r="B32316" s="40" t="n">
        <v>26</v>
      </c>
      <c r="C32316" s="7" t="n">
        <v>115</v>
      </c>
      <c r="D32316" s="7" t="s">
        <v>1594</v>
      </c>
      <c r="E32316" s="7" t="n">
        <v>2</v>
      </c>
      <c r="F32316" s="7" t="n">
        <v>0</v>
      </c>
    </row>
    <row r="32317" spans="1:15">
      <c r="A32317" t="s">
        <v>4</v>
      </c>
      <c r="B32317" s="4" t="s">
        <v>5</v>
      </c>
    </row>
    <row r="32318" spans="1:15">
      <c r="A32318" t="n">
        <v>271318</v>
      </c>
      <c r="B32318" s="41" t="n">
        <v>28</v>
      </c>
    </row>
    <row r="32319" spans="1:15">
      <c r="A32319" t="s">
        <v>4</v>
      </c>
      <c r="B32319" s="4" t="s">
        <v>5</v>
      </c>
      <c r="C32319" s="4" t="s">
        <v>8</v>
      </c>
      <c r="D32319" s="4" t="s">
        <v>7</v>
      </c>
      <c r="E32319" s="4" t="s">
        <v>7</v>
      </c>
      <c r="F32319" s="4" t="s">
        <v>8</v>
      </c>
    </row>
    <row r="32320" spans="1:15">
      <c r="A32320" t="n">
        <v>271319</v>
      </c>
      <c r="B32320" s="37" t="n">
        <v>25</v>
      </c>
      <c r="C32320" s="7" t="n">
        <v>1</v>
      </c>
      <c r="D32320" s="7" t="n">
        <v>65535</v>
      </c>
      <c r="E32320" s="7" t="n">
        <v>65535</v>
      </c>
      <c r="F32320" s="7" t="n">
        <v>0</v>
      </c>
    </row>
    <row r="32321" spans="1:6">
      <c r="A32321" t="s">
        <v>4</v>
      </c>
      <c r="B32321" s="4" t="s">
        <v>5</v>
      </c>
      <c r="C32321" s="4" t="s">
        <v>8</v>
      </c>
      <c r="D32321" s="4" t="s">
        <v>7</v>
      </c>
      <c r="E32321" s="4" t="s">
        <v>9</v>
      </c>
      <c r="F32321" s="4" t="s">
        <v>9</v>
      </c>
      <c r="G32321" s="4" t="s">
        <v>9</v>
      </c>
      <c r="H32321" s="4" t="s">
        <v>9</v>
      </c>
    </row>
    <row r="32322" spans="1:6">
      <c r="A32322" t="n">
        <v>271326</v>
      </c>
      <c r="B32322" s="39" t="n">
        <v>51</v>
      </c>
      <c r="C32322" s="7" t="n">
        <v>3</v>
      </c>
      <c r="D32322" s="7" t="n">
        <v>0</v>
      </c>
      <c r="E32322" s="7" t="s">
        <v>727</v>
      </c>
      <c r="F32322" s="7" t="s">
        <v>95</v>
      </c>
      <c r="G32322" s="7" t="s">
        <v>94</v>
      </c>
      <c r="H32322" s="7" t="s">
        <v>95</v>
      </c>
    </row>
    <row r="32323" spans="1:6">
      <c r="A32323" t="s">
        <v>4</v>
      </c>
      <c r="B32323" s="4" t="s">
        <v>5</v>
      </c>
      <c r="C32323" s="4" t="s">
        <v>7</v>
      </c>
      <c r="D32323" s="4" t="s">
        <v>8</v>
      </c>
      <c r="E32323" s="4" t="s">
        <v>13</v>
      </c>
      <c r="F32323" s="4" t="s">
        <v>7</v>
      </c>
    </row>
    <row r="32324" spans="1:6">
      <c r="A32324" t="n">
        <v>271339</v>
      </c>
      <c r="B32324" s="63" t="n">
        <v>59</v>
      </c>
      <c r="C32324" s="7" t="n">
        <v>0</v>
      </c>
      <c r="D32324" s="7" t="n">
        <v>1</v>
      </c>
      <c r="E32324" s="7" t="n">
        <v>0.150000005960464</v>
      </c>
      <c r="F32324" s="7" t="n">
        <v>0</v>
      </c>
    </row>
    <row r="32325" spans="1:6">
      <c r="A32325" t="s">
        <v>4</v>
      </c>
      <c r="B32325" s="4" t="s">
        <v>5</v>
      </c>
      <c r="C32325" s="4" t="s">
        <v>7</v>
      </c>
    </row>
    <row r="32326" spans="1:6">
      <c r="A32326" t="n">
        <v>271349</v>
      </c>
      <c r="B32326" s="25" t="n">
        <v>16</v>
      </c>
      <c r="C32326" s="7" t="n">
        <v>1000</v>
      </c>
    </row>
    <row r="32327" spans="1:6">
      <c r="A32327" t="s">
        <v>4</v>
      </c>
      <c r="B32327" s="4" t="s">
        <v>5</v>
      </c>
      <c r="C32327" s="4" t="s">
        <v>8</v>
      </c>
      <c r="D32327" s="4" t="s">
        <v>7</v>
      </c>
      <c r="E32327" s="4" t="s">
        <v>9</v>
      </c>
    </row>
    <row r="32328" spans="1:6">
      <c r="A32328" t="n">
        <v>271352</v>
      </c>
      <c r="B32328" s="39" t="n">
        <v>51</v>
      </c>
      <c r="C32328" s="7" t="n">
        <v>4</v>
      </c>
      <c r="D32328" s="7" t="n">
        <v>0</v>
      </c>
      <c r="E32328" s="7" t="s">
        <v>76</v>
      </c>
    </row>
    <row r="32329" spans="1:6">
      <c r="A32329" t="s">
        <v>4</v>
      </c>
      <c r="B32329" s="4" t="s">
        <v>5</v>
      </c>
      <c r="C32329" s="4" t="s">
        <v>7</v>
      </c>
    </row>
    <row r="32330" spans="1:6">
      <c r="A32330" t="n">
        <v>271366</v>
      </c>
      <c r="B32330" s="25" t="n">
        <v>16</v>
      </c>
      <c r="C32330" s="7" t="n">
        <v>0</v>
      </c>
    </row>
    <row r="32331" spans="1:6">
      <c r="A32331" t="s">
        <v>4</v>
      </c>
      <c r="B32331" s="4" t="s">
        <v>5</v>
      </c>
      <c r="C32331" s="4" t="s">
        <v>7</v>
      </c>
      <c r="D32331" s="4" t="s">
        <v>74</v>
      </c>
      <c r="E32331" s="4" t="s">
        <v>8</v>
      </c>
      <c r="F32331" s="4" t="s">
        <v>8</v>
      </c>
      <c r="G32331" s="4" t="s">
        <v>74</v>
      </c>
      <c r="H32331" s="4" t="s">
        <v>8</v>
      </c>
      <c r="I32331" s="4" t="s">
        <v>8</v>
      </c>
    </row>
    <row r="32332" spans="1:6">
      <c r="A32332" t="n">
        <v>271369</v>
      </c>
      <c r="B32332" s="40" t="n">
        <v>26</v>
      </c>
      <c r="C32332" s="7" t="n">
        <v>0</v>
      </c>
      <c r="D32332" s="7" t="s">
        <v>1601</v>
      </c>
      <c r="E32332" s="7" t="n">
        <v>2</v>
      </c>
      <c r="F32332" s="7" t="n">
        <v>3</v>
      </c>
      <c r="G32332" s="7" t="s">
        <v>1602</v>
      </c>
      <c r="H32332" s="7" t="n">
        <v>2</v>
      </c>
      <c r="I32332" s="7" t="n">
        <v>0</v>
      </c>
    </row>
    <row r="32333" spans="1:6">
      <c r="A32333" t="s">
        <v>4</v>
      </c>
      <c r="B32333" s="4" t="s">
        <v>5</v>
      </c>
    </row>
    <row r="32334" spans="1:6">
      <c r="A32334" t="n">
        <v>271455</v>
      </c>
      <c r="B32334" s="41" t="n">
        <v>28</v>
      </c>
    </row>
    <row r="32335" spans="1:6">
      <c r="A32335" t="s">
        <v>4</v>
      </c>
      <c r="B32335" s="4" t="s">
        <v>5</v>
      </c>
      <c r="C32335" s="4" t="s">
        <v>8</v>
      </c>
      <c r="D32335" s="4" t="s">
        <v>8</v>
      </c>
      <c r="E32335" s="4" t="s">
        <v>8</v>
      </c>
      <c r="F32335" s="4" t="s">
        <v>8</v>
      </c>
    </row>
    <row r="32336" spans="1:6">
      <c r="A32336" t="n">
        <v>271456</v>
      </c>
      <c r="B32336" s="11" t="n">
        <v>14</v>
      </c>
      <c r="C32336" s="7" t="n">
        <v>0</v>
      </c>
      <c r="D32336" s="7" t="n">
        <v>128</v>
      </c>
      <c r="E32336" s="7" t="n">
        <v>0</v>
      </c>
      <c r="F32336" s="7" t="n">
        <v>0</v>
      </c>
    </row>
    <row r="32337" spans="1:9">
      <c r="A32337" t="s">
        <v>4</v>
      </c>
      <c r="B32337" s="4" t="s">
        <v>5</v>
      </c>
      <c r="C32337" s="4" t="s">
        <v>8</v>
      </c>
      <c r="D32337" s="4" t="s">
        <v>7</v>
      </c>
      <c r="E32337" s="4" t="s">
        <v>7</v>
      </c>
      <c r="F32337" s="4" t="s">
        <v>8</v>
      </c>
    </row>
    <row r="32338" spans="1:9">
      <c r="A32338" t="n">
        <v>271461</v>
      </c>
      <c r="B32338" s="37" t="n">
        <v>25</v>
      </c>
      <c r="C32338" s="7" t="n">
        <v>1</v>
      </c>
      <c r="D32338" s="7" t="n">
        <v>200</v>
      </c>
      <c r="E32338" s="7" t="n">
        <v>300</v>
      </c>
      <c r="F32338" s="7" t="n">
        <v>5</v>
      </c>
    </row>
    <row r="32339" spans="1:9">
      <c r="A32339" t="s">
        <v>4</v>
      </c>
      <c r="B32339" s="4" t="s">
        <v>5</v>
      </c>
      <c r="C32339" s="4" t="s">
        <v>8</v>
      </c>
      <c r="D32339" s="4" t="s">
        <v>7</v>
      </c>
      <c r="E32339" s="4" t="s">
        <v>9</v>
      </c>
    </row>
    <row r="32340" spans="1:9">
      <c r="A32340" t="n">
        <v>271468</v>
      </c>
      <c r="B32340" s="39" t="n">
        <v>51</v>
      </c>
      <c r="C32340" s="7" t="n">
        <v>4</v>
      </c>
      <c r="D32340" s="7" t="n">
        <v>115</v>
      </c>
      <c r="E32340" s="7" t="s">
        <v>73</v>
      </c>
    </row>
    <row r="32341" spans="1:9">
      <c r="A32341" t="s">
        <v>4</v>
      </c>
      <c r="B32341" s="4" t="s">
        <v>5</v>
      </c>
      <c r="C32341" s="4" t="s">
        <v>7</v>
      </c>
    </row>
    <row r="32342" spans="1:9">
      <c r="A32342" t="n">
        <v>271481</v>
      </c>
      <c r="B32342" s="25" t="n">
        <v>16</v>
      </c>
      <c r="C32342" s="7" t="n">
        <v>0</v>
      </c>
    </row>
    <row r="32343" spans="1:9">
      <c r="A32343" t="s">
        <v>4</v>
      </c>
      <c r="B32343" s="4" t="s">
        <v>5</v>
      </c>
      <c r="C32343" s="4" t="s">
        <v>7</v>
      </c>
      <c r="D32343" s="4" t="s">
        <v>74</v>
      </c>
      <c r="E32343" s="4" t="s">
        <v>8</v>
      </c>
      <c r="F32343" s="4" t="s">
        <v>8</v>
      </c>
      <c r="G32343" s="4" t="s">
        <v>74</v>
      </c>
      <c r="H32343" s="4" t="s">
        <v>8</v>
      </c>
      <c r="I32343" s="4" t="s">
        <v>8</v>
      </c>
    </row>
    <row r="32344" spans="1:9">
      <c r="A32344" t="n">
        <v>271484</v>
      </c>
      <c r="B32344" s="40" t="n">
        <v>26</v>
      </c>
      <c r="C32344" s="7" t="n">
        <v>115</v>
      </c>
      <c r="D32344" s="7" t="s">
        <v>1603</v>
      </c>
      <c r="E32344" s="7" t="n">
        <v>2</v>
      </c>
      <c r="F32344" s="7" t="n">
        <v>3</v>
      </c>
      <c r="G32344" s="7" t="s">
        <v>1597</v>
      </c>
      <c r="H32344" s="7" t="n">
        <v>2</v>
      </c>
      <c r="I32344" s="7" t="n">
        <v>0</v>
      </c>
    </row>
    <row r="32345" spans="1:9">
      <c r="A32345" t="s">
        <v>4</v>
      </c>
      <c r="B32345" s="4" t="s">
        <v>5</v>
      </c>
    </row>
    <row r="32346" spans="1:9">
      <c r="A32346" t="n">
        <v>271624</v>
      </c>
      <c r="B32346" s="41" t="n">
        <v>28</v>
      </c>
    </row>
    <row r="32347" spans="1:9">
      <c r="A32347" t="s">
        <v>4</v>
      </c>
      <c r="B32347" s="4" t="s">
        <v>5</v>
      </c>
      <c r="C32347" s="4" t="s">
        <v>8</v>
      </c>
      <c r="D32347" s="4" t="s">
        <v>7</v>
      </c>
      <c r="E32347" s="4" t="s">
        <v>7</v>
      </c>
      <c r="F32347" s="4" t="s">
        <v>8</v>
      </c>
    </row>
    <row r="32348" spans="1:9">
      <c r="A32348" t="n">
        <v>271625</v>
      </c>
      <c r="B32348" s="37" t="n">
        <v>25</v>
      </c>
      <c r="C32348" s="7" t="n">
        <v>1</v>
      </c>
      <c r="D32348" s="7" t="n">
        <v>65535</v>
      </c>
      <c r="E32348" s="7" t="n">
        <v>65535</v>
      </c>
      <c r="F32348" s="7" t="n">
        <v>0</v>
      </c>
    </row>
    <row r="32349" spans="1:9">
      <c r="A32349" t="s">
        <v>4</v>
      </c>
      <c r="B32349" s="4" t="s">
        <v>5</v>
      </c>
      <c r="C32349" s="4" t="s">
        <v>14</v>
      </c>
    </row>
    <row r="32350" spans="1:9">
      <c r="A32350" t="n">
        <v>271632</v>
      </c>
      <c r="B32350" s="62" t="n">
        <v>15</v>
      </c>
      <c r="C32350" s="7" t="n">
        <v>32768</v>
      </c>
    </row>
    <row r="32351" spans="1:9">
      <c r="A32351" t="s">
        <v>4</v>
      </c>
      <c r="B32351" s="4" t="s">
        <v>5</v>
      </c>
      <c r="C32351" s="4" t="s">
        <v>8</v>
      </c>
      <c r="D32351" s="4" t="s">
        <v>7</v>
      </c>
      <c r="E32351" s="4" t="s">
        <v>13</v>
      </c>
      <c r="F32351" s="4" t="s">
        <v>7</v>
      </c>
      <c r="G32351" s="4" t="s">
        <v>14</v>
      </c>
      <c r="H32351" s="4" t="s">
        <v>14</v>
      </c>
      <c r="I32351" s="4" t="s">
        <v>7</v>
      </c>
      <c r="J32351" s="4" t="s">
        <v>7</v>
      </c>
      <c r="K32351" s="4" t="s">
        <v>14</v>
      </c>
      <c r="L32351" s="4" t="s">
        <v>14</v>
      </c>
      <c r="M32351" s="4" t="s">
        <v>14</v>
      </c>
      <c r="N32351" s="4" t="s">
        <v>14</v>
      </c>
      <c r="O32351" s="4" t="s">
        <v>9</v>
      </c>
    </row>
    <row r="32352" spans="1:9">
      <c r="A32352" t="n">
        <v>271637</v>
      </c>
      <c r="B32352" s="16" t="n">
        <v>50</v>
      </c>
      <c r="C32352" s="7" t="n">
        <v>0</v>
      </c>
      <c r="D32352" s="7" t="n">
        <v>2073</v>
      </c>
      <c r="E32352" s="7" t="n">
        <v>1</v>
      </c>
      <c r="F32352" s="7" t="n">
        <v>0</v>
      </c>
      <c r="G32352" s="7" t="n">
        <v>0</v>
      </c>
      <c r="H32352" s="7" t="n">
        <v>0</v>
      </c>
      <c r="I32352" s="7" t="n">
        <v>0</v>
      </c>
      <c r="J32352" s="7" t="n">
        <v>65533</v>
      </c>
      <c r="K32352" s="7" t="n">
        <v>0</v>
      </c>
      <c r="L32352" s="7" t="n">
        <v>0</v>
      </c>
      <c r="M32352" s="7" t="n">
        <v>0</v>
      </c>
      <c r="N32352" s="7" t="n">
        <v>0</v>
      </c>
      <c r="O32352" s="7" t="s">
        <v>15</v>
      </c>
    </row>
    <row r="32353" spans="1:15">
      <c r="A32353" t="s">
        <v>4</v>
      </c>
      <c r="B32353" s="4" t="s">
        <v>5</v>
      </c>
      <c r="C32353" s="4" t="s">
        <v>7</v>
      </c>
    </row>
    <row r="32354" spans="1:15">
      <c r="A32354" t="n">
        <v>271676</v>
      </c>
      <c r="B32354" s="25" t="n">
        <v>16</v>
      </c>
      <c r="C32354" s="7" t="n">
        <v>1000</v>
      </c>
    </row>
    <row r="32355" spans="1:15">
      <c r="A32355" t="s">
        <v>4</v>
      </c>
      <c r="B32355" s="4" t="s">
        <v>5</v>
      </c>
      <c r="C32355" s="4" t="s">
        <v>7</v>
      </c>
      <c r="D32355" s="4" t="s">
        <v>8</v>
      </c>
      <c r="E32355" s="4" t="s">
        <v>13</v>
      </c>
      <c r="F32355" s="4" t="s">
        <v>7</v>
      </c>
    </row>
    <row r="32356" spans="1:15">
      <c r="A32356" t="n">
        <v>271679</v>
      </c>
      <c r="B32356" s="63" t="n">
        <v>59</v>
      </c>
      <c r="C32356" s="7" t="n">
        <v>0</v>
      </c>
      <c r="D32356" s="7" t="n">
        <v>6</v>
      </c>
      <c r="E32356" s="7" t="n">
        <v>0</v>
      </c>
      <c r="F32356" s="7" t="n">
        <v>0</v>
      </c>
    </row>
    <row r="32357" spans="1:15">
      <c r="A32357" t="s">
        <v>4</v>
      </c>
      <c r="B32357" s="4" t="s">
        <v>5</v>
      </c>
      <c r="C32357" s="4" t="s">
        <v>7</v>
      </c>
    </row>
    <row r="32358" spans="1:15">
      <c r="A32358" t="n">
        <v>271689</v>
      </c>
      <c r="B32358" s="25" t="n">
        <v>16</v>
      </c>
      <c r="C32358" s="7" t="n">
        <v>1000</v>
      </c>
    </row>
    <row r="32359" spans="1:15">
      <c r="A32359" t="s">
        <v>4</v>
      </c>
      <c r="B32359" s="4" t="s">
        <v>5</v>
      </c>
      <c r="C32359" s="4" t="s">
        <v>8</v>
      </c>
      <c r="D32359" s="4" t="s">
        <v>7</v>
      </c>
      <c r="E32359" s="4" t="s">
        <v>9</v>
      </c>
    </row>
    <row r="32360" spans="1:15">
      <c r="A32360" t="n">
        <v>271692</v>
      </c>
      <c r="B32360" s="39" t="n">
        <v>51</v>
      </c>
      <c r="C32360" s="7" t="n">
        <v>4</v>
      </c>
      <c r="D32360" s="7" t="n">
        <v>0</v>
      </c>
      <c r="E32360" s="7" t="s">
        <v>631</v>
      </c>
    </row>
    <row r="32361" spans="1:15">
      <c r="A32361" t="s">
        <v>4</v>
      </c>
      <c r="B32361" s="4" t="s">
        <v>5</v>
      </c>
      <c r="C32361" s="4" t="s">
        <v>7</v>
      </c>
    </row>
    <row r="32362" spans="1:15">
      <c r="A32362" t="n">
        <v>271706</v>
      </c>
      <c r="B32362" s="25" t="n">
        <v>16</v>
      </c>
      <c r="C32362" s="7" t="n">
        <v>0</v>
      </c>
    </row>
    <row r="32363" spans="1:15">
      <c r="A32363" t="s">
        <v>4</v>
      </c>
      <c r="B32363" s="4" t="s">
        <v>5</v>
      </c>
      <c r="C32363" s="4" t="s">
        <v>7</v>
      </c>
      <c r="D32363" s="4" t="s">
        <v>74</v>
      </c>
      <c r="E32363" s="4" t="s">
        <v>8</v>
      </c>
      <c r="F32363" s="4" t="s">
        <v>8</v>
      </c>
      <c r="G32363" s="4" t="s">
        <v>74</v>
      </c>
      <c r="H32363" s="4" t="s">
        <v>8</v>
      </c>
      <c r="I32363" s="4" t="s">
        <v>8</v>
      </c>
      <c r="J32363" s="4" t="s">
        <v>74</v>
      </c>
      <c r="K32363" s="4" t="s">
        <v>8</v>
      </c>
      <c r="L32363" s="4" t="s">
        <v>8</v>
      </c>
    </row>
    <row r="32364" spans="1:15">
      <c r="A32364" t="n">
        <v>271709</v>
      </c>
      <c r="B32364" s="40" t="n">
        <v>26</v>
      </c>
      <c r="C32364" s="7" t="n">
        <v>0</v>
      </c>
      <c r="D32364" s="7" t="s">
        <v>1604</v>
      </c>
      <c r="E32364" s="7" t="n">
        <v>2</v>
      </c>
      <c r="F32364" s="7" t="n">
        <v>3</v>
      </c>
      <c r="G32364" s="7" t="s">
        <v>1605</v>
      </c>
      <c r="H32364" s="7" t="n">
        <v>2</v>
      </c>
      <c r="I32364" s="7" t="n">
        <v>3</v>
      </c>
      <c r="J32364" s="7" t="s">
        <v>1606</v>
      </c>
      <c r="K32364" s="7" t="n">
        <v>2</v>
      </c>
      <c r="L32364" s="7" t="n">
        <v>0</v>
      </c>
    </row>
    <row r="32365" spans="1:15">
      <c r="A32365" t="s">
        <v>4</v>
      </c>
      <c r="B32365" s="4" t="s">
        <v>5</v>
      </c>
    </row>
    <row r="32366" spans="1:15">
      <c r="A32366" t="n">
        <v>271892</v>
      </c>
      <c r="B32366" s="41" t="n">
        <v>28</v>
      </c>
    </row>
    <row r="32367" spans="1:15">
      <c r="A32367" t="s">
        <v>4</v>
      </c>
      <c r="B32367" s="4" t="s">
        <v>5</v>
      </c>
      <c r="C32367" s="4" t="s">
        <v>12</v>
      </c>
    </row>
    <row r="32368" spans="1:15">
      <c r="A32368" t="n">
        <v>271893</v>
      </c>
      <c r="B32368" s="15" t="n">
        <v>3</v>
      </c>
      <c r="C32368" s="13" t="n">
        <f t="normal" ca="1">A32436</f>
        <v>0</v>
      </c>
    </row>
    <row r="32369" spans="1:12">
      <c r="A32369" t="s">
        <v>4</v>
      </c>
      <c r="B32369" s="4" t="s">
        <v>5</v>
      </c>
      <c r="C32369" s="4" t="s">
        <v>8</v>
      </c>
      <c r="D32369" s="4" t="s">
        <v>8</v>
      </c>
      <c r="E32369" s="4" t="s">
        <v>8</v>
      </c>
      <c r="F32369" s="4" t="s">
        <v>8</v>
      </c>
    </row>
    <row r="32370" spans="1:12">
      <c r="A32370" t="n">
        <v>271898</v>
      </c>
      <c r="B32370" s="11" t="n">
        <v>14</v>
      </c>
      <c r="C32370" s="7" t="n">
        <v>0</v>
      </c>
      <c r="D32370" s="7" t="n">
        <v>128</v>
      </c>
      <c r="E32370" s="7" t="n">
        <v>0</v>
      </c>
      <c r="F32370" s="7" t="n">
        <v>0</v>
      </c>
    </row>
    <row r="32371" spans="1:12">
      <c r="A32371" t="s">
        <v>4</v>
      </c>
      <c r="B32371" s="4" t="s">
        <v>5</v>
      </c>
      <c r="C32371" s="4" t="s">
        <v>8</v>
      </c>
      <c r="D32371" s="4" t="s">
        <v>7</v>
      </c>
      <c r="E32371" s="4" t="s">
        <v>7</v>
      </c>
      <c r="F32371" s="4" t="s">
        <v>8</v>
      </c>
    </row>
    <row r="32372" spans="1:12">
      <c r="A32372" t="n">
        <v>271903</v>
      </c>
      <c r="B32372" s="37" t="n">
        <v>25</v>
      </c>
      <c r="C32372" s="7" t="n">
        <v>1</v>
      </c>
      <c r="D32372" s="7" t="n">
        <v>200</v>
      </c>
      <c r="E32372" s="7" t="n">
        <v>300</v>
      </c>
      <c r="F32372" s="7" t="n">
        <v>5</v>
      </c>
    </row>
    <row r="32373" spans="1:12">
      <c r="A32373" t="s">
        <v>4</v>
      </c>
      <c r="B32373" s="4" t="s">
        <v>5</v>
      </c>
      <c r="C32373" s="4" t="s">
        <v>9</v>
      </c>
      <c r="D32373" s="4" t="s">
        <v>7</v>
      </c>
    </row>
    <row r="32374" spans="1:12">
      <c r="A32374" t="n">
        <v>271910</v>
      </c>
      <c r="B32374" s="57" t="n">
        <v>29</v>
      </c>
      <c r="C32374" s="7" t="s">
        <v>1607</v>
      </c>
      <c r="D32374" s="7" t="n">
        <v>65533</v>
      </c>
    </row>
    <row r="32375" spans="1:12">
      <c r="A32375" t="s">
        <v>4</v>
      </c>
      <c r="B32375" s="4" t="s">
        <v>5</v>
      </c>
      <c r="C32375" s="4" t="s">
        <v>8</v>
      </c>
      <c r="D32375" s="4" t="s">
        <v>7</v>
      </c>
      <c r="E32375" s="4" t="s">
        <v>9</v>
      </c>
    </row>
    <row r="32376" spans="1:12">
      <c r="A32376" t="n">
        <v>271926</v>
      </c>
      <c r="B32376" s="39" t="n">
        <v>51</v>
      </c>
      <c r="C32376" s="7" t="n">
        <v>4</v>
      </c>
      <c r="D32376" s="7" t="n">
        <v>115</v>
      </c>
      <c r="E32376" s="7" t="s">
        <v>73</v>
      </c>
    </row>
    <row r="32377" spans="1:12">
      <c r="A32377" t="s">
        <v>4</v>
      </c>
      <c r="B32377" s="4" t="s">
        <v>5</v>
      </c>
      <c r="C32377" s="4" t="s">
        <v>7</v>
      </c>
    </row>
    <row r="32378" spans="1:12">
      <c r="A32378" t="n">
        <v>271939</v>
      </c>
      <c r="B32378" s="25" t="n">
        <v>16</v>
      </c>
      <c r="C32378" s="7" t="n">
        <v>0</v>
      </c>
    </row>
    <row r="32379" spans="1:12">
      <c r="A32379" t="s">
        <v>4</v>
      </c>
      <c r="B32379" s="4" t="s">
        <v>5</v>
      </c>
      <c r="C32379" s="4" t="s">
        <v>7</v>
      </c>
      <c r="D32379" s="4" t="s">
        <v>74</v>
      </c>
      <c r="E32379" s="4" t="s">
        <v>8</v>
      </c>
      <c r="F32379" s="4" t="s">
        <v>8</v>
      </c>
      <c r="G32379" s="4" t="s">
        <v>74</v>
      </c>
      <c r="H32379" s="4" t="s">
        <v>8</v>
      </c>
      <c r="I32379" s="4" t="s">
        <v>8</v>
      </c>
    </row>
    <row r="32380" spans="1:12">
      <c r="A32380" t="n">
        <v>271942</v>
      </c>
      <c r="B32380" s="40" t="n">
        <v>26</v>
      </c>
      <c r="C32380" s="7" t="n">
        <v>115</v>
      </c>
      <c r="D32380" s="7" t="s">
        <v>1608</v>
      </c>
      <c r="E32380" s="7" t="n">
        <v>2</v>
      </c>
      <c r="F32380" s="7" t="n">
        <v>3</v>
      </c>
      <c r="G32380" s="7" t="s">
        <v>1609</v>
      </c>
      <c r="H32380" s="7" t="n">
        <v>2</v>
      </c>
      <c r="I32380" s="7" t="n">
        <v>0</v>
      </c>
    </row>
    <row r="32381" spans="1:12">
      <c r="A32381" t="s">
        <v>4</v>
      </c>
      <c r="B32381" s="4" t="s">
        <v>5</v>
      </c>
    </row>
    <row r="32382" spans="1:12">
      <c r="A32382" t="n">
        <v>272021</v>
      </c>
      <c r="B32382" s="41" t="n">
        <v>28</v>
      </c>
    </row>
    <row r="32383" spans="1:12">
      <c r="A32383" t="s">
        <v>4</v>
      </c>
      <c r="B32383" s="4" t="s">
        <v>5</v>
      </c>
      <c r="C32383" s="4" t="s">
        <v>9</v>
      </c>
      <c r="D32383" s="4" t="s">
        <v>7</v>
      </c>
    </row>
    <row r="32384" spans="1:12">
      <c r="A32384" t="n">
        <v>272022</v>
      </c>
      <c r="B32384" s="57" t="n">
        <v>29</v>
      </c>
      <c r="C32384" s="7" t="s">
        <v>15</v>
      </c>
      <c r="D32384" s="7" t="n">
        <v>65533</v>
      </c>
    </row>
    <row r="32385" spans="1:9">
      <c r="A32385" t="s">
        <v>4</v>
      </c>
      <c r="B32385" s="4" t="s">
        <v>5</v>
      </c>
      <c r="C32385" s="4" t="s">
        <v>8</v>
      </c>
      <c r="D32385" s="4" t="s">
        <v>7</v>
      </c>
      <c r="E32385" s="4" t="s">
        <v>7</v>
      </c>
      <c r="F32385" s="4" t="s">
        <v>8</v>
      </c>
    </row>
    <row r="32386" spans="1:9">
      <c r="A32386" t="n">
        <v>272026</v>
      </c>
      <c r="B32386" s="37" t="n">
        <v>25</v>
      </c>
      <c r="C32386" s="7" t="n">
        <v>1</v>
      </c>
      <c r="D32386" s="7" t="n">
        <v>65535</v>
      </c>
      <c r="E32386" s="7" t="n">
        <v>65535</v>
      </c>
      <c r="F32386" s="7" t="n">
        <v>0</v>
      </c>
    </row>
    <row r="32387" spans="1:9">
      <c r="A32387" t="s">
        <v>4</v>
      </c>
      <c r="B32387" s="4" t="s">
        <v>5</v>
      </c>
      <c r="C32387" s="4" t="s">
        <v>14</v>
      </c>
    </row>
    <row r="32388" spans="1:9">
      <c r="A32388" t="n">
        <v>272033</v>
      </c>
      <c r="B32388" s="62" t="n">
        <v>15</v>
      </c>
      <c r="C32388" s="7" t="n">
        <v>32768</v>
      </c>
    </row>
    <row r="32389" spans="1:9">
      <c r="A32389" t="s">
        <v>4</v>
      </c>
      <c r="B32389" s="4" t="s">
        <v>5</v>
      </c>
      <c r="C32389" s="4" t="s">
        <v>8</v>
      </c>
      <c r="D32389" s="4" t="s">
        <v>7</v>
      </c>
      <c r="E32389" s="4" t="s">
        <v>9</v>
      </c>
      <c r="F32389" s="4" t="s">
        <v>9</v>
      </c>
      <c r="G32389" s="4" t="s">
        <v>9</v>
      </c>
      <c r="H32389" s="4" t="s">
        <v>9</v>
      </c>
    </row>
    <row r="32390" spans="1:9">
      <c r="A32390" t="n">
        <v>272038</v>
      </c>
      <c r="B32390" s="39" t="n">
        <v>51</v>
      </c>
      <c r="C32390" s="7" t="n">
        <v>3</v>
      </c>
      <c r="D32390" s="7" t="n">
        <v>0</v>
      </c>
      <c r="E32390" s="7" t="s">
        <v>727</v>
      </c>
      <c r="F32390" s="7" t="s">
        <v>95</v>
      </c>
      <c r="G32390" s="7" t="s">
        <v>94</v>
      </c>
      <c r="H32390" s="7" t="s">
        <v>95</v>
      </c>
    </row>
    <row r="32391" spans="1:9">
      <c r="A32391" t="s">
        <v>4</v>
      </c>
      <c r="B32391" s="4" t="s">
        <v>5</v>
      </c>
      <c r="C32391" s="4" t="s">
        <v>7</v>
      </c>
      <c r="D32391" s="4" t="s">
        <v>8</v>
      </c>
      <c r="E32391" s="4" t="s">
        <v>13</v>
      </c>
      <c r="F32391" s="4" t="s">
        <v>7</v>
      </c>
    </row>
    <row r="32392" spans="1:9">
      <c r="A32392" t="n">
        <v>272051</v>
      </c>
      <c r="B32392" s="63" t="n">
        <v>59</v>
      </c>
      <c r="C32392" s="7" t="n">
        <v>0</v>
      </c>
      <c r="D32392" s="7" t="n">
        <v>1</v>
      </c>
      <c r="E32392" s="7" t="n">
        <v>0.150000005960464</v>
      </c>
      <c r="F32392" s="7" t="n">
        <v>0</v>
      </c>
    </row>
    <row r="32393" spans="1:9">
      <c r="A32393" t="s">
        <v>4</v>
      </c>
      <c r="B32393" s="4" t="s">
        <v>5</v>
      </c>
      <c r="C32393" s="4" t="s">
        <v>7</v>
      </c>
    </row>
    <row r="32394" spans="1:9">
      <c r="A32394" t="n">
        <v>272061</v>
      </c>
      <c r="B32394" s="25" t="n">
        <v>16</v>
      </c>
      <c r="C32394" s="7" t="n">
        <v>1000</v>
      </c>
    </row>
    <row r="32395" spans="1:9">
      <c r="A32395" t="s">
        <v>4</v>
      </c>
      <c r="B32395" s="4" t="s">
        <v>5</v>
      </c>
      <c r="C32395" s="4" t="s">
        <v>8</v>
      </c>
      <c r="D32395" s="4" t="s">
        <v>7</v>
      </c>
      <c r="E32395" s="4" t="s">
        <v>9</v>
      </c>
    </row>
    <row r="32396" spans="1:9">
      <c r="A32396" t="n">
        <v>272064</v>
      </c>
      <c r="B32396" s="39" t="n">
        <v>51</v>
      </c>
      <c r="C32396" s="7" t="n">
        <v>4</v>
      </c>
      <c r="D32396" s="7" t="n">
        <v>0</v>
      </c>
      <c r="E32396" s="7" t="s">
        <v>76</v>
      </c>
    </row>
    <row r="32397" spans="1:9">
      <c r="A32397" t="s">
        <v>4</v>
      </c>
      <c r="B32397" s="4" t="s">
        <v>5</v>
      </c>
      <c r="C32397" s="4" t="s">
        <v>7</v>
      </c>
    </row>
    <row r="32398" spans="1:9">
      <c r="A32398" t="n">
        <v>272078</v>
      </c>
      <c r="B32398" s="25" t="n">
        <v>16</v>
      </c>
      <c r="C32398" s="7" t="n">
        <v>0</v>
      </c>
    </row>
    <row r="32399" spans="1:9">
      <c r="A32399" t="s">
        <v>4</v>
      </c>
      <c r="B32399" s="4" t="s">
        <v>5</v>
      </c>
      <c r="C32399" s="4" t="s">
        <v>7</v>
      </c>
      <c r="D32399" s="4" t="s">
        <v>74</v>
      </c>
      <c r="E32399" s="4" t="s">
        <v>8</v>
      </c>
      <c r="F32399" s="4" t="s">
        <v>8</v>
      </c>
      <c r="G32399" s="4" t="s">
        <v>74</v>
      </c>
      <c r="H32399" s="4" t="s">
        <v>8</v>
      </c>
      <c r="I32399" s="4" t="s">
        <v>8</v>
      </c>
    </row>
    <row r="32400" spans="1:9">
      <c r="A32400" t="n">
        <v>272081</v>
      </c>
      <c r="B32400" s="40" t="n">
        <v>26</v>
      </c>
      <c r="C32400" s="7" t="n">
        <v>0</v>
      </c>
      <c r="D32400" s="7" t="s">
        <v>1610</v>
      </c>
      <c r="E32400" s="7" t="n">
        <v>2</v>
      </c>
      <c r="F32400" s="7" t="n">
        <v>3</v>
      </c>
      <c r="G32400" s="7" t="s">
        <v>1611</v>
      </c>
      <c r="H32400" s="7" t="n">
        <v>2</v>
      </c>
      <c r="I32400" s="7" t="n">
        <v>0</v>
      </c>
    </row>
    <row r="32401" spans="1:9">
      <c r="A32401" t="s">
        <v>4</v>
      </c>
      <c r="B32401" s="4" t="s">
        <v>5</v>
      </c>
    </row>
    <row r="32402" spans="1:9">
      <c r="A32402" t="n">
        <v>272164</v>
      </c>
      <c r="B32402" s="41" t="n">
        <v>28</v>
      </c>
    </row>
    <row r="32403" spans="1:9">
      <c r="A32403" t="s">
        <v>4</v>
      </c>
      <c r="B32403" s="4" t="s">
        <v>5</v>
      </c>
      <c r="C32403" s="4" t="s">
        <v>8</v>
      </c>
      <c r="D32403" s="4" t="s">
        <v>8</v>
      </c>
      <c r="E32403" s="4" t="s">
        <v>8</v>
      </c>
      <c r="F32403" s="4" t="s">
        <v>8</v>
      </c>
    </row>
    <row r="32404" spans="1:9">
      <c r="A32404" t="n">
        <v>272165</v>
      </c>
      <c r="B32404" s="11" t="n">
        <v>14</v>
      </c>
      <c r="C32404" s="7" t="n">
        <v>0</v>
      </c>
      <c r="D32404" s="7" t="n">
        <v>128</v>
      </c>
      <c r="E32404" s="7" t="n">
        <v>0</v>
      </c>
      <c r="F32404" s="7" t="n">
        <v>0</v>
      </c>
    </row>
    <row r="32405" spans="1:9">
      <c r="A32405" t="s">
        <v>4</v>
      </c>
      <c r="B32405" s="4" t="s">
        <v>5</v>
      </c>
      <c r="C32405" s="4" t="s">
        <v>8</v>
      </c>
      <c r="D32405" s="4" t="s">
        <v>7</v>
      </c>
      <c r="E32405" s="4" t="s">
        <v>7</v>
      </c>
      <c r="F32405" s="4" t="s">
        <v>8</v>
      </c>
    </row>
    <row r="32406" spans="1:9">
      <c r="A32406" t="n">
        <v>272170</v>
      </c>
      <c r="B32406" s="37" t="n">
        <v>25</v>
      </c>
      <c r="C32406" s="7" t="n">
        <v>1</v>
      </c>
      <c r="D32406" s="7" t="n">
        <v>200</v>
      </c>
      <c r="E32406" s="7" t="n">
        <v>300</v>
      </c>
      <c r="F32406" s="7" t="n">
        <v>5</v>
      </c>
    </row>
    <row r="32407" spans="1:9">
      <c r="A32407" t="s">
        <v>4</v>
      </c>
      <c r="B32407" s="4" t="s">
        <v>5</v>
      </c>
      <c r="C32407" s="4" t="s">
        <v>8</v>
      </c>
      <c r="D32407" s="4" t="s">
        <v>7</v>
      </c>
      <c r="E32407" s="4" t="s">
        <v>9</v>
      </c>
    </row>
    <row r="32408" spans="1:9">
      <c r="A32408" t="n">
        <v>272177</v>
      </c>
      <c r="B32408" s="39" t="n">
        <v>51</v>
      </c>
      <c r="C32408" s="7" t="n">
        <v>4</v>
      </c>
      <c r="D32408" s="7" t="n">
        <v>115</v>
      </c>
      <c r="E32408" s="7" t="s">
        <v>73</v>
      </c>
    </row>
    <row r="32409" spans="1:9">
      <c r="A32409" t="s">
        <v>4</v>
      </c>
      <c r="B32409" s="4" t="s">
        <v>5</v>
      </c>
      <c r="C32409" s="4" t="s">
        <v>7</v>
      </c>
    </row>
    <row r="32410" spans="1:9">
      <c r="A32410" t="n">
        <v>272190</v>
      </c>
      <c r="B32410" s="25" t="n">
        <v>16</v>
      </c>
      <c r="C32410" s="7" t="n">
        <v>0</v>
      </c>
    </row>
    <row r="32411" spans="1:9">
      <c r="A32411" t="s">
        <v>4</v>
      </c>
      <c r="B32411" s="4" t="s">
        <v>5</v>
      </c>
      <c r="C32411" s="4" t="s">
        <v>7</v>
      </c>
      <c r="D32411" s="4" t="s">
        <v>74</v>
      </c>
      <c r="E32411" s="4" t="s">
        <v>8</v>
      </c>
      <c r="F32411" s="4" t="s">
        <v>8</v>
      </c>
      <c r="G32411" s="4" t="s">
        <v>74</v>
      </c>
      <c r="H32411" s="4" t="s">
        <v>8</v>
      </c>
      <c r="I32411" s="4" t="s">
        <v>8</v>
      </c>
    </row>
    <row r="32412" spans="1:9">
      <c r="A32412" t="n">
        <v>272193</v>
      </c>
      <c r="B32412" s="40" t="n">
        <v>26</v>
      </c>
      <c r="C32412" s="7" t="n">
        <v>115</v>
      </c>
      <c r="D32412" s="7" t="s">
        <v>1603</v>
      </c>
      <c r="E32412" s="7" t="n">
        <v>2</v>
      </c>
      <c r="F32412" s="7" t="n">
        <v>3</v>
      </c>
      <c r="G32412" s="7" t="s">
        <v>1597</v>
      </c>
      <c r="H32412" s="7" t="n">
        <v>2</v>
      </c>
      <c r="I32412" s="7" t="n">
        <v>0</v>
      </c>
    </row>
    <row r="32413" spans="1:9">
      <c r="A32413" t="s">
        <v>4</v>
      </c>
      <c r="B32413" s="4" t="s">
        <v>5</v>
      </c>
    </row>
    <row r="32414" spans="1:9">
      <c r="A32414" t="n">
        <v>272333</v>
      </c>
      <c r="B32414" s="41" t="n">
        <v>28</v>
      </c>
    </row>
    <row r="32415" spans="1:9">
      <c r="A32415" t="s">
        <v>4</v>
      </c>
      <c r="B32415" s="4" t="s">
        <v>5</v>
      </c>
      <c r="C32415" s="4" t="s">
        <v>8</v>
      </c>
      <c r="D32415" s="4" t="s">
        <v>7</v>
      </c>
      <c r="E32415" s="4" t="s">
        <v>7</v>
      </c>
      <c r="F32415" s="4" t="s">
        <v>8</v>
      </c>
    </row>
    <row r="32416" spans="1:9">
      <c r="A32416" t="n">
        <v>272334</v>
      </c>
      <c r="B32416" s="37" t="n">
        <v>25</v>
      </c>
      <c r="C32416" s="7" t="n">
        <v>1</v>
      </c>
      <c r="D32416" s="7" t="n">
        <v>65535</v>
      </c>
      <c r="E32416" s="7" t="n">
        <v>65535</v>
      </c>
      <c r="F32416" s="7" t="n">
        <v>0</v>
      </c>
    </row>
    <row r="32417" spans="1:9">
      <c r="A32417" t="s">
        <v>4</v>
      </c>
      <c r="B32417" s="4" t="s">
        <v>5</v>
      </c>
      <c r="C32417" s="4" t="s">
        <v>14</v>
      </c>
    </row>
    <row r="32418" spans="1:9">
      <c r="A32418" t="n">
        <v>272341</v>
      </c>
      <c r="B32418" s="62" t="n">
        <v>15</v>
      </c>
      <c r="C32418" s="7" t="n">
        <v>32768</v>
      </c>
    </row>
    <row r="32419" spans="1:9">
      <c r="A32419" t="s">
        <v>4</v>
      </c>
      <c r="B32419" s="4" t="s">
        <v>5</v>
      </c>
      <c r="C32419" s="4" t="s">
        <v>8</v>
      </c>
      <c r="D32419" s="4" t="s">
        <v>7</v>
      </c>
      <c r="E32419" s="4" t="s">
        <v>13</v>
      </c>
      <c r="F32419" s="4" t="s">
        <v>7</v>
      </c>
      <c r="G32419" s="4" t="s">
        <v>14</v>
      </c>
      <c r="H32419" s="4" t="s">
        <v>14</v>
      </c>
      <c r="I32419" s="4" t="s">
        <v>7</v>
      </c>
      <c r="J32419" s="4" t="s">
        <v>7</v>
      </c>
      <c r="K32419" s="4" t="s">
        <v>14</v>
      </c>
      <c r="L32419" s="4" t="s">
        <v>14</v>
      </c>
      <c r="M32419" s="4" t="s">
        <v>14</v>
      </c>
      <c r="N32419" s="4" t="s">
        <v>14</v>
      </c>
      <c r="O32419" s="4" t="s">
        <v>9</v>
      </c>
    </row>
    <row r="32420" spans="1:9">
      <c r="A32420" t="n">
        <v>272346</v>
      </c>
      <c r="B32420" s="16" t="n">
        <v>50</v>
      </c>
      <c r="C32420" s="7" t="n">
        <v>0</v>
      </c>
      <c r="D32420" s="7" t="n">
        <v>2073</v>
      </c>
      <c r="E32420" s="7" t="n">
        <v>1</v>
      </c>
      <c r="F32420" s="7" t="n">
        <v>0</v>
      </c>
      <c r="G32420" s="7" t="n">
        <v>0</v>
      </c>
      <c r="H32420" s="7" t="n">
        <v>0</v>
      </c>
      <c r="I32420" s="7" t="n">
        <v>0</v>
      </c>
      <c r="J32420" s="7" t="n">
        <v>65533</v>
      </c>
      <c r="K32420" s="7" t="n">
        <v>0</v>
      </c>
      <c r="L32420" s="7" t="n">
        <v>0</v>
      </c>
      <c r="M32420" s="7" t="n">
        <v>0</v>
      </c>
      <c r="N32420" s="7" t="n">
        <v>0</v>
      </c>
      <c r="O32420" s="7" t="s">
        <v>15</v>
      </c>
    </row>
    <row r="32421" spans="1:9">
      <c r="A32421" t="s">
        <v>4</v>
      </c>
      <c r="B32421" s="4" t="s">
        <v>5</v>
      </c>
      <c r="C32421" s="4" t="s">
        <v>7</v>
      </c>
    </row>
    <row r="32422" spans="1:9">
      <c r="A32422" t="n">
        <v>272385</v>
      </c>
      <c r="B32422" s="25" t="n">
        <v>16</v>
      </c>
      <c r="C32422" s="7" t="n">
        <v>1000</v>
      </c>
    </row>
    <row r="32423" spans="1:9">
      <c r="A32423" t="s">
        <v>4</v>
      </c>
      <c r="B32423" s="4" t="s">
        <v>5</v>
      </c>
      <c r="C32423" s="4" t="s">
        <v>7</v>
      </c>
      <c r="D32423" s="4" t="s">
        <v>8</v>
      </c>
      <c r="E32423" s="4" t="s">
        <v>13</v>
      </c>
      <c r="F32423" s="4" t="s">
        <v>7</v>
      </c>
    </row>
    <row r="32424" spans="1:9">
      <c r="A32424" t="n">
        <v>272388</v>
      </c>
      <c r="B32424" s="63" t="n">
        <v>59</v>
      </c>
      <c r="C32424" s="7" t="n">
        <v>0</v>
      </c>
      <c r="D32424" s="7" t="n">
        <v>6</v>
      </c>
      <c r="E32424" s="7" t="n">
        <v>0</v>
      </c>
      <c r="F32424" s="7" t="n">
        <v>0</v>
      </c>
    </row>
    <row r="32425" spans="1:9">
      <c r="A32425" t="s">
        <v>4</v>
      </c>
      <c r="B32425" s="4" t="s">
        <v>5</v>
      </c>
      <c r="C32425" s="4" t="s">
        <v>7</v>
      </c>
    </row>
    <row r="32426" spans="1:9">
      <c r="A32426" t="n">
        <v>272398</v>
      </c>
      <c r="B32426" s="25" t="n">
        <v>16</v>
      </c>
      <c r="C32426" s="7" t="n">
        <v>1000</v>
      </c>
    </row>
    <row r="32427" spans="1:9">
      <c r="A32427" t="s">
        <v>4</v>
      </c>
      <c r="B32427" s="4" t="s">
        <v>5</v>
      </c>
      <c r="C32427" s="4" t="s">
        <v>8</v>
      </c>
      <c r="D32427" s="4" t="s">
        <v>7</v>
      </c>
      <c r="E32427" s="4" t="s">
        <v>9</v>
      </c>
    </row>
    <row r="32428" spans="1:9">
      <c r="A32428" t="n">
        <v>272401</v>
      </c>
      <c r="B32428" s="39" t="n">
        <v>51</v>
      </c>
      <c r="C32428" s="7" t="n">
        <v>4</v>
      </c>
      <c r="D32428" s="7" t="n">
        <v>0</v>
      </c>
      <c r="E32428" s="7" t="s">
        <v>631</v>
      </c>
    </row>
    <row r="32429" spans="1:9">
      <c r="A32429" t="s">
        <v>4</v>
      </c>
      <c r="B32429" s="4" t="s">
        <v>5</v>
      </c>
      <c r="C32429" s="4" t="s">
        <v>7</v>
      </c>
    </row>
    <row r="32430" spans="1:9">
      <c r="A32430" t="n">
        <v>272415</v>
      </c>
      <c r="B32430" s="25" t="n">
        <v>16</v>
      </c>
      <c r="C32430" s="7" t="n">
        <v>0</v>
      </c>
    </row>
    <row r="32431" spans="1:9">
      <c r="A32431" t="s">
        <v>4</v>
      </c>
      <c r="B32431" s="4" t="s">
        <v>5</v>
      </c>
      <c r="C32431" s="4" t="s">
        <v>7</v>
      </c>
      <c r="D32431" s="4" t="s">
        <v>74</v>
      </c>
      <c r="E32431" s="4" t="s">
        <v>8</v>
      </c>
      <c r="F32431" s="4" t="s">
        <v>8</v>
      </c>
      <c r="G32431" s="4" t="s">
        <v>74</v>
      </c>
      <c r="H32431" s="4" t="s">
        <v>8</v>
      </c>
      <c r="I32431" s="4" t="s">
        <v>8</v>
      </c>
      <c r="J32431" s="4" t="s">
        <v>74</v>
      </c>
      <c r="K32431" s="4" t="s">
        <v>8</v>
      </c>
      <c r="L32431" s="4" t="s">
        <v>8</v>
      </c>
    </row>
    <row r="32432" spans="1:9">
      <c r="A32432" t="n">
        <v>272418</v>
      </c>
      <c r="B32432" s="40" t="n">
        <v>26</v>
      </c>
      <c r="C32432" s="7" t="n">
        <v>0</v>
      </c>
      <c r="D32432" s="7" t="s">
        <v>1604</v>
      </c>
      <c r="E32432" s="7" t="n">
        <v>2</v>
      </c>
      <c r="F32432" s="7" t="n">
        <v>3</v>
      </c>
      <c r="G32432" s="7" t="s">
        <v>1605</v>
      </c>
      <c r="H32432" s="7" t="n">
        <v>2</v>
      </c>
      <c r="I32432" s="7" t="n">
        <v>3</v>
      </c>
      <c r="J32432" s="7" t="s">
        <v>1606</v>
      </c>
      <c r="K32432" s="7" t="n">
        <v>2</v>
      </c>
      <c r="L32432" s="7" t="n">
        <v>0</v>
      </c>
    </row>
    <row r="32433" spans="1:15">
      <c r="A32433" t="s">
        <v>4</v>
      </c>
      <c r="B32433" s="4" t="s">
        <v>5</v>
      </c>
    </row>
    <row r="32434" spans="1:15">
      <c r="A32434" t="n">
        <v>272601</v>
      </c>
      <c r="B32434" s="41" t="n">
        <v>28</v>
      </c>
    </row>
    <row r="32435" spans="1:15">
      <c r="A32435" t="s">
        <v>4</v>
      </c>
      <c r="B32435" s="4" t="s">
        <v>5</v>
      </c>
      <c r="C32435" s="4" t="s">
        <v>8</v>
      </c>
      <c r="D32435" s="4" t="s">
        <v>7</v>
      </c>
      <c r="E32435" s="4" t="s">
        <v>13</v>
      </c>
    </row>
    <row r="32436" spans="1:15">
      <c r="A32436" t="n">
        <v>272602</v>
      </c>
      <c r="B32436" s="27" t="n">
        <v>58</v>
      </c>
      <c r="C32436" s="7" t="n">
        <v>0</v>
      </c>
      <c r="D32436" s="7" t="n">
        <v>1000</v>
      </c>
      <c r="E32436" s="7" t="n">
        <v>1</v>
      </c>
    </row>
    <row r="32437" spans="1:15">
      <c r="A32437" t="s">
        <v>4</v>
      </c>
      <c r="B32437" s="4" t="s">
        <v>5</v>
      </c>
      <c r="C32437" s="4" t="s">
        <v>8</v>
      </c>
      <c r="D32437" s="4" t="s">
        <v>7</v>
      </c>
    </row>
    <row r="32438" spans="1:15">
      <c r="A32438" t="n">
        <v>272610</v>
      </c>
      <c r="B32438" s="27" t="n">
        <v>58</v>
      </c>
      <c r="C32438" s="7" t="n">
        <v>255</v>
      </c>
      <c r="D32438" s="7" t="n">
        <v>0</v>
      </c>
    </row>
    <row r="32439" spans="1:15">
      <c r="A32439" t="s">
        <v>4</v>
      </c>
      <c r="B32439" s="4" t="s">
        <v>5</v>
      </c>
      <c r="C32439" s="4" t="s">
        <v>8</v>
      </c>
      <c r="D32439" s="4" t="s">
        <v>7</v>
      </c>
      <c r="E32439" s="4" t="s">
        <v>8</v>
      </c>
    </row>
    <row r="32440" spans="1:15">
      <c r="A32440" t="n">
        <v>272614</v>
      </c>
      <c r="B32440" s="51" t="n">
        <v>36</v>
      </c>
      <c r="C32440" s="7" t="n">
        <v>9</v>
      </c>
      <c r="D32440" s="7" t="n">
        <v>0</v>
      </c>
      <c r="E32440" s="7" t="n">
        <v>0</v>
      </c>
    </row>
    <row r="32441" spans="1:15">
      <c r="A32441" t="s">
        <v>4</v>
      </c>
      <c r="B32441" s="4" t="s">
        <v>5</v>
      </c>
      <c r="C32441" s="4" t="s">
        <v>7</v>
      </c>
      <c r="D32441" s="4" t="s">
        <v>8</v>
      </c>
      <c r="E32441" s="4" t="s">
        <v>8</v>
      </c>
      <c r="F32441" s="4" t="s">
        <v>9</v>
      </c>
    </row>
    <row r="32442" spans="1:15">
      <c r="A32442" t="n">
        <v>272619</v>
      </c>
      <c r="B32442" s="59" t="n">
        <v>47</v>
      </c>
      <c r="C32442" s="7" t="n">
        <v>0</v>
      </c>
      <c r="D32442" s="7" t="n">
        <v>0</v>
      </c>
      <c r="E32442" s="7" t="n">
        <v>0</v>
      </c>
      <c r="F32442" s="7" t="s">
        <v>1612</v>
      </c>
    </row>
    <row r="32443" spans="1:15">
      <c r="A32443" t="s">
        <v>4</v>
      </c>
      <c r="B32443" s="4" t="s">
        <v>5</v>
      </c>
      <c r="C32443" s="4" t="s">
        <v>7</v>
      </c>
      <c r="D32443" s="4" t="s">
        <v>8</v>
      </c>
      <c r="E32443" s="4" t="s">
        <v>9</v>
      </c>
    </row>
    <row r="32444" spans="1:15">
      <c r="A32444" t="n">
        <v>272640</v>
      </c>
      <c r="B32444" s="105" t="n">
        <v>86</v>
      </c>
      <c r="C32444" s="7" t="n">
        <v>0</v>
      </c>
      <c r="D32444" s="7" t="n">
        <v>0</v>
      </c>
      <c r="E32444" s="7" t="s">
        <v>15</v>
      </c>
    </row>
    <row r="32445" spans="1:15">
      <c r="A32445" t="s">
        <v>4</v>
      </c>
      <c r="B32445" s="4" t="s">
        <v>5</v>
      </c>
      <c r="C32445" s="4" t="s">
        <v>8</v>
      </c>
      <c r="D32445" s="4" t="s">
        <v>9</v>
      </c>
    </row>
    <row r="32446" spans="1:15">
      <c r="A32446" t="n">
        <v>272645</v>
      </c>
      <c r="B32446" s="100" t="n">
        <v>38</v>
      </c>
      <c r="C32446" s="7" t="n">
        <v>1</v>
      </c>
      <c r="D32446" s="7" t="s">
        <v>1591</v>
      </c>
    </row>
    <row r="32447" spans="1:15">
      <c r="A32447" t="s">
        <v>4</v>
      </c>
      <c r="B32447" s="4" t="s">
        <v>5</v>
      </c>
      <c r="C32447" s="4" t="s">
        <v>8</v>
      </c>
      <c r="D32447" s="4" t="s">
        <v>7</v>
      </c>
    </row>
    <row r="32448" spans="1:15">
      <c r="A32448" t="n">
        <v>272656</v>
      </c>
      <c r="B32448" s="10" t="n">
        <v>162</v>
      </c>
      <c r="C32448" s="7" t="n">
        <v>1</v>
      </c>
      <c r="D32448" s="7" t="n">
        <v>0</v>
      </c>
    </row>
    <row r="32449" spans="1:6">
      <c r="A32449" t="s">
        <v>4</v>
      </c>
      <c r="B32449" s="4" t="s">
        <v>5</v>
      </c>
    </row>
    <row r="32450" spans="1:6">
      <c r="A32450" t="n">
        <v>272660</v>
      </c>
      <c r="B32450" s="5" t="n">
        <v>1</v>
      </c>
    </row>
    <row r="32451" spans="1:6" s="3" customFormat="1" customHeight="0">
      <c r="A32451" s="3" t="s">
        <v>2</v>
      </c>
      <c r="B32451" s="3" t="s">
        <v>1613</v>
      </c>
    </row>
    <row r="32452" spans="1:6">
      <c r="A32452" t="s">
        <v>4</v>
      </c>
      <c r="B32452" s="4" t="s">
        <v>5</v>
      </c>
      <c r="C32452" s="4" t="s">
        <v>8</v>
      </c>
      <c r="D32452" s="4" t="s">
        <v>7</v>
      </c>
      <c r="E32452" s="4" t="s">
        <v>9</v>
      </c>
    </row>
    <row r="32453" spans="1:6">
      <c r="A32453" t="n">
        <v>272664</v>
      </c>
      <c r="B32453" s="39" t="n">
        <v>51</v>
      </c>
      <c r="C32453" s="7" t="n">
        <v>4</v>
      </c>
      <c r="D32453" s="7" t="n">
        <v>13</v>
      </c>
      <c r="E32453" s="7" t="s">
        <v>73</v>
      </c>
    </row>
    <row r="32454" spans="1:6">
      <c r="A32454" t="s">
        <v>4</v>
      </c>
      <c r="B32454" s="4" t="s">
        <v>5</v>
      </c>
      <c r="C32454" s="4" t="s">
        <v>7</v>
      </c>
    </row>
    <row r="32455" spans="1:6">
      <c r="A32455" t="n">
        <v>272677</v>
      </c>
      <c r="B32455" s="25" t="n">
        <v>16</v>
      </c>
      <c r="C32455" s="7" t="n">
        <v>0</v>
      </c>
    </row>
    <row r="32456" spans="1:6">
      <c r="A32456" t="s">
        <v>4</v>
      </c>
      <c r="B32456" s="4" t="s">
        <v>5</v>
      </c>
      <c r="C32456" s="4" t="s">
        <v>7</v>
      </c>
      <c r="D32456" s="4" t="s">
        <v>74</v>
      </c>
      <c r="E32456" s="4" t="s">
        <v>8</v>
      </c>
      <c r="F32456" s="4" t="s">
        <v>8</v>
      </c>
    </row>
    <row r="32457" spans="1:6">
      <c r="A32457" t="n">
        <v>272680</v>
      </c>
      <c r="B32457" s="40" t="n">
        <v>26</v>
      </c>
      <c r="C32457" s="7" t="n">
        <v>13</v>
      </c>
      <c r="D32457" s="7" t="s">
        <v>1614</v>
      </c>
      <c r="E32457" s="7" t="n">
        <v>2</v>
      </c>
      <c r="F32457" s="7" t="n">
        <v>0</v>
      </c>
    </row>
    <row r="32458" spans="1:6">
      <c r="A32458" t="s">
        <v>4</v>
      </c>
      <c r="B32458" s="4" t="s">
        <v>5</v>
      </c>
    </row>
    <row r="32459" spans="1:6">
      <c r="A32459" t="n">
        <v>272765</v>
      </c>
      <c r="B32459" s="41" t="n">
        <v>28</v>
      </c>
    </row>
    <row r="32460" spans="1:6">
      <c r="A32460" t="s">
        <v>4</v>
      </c>
      <c r="B32460" s="4" t="s">
        <v>5</v>
      </c>
      <c r="C32460" s="4" t="s">
        <v>8</v>
      </c>
      <c r="D32460" s="4" t="s">
        <v>7</v>
      </c>
      <c r="E32460" s="4" t="s">
        <v>9</v>
      </c>
    </row>
    <row r="32461" spans="1:6">
      <c r="A32461" t="n">
        <v>272766</v>
      </c>
      <c r="B32461" s="39" t="n">
        <v>51</v>
      </c>
      <c r="C32461" s="7" t="n">
        <v>4</v>
      </c>
      <c r="D32461" s="7" t="n">
        <v>0</v>
      </c>
      <c r="E32461" s="7" t="s">
        <v>85</v>
      </c>
    </row>
    <row r="32462" spans="1:6">
      <c r="A32462" t="s">
        <v>4</v>
      </c>
      <c r="B32462" s="4" t="s">
        <v>5</v>
      </c>
      <c r="C32462" s="4" t="s">
        <v>7</v>
      </c>
    </row>
    <row r="32463" spans="1:6">
      <c r="A32463" t="n">
        <v>272780</v>
      </c>
      <c r="B32463" s="25" t="n">
        <v>16</v>
      </c>
      <c r="C32463" s="7" t="n">
        <v>0</v>
      </c>
    </row>
    <row r="32464" spans="1:6">
      <c r="A32464" t="s">
        <v>4</v>
      </c>
      <c r="B32464" s="4" t="s">
        <v>5</v>
      </c>
      <c r="C32464" s="4" t="s">
        <v>7</v>
      </c>
      <c r="D32464" s="4" t="s">
        <v>74</v>
      </c>
      <c r="E32464" s="4" t="s">
        <v>8</v>
      </c>
      <c r="F32464" s="4" t="s">
        <v>8</v>
      </c>
    </row>
    <row r="32465" spans="1:6">
      <c r="A32465" t="n">
        <v>272783</v>
      </c>
      <c r="B32465" s="40" t="n">
        <v>26</v>
      </c>
      <c r="C32465" s="7" t="n">
        <v>0</v>
      </c>
      <c r="D32465" s="7" t="s">
        <v>1615</v>
      </c>
      <c r="E32465" s="7" t="n">
        <v>2</v>
      </c>
      <c r="F32465" s="7" t="n">
        <v>0</v>
      </c>
    </row>
    <row r="32466" spans="1:6">
      <c r="A32466" t="s">
        <v>4</v>
      </c>
      <c r="B32466" s="4" t="s">
        <v>5</v>
      </c>
    </row>
    <row r="32467" spans="1:6">
      <c r="A32467" t="n">
        <v>272827</v>
      </c>
      <c r="B32467" s="41" t="n">
        <v>28</v>
      </c>
    </row>
    <row r="32468" spans="1:6">
      <c r="A32468" t="s">
        <v>4</v>
      </c>
      <c r="B32468" s="4" t="s">
        <v>5</v>
      </c>
      <c r="C32468" s="4" t="s">
        <v>8</v>
      </c>
      <c r="D32468" s="4" t="s">
        <v>7</v>
      </c>
      <c r="E32468" s="4" t="s">
        <v>9</v>
      </c>
    </row>
    <row r="32469" spans="1:6">
      <c r="A32469" t="n">
        <v>272828</v>
      </c>
      <c r="B32469" s="39" t="n">
        <v>51</v>
      </c>
      <c r="C32469" s="7" t="n">
        <v>4</v>
      </c>
      <c r="D32469" s="7" t="n">
        <v>13</v>
      </c>
      <c r="E32469" s="7" t="s">
        <v>73</v>
      </c>
    </row>
    <row r="32470" spans="1:6">
      <c r="A32470" t="s">
        <v>4</v>
      </c>
      <c r="B32470" s="4" t="s">
        <v>5</v>
      </c>
      <c r="C32470" s="4" t="s">
        <v>7</v>
      </c>
    </row>
    <row r="32471" spans="1:6">
      <c r="A32471" t="n">
        <v>272841</v>
      </c>
      <c r="B32471" s="25" t="n">
        <v>16</v>
      </c>
      <c r="C32471" s="7" t="n">
        <v>0</v>
      </c>
    </row>
    <row r="32472" spans="1:6">
      <c r="A32472" t="s">
        <v>4</v>
      </c>
      <c r="B32472" s="4" t="s">
        <v>5</v>
      </c>
      <c r="C32472" s="4" t="s">
        <v>7</v>
      </c>
      <c r="D32472" s="4" t="s">
        <v>74</v>
      </c>
      <c r="E32472" s="4" t="s">
        <v>8</v>
      </c>
      <c r="F32472" s="4" t="s">
        <v>8</v>
      </c>
    </row>
    <row r="32473" spans="1:6">
      <c r="A32473" t="n">
        <v>272844</v>
      </c>
      <c r="B32473" s="40" t="n">
        <v>26</v>
      </c>
      <c r="C32473" s="7" t="n">
        <v>13</v>
      </c>
      <c r="D32473" s="7" t="s">
        <v>1616</v>
      </c>
      <c r="E32473" s="7" t="n">
        <v>2</v>
      </c>
      <c r="F32473" s="7" t="n">
        <v>0</v>
      </c>
    </row>
    <row r="32474" spans="1:6">
      <c r="A32474" t="s">
        <v>4</v>
      </c>
      <c r="B32474" s="4" t="s">
        <v>5</v>
      </c>
    </row>
    <row r="32475" spans="1:6">
      <c r="A32475" t="n">
        <v>272918</v>
      </c>
      <c r="B32475" s="41" t="n">
        <v>28</v>
      </c>
    </row>
    <row r="32476" spans="1:6">
      <c r="A32476" t="s">
        <v>4</v>
      </c>
      <c r="B32476" s="4" t="s">
        <v>5</v>
      </c>
      <c r="C32476" s="4" t="s">
        <v>8</v>
      </c>
      <c r="D32476" s="4" t="s">
        <v>7</v>
      </c>
      <c r="E32476" s="4" t="s">
        <v>9</v>
      </c>
    </row>
    <row r="32477" spans="1:6">
      <c r="A32477" t="n">
        <v>272919</v>
      </c>
      <c r="B32477" s="39" t="n">
        <v>51</v>
      </c>
      <c r="C32477" s="7" t="n">
        <v>4</v>
      </c>
      <c r="D32477" s="7" t="n">
        <v>0</v>
      </c>
      <c r="E32477" s="7" t="s">
        <v>502</v>
      </c>
    </row>
    <row r="32478" spans="1:6">
      <c r="A32478" t="s">
        <v>4</v>
      </c>
      <c r="B32478" s="4" t="s">
        <v>5</v>
      </c>
      <c r="C32478" s="4" t="s">
        <v>7</v>
      </c>
    </row>
    <row r="32479" spans="1:6">
      <c r="A32479" t="n">
        <v>272932</v>
      </c>
      <c r="B32479" s="25" t="n">
        <v>16</v>
      </c>
      <c r="C32479" s="7" t="n">
        <v>0</v>
      </c>
    </row>
    <row r="32480" spans="1:6">
      <c r="A32480" t="s">
        <v>4</v>
      </c>
      <c r="B32480" s="4" t="s">
        <v>5</v>
      </c>
      <c r="C32480" s="4" t="s">
        <v>7</v>
      </c>
      <c r="D32480" s="4" t="s">
        <v>74</v>
      </c>
      <c r="E32480" s="4" t="s">
        <v>8</v>
      </c>
      <c r="F32480" s="4" t="s">
        <v>8</v>
      </c>
    </row>
    <row r="32481" spans="1:6">
      <c r="A32481" t="n">
        <v>272935</v>
      </c>
      <c r="B32481" s="40" t="n">
        <v>26</v>
      </c>
      <c r="C32481" s="7" t="n">
        <v>0</v>
      </c>
      <c r="D32481" s="7" t="s">
        <v>1617</v>
      </c>
      <c r="E32481" s="7" t="n">
        <v>2</v>
      </c>
      <c r="F32481" s="7" t="n">
        <v>0</v>
      </c>
    </row>
    <row r="32482" spans="1:6">
      <c r="A32482" t="s">
        <v>4</v>
      </c>
      <c r="B32482" s="4" t="s">
        <v>5</v>
      </c>
    </row>
    <row r="32483" spans="1:6">
      <c r="A32483" t="n">
        <v>272995</v>
      </c>
      <c r="B32483" s="41" t="n">
        <v>28</v>
      </c>
    </row>
    <row r="32484" spans="1:6">
      <c r="A32484" t="s">
        <v>4</v>
      </c>
      <c r="B32484" s="4" t="s">
        <v>5</v>
      </c>
    </row>
    <row r="32485" spans="1:6">
      <c r="A32485" t="n">
        <v>272996</v>
      </c>
      <c r="B32485" s="5" t="n">
        <v>1</v>
      </c>
    </row>
    <row r="32486" spans="1:6" s="3" customFormat="1" customHeight="0">
      <c r="A32486" s="3" t="s">
        <v>2</v>
      </c>
      <c r="B32486" s="3" t="s">
        <v>1618</v>
      </c>
    </row>
    <row r="32487" spans="1:6">
      <c r="A32487" t="s">
        <v>4</v>
      </c>
      <c r="B32487" s="4" t="s">
        <v>5</v>
      </c>
      <c r="C32487" s="4" t="s">
        <v>8</v>
      </c>
      <c r="D32487" s="4" t="s">
        <v>7</v>
      </c>
    </row>
    <row r="32488" spans="1:6">
      <c r="A32488" t="n">
        <v>273000</v>
      </c>
      <c r="B32488" s="23" t="n">
        <v>22</v>
      </c>
      <c r="C32488" s="7" t="n">
        <v>20</v>
      </c>
      <c r="D32488" s="7" t="n">
        <v>0</v>
      </c>
    </row>
    <row r="32489" spans="1:6">
      <c r="A32489" t="s">
        <v>4</v>
      </c>
      <c r="B32489" s="4" t="s">
        <v>5</v>
      </c>
      <c r="C32489" s="4" t="s">
        <v>8</v>
      </c>
      <c r="D32489" s="4" t="s">
        <v>7</v>
      </c>
      <c r="E32489" s="4" t="s">
        <v>8</v>
      </c>
      <c r="F32489" s="4" t="s">
        <v>8</v>
      </c>
      <c r="G32489" s="4" t="s">
        <v>12</v>
      </c>
    </row>
    <row r="32490" spans="1:6">
      <c r="A32490" t="n">
        <v>273004</v>
      </c>
      <c r="B32490" s="12" t="n">
        <v>5</v>
      </c>
      <c r="C32490" s="7" t="n">
        <v>30</v>
      </c>
      <c r="D32490" s="7" t="n">
        <v>9469</v>
      </c>
      <c r="E32490" s="7" t="n">
        <v>8</v>
      </c>
      <c r="F32490" s="7" t="n">
        <v>1</v>
      </c>
      <c r="G32490" s="13" t="n">
        <f t="normal" ca="1">A32576</f>
        <v>0</v>
      </c>
    </row>
    <row r="32491" spans="1:6">
      <c r="A32491" t="s">
        <v>4</v>
      </c>
      <c r="B32491" s="4" t="s">
        <v>5</v>
      </c>
      <c r="C32491" s="4" t="s">
        <v>7</v>
      </c>
      <c r="D32491" s="4" t="s">
        <v>8</v>
      </c>
      <c r="E32491" s="4" t="s">
        <v>13</v>
      </c>
      <c r="F32491" s="4" t="s">
        <v>7</v>
      </c>
    </row>
    <row r="32492" spans="1:6">
      <c r="A32492" t="n">
        <v>273014</v>
      </c>
      <c r="B32492" s="63" t="n">
        <v>59</v>
      </c>
      <c r="C32492" s="7" t="n">
        <v>61456</v>
      </c>
      <c r="D32492" s="7" t="n">
        <v>13</v>
      </c>
      <c r="E32492" s="7" t="n">
        <v>0.150000005960464</v>
      </c>
      <c r="F32492" s="7" t="n">
        <v>0</v>
      </c>
    </row>
    <row r="32493" spans="1:6">
      <c r="A32493" t="s">
        <v>4</v>
      </c>
      <c r="B32493" s="4" t="s">
        <v>5</v>
      </c>
      <c r="C32493" s="4" t="s">
        <v>7</v>
      </c>
    </row>
    <row r="32494" spans="1:6">
      <c r="A32494" t="n">
        <v>273024</v>
      </c>
      <c r="B32494" s="25" t="n">
        <v>16</v>
      </c>
      <c r="C32494" s="7" t="n">
        <v>1000</v>
      </c>
    </row>
    <row r="32495" spans="1:6">
      <c r="A32495" t="s">
        <v>4</v>
      </c>
      <c r="B32495" s="4" t="s">
        <v>5</v>
      </c>
      <c r="C32495" s="4" t="s">
        <v>8</v>
      </c>
      <c r="D32495" s="4" t="s">
        <v>7</v>
      </c>
      <c r="E32495" s="4" t="s">
        <v>9</v>
      </c>
    </row>
    <row r="32496" spans="1:6">
      <c r="A32496" t="n">
        <v>273027</v>
      </c>
      <c r="B32496" s="39" t="n">
        <v>51</v>
      </c>
      <c r="C32496" s="7" t="n">
        <v>4</v>
      </c>
      <c r="D32496" s="7" t="n">
        <v>0</v>
      </c>
      <c r="E32496" s="7" t="s">
        <v>529</v>
      </c>
    </row>
    <row r="32497" spans="1:7">
      <c r="A32497" t="s">
        <v>4</v>
      </c>
      <c r="B32497" s="4" t="s">
        <v>5</v>
      </c>
      <c r="C32497" s="4" t="s">
        <v>7</v>
      </c>
    </row>
    <row r="32498" spans="1:7">
      <c r="A32498" t="n">
        <v>273040</v>
      </c>
      <c r="B32498" s="25" t="n">
        <v>16</v>
      </c>
      <c r="C32498" s="7" t="n">
        <v>0</v>
      </c>
    </row>
    <row r="32499" spans="1:7">
      <c r="A32499" t="s">
        <v>4</v>
      </c>
      <c r="B32499" s="4" t="s">
        <v>5</v>
      </c>
      <c r="C32499" s="4" t="s">
        <v>7</v>
      </c>
      <c r="D32499" s="4" t="s">
        <v>74</v>
      </c>
      <c r="E32499" s="4" t="s">
        <v>8</v>
      </c>
      <c r="F32499" s="4" t="s">
        <v>8</v>
      </c>
    </row>
    <row r="32500" spans="1:7">
      <c r="A32500" t="n">
        <v>273043</v>
      </c>
      <c r="B32500" s="40" t="n">
        <v>26</v>
      </c>
      <c r="C32500" s="7" t="n">
        <v>0</v>
      </c>
      <c r="D32500" s="7" t="s">
        <v>1619</v>
      </c>
      <c r="E32500" s="7" t="n">
        <v>2</v>
      </c>
      <c r="F32500" s="7" t="n">
        <v>0</v>
      </c>
    </row>
    <row r="32501" spans="1:7">
      <c r="A32501" t="s">
        <v>4</v>
      </c>
      <c r="B32501" s="4" t="s">
        <v>5</v>
      </c>
    </row>
    <row r="32502" spans="1:7">
      <c r="A32502" t="n">
        <v>273118</v>
      </c>
      <c r="B32502" s="41" t="n">
        <v>28</v>
      </c>
    </row>
    <row r="32503" spans="1:7">
      <c r="A32503" t="s">
        <v>4</v>
      </c>
      <c r="B32503" s="4" t="s">
        <v>5</v>
      </c>
      <c r="C32503" s="4" t="s">
        <v>8</v>
      </c>
      <c r="D32503" s="4" t="s">
        <v>13</v>
      </c>
      <c r="E32503" s="4" t="s">
        <v>7</v>
      </c>
      <c r="F32503" s="4" t="s">
        <v>8</v>
      </c>
    </row>
    <row r="32504" spans="1:7">
      <c r="A32504" t="n">
        <v>273119</v>
      </c>
      <c r="B32504" s="14" t="n">
        <v>49</v>
      </c>
      <c r="C32504" s="7" t="n">
        <v>3</v>
      </c>
      <c r="D32504" s="7" t="n">
        <v>0.699999988079071</v>
      </c>
      <c r="E32504" s="7" t="n">
        <v>500</v>
      </c>
      <c r="F32504" s="7" t="n">
        <v>0</v>
      </c>
    </row>
    <row r="32505" spans="1:7">
      <c r="A32505" t="s">
        <v>4</v>
      </c>
      <c r="B32505" s="4" t="s">
        <v>5</v>
      </c>
      <c r="C32505" s="4" t="s">
        <v>8</v>
      </c>
      <c r="D32505" s="4" t="s">
        <v>7</v>
      </c>
    </row>
    <row r="32506" spans="1:7">
      <c r="A32506" t="n">
        <v>273128</v>
      </c>
      <c r="B32506" s="27" t="n">
        <v>58</v>
      </c>
      <c r="C32506" s="7" t="n">
        <v>5</v>
      </c>
      <c r="D32506" s="7" t="n">
        <v>300</v>
      </c>
    </row>
    <row r="32507" spans="1:7">
      <c r="A32507" t="s">
        <v>4</v>
      </c>
      <c r="B32507" s="4" t="s">
        <v>5</v>
      </c>
      <c r="C32507" s="4" t="s">
        <v>13</v>
      </c>
      <c r="D32507" s="4" t="s">
        <v>7</v>
      </c>
    </row>
    <row r="32508" spans="1:7">
      <c r="A32508" t="n">
        <v>273132</v>
      </c>
      <c r="B32508" s="60" t="n">
        <v>103</v>
      </c>
      <c r="C32508" s="7" t="n">
        <v>0</v>
      </c>
      <c r="D32508" s="7" t="n">
        <v>300</v>
      </c>
    </row>
    <row r="32509" spans="1:7">
      <c r="A32509" t="s">
        <v>4</v>
      </c>
      <c r="B32509" s="4" t="s">
        <v>5</v>
      </c>
      <c r="C32509" s="4" t="s">
        <v>8</v>
      </c>
      <c r="D32509" s="4" t="s">
        <v>7</v>
      </c>
    </row>
    <row r="32510" spans="1:7">
      <c r="A32510" t="n">
        <v>273139</v>
      </c>
      <c r="B32510" s="27" t="n">
        <v>58</v>
      </c>
      <c r="C32510" s="7" t="n">
        <v>10</v>
      </c>
      <c r="D32510" s="7" t="n">
        <v>300</v>
      </c>
    </row>
    <row r="32511" spans="1:7">
      <c r="A32511" t="s">
        <v>4</v>
      </c>
      <c r="B32511" s="4" t="s">
        <v>5</v>
      </c>
      <c r="C32511" s="4" t="s">
        <v>8</v>
      </c>
      <c r="D32511" s="4" t="s">
        <v>7</v>
      </c>
    </row>
    <row r="32512" spans="1:7">
      <c r="A32512" t="n">
        <v>273143</v>
      </c>
      <c r="B32512" s="27" t="n">
        <v>58</v>
      </c>
      <c r="C32512" s="7" t="n">
        <v>12</v>
      </c>
      <c r="D32512" s="7" t="n">
        <v>0</v>
      </c>
    </row>
    <row r="32513" spans="1:6">
      <c r="A32513" t="s">
        <v>4</v>
      </c>
      <c r="B32513" s="4" t="s">
        <v>5</v>
      </c>
      <c r="C32513" s="4" t="s">
        <v>8</v>
      </c>
      <c r="D32513" s="4" t="s">
        <v>8</v>
      </c>
      <c r="E32513" s="4" t="s">
        <v>8</v>
      </c>
      <c r="F32513" s="4" t="s">
        <v>8</v>
      </c>
    </row>
    <row r="32514" spans="1:6">
      <c r="A32514" t="n">
        <v>273147</v>
      </c>
      <c r="B32514" s="11" t="n">
        <v>14</v>
      </c>
      <c r="C32514" s="7" t="n">
        <v>0</v>
      </c>
      <c r="D32514" s="7" t="n">
        <v>0</v>
      </c>
      <c r="E32514" s="7" t="n">
        <v>0</v>
      </c>
      <c r="F32514" s="7" t="n">
        <v>4</v>
      </c>
    </row>
    <row r="32515" spans="1:6">
      <c r="A32515" t="s">
        <v>4</v>
      </c>
      <c r="B32515" s="4" t="s">
        <v>5</v>
      </c>
      <c r="C32515" s="4" t="s">
        <v>8</v>
      </c>
      <c r="D32515" s="4" t="s">
        <v>7</v>
      </c>
      <c r="E32515" s="4" t="s">
        <v>7</v>
      </c>
      <c r="F32515" s="4" t="s">
        <v>8</v>
      </c>
    </row>
    <row r="32516" spans="1:6">
      <c r="A32516" t="n">
        <v>273152</v>
      </c>
      <c r="B32516" s="37" t="n">
        <v>25</v>
      </c>
      <c r="C32516" s="7" t="n">
        <v>1</v>
      </c>
      <c r="D32516" s="7" t="n">
        <v>160</v>
      </c>
      <c r="E32516" s="7" t="n">
        <v>350</v>
      </c>
      <c r="F32516" s="7" t="n">
        <v>1</v>
      </c>
    </row>
    <row r="32517" spans="1:6">
      <c r="A32517" t="s">
        <v>4</v>
      </c>
      <c r="B32517" s="4" t="s">
        <v>5</v>
      </c>
      <c r="C32517" s="4" t="s">
        <v>8</v>
      </c>
      <c r="D32517" s="4" t="s">
        <v>7</v>
      </c>
      <c r="E32517" s="4" t="s">
        <v>9</v>
      </c>
    </row>
    <row r="32518" spans="1:6">
      <c r="A32518" t="n">
        <v>273159</v>
      </c>
      <c r="B32518" s="39" t="n">
        <v>51</v>
      </c>
      <c r="C32518" s="7" t="n">
        <v>4</v>
      </c>
      <c r="D32518" s="7" t="n">
        <v>13</v>
      </c>
      <c r="E32518" s="7" t="s">
        <v>529</v>
      </c>
    </row>
    <row r="32519" spans="1:6">
      <c r="A32519" t="s">
        <v>4</v>
      </c>
      <c r="B32519" s="4" t="s">
        <v>5</v>
      </c>
      <c r="C32519" s="4" t="s">
        <v>7</v>
      </c>
    </row>
    <row r="32520" spans="1:6">
      <c r="A32520" t="n">
        <v>273172</v>
      </c>
      <c r="B32520" s="25" t="n">
        <v>16</v>
      </c>
      <c r="C32520" s="7" t="n">
        <v>0</v>
      </c>
    </row>
    <row r="32521" spans="1:6">
      <c r="A32521" t="s">
        <v>4</v>
      </c>
      <c r="B32521" s="4" t="s">
        <v>5</v>
      </c>
      <c r="C32521" s="4" t="s">
        <v>7</v>
      </c>
      <c r="D32521" s="4" t="s">
        <v>74</v>
      </c>
      <c r="E32521" s="4" t="s">
        <v>8</v>
      </c>
      <c r="F32521" s="4" t="s">
        <v>8</v>
      </c>
      <c r="G32521" s="4" t="s">
        <v>74</v>
      </c>
      <c r="H32521" s="4" t="s">
        <v>8</v>
      </c>
      <c r="I32521" s="4" t="s">
        <v>8</v>
      </c>
      <c r="J32521" s="4" t="s">
        <v>74</v>
      </c>
      <c r="K32521" s="4" t="s">
        <v>8</v>
      </c>
      <c r="L32521" s="4" t="s">
        <v>8</v>
      </c>
      <c r="M32521" s="4" t="s">
        <v>74</v>
      </c>
      <c r="N32521" s="4" t="s">
        <v>8</v>
      </c>
      <c r="O32521" s="4" t="s">
        <v>8</v>
      </c>
    </row>
    <row r="32522" spans="1:6">
      <c r="A32522" t="n">
        <v>273175</v>
      </c>
      <c r="B32522" s="40" t="n">
        <v>26</v>
      </c>
      <c r="C32522" s="7" t="n">
        <v>13</v>
      </c>
      <c r="D32522" s="7" t="s">
        <v>1620</v>
      </c>
      <c r="E32522" s="7" t="n">
        <v>2</v>
      </c>
      <c r="F32522" s="7" t="n">
        <v>3</v>
      </c>
      <c r="G32522" s="7" t="s">
        <v>1621</v>
      </c>
      <c r="H32522" s="7" t="n">
        <v>2</v>
      </c>
      <c r="I32522" s="7" t="n">
        <v>3</v>
      </c>
      <c r="J32522" s="7" t="s">
        <v>1622</v>
      </c>
      <c r="K32522" s="7" t="n">
        <v>2</v>
      </c>
      <c r="L32522" s="7" t="n">
        <v>3</v>
      </c>
      <c r="M32522" s="7" t="s">
        <v>1623</v>
      </c>
      <c r="N32522" s="7" t="n">
        <v>2</v>
      </c>
      <c r="O32522" s="7" t="n">
        <v>0</v>
      </c>
    </row>
    <row r="32523" spans="1:6">
      <c r="A32523" t="s">
        <v>4</v>
      </c>
      <c r="B32523" s="4" t="s">
        <v>5</v>
      </c>
    </row>
    <row r="32524" spans="1:6">
      <c r="A32524" t="n">
        <v>273576</v>
      </c>
      <c r="B32524" s="41" t="n">
        <v>28</v>
      </c>
    </row>
    <row r="32525" spans="1:6">
      <c r="A32525" t="s">
        <v>4</v>
      </c>
      <c r="B32525" s="4" t="s">
        <v>5</v>
      </c>
      <c r="C32525" s="4" t="s">
        <v>8</v>
      </c>
      <c r="D32525" s="4" t="s">
        <v>7</v>
      </c>
      <c r="E32525" s="4" t="s">
        <v>7</v>
      </c>
      <c r="F32525" s="4" t="s">
        <v>8</v>
      </c>
    </row>
    <row r="32526" spans="1:6">
      <c r="A32526" t="n">
        <v>273577</v>
      </c>
      <c r="B32526" s="37" t="n">
        <v>25</v>
      </c>
      <c r="C32526" s="7" t="n">
        <v>1</v>
      </c>
      <c r="D32526" s="7" t="n">
        <v>160</v>
      </c>
      <c r="E32526" s="7" t="n">
        <v>570</v>
      </c>
      <c r="F32526" s="7" t="n">
        <v>2</v>
      </c>
    </row>
    <row r="32527" spans="1:6">
      <c r="A32527" t="s">
        <v>4</v>
      </c>
      <c r="B32527" s="4" t="s">
        <v>5</v>
      </c>
      <c r="C32527" s="4" t="s">
        <v>8</v>
      </c>
      <c r="D32527" s="4" t="s">
        <v>7</v>
      </c>
      <c r="E32527" s="4" t="s">
        <v>9</v>
      </c>
    </row>
    <row r="32528" spans="1:6">
      <c r="A32528" t="n">
        <v>273584</v>
      </c>
      <c r="B32528" s="39" t="n">
        <v>51</v>
      </c>
      <c r="C32528" s="7" t="n">
        <v>4</v>
      </c>
      <c r="D32528" s="7" t="n">
        <v>0</v>
      </c>
      <c r="E32528" s="7" t="s">
        <v>668</v>
      </c>
    </row>
    <row r="32529" spans="1:15">
      <c r="A32529" t="s">
        <v>4</v>
      </c>
      <c r="B32529" s="4" t="s">
        <v>5</v>
      </c>
      <c r="C32529" s="4" t="s">
        <v>7</v>
      </c>
    </row>
    <row r="32530" spans="1:15">
      <c r="A32530" t="n">
        <v>273597</v>
      </c>
      <c r="B32530" s="25" t="n">
        <v>16</v>
      </c>
      <c r="C32530" s="7" t="n">
        <v>0</v>
      </c>
    </row>
    <row r="32531" spans="1:15">
      <c r="A32531" t="s">
        <v>4</v>
      </c>
      <c r="B32531" s="4" t="s">
        <v>5</v>
      </c>
      <c r="C32531" s="4" t="s">
        <v>7</v>
      </c>
      <c r="D32531" s="4" t="s">
        <v>74</v>
      </c>
      <c r="E32531" s="4" t="s">
        <v>8</v>
      </c>
      <c r="F32531" s="4" t="s">
        <v>8</v>
      </c>
      <c r="G32531" s="4" t="s">
        <v>74</v>
      </c>
      <c r="H32531" s="4" t="s">
        <v>8</v>
      </c>
      <c r="I32531" s="4" t="s">
        <v>8</v>
      </c>
    </row>
    <row r="32532" spans="1:15">
      <c r="A32532" t="n">
        <v>273600</v>
      </c>
      <c r="B32532" s="40" t="n">
        <v>26</v>
      </c>
      <c r="C32532" s="7" t="n">
        <v>0</v>
      </c>
      <c r="D32532" s="7" t="s">
        <v>1624</v>
      </c>
      <c r="E32532" s="7" t="n">
        <v>2</v>
      </c>
      <c r="F32532" s="7" t="n">
        <v>3</v>
      </c>
      <c r="G32532" s="7" t="s">
        <v>1625</v>
      </c>
      <c r="H32532" s="7" t="n">
        <v>2</v>
      </c>
      <c r="I32532" s="7" t="n">
        <v>0</v>
      </c>
    </row>
    <row r="32533" spans="1:15">
      <c r="A32533" t="s">
        <v>4</v>
      </c>
      <c r="B32533" s="4" t="s">
        <v>5</v>
      </c>
    </row>
    <row r="32534" spans="1:15">
      <c r="A32534" t="n">
        <v>273713</v>
      </c>
      <c r="B32534" s="41" t="n">
        <v>28</v>
      </c>
    </row>
    <row r="32535" spans="1:15">
      <c r="A32535" t="s">
        <v>4</v>
      </c>
      <c r="B32535" s="4" t="s">
        <v>5</v>
      </c>
      <c r="C32535" s="4" t="s">
        <v>8</v>
      </c>
      <c r="D32535" s="4" t="s">
        <v>7</v>
      </c>
      <c r="E32535" s="4" t="s">
        <v>7</v>
      </c>
      <c r="F32535" s="4" t="s">
        <v>8</v>
      </c>
    </row>
    <row r="32536" spans="1:15">
      <c r="A32536" t="n">
        <v>273714</v>
      </c>
      <c r="B32536" s="37" t="n">
        <v>25</v>
      </c>
      <c r="C32536" s="7" t="n">
        <v>1</v>
      </c>
      <c r="D32536" s="7" t="n">
        <v>160</v>
      </c>
      <c r="E32536" s="7" t="n">
        <v>350</v>
      </c>
      <c r="F32536" s="7" t="n">
        <v>1</v>
      </c>
    </row>
    <row r="32537" spans="1:15">
      <c r="A32537" t="s">
        <v>4</v>
      </c>
      <c r="B32537" s="4" t="s">
        <v>5</v>
      </c>
      <c r="C32537" s="4" t="s">
        <v>8</v>
      </c>
      <c r="D32537" s="4" t="s">
        <v>7</v>
      </c>
      <c r="E32537" s="4" t="s">
        <v>9</v>
      </c>
    </row>
    <row r="32538" spans="1:15">
      <c r="A32538" t="n">
        <v>273721</v>
      </c>
      <c r="B32538" s="39" t="n">
        <v>51</v>
      </c>
      <c r="C32538" s="7" t="n">
        <v>4</v>
      </c>
      <c r="D32538" s="7" t="n">
        <v>13</v>
      </c>
      <c r="E32538" s="7" t="s">
        <v>90</v>
      </c>
    </row>
    <row r="32539" spans="1:15">
      <c r="A32539" t="s">
        <v>4</v>
      </c>
      <c r="B32539" s="4" t="s">
        <v>5</v>
      </c>
      <c r="C32539" s="4" t="s">
        <v>7</v>
      </c>
    </row>
    <row r="32540" spans="1:15">
      <c r="A32540" t="n">
        <v>273735</v>
      </c>
      <c r="B32540" s="25" t="n">
        <v>16</v>
      </c>
      <c r="C32540" s="7" t="n">
        <v>0</v>
      </c>
    </row>
    <row r="32541" spans="1:15">
      <c r="A32541" t="s">
        <v>4</v>
      </c>
      <c r="B32541" s="4" t="s">
        <v>5</v>
      </c>
      <c r="C32541" s="4" t="s">
        <v>7</v>
      </c>
      <c r="D32541" s="4" t="s">
        <v>74</v>
      </c>
      <c r="E32541" s="4" t="s">
        <v>8</v>
      </c>
      <c r="F32541" s="4" t="s">
        <v>8</v>
      </c>
      <c r="G32541" s="4" t="s">
        <v>74</v>
      </c>
      <c r="H32541" s="4" t="s">
        <v>8</v>
      </c>
      <c r="I32541" s="4" t="s">
        <v>8</v>
      </c>
      <c r="J32541" s="4" t="s">
        <v>74</v>
      </c>
      <c r="K32541" s="4" t="s">
        <v>8</v>
      </c>
      <c r="L32541" s="4" t="s">
        <v>8</v>
      </c>
    </row>
    <row r="32542" spans="1:15">
      <c r="A32542" t="n">
        <v>273738</v>
      </c>
      <c r="B32542" s="40" t="n">
        <v>26</v>
      </c>
      <c r="C32542" s="7" t="n">
        <v>13</v>
      </c>
      <c r="D32542" s="7" t="s">
        <v>1626</v>
      </c>
      <c r="E32542" s="7" t="n">
        <v>2</v>
      </c>
      <c r="F32542" s="7" t="n">
        <v>3</v>
      </c>
      <c r="G32542" s="7" t="s">
        <v>1627</v>
      </c>
      <c r="H32542" s="7" t="n">
        <v>2</v>
      </c>
      <c r="I32542" s="7" t="n">
        <v>3</v>
      </c>
      <c r="J32542" s="7" t="s">
        <v>1628</v>
      </c>
      <c r="K32542" s="7" t="n">
        <v>2</v>
      </c>
      <c r="L32542" s="7" t="n">
        <v>0</v>
      </c>
    </row>
    <row r="32543" spans="1:15">
      <c r="A32543" t="s">
        <v>4</v>
      </c>
      <c r="B32543" s="4" t="s">
        <v>5</v>
      </c>
    </row>
    <row r="32544" spans="1:15">
      <c r="A32544" t="n">
        <v>273973</v>
      </c>
      <c r="B32544" s="41" t="n">
        <v>28</v>
      </c>
    </row>
    <row r="32545" spans="1:12">
      <c r="A32545" t="s">
        <v>4</v>
      </c>
      <c r="B32545" s="4" t="s">
        <v>5</v>
      </c>
      <c r="C32545" s="4" t="s">
        <v>8</v>
      </c>
      <c r="D32545" s="4" t="s">
        <v>7</v>
      </c>
      <c r="E32545" s="4" t="s">
        <v>7</v>
      </c>
      <c r="F32545" s="4" t="s">
        <v>8</v>
      </c>
    </row>
    <row r="32546" spans="1:12">
      <c r="A32546" t="n">
        <v>273974</v>
      </c>
      <c r="B32546" s="37" t="n">
        <v>25</v>
      </c>
      <c r="C32546" s="7" t="n">
        <v>1</v>
      </c>
      <c r="D32546" s="7" t="n">
        <v>160</v>
      </c>
      <c r="E32546" s="7" t="n">
        <v>570</v>
      </c>
      <c r="F32546" s="7" t="n">
        <v>2</v>
      </c>
    </row>
    <row r="32547" spans="1:12">
      <c r="A32547" t="s">
        <v>4</v>
      </c>
      <c r="B32547" s="4" t="s">
        <v>5</v>
      </c>
      <c r="C32547" s="4" t="s">
        <v>8</v>
      </c>
      <c r="D32547" s="4" t="s">
        <v>7</v>
      </c>
      <c r="E32547" s="4" t="s">
        <v>9</v>
      </c>
    </row>
    <row r="32548" spans="1:12">
      <c r="A32548" t="n">
        <v>273981</v>
      </c>
      <c r="B32548" s="39" t="n">
        <v>51</v>
      </c>
      <c r="C32548" s="7" t="n">
        <v>4</v>
      </c>
      <c r="D32548" s="7" t="n">
        <v>0</v>
      </c>
      <c r="E32548" s="7" t="s">
        <v>88</v>
      </c>
    </row>
    <row r="32549" spans="1:12">
      <c r="A32549" t="s">
        <v>4</v>
      </c>
      <c r="B32549" s="4" t="s">
        <v>5</v>
      </c>
      <c r="C32549" s="4" t="s">
        <v>7</v>
      </c>
    </row>
    <row r="32550" spans="1:12">
      <c r="A32550" t="n">
        <v>273994</v>
      </c>
      <c r="B32550" s="25" t="n">
        <v>16</v>
      </c>
      <c r="C32550" s="7" t="n">
        <v>0</v>
      </c>
    </row>
    <row r="32551" spans="1:12">
      <c r="A32551" t="s">
        <v>4</v>
      </c>
      <c r="B32551" s="4" t="s">
        <v>5</v>
      </c>
      <c r="C32551" s="4" t="s">
        <v>7</v>
      </c>
      <c r="D32551" s="4" t="s">
        <v>74</v>
      </c>
      <c r="E32551" s="4" t="s">
        <v>8</v>
      </c>
      <c r="F32551" s="4" t="s">
        <v>8</v>
      </c>
    </row>
    <row r="32552" spans="1:12">
      <c r="A32552" t="n">
        <v>273997</v>
      </c>
      <c r="B32552" s="40" t="n">
        <v>26</v>
      </c>
      <c r="C32552" s="7" t="n">
        <v>0</v>
      </c>
      <c r="D32552" s="7" t="s">
        <v>1629</v>
      </c>
      <c r="E32552" s="7" t="n">
        <v>2</v>
      </c>
      <c r="F32552" s="7" t="n">
        <v>0</v>
      </c>
    </row>
    <row r="32553" spans="1:12">
      <c r="A32553" t="s">
        <v>4</v>
      </c>
      <c r="B32553" s="4" t="s">
        <v>5</v>
      </c>
    </row>
    <row r="32554" spans="1:12">
      <c r="A32554" t="n">
        <v>274025</v>
      </c>
      <c r="B32554" s="41" t="n">
        <v>28</v>
      </c>
    </row>
    <row r="32555" spans="1:12">
      <c r="A32555" t="s">
        <v>4</v>
      </c>
      <c r="B32555" s="4" t="s">
        <v>5</v>
      </c>
      <c r="C32555" s="4" t="s">
        <v>7</v>
      </c>
      <c r="D32555" s="4" t="s">
        <v>8</v>
      </c>
    </row>
    <row r="32556" spans="1:12">
      <c r="A32556" t="n">
        <v>274026</v>
      </c>
      <c r="B32556" s="42" t="n">
        <v>89</v>
      </c>
      <c r="C32556" s="7" t="n">
        <v>65533</v>
      </c>
      <c r="D32556" s="7" t="n">
        <v>1</v>
      </c>
    </row>
    <row r="32557" spans="1:12">
      <c r="A32557" t="s">
        <v>4</v>
      </c>
      <c r="B32557" s="4" t="s">
        <v>5</v>
      </c>
      <c r="C32557" s="4" t="s">
        <v>8</v>
      </c>
      <c r="D32557" s="4" t="s">
        <v>7</v>
      </c>
      <c r="E32557" s="4" t="s">
        <v>7</v>
      </c>
      <c r="F32557" s="4" t="s">
        <v>8</v>
      </c>
    </row>
    <row r="32558" spans="1:12">
      <c r="A32558" t="n">
        <v>274030</v>
      </c>
      <c r="B32558" s="37" t="n">
        <v>25</v>
      </c>
      <c r="C32558" s="7" t="n">
        <v>1</v>
      </c>
      <c r="D32558" s="7" t="n">
        <v>65535</v>
      </c>
      <c r="E32558" s="7" t="n">
        <v>65535</v>
      </c>
      <c r="F32558" s="7" t="n">
        <v>0</v>
      </c>
    </row>
    <row r="32559" spans="1:12">
      <c r="A32559" t="s">
        <v>4</v>
      </c>
      <c r="B32559" s="4" t="s">
        <v>5</v>
      </c>
      <c r="C32559" s="4" t="s">
        <v>14</v>
      </c>
    </row>
    <row r="32560" spans="1:12">
      <c r="A32560" t="n">
        <v>274037</v>
      </c>
      <c r="B32560" s="62" t="n">
        <v>15</v>
      </c>
      <c r="C32560" s="7" t="n">
        <v>67108864</v>
      </c>
    </row>
    <row r="32561" spans="1:6">
      <c r="A32561" t="s">
        <v>4</v>
      </c>
      <c r="B32561" s="4" t="s">
        <v>5</v>
      </c>
      <c r="C32561" s="4" t="s">
        <v>8</v>
      </c>
      <c r="D32561" s="4" t="s">
        <v>7</v>
      </c>
    </row>
    <row r="32562" spans="1:6">
      <c r="A32562" t="n">
        <v>274042</v>
      </c>
      <c r="B32562" s="27" t="n">
        <v>58</v>
      </c>
      <c r="C32562" s="7" t="n">
        <v>105</v>
      </c>
      <c r="D32562" s="7" t="n">
        <v>300</v>
      </c>
    </row>
    <row r="32563" spans="1:6">
      <c r="A32563" t="s">
        <v>4</v>
      </c>
      <c r="B32563" s="4" t="s">
        <v>5</v>
      </c>
      <c r="C32563" s="4" t="s">
        <v>13</v>
      </c>
      <c r="D32563" s="4" t="s">
        <v>7</v>
      </c>
    </row>
    <row r="32564" spans="1:6">
      <c r="A32564" t="n">
        <v>274046</v>
      </c>
      <c r="B32564" s="60" t="n">
        <v>103</v>
      </c>
      <c r="C32564" s="7" t="n">
        <v>1</v>
      </c>
      <c r="D32564" s="7" t="n">
        <v>300</v>
      </c>
    </row>
    <row r="32565" spans="1:6">
      <c r="A32565" t="s">
        <v>4</v>
      </c>
      <c r="B32565" s="4" t="s">
        <v>5</v>
      </c>
      <c r="C32565" s="4" t="s">
        <v>8</v>
      </c>
      <c r="D32565" s="4" t="s">
        <v>13</v>
      </c>
      <c r="E32565" s="4" t="s">
        <v>7</v>
      </c>
      <c r="F32565" s="4" t="s">
        <v>8</v>
      </c>
    </row>
    <row r="32566" spans="1:6">
      <c r="A32566" t="n">
        <v>274053</v>
      </c>
      <c r="B32566" s="14" t="n">
        <v>49</v>
      </c>
      <c r="C32566" s="7" t="n">
        <v>3</v>
      </c>
      <c r="D32566" s="7" t="n">
        <v>1</v>
      </c>
      <c r="E32566" s="7" t="n">
        <v>500</v>
      </c>
      <c r="F32566" s="7" t="n">
        <v>0</v>
      </c>
    </row>
    <row r="32567" spans="1:6">
      <c r="A32567" t="s">
        <v>4</v>
      </c>
      <c r="B32567" s="4" t="s">
        <v>5</v>
      </c>
      <c r="C32567" s="4" t="s">
        <v>8</v>
      </c>
      <c r="D32567" s="4" t="s">
        <v>7</v>
      </c>
    </row>
    <row r="32568" spans="1:6">
      <c r="A32568" t="n">
        <v>274062</v>
      </c>
      <c r="B32568" s="27" t="n">
        <v>58</v>
      </c>
      <c r="C32568" s="7" t="n">
        <v>11</v>
      </c>
      <c r="D32568" s="7" t="n">
        <v>300</v>
      </c>
    </row>
    <row r="32569" spans="1:6">
      <c r="A32569" t="s">
        <v>4</v>
      </c>
      <c r="B32569" s="4" t="s">
        <v>5</v>
      </c>
      <c r="C32569" s="4" t="s">
        <v>8</v>
      </c>
      <c r="D32569" s="4" t="s">
        <v>7</v>
      </c>
    </row>
    <row r="32570" spans="1:6">
      <c r="A32570" t="n">
        <v>274066</v>
      </c>
      <c r="B32570" s="27" t="n">
        <v>58</v>
      </c>
      <c r="C32570" s="7" t="n">
        <v>12</v>
      </c>
      <c r="D32570" s="7" t="n">
        <v>0</v>
      </c>
    </row>
    <row r="32571" spans="1:6">
      <c r="A32571" t="s">
        <v>4</v>
      </c>
      <c r="B32571" s="4" t="s">
        <v>5</v>
      </c>
      <c r="C32571" s="4" t="s">
        <v>7</v>
      </c>
    </row>
    <row r="32572" spans="1:6">
      <c r="A32572" t="n">
        <v>274070</v>
      </c>
      <c r="B32572" s="6" t="n">
        <v>12</v>
      </c>
      <c r="C32572" s="7" t="n">
        <v>9469</v>
      </c>
    </row>
    <row r="32573" spans="1:6">
      <c r="A32573" t="s">
        <v>4</v>
      </c>
      <c r="B32573" s="4" t="s">
        <v>5</v>
      </c>
      <c r="C32573" s="4" t="s">
        <v>12</v>
      </c>
    </row>
    <row r="32574" spans="1:6">
      <c r="A32574" t="n">
        <v>274073</v>
      </c>
      <c r="B32574" s="15" t="n">
        <v>3</v>
      </c>
      <c r="C32574" s="13" t="n">
        <f t="normal" ca="1">A32588</f>
        <v>0</v>
      </c>
    </row>
    <row r="32575" spans="1:6">
      <c r="A32575" t="s">
        <v>4</v>
      </c>
      <c r="B32575" s="4" t="s">
        <v>5</v>
      </c>
      <c r="C32575" s="4" t="s">
        <v>8</v>
      </c>
      <c r="D32575" s="4" t="s">
        <v>7</v>
      </c>
      <c r="E32575" s="4" t="s">
        <v>7</v>
      </c>
      <c r="F32575" s="4" t="s">
        <v>7</v>
      </c>
      <c r="G32575" s="4" t="s">
        <v>7</v>
      </c>
      <c r="H32575" s="4" t="s">
        <v>8</v>
      </c>
    </row>
    <row r="32576" spans="1:6">
      <c r="A32576" t="n">
        <v>274078</v>
      </c>
      <c r="B32576" s="37" t="n">
        <v>25</v>
      </c>
      <c r="C32576" s="7" t="n">
        <v>5</v>
      </c>
      <c r="D32576" s="7" t="n">
        <v>65535</v>
      </c>
      <c r="E32576" s="7" t="n">
        <v>500</v>
      </c>
      <c r="F32576" s="7" t="n">
        <v>800</v>
      </c>
      <c r="G32576" s="7" t="n">
        <v>140</v>
      </c>
      <c r="H32576" s="7" t="n">
        <v>0</v>
      </c>
    </row>
    <row r="32577" spans="1:8">
      <c r="A32577" t="s">
        <v>4</v>
      </c>
      <c r="B32577" s="4" t="s">
        <v>5</v>
      </c>
      <c r="C32577" s="4" t="s">
        <v>7</v>
      </c>
      <c r="D32577" s="4" t="s">
        <v>8</v>
      </c>
      <c r="E32577" s="4" t="s">
        <v>74</v>
      </c>
      <c r="F32577" s="4" t="s">
        <v>8</v>
      </c>
      <c r="G32577" s="4" t="s">
        <v>8</v>
      </c>
    </row>
    <row r="32578" spans="1:8">
      <c r="A32578" t="n">
        <v>274089</v>
      </c>
      <c r="B32578" s="44" t="n">
        <v>24</v>
      </c>
      <c r="C32578" s="7" t="n">
        <v>65533</v>
      </c>
      <c r="D32578" s="7" t="n">
        <v>11</v>
      </c>
      <c r="E32578" s="7" t="s">
        <v>1630</v>
      </c>
      <c r="F32578" s="7" t="n">
        <v>2</v>
      </c>
      <c r="G32578" s="7" t="n">
        <v>0</v>
      </c>
    </row>
    <row r="32579" spans="1:8">
      <c r="A32579" t="s">
        <v>4</v>
      </c>
      <c r="B32579" s="4" t="s">
        <v>5</v>
      </c>
    </row>
    <row r="32580" spans="1:8">
      <c r="A32580" t="n">
        <v>274156</v>
      </c>
      <c r="B32580" s="41" t="n">
        <v>28</v>
      </c>
    </row>
    <row r="32581" spans="1:8">
      <c r="A32581" t="s">
        <v>4</v>
      </c>
      <c r="B32581" s="4" t="s">
        <v>5</v>
      </c>
      <c r="C32581" s="4" t="s">
        <v>8</v>
      </c>
    </row>
    <row r="32582" spans="1:8">
      <c r="A32582" t="n">
        <v>274157</v>
      </c>
      <c r="B32582" s="45" t="n">
        <v>27</v>
      </c>
      <c r="C32582" s="7" t="n">
        <v>0</v>
      </c>
    </row>
    <row r="32583" spans="1:8">
      <c r="A32583" t="s">
        <v>4</v>
      </c>
      <c r="B32583" s="4" t="s">
        <v>5</v>
      </c>
      <c r="C32583" s="4" t="s">
        <v>8</v>
      </c>
    </row>
    <row r="32584" spans="1:8">
      <c r="A32584" t="n">
        <v>274159</v>
      </c>
      <c r="B32584" s="45" t="n">
        <v>27</v>
      </c>
      <c r="C32584" s="7" t="n">
        <v>1</v>
      </c>
    </row>
    <row r="32585" spans="1:8">
      <c r="A32585" t="s">
        <v>4</v>
      </c>
      <c r="B32585" s="4" t="s">
        <v>5</v>
      </c>
      <c r="C32585" s="4" t="s">
        <v>8</v>
      </c>
      <c r="D32585" s="4" t="s">
        <v>7</v>
      </c>
      <c r="E32585" s="4" t="s">
        <v>7</v>
      </c>
      <c r="F32585" s="4" t="s">
        <v>7</v>
      </c>
      <c r="G32585" s="4" t="s">
        <v>7</v>
      </c>
      <c r="H32585" s="4" t="s">
        <v>8</v>
      </c>
    </row>
    <row r="32586" spans="1:8">
      <c r="A32586" t="n">
        <v>274161</v>
      </c>
      <c r="B32586" s="37" t="n">
        <v>25</v>
      </c>
      <c r="C32586" s="7" t="n">
        <v>5</v>
      </c>
      <c r="D32586" s="7" t="n">
        <v>65535</v>
      </c>
      <c r="E32586" s="7" t="n">
        <v>65535</v>
      </c>
      <c r="F32586" s="7" t="n">
        <v>65535</v>
      </c>
      <c r="G32586" s="7" t="n">
        <v>65535</v>
      </c>
      <c r="H32586" s="7" t="n">
        <v>0</v>
      </c>
    </row>
    <row r="32587" spans="1:8">
      <c r="A32587" t="s">
        <v>4</v>
      </c>
      <c r="B32587" s="4" t="s">
        <v>5</v>
      </c>
      <c r="C32587" s="4" t="s">
        <v>8</v>
      </c>
      <c r="D32587" s="4" t="s">
        <v>9</v>
      </c>
    </row>
    <row r="32588" spans="1:8">
      <c r="A32588" t="n">
        <v>274172</v>
      </c>
      <c r="B32588" s="9" t="n">
        <v>2</v>
      </c>
      <c r="C32588" s="7" t="n">
        <v>10</v>
      </c>
      <c r="D32588" s="7" t="s">
        <v>48</v>
      </c>
    </row>
    <row r="32589" spans="1:8">
      <c r="A32589" t="s">
        <v>4</v>
      </c>
      <c r="B32589" s="4" t="s">
        <v>5</v>
      </c>
      <c r="C32589" s="4" t="s">
        <v>7</v>
      </c>
    </row>
    <row r="32590" spans="1:8">
      <c r="A32590" t="n">
        <v>274195</v>
      </c>
      <c r="B32590" s="25" t="n">
        <v>16</v>
      </c>
      <c r="C32590" s="7" t="n">
        <v>0</v>
      </c>
    </row>
    <row r="32591" spans="1:8">
      <c r="A32591" t="s">
        <v>4</v>
      </c>
      <c r="B32591" s="4" t="s">
        <v>5</v>
      </c>
      <c r="C32591" s="4" t="s">
        <v>8</v>
      </c>
      <c r="D32591" s="4" t="s">
        <v>9</v>
      </c>
    </row>
    <row r="32592" spans="1:8">
      <c r="A32592" t="n">
        <v>274198</v>
      </c>
      <c r="B32592" s="9" t="n">
        <v>2</v>
      </c>
      <c r="C32592" s="7" t="n">
        <v>10</v>
      </c>
      <c r="D32592" s="7" t="s">
        <v>49</v>
      </c>
    </row>
    <row r="32593" spans="1:8">
      <c r="A32593" t="s">
        <v>4</v>
      </c>
      <c r="B32593" s="4" t="s">
        <v>5</v>
      </c>
      <c r="C32593" s="4" t="s">
        <v>7</v>
      </c>
    </row>
    <row r="32594" spans="1:8">
      <c r="A32594" t="n">
        <v>274216</v>
      </c>
      <c r="B32594" s="25" t="n">
        <v>16</v>
      </c>
      <c r="C32594" s="7" t="n">
        <v>0</v>
      </c>
    </row>
    <row r="32595" spans="1:8">
      <c r="A32595" t="s">
        <v>4</v>
      </c>
      <c r="B32595" s="4" t="s">
        <v>5</v>
      </c>
      <c r="C32595" s="4" t="s">
        <v>8</v>
      </c>
      <c r="D32595" s="4" t="s">
        <v>9</v>
      </c>
    </row>
    <row r="32596" spans="1:8">
      <c r="A32596" t="n">
        <v>274219</v>
      </c>
      <c r="B32596" s="9" t="n">
        <v>2</v>
      </c>
      <c r="C32596" s="7" t="n">
        <v>10</v>
      </c>
      <c r="D32596" s="7" t="s">
        <v>50</v>
      </c>
    </row>
    <row r="32597" spans="1:8">
      <c r="A32597" t="s">
        <v>4</v>
      </c>
      <c r="B32597" s="4" t="s">
        <v>5</v>
      </c>
      <c r="C32597" s="4" t="s">
        <v>7</v>
      </c>
    </row>
    <row r="32598" spans="1:8">
      <c r="A32598" t="n">
        <v>274238</v>
      </c>
      <c r="B32598" s="25" t="n">
        <v>16</v>
      </c>
      <c r="C32598" s="7" t="n">
        <v>0</v>
      </c>
    </row>
    <row r="32599" spans="1:8">
      <c r="A32599" t="s">
        <v>4</v>
      </c>
      <c r="B32599" s="4" t="s">
        <v>5</v>
      </c>
      <c r="C32599" s="4" t="s">
        <v>8</v>
      </c>
    </row>
    <row r="32600" spans="1:8">
      <c r="A32600" t="n">
        <v>274241</v>
      </c>
      <c r="B32600" s="29" t="n">
        <v>23</v>
      </c>
      <c r="C32600" s="7" t="n">
        <v>20</v>
      </c>
    </row>
    <row r="32601" spans="1:8">
      <c r="A32601" t="s">
        <v>4</v>
      </c>
      <c r="B32601" s="4" t="s">
        <v>5</v>
      </c>
    </row>
    <row r="32602" spans="1:8">
      <c r="A32602" t="n">
        <v>274243</v>
      </c>
      <c r="B32602" s="5" t="n">
        <v>1</v>
      </c>
    </row>
    <row r="32603" spans="1:8" s="3" customFormat="1" customHeight="0">
      <c r="A32603" s="3" t="s">
        <v>2</v>
      </c>
      <c r="B32603" s="3" t="s">
        <v>1631</v>
      </c>
    </row>
    <row r="32604" spans="1:8">
      <c r="A32604" t="s">
        <v>4</v>
      </c>
      <c r="B32604" s="4" t="s">
        <v>5</v>
      </c>
      <c r="C32604" s="4" t="s">
        <v>8</v>
      </c>
      <c r="D32604" s="4" t="s">
        <v>7</v>
      </c>
    </row>
    <row r="32605" spans="1:8">
      <c r="A32605" t="n">
        <v>274244</v>
      </c>
      <c r="B32605" s="23" t="n">
        <v>22</v>
      </c>
      <c r="C32605" s="7" t="n">
        <v>0</v>
      </c>
      <c r="D32605" s="7" t="n">
        <v>0</v>
      </c>
    </row>
    <row r="32606" spans="1:8">
      <c r="A32606" t="s">
        <v>4</v>
      </c>
      <c r="B32606" s="4" t="s">
        <v>5</v>
      </c>
      <c r="C32606" s="4" t="s">
        <v>8</v>
      </c>
      <c r="D32606" s="4" t="s">
        <v>7</v>
      </c>
      <c r="E32606" s="4" t="s">
        <v>13</v>
      </c>
    </row>
    <row r="32607" spans="1:8">
      <c r="A32607" t="n">
        <v>274248</v>
      </c>
      <c r="B32607" s="27" t="n">
        <v>58</v>
      </c>
      <c r="C32607" s="7" t="n">
        <v>0</v>
      </c>
      <c r="D32607" s="7" t="n">
        <v>0</v>
      </c>
      <c r="E32607" s="7" t="n">
        <v>1</v>
      </c>
    </row>
    <row r="32608" spans="1:8">
      <c r="A32608" t="s">
        <v>4</v>
      </c>
      <c r="B32608" s="4" t="s">
        <v>5</v>
      </c>
      <c r="C32608" s="4" t="s">
        <v>8</v>
      </c>
    </row>
    <row r="32609" spans="1:5">
      <c r="A32609" t="n">
        <v>274256</v>
      </c>
      <c r="B32609" s="61" t="n">
        <v>64</v>
      </c>
      <c r="C32609" s="7" t="n">
        <v>7</v>
      </c>
    </row>
    <row r="32610" spans="1:5">
      <c r="A32610" t="s">
        <v>4</v>
      </c>
      <c r="B32610" s="4" t="s">
        <v>5</v>
      </c>
      <c r="C32610" s="4" t="s">
        <v>8</v>
      </c>
      <c r="D32610" s="4" t="s">
        <v>7</v>
      </c>
      <c r="E32610" s="4" t="s">
        <v>8</v>
      </c>
      <c r="F32610" s="4" t="s">
        <v>7</v>
      </c>
      <c r="G32610" s="4" t="s">
        <v>8</v>
      </c>
      <c r="H32610" s="4" t="s">
        <v>8</v>
      </c>
      <c r="I32610" s="4" t="s">
        <v>8</v>
      </c>
      <c r="J32610" s="4" t="s">
        <v>7</v>
      </c>
      <c r="K32610" s="4" t="s">
        <v>8</v>
      </c>
      <c r="L32610" s="4" t="s">
        <v>8</v>
      </c>
      <c r="M32610" s="4" t="s">
        <v>8</v>
      </c>
      <c r="N32610" s="4" t="s">
        <v>12</v>
      </c>
    </row>
    <row r="32611" spans="1:5">
      <c r="A32611" t="n">
        <v>274258</v>
      </c>
      <c r="B32611" s="12" t="n">
        <v>5</v>
      </c>
      <c r="C32611" s="7" t="n">
        <v>30</v>
      </c>
      <c r="D32611" s="7" t="n">
        <v>10628</v>
      </c>
      <c r="E32611" s="7" t="n">
        <v>30</v>
      </c>
      <c r="F32611" s="7" t="n">
        <v>9617</v>
      </c>
      <c r="G32611" s="7" t="n">
        <v>8</v>
      </c>
      <c r="H32611" s="7" t="n">
        <v>9</v>
      </c>
      <c r="I32611" s="7" t="n">
        <v>30</v>
      </c>
      <c r="J32611" s="7" t="n">
        <v>9220</v>
      </c>
      <c r="K32611" s="7" t="n">
        <v>8</v>
      </c>
      <c r="L32611" s="7" t="n">
        <v>9</v>
      </c>
      <c r="M32611" s="7" t="n">
        <v>1</v>
      </c>
      <c r="N32611" s="13" t="n">
        <f t="normal" ca="1">A32615</f>
        <v>0</v>
      </c>
    </row>
    <row r="32612" spans="1:5">
      <c r="A32612" t="s">
        <v>4</v>
      </c>
      <c r="B32612" s="4" t="s">
        <v>5</v>
      </c>
      <c r="C32612" s="4" t="s">
        <v>8</v>
      </c>
      <c r="D32612" s="4" t="s">
        <v>9</v>
      </c>
    </row>
    <row r="32613" spans="1:5">
      <c r="A32613" t="n">
        <v>274277</v>
      </c>
      <c r="B32613" s="9" t="n">
        <v>2</v>
      </c>
      <c r="C32613" s="7" t="n">
        <v>11</v>
      </c>
      <c r="D32613" s="7" t="s">
        <v>547</v>
      </c>
    </row>
    <row r="32614" spans="1:5">
      <c r="A32614" t="s">
        <v>4</v>
      </c>
      <c r="B32614" s="4" t="s">
        <v>5</v>
      </c>
      <c r="C32614" s="4" t="s">
        <v>7</v>
      </c>
      <c r="D32614" s="4" t="s">
        <v>13</v>
      </c>
      <c r="E32614" s="4" t="s">
        <v>13</v>
      </c>
      <c r="F32614" s="4" t="s">
        <v>13</v>
      </c>
      <c r="G32614" s="4" t="s">
        <v>13</v>
      </c>
    </row>
    <row r="32615" spans="1:5">
      <c r="A32615" t="n">
        <v>274298</v>
      </c>
      <c r="B32615" s="46" t="n">
        <v>46</v>
      </c>
      <c r="C32615" s="7" t="n">
        <v>61456</v>
      </c>
      <c r="D32615" s="7" t="n">
        <v>0</v>
      </c>
      <c r="E32615" s="7" t="n">
        <v>2</v>
      </c>
      <c r="F32615" s="7" t="n">
        <v>42.1300010681152</v>
      </c>
      <c r="G32615" s="7" t="n">
        <v>180</v>
      </c>
    </row>
    <row r="32616" spans="1:5">
      <c r="A32616" t="s">
        <v>4</v>
      </c>
      <c r="B32616" s="4" t="s">
        <v>5</v>
      </c>
      <c r="C32616" s="4" t="s">
        <v>8</v>
      </c>
      <c r="D32616" s="4" t="s">
        <v>8</v>
      </c>
      <c r="E32616" s="4" t="s">
        <v>13</v>
      </c>
      <c r="F32616" s="4" t="s">
        <v>13</v>
      </c>
      <c r="G32616" s="4" t="s">
        <v>13</v>
      </c>
      <c r="H32616" s="4" t="s">
        <v>7</v>
      </c>
    </row>
    <row r="32617" spans="1:5">
      <c r="A32617" t="n">
        <v>274317</v>
      </c>
      <c r="B32617" s="31" t="n">
        <v>45</v>
      </c>
      <c r="C32617" s="7" t="n">
        <v>2</v>
      </c>
      <c r="D32617" s="7" t="n">
        <v>3</v>
      </c>
      <c r="E32617" s="7" t="n">
        <v>-0.0299999993294477</v>
      </c>
      <c r="F32617" s="7" t="n">
        <v>3.20000004768372</v>
      </c>
      <c r="G32617" s="7" t="n">
        <v>42.2299995422363</v>
      </c>
      <c r="H32617" s="7" t="n">
        <v>0</v>
      </c>
    </row>
    <row r="32618" spans="1:5">
      <c r="A32618" t="s">
        <v>4</v>
      </c>
      <c r="B32618" s="4" t="s">
        <v>5</v>
      </c>
      <c r="C32618" s="4" t="s">
        <v>8</v>
      </c>
      <c r="D32618" s="4" t="s">
        <v>8</v>
      </c>
      <c r="E32618" s="4" t="s">
        <v>13</v>
      </c>
      <c r="F32618" s="4" t="s">
        <v>13</v>
      </c>
      <c r="G32618" s="4" t="s">
        <v>13</v>
      </c>
      <c r="H32618" s="4" t="s">
        <v>7</v>
      </c>
      <c r="I32618" s="4" t="s">
        <v>8</v>
      </c>
    </row>
    <row r="32619" spans="1:5">
      <c r="A32619" t="n">
        <v>274334</v>
      </c>
      <c r="B32619" s="31" t="n">
        <v>45</v>
      </c>
      <c r="C32619" s="7" t="n">
        <v>4</v>
      </c>
      <c r="D32619" s="7" t="n">
        <v>3</v>
      </c>
      <c r="E32619" s="7" t="n">
        <v>5.15999984741211</v>
      </c>
      <c r="F32619" s="7" t="n">
        <v>165.110000610352</v>
      </c>
      <c r="G32619" s="7" t="n">
        <v>0</v>
      </c>
      <c r="H32619" s="7" t="n">
        <v>0</v>
      </c>
      <c r="I32619" s="7" t="n">
        <v>1</v>
      </c>
    </row>
    <row r="32620" spans="1:5">
      <c r="A32620" t="s">
        <v>4</v>
      </c>
      <c r="B32620" s="4" t="s">
        <v>5</v>
      </c>
      <c r="C32620" s="4" t="s">
        <v>8</v>
      </c>
      <c r="D32620" s="4" t="s">
        <v>8</v>
      </c>
      <c r="E32620" s="4" t="s">
        <v>13</v>
      </c>
      <c r="F32620" s="4" t="s">
        <v>7</v>
      </c>
    </row>
    <row r="32621" spans="1:5">
      <c r="A32621" t="n">
        <v>274352</v>
      </c>
      <c r="B32621" s="31" t="n">
        <v>45</v>
      </c>
      <c r="C32621" s="7" t="n">
        <v>5</v>
      </c>
      <c r="D32621" s="7" t="n">
        <v>3</v>
      </c>
      <c r="E32621" s="7" t="n">
        <v>5.30000019073486</v>
      </c>
      <c r="F32621" s="7" t="n">
        <v>0</v>
      </c>
    </row>
    <row r="32622" spans="1:5">
      <c r="A32622" t="s">
        <v>4</v>
      </c>
      <c r="B32622" s="4" t="s">
        <v>5</v>
      </c>
      <c r="C32622" s="4" t="s">
        <v>8</v>
      </c>
      <c r="D32622" s="4" t="s">
        <v>8</v>
      </c>
      <c r="E32622" s="4" t="s">
        <v>13</v>
      </c>
      <c r="F32622" s="4" t="s">
        <v>7</v>
      </c>
    </row>
    <row r="32623" spans="1:5">
      <c r="A32623" t="n">
        <v>274361</v>
      </c>
      <c r="B32623" s="31" t="n">
        <v>45</v>
      </c>
      <c r="C32623" s="7" t="n">
        <v>11</v>
      </c>
      <c r="D32623" s="7" t="n">
        <v>3</v>
      </c>
      <c r="E32623" s="7" t="n">
        <v>34</v>
      </c>
      <c r="F32623" s="7" t="n">
        <v>0</v>
      </c>
    </row>
    <row r="32624" spans="1:5">
      <c r="A32624" t="s">
        <v>4</v>
      </c>
      <c r="B32624" s="4" t="s">
        <v>5</v>
      </c>
      <c r="C32624" s="4" t="s">
        <v>8</v>
      </c>
      <c r="D32624" s="4" t="s">
        <v>8</v>
      </c>
      <c r="E32624" s="4" t="s">
        <v>7</v>
      </c>
    </row>
    <row r="32625" spans="1:14">
      <c r="A32625" t="n">
        <v>274370</v>
      </c>
      <c r="B32625" s="31" t="n">
        <v>45</v>
      </c>
      <c r="C32625" s="7" t="n">
        <v>8</v>
      </c>
      <c r="D32625" s="7" t="n">
        <v>1</v>
      </c>
      <c r="E32625" s="7" t="n">
        <v>0</v>
      </c>
    </row>
    <row r="32626" spans="1:14">
      <c r="A32626" t="s">
        <v>4</v>
      </c>
      <c r="B32626" s="4" t="s">
        <v>5</v>
      </c>
      <c r="C32626" s="4" t="s">
        <v>8</v>
      </c>
      <c r="D32626" s="4" t="s">
        <v>7</v>
      </c>
      <c r="E32626" s="4" t="s">
        <v>13</v>
      </c>
    </row>
    <row r="32627" spans="1:14">
      <c r="A32627" t="n">
        <v>274375</v>
      </c>
      <c r="B32627" s="27" t="n">
        <v>58</v>
      </c>
      <c r="C32627" s="7" t="n">
        <v>100</v>
      </c>
      <c r="D32627" s="7" t="n">
        <v>300</v>
      </c>
      <c r="E32627" s="7" t="n">
        <v>1</v>
      </c>
    </row>
    <row r="32628" spans="1:14">
      <c r="A32628" t="s">
        <v>4</v>
      </c>
      <c r="B32628" s="4" t="s">
        <v>5</v>
      </c>
      <c r="C32628" s="4" t="s">
        <v>8</v>
      </c>
      <c r="D32628" s="4" t="s">
        <v>7</v>
      </c>
    </row>
    <row r="32629" spans="1:14">
      <c r="A32629" t="n">
        <v>274383</v>
      </c>
      <c r="B32629" s="27" t="n">
        <v>58</v>
      </c>
      <c r="C32629" s="7" t="n">
        <v>255</v>
      </c>
      <c r="D32629" s="7" t="n">
        <v>0</v>
      </c>
    </row>
    <row r="32630" spans="1:14">
      <c r="A32630" t="s">
        <v>4</v>
      </c>
      <c r="B32630" s="4" t="s">
        <v>5</v>
      </c>
      <c r="C32630" s="4" t="s">
        <v>8</v>
      </c>
    </row>
    <row r="32631" spans="1:14">
      <c r="A32631" t="n">
        <v>274387</v>
      </c>
      <c r="B32631" s="29" t="n">
        <v>23</v>
      </c>
      <c r="C32631" s="7" t="n">
        <v>0</v>
      </c>
    </row>
    <row r="32632" spans="1:14">
      <c r="A32632" t="s">
        <v>4</v>
      </c>
      <c r="B32632" s="4" t="s">
        <v>5</v>
      </c>
    </row>
    <row r="32633" spans="1:14">
      <c r="A32633" t="n">
        <v>274389</v>
      </c>
      <c r="B32633" s="5" t="n">
        <v>1</v>
      </c>
    </row>
    <row r="32634" spans="1:14" s="3" customFormat="1" customHeight="0">
      <c r="A32634" s="3" t="s">
        <v>2</v>
      </c>
      <c r="B32634" s="3" t="s">
        <v>1632</v>
      </c>
    </row>
    <row r="32635" spans="1:14">
      <c r="A32635" t="s">
        <v>4</v>
      </c>
      <c r="B32635" s="4" t="s">
        <v>5</v>
      </c>
      <c r="C32635" s="4" t="s">
        <v>8</v>
      </c>
      <c r="D32635" s="4" t="s">
        <v>7</v>
      </c>
    </row>
    <row r="32636" spans="1:14">
      <c r="A32636" t="n">
        <v>274392</v>
      </c>
      <c r="B32636" s="23" t="n">
        <v>22</v>
      </c>
      <c r="C32636" s="7" t="n">
        <v>0</v>
      </c>
      <c r="D32636" s="7" t="n">
        <v>0</v>
      </c>
    </row>
    <row r="32637" spans="1:14">
      <c r="A32637" t="s">
        <v>4</v>
      </c>
      <c r="B32637" s="4" t="s">
        <v>5</v>
      </c>
      <c r="C32637" s="4" t="s">
        <v>8</v>
      </c>
      <c r="D32637" s="4" t="s">
        <v>7</v>
      </c>
    </row>
    <row r="32638" spans="1:14">
      <c r="A32638" t="n">
        <v>274396</v>
      </c>
      <c r="B32638" s="27" t="n">
        <v>58</v>
      </c>
      <c r="C32638" s="7" t="n">
        <v>5</v>
      </c>
      <c r="D32638" s="7" t="n">
        <v>300</v>
      </c>
    </row>
    <row r="32639" spans="1:14">
      <c r="A32639" t="s">
        <v>4</v>
      </c>
      <c r="B32639" s="4" t="s">
        <v>5</v>
      </c>
      <c r="C32639" s="4" t="s">
        <v>13</v>
      </c>
      <c r="D32639" s="4" t="s">
        <v>7</v>
      </c>
    </row>
    <row r="32640" spans="1:14">
      <c r="A32640" t="n">
        <v>274400</v>
      </c>
      <c r="B32640" s="60" t="n">
        <v>103</v>
      </c>
      <c r="C32640" s="7" t="n">
        <v>0</v>
      </c>
      <c r="D32640" s="7" t="n">
        <v>300</v>
      </c>
    </row>
    <row r="32641" spans="1:5">
      <c r="A32641" t="s">
        <v>4</v>
      </c>
      <c r="B32641" s="4" t="s">
        <v>5</v>
      </c>
      <c r="C32641" s="4" t="s">
        <v>8</v>
      </c>
      <c r="D32641" s="4" t="s">
        <v>7</v>
      </c>
      <c r="E32641" s="4" t="s">
        <v>8</v>
      </c>
      <c r="F32641" s="4" t="s">
        <v>8</v>
      </c>
      <c r="G32641" s="4" t="s">
        <v>12</v>
      </c>
    </row>
    <row r="32642" spans="1:5">
      <c r="A32642" t="n">
        <v>274407</v>
      </c>
      <c r="B32642" s="12" t="n">
        <v>5</v>
      </c>
      <c r="C32642" s="7" t="n">
        <v>30</v>
      </c>
      <c r="D32642" s="7" t="n">
        <v>6918</v>
      </c>
      <c r="E32642" s="7" t="n">
        <v>8</v>
      </c>
      <c r="F32642" s="7" t="n">
        <v>1</v>
      </c>
      <c r="G32642" s="13" t="n">
        <f t="normal" ca="1">A32924</f>
        <v>0</v>
      </c>
    </row>
    <row r="32643" spans="1:5">
      <c r="A32643" t="s">
        <v>4</v>
      </c>
      <c r="B32643" s="4" t="s">
        <v>5</v>
      </c>
      <c r="C32643" s="4" t="s">
        <v>8</v>
      </c>
      <c r="D32643" s="4" t="s">
        <v>8</v>
      </c>
      <c r="E32643" s="4" t="s">
        <v>8</v>
      </c>
      <c r="F32643" s="4" t="s">
        <v>8</v>
      </c>
    </row>
    <row r="32644" spans="1:5">
      <c r="A32644" t="n">
        <v>274417</v>
      </c>
      <c r="B32644" s="11" t="n">
        <v>14</v>
      </c>
      <c r="C32644" s="7" t="n">
        <v>0</v>
      </c>
      <c r="D32644" s="7" t="n">
        <v>0</v>
      </c>
      <c r="E32644" s="7" t="n">
        <v>2</v>
      </c>
      <c r="F32644" s="7" t="n">
        <v>0</v>
      </c>
    </row>
    <row r="32645" spans="1:5">
      <c r="A32645" t="s">
        <v>4</v>
      </c>
      <c r="B32645" s="4" t="s">
        <v>5</v>
      </c>
      <c r="C32645" s="4" t="s">
        <v>8</v>
      </c>
      <c r="D32645" s="4" t="s">
        <v>7</v>
      </c>
      <c r="E32645" s="4" t="s">
        <v>8</v>
      </c>
      <c r="F32645" s="4" t="s">
        <v>9</v>
      </c>
    </row>
    <row r="32646" spans="1:5">
      <c r="A32646" t="n">
        <v>274422</v>
      </c>
      <c r="B32646" s="65" t="n">
        <v>39</v>
      </c>
      <c r="C32646" s="7" t="n">
        <v>10</v>
      </c>
      <c r="D32646" s="7" t="n">
        <v>65533</v>
      </c>
      <c r="E32646" s="7" t="n">
        <v>203</v>
      </c>
      <c r="F32646" s="7" t="s">
        <v>357</v>
      </c>
    </row>
    <row r="32647" spans="1:5">
      <c r="A32647" t="s">
        <v>4</v>
      </c>
      <c r="B32647" s="4" t="s">
        <v>5</v>
      </c>
      <c r="C32647" s="4" t="s">
        <v>8</v>
      </c>
      <c r="D32647" s="4" t="s">
        <v>7</v>
      </c>
      <c r="E32647" s="4" t="s">
        <v>8</v>
      </c>
      <c r="F32647" s="4" t="s">
        <v>9</v>
      </c>
    </row>
    <row r="32648" spans="1:5">
      <c r="A32648" t="n">
        <v>274446</v>
      </c>
      <c r="B32648" s="65" t="n">
        <v>39</v>
      </c>
      <c r="C32648" s="7" t="n">
        <v>10</v>
      </c>
      <c r="D32648" s="7" t="n">
        <v>65533</v>
      </c>
      <c r="E32648" s="7" t="n">
        <v>204</v>
      </c>
      <c r="F32648" s="7" t="s">
        <v>358</v>
      </c>
    </row>
    <row r="32649" spans="1:5">
      <c r="A32649" t="s">
        <v>4</v>
      </c>
      <c r="B32649" s="4" t="s">
        <v>5</v>
      </c>
      <c r="C32649" s="4" t="s">
        <v>8</v>
      </c>
      <c r="D32649" s="4" t="s">
        <v>7</v>
      </c>
      <c r="E32649" s="4" t="s">
        <v>8</v>
      </c>
      <c r="F32649" s="4" t="s">
        <v>9</v>
      </c>
    </row>
    <row r="32650" spans="1:5">
      <c r="A32650" t="n">
        <v>274470</v>
      </c>
      <c r="B32650" s="65" t="n">
        <v>39</v>
      </c>
      <c r="C32650" s="7" t="n">
        <v>10</v>
      </c>
      <c r="D32650" s="7" t="n">
        <v>65533</v>
      </c>
      <c r="E32650" s="7" t="n">
        <v>205</v>
      </c>
      <c r="F32650" s="7" t="s">
        <v>359</v>
      </c>
    </row>
    <row r="32651" spans="1:5">
      <c r="A32651" t="s">
        <v>4</v>
      </c>
      <c r="B32651" s="4" t="s">
        <v>5</v>
      </c>
      <c r="C32651" s="4" t="s">
        <v>7</v>
      </c>
      <c r="D32651" s="4" t="s">
        <v>14</v>
      </c>
    </row>
    <row r="32652" spans="1:5">
      <c r="A32652" t="n">
        <v>274494</v>
      </c>
      <c r="B32652" s="30" t="n">
        <v>43</v>
      </c>
      <c r="C32652" s="7" t="n">
        <v>61456</v>
      </c>
      <c r="D32652" s="7" t="n">
        <v>128</v>
      </c>
    </row>
    <row r="32653" spans="1:5">
      <c r="A32653" t="s">
        <v>4</v>
      </c>
      <c r="B32653" s="4" t="s">
        <v>5</v>
      </c>
      <c r="C32653" s="4" t="s">
        <v>7</v>
      </c>
      <c r="D32653" s="4" t="s">
        <v>14</v>
      </c>
    </row>
    <row r="32654" spans="1:5">
      <c r="A32654" t="n">
        <v>274501</v>
      </c>
      <c r="B32654" s="30" t="n">
        <v>43</v>
      </c>
      <c r="C32654" s="7" t="n">
        <v>61456</v>
      </c>
      <c r="D32654" s="7" t="n">
        <v>32</v>
      </c>
    </row>
    <row r="32655" spans="1:5">
      <c r="A32655" t="s">
        <v>4</v>
      </c>
      <c r="B32655" s="4" t="s">
        <v>5</v>
      </c>
      <c r="C32655" s="4" t="s">
        <v>8</v>
      </c>
    </row>
    <row r="32656" spans="1:5">
      <c r="A32656" t="n">
        <v>274508</v>
      </c>
      <c r="B32656" s="53" t="n">
        <v>74</v>
      </c>
      <c r="C32656" s="7" t="n">
        <v>16</v>
      </c>
    </row>
    <row r="32657" spans="1:7">
      <c r="A32657" t="s">
        <v>4</v>
      </c>
      <c r="B32657" s="4" t="s">
        <v>5</v>
      </c>
      <c r="C32657" s="4" t="s">
        <v>7</v>
      </c>
      <c r="D32657" s="4" t="s">
        <v>9</v>
      </c>
      <c r="E32657" s="4" t="s">
        <v>9</v>
      </c>
      <c r="F32657" s="4" t="s">
        <v>9</v>
      </c>
      <c r="G32657" s="4" t="s">
        <v>8</v>
      </c>
      <c r="H32657" s="4" t="s">
        <v>14</v>
      </c>
      <c r="I32657" s="4" t="s">
        <v>13</v>
      </c>
      <c r="J32657" s="4" t="s">
        <v>13</v>
      </c>
      <c r="K32657" s="4" t="s">
        <v>13</v>
      </c>
      <c r="L32657" s="4" t="s">
        <v>13</v>
      </c>
      <c r="M32657" s="4" t="s">
        <v>13</v>
      </c>
      <c r="N32657" s="4" t="s">
        <v>13</v>
      </c>
      <c r="O32657" s="4" t="s">
        <v>13</v>
      </c>
      <c r="P32657" s="4" t="s">
        <v>9</v>
      </c>
      <c r="Q32657" s="4" t="s">
        <v>9</v>
      </c>
      <c r="R32657" s="4" t="s">
        <v>14</v>
      </c>
      <c r="S32657" s="4" t="s">
        <v>8</v>
      </c>
      <c r="T32657" s="4" t="s">
        <v>14</v>
      </c>
      <c r="U32657" s="4" t="s">
        <v>14</v>
      </c>
      <c r="V32657" s="4" t="s">
        <v>7</v>
      </c>
    </row>
    <row r="32658" spans="1:7">
      <c r="A32658" t="n">
        <v>274510</v>
      </c>
      <c r="B32658" s="66" t="n">
        <v>19</v>
      </c>
      <c r="C32658" s="7" t="n">
        <v>7036</v>
      </c>
      <c r="D32658" s="7" t="s">
        <v>360</v>
      </c>
      <c r="E32658" s="7" t="s">
        <v>361</v>
      </c>
      <c r="F32658" s="7" t="s">
        <v>15</v>
      </c>
      <c r="G32658" s="7" t="n">
        <v>0</v>
      </c>
      <c r="H32658" s="7" t="n">
        <v>545</v>
      </c>
      <c r="I32658" s="7" t="n">
        <v>0</v>
      </c>
      <c r="J32658" s="7" t="n">
        <v>0</v>
      </c>
      <c r="K32658" s="7" t="n">
        <v>0</v>
      </c>
      <c r="L32658" s="7" t="n">
        <v>0</v>
      </c>
      <c r="M32658" s="7" t="n">
        <v>1</v>
      </c>
      <c r="N32658" s="7" t="n">
        <v>1.60000002384186</v>
      </c>
      <c r="O32658" s="7" t="n">
        <v>0.0900000035762787</v>
      </c>
      <c r="P32658" s="7" t="s">
        <v>15</v>
      </c>
      <c r="Q32658" s="7" t="s">
        <v>15</v>
      </c>
      <c r="R32658" s="7" t="n">
        <v>-1</v>
      </c>
      <c r="S32658" s="7" t="n">
        <v>0</v>
      </c>
      <c r="T32658" s="7" t="n">
        <v>0</v>
      </c>
      <c r="U32658" s="7" t="n">
        <v>0</v>
      </c>
      <c r="V32658" s="7" t="n">
        <v>0</v>
      </c>
    </row>
    <row r="32659" spans="1:7">
      <c r="A32659" t="s">
        <v>4</v>
      </c>
      <c r="B32659" s="4" t="s">
        <v>5</v>
      </c>
      <c r="C32659" s="4" t="s">
        <v>7</v>
      </c>
      <c r="D32659" s="4" t="s">
        <v>8</v>
      </c>
      <c r="E32659" s="4" t="s">
        <v>8</v>
      </c>
      <c r="F32659" s="4" t="s">
        <v>9</v>
      </c>
    </row>
    <row r="32660" spans="1:7">
      <c r="A32660" t="n">
        <v>274583</v>
      </c>
      <c r="B32660" s="22" t="n">
        <v>20</v>
      </c>
      <c r="C32660" s="7" t="n">
        <v>7036</v>
      </c>
      <c r="D32660" s="7" t="n">
        <v>3</v>
      </c>
      <c r="E32660" s="7" t="n">
        <v>10</v>
      </c>
      <c r="F32660" s="7" t="s">
        <v>96</v>
      </c>
    </row>
    <row r="32661" spans="1:7">
      <c r="A32661" t="s">
        <v>4</v>
      </c>
      <c r="B32661" s="4" t="s">
        <v>5</v>
      </c>
      <c r="C32661" s="4" t="s">
        <v>7</v>
      </c>
    </row>
    <row r="32662" spans="1:7">
      <c r="A32662" t="n">
        <v>274601</v>
      </c>
      <c r="B32662" s="25" t="n">
        <v>16</v>
      </c>
      <c r="C32662" s="7" t="n">
        <v>0</v>
      </c>
    </row>
    <row r="32663" spans="1:7">
      <c r="A32663" t="s">
        <v>4</v>
      </c>
      <c r="B32663" s="4" t="s">
        <v>5</v>
      </c>
      <c r="C32663" s="4" t="s">
        <v>8</v>
      </c>
      <c r="D32663" s="4" t="s">
        <v>8</v>
      </c>
      <c r="E32663" s="4" t="s">
        <v>8</v>
      </c>
      <c r="F32663" s="4" t="s">
        <v>8</v>
      </c>
    </row>
    <row r="32664" spans="1:7">
      <c r="A32664" t="n">
        <v>274604</v>
      </c>
      <c r="B32664" s="11" t="n">
        <v>14</v>
      </c>
      <c r="C32664" s="7" t="n">
        <v>0</v>
      </c>
      <c r="D32664" s="7" t="n">
        <v>0</v>
      </c>
      <c r="E32664" s="7" t="n">
        <v>32</v>
      </c>
      <c r="F32664" s="7" t="n">
        <v>0</v>
      </c>
    </row>
    <row r="32665" spans="1:7">
      <c r="A32665" t="s">
        <v>4</v>
      </c>
      <c r="B32665" s="4" t="s">
        <v>5</v>
      </c>
      <c r="C32665" s="4" t="s">
        <v>13</v>
      </c>
      <c r="D32665" s="4" t="s">
        <v>13</v>
      </c>
      <c r="E32665" s="4" t="s">
        <v>13</v>
      </c>
      <c r="F32665" s="4" t="s">
        <v>13</v>
      </c>
      <c r="G32665" s="4" t="s">
        <v>13</v>
      </c>
      <c r="H32665" s="4" t="s">
        <v>7</v>
      </c>
    </row>
    <row r="32666" spans="1:7">
      <c r="A32666" t="n">
        <v>274609</v>
      </c>
      <c r="B32666" s="67" t="n">
        <v>71</v>
      </c>
      <c r="C32666" s="7" t="n">
        <v>1</v>
      </c>
      <c r="D32666" s="7" t="n">
        <v>1</v>
      </c>
      <c r="E32666" s="7" t="n">
        <v>1</v>
      </c>
      <c r="F32666" s="7" t="n">
        <v>5</v>
      </c>
      <c r="G32666" s="7" t="n">
        <v>1000</v>
      </c>
      <c r="H32666" s="7" t="n">
        <v>0</v>
      </c>
    </row>
    <row r="32667" spans="1:7">
      <c r="A32667" t="s">
        <v>4</v>
      </c>
      <c r="B32667" s="4" t="s">
        <v>5</v>
      </c>
      <c r="C32667" s="4" t="s">
        <v>8</v>
      </c>
    </row>
    <row r="32668" spans="1:7">
      <c r="A32668" t="n">
        <v>274632</v>
      </c>
      <c r="B32668" s="69" t="n">
        <v>116</v>
      </c>
      <c r="C32668" s="7" t="n">
        <v>1</v>
      </c>
    </row>
    <row r="32669" spans="1:7">
      <c r="A32669" t="s">
        <v>4</v>
      </c>
      <c r="B32669" s="4" t="s">
        <v>5</v>
      </c>
      <c r="C32669" s="4" t="s">
        <v>7</v>
      </c>
      <c r="D32669" s="4" t="s">
        <v>13</v>
      </c>
      <c r="E32669" s="4" t="s">
        <v>13</v>
      </c>
      <c r="F32669" s="4" t="s">
        <v>13</v>
      </c>
      <c r="G32669" s="4" t="s">
        <v>13</v>
      </c>
    </row>
    <row r="32670" spans="1:7">
      <c r="A32670" t="n">
        <v>274634</v>
      </c>
      <c r="B32670" s="46" t="n">
        <v>46</v>
      </c>
      <c r="C32670" s="7" t="n">
        <v>7036</v>
      </c>
      <c r="D32670" s="7" t="n">
        <v>0</v>
      </c>
      <c r="E32670" s="7" t="n">
        <v>0</v>
      </c>
      <c r="F32670" s="7" t="n">
        <v>-250</v>
      </c>
      <c r="G32670" s="7" t="n">
        <v>0</v>
      </c>
    </row>
    <row r="32671" spans="1:7">
      <c r="A32671" t="s">
        <v>4</v>
      </c>
      <c r="B32671" s="4" t="s">
        <v>5</v>
      </c>
      <c r="C32671" s="4" t="s">
        <v>7</v>
      </c>
      <c r="D32671" s="4" t="s">
        <v>9</v>
      </c>
      <c r="E32671" s="4" t="s">
        <v>8</v>
      </c>
      <c r="F32671" s="4" t="s">
        <v>8</v>
      </c>
      <c r="G32671" s="4" t="s">
        <v>8</v>
      </c>
      <c r="H32671" s="4" t="s">
        <v>8</v>
      </c>
      <c r="I32671" s="4" t="s">
        <v>8</v>
      </c>
      <c r="J32671" s="4" t="s">
        <v>13</v>
      </c>
      <c r="K32671" s="4" t="s">
        <v>13</v>
      </c>
      <c r="L32671" s="4" t="s">
        <v>13</v>
      </c>
      <c r="M32671" s="4" t="s">
        <v>13</v>
      </c>
      <c r="N32671" s="4" t="s">
        <v>8</v>
      </c>
    </row>
    <row r="32672" spans="1:7">
      <c r="A32672" t="n">
        <v>274653</v>
      </c>
      <c r="B32672" s="68" t="n">
        <v>34</v>
      </c>
      <c r="C32672" s="7" t="n">
        <v>7036</v>
      </c>
      <c r="D32672" s="7" t="s">
        <v>377</v>
      </c>
      <c r="E32672" s="7" t="n">
        <v>1</v>
      </c>
      <c r="F32672" s="7" t="n">
        <v>0</v>
      </c>
      <c r="G32672" s="7" t="n">
        <v>0</v>
      </c>
      <c r="H32672" s="7" t="n">
        <v>0</v>
      </c>
      <c r="I32672" s="7" t="n">
        <v>0</v>
      </c>
      <c r="J32672" s="7" t="n">
        <v>0</v>
      </c>
      <c r="K32672" s="7" t="n">
        <v>-1</v>
      </c>
      <c r="L32672" s="7" t="n">
        <v>-1</v>
      </c>
      <c r="M32672" s="7" t="n">
        <v>-1</v>
      </c>
      <c r="N32672" s="7" t="n">
        <v>0</v>
      </c>
    </row>
    <row r="32673" spans="1:22">
      <c r="A32673" t="s">
        <v>4</v>
      </c>
      <c r="B32673" s="4" t="s">
        <v>5</v>
      </c>
      <c r="C32673" s="4" t="s">
        <v>8</v>
      </c>
      <c r="D32673" s="4" t="s">
        <v>7</v>
      </c>
      <c r="E32673" s="4" t="s">
        <v>7</v>
      </c>
      <c r="F32673" s="4" t="s">
        <v>7</v>
      </c>
      <c r="G32673" s="4" t="s">
        <v>7</v>
      </c>
      <c r="H32673" s="4" t="s">
        <v>7</v>
      </c>
      <c r="I32673" s="4" t="s">
        <v>9</v>
      </c>
      <c r="J32673" s="4" t="s">
        <v>13</v>
      </c>
      <c r="K32673" s="4" t="s">
        <v>13</v>
      </c>
      <c r="L32673" s="4" t="s">
        <v>13</v>
      </c>
      <c r="M32673" s="4" t="s">
        <v>14</v>
      </c>
      <c r="N32673" s="4" t="s">
        <v>14</v>
      </c>
      <c r="O32673" s="4" t="s">
        <v>13</v>
      </c>
      <c r="P32673" s="4" t="s">
        <v>13</v>
      </c>
      <c r="Q32673" s="4" t="s">
        <v>13</v>
      </c>
      <c r="R32673" s="4" t="s">
        <v>13</v>
      </c>
      <c r="S32673" s="4" t="s">
        <v>8</v>
      </c>
    </row>
    <row r="32674" spans="1:22">
      <c r="A32674" t="n">
        <v>274685</v>
      </c>
      <c r="B32674" s="65" t="n">
        <v>39</v>
      </c>
      <c r="C32674" s="7" t="n">
        <v>12</v>
      </c>
      <c r="D32674" s="7" t="n">
        <v>65533</v>
      </c>
      <c r="E32674" s="7" t="n">
        <v>203</v>
      </c>
      <c r="F32674" s="7" t="n">
        <v>0</v>
      </c>
      <c r="G32674" s="7" t="n">
        <v>7036</v>
      </c>
      <c r="H32674" s="7" t="n">
        <v>3</v>
      </c>
      <c r="I32674" s="7" t="s">
        <v>378</v>
      </c>
      <c r="J32674" s="7" t="n">
        <v>0</v>
      </c>
      <c r="K32674" s="7" t="n">
        <v>-5</v>
      </c>
      <c r="L32674" s="7" t="n">
        <v>0</v>
      </c>
      <c r="M32674" s="7" t="n">
        <v>0</v>
      </c>
      <c r="N32674" s="7" t="n">
        <v>0</v>
      </c>
      <c r="O32674" s="7" t="n">
        <v>0</v>
      </c>
      <c r="P32674" s="7" t="n">
        <v>1</v>
      </c>
      <c r="Q32674" s="7" t="n">
        <v>1</v>
      </c>
      <c r="R32674" s="7" t="n">
        <v>1</v>
      </c>
      <c r="S32674" s="7" t="n">
        <v>255</v>
      </c>
    </row>
    <row r="32675" spans="1:22">
      <c r="A32675" t="s">
        <v>4</v>
      </c>
      <c r="B32675" s="4" t="s">
        <v>5</v>
      </c>
      <c r="C32675" s="4" t="s">
        <v>8</v>
      </c>
      <c r="D32675" s="4" t="s">
        <v>7</v>
      </c>
      <c r="E32675" s="4" t="s">
        <v>7</v>
      </c>
      <c r="F32675" s="4" t="s">
        <v>7</v>
      </c>
      <c r="G32675" s="4" t="s">
        <v>7</v>
      </c>
      <c r="H32675" s="4" t="s">
        <v>7</v>
      </c>
      <c r="I32675" s="4" t="s">
        <v>9</v>
      </c>
      <c r="J32675" s="4" t="s">
        <v>13</v>
      </c>
      <c r="K32675" s="4" t="s">
        <v>13</v>
      </c>
      <c r="L32675" s="4" t="s">
        <v>13</v>
      </c>
      <c r="M32675" s="4" t="s">
        <v>14</v>
      </c>
      <c r="N32675" s="4" t="s">
        <v>14</v>
      </c>
      <c r="O32675" s="4" t="s">
        <v>13</v>
      </c>
      <c r="P32675" s="4" t="s">
        <v>13</v>
      </c>
      <c r="Q32675" s="4" t="s">
        <v>13</v>
      </c>
      <c r="R32675" s="4" t="s">
        <v>13</v>
      </c>
      <c r="S32675" s="4" t="s">
        <v>8</v>
      </c>
    </row>
    <row r="32676" spans="1:22">
      <c r="A32676" t="n">
        <v>274746</v>
      </c>
      <c r="B32676" s="65" t="n">
        <v>39</v>
      </c>
      <c r="C32676" s="7" t="n">
        <v>12</v>
      </c>
      <c r="D32676" s="7" t="n">
        <v>65533</v>
      </c>
      <c r="E32676" s="7" t="n">
        <v>204</v>
      </c>
      <c r="F32676" s="7" t="n">
        <v>0</v>
      </c>
      <c r="G32676" s="7" t="n">
        <v>7036</v>
      </c>
      <c r="H32676" s="7" t="n">
        <v>3</v>
      </c>
      <c r="I32676" s="7" t="s">
        <v>379</v>
      </c>
      <c r="J32676" s="7" t="n">
        <v>0</v>
      </c>
      <c r="K32676" s="7" t="n">
        <v>0</v>
      </c>
      <c r="L32676" s="7" t="n">
        <v>0</v>
      </c>
      <c r="M32676" s="7" t="n">
        <v>0</v>
      </c>
      <c r="N32676" s="7" t="n">
        <v>0</v>
      </c>
      <c r="O32676" s="7" t="n">
        <v>0</v>
      </c>
      <c r="P32676" s="7" t="n">
        <v>1</v>
      </c>
      <c r="Q32676" s="7" t="n">
        <v>1</v>
      </c>
      <c r="R32676" s="7" t="n">
        <v>1</v>
      </c>
      <c r="S32676" s="7" t="n">
        <v>255</v>
      </c>
    </row>
    <row r="32677" spans="1:22">
      <c r="A32677" t="s">
        <v>4</v>
      </c>
      <c r="B32677" s="4" t="s">
        <v>5</v>
      </c>
      <c r="C32677" s="4" t="s">
        <v>8</v>
      </c>
      <c r="D32677" s="4" t="s">
        <v>7</v>
      </c>
      <c r="E32677" s="4" t="s">
        <v>7</v>
      </c>
      <c r="F32677" s="4" t="s">
        <v>7</v>
      </c>
      <c r="G32677" s="4" t="s">
        <v>7</v>
      </c>
      <c r="H32677" s="4" t="s">
        <v>7</v>
      </c>
      <c r="I32677" s="4" t="s">
        <v>9</v>
      </c>
      <c r="J32677" s="4" t="s">
        <v>13</v>
      </c>
      <c r="K32677" s="4" t="s">
        <v>13</v>
      </c>
      <c r="L32677" s="4" t="s">
        <v>13</v>
      </c>
      <c r="M32677" s="4" t="s">
        <v>14</v>
      </c>
      <c r="N32677" s="4" t="s">
        <v>14</v>
      </c>
      <c r="O32677" s="4" t="s">
        <v>13</v>
      </c>
      <c r="P32677" s="4" t="s">
        <v>13</v>
      </c>
      <c r="Q32677" s="4" t="s">
        <v>13</v>
      </c>
      <c r="R32677" s="4" t="s">
        <v>13</v>
      </c>
      <c r="S32677" s="4" t="s">
        <v>8</v>
      </c>
    </row>
    <row r="32678" spans="1:22">
      <c r="A32678" t="n">
        <v>274809</v>
      </c>
      <c r="B32678" s="65" t="n">
        <v>39</v>
      </c>
      <c r="C32678" s="7" t="n">
        <v>12</v>
      </c>
      <c r="D32678" s="7" t="n">
        <v>65533</v>
      </c>
      <c r="E32678" s="7" t="n">
        <v>204</v>
      </c>
      <c r="F32678" s="7" t="n">
        <v>0</v>
      </c>
      <c r="G32678" s="7" t="n">
        <v>7036</v>
      </c>
      <c r="H32678" s="7" t="n">
        <v>3</v>
      </c>
      <c r="I32678" s="7" t="s">
        <v>380</v>
      </c>
      <c r="J32678" s="7" t="n">
        <v>0</v>
      </c>
      <c r="K32678" s="7" t="n">
        <v>0</v>
      </c>
      <c r="L32678" s="7" t="n">
        <v>0</v>
      </c>
      <c r="M32678" s="7" t="n">
        <v>0</v>
      </c>
      <c r="N32678" s="7" t="n">
        <v>0</v>
      </c>
      <c r="O32678" s="7" t="n">
        <v>0</v>
      </c>
      <c r="P32678" s="7" t="n">
        <v>1</v>
      </c>
      <c r="Q32678" s="7" t="n">
        <v>1</v>
      </c>
      <c r="R32678" s="7" t="n">
        <v>1</v>
      </c>
      <c r="S32678" s="7" t="n">
        <v>255</v>
      </c>
    </row>
    <row r="32679" spans="1:22">
      <c r="A32679" t="s">
        <v>4</v>
      </c>
      <c r="B32679" s="4" t="s">
        <v>5</v>
      </c>
      <c r="C32679" s="4" t="s">
        <v>8</v>
      </c>
      <c r="D32679" s="4" t="s">
        <v>7</v>
      </c>
      <c r="E32679" s="4" t="s">
        <v>7</v>
      </c>
      <c r="F32679" s="4" t="s">
        <v>7</v>
      </c>
      <c r="G32679" s="4" t="s">
        <v>7</v>
      </c>
      <c r="H32679" s="4" t="s">
        <v>7</v>
      </c>
      <c r="I32679" s="4" t="s">
        <v>9</v>
      </c>
      <c r="J32679" s="4" t="s">
        <v>13</v>
      </c>
      <c r="K32679" s="4" t="s">
        <v>13</v>
      </c>
      <c r="L32679" s="4" t="s">
        <v>13</v>
      </c>
      <c r="M32679" s="4" t="s">
        <v>14</v>
      </c>
      <c r="N32679" s="4" t="s">
        <v>14</v>
      </c>
      <c r="O32679" s="4" t="s">
        <v>13</v>
      </c>
      <c r="P32679" s="4" t="s">
        <v>13</v>
      </c>
      <c r="Q32679" s="4" t="s">
        <v>13</v>
      </c>
      <c r="R32679" s="4" t="s">
        <v>13</v>
      </c>
      <c r="S32679" s="4" t="s">
        <v>8</v>
      </c>
    </row>
    <row r="32680" spans="1:22">
      <c r="A32680" t="n">
        <v>274872</v>
      </c>
      <c r="B32680" s="65" t="n">
        <v>39</v>
      </c>
      <c r="C32680" s="7" t="n">
        <v>12</v>
      </c>
      <c r="D32680" s="7" t="n">
        <v>65533</v>
      </c>
      <c r="E32680" s="7" t="n">
        <v>205</v>
      </c>
      <c r="F32680" s="7" t="n">
        <v>0</v>
      </c>
      <c r="G32680" s="7" t="n">
        <v>7036</v>
      </c>
      <c r="H32680" s="7" t="n">
        <v>3</v>
      </c>
      <c r="I32680" s="7" t="s">
        <v>379</v>
      </c>
      <c r="J32680" s="7" t="n">
        <v>0</v>
      </c>
      <c r="K32680" s="7" t="n">
        <v>0</v>
      </c>
      <c r="L32680" s="7" t="n">
        <v>0</v>
      </c>
      <c r="M32680" s="7" t="n">
        <v>0</v>
      </c>
      <c r="N32680" s="7" t="n">
        <v>0</v>
      </c>
      <c r="O32680" s="7" t="n">
        <v>0</v>
      </c>
      <c r="P32680" s="7" t="n">
        <v>1</v>
      </c>
      <c r="Q32680" s="7" t="n">
        <v>1</v>
      </c>
      <c r="R32680" s="7" t="n">
        <v>1</v>
      </c>
      <c r="S32680" s="7" t="n">
        <v>255</v>
      </c>
    </row>
    <row r="32681" spans="1:22">
      <c r="A32681" t="s">
        <v>4</v>
      </c>
      <c r="B32681" s="4" t="s">
        <v>5</v>
      </c>
      <c r="C32681" s="4" t="s">
        <v>8</v>
      </c>
      <c r="D32681" s="4" t="s">
        <v>7</v>
      </c>
      <c r="E32681" s="4" t="s">
        <v>7</v>
      </c>
      <c r="F32681" s="4" t="s">
        <v>7</v>
      </c>
      <c r="G32681" s="4" t="s">
        <v>7</v>
      </c>
      <c r="H32681" s="4" t="s">
        <v>7</v>
      </c>
      <c r="I32681" s="4" t="s">
        <v>9</v>
      </c>
      <c r="J32681" s="4" t="s">
        <v>13</v>
      </c>
      <c r="K32681" s="4" t="s">
        <v>13</v>
      </c>
      <c r="L32681" s="4" t="s">
        <v>13</v>
      </c>
      <c r="M32681" s="4" t="s">
        <v>14</v>
      </c>
      <c r="N32681" s="4" t="s">
        <v>14</v>
      </c>
      <c r="O32681" s="4" t="s">
        <v>13</v>
      </c>
      <c r="P32681" s="4" t="s">
        <v>13</v>
      </c>
      <c r="Q32681" s="4" t="s">
        <v>13</v>
      </c>
      <c r="R32681" s="4" t="s">
        <v>13</v>
      </c>
      <c r="S32681" s="4" t="s">
        <v>8</v>
      </c>
    </row>
    <row r="32682" spans="1:22">
      <c r="A32682" t="n">
        <v>274935</v>
      </c>
      <c r="B32682" s="65" t="n">
        <v>39</v>
      </c>
      <c r="C32682" s="7" t="n">
        <v>12</v>
      </c>
      <c r="D32682" s="7" t="n">
        <v>65533</v>
      </c>
      <c r="E32682" s="7" t="n">
        <v>205</v>
      </c>
      <c r="F32682" s="7" t="n">
        <v>0</v>
      </c>
      <c r="G32682" s="7" t="n">
        <v>7036</v>
      </c>
      <c r="H32682" s="7" t="n">
        <v>3</v>
      </c>
      <c r="I32682" s="7" t="s">
        <v>380</v>
      </c>
      <c r="J32682" s="7" t="n">
        <v>0</v>
      </c>
      <c r="K32682" s="7" t="n">
        <v>0</v>
      </c>
      <c r="L32682" s="7" t="n">
        <v>0</v>
      </c>
      <c r="M32682" s="7" t="n">
        <v>0</v>
      </c>
      <c r="N32682" s="7" t="n">
        <v>0</v>
      </c>
      <c r="O32682" s="7" t="n">
        <v>0</v>
      </c>
      <c r="P32682" s="7" t="n">
        <v>1</v>
      </c>
      <c r="Q32682" s="7" t="n">
        <v>1</v>
      </c>
      <c r="R32682" s="7" t="n">
        <v>1</v>
      </c>
      <c r="S32682" s="7" t="n">
        <v>255</v>
      </c>
    </row>
    <row r="32683" spans="1:22">
      <c r="A32683" t="s">
        <v>4</v>
      </c>
      <c r="B32683" s="4" t="s">
        <v>5</v>
      </c>
      <c r="C32683" s="4" t="s">
        <v>8</v>
      </c>
      <c r="D32683" s="4" t="s">
        <v>9</v>
      </c>
      <c r="E32683" s="4" t="s">
        <v>7</v>
      </c>
    </row>
    <row r="32684" spans="1:22">
      <c r="A32684" t="n">
        <v>274998</v>
      </c>
      <c r="B32684" s="18" t="n">
        <v>94</v>
      </c>
      <c r="C32684" s="7" t="n">
        <v>1</v>
      </c>
      <c r="D32684" s="7" t="s">
        <v>362</v>
      </c>
      <c r="E32684" s="7" t="n">
        <v>1</v>
      </c>
    </row>
    <row r="32685" spans="1:22">
      <c r="A32685" t="s">
        <v>4</v>
      </c>
      <c r="B32685" s="4" t="s">
        <v>5</v>
      </c>
      <c r="C32685" s="4" t="s">
        <v>8</v>
      </c>
      <c r="D32685" s="4" t="s">
        <v>9</v>
      </c>
      <c r="E32685" s="4" t="s">
        <v>7</v>
      </c>
    </row>
    <row r="32686" spans="1:22">
      <c r="A32686" t="n">
        <v>275006</v>
      </c>
      <c r="B32686" s="18" t="n">
        <v>94</v>
      </c>
      <c r="C32686" s="7" t="n">
        <v>1</v>
      </c>
      <c r="D32686" s="7" t="s">
        <v>362</v>
      </c>
      <c r="E32686" s="7" t="n">
        <v>2</v>
      </c>
    </row>
    <row r="32687" spans="1:22">
      <c r="A32687" t="s">
        <v>4</v>
      </c>
      <c r="B32687" s="4" t="s">
        <v>5</v>
      </c>
      <c r="C32687" s="4" t="s">
        <v>8</v>
      </c>
      <c r="D32687" s="4" t="s">
        <v>9</v>
      </c>
      <c r="E32687" s="4" t="s">
        <v>7</v>
      </c>
    </row>
    <row r="32688" spans="1:22">
      <c r="A32688" t="n">
        <v>275014</v>
      </c>
      <c r="B32688" s="18" t="n">
        <v>94</v>
      </c>
      <c r="C32688" s="7" t="n">
        <v>0</v>
      </c>
      <c r="D32688" s="7" t="s">
        <v>362</v>
      </c>
      <c r="E32688" s="7" t="n">
        <v>4</v>
      </c>
    </row>
    <row r="32689" spans="1:19">
      <c r="A32689" t="s">
        <v>4</v>
      </c>
      <c r="B32689" s="4" t="s">
        <v>5</v>
      </c>
      <c r="C32689" s="4" t="s">
        <v>8</v>
      </c>
      <c r="D32689" s="4" t="s">
        <v>9</v>
      </c>
      <c r="E32689" s="4" t="s">
        <v>7</v>
      </c>
    </row>
    <row r="32690" spans="1:19">
      <c r="A32690" t="n">
        <v>275022</v>
      </c>
      <c r="B32690" s="18" t="n">
        <v>94</v>
      </c>
      <c r="C32690" s="7" t="n">
        <v>1</v>
      </c>
      <c r="D32690" s="7" t="s">
        <v>41</v>
      </c>
      <c r="E32690" s="7" t="n">
        <v>1</v>
      </c>
    </row>
    <row r="32691" spans="1:19">
      <c r="A32691" t="s">
        <v>4</v>
      </c>
      <c r="B32691" s="4" t="s">
        <v>5</v>
      </c>
      <c r="C32691" s="4" t="s">
        <v>8</v>
      </c>
      <c r="D32691" s="4" t="s">
        <v>9</v>
      </c>
      <c r="E32691" s="4" t="s">
        <v>7</v>
      </c>
    </row>
    <row r="32692" spans="1:19">
      <c r="A32692" t="n">
        <v>275035</v>
      </c>
      <c r="B32692" s="18" t="n">
        <v>94</v>
      </c>
      <c r="C32692" s="7" t="n">
        <v>1</v>
      </c>
      <c r="D32692" s="7" t="s">
        <v>41</v>
      </c>
      <c r="E32692" s="7" t="n">
        <v>2</v>
      </c>
    </row>
    <row r="32693" spans="1:19">
      <c r="A32693" t="s">
        <v>4</v>
      </c>
      <c r="B32693" s="4" t="s">
        <v>5</v>
      </c>
      <c r="C32693" s="4" t="s">
        <v>8</v>
      </c>
      <c r="D32693" s="4" t="s">
        <v>9</v>
      </c>
      <c r="E32693" s="4" t="s">
        <v>7</v>
      </c>
    </row>
    <row r="32694" spans="1:19">
      <c r="A32694" t="n">
        <v>275048</v>
      </c>
      <c r="B32694" s="18" t="n">
        <v>94</v>
      </c>
      <c r="C32694" s="7" t="n">
        <v>0</v>
      </c>
      <c r="D32694" s="7" t="s">
        <v>41</v>
      </c>
      <c r="E32694" s="7" t="n">
        <v>4</v>
      </c>
    </row>
    <row r="32695" spans="1:19">
      <c r="A32695" t="s">
        <v>4</v>
      </c>
      <c r="B32695" s="4" t="s">
        <v>5</v>
      </c>
      <c r="C32695" s="4" t="s">
        <v>8</v>
      </c>
      <c r="D32695" s="4" t="s">
        <v>9</v>
      </c>
      <c r="E32695" s="4" t="s">
        <v>7</v>
      </c>
    </row>
    <row r="32696" spans="1:19">
      <c r="A32696" t="n">
        <v>275061</v>
      </c>
      <c r="B32696" s="18" t="n">
        <v>94</v>
      </c>
      <c r="C32696" s="7" t="n">
        <v>1</v>
      </c>
      <c r="D32696" s="7" t="s">
        <v>363</v>
      </c>
      <c r="E32696" s="7" t="n">
        <v>1</v>
      </c>
    </row>
    <row r="32697" spans="1:19">
      <c r="A32697" t="s">
        <v>4</v>
      </c>
      <c r="B32697" s="4" t="s">
        <v>5</v>
      </c>
      <c r="C32697" s="4" t="s">
        <v>8</v>
      </c>
      <c r="D32697" s="4" t="s">
        <v>9</v>
      </c>
      <c r="E32697" s="4" t="s">
        <v>7</v>
      </c>
    </row>
    <row r="32698" spans="1:19">
      <c r="A32698" t="n">
        <v>275072</v>
      </c>
      <c r="B32698" s="18" t="n">
        <v>94</v>
      </c>
      <c r="C32698" s="7" t="n">
        <v>1</v>
      </c>
      <c r="D32698" s="7" t="s">
        <v>363</v>
      </c>
      <c r="E32698" s="7" t="n">
        <v>2</v>
      </c>
    </row>
    <row r="32699" spans="1:19">
      <c r="A32699" t="s">
        <v>4</v>
      </c>
      <c r="B32699" s="4" t="s">
        <v>5</v>
      </c>
      <c r="C32699" s="4" t="s">
        <v>8</v>
      </c>
      <c r="D32699" s="4" t="s">
        <v>9</v>
      </c>
      <c r="E32699" s="4" t="s">
        <v>7</v>
      </c>
    </row>
    <row r="32700" spans="1:19">
      <c r="A32700" t="n">
        <v>275083</v>
      </c>
      <c r="B32700" s="18" t="n">
        <v>94</v>
      </c>
      <c r="C32700" s="7" t="n">
        <v>0</v>
      </c>
      <c r="D32700" s="7" t="s">
        <v>363</v>
      </c>
      <c r="E32700" s="7" t="n">
        <v>4</v>
      </c>
    </row>
    <row r="32701" spans="1:19">
      <c r="A32701" t="s">
        <v>4</v>
      </c>
      <c r="B32701" s="4" t="s">
        <v>5</v>
      </c>
      <c r="C32701" s="4" t="s">
        <v>8</v>
      </c>
      <c r="D32701" s="4" t="s">
        <v>9</v>
      </c>
      <c r="E32701" s="4" t="s">
        <v>7</v>
      </c>
    </row>
    <row r="32702" spans="1:19">
      <c r="A32702" t="n">
        <v>275094</v>
      </c>
      <c r="B32702" s="18" t="n">
        <v>94</v>
      </c>
      <c r="C32702" s="7" t="n">
        <v>1</v>
      </c>
      <c r="D32702" s="7" t="s">
        <v>364</v>
      </c>
      <c r="E32702" s="7" t="n">
        <v>1</v>
      </c>
    </row>
    <row r="32703" spans="1:19">
      <c r="A32703" t="s">
        <v>4</v>
      </c>
      <c r="B32703" s="4" t="s">
        <v>5</v>
      </c>
      <c r="C32703" s="4" t="s">
        <v>8</v>
      </c>
      <c r="D32703" s="4" t="s">
        <v>9</v>
      </c>
      <c r="E32703" s="4" t="s">
        <v>7</v>
      </c>
    </row>
    <row r="32704" spans="1:19">
      <c r="A32704" t="n">
        <v>275104</v>
      </c>
      <c r="B32704" s="18" t="n">
        <v>94</v>
      </c>
      <c r="C32704" s="7" t="n">
        <v>1</v>
      </c>
      <c r="D32704" s="7" t="s">
        <v>364</v>
      </c>
      <c r="E32704" s="7" t="n">
        <v>2</v>
      </c>
    </row>
    <row r="32705" spans="1:5">
      <c r="A32705" t="s">
        <v>4</v>
      </c>
      <c r="B32705" s="4" t="s">
        <v>5</v>
      </c>
      <c r="C32705" s="4" t="s">
        <v>8</v>
      </c>
      <c r="D32705" s="4" t="s">
        <v>9</v>
      </c>
      <c r="E32705" s="4" t="s">
        <v>7</v>
      </c>
    </row>
    <row r="32706" spans="1:5">
      <c r="A32706" t="n">
        <v>275114</v>
      </c>
      <c r="B32706" s="18" t="n">
        <v>94</v>
      </c>
      <c r="C32706" s="7" t="n">
        <v>0</v>
      </c>
      <c r="D32706" s="7" t="s">
        <v>364</v>
      </c>
      <c r="E32706" s="7" t="n">
        <v>4</v>
      </c>
    </row>
    <row r="32707" spans="1:5">
      <c r="A32707" t="s">
        <v>4</v>
      </c>
      <c r="B32707" s="4" t="s">
        <v>5</v>
      </c>
      <c r="C32707" s="4" t="s">
        <v>8</v>
      </c>
      <c r="D32707" s="4" t="s">
        <v>9</v>
      </c>
      <c r="E32707" s="4" t="s">
        <v>7</v>
      </c>
    </row>
    <row r="32708" spans="1:5">
      <c r="A32708" t="n">
        <v>275124</v>
      </c>
      <c r="B32708" s="18" t="n">
        <v>94</v>
      </c>
      <c r="C32708" s="7" t="n">
        <v>1</v>
      </c>
      <c r="D32708" s="7" t="s">
        <v>365</v>
      </c>
      <c r="E32708" s="7" t="n">
        <v>1</v>
      </c>
    </row>
    <row r="32709" spans="1:5">
      <c r="A32709" t="s">
        <v>4</v>
      </c>
      <c r="B32709" s="4" t="s">
        <v>5</v>
      </c>
      <c r="C32709" s="4" t="s">
        <v>8</v>
      </c>
      <c r="D32709" s="4" t="s">
        <v>9</v>
      </c>
      <c r="E32709" s="4" t="s">
        <v>7</v>
      </c>
    </row>
    <row r="32710" spans="1:5">
      <c r="A32710" t="n">
        <v>275134</v>
      </c>
      <c r="B32710" s="18" t="n">
        <v>94</v>
      </c>
      <c r="C32710" s="7" t="n">
        <v>1</v>
      </c>
      <c r="D32710" s="7" t="s">
        <v>365</v>
      </c>
      <c r="E32710" s="7" t="n">
        <v>2</v>
      </c>
    </row>
    <row r="32711" spans="1:5">
      <c r="A32711" t="s">
        <v>4</v>
      </c>
      <c r="B32711" s="4" t="s">
        <v>5</v>
      </c>
      <c r="C32711" s="4" t="s">
        <v>8</v>
      </c>
      <c r="D32711" s="4" t="s">
        <v>9</v>
      </c>
      <c r="E32711" s="4" t="s">
        <v>7</v>
      </c>
    </row>
    <row r="32712" spans="1:5">
      <c r="A32712" t="n">
        <v>275144</v>
      </c>
      <c r="B32712" s="18" t="n">
        <v>94</v>
      </c>
      <c r="C32712" s="7" t="n">
        <v>0</v>
      </c>
      <c r="D32712" s="7" t="s">
        <v>365</v>
      </c>
      <c r="E32712" s="7" t="n">
        <v>4</v>
      </c>
    </row>
    <row r="32713" spans="1:5">
      <c r="A32713" t="s">
        <v>4</v>
      </c>
      <c r="B32713" s="4" t="s">
        <v>5</v>
      </c>
      <c r="C32713" s="4" t="s">
        <v>8</v>
      </c>
      <c r="D32713" s="4" t="s">
        <v>9</v>
      </c>
      <c r="E32713" s="4" t="s">
        <v>7</v>
      </c>
    </row>
    <row r="32714" spans="1:5">
      <c r="A32714" t="n">
        <v>275154</v>
      </c>
      <c r="B32714" s="18" t="n">
        <v>94</v>
      </c>
      <c r="C32714" s="7" t="n">
        <v>1</v>
      </c>
      <c r="D32714" s="7" t="s">
        <v>366</v>
      </c>
      <c r="E32714" s="7" t="n">
        <v>1</v>
      </c>
    </row>
    <row r="32715" spans="1:5">
      <c r="A32715" t="s">
        <v>4</v>
      </c>
      <c r="B32715" s="4" t="s">
        <v>5</v>
      </c>
      <c r="C32715" s="4" t="s">
        <v>8</v>
      </c>
      <c r="D32715" s="4" t="s">
        <v>9</v>
      </c>
      <c r="E32715" s="4" t="s">
        <v>7</v>
      </c>
    </row>
    <row r="32716" spans="1:5">
      <c r="A32716" t="n">
        <v>275164</v>
      </c>
      <c r="B32716" s="18" t="n">
        <v>94</v>
      </c>
      <c r="C32716" s="7" t="n">
        <v>1</v>
      </c>
      <c r="D32716" s="7" t="s">
        <v>366</v>
      </c>
      <c r="E32716" s="7" t="n">
        <v>2</v>
      </c>
    </row>
    <row r="32717" spans="1:5">
      <c r="A32717" t="s">
        <v>4</v>
      </c>
      <c r="B32717" s="4" t="s">
        <v>5</v>
      </c>
      <c r="C32717" s="4" t="s">
        <v>8</v>
      </c>
      <c r="D32717" s="4" t="s">
        <v>9</v>
      </c>
      <c r="E32717" s="4" t="s">
        <v>7</v>
      </c>
    </row>
    <row r="32718" spans="1:5">
      <c r="A32718" t="n">
        <v>275174</v>
      </c>
      <c r="B32718" s="18" t="n">
        <v>94</v>
      </c>
      <c r="C32718" s="7" t="n">
        <v>0</v>
      </c>
      <c r="D32718" s="7" t="s">
        <v>366</v>
      </c>
      <c r="E32718" s="7" t="n">
        <v>4</v>
      </c>
    </row>
    <row r="32719" spans="1:5">
      <c r="A32719" t="s">
        <v>4</v>
      </c>
      <c r="B32719" s="4" t="s">
        <v>5</v>
      </c>
      <c r="C32719" s="4" t="s">
        <v>8</v>
      </c>
      <c r="D32719" s="4" t="s">
        <v>9</v>
      </c>
      <c r="E32719" s="4" t="s">
        <v>7</v>
      </c>
    </row>
    <row r="32720" spans="1:5">
      <c r="A32720" t="n">
        <v>275184</v>
      </c>
      <c r="B32720" s="18" t="n">
        <v>94</v>
      </c>
      <c r="C32720" s="7" t="n">
        <v>1</v>
      </c>
      <c r="D32720" s="7" t="s">
        <v>367</v>
      </c>
      <c r="E32720" s="7" t="n">
        <v>1</v>
      </c>
    </row>
    <row r="32721" spans="1:5">
      <c r="A32721" t="s">
        <v>4</v>
      </c>
      <c r="B32721" s="4" t="s">
        <v>5</v>
      </c>
      <c r="C32721" s="4" t="s">
        <v>8</v>
      </c>
      <c r="D32721" s="4" t="s">
        <v>9</v>
      </c>
      <c r="E32721" s="4" t="s">
        <v>7</v>
      </c>
    </row>
    <row r="32722" spans="1:5">
      <c r="A32722" t="n">
        <v>275194</v>
      </c>
      <c r="B32722" s="18" t="n">
        <v>94</v>
      </c>
      <c r="C32722" s="7" t="n">
        <v>1</v>
      </c>
      <c r="D32722" s="7" t="s">
        <v>367</v>
      </c>
      <c r="E32722" s="7" t="n">
        <v>2</v>
      </c>
    </row>
    <row r="32723" spans="1:5">
      <c r="A32723" t="s">
        <v>4</v>
      </c>
      <c r="B32723" s="4" t="s">
        <v>5</v>
      </c>
      <c r="C32723" s="4" t="s">
        <v>8</v>
      </c>
      <c r="D32723" s="4" t="s">
        <v>9</v>
      </c>
      <c r="E32723" s="4" t="s">
        <v>7</v>
      </c>
    </row>
    <row r="32724" spans="1:5">
      <c r="A32724" t="n">
        <v>275204</v>
      </c>
      <c r="B32724" s="18" t="n">
        <v>94</v>
      </c>
      <c r="C32724" s="7" t="n">
        <v>0</v>
      </c>
      <c r="D32724" s="7" t="s">
        <v>367</v>
      </c>
      <c r="E32724" s="7" t="n">
        <v>4</v>
      </c>
    </row>
    <row r="32725" spans="1:5">
      <c r="A32725" t="s">
        <v>4</v>
      </c>
      <c r="B32725" s="4" t="s">
        <v>5</v>
      </c>
      <c r="C32725" s="4" t="s">
        <v>8</v>
      </c>
      <c r="D32725" s="4" t="s">
        <v>9</v>
      </c>
      <c r="E32725" s="4" t="s">
        <v>7</v>
      </c>
    </row>
    <row r="32726" spans="1:5">
      <c r="A32726" t="n">
        <v>275214</v>
      </c>
      <c r="B32726" s="18" t="n">
        <v>94</v>
      </c>
      <c r="C32726" s="7" t="n">
        <v>1</v>
      </c>
      <c r="D32726" s="7" t="s">
        <v>368</v>
      </c>
      <c r="E32726" s="7" t="n">
        <v>1</v>
      </c>
    </row>
    <row r="32727" spans="1:5">
      <c r="A32727" t="s">
        <v>4</v>
      </c>
      <c r="B32727" s="4" t="s">
        <v>5</v>
      </c>
      <c r="C32727" s="4" t="s">
        <v>8</v>
      </c>
      <c r="D32727" s="4" t="s">
        <v>9</v>
      </c>
      <c r="E32727" s="4" t="s">
        <v>7</v>
      </c>
    </row>
    <row r="32728" spans="1:5">
      <c r="A32728" t="n">
        <v>275224</v>
      </c>
      <c r="B32728" s="18" t="n">
        <v>94</v>
      </c>
      <c r="C32728" s="7" t="n">
        <v>1</v>
      </c>
      <c r="D32728" s="7" t="s">
        <v>368</v>
      </c>
      <c r="E32728" s="7" t="n">
        <v>2</v>
      </c>
    </row>
    <row r="32729" spans="1:5">
      <c r="A32729" t="s">
        <v>4</v>
      </c>
      <c r="B32729" s="4" t="s">
        <v>5</v>
      </c>
      <c r="C32729" s="4" t="s">
        <v>8</v>
      </c>
      <c r="D32729" s="4" t="s">
        <v>9</v>
      </c>
      <c r="E32729" s="4" t="s">
        <v>7</v>
      </c>
    </row>
    <row r="32730" spans="1:5">
      <c r="A32730" t="n">
        <v>275234</v>
      </c>
      <c r="B32730" s="18" t="n">
        <v>94</v>
      </c>
      <c r="C32730" s="7" t="n">
        <v>0</v>
      </c>
      <c r="D32730" s="7" t="s">
        <v>368</v>
      </c>
      <c r="E32730" s="7" t="n">
        <v>4</v>
      </c>
    </row>
    <row r="32731" spans="1:5">
      <c r="A32731" t="s">
        <v>4</v>
      </c>
      <c r="B32731" s="4" t="s">
        <v>5</v>
      </c>
      <c r="C32731" s="4" t="s">
        <v>8</v>
      </c>
      <c r="D32731" s="4" t="s">
        <v>9</v>
      </c>
      <c r="E32731" s="4" t="s">
        <v>7</v>
      </c>
    </row>
    <row r="32732" spans="1:5">
      <c r="A32732" t="n">
        <v>275244</v>
      </c>
      <c r="B32732" s="18" t="n">
        <v>94</v>
      </c>
      <c r="C32732" s="7" t="n">
        <v>1</v>
      </c>
      <c r="D32732" s="7" t="s">
        <v>369</v>
      </c>
      <c r="E32732" s="7" t="n">
        <v>1</v>
      </c>
    </row>
    <row r="32733" spans="1:5">
      <c r="A32733" t="s">
        <v>4</v>
      </c>
      <c r="B32733" s="4" t="s">
        <v>5</v>
      </c>
      <c r="C32733" s="4" t="s">
        <v>8</v>
      </c>
      <c r="D32733" s="4" t="s">
        <v>9</v>
      </c>
      <c r="E32733" s="4" t="s">
        <v>7</v>
      </c>
    </row>
    <row r="32734" spans="1:5">
      <c r="A32734" t="n">
        <v>275254</v>
      </c>
      <c r="B32734" s="18" t="n">
        <v>94</v>
      </c>
      <c r="C32734" s="7" t="n">
        <v>1</v>
      </c>
      <c r="D32734" s="7" t="s">
        <v>369</v>
      </c>
      <c r="E32734" s="7" t="n">
        <v>2</v>
      </c>
    </row>
    <row r="32735" spans="1:5">
      <c r="A32735" t="s">
        <v>4</v>
      </c>
      <c r="B32735" s="4" t="s">
        <v>5</v>
      </c>
      <c r="C32735" s="4" t="s">
        <v>8</v>
      </c>
      <c r="D32735" s="4" t="s">
        <v>9</v>
      </c>
      <c r="E32735" s="4" t="s">
        <v>7</v>
      </c>
    </row>
    <row r="32736" spans="1:5">
      <c r="A32736" t="n">
        <v>275264</v>
      </c>
      <c r="B32736" s="18" t="n">
        <v>94</v>
      </c>
      <c r="C32736" s="7" t="n">
        <v>0</v>
      </c>
      <c r="D32736" s="7" t="s">
        <v>369</v>
      </c>
      <c r="E32736" s="7" t="n">
        <v>4</v>
      </c>
    </row>
    <row r="32737" spans="1:5">
      <c r="A32737" t="s">
        <v>4</v>
      </c>
      <c r="B32737" s="4" t="s">
        <v>5</v>
      </c>
      <c r="C32737" s="4" t="s">
        <v>8</v>
      </c>
      <c r="D32737" s="4" t="s">
        <v>9</v>
      </c>
      <c r="E32737" s="4" t="s">
        <v>7</v>
      </c>
    </row>
    <row r="32738" spans="1:5">
      <c r="A32738" t="n">
        <v>275274</v>
      </c>
      <c r="B32738" s="18" t="n">
        <v>94</v>
      </c>
      <c r="C32738" s="7" t="n">
        <v>1</v>
      </c>
      <c r="D32738" s="7" t="s">
        <v>370</v>
      </c>
      <c r="E32738" s="7" t="n">
        <v>1</v>
      </c>
    </row>
    <row r="32739" spans="1:5">
      <c r="A32739" t="s">
        <v>4</v>
      </c>
      <c r="B32739" s="4" t="s">
        <v>5</v>
      </c>
      <c r="C32739" s="4" t="s">
        <v>8</v>
      </c>
      <c r="D32739" s="4" t="s">
        <v>9</v>
      </c>
      <c r="E32739" s="4" t="s">
        <v>7</v>
      </c>
    </row>
    <row r="32740" spans="1:5">
      <c r="A32740" t="n">
        <v>275284</v>
      </c>
      <c r="B32740" s="18" t="n">
        <v>94</v>
      </c>
      <c r="C32740" s="7" t="n">
        <v>1</v>
      </c>
      <c r="D32740" s="7" t="s">
        <v>370</v>
      </c>
      <c r="E32740" s="7" t="n">
        <v>2</v>
      </c>
    </row>
    <row r="32741" spans="1:5">
      <c r="A32741" t="s">
        <v>4</v>
      </c>
      <c r="B32741" s="4" t="s">
        <v>5</v>
      </c>
      <c r="C32741" s="4" t="s">
        <v>8</v>
      </c>
      <c r="D32741" s="4" t="s">
        <v>9</v>
      </c>
      <c r="E32741" s="4" t="s">
        <v>7</v>
      </c>
    </row>
    <row r="32742" spans="1:5">
      <c r="A32742" t="n">
        <v>275294</v>
      </c>
      <c r="B32742" s="18" t="n">
        <v>94</v>
      </c>
      <c r="C32742" s="7" t="n">
        <v>0</v>
      </c>
      <c r="D32742" s="7" t="s">
        <v>370</v>
      </c>
      <c r="E32742" s="7" t="n">
        <v>4</v>
      </c>
    </row>
    <row r="32743" spans="1:5">
      <c r="A32743" t="s">
        <v>4</v>
      </c>
      <c r="B32743" s="4" t="s">
        <v>5</v>
      </c>
      <c r="C32743" s="4" t="s">
        <v>8</v>
      </c>
      <c r="D32743" s="4" t="s">
        <v>9</v>
      </c>
      <c r="E32743" s="4" t="s">
        <v>7</v>
      </c>
    </row>
    <row r="32744" spans="1:5">
      <c r="A32744" t="n">
        <v>275304</v>
      </c>
      <c r="B32744" s="18" t="n">
        <v>94</v>
      </c>
      <c r="C32744" s="7" t="n">
        <v>1</v>
      </c>
      <c r="D32744" s="7" t="s">
        <v>371</v>
      </c>
      <c r="E32744" s="7" t="n">
        <v>1</v>
      </c>
    </row>
    <row r="32745" spans="1:5">
      <c r="A32745" t="s">
        <v>4</v>
      </c>
      <c r="B32745" s="4" t="s">
        <v>5</v>
      </c>
      <c r="C32745" s="4" t="s">
        <v>8</v>
      </c>
      <c r="D32745" s="4" t="s">
        <v>9</v>
      </c>
      <c r="E32745" s="4" t="s">
        <v>7</v>
      </c>
    </row>
    <row r="32746" spans="1:5">
      <c r="A32746" t="n">
        <v>275314</v>
      </c>
      <c r="B32746" s="18" t="n">
        <v>94</v>
      </c>
      <c r="C32746" s="7" t="n">
        <v>1</v>
      </c>
      <c r="D32746" s="7" t="s">
        <v>371</v>
      </c>
      <c r="E32746" s="7" t="n">
        <v>2</v>
      </c>
    </row>
    <row r="32747" spans="1:5">
      <c r="A32747" t="s">
        <v>4</v>
      </c>
      <c r="B32747" s="4" t="s">
        <v>5</v>
      </c>
      <c r="C32747" s="4" t="s">
        <v>8</v>
      </c>
      <c r="D32747" s="4" t="s">
        <v>9</v>
      </c>
      <c r="E32747" s="4" t="s">
        <v>7</v>
      </c>
    </row>
    <row r="32748" spans="1:5">
      <c r="A32748" t="n">
        <v>275324</v>
      </c>
      <c r="B32748" s="18" t="n">
        <v>94</v>
      </c>
      <c r="C32748" s="7" t="n">
        <v>0</v>
      </c>
      <c r="D32748" s="7" t="s">
        <v>371</v>
      </c>
      <c r="E32748" s="7" t="n">
        <v>4</v>
      </c>
    </row>
    <row r="32749" spans="1:5">
      <c r="A32749" t="s">
        <v>4</v>
      </c>
      <c r="B32749" s="4" t="s">
        <v>5</v>
      </c>
      <c r="C32749" s="4" t="s">
        <v>8</v>
      </c>
      <c r="D32749" s="4" t="s">
        <v>9</v>
      </c>
      <c r="E32749" s="4" t="s">
        <v>7</v>
      </c>
    </row>
    <row r="32750" spans="1:5">
      <c r="A32750" t="n">
        <v>275334</v>
      </c>
      <c r="B32750" s="18" t="n">
        <v>94</v>
      </c>
      <c r="C32750" s="7" t="n">
        <v>1</v>
      </c>
      <c r="D32750" s="7" t="s">
        <v>372</v>
      </c>
      <c r="E32750" s="7" t="n">
        <v>1</v>
      </c>
    </row>
    <row r="32751" spans="1:5">
      <c r="A32751" t="s">
        <v>4</v>
      </c>
      <c r="B32751" s="4" t="s">
        <v>5</v>
      </c>
      <c r="C32751" s="4" t="s">
        <v>8</v>
      </c>
      <c r="D32751" s="4" t="s">
        <v>9</v>
      </c>
      <c r="E32751" s="4" t="s">
        <v>7</v>
      </c>
    </row>
    <row r="32752" spans="1:5">
      <c r="A32752" t="n">
        <v>275344</v>
      </c>
      <c r="B32752" s="18" t="n">
        <v>94</v>
      </c>
      <c r="C32752" s="7" t="n">
        <v>1</v>
      </c>
      <c r="D32752" s="7" t="s">
        <v>372</v>
      </c>
      <c r="E32752" s="7" t="n">
        <v>2</v>
      </c>
    </row>
    <row r="32753" spans="1:5">
      <c r="A32753" t="s">
        <v>4</v>
      </c>
      <c r="B32753" s="4" t="s">
        <v>5</v>
      </c>
      <c r="C32753" s="4" t="s">
        <v>8</v>
      </c>
      <c r="D32753" s="4" t="s">
        <v>9</v>
      </c>
      <c r="E32753" s="4" t="s">
        <v>7</v>
      </c>
    </row>
    <row r="32754" spans="1:5">
      <c r="A32754" t="n">
        <v>275354</v>
      </c>
      <c r="B32754" s="18" t="n">
        <v>94</v>
      </c>
      <c r="C32754" s="7" t="n">
        <v>0</v>
      </c>
      <c r="D32754" s="7" t="s">
        <v>372</v>
      </c>
      <c r="E32754" s="7" t="n">
        <v>4</v>
      </c>
    </row>
    <row r="32755" spans="1:5">
      <c r="A32755" t="s">
        <v>4</v>
      </c>
      <c r="B32755" s="4" t="s">
        <v>5</v>
      </c>
      <c r="C32755" s="4" t="s">
        <v>8</v>
      </c>
      <c r="D32755" s="4" t="s">
        <v>9</v>
      </c>
      <c r="E32755" s="4" t="s">
        <v>7</v>
      </c>
    </row>
    <row r="32756" spans="1:5">
      <c r="A32756" t="n">
        <v>275364</v>
      </c>
      <c r="B32756" s="18" t="n">
        <v>94</v>
      </c>
      <c r="C32756" s="7" t="n">
        <v>1</v>
      </c>
      <c r="D32756" s="7" t="s">
        <v>373</v>
      </c>
      <c r="E32756" s="7" t="n">
        <v>1</v>
      </c>
    </row>
    <row r="32757" spans="1:5">
      <c r="A32757" t="s">
        <v>4</v>
      </c>
      <c r="B32757" s="4" t="s">
        <v>5</v>
      </c>
      <c r="C32757" s="4" t="s">
        <v>8</v>
      </c>
      <c r="D32757" s="4" t="s">
        <v>9</v>
      </c>
      <c r="E32757" s="4" t="s">
        <v>7</v>
      </c>
    </row>
    <row r="32758" spans="1:5">
      <c r="A32758" t="n">
        <v>275374</v>
      </c>
      <c r="B32758" s="18" t="n">
        <v>94</v>
      </c>
      <c r="C32758" s="7" t="n">
        <v>1</v>
      </c>
      <c r="D32758" s="7" t="s">
        <v>373</v>
      </c>
      <c r="E32758" s="7" t="n">
        <v>2</v>
      </c>
    </row>
    <row r="32759" spans="1:5">
      <c r="A32759" t="s">
        <v>4</v>
      </c>
      <c r="B32759" s="4" t="s">
        <v>5</v>
      </c>
      <c r="C32759" s="4" t="s">
        <v>8</v>
      </c>
      <c r="D32759" s="4" t="s">
        <v>9</v>
      </c>
      <c r="E32759" s="4" t="s">
        <v>7</v>
      </c>
    </row>
    <row r="32760" spans="1:5">
      <c r="A32760" t="n">
        <v>275384</v>
      </c>
      <c r="B32760" s="18" t="n">
        <v>94</v>
      </c>
      <c r="C32760" s="7" t="n">
        <v>0</v>
      </c>
      <c r="D32760" s="7" t="s">
        <v>373</v>
      </c>
      <c r="E32760" s="7" t="n">
        <v>4</v>
      </c>
    </row>
    <row r="32761" spans="1:5">
      <c r="A32761" t="s">
        <v>4</v>
      </c>
      <c r="B32761" s="4" t="s">
        <v>5</v>
      </c>
      <c r="C32761" s="4" t="s">
        <v>8</v>
      </c>
      <c r="D32761" s="4" t="s">
        <v>9</v>
      </c>
      <c r="E32761" s="4" t="s">
        <v>7</v>
      </c>
    </row>
    <row r="32762" spans="1:5">
      <c r="A32762" t="n">
        <v>275394</v>
      </c>
      <c r="B32762" s="18" t="n">
        <v>94</v>
      </c>
      <c r="C32762" s="7" t="n">
        <v>1</v>
      </c>
      <c r="D32762" s="7" t="s">
        <v>53</v>
      </c>
      <c r="E32762" s="7" t="n">
        <v>1</v>
      </c>
    </row>
    <row r="32763" spans="1:5">
      <c r="A32763" t="s">
        <v>4</v>
      </c>
      <c r="B32763" s="4" t="s">
        <v>5</v>
      </c>
      <c r="C32763" s="4" t="s">
        <v>8</v>
      </c>
      <c r="D32763" s="4" t="s">
        <v>9</v>
      </c>
      <c r="E32763" s="4" t="s">
        <v>7</v>
      </c>
    </row>
    <row r="32764" spans="1:5">
      <c r="A32764" t="n">
        <v>275406</v>
      </c>
      <c r="B32764" s="18" t="n">
        <v>94</v>
      </c>
      <c r="C32764" s="7" t="n">
        <v>1</v>
      </c>
      <c r="D32764" s="7" t="s">
        <v>53</v>
      </c>
      <c r="E32764" s="7" t="n">
        <v>2</v>
      </c>
    </row>
    <row r="32765" spans="1:5">
      <c r="A32765" t="s">
        <v>4</v>
      </c>
      <c r="B32765" s="4" t="s">
        <v>5</v>
      </c>
      <c r="C32765" s="4" t="s">
        <v>8</v>
      </c>
      <c r="D32765" s="4" t="s">
        <v>9</v>
      </c>
      <c r="E32765" s="4" t="s">
        <v>7</v>
      </c>
    </row>
    <row r="32766" spans="1:5">
      <c r="A32766" t="n">
        <v>275418</v>
      </c>
      <c r="B32766" s="18" t="n">
        <v>94</v>
      </c>
      <c r="C32766" s="7" t="n">
        <v>0</v>
      </c>
      <c r="D32766" s="7" t="s">
        <v>53</v>
      </c>
      <c r="E32766" s="7" t="n">
        <v>4</v>
      </c>
    </row>
    <row r="32767" spans="1:5">
      <c r="A32767" t="s">
        <v>4</v>
      </c>
      <c r="B32767" s="4" t="s">
        <v>5</v>
      </c>
      <c r="C32767" s="4" t="s">
        <v>8</v>
      </c>
      <c r="D32767" s="4" t="s">
        <v>9</v>
      </c>
      <c r="E32767" s="4" t="s">
        <v>7</v>
      </c>
    </row>
    <row r="32768" spans="1:5">
      <c r="A32768" t="n">
        <v>275430</v>
      </c>
      <c r="B32768" s="18" t="n">
        <v>94</v>
      </c>
      <c r="C32768" s="7" t="n">
        <v>1</v>
      </c>
      <c r="D32768" s="7" t="s">
        <v>19</v>
      </c>
      <c r="E32768" s="7" t="n">
        <v>1</v>
      </c>
    </row>
    <row r="32769" spans="1:5">
      <c r="A32769" t="s">
        <v>4</v>
      </c>
      <c r="B32769" s="4" t="s">
        <v>5</v>
      </c>
      <c r="C32769" s="4" t="s">
        <v>8</v>
      </c>
      <c r="D32769" s="4" t="s">
        <v>9</v>
      </c>
      <c r="E32769" s="4" t="s">
        <v>7</v>
      </c>
    </row>
    <row r="32770" spans="1:5">
      <c r="A32770" t="n">
        <v>275443</v>
      </c>
      <c r="B32770" s="18" t="n">
        <v>94</v>
      </c>
      <c r="C32770" s="7" t="n">
        <v>1</v>
      </c>
      <c r="D32770" s="7" t="s">
        <v>19</v>
      </c>
      <c r="E32770" s="7" t="n">
        <v>2</v>
      </c>
    </row>
    <row r="32771" spans="1:5">
      <c r="A32771" t="s">
        <v>4</v>
      </c>
      <c r="B32771" s="4" t="s">
        <v>5</v>
      </c>
      <c r="C32771" s="4" t="s">
        <v>8</v>
      </c>
      <c r="D32771" s="4" t="s">
        <v>9</v>
      </c>
      <c r="E32771" s="4" t="s">
        <v>7</v>
      </c>
    </row>
    <row r="32772" spans="1:5">
      <c r="A32772" t="n">
        <v>275456</v>
      </c>
      <c r="B32772" s="18" t="n">
        <v>94</v>
      </c>
      <c r="C32772" s="7" t="n">
        <v>0</v>
      </c>
      <c r="D32772" s="7" t="s">
        <v>19</v>
      </c>
      <c r="E32772" s="7" t="n">
        <v>4</v>
      </c>
    </row>
    <row r="32773" spans="1:5">
      <c r="A32773" t="s">
        <v>4</v>
      </c>
      <c r="B32773" s="4" t="s">
        <v>5</v>
      </c>
      <c r="C32773" s="4" t="s">
        <v>8</v>
      </c>
      <c r="D32773" s="4" t="s">
        <v>9</v>
      </c>
      <c r="E32773" s="4" t="s">
        <v>7</v>
      </c>
    </row>
    <row r="32774" spans="1:5">
      <c r="A32774" t="n">
        <v>275469</v>
      </c>
      <c r="B32774" s="18" t="n">
        <v>94</v>
      </c>
      <c r="C32774" s="7" t="n">
        <v>1</v>
      </c>
      <c r="D32774" s="7" t="s">
        <v>20</v>
      </c>
      <c r="E32774" s="7" t="n">
        <v>1</v>
      </c>
    </row>
    <row r="32775" spans="1:5">
      <c r="A32775" t="s">
        <v>4</v>
      </c>
      <c r="B32775" s="4" t="s">
        <v>5</v>
      </c>
      <c r="C32775" s="4" t="s">
        <v>8</v>
      </c>
      <c r="D32775" s="4" t="s">
        <v>9</v>
      </c>
      <c r="E32775" s="4" t="s">
        <v>7</v>
      </c>
    </row>
    <row r="32776" spans="1:5">
      <c r="A32776" t="n">
        <v>275482</v>
      </c>
      <c r="B32776" s="18" t="n">
        <v>94</v>
      </c>
      <c r="C32776" s="7" t="n">
        <v>1</v>
      </c>
      <c r="D32776" s="7" t="s">
        <v>20</v>
      </c>
      <c r="E32776" s="7" t="n">
        <v>2</v>
      </c>
    </row>
    <row r="32777" spans="1:5">
      <c r="A32777" t="s">
        <v>4</v>
      </c>
      <c r="B32777" s="4" t="s">
        <v>5</v>
      </c>
      <c r="C32777" s="4" t="s">
        <v>8</v>
      </c>
      <c r="D32777" s="4" t="s">
        <v>9</v>
      </c>
      <c r="E32777" s="4" t="s">
        <v>7</v>
      </c>
    </row>
    <row r="32778" spans="1:5">
      <c r="A32778" t="n">
        <v>275495</v>
      </c>
      <c r="B32778" s="18" t="n">
        <v>94</v>
      </c>
      <c r="C32778" s="7" t="n">
        <v>0</v>
      </c>
      <c r="D32778" s="7" t="s">
        <v>20</v>
      </c>
      <c r="E32778" s="7" t="n">
        <v>4</v>
      </c>
    </row>
    <row r="32779" spans="1:5">
      <c r="A32779" t="s">
        <v>4</v>
      </c>
      <c r="B32779" s="4" t="s">
        <v>5</v>
      </c>
      <c r="C32779" s="4" t="s">
        <v>8</v>
      </c>
      <c r="D32779" s="4" t="s">
        <v>9</v>
      </c>
      <c r="E32779" s="4" t="s">
        <v>7</v>
      </c>
    </row>
    <row r="32780" spans="1:5">
      <c r="A32780" t="n">
        <v>275508</v>
      </c>
      <c r="B32780" s="18" t="n">
        <v>94</v>
      </c>
      <c r="C32780" s="7" t="n">
        <v>1</v>
      </c>
      <c r="D32780" s="7" t="s">
        <v>21</v>
      </c>
      <c r="E32780" s="7" t="n">
        <v>1</v>
      </c>
    </row>
    <row r="32781" spans="1:5">
      <c r="A32781" t="s">
        <v>4</v>
      </c>
      <c r="B32781" s="4" t="s">
        <v>5</v>
      </c>
      <c r="C32781" s="4" t="s">
        <v>8</v>
      </c>
      <c r="D32781" s="4" t="s">
        <v>9</v>
      </c>
      <c r="E32781" s="4" t="s">
        <v>7</v>
      </c>
    </row>
    <row r="32782" spans="1:5">
      <c r="A32782" t="n">
        <v>275521</v>
      </c>
      <c r="B32782" s="18" t="n">
        <v>94</v>
      </c>
      <c r="C32782" s="7" t="n">
        <v>1</v>
      </c>
      <c r="D32782" s="7" t="s">
        <v>21</v>
      </c>
      <c r="E32782" s="7" t="n">
        <v>2</v>
      </c>
    </row>
    <row r="32783" spans="1:5">
      <c r="A32783" t="s">
        <v>4</v>
      </c>
      <c r="B32783" s="4" t="s">
        <v>5</v>
      </c>
      <c r="C32783" s="4" t="s">
        <v>8</v>
      </c>
      <c r="D32783" s="4" t="s">
        <v>9</v>
      </c>
      <c r="E32783" s="4" t="s">
        <v>7</v>
      </c>
    </row>
    <row r="32784" spans="1:5">
      <c r="A32784" t="n">
        <v>275534</v>
      </c>
      <c r="B32784" s="18" t="n">
        <v>94</v>
      </c>
      <c r="C32784" s="7" t="n">
        <v>0</v>
      </c>
      <c r="D32784" s="7" t="s">
        <v>21</v>
      </c>
      <c r="E32784" s="7" t="n">
        <v>4</v>
      </c>
    </row>
    <row r="32785" spans="1:5">
      <c r="A32785" t="s">
        <v>4</v>
      </c>
      <c r="B32785" s="4" t="s">
        <v>5</v>
      </c>
      <c r="C32785" s="4" t="s">
        <v>8</v>
      </c>
      <c r="D32785" s="4" t="s">
        <v>9</v>
      </c>
      <c r="E32785" s="4" t="s">
        <v>7</v>
      </c>
    </row>
    <row r="32786" spans="1:5">
      <c r="A32786" t="n">
        <v>275547</v>
      </c>
      <c r="B32786" s="18" t="n">
        <v>94</v>
      </c>
      <c r="C32786" s="7" t="n">
        <v>1</v>
      </c>
      <c r="D32786" s="7" t="s">
        <v>22</v>
      </c>
      <c r="E32786" s="7" t="n">
        <v>1</v>
      </c>
    </row>
    <row r="32787" spans="1:5">
      <c r="A32787" t="s">
        <v>4</v>
      </c>
      <c r="B32787" s="4" t="s">
        <v>5</v>
      </c>
      <c r="C32787" s="4" t="s">
        <v>8</v>
      </c>
      <c r="D32787" s="4" t="s">
        <v>9</v>
      </c>
      <c r="E32787" s="4" t="s">
        <v>7</v>
      </c>
    </row>
    <row r="32788" spans="1:5">
      <c r="A32788" t="n">
        <v>275560</v>
      </c>
      <c r="B32788" s="18" t="n">
        <v>94</v>
      </c>
      <c r="C32788" s="7" t="n">
        <v>1</v>
      </c>
      <c r="D32788" s="7" t="s">
        <v>22</v>
      </c>
      <c r="E32788" s="7" t="n">
        <v>2</v>
      </c>
    </row>
    <row r="32789" spans="1:5">
      <c r="A32789" t="s">
        <v>4</v>
      </c>
      <c r="B32789" s="4" t="s">
        <v>5</v>
      </c>
      <c r="C32789" s="4" t="s">
        <v>8</v>
      </c>
      <c r="D32789" s="4" t="s">
        <v>9</v>
      </c>
      <c r="E32789" s="4" t="s">
        <v>7</v>
      </c>
    </row>
    <row r="32790" spans="1:5">
      <c r="A32790" t="n">
        <v>275573</v>
      </c>
      <c r="B32790" s="18" t="n">
        <v>94</v>
      </c>
      <c r="C32790" s="7" t="n">
        <v>0</v>
      </c>
      <c r="D32790" s="7" t="s">
        <v>22</v>
      </c>
      <c r="E32790" s="7" t="n">
        <v>4</v>
      </c>
    </row>
    <row r="32791" spans="1:5">
      <c r="A32791" t="s">
        <v>4</v>
      </c>
      <c r="B32791" s="4" t="s">
        <v>5</v>
      </c>
      <c r="C32791" s="4" t="s">
        <v>8</v>
      </c>
      <c r="D32791" s="4" t="s">
        <v>9</v>
      </c>
      <c r="E32791" s="4" t="s">
        <v>7</v>
      </c>
    </row>
    <row r="32792" spans="1:5">
      <c r="A32792" t="n">
        <v>275586</v>
      </c>
      <c r="B32792" s="18" t="n">
        <v>94</v>
      </c>
      <c r="C32792" s="7" t="n">
        <v>1</v>
      </c>
      <c r="D32792" s="7" t="s">
        <v>70</v>
      </c>
      <c r="E32792" s="7" t="n">
        <v>1</v>
      </c>
    </row>
    <row r="32793" spans="1:5">
      <c r="A32793" t="s">
        <v>4</v>
      </c>
      <c r="B32793" s="4" t="s">
        <v>5</v>
      </c>
      <c r="C32793" s="4" t="s">
        <v>8</v>
      </c>
      <c r="D32793" s="4" t="s">
        <v>9</v>
      </c>
      <c r="E32793" s="4" t="s">
        <v>7</v>
      </c>
    </row>
    <row r="32794" spans="1:5">
      <c r="A32794" t="n">
        <v>275603</v>
      </c>
      <c r="B32794" s="18" t="n">
        <v>94</v>
      </c>
      <c r="C32794" s="7" t="n">
        <v>1</v>
      </c>
      <c r="D32794" s="7" t="s">
        <v>70</v>
      </c>
      <c r="E32794" s="7" t="n">
        <v>2</v>
      </c>
    </row>
    <row r="32795" spans="1:5">
      <c r="A32795" t="s">
        <v>4</v>
      </c>
      <c r="B32795" s="4" t="s">
        <v>5</v>
      </c>
      <c r="C32795" s="4" t="s">
        <v>8</v>
      </c>
      <c r="D32795" s="4" t="s">
        <v>9</v>
      </c>
      <c r="E32795" s="4" t="s">
        <v>7</v>
      </c>
    </row>
    <row r="32796" spans="1:5">
      <c r="A32796" t="n">
        <v>275620</v>
      </c>
      <c r="B32796" s="18" t="n">
        <v>94</v>
      </c>
      <c r="C32796" s="7" t="n">
        <v>0</v>
      </c>
      <c r="D32796" s="7" t="s">
        <v>70</v>
      </c>
      <c r="E32796" s="7" t="n">
        <v>4</v>
      </c>
    </row>
    <row r="32797" spans="1:5">
      <c r="A32797" t="s">
        <v>4</v>
      </c>
      <c r="B32797" s="4" t="s">
        <v>5</v>
      </c>
      <c r="C32797" s="4" t="s">
        <v>8</v>
      </c>
      <c r="D32797" s="4" t="s">
        <v>9</v>
      </c>
      <c r="E32797" s="4" t="s">
        <v>7</v>
      </c>
    </row>
    <row r="32798" spans="1:5">
      <c r="A32798" t="n">
        <v>275637</v>
      </c>
      <c r="B32798" s="18" t="n">
        <v>94</v>
      </c>
      <c r="C32798" s="7" t="n">
        <v>1</v>
      </c>
      <c r="D32798" s="7" t="s">
        <v>23</v>
      </c>
      <c r="E32798" s="7" t="n">
        <v>1</v>
      </c>
    </row>
    <row r="32799" spans="1:5">
      <c r="A32799" t="s">
        <v>4</v>
      </c>
      <c r="B32799" s="4" t="s">
        <v>5</v>
      </c>
      <c r="C32799" s="4" t="s">
        <v>8</v>
      </c>
      <c r="D32799" s="4" t="s">
        <v>9</v>
      </c>
      <c r="E32799" s="4" t="s">
        <v>7</v>
      </c>
    </row>
    <row r="32800" spans="1:5">
      <c r="A32800" t="n">
        <v>275649</v>
      </c>
      <c r="B32800" s="18" t="n">
        <v>94</v>
      </c>
      <c r="C32800" s="7" t="n">
        <v>1</v>
      </c>
      <c r="D32800" s="7" t="s">
        <v>23</v>
      </c>
      <c r="E32800" s="7" t="n">
        <v>2</v>
      </c>
    </row>
    <row r="32801" spans="1:5">
      <c r="A32801" t="s">
        <v>4</v>
      </c>
      <c r="B32801" s="4" t="s">
        <v>5</v>
      </c>
      <c r="C32801" s="4" t="s">
        <v>8</v>
      </c>
      <c r="D32801" s="4" t="s">
        <v>9</v>
      </c>
      <c r="E32801" s="4" t="s">
        <v>7</v>
      </c>
    </row>
    <row r="32802" spans="1:5">
      <c r="A32802" t="n">
        <v>275661</v>
      </c>
      <c r="B32802" s="18" t="n">
        <v>94</v>
      </c>
      <c r="C32802" s="7" t="n">
        <v>0</v>
      </c>
      <c r="D32802" s="7" t="s">
        <v>23</v>
      </c>
      <c r="E32802" s="7" t="n">
        <v>4</v>
      </c>
    </row>
    <row r="32803" spans="1:5">
      <c r="A32803" t="s">
        <v>4</v>
      </c>
      <c r="B32803" s="4" t="s">
        <v>5</v>
      </c>
      <c r="C32803" s="4" t="s">
        <v>8</v>
      </c>
      <c r="D32803" s="4" t="s">
        <v>9</v>
      </c>
      <c r="E32803" s="4" t="s">
        <v>7</v>
      </c>
    </row>
    <row r="32804" spans="1:5">
      <c r="A32804" t="n">
        <v>275673</v>
      </c>
      <c r="B32804" s="18" t="n">
        <v>94</v>
      </c>
      <c r="C32804" s="7" t="n">
        <v>1</v>
      </c>
      <c r="D32804" s="7" t="s">
        <v>24</v>
      </c>
      <c r="E32804" s="7" t="n">
        <v>1</v>
      </c>
    </row>
    <row r="32805" spans="1:5">
      <c r="A32805" t="s">
        <v>4</v>
      </c>
      <c r="B32805" s="4" t="s">
        <v>5</v>
      </c>
      <c r="C32805" s="4" t="s">
        <v>8</v>
      </c>
      <c r="D32805" s="4" t="s">
        <v>9</v>
      </c>
      <c r="E32805" s="4" t="s">
        <v>7</v>
      </c>
    </row>
    <row r="32806" spans="1:5">
      <c r="A32806" t="n">
        <v>275685</v>
      </c>
      <c r="B32806" s="18" t="n">
        <v>94</v>
      </c>
      <c r="C32806" s="7" t="n">
        <v>1</v>
      </c>
      <c r="D32806" s="7" t="s">
        <v>24</v>
      </c>
      <c r="E32806" s="7" t="n">
        <v>2</v>
      </c>
    </row>
    <row r="32807" spans="1:5">
      <c r="A32807" t="s">
        <v>4</v>
      </c>
      <c r="B32807" s="4" t="s">
        <v>5</v>
      </c>
      <c r="C32807" s="4" t="s">
        <v>8</v>
      </c>
      <c r="D32807" s="4" t="s">
        <v>9</v>
      </c>
      <c r="E32807" s="4" t="s">
        <v>7</v>
      </c>
    </row>
    <row r="32808" spans="1:5">
      <c r="A32808" t="n">
        <v>275697</v>
      </c>
      <c r="B32808" s="18" t="n">
        <v>94</v>
      </c>
      <c r="C32808" s="7" t="n">
        <v>0</v>
      </c>
      <c r="D32808" s="7" t="s">
        <v>24</v>
      </c>
      <c r="E32808" s="7" t="n">
        <v>4</v>
      </c>
    </row>
    <row r="32809" spans="1:5">
      <c r="A32809" t="s">
        <v>4</v>
      </c>
      <c r="B32809" s="4" t="s">
        <v>5</v>
      </c>
      <c r="C32809" s="4" t="s">
        <v>8</v>
      </c>
      <c r="D32809" s="4" t="s">
        <v>9</v>
      </c>
      <c r="E32809" s="4" t="s">
        <v>7</v>
      </c>
    </row>
    <row r="32810" spans="1:5">
      <c r="A32810" t="n">
        <v>275709</v>
      </c>
      <c r="B32810" s="18" t="n">
        <v>94</v>
      </c>
      <c r="C32810" s="7" t="n">
        <v>1</v>
      </c>
      <c r="D32810" s="7" t="s">
        <v>25</v>
      </c>
      <c r="E32810" s="7" t="n">
        <v>1</v>
      </c>
    </row>
    <row r="32811" spans="1:5">
      <c r="A32811" t="s">
        <v>4</v>
      </c>
      <c r="B32811" s="4" t="s">
        <v>5</v>
      </c>
      <c r="C32811" s="4" t="s">
        <v>8</v>
      </c>
      <c r="D32811" s="4" t="s">
        <v>9</v>
      </c>
      <c r="E32811" s="4" t="s">
        <v>7</v>
      </c>
    </row>
    <row r="32812" spans="1:5">
      <c r="A32812" t="n">
        <v>275721</v>
      </c>
      <c r="B32812" s="18" t="n">
        <v>94</v>
      </c>
      <c r="C32812" s="7" t="n">
        <v>1</v>
      </c>
      <c r="D32812" s="7" t="s">
        <v>25</v>
      </c>
      <c r="E32812" s="7" t="n">
        <v>2</v>
      </c>
    </row>
    <row r="32813" spans="1:5">
      <c r="A32813" t="s">
        <v>4</v>
      </c>
      <c r="B32813" s="4" t="s">
        <v>5</v>
      </c>
      <c r="C32813" s="4" t="s">
        <v>8</v>
      </c>
      <c r="D32813" s="4" t="s">
        <v>9</v>
      </c>
      <c r="E32813" s="4" t="s">
        <v>7</v>
      </c>
    </row>
    <row r="32814" spans="1:5">
      <c r="A32814" t="n">
        <v>275733</v>
      </c>
      <c r="B32814" s="18" t="n">
        <v>94</v>
      </c>
      <c r="C32814" s="7" t="n">
        <v>0</v>
      </c>
      <c r="D32814" s="7" t="s">
        <v>25</v>
      </c>
      <c r="E32814" s="7" t="n">
        <v>4</v>
      </c>
    </row>
    <row r="32815" spans="1:5">
      <c r="A32815" t="s">
        <v>4</v>
      </c>
      <c r="B32815" s="4" t="s">
        <v>5</v>
      </c>
      <c r="C32815" s="4" t="s">
        <v>8</v>
      </c>
      <c r="D32815" s="4" t="s">
        <v>9</v>
      </c>
      <c r="E32815" s="4" t="s">
        <v>7</v>
      </c>
    </row>
    <row r="32816" spans="1:5">
      <c r="A32816" t="n">
        <v>275745</v>
      </c>
      <c r="B32816" s="18" t="n">
        <v>94</v>
      </c>
      <c r="C32816" s="7" t="n">
        <v>1</v>
      </c>
      <c r="D32816" s="7" t="s">
        <v>26</v>
      </c>
      <c r="E32816" s="7" t="n">
        <v>1</v>
      </c>
    </row>
    <row r="32817" spans="1:5">
      <c r="A32817" t="s">
        <v>4</v>
      </c>
      <c r="B32817" s="4" t="s">
        <v>5</v>
      </c>
      <c r="C32817" s="4" t="s">
        <v>8</v>
      </c>
      <c r="D32817" s="4" t="s">
        <v>9</v>
      </c>
      <c r="E32817" s="4" t="s">
        <v>7</v>
      </c>
    </row>
    <row r="32818" spans="1:5">
      <c r="A32818" t="n">
        <v>275757</v>
      </c>
      <c r="B32818" s="18" t="n">
        <v>94</v>
      </c>
      <c r="C32818" s="7" t="n">
        <v>1</v>
      </c>
      <c r="D32818" s="7" t="s">
        <v>26</v>
      </c>
      <c r="E32818" s="7" t="n">
        <v>2</v>
      </c>
    </row>
    <row r="32819" spans="1:5">
      <c r="A32819" t="s">
        <v>4</v>
      </c>
      <c r="B32819" s="4" t="s">
        <v>5</v>
      </c>
      <c r="C32819" s="4" t="s">
        <v>8</v>
      </c>
      <c r="D32819" s="4" t="s">
        <v>9</v>
      </c>
      <c r="E32819" s="4" t="s">
        <v>7</v>
      </c>
    </row>
    <row r="32820" spans="1:5">
      <c r="A32820" t="n">
        <v>275769</v>
      </c>
      <c r="B32820" s="18" t="n">
        <v>94</v>
      </c>
      <c r="C32820" s="7" t="n">
        <v>0</v>
      </c>
      <c r="D32820" s="7" t="s">
        <v>26</v>
      </c>
      <c r="E32820" s="7" t="n">
        <v>4</v>
      </c>
    </row>
    <row r="32821" spans="1:5">
      <c r="A32821" t="s">
        <v>4</v>
      </c>
      <c r="B32821" s="4" t="s">
        <v>5</v>
      </c>
      <c r="C32821" s="4" t="s">
        <v>8</v>
      </c>
      <c r="D32821" s="4" t="s">
        <v>9</v>
      </c>
      <c r="E32821" s="4" t="s">
        <v>7</v>
      </c>
    </row>
    <row r="32822" spans="1:5">
      <c r="A32822" t="n">
        <v>275781</v>
      </c>
      <c r="B32822" s="18" t="n">
        <v>94</v>
      </c>
      <c r="C32822" s="7" t="n">
        <v>1</v>
      </c>
      <c r="D32822" s="7" t="s">
        <v>374</v>
      </c>
      <c r="E32822" s="7" t="n">
        <v>1</v>
      </c>
    </row>
    <row r="32823" spans="1:5">
      <c r="A32823" t="s">
        <v>4</v>
      </c>
      <c r="B32823" s="4" t="s">
        <v>5</v>
      </c>
      <c r="C32823" s="4" t="s">
        <v>8</v>
      </c>
      <c r="D32823" s="4" t="s">
        <v>9</v>
      </c>
      <c r="E32823" s="4" t="s">
        <v>7</v>
      </c>
    </row>
    <row r="32824" spans="1:5">
      <c r="A32824" t="n">
        <v>275799</v>
      </c>
      <c r="B32824" s="18" t="n">
        <v>94</v>
      </c>
      <c r="C32824" s="7" t="n">
        <v>1</v>
      </c>
      <c r="D32824" s="7" t="s">
        <v>374</v>
      </c>
      <c r="E32824" s="7" t="n">
        <v>2</v>
      </c>
    </row>
    <row r="32825" spans="1:5">
      <c r="A32825" t="s">
        <v>4</v>
      </c>
      <c r="B32825" s="4" t="s">
        <v>5</v>
      </c>
      <c r="C32825" s="4" t="s">
        <v>8</v>
      </c>
      <c r="D32825" s="4" t="s">
        <v>9</v>
      </c>
      <c r="E32825" s="4" t="s">
        <v>7</v>
      </c>
    </row>
    <row r="32826" spans="1:5">
      <c r="A32826" t="n">
        <v>275817</v>
      </c>
      <c r="B32826" s="18" t="n">
        <v>94</v>
      </c>
      <c r="C32826" s="7" t="n">
        <v>0</v>
      </c>
      <c r="D32826" s="7" t="s">
        <v>374</v>
      </c>
      <c r="E32826" s="7" t="n">
        <v>4</v>
      </c>
    </row>
    <row r="32827" spans="1:5">
      <c r="A32827" t="s">
        <v>4</v>
      </c>
      <c r="B32827" s="4" t="s">
        <v>5</v>
      </c>
      <c r="C32827" s="4" t="s">
        <v>8</v>
      </c>
      <c r="D32827" s="4" t="s">
        <v>9</v>
      </c>
      <c r="E32827" s="4" t="s">
        <v>7</v>
      </c>
    </row>
    <row r="32828" spans="1:5">
      <c r="A32828" t="n">
        <v>275835</v>
      </c>
      <c r="B32828" s="18" t="n">
        <v>94</v>
      </c>
      <c r="C32828" s="7" t="n">
        <v>1</v>
      </c>
      <c r="D32828" s="7" t="s">
        <v>375</v>
      </c>
      <c r="E32828" s="7" t="n">
        <v>1</v>
      </c>
    </row>
    <row r="32829" spans="1:5">
      <c r="A32829" t="s">
        <v>4</v>
      </c>
      <c r="B32829" s="4" t="s">
        <v>5</v>
      </c>
      <c r="C32829" s="4" t="s">
        <v>8</v>
      </c>
      <c r="D32829" s="4" t="s">
        <v>9</v>
      </c>
      <c r="E32829" s="4" t="s">
        <v>7</v>
      </c>
    </row>
    <row r="32830" spans="1:5">
      <c r="A32830" t="n">
        <v>275850</v>
      </c>
      <c r="B32830" s="18" t="n">
        <v>94</v>
      </c>
      <c r="C32830" s="7" t="n">
        <v>1</v>
      </c>
      <c r="D32830" s="7" t="s">
        <v>375</v>
      </c>
      <c r="E32830" s="7" t="n">
        <v>2</v>
      </c>
    </row>
    <row r="32831" spans="1:5">
      <c r="A32831" t="s">
        <v>4</v>
      </c>
      <c r="B32831" s="4" t="s">
        <v>5</v>
      </c>
      <c r="C32831" s="4" t="s">
        <v>8</v>
      </c>
      <c r="D32831" s="4" t="s">
        <v>9</v>
      </c>
      <c r="E32831" s="4" t="s">
        <v>7</v>
      </c>
    </row>
    <row r="32832" spans="1:5">
      <c r="A32832" t="n">
        <v>275865</v>
      </c>
      <c r="B32832" s="18" t="n">
        <v>94</v>
      </c>
      <c r="C32832" s="7" t="n">
        <v>0</v>
      </c>
      <c r="D32832" s="7" t="s">
        <v>375</v>
      </c>
      <c r="E32832" s="7" t="n">
        <v>4</v>
      </c>
    </row>
    <row r="32833" spans="1:5">
      <c r="A32833" t="s">
        <v>4</v>
      </c>
      <c r="B32833" s="4" t="s">
        <v>5</v>
      </c>
      <c r="C32833" s="4" t="s">
        <v>8</v>
      </c>
      <c r="D32833" s="4" t="s">
        <v>9</v>
      </c>
      <c r="E32833" s="4" t="s">
        <v>7</v>
      </c>
    </row>
    <row r="32834" spans="1:5">
      <c r="A32834" t="n">
        <v>275880</v>
      </c>
      <c r="B32834" s="18" t="n">
        <v>94</v>
      </c>
      <c r="C32834" s="7" t="n">
        <v>1</v>
      </c>
      <c r="D32834" s="7" t="s">
        <v>58</v>
      </c>
      <c r="E32834" s="7" t="n">
        <v>1</v>
      </c>
    </row>
    <row r="32835" spans="1:5">
      <c r="A32835" t="s">
        <v>4</v>
      </c>
      <c r="B32835" s="4" t="s">
        <v>5</v>
      </c>
      <c r="C32835" s="4" t="s">
        <v>8</v>
      </c>
      <c r="D32835" s="4" t="s">
        <v>9</v>
      </c>
      <c r="E32835" s="4" t="s">
        <v>7</v>
      </c>
    </row>
    <row r="32836" spans="1:5">
      <c r="A32836" t="n">
        <v>275897</v>
      </c>
      <c r="B32836" s="18" t="n">
        <v>94</v>
      </c>
      <c r="C32836" s="7" t="n">
        <v>1</v>
      </c>
      <c r="D32836" s="7" t="s">
        <v>58</v>
      </c>
      <c r="E32836" s="7" t="n">
        <v>2</v>
      </c>
    </row>
    <row r="32837" spans="1:5">
      <c r="A32837" t="s">
        <v>4</v>
      </c>
      <c r="B32837" s="4" t="s">
        <v>5</v>
      </c>
      <c r="C32837" s="4" t="s">
        <v>8</v>
      </c>
      <c r="D32837" s="4" t="s">
        <v>9</v>
      </c>
      <c r="E32837" s="4" t="s">
        <v>7</v>
      </c>
    </row>
    <row r="32838" spans="1:5">
      <c r="A32838" t="n">
        <v>275914</v>
      </c>
      <c r="B32838" s="18" t="n">
        <v>94</v>
      </c>
      <c r="C32838" s="7" t="n">
        <v>0</v>
      </c>
      <c r="D32838" s="7" t="s">
        <v>58</v>
      </c>
      <c r="E32838" s="7" t="n">
        <v>4</v>
      </c>
    </row>
    <row r="32839" spans="1:5">
      <c r="A32839" t="s">
        <v>4</v>
      </c>
      <c r="B32839" s="4" t="s">
        <v>5</v>
      </c>
      <c r="C32839" s="4" t="s">
        <v>8</v>
      </c>
      <c r="D32839" s="4" t="s">
        <v>9</v>
      </c>
      <c r="E32839" s="4" t="s">
        <v>7</v>
      </c>
    </row>
    <row r="32840" spans="1:5">
      <c r="A32840" t="n">
        <v>275931</v>
      </c>
      <c r="B32840" s="18" t="n">
        <v>94</v>
      </c>
      <c r="C32840" s="7" t="n">
        <v>1</v>
      </c>
      <c r="D32840" s="7" t="s">
        <v>72</v>
      </c>
      <c r="E32840" s="7" t="n">
        <v>1</v>
      </c>
    </row>
    <row r="32841" spans="1:5">
      <c r="A32841" t="s">
        <v>4</v>
      </c>
      <c r="B32841" s="4" t="s">
        <v>5</v>
      </c>
      <c r="C32841" s="4" t="s">
        <v>8</v>
      </c>
      <c r="D32841" s="4" t="s">
        <v>9</v>
      </c>
      <c r="E32841" s="4" t="s">
        <v>7</v>
      </c>
    </row>
    <row r="32842" spans="1:5">
      <c r="A32842" t="n">
        <v>275948</v>
      </c>
      <c r="B32842" s="18" t="n">
        <v>94</v>
      </c>
      <c r="C32842" s="7" t="n">
        <v>1</v>
      </c>
      <c r="D32842" s="7" t="s">
        <v>72</v>
      </c>
      <c r="E32842" s="7" t="n">
        <v>2</v>
      </c>
    </row>
    <row r="32843" spans="1:5">
      <c r="A32843" t="s">
        <v>4</v>
      </c>
      <c r="B32843" s="4" t="s">
        <v>5</v>
      </c>
      <c r="C32843" s="4" t="s">
        <v>8</v>
      </c>
      <c r="D32843" s="4" t="s">
        <v>9</v>
      </c>
      <c r="E32843" s="4" t="s">
        <v>7</v>
      </c>
    </row>
    <row r="32844" spans="1:5">
      <c r="A32844" t="n">
        <v>275965</v>
      </c>
      <c r="B32844" s="18" t="n">
        <v>94</v>
      </c>
      <c r="C32844" s="7" t="n">
        <v>0</v>
      </c>
      <c r="D32844" s="7" t="s">
        <v>72</v>
      </c>
      <c r="E32844" s="7" t="n">
        <v>4</v>
      </c>
    </row>
    <row r="32845" spans="1:5">
      <c r="A32845" t="s">
        <v>4</v>
      </c>
      <c r="B32845" s="4" t="s">
        <v>5</v>
      </c>
      <c r="C32845" s="4" t="s">
        <v>8</v>
      </c>
      <c r="D32845" s="4" t="s">
        <v>9</v>
      </c>
      <c r="E32845" s="4" t="s">
        <v>7</v>
      </c>
    </row>
    <row r="32846" spans="1:5">
      <c r="A32846" t="n">
        <v>275982</v>
      </c>
      <c r="B32846" s="18" t="n">
        <v>94</v>
      </c>
      <c r="C32846" s="7" t="n">
        <v>1</v>
      </c>
      <c r="D32846" s="7" t="s">
        <v>376</v>
      </c>
      <c r="E32846" s="7" t="n">
        <v>1</v>
      </c>
    </row>
    <row r="32847" spans="1:5">
      <c r="A32847" t="s">
        <v>4</v>
      </c>
      <c r="B32847" s="4" t="s">
        <v>5</v>
      </c>
      <c r="C32847" s="4" t="s">
        <v>8</v>
      </c>
      <c r="D32847" s="4" t="s">
        <v>9</v>
      </c>
      <c r="E32847" s="4" t="s">
        <v>7</v>
      </c>
    </row>
    <row r="32848" spans="1:5">
      <c r="A32848" t="n">
        <v>275999</v>
      </c>
      <c r="B32848" s="18" t="n">
        <v>94</v>
      </c>
      <c r="C32848" s="7" t="n">
        <v>1</v>
      </c>
      <c r="D32848" s="7" t="s">
        <v>376</v>
      </c>
      <c r="E32848" s="7" t="n">
        <v>2</v>
      </c>
    </row>
    <row r="32849" spans="1:5">
      <c r="A32849" t="s">
        <v>4</v>
      </c>
      <c r="B32849" s="4" t="s">
        <v>5</v>
      </c>
      <c r="C32849" s="4" t="s">
        <v>8</v>
      </c>
      <c r="D32849" s="4" t="s">
        <v>9</v>
      </c>
      <c r="E32849" s="4" t="s">
        <v>7</v>
      </c>
    </row>
    <row r="32850" spans="1:5">
      <c r="A32850" t="n">
        <v>276016</v>
      </c>
      <c r="B32850" s="18" t="n">
        <v>94</v>
      </c>
      <c r="C32850" s="7" t="n">
        <v>0</v>
      </c>
      <c r="D32850" s="7" t="s">
        <v>376</v>
      </c>
      <c r="E32850" s="7" t="n">
        <v>4</v>
      </c>
    </row>
    <row r="32851" spans="1:5">
      <c r="A32851" t="s">
        <v>4</v>
      </c>
      <c r="B32851" s="4" t="s">
        <v>5</v>
      </c>
      <c r="C32851" s="4" t="s">
        <v>8</v>
      </c>
      <c r="D32851" s="4" t="s">
        <v>8</v>
      </c>
      <c r="E32851" s="4" t="s">
        <v>13</v>
      </c>
      <c r="F32851" s="4" t="s">
        <v>13</v>
      </c>
      <c r="G32851" s="4" t="s">
        <v>13</v>
      </c>
      <c r="H32851" s="4" t="s">
        <v>7</v>
      </c>
    </row>
    <row r="32852" spans="1:5">
      <c r="A32852" t="n">
        <v>276033</v>
      </c>
      <c r="B32852" s="31" t="n">
        <v>45</v>
      </c>
      <c r="C32852" s="7" t="n">
        <v>2</v>
      </c>
      <c r="D32852" s="7" t="n">
        <v>3</v>
      </c>
      <c r="E32852" s="7" t="n">
        <v>0</v>
      </c>
      <c r="F32852" s="7" t="n">
        <v>10</v>
      </c>
      <c r="G32852" s="7" t="n">
        <v>-205</v>
      </c>
      <c r="H32852" s="7" t="n">
        <v>0</v>
      </c>
    </row>
    <row r="32853" spans="1:5">
      <c r="A32853" t="s">
        <v>4</v>
      </c>
      <c r="B32853" s="4" t="s">
        <v>5</v>
      </c>
      <c r="C32853" s="4" t="s">
        <v>8</v>
      </c>
      <c r="D32853" s="4" t="s">
        <v>8</v>
      </c>
      <c r="E32853" s="4" t="s">
        <v>13</v>
      </c>
      <c r="F32853" s="4" t="s">
        <v>13</v>
      </c>
      <c r="G32853" s="4" t="s">
        <v>13</v>
      </c>
      <c r="H32853" s="4" t="s">
        <v>7</v>
      </c>
      <c r="I32853" s="4" t="s">
        <v>8</v>
      </c>
    </row>
    <row r="32854" spans="1:5">
      <c r="A32854" t="n">
        <v>276050</v>
      </c>
      <c r="B32854" s="31" t="n">
        <v>45</v>
      </c>
      <c r="C32854" s="7" t="n">
        <v>4</v>
      </c>
      <c r="D32854" s="7" t="n">
        <v>3</v>
      </c>
      <c r="E32854" s="7" t="n">
        <v>365</v>
      </c>
      <c r="F32854" s="7" t="n">
        <v>30</v>
      </c>
      <c r="G32854" s="7" t="n">
        <v>5</v>
      </c>
      <c r="H32854" s="7" t="n">
        <v>0</v>
      </c>
      <c r="I32854" s="7" t="n">
        <v>0</v>
      </c>
    </row>
    <row r="32855" spans="1:5">
      <c r="A32855" t="s">
        <v>4</v>
      </c>
      <c r="B32855" s="4" t="s">
        <v>5</v>
      </c>
      <c r="C32855" s="4" t="s">
        <v>8</v>
      </c>
      <c r="D32855" s="4" t="s">
        <v>8</v>
      </c>
      <c r="E32855" s="4" t="s">
        <v>13</v>
      </c>
      <c r="F32855" s="4" t="s">
        <v>7</v>
      </c>
    </row>
    <row r="32856" spans="1:5">
      <c r="A32856" t="n">
        <v>276068</v>
      </c>
      <c r="B32856" s="31" t="n">
        <v>45</v>
      </c>
      <c r="C32856" s="7" t="n">
        <v>5</v>
      </c>
      <c r="D32856" s="7" t="n">
        <v>3</v>
      </c>
      <c r="E32856" s="7" t="n">
        <v>45</v>
      </c>
      <c r="F32856" s="7" t="n">
        <v>0</v>
      </c>
    </row>
    <row r="32857" spans="1:5">
      <c r="A32857" t="s">
        <v>4</v>
      </c>
      <c r="B32857" s="4" t="s">
        <v>5</v>
      </c>
      <c r="C32857" s="4" t="s">
        <v>8</v>
      </c>
      <c r="D32857" s="4" t="s">
        <v>8</v>
      </c>
      <c r="E32857" s="4" t="s">
        <v>13</v>
      </c>
      <c r="F32857" s="4" t="s">
        <v>7</v>
      </c>
    </row>
    <row r="32858" spans="1:5">
      <c r="A32858" t="n">
        <v>276077</v>
      </c>
      <c r="B32858" s="31" t="n">
        <v>45</v>
      </c>
      <c r="C32858" s="7" t="n">
        <v>11</v>
      </c>
      <c r="D32858" s="7" t="n">
        <v>3</v>
      </c>
      <c r="E32858" s="7" t="n">
        <v>40.2000007629395</v>
      </c>
      <c r="F32858" s="7" t="n">
        <v>0</v>
      </c>
    </row>
    <row r="32859" spans="1:5">
      <c r="A32859" t="s">
        <v>4</v>
      </c>
      <c r="B32859" s="4" t="s">
        <v>5</v>
      </c>
      <c r="C32859" s="4" t="s">
        <v>8</v>
      </c>
      <c r="D32859" s="4" t="s">
        <v>8</v>
      </c>
      <c r="E32859" s="4" t="s">
        <v>13</v>
      </c>
      <c r="F32859" s="4" t="s">
        <v>13</v>
      </c>
      <c r="G32859" s="4" t="s">
        <v>13</v>
      </c>
      <c r="H32859" s="4" t="s">
        <v>7</v>
      </c>
    </row>
    <row r="32860" spans="1:5">
      <c r="A32860" t="n">
        <v>276086</v>
      </c>
      <c r="B32860" s="31" t="n">
        <v>45</v>
      </c>
      <c r="C32860" s="7" t="n">
        <v>2</v>
      </c>
      <c r="D32860" s="7" t="n">
        <v>3</v>
      </c>
      <c r="E32860" s="7" t="n">
        <v>0</v>
      </c>
      <c r="F32860" s="7" t="n">
        <v>10</v>
      </c>
      <c r="G32860" s="7" t="n">
        <v>-255</v>
      </c>
      <c r="H32860" s="7" t="n">
        <v>4000</v>
      </c>
    </row>
    <row r="32861" spans="1:5">
      <c r="A32861" t="s">
        <v>4</v>
      </c>
      <c r="B32861" s="4" t="s">
        <v>5</v>
      </c>
      <c r="C32861" s="4" t="s">
        <v>8</v>
      </c>
      <c r="D32861" s="4" t="s">
        <v>8</v>
      </c>
      <c r="E32861" s="4" t="s">
        <v>13</v>
      </c>
      <c r="F32861" s="4" t="s">
        <v>13</v>
      </c>
      <c r="G32861" s="4" t="s">
        <v>13</v>
      </c>
      <c r="H32861" s="4" t="s">
        <v>7</v>
      </c>
      <c r="I32861" s="4" t="s">
        <v>8</v>
      </c>
    </row>
    <row r="32862" spans="1:5">
      <c r="A32862" t="n">
        <v>276103</v>
      </c>
      <c r="B32862" s="31" t="n">
        <v>45</v>
      </c>
      <c r="C32862" s="7" t="n">
        <v>4</v>
      </c>
      <c r="D32862" s="7" t="n">
        <v>3</v>
      </c>
      <c r="E32862" s="7" t="n">
        <v>350</v>
      </c>
      <c r="F32862" s="7" t="n">
        <v>150</v>
      </c>
      <c r="G32862" s="7" t="n">
        <v>10</v>
      </c>
      <c r="H32862" s="7" t="n">
        <v>4000</v>
      </c>
      <c r="I32862" s="7" t="n">
        <v>0</v>
      </c>
    </row>
    <row r="32863" spans="1:5">
      <c r="A32863" t="s">
        <v>4</v>
      </c>
      <c r="B32863" s="4" t="s">
        <v>5</v>
      </c>
      <c r="C32863" s="4" t="s">
        <v>8</v>
      </c>
      <c r="D32863" s="4" t="s">
        <v>8</v>
      </c>
      <c r="E32863" s="4" t="s">
        <v>13</v>
      </c>
      <c r="F32863" s="4" t="s">
        <v>7</v>
      </c>
    </row>
    <row r="32864" spans="1:5">
      <c r="A32864" t="n">
        <v>276121</v>
      </c>
      <c r="B32864" s="31" t="n">
        <v>45</v>
      </c>
      <c r="C32864" s="7" t="n">
        <v>5</v>
      </c>
      <c r="D32864" s="7" t="n">
        <v>3</v>
      </c>
      <c r="E32864" s="7" t="n">
        <v>60</v>
      </c>
      <c r="F32864" s="7" t="n">
        <v>6000</v>
      </c>
    </row>
    <row r="32865" spans="1:9">
      <c r="A32865" t="s">
        <v>4</v>
      </c>
      <c r="B32865" s="4" t="s">
        <v>5</v>
      </c>
      <c r="C32865" s="4" t="s">
        <v>7</v>
      </c>
      <c r="D32865" s="4" t="s">
        <v>13</v>
      </c>
      <c r="E32865" s="4" t="s">
        <v>13</v>
      </c>
      <c r="F32865" s="4" t="s">
        <v>13</v>
      </c>
      <c r="G32865" s="4" t="s">
        <v>13</v>
      </c>
    </row>
    <row r="32866" spans="1:9">
      <c r="A32866" t="n">
        <v>276130</v>
      </c>
      <c r="B32866" s="71" t="n">
        <v>131</v>
      </c>
      <c r="C32866" s="7" t="n">
        <v>7036</v>
      </c>
      <c r="D32866" s="7" t="n">
        <v>5</v>
      </c>
      <c r="E32866" s="7" t="n">
        <v>0</v>
      </c>
      <c r="F32866" s="7" t="n">
        <v>0</v>
      </c>
      <c r="G32866" s="7" t="n">
        <v>0.100000001490116</v>
      </c>
    </row>
    <row r="32867" spans="1:9">
      <c r="A32867" t="s">
        <v>4</v>
      </c>
      <c r="B32867" s="4" t="s">
        <v>5</v>
      </c>
      <c r="C32867" s="4" t="s">
        <v>7</v>
      </c>
      <c r="D32867" s="4" t="s">
        <v>7</v>
      </c>
      <c r="E32867" s="4" t="s">
        <v>13</v>
      </c>
      <c r="F32867" s="4" t="s">
        <v>13</v>
      </c>
      <c r="G32867" s="4" t="s">
        <v>13</v>
      </c>
      <c r="H32867" s="4" t="s">
        <v>13</v>
      </c>
      <c r="I32867" s="4" t="s">
        <v>8</v>
      </c>
      <c r="J32867" s="4" t="s">
        <v>7</v>
      </c>
    </row>
    <row r="32868" spans="1:9">
      <c r="A32868" t="n">
        <v>276149</v>
      </c>
      <c r="B32868" s="72" t="n">
        <v>55</v>
      </c>
      <c r="C32868" s="7" t="n">
        <v>7036</v>
      </c>
      <c r="D32868" s="7" t="n">
        <v>65534</v>
      </c>
      <c r="E32868" s="7" t="n">
        <v>0</v>
      </c>
      <c r="F32868" s="7" t="n">
        <v>10</v>
      </c>
      <c r="G32868" s="7" t="n">
        <v>350</v>
      </c>
      <c r="H32868" s="7" t="n">
        <v>75</v>
      </c>
      <c r="I32868" s="7" t="n">
        <v>0</v>
      </c>
      <c r="J32868" s="7" t="n">
        <v>0</v>
      </c>
    </row>
    <row r="32869" spans="1:9">
      <c r="A32869" t="s">
        <v>4</v>
      </c>
      <c r="B32869" s="4" t="s">
        <v>5</v>
      </c>
      <c r="C32869" s="4" t="s">
        <v>14</v>
      </c>
    </row>
    <row r="32870" spans="1:9">
      <c r="A32870" t="n">
        <v>276173</v>
      </c>
      <c r="B32870" s="62" t="n">
        <v>15</v>
      </c>
      <c r="C32870" s="7" t="n">
        <v>131072</v>
      </c>
    </row>
    <row r="32871" spans="1:9">
      <c r="A32871" t="s">
        <v>4</v>
      </c>
      <c r="B32871" s="4" t="s">
        <v>5</v>
      </c>
      <c r="C32871" s="4" t="s">
        <v>8</v>
      </c>
      <c r="D32871" s="4" t="s">
        <v>8</v>
      </c>
      <c r="E32871" s="4" t="s">
        <v>8</v>
      </c>
      <c r="F32871" s="4" t="s">
        <v>8</v>
      </c>
    </row>
    <row r="32872" spans="1:9">
      <c r="A32872" t="n">
        <v>276178</v>
      </c>
      <c r="B32872" s="11" t="n">
        <v>14</v>
      </c>
      <c r="C32872" s="7" t="n">
        <v>0</v>
      </c>
      <c r="D32872" s="7" t="n">
        <v>0</v>
      </c>
      <c r="E32872" s="7" t="n">
        <v>4</v>
      </c>
      <c r="F32872" s="7" t="n">
        <v>0</v>
      </c>
    </row>
    <row r="32873" spans="1:9">
      <c r="A32873" t="s">
        <v>4</v>
      </c>
      <c r="B32873" s="4" t="s">
        <v>5</v>
      </c>
      <c r="C32873" s="4" t="s">
        <v>8</v>
      </c>
      <c r="D32873" s="4" t="s">
        <v>7</v>
      </c>
      <c r="E32873" s="4" t="s">
        <v>13</v>
      </c>
    </row>
    <row r="32874" spans="1:9">
      <c r="A32874" t="n">
        <v>276183</v>
      </c>
      <c r="B32874" s="27" t="n">
        <v>58</v>
      </c>
      <c r="C32874" s="7" t="n">
        <v>100</v>
      </c>
      <c r="D32874" s="7" t="n">
        <v>1000</v>
      </c>
      <c r="E32874" s="7" t="n">
        <v>1</v>
      </c>
    </row>
    <row r="32875" spans="1:9">
      <c r="A32875" t="s">
        <v>4</v>
      </c>
      <c r="B32875" s="4" t="s">
        <v>5</v>
      </c>
      <c r="C32875" s="4" t="s">
        <v>8</v>
      </c>
      <c r="D32875" s="4" t="s">
        <v>7</v>
      </c>
      <c r="E32875" s="4" t="s">
        <v>7</v>
      </c>
    </row>
    <row r="32876" spans="1:9">
      <c r="A32876" t="n">
        <v>276191</v>
      </c>
      <c r="B32876" s="16" t="n">
        <v>50</v>
      </c>
      <c r="C32876" s="7" t="n">
        <v>1</v>
      </c>
      <c r="D32876" s="7" t="n">
        <v>8150</v>
      </c>
      <c r="E32876" s="7" t="n">
        <v>1000</v>
      </c>
    </row>
    <row r="32877" spans="1:9">
      <c r="A32877" t="s">
        <v>4</v>
      </c>
      <c r="B32877" s="4" t="s">
        <v>5</v>
      </c>
      <c r="C32877" s="4" t="s">
        <v>8</v>
      </c>
      <c r="D32877" s="4" t="s">
        <v>7</v>
      </c>
      <c r="E32877" s="4" t="s">
        <v>13</v>
      </c>
      <c r="F32877" s="4" t="s">
        <v>7</v>
      </c>
      <c r="G32877" s="4" t="s">
        <v>14</v>
      </c>
      <c r="H32877" s="4" t="s">
        <v>14</v>
      </c>
      <c r="I32877" s="4" t="s">
        <v>7</v>
      </c>
      <c r="J32877" s="4" t="s">
        <v>7</v>
      </c>
      <c r="K32877" s="4" t="s">
        <v>14</v>
      </c>
      <c r="L32877" s="4" t="s">
        <v>14</v>
      </c>
      <c r="M32877" s="4" t="s">
        <v>14</v>
      </c>
      <c r="N32877" s="4" t="s">
        <v>14</v>
      </c>
      <c r="O32877" s="4" t="s">
        <v>9</v>
      </c>
    </row>
    <row r="32878" spans="1:9">
      <c r="A32878" t="n">
        <v>276197</v>
      </c>
      <c r="B32878" s="16" t="n">
        <v>50</v>
      </c>
      <c r="C32878" s="7" t="n">
        <v>0</v>
      </c>
      <c r="D32878" s="7" t="n">
        <v>4525</v>
      </c>
      <c r="E32878" s="7" t="n">
        <v>0.5</v>
      </c>
      <c r="F32878" s="7" t="n">
        <v>1000</v>
      </c>
      <c r="G32878" s="7" t="n">
        <v>0</v>
      </c>
      <c r="H32878" s="7" t="n">
        <v>0</v>
      </c>
      <c r="I32878" s="7" t="n">
        <v>0</v>
      </c>
      <c r="J32878" s="7" t="n">
        <v>65533</v>
      </c>
      <c r="K32878" s="7" t="n">
        <v>0</v>
      </c>
      <c r="L32878" s="7" t="n">
        <v>0</v>
      </c>
      <c r="M32878" s="7" t="n">
        <v>0</v>
      </c>
      <c r="N32878" s="7" t="n">
        <v>0</v>
      </c>
      <c r="O32878" s="7" t="s">
        <v>15</v>
      </c>
    </row>
    <row r="32879" spans="1:9">
      <c r="A32879" t="s">
        <v>4</v>
      </c>
      <c r="B32879" s="4" t="s">
        <v>5</v>
      </c>
      <c r="C32879" s="4" t="s">
        <v>8</v>
      </c>
      <c r="D32879" s="4" t="s">
        <v>7</v>
      </c>
      <c r="E32879" s="4" t="s">
        <v>13</v>
      </c>
      <c r="F32879" s="4" t="s">
        <v>7</v>
      </c>
      <c r="G32879" s="4" t="s">
        <v>14</v>
      </c>
      <c r="H32879" s="4" t="s">
        <v>14</v>
      </c>
      <c r="I32879" s="4" t="s">
        <v>7</v>
      </c>
      <c r="J32879" s="4" t="s">
        <v>7</v>
      </c>
      <c r="K32879" s="4" t="s">
        <v>14</v>
      </c>
      <c r="L32879" s="4" t="s">
        <v>14</v>
      </c>
      <c r="M32879" s="4" t="s">
        <v>14</v>
      </c>
      <c r="N32879" s="4" t="s">
        <v>14</v>
      </c>
      <c r="O32879" s="4" t="s">
        <v>9</v>
      </c>
    </row>
    <row r="32880" spans="1:9">
      <c r="A32880" t="n">
        <v>276236</v>
      </c>
      <c r="B32880" s="16" t="n">
        <v>50</v>
      </c>
      <c r="C32880" s="7" t="n">
        <v>0</v>
      </c>
      <c r="D32880" s="7" t="n">
        <v>4527</v>
      </c>
      <c r="E32880" s="7" t="n">
        <v>0.800000011920929</v>
      </c>
      <c r="F32880" s="7" t="n">
        <v>500</v>
      </c>
      <c r="G32880" s="7" t="n">
        <v>0</v>
      </c>
      <c r="H32880" s="7" t="n">
        <v>0</v>
      </c>
      <c r="I32880" s="7" t="n">
        <v>0</v>
      </c>
      <c r="J32880" s="7" t="n">
        <v>65533</v>
      </c>
      <c r="K32880" s="7" t="n">
        <v>0</v>
      </c>
      <c r="L32880" s="7" t="n">
        <v>0</v>
      </c>
      <c r="M32880" s="7" t="n">
        <v>0</v>
      </c>
      <c r="N32880" s="7" t="n">
        <v>0</v>
      </c>
      <c r="O32880" s="7" t="s">
        <v>15</v>
      </c>
    </row>
    <row r="32881" spans="1:15">
      <c r="A32881" t="s">
        <v>4</v>
      </c>
      <c r="B32881" s="4" t="s">
        <v>5</v>
      </c>
      <c r="C32881" s="4" t="s">
        <v>8</v>
      </c>
      <c r="D32881" s="4" t="s">
        <v>7</v>
      </c>
    </row>
    <row r="32882" spans="1:15">
      <c r="A32882" t="n">
        <v>276275</v>
      </c>
      <c r="B32882" s="27" t="n">
        <v>58</v>
      </c>
      <c r="C32882" s="7" t="n">
        <v>255</v>
      </c>
      <c r="D32882" s="7" t="n">
        <v>0</v>
      </c>
    </row>
    <row r="32883" spans="1:15">
      <c r="A32883" t="s">
        <v>4</v>
      </c>
      <c r="B32883" s="4" t="s">
        <v>5</v>
      </c>
      <c r="C32883" s="4" t="s">
        <v>7</v>
      </c>
    </row>
    <row r="32884" spans="1:15">
      <c r="A32884" t="n">
        <v>276279</v>
      </c>
      <c r="B32884" s="25" t="n">
        <v>16</v>
      </c>
      <c r="C32884" s="7" t="n">
        <v>4000</v>
      </c>
    </row>
    <row r="32885" spans="1:15">
      <c r="A32885" t="s">
        <v>4</v>
      </c>
      <c r="B32885" s="4" t="s">
        <v>5</v>
      </c>
      <c r="C32885" s="4" t="s">
        <v>8</v>
      </c>
      <c r="D32885" s="4" t="s">
        <v>7</v>
      </c>
      <c r="E32885" s="4" t="s">
        <v>13</v>
      </c>
    </row>
    <row r="32886" spans="1:15">
      <c r="A32886" t="n">
        <v>276282</v>
      </c>
      <c r="B32886" s="27" t="n">
        <v>58</v>
      </c>
      <c r="C32886" s="7" t="n">
        <v>0</v>
      </c>
      <c r="D32886" s="7" t="n">
        <v>1000</v>
      </c>
      <c r="E32886" s="7" t="n">
        <v>1</v>
      </c>
    </row>
    <row r="32887" spans="1:15">
      <c r="A32887" t="s">
        <v>4</v>
      </c>
      <c r="B32887" s="4" t="s">
        <v>5</v>
      </c>
      <c r="C32887" s="4" t="s">
        <v>8</v>
      </c>
      <c r="D32887" s="4" t="s">
        <v>7</v>
      </c>
      <c r="E32887" s="4" t="s">
        <v>7</v>
      </c>
    </row>
    <row r="32888" spans="1:15">
      <c r="A32888" t="n">
        <v>276290</v>
      </c>
      <c r="B32888" s="16" t="n">
        <v>50</v>
      </c>
      <c r="C32888" s="7" t="n">
        <v>1</v>
      </c>
      <c r="D32888" s="7" t="n">
        <v>4525</v>
      </c>
      <c r="E32888" s="7" t="n">
        <v>1000</v>
      </c>
    </row>
    <row r="32889" spans="1:15">
      <c r="A32889" t="s">
        <v>4</v>
      </c>
      <c r="B32889" s="4" t="s">
        <v>5</v>
      </c>
      <c r="C32889" s="4" t="s">
        <v>8</v>
      </c>
      <c r="D32889" s="4" t="s">
        <v>7</v>
      </c>
      <c r="E32889" s="4" t="s">
        <v>7</v>
      </c>
    </row>
    <row r="32890" spans="1:15">
      <c r="A32890" t="n">
        <v>276296</v>
      </c>
      <c r="B32890" s="16" t="n">
        <v>50</v>
      </c>
      <c r="C32890" s="7" t="n">
        <v>1</v>
      </c>
      <c r="D32890" s="7" t="n">
        <v>4527</v>
      </c>
      <c r="E32890" s="7" t="n">
        <v>1000</v>
      </c>
    </row>
    <row r="32891" spans="1:15">
      <c r="A32891" t="s">
        <v>4</v>
      </c>
      <c r="B32891" s="4" t="s">
        <v>5</v>
      </c>
      <c r="C32891" s="4" t="s">
        <v>8</v>
      </c>
      <c r="D32891" s="4" t="s">
        <v>7</v>
      </c>
    </row>
    <row r="32892" spans="1:15">
      <c r="A32892" t="n">
        <v>276302</v>
      </c>
      <c r="B32892" s="27" t="n">
        <v>58</v>
      </c>
      <c r="C32892" s="7" t="n">
        <v>255</v>
      </c>
      <c r="D32892" s="7" t="n">
        <v>0</v>
      </c>
    </row>
    <row r="32893" spans="1:15">
      <c r="A32893" t="s">
        <v>4</v>
      </c>
      <c r="B32893" s="4" t="s">
        <v>5</v>
      </c>
      <c r="C32893" s="4" t="s">
        <v>8</v>
      </c>
      <c r="D32893" s="4" t="s">
        <v>7</v>
      </c>
    </row>
    <row r="32894" spans="1:15">
      <c r="A32894" t="n">
        <v>276306</v>
      </c>
      <c r="B32894" s="31" t="n">
        <v>45</v>
      </c>
      <c r="C32894" s="7" t="n">
        <v>7</v>
      </c>
      <c r="D32894" s="7" t="n">
        <v>255</v>
      </c>
    </row>
    <row r="32895" spans="1:15">
      <c r="A32895" t="s">
        <v>4</v>
      </c>
      <c r="B32895" s="4" t="s">
        <v>5</v>
      </c>
      <c r="C32895" s="4" t="s">
        <v>14</v>
      </c>
    </row>
    <row r="32896" spans="1:15">
      <c r="A32896" t="n">
        <v>276310</v>
      </c>
      <c r="B32896" s="62" t="n">
        <v>15</v>
      </c>
      <c r="C32896" s="7" t="n">
        <v>262144</v>
      </c>
    </row>
    <row r="32897" spans="1:5">
      <c r="A32897" t="s">
        <v>4</v>
      </c>
      <c r="B32897" s="4" t="s">
        <v>5</v>
      </c>
      <c r="C32897" s="4" t="s">
        <v>8</v>
      </c>
      <c r="D32897" s="4" t="s">
        <v>8</v>
      </c>
    </row>
    <row r="32898" spans="1:5">
      <c r="A32898" t="n">
        <v>276315</v>
      </c>
      <c r="B32898" s="106" t="n">
        <v>123</v>
      </c>
      <c r="C32898" s="7" t="n">
        <v>1</v>
      </c>
      <c r="D32898" s="7" t="n">
        <v>1</v>
      </c>
    </row>
    <row r="32899" spans="1:5">
      <c r="A32899" t="s">
        <v>4</v>
      </c>
      <c r="B32899" s="4" t="s">
        <v>5</v>
      </c>
      <c r="C32899" s="4" t="s">
        <v>7</v>
      </c>
      <c r="D32899" s="4" t="s">
        <v>8</v>
      </c>
    </row>
    <row r="32900" spans="1:5">
      <c r="A32900" t="n">
        <v>276318</v>
      </c>
      <c r="B32900" s="73" t="n">
        <v>56</v>
      </c>
      <c r="C32900" s="7" t="n">
        <v>7036</v>
      </c>
      <c r="D32900" s="7" t="n">
        <v>1</v>
      </c>
    </row>
    <row r="32901" spans="1:5">
      <c r="A32901" t="s">
        <v>4</v>
      </c>
      <c r="B32901" s="4" t="s">
        <v>5</v>
      </c>
      <c r="C32901" s="4" t="s">
        <v>7</v>
      </c>
      <c r="D32901" s="4" t="s">
        <v>8</v>
      </c>
      <c r="E32901" s="4" t="s">
        <v>8</v>
      </c>
      <c r="F32901" s="4" t="s">
        <v>9</v>
      </c>
    </row>
    <row r="32902" spans="1:5">
      <c r="A32902" t="n">
        <v>276322</v>
      </c>
      <c r="B32902" s="22" t="n">
        <v>20</v>
      </c>
      <c r="C32902" s="7" t="n">
        <v>7036</v>
      </c>
      <c r="D32902" s="7" t="n">
        <v>3</v>
      </c>
      <c r="E32902" s="7" t="n">
        <v>10</v>
      </c>
      <c r="F32902" s="7" t="s">
        <v>108</v>
      </c>
    </row>
    <row r="32903" spans="1:5">
      <c r="A32903" t="s">
        <v>4</v>
      </c>
      <c r="B32903" s="4" t="s">
        <v>5</v>
      </c>
      <c r="C32903" s="4" t="s">
        <v>7</v>
      </c>
    </row>
    <row r="32904" spans="1:5">
      <c r="A32904" t="n">
        <v>276339</v>
      </c>
      <c r="B32904" s="25" t="n">
        <v>16</v>
      </c>
      <c r="C32904" s="7" t="n">
        <v>0</v>
      </c>
    </row>
    <row r="32905" spans="1:5">
      <c r="A32905" t="s">
        <v>4</v>
      </c>
      <c r="B32905" s="4" t="s">
        <v>5</v>
      </c>
      <c r="C32905" s="4" t="s">
        <v>8</v>
      </c>
      <c r="D32905" s="4" t="s">
        <v>7</v>
      </c>
      <c r="E32905" s="4" t="s">
        <v>7</v>
      </c>
    </row>
    <row r="32906" spans="1:5">
      <c r="A32906" t="n">
        <v>276342</v>
      </c>
      <c r="B32906" s="16" t="n">
        <v>50</v>
      </c>
      <c r="C32906" s="7" t="n">
        <v>1</v>
      </c>
      <c r="D32906" s="7" t="n">
        <v>4525</v>
      </c>
      <c r="E32906" s="7" t="n">
        <v>1000</v>
      </c>
    </row>
    <row r="32907" spans="1:5">
      <c r="A32907" t="s">
        <v>4</v>
      </c>
      <c r="B32907" s="4" t="s">
        <v>5</v>
      </c>
      <c r="C32907" s="4" t="s">
        <v>7</v>
      </c>
    </row>
    <row r="32908" spans="1:5">
      <c r="A32908" t="n">
        <v>276348</v>
      </c>
      <c r="B32908" s="25" t="n">
        <v>16</v>
      </c>
      <c r="C32908" s="7" t="n">
        <v>1000</v>
      </c>
    </row>
    <row r="32909" spans="1:5">
      <c r="A32909" t="s">
        <v>4</v>
      </c>
      <c r="B32909" s="4" t="s">
        <v>5</v>
      </c>
      <c r="C32909" s="4" t="s">
        <v>8</v>
      </c>
      <c r="D32909" s="4" t="s">
        <v>7</v>
      </c>
      <c r="E32909" s="4" t="s">
        <v>7</v>
      </c>
    </row>
    <row r="32910" spans="1:5">
      <c r="A32910" t="n">
        <v>276351</v>
      </c>
      <c r="B32910" s="65" t="n">
        <v>39</v>
      </c>
      <c r="C32910" s="7" t="n">
        <v>16</v>
      </c>
      <c r="D32910" s="7" t="n">
        <v>65533</v>
      </c>
      <c r="E32910" s="7" t="n">
        <v>203</v>
      </c>
    </row>
    <row r="32911" spans="1:5">
      <c r="A32911" t="s">
        <v>4</v>
      </c>
      <c r="B32911" s="4" t="s">
        <v>5</v>
      </c>
      <c r="C32911" s="4" t="s">
        <v>8</v>
      </c>
      <c r="D32911" s="4" t="s">
        <v>7</v>
      </c>
      <c r="E32911" s="4" t="s">
        <v>7</v>
      </c>
    </row>
    <row r="32912" spans="1:5">
      <c r="A32912" t="n">
        <v>276357</v>
      </c>
      <c r="B32912" s="65" t="n">
        <v>39</v>
      </c>
      <c r="C32912" s="7" t="n">
        <v>16</v>
      </c>
      <c r="D32912" s="7" t="n">
        <v>65533</v>
      </c>
      <c r="E32912" s="7" t="n">
        <v>204</v>
      </c>
    </row>
    <row r="32913" spans="1:6">
      <c r="A32913" t="s">
        <v>4</v>
      </c>
      <c r="B32913" s="4" t="s">
        <v>5</v>
      </c>
      <c r="C32913" s="4" t="s">
        <v>8</v>
      </c>
      <c r="D32913" s="4" t="s">
        <v>7</v>
      </c>
      <c r="E32913" s="4" t="s">
        <v>7</v>
      </c>
    </row>
    <row r="32914" spans="1:6">
      <c r="A32914" t="n">
        <v>276363</v>
      </c>
      <c r="B32914" s="65" t="n">
        <v>39</v>
      </c>
      <c r="C32914" s="7" t="n">
        <v>16</v>
      </c>
      <c r="D32914" s="7" t="n">
        <v>65533</v>
      </c>
      <c r="E32914" s="7" t="n">
        <v>205</v>
      </c>
    </row>
    <row r="32915" spans="1:6">
      <c r="A32915" t="s">
        <v>4</v>
      </c>
      <c r="B32915" s="4" t="s">
        <v>5</v>
      </c>
      <c r="C32915" s="4" t="s">
        <v>8</v>
      </c>
      <c r="D32915" s="4" t="s">
        <v>7</v>
      </c>
      <c r="E32915" s="4" t="s">
        <v>8</v>
      </c>
    </row>
    <row r="32916" spans="1:6">
      <c r="A32916" t="n">
        <v>276369</v>
      </c>
      <c r="B32916" s="65" t="n">
        <v>39</v>
      </c>
      <c r="C32916" s="7" t="n">
        <v>11</v>
      </c>
      <c r="D32916" s="7" t="n">
        <v>65533</v>
      </c>
      <c r="E32916" s="7" t="n">
        <v>203</v>
      </c>
    </row>
    <row r="32917" spans="1:6">
      <c r="A32917" t="s">
        <v>4</v>
      </c>
      <c r="B32917" s="4" t="s">
        <v>5</v>
      </c>
      <c r="C32917" s="4" t="s">
        <v>8</v>
      </c>
      <c r="D32917" s="4" t="s">
        <v>7</v>
      </c>
      <c r="E32917" s="4" t="s">
        <v>8</v>
      </c>
    </row>
    <row r="32918" spans="1:6">
      <c r="A32918" t="n">
        <v>276374</v>
      </c>
      <c r="B32918" s="65" t="n">
        <v>39</v>
      </c>
      <c r="C32918" s="7" t="n">
        <v>11</v>
      </c>
      <c r="D32918" s="7" t="n">
        <v>65533</v>
      </c>
      <c r="E32918" s="7" t="n">
        <v>204</v>
      </c>
    </row>
    <row r="32919" spans="1:6">
      <c r="A32919" t="s">
        <v>4</v>
      </c>
      <c r="B32919" s="4" t="s">
        <v>5</v>
      </c>
      <c r="C32919" s="4" t="s">
        <v>8</v>
      </c>
      <c r="D32919" s="4" t="s">
        <v>7</v>
      </c>
      <c r="E32919" s="4" t="s">
        <v>8</v>
      </c>
    </row>
    <row r="32920" spans="1:6">
      <c r="A32920" t="n">
        <v>276379</v>
      </c>
      <c r="B32920" s="65" t="n">
        <v>39</v>
      </c>
      <c r="C32920" s="7" t="n">
        <v>11</v>
      </c>
      <c r="D32920" s="7" t="n">
        <v>65533</v>
      </c>
      <c r="E32920" s="7" t="n">
        <v>205</v>
      </c>
    </row>
    <row r="32921" spans="1:6">
      <c r="A32921" t="s">
        <v>4</v>
      </c>
      <c r="B32921" s="4" t="s">
        <v>5</v>
      </c>
      <c r="C32921" s="4" t="s">
        <v>14</v>
      </c>
    </row>
    <row r="32922" spans="1:6">
      <c r="A32922" t="n">
        <v>276384</v>
      </c>
      <c r="B32922" s="62" t="n">
        <v>15</v>
      </c>
      <c r="C32922" s="7" t="n">
        <v>2097152</v>
      </c>
    </row>
    <row r="32923" spans="1:6">
      <c r="A32923" t="s">
        <v>4</v>
      </c>
      <c r="B32923" s="4" t="s">
        <v>5</v>
      </c>
      <c r="C32923" s="4" t="s">
        <v>8</v>
      </c>
      <c r="D32923" s="4" t="s">
        <v>7</v>
      </c>
    </row>
    <row r="32924" spans="1:6">
      <c r="A32924" t="n">
        <v>276389</v>
      </c>
      <c r="B32924" s="107" t="n">
        <v>111</v>
      </c>
      <c r="C32924" s="7" t="n">
        <v>102</v>
      </c>
      <c r="D32924" s="7" t="n">
        <v>0</v>
      </c>
    </row>
    <row r="32925" spans="1:6">
      <c r="A32925" t="s">
        <v>4</v>
      </c>
      <c r="B32925" s="4" t="s">
        <v>5</v>
      </c>
      <c r="C32925" s="4" t="s">
        <v>8</v>
      </c>
      <c r="D32925" s="4" t="s">
        <v>7</v>
      </c>
    </row>
    <row r="32926" spans="1:6">
      <c r="A32926" t="n">
        <v>276393</v>
      </c>
      <c r="B32926" s="27" t="n">
        <v>58</v>
      </c>
      <c r="C32926" s="7" t="n">
        <v>105</v>
      </c>
      <c r="D32926" s="7" t="n">
        <v>300</v>
      </c>
    </row>
    <row r="32927" spans="1:6">
      <c r="A32927" t="s">
        <v>4</v>
      </c>
      <c r="B32927" s="4" t="s">
        <v>5</v>
      </c>
      <c r="C32927" s="4" t="s">
        <v>13</v>
      </c>
      <c r="D32927" s="4" t="s">
        <v>7</v>
      </c>
    </row>
    <row r="32928" spans="1:6">
      <c r="A32928" t="n">
        <v>276397</v>
      </c>
      <c r="B32928" s="60" t="n">
        <v>103</v>
      </c>
      <c r="C32928" s="7" t="n">
        <v>1</v>
      </c>
      <c r="D32928" s="7" t="n">
        <v>300</v>
      </c>
    </row>
    <row r="32929" spans="1:5">
      <c r="A32929" t="s">
        <v>4</v>
      </c>
      <c r="B32929" s="4" t="s">
        <v>5</v>
      </c>
      <c r="C32929" s="4" t="s">
        <v>8</v>
      </c>
    </row>
    <row r="32930" spans="1:5">
      <c r="A32930" t="n">
        <v>276404</v>
      </c>
      <c r="B32930" s="29" t="n">
        <v>23</v>
      </c>
      <c r="C32930" s="7" t="n">
        <v>0</v>
      </c>
    </row>
    <row r="32931" spans="1:5">
      <c r="A32931" t="s">
        <v>4</v>
      </c>
      <c r="B32931" s="4" t="s">
        <v>5</v>
      </c>
    </row>
    <row r="32932" spans="1:5">
      <c r="A32932" t="n">
        <v>276406</v>
      </c>
      <c r="B32932" s="5" t="n">
        <v>1</v>
      </c>
    </row>
    <row r="32933" spans="1:5" s="3" customFormat="1" customHeight="0">
      <c r="A32933" s="3" t="s">
        <v>2</v>
      </c>
      <c r="B32933" s="3" t="s">
        <v>1633</v>
      </c>
    </row>
    <row r="32934" spans="1:5">
      <c r="A32934" t="s">
        <v>4</v>
      </c>
      <c r="B32934" s="4" t="s">
        <v>5</v>
      </c>
      <c r="C32934" s="4" t="s">
        <v>8</v>
      </c>
      <c r="D32934" s="4" t="s">
        <v>7</v>
      </c>
    </row>
    <row r="32935" spans="1:5">
      <c r="A32935" t="n">
        <v>276408</v>
      </c>
      <c r="B32935" s="23" t="n">
        <v>22</v>
      </c>
      <c r="C32935" s="7" t="n">
        <v>0</v>
      </c>
      <c r="D32935" s="7" t="n">
        <v>0</v>
      </c>
    </row>
    <row r="32936" spans="1:5">
      <c r="A32936" t="s">
        <v>4</v>
      </c>
      <c r="B32936" s="4" t="s">
        <v>5</v>
      </c>
      <c r="C32936" s="4" t="s">
        <v>8</v>
      </c>
      <c r="D32936" s="4" t="s">
        <v>7</v>
      </c>
    </row>
    <row r="32937" spans="1:5">
      <c r="A32937" t="n">
        <v>276412</v>
      </c>
      <c r="B32937" s="27" t="n">
        <v>58</v>
      </c>
      <c r="C32937" s="7" t="n">
        <v>5</v>
      </c>
      <c r="D32937" s="7" t="n">
        <v>300</v>
      </c>
    </row>
    <row r="32938" spans="1:5">
      <c r="A32938" t="s">
        <v>4</v>
      </c>
      <c r="B32938" s="4" t="s">
        <v>5</v>
      </c>
      <c r="C32938" s="4" t="s">
        <v>13</v>
      </c>
      <c r="D32938" s="4" t="s">
        <v>7</v>
      </c>
    </row>
    <row r="32939" spans="1:5">
      <c r="A32939" t="n">
        <v>276416</v>
      </c>
      <c r="B32939" s="60" t="n">
        <v>103</v>
      </c>
      <c r="C32939" s="7" t="n">
        <v>0</v>
      </c>
      <c r="D32939" s="7" t="n">
        <v>300</v>
      </c>
    </row>
    <row r="32940" spans="1:5">
      <c r="A32940" t="s">
        <v>4</v>
      </c>
      <c r="B32940" s="4" t="s">
        <v>5</v>
      </c>
      <c r="C32940" s="4" t="s">
        <v>8</v>
      </c>
      <c r="D32940" s="4" t="s">
        <v>7</v>
      </c>
      <c r="E32940" s="4" t="s">
        <v>8</v>
      </c>
      <c r="F32940" s="4" t="s">
        <v>8</v>
      </c>
      <c r="G32940" s="4" t="s">
        <v>12</v>
      </c>
    </row>
    <row r="32941" spans="1:5">
      <c r="A32941" t="n">
        <v>276423</v>
      </c>
      <c r="B32941" s="12" t="n">
        <v>5</v>
      </c>
      <c r="C32941" s="7" t="n">
        <v>30</v>
      </c>
      <c r="D32941" s="7" t="n">
        <v>6918</v>
      </c>
      <c r="E32941" s="7" t="n">
        <v>8</v>
      </c>
      <c r="F32941" s="7" t="n">
        <v>1</v>
      </c>
      <c r="G32941" s="13" t="n">
        <f t="normal" ca="1">A33183</f>
        <v>0</v>
      </c>
    </row>
    <row r="32942" spans="1:5">
      <c r="A32942" t="s">
        <v>4</v>
      </c>
      <c r="B32942" s="4" t="s">
        <v>5</v>
      </c>
      <c r="C32942" s="4" t="s">
        <v>8</v>
      </c>
      <c r="D32942" s="4" t="s">
        <v>8</v>
      </c>
      <c r="E32942" s="4" t="s">
        <v>8</v>
      </c>
      <c r="F32942" s="4" t="s">
        <v>8</v>
      </c>
    </row>
    <row r="32943" spans="1:5">
      <c r="A32943" t="n">
        <v>276433</v>
      </c>
      <c r="B32943" s="11" t="n">
        <v>14</v>
      </c>
      <c r="C32943" s="7" t="n">
        <v>0</v>
      </c>
      <c r="D32943" s="7" t="n">
        <v>0</v>
      </c>
      <c r="E32943" s="7" t="n">
        <v>2</v>
      </c>
      <c r="F32943" s="7" t="n">
        <v>0</v>
      </c>
    </row>
    <row r="32944" spans="1:5">
      <c r="A32944" t="s">
        <v>4</v>
      </c>
      <c r="B32944" s="4" t="s">
        <v>5</v>
      </c>
      <c r="C32944" s="4" t="s">
        <v>7</v>
      </c>
      <c r="D32944" s="4" t="s">
        <v>14</v>
      </c>
    </row>
    <row r="32945" spans="1:7">
      <c r="A32945" t="n">
        <v>276438</v>
      </c>
      <c r="B32945" s="30" t="n">
        <v>43</v>
      </c>
      <c r="C32945" s="7" t="n">
        <v>61456</v>
      </c>
      <c r="D32945" s="7" t="n">
        <v>128</v>
      </c>
    </row>
    <row r="32946" spans="1:7">
      <c r="A32946" t="s">
        <v>4</v>
      </c>
      <c r="B32946" s="4" t="s">
        <v>5</v>
      </c>
      <c r="C32946" s="4" t="s">
        <v>7</v>
      </c>
      <c r="D32946" s="4" t="s">
        <v>14</v>
      </c>
    </row>
    <row r="32947" spans="1:7">
      <c r="A32947" t="n">
        <v>276445</v>
      </c>
      <c r="B32947" s="30" t="n">
        <v>43</v>
      </c>
      <c r="C32947" s="7" t="n">
        <v>61456</v>
      </c>
      <c r="D32947" s="7" t="n">
        <v>32</v>
      </c>
    </row>
    <row r="32948" spans="1:7">
      <c r="A32948" t="s">
        <v>4</v>
      </c>
      <c r="B32948" s="4" t="s">
        <v>5</v>
      </c>
      <c r="C32948" s="4" t="s">
        <v>8</v>
      </c>
    </row>
    <row r="32949" spans="1:7">
      <c r="A32949" t="n">
        <v>276452</v>
      </c>
      <c r="B32949" s="53" t="n">
        <v>74</v>
      </c>
      <c r="C32949" s="7" t="n">
        <v>16</v>
      </c>
    </row>
    <row r="32950" spans="1:7">
      <c r="A32950" t="s">
        <v>4</v>
      </c>
      <c r="B32950" s="4" t="s">
        <v>5</v>
      </c>
      <c r="C32950" s="4" t="s">
        <v>7</v>
      </c>
      <c r="D32950" s="4" t="s">
        <v>9</v>
      </c>
      <c r="E32950" s="4" t="s">
        <v>9</v>
      </c>
      <c r="F32950" s="4" t="s">
        <v>9</v>
      </c>
      <c r="G32950" s="4" t="s">
        <v>8</v>
      </c>
      <c r="H32950" s="4" t="s">
        <v>14</v>
      </c>
      <c r="I32950" s="4" t="s">
        <v>13</v>
      </c>
      <c r="J32950" s="4" t="s">
        <v>13</v>
      </c>
      <c r="K32950" s="4" t="s">
        <v>13</v>
      </c>
      <c r="L32950" s="4" t="s">
        <v>13</v>
      </c>
      <c r="M32950" s="4" t="s">
        <v>13</v>
      </c>
      <c r="N32950" s="4" t="s">
        <v>13</v>
      </c>
      <c r="O32950" s="4" t="s">
        <v>13</v>
      </c>
      <c r="P32950" s="4" t="s">
        <v>9</v>
      </c>
      <c r="Q32950" s="4" t="s">
        <v>9</v>
      </c>
      <c r="R32950" s="4" t="s">
        <v>14</v>
      </c>
      <c r="S32950" s="4" t="s">
        <v>8</v>
      </c>
      <c r="T32950" s="4" t="s">
        <v>14</v>
      </c>
      <c r="U32950" s="4" t="s">
        <v>14</v>
      </c>
      <c r="V32950" s="4" t="s">
        <v>7</v>
      </c>
    </row>
    <row r="32951" spans="1:7">
      <c r="A32951" t="n">
        <v>276454</v>
      </c>
      <c r="B32951" s="66" t="n">
        <v>19</v>
      </c>
      <c r="C32951" s="7" t="n">
        <v>7036</v>
      </c>
      <c r="D32951" s="7" t="s">
        <v>360</v>
      </c>
      <c r="E32951" s="7" t="s">
        <v>361</v>
      </c>
      <c r="F32951" s="7" t="s">
        <v>15</v>
      </c>
      <c r="G32951" s="7" t="n">
        <v>0</v>
      </c>
      <c r="H32951" s="7" t="n">
        <v>545</v>
      </c>
      <c r="I32951" s="7" t="n">
        <v>0</v>
      </c>
      <c r="J32951" s="7" t="n">
        <v>0</v>
      </c>
      <c r="K32951" s="7" t="n">
        <v>0</v>
      </c>
      <c r="L32951" s="7" t="n">
        <v>0</v>
      </c>
      <c r="M32951" s="7" t="n">
        <v>1</v>
      </c>
      <c r="N32951" s="7" t="n">
        <v>1.60000002384186</v>
      </c>
      <c r="O32951" s="7" t="n">
        <v>0.0900000035762787</v>
      </c>
      <c r="P32951" s="7" t="s">
        <v>15</v>
      </c>
      <c r="Q32951" s="7" t="s">
        <v>15</v>
      </c>
      <c r="R32951" s="7" t="n">
        <v>-1</v>
      </c>
      <c r="S32951" s="7" t="n">
        <v>0</v>
      </c>
      <c r="T32951" s="7" t="n">
        <v>0</v>
      </c>
      <c r="U32951" s="7" t="n">
        <v>0</v>
      </c>
      <c r="V32951" s="7" t="n">
        <v>0</v>
      </c>
    </row>
    <row r="32952" spans="1:7">
      <c r="A32952" t="s">
        <v>4</v>
      </c>
      <c r="B32952" s="4" t="s">
        <v>5</v>
      </c>
      <c r="C32952" s="4" t="s">
        <v>7</v>
      </c>
      <c r="D32952" s="4" t="s">
        <v>8</v>
      </c>
      <c r="E32952" s="4" t="s">
        <v>8</v>
      </c>
      <c r="F32952" s="4" t="s">
        <v>9</v>
      </c>
    </row>
    <row r="32953" spans="1:7">
      <c r="A32953" t="n">
        <v>276527</v>
      </c>
      <c r="B32953" s="22" t="n">
        <v>20</v>
      </c>
      <c r="C32953" s="7" t="n">
        <v>7036</v>
      </c>
      <c r="D32953" s="7" t="n">
        <v>3</v>
      </c>
      <c r="E32953" s="7" t="n">
        <v>10</v>
      </c>
      <c r="F32953" s="7" t="s">
        <v>96</v>
      </c>
    </row>
    <row r="32954" spans="1:7">
      <c r="A32954" t="s">
        <v>4</v>
      </c>
      <c r="B32954" s="4" t="s">
        <v>5</v>
      </c>
      <c r="C32954" s="4" t="s">
        <v>7</v>
      </c>
    </row>
    <row r="32955" spans="1:7">
      <c r="A32955" t="n">
        <v>276545</v>
      </c>
      <c r="B32955" s="25" t="n">
        <v>16</v>
      </c>
      <c r="C32955" s="7" t="n">
        <v>0</v>
      </c>
    </row>
    <row r="32956" spans="1:7">
      <c r="A32956" t="s">
        <v>4</v>
      </c>
      <c r="B32956" s="4" t="s">
        <v>5</v>
      </c>
      <c r="C32956" s="4" t="s">
        <v>8</v>
      </c>
      <c r="D32956" s="4" t="s">
        <v>8</v>
      </c>
      <c r="E32956" s="4" t="s">
        <v>8</v>
      </c>
      <c r="F32956" s="4" t="s">
        <v>8</v>
      </c>
    </row>
    <row r="32957" spans="1:7">
      <c r="A32957" t="n">
        <v>276548</v>
      </c>
      <c r="B32957" s="11" t="n">
        <v>14</v>
      </c>
      <c r="C32957" s="7" t="n">
        <v>0</v>
      </c>
      <c r="D32957" s="7" t="n">
        <v>0</v>
      </c>
      <c r="E32957" s="7" t="n">
        <v>32</v>
      </c>
      <c r="F32957" s="7" t="n">
        <v>0</v>
      </c>
    </row>
    <row r="32958" spans="1:7">
      <c r="A32958" t="s">
        <v>4</v>
      </c>
      <c r="B32958" s="4" t="s">
        <v>5</v>
      </c>
      <c r="C32958" s="4" t="s">
        <v>13</v>
      </c>
      <c r="D32958" s="4" t="s">
        <v>13</v>
      </c>
      <c r="E32958" s="4" t="s">
        <v>13</v>
      </c>
      <c r="F32958" s="4" t="s">
        <v>13</v>
      </c>
      <c r="G32958" s="4" t="s">
        <v>13</v>
      </c>
      <c r="H32958" s="4" t="s">
        <v>7</v>
      </c>
    </row>
    <row r="32959" spans="1:7">
      <c r="A32959" t="n">
        <v>276553</v>
      </c>
      <c r="B32959" s="67" t="n">
        <v>71</v>
      </c>
      <c r="C32959" s="7" t="n">
        <v>1</v>
      </c>
      <c r="D32959" s="7" t="n">
        <v>1</v>
      </c>
      <c r="E32959" s="7" t="n">
        <v>1</v>
      </c>
      <c r="F32959" s="7" t="n">
        <v>5</v>
      </c>
      <c r="G32959" s="7" t="n">
        <v>1000</v>
      </c>
      <c r="H32959" s="7" t="n">
        <v>0</v>
      </c>
    </row>
    <row r="32960" spans="1:7">
      <c r="A32960" t="s">
        <v>4</v>
      </c>
      <c r="B32960" s="4" t="s">
        <v>5</v>
      </c>
      <c r="C32960" s="4" t="s">
        <v>8</v>
      </c>
    </row>
    <row r="32961" spans="1:22">
      <c r="A32961" t="n">
        <v>276576</v>
      </c>
      <c r="B32961" s="69" t="n">
        <v>116</v>
      </c>
      <c r="C32961" s="7" t="n">
        <v>1</v>
      </c>
    </row>
    <row r="32962" spans="1:22">
      <c r="A32962" t="s">
        <v>4</v>
      </c>
      <c r="B32962" s="4" t="s">
        <v>5</v>
      </c>
      <c r="C32962" s="4" t="s">
        <v>7</v>
      </c>
      <c r="D32962" s="4" t="s">
        <v>13</v>
      </c>
      <c r="E32962" s="4" t="s">
        <v>13</v>
      </c>
      <c r="F32962" s="4" t="s">
        <v>13</v>
      </c>
      <c r="G32962" s="4" t="s">
        <v>13</v>
      </c>
    </row>
    <row r="32963" spans="1:22">
      <c r="A32963" t="n">
        <v>276578</v>
      </c>
      <c r="B32963" s="46" t="n">
        <v>46</v>
      </c>
      <c r="C32963" s="7" t="n">
        <v>7036</v>
      </c>
      <c r="D32963" s="7" t="n">
        <v>0</v>
      </c>
      <c r="E32963" s="7" t="n">
        <v>20</v>
      </c>
      <c r="F32963" s="7" t="n">
        <v>-250</v>
      </c>
      <c r="G32963" s="7" t="n">
        <v>0</v>
      </c>
    </row>
    <row r="32964" spans="1:22">
      <c r="A32964" t="s">
        <v>4</v>
      </c>
      <c r="B32964" s="4" t="s">
        <v>5</v>
      </c>
      <c r="C32964" s="4" t="s">
        <v>7</v>
      </c>
      <c r="D32964" s="4" t="s">
        <v>9</v>
      </c>
      <c r="E32964" s="4" t="s">
        <v>8</v>
      </c>
      <c r="F32964" s="4" t="s">
        <v>8</v>
      </c>
      <c r="G32964" s="4" t="s">
        <v>8</v>
      </c>
      <c r="H32964" s="4" t="s">
        <v>8</v>
      </c>
      <c r="I32964" s="4" t="s">
        <v>8</v>
      </c>
      <c r="J32964" s="4" t="s">
        <v>13</v>
      </c>
      <c r="K32964" s="4" t="s">
        <v>13</v>
      </c>
      <c r="L32964" s="4" t="s">
        <v>13</v>
      </c>
      <c r="M32964" s="4" t="s">
        <v>13</v>
      </c>
      <c r="N32964" s="4" t="s">
        <v>8</v>
      </c>
    </row>
    <row r="32965" spans="1:22">
      <c r="A32965" t="n">
        <v>276597</v>
      </c>
      <c r="B32965" s="68" t="n">
        <v>34</v>
      </c>
      <c r="C32965" s="7" t="n">
        <v>7036</v>
      </c>
      <c r="D32965" s="7" t="s">
        <v>377</v>
      </c>
      <c r="E32965" s="7" t="n">
        <v>1</v>
      </c>
      <c r="F32965" s="7" t="n">
        <v>0</v>
      </c>
      <c r="G32965" s="7" t="n">
        <v>0</v>
      </c>
      <c r="H32965" s="7" t="n">
        <v>0</v>
      </c>
      <c r="I32965" s="7" t="n">
        <v>0</v>
      </c>
      <c r="J32965" s="7" t="n">
        <v>0</v>
      </c>
      <c r="K32965" s="7" t="n">
        <v>-1</v>
      </c>
      <c r="L32965" s="7" t="n">
        <v>-1</v>
      </c>
      <c r="M32965" s="7" t="n">
        <v>-1</v>
      </c>
      <c r="N32965" s="7" t="n">
        <v>0</v>
      </c>
    </row>
    <row r="32966" spans="1:22">
      <c r="A32966" t="s">
        <v>4</v>
      </c>
      <c r="B32966" s="4" t="s">
        <v>5</v>
      </c>
      <c r="C32966" s="4" t="s">
        <v>8</v>
      </c>
      <c r="D32966" s="4" t="s">
        <v>9</v>
      </c>
      <c r="E32966" s="4" t="s">
        <v>7</v>
      </c>
    </row>
    <row r="32967" spans="1:22">
      <c r="A32967" t="n">
        <v>276629</v>
      </c>
      <c r="B32967" s="18" t="n">
        <v>94</v>
      </c>
      <c r="C32967" s="7" t="n">
        <v>1</v>
      </c>
      <c r="D32967" s="7" t="s">
        <v>362</v>
      </c>
      <c r="E32967" s="7" t="n">
        <v>1</v>
      </c>
    </row>
    <row r="32968" spans="1:22">
      <c r="A32968" t="s">
        <v>4</v>
      </c>
      <c r="B32968" s="4" t="s">
        <v>5</v>
      </c>
      <c r="C32968" s="4" t="s">
        <v>8</v>
      </c>
      <c r="D32968" s="4" t="s">
        <v>9</v>
      </c>
      <c r="E32968" s="4" t="s">
        <v>7</v>
      </c>
    </row>
    <row r="32969" spans="1:22">
      <c r="A32969" t="n">
        <v>276637</v>
      </c>
      <c r="B32969" s="18" t="n">
        <v>94</v>
      </c>
      <c r="C32969" s="7" t="n">
        <v>1</v>
      </c>
      <c r="D32969" s="7" t="s">
        <v>362</v>
      </c>
      <c r="E32969" s="7" t="n">
        <v>2</v>
      </c>
    </row>
    <row r="32970" spans="1:22">
      <c r="A32970" t="s">
        <v>4</v>
      </c>
      <c r="B32970" s="4" t="s">
        <v>5</v>
      </c>
      <c r="C32970" s="4" t="s">
        <v>8</v>
      </c>
      <c r="D32970" s="4" t="s">
        <v>9</v>
      </c>
      <c r="E32970" s="4" t="s">
        <v>7</v>
      </c>
    </row>
    <row r="32971" spans="1:22">
      <c r="A32971" t="n">
        <v>276645</v>
      </c>
      <c r="B32971" s="18" t="n">
        <v>94</v>
      </c>
      <c r="C32971" s="7" t="n">
        <v>0</v>
      </c>
      <c r="D32971" s="7" t="s">
        <v>362</v>
      </c>
      <c r="E32971" s="7" t="n">
        <v>4</v>
      </c>
    </row>
    <row r="32972" spans="1:22">
      <c r="A32972" t="s">
        <v>4</v>
      </c>
      <c r="B32972" s="4" t="s">
        <v>5</v>
      </c>
      <c r="C32972" s="4" t="s">
        <v>8</v>
      </c>
      <c r="D32972" s="4" t="s">
        <v>9</v>
      </c>
      <c r="E32972" s="4" t="s">
        <v>7</v>
      </c>
    </row>
    <row r="32973" spans="1:22">
      <c r="A32973" t="n">
        <v>276653</v>
      </c>
      <c r="B32973" s="18" t="n">
        <v>94</v>
      </c>
      <c r="C32973" s="7" t="n">
        <v>1</v>
      </c>
      <c r="D32973" s="7" t="s">
        <v>41</v>
      </c>
      <c r="E32973" s="7" t="n">
        <v>1</v>
      </c>
    </row>
    <row r="32974" spans="1:22">
      <c r="A32974" t="s">
        <v>4</v>
      </c>
      <c r="B32974" s="4" t="s">
        <v>5</v>
      </c>
      <c r="C32974" s="4" t="s">
        <v>8</v>
      </c>
      <c r="D32974" s="4" t="s">
        <v>9</v>
      </c>
      <c r="E32974" s="4" t="s">
        <v>7</v>
      </c>
    </row>
    <row r="32975" spans="1:22">
      <c r="A32975" t="n">
        <v>276666</v>
      </c>
      <c r="B32975" s="18" t="n">
        <v>94</v>
      </c>
      <c r="C32975" s="7" t="n">
        <v>1</v>
      </c>
      <c r="D32975" s="7" t="s">
        <v>41</v>
      </c>
      <c r="E32975" s="7" t="n">
        <v>2</v>
      </c>
    </row>
    <row r="32976" spans="1:22">
      <c r="A32976" t="s">
        <v>4</v>
      </c>
      <c r="B32976" s="4" t="s">
        <v>5</v>
      </c>
      <c r="C32976" s="4" t="s">
        <v>8</v>
      </c>
      <c r="D32976" s="4" t="s">
        <v>9</v>
      </c>
      <c r="E32976" s="4" t="s">
        <v>7</v>
      </c>
    </row>
    <row r="32977" spans="1:14">
      <c r="A32977" t="n">
        <v>276679</v>
      </c>
      <c r="B32977" s="18" t="n">
        <v>94</v>
      </c>
      <c r="C32977" s="7" t="n">
        <v>0</v>
      </c>
      <c r="D32977" s="7" t="s">
        <v>41</v>
      </c>
      <c r="E32977" s="7" t="n">
        <v>4</v>
      </c>
    </row>
    <row r="32978" spans="1:14">
      <c r="A32978" t="s">
        <v>4</v>
      </c>
      <c r="B32978" s="4" t="s">
        <v>5</v>
      </c>
      <c r="C32978" s="4" t="s">
        <v>8</v>
      </c>
      <c r="D32978" s="4" t="s">
        <v>9</v>
      </c>
      <c r="E32978" s="4" t="s">
        <v>7</v>
      </c>
    </row>
    <row r="32979" spans="1:14">
      <c r="A32979" t="n">
        <v>276692</v>
      </c>
      <c r="B32979" s="18" t="n">
        <v>94</v>
      </c>
      <c r="C32979" s="7" t="n">
        <v>1</v>
      </c>
      <c r="D32979" s="7" t="s">
        <v>363</v>
      </c>
      <c r="E32979" s="7" t="n">
        <v>1</v>
      </c>
    </row>
    <row r="32980" spans="1:14">
      <c r="A32980" t="s">
        <v>4</v>
      </c>
      <c r="B32980" s="4" t="s">
        <v>5</v>
      </c>
      <c r="C32980" s="4" t="s">
        <v>8</v>
      </c>
      <c r="D32980" s="4" t="s">
        <v>9</v>
      </c>
      <c r="E32980" s="4" t="s">
        <v>7</v>
      </c>
    </row>
    <row r="32981" spans="1:14">
      <c r="A32981" t="n">
        <v>276703</v>
      </c>
      <c r="B32981" s="18" t="n">
        <v>94</v>
      </c>
      <c r="C32981" s="7" t="n">
        <v>1</v>
      </c>
      <c r="D32981" s="7" t="s">
        <v>363</v>
      </c>
      <c r="E32981" s="7" t="n">
        <v>2</v>
      </c>
    </row>
    <row r="32982" spans="1:14">
      <c r="A32982" t="s">
        <v>4</v>
      </c>
      <c r="B32982" s="4" t="s">
        <v>5</v>
      </c>
      <c r="C32982" s="4" t="s">
        <v>8</v>
      </c>
      <c r="D32982" s="4" t="s">
        <v>9</v>
      </c>
      <c r="E32982" s="4" t="s">
        <v>7</v>
      </c>
    </row>
    <row r="32983" spans="1:14">
      <c r="A32983" t="n">
        <v>276714</v>
      </c>
      <c r="B32983" s="18" t="n">
        <v>94</v>
      </c>
      <c r="C32983" s="7" t="n">
        <v>0</v>
      </c>
      <c r="D32983" s="7" t="s">
        <v>363</v>
      </c>
      <c r="E32983" s="7" t="n">
        <v>4</v>
      </c>
    </row>
    <row r="32984" spans="1:14">
      <c r="A32984" t="s">
        <v>4</v>
      </c>
      <c r="B32984" s="4" t="s">
        <v>5</v>
      </c>
      <c r="C32984" s="4" t="s">
        <v>8</v>
      </c>
      <c r="D32984" s="4" t="s">
        <v>9</v>
      </c>
      <c r="E32984" s="4" t="s">
        <v>7</v>
      </c>
    </row>
    <row r="32985" spans="1:14">
      <c r="A32985" t="n">
        <v>276725</v>
      </c>
      <c r="B32985" s="18" t="n">
        <v>94</v>
      </c>
      <c r="C32985" s="7" t="n">
        <v>1</v>
      </c>
      <c r="D32985" s="7" t="s">
        <v>364</v>
      </c>
      <c r="E32985" s="7" t="n">
        <v>1</v>
      </c>
    </row>
    <row r="32986" spans="1:14">
      <c r="A32986" t="s">
        <v>4</v>
      </c>
      <c r="B32986" s="4" t="s">
        <v>5</v>
      </c>
      <c r="C32986" s="4" t="s">
        <v>8</v>
      </c>
      <c r="D32986" s="4" t="s">
        <v>9</v>
      </c>
      <c r="E32986" s="4" t="s">
        <v>7</v>
      </c>
    </row>
    <row r="32987" spans="1:14">
      <c r="A32987" t="n">
        <v>276735</v>
      </c>
      <c r="B32987" s="18" t="n">
        <v>94</v>
      </c>
      <c r="C32987" s="7" t="n">
        <v>1</v>
      </c>
      <c r="D32987" s="7" t="s">
        <v>364</v>
      </c>
      <c r="E32987" s="7" t="n">
        <v>2</v>
      </c>
    </row>
    <row r="32988" spans="1:14">
      <c r="A32988" t="s">
        <v>4</v>
      </c>
      <c r="B32988" s="4" t="s">
        <v>5</v>
      </c>
      <c r="C32988" s="4" t="s">
        <v>8</v>
      </c>
      <c r="D32988" s="4" t="s">
        <v>9</v>
      </c>
      <c r="E32988" s="4" t="s">
        <v>7</v>
      </c>
    </row>
    <row r="32989" spans="1:14">
      <c r="A32989" t="n">
        <v>276745</v>
      </c>
      <c r="B32989" s="18" t="n">
        <v>94</v>
      </c>
      <c r="C32989" s="7" t="n">
        <v>0</v>
      </c>
      <c r="D32989" s="7" t="s">
        <v>364</v>
      </c>
      <c r="E32989" s="7" t="n">
        <v>4</v>
      </c>
    </row>
    <row r="32990" spans="1:14">
      <c r="A32990" t="s">
        <v>4</v>
      </c>
      <c r="B32990" s="4" t="s">
        <v>5</v>
      </c>
      <c r="C32990" s="4" t="s">
        <v>8</v>
      </c>
      <c r="D32990" s="4" t="s">
        <v>9</v>
      </c>
      <c r="E32990" s="4" t="s">
        <v>7</v>
      </c>
    </row>
    <row r="32991" spans="1:14">
      <c r="A32991" t="n">
        <v>276755</v>
      </c>
      <c r="B32991" s="18" t="n">
        <v>94</v>
      </c>
      <c r="C32991" s="7" t="n">
        <v>1</v>
      </c>
      <c r="D32991" s="7" t="s">
        <v>365</v>
      </c>
      <c r="E32991" s="7" t="n">
        <v>1</v>
      </c>
    </row>
    <row r="32992" spans="1:14">
      <c r="A32992" t="s">
        <v>4</v>
      </c>
      <c r="B32992" s="4" t="s">
        <v>5</v>
      </c>
      <c r="C32992" s="4" t="s">
        <v>8</v>
      </c>
      <c r="D32992" s="4" t="s">
        <v>9</v>
      </c>
      <c r="E32992" s="4" t="s">
        <v>7</v>
      </c>
    </row>
    <row r="32993" spans="1:5">
      <c r="A32993" t="n">
        <v>276765</v>
      </c>
      <c r="B32993" s="18" t="n">
        <v>94</v>
      </c>
      <c r="C32993" s="7" t="n">
        <v>1</v>
      </c>
      <c r="D32993" s="7" t="s">
        <v>365</v>
      </c>
      <c r="E32993" s="7" t="n">
        <v>2</v>
      </c>
    </row>
    <row r="32994" spans="1:5">
      <c r="A32994" t="s">
        <v>4</v>
      </c>
      <c r="B32994" s="4" t="s">
        <v>5</v>
      </c>
      <c r="C32994" s="4" t="s">
        <v>8</v>
      </c>
      <c r="D32994" s="4" t="s">
        <v>9</v>
      </c>
      <c r="E32994" s="4" t="s">
        <v>7</v>
      </c>
    </row>
    <row r="32995" spans="1:5">
      <c r="A32995" t="n">
        <v>276775</v>
      </c>
      <c r="B32995" s="18" t="n">
        <v>94</v>
      </c>
      <c r="C32995" s="7" t="n">
        <v>0</v>
      </c>
      <c r="D32995" s="7" t="s">
        <v>365</v>
      </c>
      <c r="E32995" s="7" t="n">
        <v>4</v>
      </c>
    </row>
    <row r="32996" spans="1:5">
      <c r="A32996" t="s">
        <v>4</v>
      </c>
      <c r="B32996" s="4" t="s">
        <v>5</v>
      </c>
      <c r="C32996" s="4" t="s">
        <v>8</v>
      </c>
      <c r="D32996" s="4" t="s">
        <v>9</v>
      </c>
      <c r="E32996" s="4" t="s">
        <v>7</v>
      </c>
    </row>
    <row r="32997" spans="1:5">
      <c r="A32997" t="n">
        <v>276785</v>
      </c>
      <c r="B32997" s="18" t="n">
        <v>94</v>
      </c>
      <c r="C32997" s="7" t="n">
        <v>1</v>
      </c>
      <c r="D32997" s="7" t="s">
        <v>366</v>
      </c>
      <c r="E32997" s="7" t="n">
        <v>1</v>
      </c>
    </row>
    <row r="32998" spans="1:5">
      <c r="A32998" t="s">
        <v>4</v>
      </c>
      <c r="B32998" s="4" t="s">
        <v>5</v>
      </c>
      <c r="C32998" s="4" t="s">
        <v>8</v>
      </c>
      <c r="D32998" s="4" t="s">
        <v>9</v>
      </c>
      <c r="E32998" s="4" t="s">
        <v>7</v>
      </c>
    </row>
    <row r="32999" spans="1:5">
      <c r="A32999" t="n">
        <v>276795</v>
      </c>
      <c r="B32999" s="18" t="n">
        <v>94</v>
      </c>
      <c r="C32999" s="7" t="n">
        <v>1</v>
      </c>
      <c r="D32999" s="7" t="s">
        <v>366</v>
      </c>
      <c r="E32999" s="7" t="n">
        <v>2</v>
      </c>
    </row>
    <row r="33000" spans="1:5">
      <c r="A33000" t="s">
        <v>4</v>
      </c>
      <c r="B33000" s="4" t="s">
        <v>5</v>
      </c>
      <c r="C33000" s="4" t="s">
        <v>8</v>
      </c>
      <c r="D33000" s="4" t="s">
        <v>9</v>
      </c>
      <c r="E33000" s="4" t="s">
        <v>7</v>
      </c>
    </row>
    <row r="33001" spans="1:5">
      <c r="A33001" t="n">
        <v>276805</v>
      </c>
      <c r="B33001" s="18" t="n">
        <v>94</v>
      </c>
      <c r="C33001" s="7" t="n">
        <v>0</v>
      </c>
      <c r="D33001" s="7" t="s">
        <v>366</v>
      </c>
      <c r="E33001" s="7" t="n">
        <v>4</v>
      </c>
    </row>
    <row r="33002" spans="1:5">
      <c r="A33002" t="s">
        <v>4</v>
      </c>
      <c r="B33002" s="4" t="s">
        <v>5</v>
      </c>
      <c r="C33002" s="4" t="s">
        <v>8</v>
      </c>
      <c r="D33002" s="4" t="s">
        <v>9</v>
      </c>
      <c r="E33002" s="4" t="s">
        <v>7</v>
      </c>
    </row>
    <row r="33003" spans="1:5">
      <c r="A33003" t="n">
        <v>276815</v>
      </c>
      <c r="B33003" s="18" t="n">
        <v>94</v>
      </c>
      <c r="C33003" s="7" t="n">
        <v>1</v>
      </c>
      <c r="D33003" s="7" t="s">
        <v>367</v>
      </c>
      <c r="E33003" s="7" t="n">
        <v>1</v>
      </c>
    </row>
    <row r="33004" spans="1:5">
      <c r="A33004" t="s">
        <v>4</v>
      </c>
      <c r="B33004" s="4" t="s">
        <v>5</v>
      </c>
      <c r="C33004" s="4" t="s">
        <v>8</v>
      </c>
      <c r="D33004" s="4" t="s">
        <v>9</v>
      </c>
      <c r="E33004" s="4" t="s">
        <v>7</v>
      </c>
    </row>
    <row r="33005" spans="1:5">
      <c r="A33005" t="n">
        <v>276825</v>
      </c>
      <c r="B33005" s="18" t="n">
        <v>94</v>
      </c>
      <c r="C33005" s="7" t="n">
        <v>1</v>
      </c>
      <c r="D33005" s="7" t="s">
        <v>367</v>
      </c>
      <c r="E33005" s="7" t="n">
        <v>2</v>
      </c>
    </row>
    <row r="33006" spans="1:5">
      <c r="A33006" t="s">
        <v>4</v>
      </c>
      <c r="B33006" s="4" t="s">
        <v>5</v>
      </c>
      <c r="C33006" s="4" t="s">
        <v>8</v>
      </c>
      <c r="D33006" s="4" t="s">
        <v>9</v>
      </c>
      <c r="E33006" s="4" t="s">
        <v>7</v>
      </c>
    </row>
    <row r="33007" spans="1:5">
      <c r="A33007" t="n">
        <v>276835</v>
      </c>
      <c r="B33007" s="18" t="n">
        <v>94</v>
      </c>
      <c r="C33007" s="7" t="n">
        <v>0</v>
      </c>
      <c r="D33007" s="7" t="s">
        <v>367</v>
      </c>
      <c r="E33007" s="7" t="n">
        <v>4</v>
      </c>
    </row>
    <row r="33008" spans="1:5">
      <c r="A33008" t="s">
        <v>4</v>
      </c>
      <c r="B33008" s="4" t="s">
        <v>5</v>
      </c>
      <c r="C33008" s="4" t="s">
        <v>8</v>
      </c>
      <c r="D33008" s="4" t="s">
        <v>9</v>
      </c>
      <c r="E33008" s="4" t="s">
        <v>7</v>
      </c>
    </row>
    <row r="33009" spans="1:5">
      <c r="A33009" t="n">
        <v>276845</v>
      </c>
      <c r="B33009" s="18" t="n">
        <v>94</v>
      </c>
      <c r="C33009" s="7" t="n">
        <v>1</v>
      </c>
      <c r="D33009" s="7" t="s">
        <v>368</v>
      </c>
      <c r="E33009" s="7" t="n">
        <v>1</v>
      </c>
    </row>
    <row r="33010" spans="1:5">
      <c r="A33010" t="s">
        <v>4</v>
      </c>
      <c r="B33010" s="4" t="s">
        <v>5</v>
      </c>
      <c r="C33010" s="4" t="s">
        <v>8</v>
      </c>
      <c r="D33010" s="4" t="s">
        <v>9</v>
      </c>
      <c r="E33010" s="4" t="s">
        <v>7</v>
      </c>
    </row>
    <row r="33011" spans="1:5">
      <c r="A33011" t="n">
        <v>276855</v>
      </c>
      <c r="B33011" s="18" t="n">
        <v>94</v>
      </c>
      <c r="C33011" s="7" t="n">
        <v>1</v>
      </c>
      <c r="D33011" s="7" t="s">
        <v>368</v>
      </c>
      <c r="E33011" s="7" t="n">
        <v>2</v>
      </c>
    </row>
    <row r="33012" spans="1:5">
      <c r="A33012" t="s">
        <v>4</v>
      </c>
      <c r="B33012" s="4" t="s">
        <v>5</v>
      </c>
      <c r="C33012" s="4" t="s">
        <v>8</v>
      </c>
      <c r="D33012" s="4" t="s">
        <v>9</v>
      </c>
      <c r="E33012" s="4" t="s">
        <v>7</v>
      </c>
    </row>
    <row r="33013" spans="1:5">
      <c r="A33013" t="n">
        <v>276865</v>
      </c>
      <c r="B33013" s="18" t="n">
        <v>94</v>
      </c>
      <c r="C33013" s="7" t="n">
        <v>0</v>
      </c>
      <c r="D33013" s="7" t="s">
        <v>368</v>
      </c>
      <c r="E33013" s="7" t="n">
        <v>4</v>
      </c>
    </row>
    <row r="33014" spans="1:5">
      <c r="A33014" t="s">
        <v>4</v>
      </c>
      <c r="B33014" s="4" t="s">
        <v>5</v>
      </c>
      <c r="C33014" s="4" t="s">
        <v>8</v>
      </c>
      <c r="D33014" s="4" t="s">
        <v>9</v>
      </c>
      <c r="E33014" s="4" t="s">
        <v>7</v>
      </c>
    </row>
    <row r="33015" spans="1:5">
      <c r="A33015" t="n">
        <v>276875</v>
      </c>
      <c r="B33015" s="18" t="n">
        <v>94</v>
      </c>
      <c r="C33015" s="7" t="n">
        <v>1</v>
      </c>
      <c r="D33015" s="7" t="s">
        <v>369</v>
      </c>
      <c r="E33015" s="7" t="n">
        <v>1</v>
      </c>
    </row>
    <row r="33016" spans="1:5">
      <c r="A33016" t="s">
        <v>4</v>
      </c>
      <c r="B33016" s="4" t="s">
        <v>5</v>
      </c>
      <c r="C33016" s="4" t="s">
        <v>8</v>
      </c>
      <c r="D33016" s="4" t="s">
        <v>9</v>
      </c>
      <c r="E33016" s="4" t="s">
        <v>7</v>
      </c>
    </row>
    <row r="33017" spans="1:5">
      <c r="A33017" t="n">
        <v>276885</v>
      </c>
      <c r="B33017" s="18" t="n">
        <v>94</v>
      </c>
      <c r="C33017" s="7" t="n">
        <v>1</v>
      </c>
      <c r="D33017" s="7" t="s">
        <v>369</v>
      </c>
      <c r="E33017" s="7" t="n">
        <v>2</v>
      </c>
    </row>
    <row r="33018" spans="1:5">
      <c r="A33018" t="s">
        <v>4</v>
      </c>
      <c r="B33018" s="4" t="s">
        <v>5</v>
      </c>
      <c r="C33018" s="4" t="s">
        <v>8</v>
      </c>
      <c r="D33018" s="4" t="s">
        <v>9</v>
      </c>
      <c r="E33018" s="4" t="s">
        <v>7</v>
      </c>
    </row>
    <row r="33019" spans="1:5">
      <c r="A33019" t="n">
        <v>276895</v>
      </c>
      <c r="B33019" s="18" t="n">
        <v>94</v>
      </c>
      <c r="C33019" s="7" t="n">
        <v>0</v>
      </c>
      <c r="D33019" s="7" t="s">
        <v>369</v>
      </c>
      <c r="E33019" s="7" t="n">
        <v>4</v>
      </c>
    </row>
    <row r="33020" spans="1:5">
      <c r="A33020" t="s">
        <v>4</v>
      </c>
      <c r="B33020" s="4" t="s">
        <v>5</v>
      </c>
      <c r="C33020" s="4" t="s">
        <v>8</v>
      </c>
      <c r="D33020" s="4" t="s">
        <v>9</v>
      </c>
      <c r="E33020" s="4" t="s">
        <v>7</v>
      </c>
    </row>
    <row r="33021" spans="1:5">
      <c r="A33021" t="n">
        <v>276905</v>
      </c>
      <c r="B33021" s="18" t="n">
        <v>94</v>
      </c>
      <c r="C33021" s="7" t="n">
        <v>1</v>
      </c>
      <c r="D33021" s="7" t="s">
        <v>370</v>
      </c>
      <c r="E33021" s="7" t="n">
        <v>1</v>
      </c>
    </row>
    <row r="33022" spans="1:5">
      <c r="A33022" t="s">
        <v>4</v>
      </c>
      <c r="B33022" s="4" t="s">
        <v>5</v>
      </c>
      <c r="C33022" s="4" t="s">
        <v>8</v>
      </c>
      <c r="D33022" s="4" t="s">
        <v>9</v>
      </c>
      <c r="E33022" s="4" t="s">
        <v>7</v>
      </c>
    </row>
    <row r="33023" spans="1:5">
      <c r="A33023" t="n">
        <v>276915</v>
      </c>
      <c r="B33023" s="18" t="n">
        <v>94</v>
      </c>
      <c r="C33023" s="7" t="n">
        <v>1</v>
      </c>
      <c r="D33023" s="7" t="s">
        <v>370</v>
      </c>
      <c r="E33023" s="7" t="n">
        <v>2</v>
      </c>
    </row>
    <row r="33024" spans="1:5">
      <c r="A33024" t="s">
        <v>4</v>
      </c>
      <c r="B33024" s="4" t="s">
        <v>5</v>
      </c>
      <c r="C33024" s="4" t="s">
        <v>8</v>
      </c>
      <c r="D33024" s="4" t="s">
        <v>9</v>
      </c>
      <c r="E33024" s="4" t="s">
        <v>7</v>
      </c>
    </row>
    <row r="33025" spans="1:5">
      <c r="A33025" t="n">
        <v>276925</v>
      </c>
      <c r="B33025" s="18" t="n">
        <v>94</v>
      </c>
      <c r="C33025" s="7" t="n">
        <v>0</v>
      </c>
      <c r="D33025" s="7" t="s">
        <v>370</v>
      </c>
      <c r="E33025" s="7" t="n">
        <v>4</v>
      </c>
    </row>
    <row r="33026" spans="1:5">
      <c r="A33026" t="s">
        <v>4</v>
      </c>
      <c r="B33026" s="4" t="s">
        <v>5</v>
      </c>
      <c r="C33026" s="4" t="s">
        <v>8</v>
      </c>
      <c r="D33026" s="4" t="s">
        <v>9</v>
      </c>
      <c r="E33026" s="4" t="s">
        <v>7</v>
      </c>
    </row>
    <row r="33027" spans="1:5">
      <c r="A33027" t="n">
        <v>276935</v>
      </c>
      <c r="B33027" s="18" t="n">
        <v>94</v>
      </c>
      <c r="C33027" s="7" t="n">
        <v>1</v>
      </c>
      <c r="D33027" s="7" t="s">
        <v>371</v>
      </c>
      <c r="E33027" s="7" t="n">
        <v>1</v>
      </c>
    </row>
    <row r="33028" spans="1:5">
      <c r="A33028" t="s">
        <v>4</v>
      </c>
      <c r="B33028" s="4" t="s">
        <v>5</v>
      </c>
      <c r="C33028" s="4" t="s">
        <v>8</v>
      </c>
      <c r="D33028" s="4" t="s">
        <v>9</v>
      </c>
      <c r="E33028" s="4" t="s">
        <v>7</v>
      </c>
    </row>
    <row r="33029" spans="1:5">
      <c r="A33029" t="n">
        <v>276945</v>
      </c>
      <c r="B33029" s="18" t="n">
        <v>94</v>
      </c>
      <c r="C33029" s="7" t="n">
        <v>1</v>
      </c>
      <c r="D33029" s="7" t="s">
        <v>371</v>
      </c>
      <c r="E33029" s="7" t="n">
        <v>2</v>
      </c>
    </row>
    <row r="33030" spans="1:5">
      <c r="A33030" t="s">
        <v>4</v>
      </c>
      <c r="B33030" s="4" t="s">
        <v>5</v>
      </c>
      <c r="C33030" s="4" t="s">
        <v>8</v>
      </c>
      <c r="D33030" s="4" t="s">
        <v>9</v>
      </c>
      <c r="E33030" s="4" t="s">
        <v>7</v>
      </c>
    </row>
    <row r="33031" spans="1:5">
      <c r="A33031" t="n">
        <v>276955</v>
      </c>
      <c r="B33031" s="18" t="n">
        <v>94</v>
      </c>
      <c r="C33031" s="7" t="n">
        <v>0</v>
      </c>
      <c r="D33031" s="7" t="s">
        <v>371</v>
      </c>
      <c r="E33031" s="7" t="n">
        <v>4</v>
      </c>
    </row>
    <row r="33032" spans="1:5">
      <c r="A33032" t="s">
        <v>4</v>
      </c>
      <c r="B33032" s="4" t="s">
        <v>5</v>
      </c>
      <c r="C33032" s="4" t="s">
        <v>8</v>
      </c>
      <c r="D33032" s="4" t="s">
        <v>9</v>
      </c>
      <c r="E33032" s="4" t="s">
        <v>7</v>
      </c>
    </row>
    <row r="33033" spans="1:5">
      <c r="A33033" t="n">
        <v>276965</v>
      </c>
      <c r="B33033" s="18" t="n">
        <v>94</v>
      </c>
      <c r="C33033" s="7" t="n">
        <v>1</v>
      </c>
      <c r="D33033" s="7" t="s">
        <v>372</v>
      </c>
      <c r="E33033" s="7" t="n">
        <v>1</v>
      </c>
    </row>
    <row r="33034" spans="1:5">
      <c r="A33034" t="s">
        <v>4</v>
      </c>
      <c r="B33034" s="4" t="s">
        <v>5</v>
      </c>
      <c r="C33034" s="4" t="s">
        <v>8</v>
      </c>
      <c r="D33034" s="4" t="s">
        <v>9</v>
      </c>
      <c r="E33034" s="4" t="s">
        <v>7</v>
      </c>
    </row>
    <row r="33035" spans="1:5">
      <c r="A33035" t="n">
        <v>276975</v>
      </c>
      <c r="B33035" s="18" t="n">
        <v>94</v>
      </c>
      <c r="C33035" s="7" t="n">
        <v>1</v>
      </c>
      <c r="D33035" s="7" t="s">
        <v>372</v>
      </c>
      <c r="E33035" s="7" t="n">
        <v>2</v>
      </c>
    </row>
    <row r="33036" spans="1:5">
      <c r="A33036" t="s">
        <v>4</v>
      </c>
      <c r="B33036" s="4" t="s">
        <v>5</v>
      </c>
      <c r="C33036" s="4" t="s">
        <v>8</v>
      </c>
      <c r="D33036" s="4" t="s">
        <v>9</v>
      </c>
      <c r="E33036" s="4" t="s">
        <v>7</v>
      </c>
    </row>
    <row r="33037" spans="1:5">
      <c r="A33037" t="n">
        <v>276985</v>
      </c>
      <c r="B33037" s="18" t="n">
        <v>94</v>
      </c>
      <c r="C33037" s="7" t="n">
        <v>0</v>
      </c>
      <c r="D33037" s="7" t="s">
        <v>372</v>
      </c>
      <c r="E33037" s="7" t="n">
        <v>4</v>
      </c>
    </row>
    <row r="33038" spans="1:5">
      <c r="A33038" t="s">
        <v>4</v>
      </c>
      <c r="B33038" s="4" t="s">
        <v>5</v>
      </c>
      <c r="C33038" s="4" t="s">
        <v>8</v>
      </c>
      <c r="D33038" s="4" t="s">
        <v>9</v>
      </c>
      <c r="E33038" s="4" t="s">
        <v>7</v>
      </c>
    </row>
    <row r="33039" spans="1:5">
      <c r="A33039" t="n">
        <v>276995</v>
      </c>
      <c r="B33039" s="18" t="n">
        <v>94</v>
      </c>
      <c r="C33039" s="7" t="n">
        <v>1</v>
      </c>
      <c r="D33039" s="7" t="s">
        <v>373</v>
      </c>
      <c r="E33039" s="7" t="n">
        <v>1</v>
      </c>
    </row>
    <row r="33040" spans="1:5">
      <c r="A33040" t="s">
        <v>4</v>
      </c>
      <c r="B33040" s="4" t="s">
        <v>5</v>
      </c>
      <c r="C33040" s="4" t="s">
        <v>8</v>
      </c>
      <c r="D33040" s="4" t="s">
        <v>9</v>
      </c>
      <c r="E33040" s="4" t="s">
        <v>7</v>
      </c>
    </row>
    <row r="33041" spans="1:5">
      <c r="A33041" t="n">
        <v>277005</v>
      </c>
      <c r="B33041" s="18" t="n">
        <v>94</v>
      </c>
      <c r="C33041" s="7" t="n">
        <v>1</v>
      </c>
      <c r="D33041" s="7" t="s">
        <v>373</v>
      </c>
      <c r="E33041" s="7" t="n">
        <v>2</v>
      </c>
    </row>
    <row r="33042" spans="1:5">
      <c r="A33042" t="s">
        <v>4</v>
      </c>
      <c r="B33042" s="4" t="s">
        <v>5</v>
      </c>
      <c r="C33042" s="4" t="s">
        <v>8</v>
      </c>
      <c r="D33042" s="4" t="s">
        <v>9</v>
      </c>
      <c r="E33042" s="4" t="s">
        <v>7</v>
      </c>
    </row>
    <row r="33043" spans="1:5">
      <c r="A33043" t="n">
        <v>277015</v>
      </c>
      <c r="B33043" s="18" t="n">
        <v>94</v>
      </c>
      <c r="C33043" s="7" t="n">
        <v>0</v>
      </c>
      <c r="D33043" s="7" t="s">
        <v>373</v>
      </c>
      <c r="E33043" s="7" t="n">
        <v>4</v>
      </c>
    </row>
    <row r="33044" spans="1:5">
      <c r="A33044" t="s">
        <v>4</v>
      </c>
      <c r="B33044" s="4" t="s">
        <v>5</v>
      </c>
      <c r="C33044" s="4" t="s">
        <v>8</v>
      </c>
      <c r="D33044" s="4" t="s">
        <v>9</v>
      </c>
      <c r="E33044" s="4" t="s">
        <v>7</v>
      </c>
    </row>
    <row r="33045" spans="1:5">
      <c r="A33045" t="n">
        <v>277025</v>
      </c>
      <c r="B33045" s="18" t="n">
        <v>94</v>
      </c>
      <c r="C33045" s="7" t="n">
        <v>1</v>
      </c>
      <c r="D33045" s="7" t="s">
        <v>53</v>
      </c>
      <c r="E33045" s="7" t="n">
        <v>1</v>
      </c>
    </row>
    <row r="33046" spans="1:5">
      <c r="A33046" t="s">
        <v>4</v>
      </c>
      <c r="B33046" s="4" t="s">
        <v>5</v>
      </c>
      <c r="C33046" s="4" t="s">
        <v>8</v>
      </c>
      <c r="D33046" s="4" t="s">
        <v>9</v>
      </c>
      <c r="E33046" s="4" t="s">
        <v>7</v>
      </c>
    </row>
    <row r="33047" spans="1:5">
      <c r="A33047" t="n">
        <v>277037</v>
      </c>
      <c r="B33047" s="18" t="n">
        <v>94</v>
      </c>
      <c r="C33047" s="7" t="n">
        <v>1</v>
      </c>
      <c r="D33047" s="7" t="s">
        <v>53</v>
      </c>
      <c r="E33047" s="7" t="n">
        <v>2</v>
      </c>
    </row>
    <row r="33048" spans="1:5">
      <c r="A33048" t="s">
        <v>4</v>
      </c>
      <c r="B33048" s="4" t="s">
        <v>5</v>
      </c>
      <c r="C33048" s="4" t="s">
        <v>8</v>
      </c>
      <c r="D33048" s="4" t="s">
        <v>9</v>
      </c>
      <c r="E33048" s="4" t="s">
        <v>7</v>
      </c>
    </row>
    <row r="33049" spans="1:5">
      <c r="A33049" t="n">
        <v>277049</v>
      </c>
      <c r="B33049" s="18" t="n">
        <v>94</v>
      </c>
      <c r="C33049" s="7" t="n">
        <v>0</v>
      </c>
      <c r="D33049" s="7" t="s">
        <v>53</v>
      </c>
      <c r="E33049" s="7" t="n">
        <v>4</v>
      </c>
    </row>
    <row r="33050" spans="1:5">
      <c r="A33050" t="s">
        <v>4</v>
      </c>
      <c r="B33050" s="4" t="s">
        <v>5</v>
      </c>
      <c r="C33050" s="4" t="s">
        <v>8</v>
      </c>
      <c r="D33050" s="4" t="s">
        <v>9</v>
      </c>
      <c r="E33050" s="4" t="s">
        <v>7</v>
      </c>
    </row>
    <row r="33051" spans="1:5">
      <c r="A33051" t="n">
        <v>277061</v>
      </c>
      <c r="B33051" s="18" t="n">
        <v>94</v>
      </c>
      <c r="C33051" s="7" t="n">
        <v>1</v>
      </c>
      <c r="D33051" s="7" t="s">
        <v>19</v>
      </c>
      <c r="E33051" s="7" t="n">
        <v>1</v>
      </c>
    </row>
    <row r="33052" spans="1:5">
      <c r="A33052" t="s">
        <v>4</v>
      </c>
      <c r="B33052" s="4" t="s">
        <v>5</v>
      </c>
      <c r="C33052" s="4" t="s">
        <v>8</v>
      </c>
      <c r="D33052" s="4" t="s">
        <v>9</v>
      </c>
      <c r="E33052" s="4" t="s">
        <v>7</v>
      </c>
    </row>
    <row r="33053" spans="1:5">
      <c r="A33053" t="n">
        <v>277074</v>
      </c>
      <c r="B33053" s="18" t="n">
        <v>94</v>
      </c>
      <c r="C33053" s="7" t="n">
        <v>1</v>
      </c>
      <c r="D33053" s="7" t="s">
        <v>19</v>
      </c>
      <c r="E33053" s="7" t="n">
        <v>2</v>
      </c>
    </row>
    <row r="33054" spans="1:5">
      <c r="A33054" t="s">
        <v>4</v>
      </c>
      <c r="B33054" s="4" t="s">
        <v>5</v>
      </c>
      <c r="C33054" s="4" t="s">
        <v>8</v>
      </c>
      <c r="D33054" s="4" t="s">
        <v>9</v>
      </c>
      <c r="E33054" s="4" t="s">
        <v>7</v>
      </c>
    </row>
    <row r="33055" spans="1:5">
      <c r="A33055" t="n">
        <v>277087</v>
      </c>
      <c r="B33055" s="18" t="n">
        <v>94</v>
      </c>
      <c r="C33055" s="7" t="n">
        <v>0</v>
      </c>
      <c r="D33055" s="7" t="s">
        <v>19</v>
      </c>
      <c r="E33055" s="7" t="n">
        <v>4</v>
      </c>
    </row>
    <row r="33056" spans="1:5">
      <c r="A33056" t="s">
        <v>4</v>
      </c>
      <c r="B33056" s="4" t="s">
        <v>5</v>
      </c>
      <c r="C33056" s="4" t="s">
        <v>8</v>
      </c>
      <c r="D33056" s="4" t="s">
        <v>9</v>
      </c>
      <c r="E33056" s="4" t="s">
        <v>7</v>
      </c>
    </row>
    <row r="33057" spans="1:5">
      <c r="A33057" t="n">
        <v>277100</v>
      </c>
      <c r="B33057" s="18" t="n">
        <v>94</v>
      </c>
      <c r="C33057" s="7" t="n">
        <v>1</v>
      </c>
      <c r="D33057" s="7" t="s">
        <v>20</v>
      </c>
      <c r="E33057" s="7" t="n">
        <v>1</v>
      </c>
    </row>
    <row r="33058" spans="1:5">
      <c r="A33058" t="s">
        <v>4</v>
      </c>
      <c r="B33058" s="4" t="s">
        <v>5</v>
      </c>
      <c r="C33058" s="4" t="s">
        <v>8</v>
      </c>
      <c r="D33058" s="4" t="s">
        <v>9</v>
      </c>
      <c r="E33058" s="4" t="s">
        <v>7</v>
      </c>
    </row>
    <row r="33059" spans="1:5">
      <c r="A33059" t="n">
        <v>277113</v>
      </c>
      <c r="B33059" s="18" t="n">
        <v>94</v>
      </c>
      <c r="C33059" s="7" t="n">
        <v>1</v>
      </c>
      <c r="D33059" s="7" t="s">
        <v>20</v>
      </c>
      <c r="E33059" s="7" t="n">
        <v>2</v>
      </c>
    </row>
    <row r="33060" spans="1:5">
      <c r="A33060" t="s">
        <v>4</v>
      </c>
      <c r="B33060" s="4" t="s">
        <v>5</v>
      </c>
      <c r="C33060" s="4" t="s">
        <v>8</v>
      </c>
      <c r="D33060" s="4" t="s">
        <v>9</v>
      </c>
      <c r="E33060" s="4" t="s">
        <v>7</v>
      </c>
    </row>
    <row r="33061" spans="1:5">
      <c r="A33061" t="n">
        <v>277126</v>
      </c>
      <c r="B33061" s="18" t="n">
        <v>94</v>
      </c>
      <c r="C33061" s="7" t="n">
        <v>0</v>
      </c>
      <c r="D33061" s="7" t="s">
        <v>20</v>
      </c>
      <c r="E33061" s="7" t="n">
        <v>4</v>
      </c>
    </row>
    <row r="33062" spans="1:5">
      <c r="A33062" t="s">
        <v>4</v>
      </c>
      <c r="B33062" s="4" t="s">
        <v>5</v>
      </c>
      <c r="C33062" s="4" t="s">
        <v>8</v>
      </c>
      <c r="D33062" s="4" t="s">
        <v>9</v>
      </c>
      <c r="E33062" s="4" t="s">
        <v>7</v>
      </c>
    </row>
    <row r="33063" spans="1:5">
      <c r="A33063" t="n">
        <v>277139</v>
      </c>
      <c r="B33063" s="18" t="n">
        <v>94</v>
      </c>
      <c r="C33063" s="7" t="n">
        <v>1</v>
      </c>
      <c r="D33063" s="7" t="s">
        <v>21</v>
      </c>
      <c r="E33063" s="7" t="n">
        <v>1</v>
      </c>
    </row>
    <row r="33064" spans="1:5">
      <c r="A33064" t="s">
        <v>4</v>
      </c>
      <c r="B33064" s="4" t="s">
        <v>5</v>
      </c>
      <c r="C33064" s="4" t="s">
        <v>8</v>
      </c>
      <c r="D33064" s="4" t="s">
        <v>9</v>
      </c>
      <c r="E33064" s="4" t="s">
        <v>7</v>
      </c>
    </row>
    <row r="33065" spans="1:5">
      <c r="A33065" t="n">
        <v>277152</v>
      </c>
      <c r="B33065" s="18" t="n">
        <v>94</v>
      </c>
      <c r="C33065" s="7" t="n">
        <v>1</v>
      </c>
      <c r="D33065" s="7" t="s">
        <v>21</v>
      </c>
      <c r="E33065" s="7" t="n">
        <v>2</v>
      </c>
    </row>
    <row r="33066" spans="1:5">
      <c r="A33066" t="s">
        <v>4</v>
      </c>
      <c r="B33066" s="4" t="s">
        <v>5</v>
      </c>
      <c r="C33066" s="4" t="s">
        <v>8</v>
      </c>
      <c r="D33066" s="4" t="s">
        <v>9</v>
      </c>
      <c r="E33066" s="4" t="s">
        <v>7</v>
      </c>
    </row>
    <row r="33067" spans="1:5">
      <c r="A33067" t="n">
        <v>277165</v>
      </c>
      <c r="B33067" s="18" t="n">
        <v>94</v>
      </c>
      <c r="C33067" s="7" t="n">
        <v>0</v>
      </c>
      <c r="D33067" s="7" t="s">
        <v>21</v>
      </c>
      <c r="E33067" s="7" t="n">
        <v>4</v>
      </c>
    </row>
    <row r="33068" spans="1:5">
      <c r="A33068" t="s">
        <v>4</v>
      </c>
      <c r="B33068" s="4" t="s">
        <v>5</v>
      </c>
      <c r="C33068" s="4" t="s">
        <v>8</v>
      </c>
      <c r="D33068" s="4" t="s">
        <v>9</v>
      </c>
      <c r="E33068" s="4" t="s">
        <v>7</v>
      </c>
    </row>
    <row r="33069" spans="1:5">
      <c r="A33069" t="n">
        <v>277178</v>
      </c>
      <c r="B33069" s="18" t="n">
        <v>94</v>
      </c>
      <c r="C33069" s="7" t="n">
        <v>1</v>
      </c>
      <c r="D33069" s="7" t="s">
        <v>22</v>
      </c>
      <c r="E33069" s="7" t="n">
        <v>1</v>
      </c>
    </row>
    <row r="33070" spans="1:5">
      <c r="A33070" t="s">
        <v>4</v>
      </c>
      <c r="B33070" s="4" t="s">
        <v>5</v>
      </c>
      <c r="C33070" s="4" t="s">
        <v>8</v>
      </c>
      <c r="D33070" s="4" t="s">
        <v>9</v>
      </c>
      <c r="E33070" s="4" t="s">
        <v>7</v>
      </c>
    </row>
    <row r="33071" spans="1:5">
      <c r="A33071" t="n">
        <v>277191</v>
      </c>
      <c r="B33071" s="18" t="n">
        <v>94</v>
      </c>
      <c r="C33071" s="7" t="n">
        <v>1</v>
      </c>
      <c r="D33071" s="7" t="s">
        <v>22</v>
      </c>
      <c r="E33071" s="7" t="n">
        <v>2</v>
      </c>
    </row>
    <row r="33072" spans="1:5">
      <c r="A33072" t="s">
        <v>4</v>
      </c>
      <c r="B33072" s="4" t="s">
        <v>5</v>
      </c>
      <c r="C33072" s="4" t="s">
        <v>8</v>
      </c>
      <c r="D33072" s="4" t="s">
        <v>9</v>
      </c>
      <c r="E33072" s="4" t="s">
        <v>7</v>
      </c>
    </row>
    <row r="33073" spans="1:5">
      <c r="A33073" t="n">
        <v>277204</v>
      </c>
      <c r="B33073" s="18" t="n">
        <v>94</v>
      </c>
      <c r="C33073" s="7" t="n">
        <v>0</v>
      </c>
      <c r="D33073" s="7" t="s">
        <v>22</v>
      </c>
      <c r="E33073" s="7" t="n">
        <v>4</v>
      </c>
    </row>
    <row r="33074" spans="1:5">
      <c r="A33074" t="s">
        <v>4</v>
      </c>
      <c r="B33074" s="4" t="s">
        <v>5</v>
      </c>
      <c r="C33074" s="4" t="s">
        <v>8</v>
      </c>
      <c r="D33074" s="4" t="s">
        <v>9</v>
      </c>
      <c r="E33074" s="4" t="s">
        <v>7</v>
      </c>
    </row>
    <row r="33075" spans="1:5">
      <c r="A33075" t="n">
        <v>277217</v>
      </c>
      <c r="B33075" s="18" t="n">
        <v>94</v>
      </c>
      <c r="C33075" s="7" t="n">
        <v>1</v>
      </c>
      <c r="D33075" s="7" t="s">
        <v>70</v>
      </c>
      <c r="E33075" s="7" t="n">
        <v>1</v>
      </c>
    </row>
    <row r="33076" spans="1:5">
      <c r="A33076" t="s">
        <v>4</v>
      </c>
      <c r="B33076" s="4" t="s">
        <v>5</v>
      </c>
      <c r="C33076" s="4" t="s">
        <v>8</v>
      </c>
      <c r="D33076" s="4" t="s">
        <v>9</v>
      </c>
      <c r="E33076" s="4" t="s">
        <v>7</v>
      </c>
    </row>
    <row r="33077" spans="1:5">
      <c r="A33077" t="n">
        <v>277234</v>
      </c>
      <c r="B33077" s="18" t="n">
        <v>94</v>
      </c>
      <c r="C33077" s="7" t="n">
        <v>1</v>
      </c>
      <c r="D33077" s="7" t="s">
        <v>70</v>
      </c>
      <c r="E33077" s="7" t="n">
        <v>2</v>
      </c>
    </row>
    <row r="33078" spans="1:5">
      <c r="A33078" t="s">
        <v>4</v>
      </c>
      <c r="B33078" s="4" t="s">
        <v>5</v>
      </c>
      <c r="C33078" s="4" t="s">
        <v>8</v>
      </c>
      <c r="D33078" s="4" t="s">
        <v>9</v>
      </c>
      <c r="E33078" s="4" t="s">
        <v>7</v>
      </c>
    </row>
    <row r="33079" spans="1:5">
      <c r="A33079" t="n">
        <v>277251</v>
      </c>
      <c r="B33079" s="18" t="n">
        <v>94</v>
      </c>
      <c r="C33079" s="7" t="n">
        <v>0</v>
      </c>
      <c r="D33079" s="7" t="s">
        <v>70</v>
      </c>
      <c r="E33079" s="7" t="n">
        <v>4</v>
      </c>
    </row>
    <row r="33080" spans="1:5">
      <c r="A33080" t="s">
        <v>4</v>
      </c>
      <c r="B33080" s="4" t="s">
        <v>5</v>
      </c>
      <c r="C33080" s="4" t="s">
        <v>8</v>
      </c>
      <c r="D33080" s="4" t="s">
        <v>9</v>
      </c>
      <c r="E33080" s="4" t="s">
        <v>7</v>
      </c>
    </row>
    <row r="33081" spans="1:5">
      <c r="A33081" t="n">
        <v>277268</v>
      </c>
      <c r="B33081" s="18" t="n">
        <v>94</v>
      </c>
      <c r="C33081" s="7" t="n">
        <v>1</v>
      </c>
      <c r="D33081" s="7" t="s">
        <v>23</v>
      </c>
      <c r="E33081" s="7" t="n">
        <v>1</v>
      </c>
    </row>
    <row r="33082" spans="1:5">
      <c r="A33082" t="s">
        <v>4</v>
      </c>
      <c r="B33082" s="4" t="s">
        <v>5</v>
      </c>
      <c r="C33082" s="4" t="s">
        <v>8</v>
      </c>
      <c r="D33082" s="4" t="s">
        <v>9</v>
      </c>
      <c r="E33082" s="4" t="s">
        <v>7</v>
      </c>
    </row>
    <row r="33083" spans="1:5">
      <c r="A33083" t="n">
        <v>277280</v>
      </c>
      <c r="B33083" s="18" t="n">
        <v>94</v>
      </c>
      <c r="C33083" s="7" t="n">
        <v>1</v>
      </c>
      <c r="D33083" s="7" t="s">
        <v>23</v>
      </c>
      <c r="E33083" s="7" t="n">
        <v>2</v>
      </c>
    </row>
    <row r="33084" spans="1:5">
      <c r="A33084" t="s">
        <v>4</v>
      </c>
      <c r="B33084" s="4" t="s">
        <v>5</v>
      </c>
      <c r="C33084" s="4" t="s">
        <v>8</v>
      </c>
      <c r="D33084" s="4" t="s">
        <v>9</v>
      </c>
      <c r="E33084" s="4" t="s">
        <v>7</v>
      </c>
    </row>
    <row r="33085" spans="1:5">
      <c r="A33085" t="n">
        <v>277292</v>
      </c>
      <c r="B33085" s="18" t="n">
        <v>94</v>
      </c>
      <c r="C33085" s="7" t="n">
        <v>0</v>
      </c>
      <c r="D33085" s="7" t="s">
        <v>23</v>
      </c>
      <c r="E33085" s="7" t="n">
        <v>4</v>
      </c>
    </row>
    <row r="33086" spans="1:5">
      <c r="A33086" t="s">
        <v>4</v>
      </c>
      <c r="B33086" s="4" t="s">
        <v>5</v>
      </c>
      <c r="C33086" s="4" t="s">
        <v>8</v>
      </c>
      <c r="D33086" s="4" t="s">
        <v>9</v>
      </c>
      <c r="E33086" s="4" t="s">
        <v>7</v>
      </c>
    </row>
    <row r="33087" spans="1:5">
      <c r="A33087" t="n">
        <v>277304</v>
      </c>
      <c r="B33087" s="18" t="n">
        <v>94</v>
      </c>
      <c r="C33087" s="7" t="n">
        <v>1</v>
      </c>
      <c r="D33087" s="7" t="s">
        <v>24</v>
      </c>
      <c r="E33087" s="7" t="n">
        <v>1</v>
      </c>
    </row>
    <row r="33088" spans="1:5">
      <c r="A33088" t="s">
        <v>4</v>
      </c>
      <c r="B33088" s="4" t="s">
        <v>5</v>
      </c>
      <c r="C33088" s="4" t="s">
        <v>8</v>
      </c>
      <c r="D33088" s="4" t="s">
        <v>9</v>
      </c>
      <c r="E33088" s="4" t="s">
        <v>7</v>
      </c>
    </row>
    <row r="33089" spans="1:5">
      <c r="A33089" t="n">
        <v>277316</v>
      </c>
      <c r="B33089" s="18" t="n">
        <v>94</v>
      </c>
      <c r="C33089" s="7" t="n">
        <v>1</v>
      </c>
      <c r="D33089" s="7" t="s">
        <v>24</v>
      </c>
      <c r="E33089" s="7" t="n">
        <v>2</v>
      </c>
    </row>
    <row r="33090" spans="1:5">
      <c r="A33090" t="s">
        <v>4</v>
      </c>
      <c r="B33090" s="4" t="s">
        <v>5</v>
      </c>
      <c r="C33090" s="4" t="s">
        <v>8</v>
      </c>
      <c r="D33090" s="4" t="s">
        <v>9</v>
      </c>
      <c r="E33090" s="4" t="s">
        <v>7</v>
      </c>
    </row>
    <row r="33091" spans="1:5">
      <c r="A33091" t="n">
        <v>277328</v>
      </c>
      <c r="B33091" s="18" t="n">
        <v>94</v>
      </c>
      <c r="C33091" s="7" t="n">
        <v>0</v>
      </c>
      <c r="D33091" s="7" t="s">
        <v>24</v>
      </c>
      <c r="E33091" s="7" t="n">
        <v>4</v>
      </c>
    </row>
    <row r="33092" spans="1:5">
      <c r="A33092" t="s">
        <v>4</v>
      </c>
      <c r="B33092" s="4" t="s">
        <v>5</v>
      </c>
      <c r="C33092" s="4" t="s">
        <v>8</v>
      </c>
      <c r="D33092" s="4" t="s">
        <v>9</v>
      </c>
      <c r="E33092" s="4" t="s">
        <v>7</v>
      </c>
    </row>
    <row r="33093" spans="1:5">
      <c r="A33093" t="n">
        <v>277340</v>
      </c>
      <c r="B33093" s="18" t="n">
        <v>94</v>
      </c>
      <c r="C33093" s="7" t="n">
        <v>1</v>
      </c>
      <c r="D33093" s="7" t="s">
        <v>25</v>
      </c>
      <c r="E33093" s="7" t="n">
        <v>1</v>
      </c>
    </row>
    <row r="33094" spans="1:5">
      <c r="A33094" t="s">
        <v>4</v>
      </c>
      <c r="B33094" s="4" t="s">
        <v>5</v>
      </c>
      <c r="C33094" s="4" t="s">
        <v>8</v>
      </c>
      <c r="D33094" s="4" t="s">
        <v>9</v>
      </c>
      <c r="E33094" s="4" t="s">
        <v>7</v>
      </c>
    </row>
    <row r="33095" spans="1:5">
      <c r="A33095" t="n">
        <v>277352</v>
      </c>
      <c r="B33095" s="18" t="n">
        <v>94</v>
      </c>
      <c r="C33095" s="7" t="n">
        <v>1</v>
      </c>
      <c r="D33095" s="7" t="s">
        <v>25</v>
      </c>
      <c r="E33095" s="7" t="n">
        <v>2</v>
      </c>
    </row>
    <row r="33096" spans="1:5">
      <c r="A33096" t="s">
        <v>4</v>
      </c>
      <c r="B33096" s="4" t="s">
        <v>5</v>
      </c>
      <c r="C33096" s="4" t="s">
        <v>8</v>
      </c>
      <c r="D33096" s="4" t="s">
        <v>9</v>
      </c>
      <c r="E33096" s="4" t="s">
        <v>7</v>
      </c>
    </row>
    <row r="33097" spans="1:5">
      <c r="A33097" t="n">
        <v>277364</v>
      </c>
      <c r="B33097" s="18" t="n">
        <v>94</v>
      </c>
      <c r="C33097" s="7" t="n">
        <v>0</v>
      </c>
      <c r="D33097" s="7" t="s">
        <v>25</v>
      </c>
      <c r="E33097" s="7" t="n">
        <v>4</v>
      </c>
    </row>
    <row r="33098" spans="1:5">
      <c r="A33098" t="s">
        <v>4</v>
      </c>
      <c r="B33098" s="4" t="s">
        <v>5</v>
      </c>
      <c r="C33098" s="4" t="s">
        <v>8</v>
      </c>
      <c r="D33098" s="4" t="s">
        <v>9</v>
      </c>
      <c r="E33098" s="4" t="s">
        <v>7</v>
      </c>
    </row>
    <row r="33099" spans="1:5">
      <c r="A33099" t="n">
        <v>277376</v>
      </c>
      <c r="B33099" s="18" t="n">
        <v>94</v>
      </c>
      <c r="C33099" s="7" t="n">
        <v>1</v>
      </c>
      <c r="D33099" s="7" t="s">
        <v>26</v>
      </c>
      <c r="E33099" s="7" t="n">
        <v>1</v>
      </c>
    </row>
    <row r="33100" spans="1:5">
      <c r="A33100" t="s">
        <v>4</v>
      </c>
      <c r="B33100" s="4" t="s">
        <v>5</v>
      </c>
      <c r="C33100" s="4" t="s">
        <v>8</v>
      </c>
      <c r="D33100" s="4" t="s">
        <v>9</v>
      </c>
      <c r="E33100" s="4" t="s">
        <v>7</v>
      </c>
    </row>
    <row r="33101" spans="1:5">
      <c r="A33101" t="n">
        <v>277388</v>
      </c>
      <c r="B33101" s="18" t="n">
        <v>94</v>
      </c>
      <c r="C33101" s="7" t="n">
        <v>1</v>
      </c>
      <c r="D33101" s="7" t="s">
        <v>26</v>
      </c>
      <c r="E33101" s="7" t="n">
        <v>2</v>
      </c>
    </row>
    <row r="33102" spans="1:5">
      <c r="A33102" t="s">
        <v>4</v>
      </c>
      <c r="B33102" s="4" t="s">
        <v>5</v>
      </c>
      <c r="C33102" s="4" t="s">
        <v>8</v>
      </c>
      <c r="D33102" s="4" t="s">
        <v>9</v>
      </c>
      <c r="E33102" s="4" t="s">
        <v>7</v>
      </c>
    </row>
    <row r="33103" spans="1:5">
      <c r="A33103" t="n">
        <v>277400</v>
      </c>
      <c r="B33103" s="18" t="n">
        <v>94</v>
      </c>
      <c r="C33103" s="7" t="n">
        <v>0</v>
      </c>
      <c r="D33103" s="7" t="s">
        <v>26</v>
      </c>
      <c r="E33103" s="7" t="n">
        <v>4</v>
      </c>
    </row>
    <row r="33104" spans="1:5">
      <c r="A33104" t="s">
        <v>4</v>
      </c>
      <c r="B33104" s="4" t="s">
        <v>5</v>
      </c>
      <c r="C33104" s="4" t="s">
        <v>8</v>
      </c>
      <c r="D33104" s="4" t="s">
        <v>9</v>
      </c>
      <c r="E33104" s="4" t="s">
        <v>7</v>
      </c>
    </row>
    <row r="33105" spans="1:5">
      <c r="A33105" t="n">
        <v>277412</v>
      </c>
      <c r="B33105" s="18" t="n">
        <v>94</v>
      </c>
      <c r="C33105" s="7" t="n">
        <v>1</v>
      </c>
      <c r="D33105" s="7" t="s">
        <v>374</v>
      </c>
      <c r="E33105" s="7" t="n">
        <v>1</v>
      </c>
    </row>
    <row r="33106" spans="1:5">
      <c r="A33106" t="s">
        <v>4</v>
      </c>
      <c r="B33106" s="4" t="s">
        <v>5</v>
      </c>
      <c r="C33106" s="4" t="s">
        <v>8</v>
      </c>
      <c r="D33106" s="4" t="s">
        <v>9</v>
      </c>
      <c r="E33106" s="4" t="s">
        <v>7</v>
      </c>
    </row>
    <row r="33107" spans="1:5">
      <c r="A33107" t="n">
        <v>277430</v>
      </c>
      <c r="B33107" s="18" t="n">
        <v>94</v>
      </c>
      <c r="C33107" s="7" t="n">
        <v>1</v>
      </c>
      <c r="D33107" s="7" t="s">
        <v>374</v>
      </c>
      <c r="E33107" s="7" t="n">
        <v>2</v>
      </c>
    </row>
    <row r="33108" spans="1:5">
      <c r="A33108" t="s">
        <v>4</v>
      </c>
      <c r="B33108" s="4" t="s">
        <v>5</v>
      </c>
      <c r="C33108" s="4" t="s">
        <v>8</v>
      </c>
      <c r="D33108" s="4" t="s">
        <v>9</v>
      </c>
      <c r="E33108" s="4" t="s">
        <v>7</v>
      </c>
    </row>
    <row r="33109" spans="1:5">
      <c r="A33109" t="n">
        <v>277448</v>
      </c>
      <c r="B33109" s="18" t="n">
        <v>94</v>
      </c>
      <c r="C33109" s="7" t="n">
        <v>0</v>
      </c>
      <c r="D33109" s="7" t="s">
        <v>374</v>
      </c>
      <c r="E33109" s="7" t="n">
        <v>4</v>
      </c>
    </row>
    <row r="33110" spans="1:5">
      <c r="A33110" t="s">
        <v>4</v>
      </c>
      <c r="B33110" s="4" t="s">
        <v>5</v>
      </c>
      <c r="C33110" s="4" t="s">
        <v>8</v>
      </c>
      <c r="D33110" s="4" t="s">
        <v>9</v>
      </c>
      <c r="E33110" s="4" t="s">
        <v>7</v>
      </c>
    </row>
    <row r="33111" spans="1:5">
      <c r="A33111" t="n">
        <v>277466</v>
      </c>
      <c r="B33111" s="18" t="n">
        <v>94</v>
      </c>
      <c r="C33111" s="7" t="n">
        <v>1</v>
      </c>
      <c r="D33111" s="7" t="s">
        <v>375</v>
      </c>
      <c r="E33111" s="7" t="n">
        <v>1</v>
      </c>
    </row>
    <row r="33112" spans="1:5">
      <c r="A33112" t="s">
        <v>4</v>
      </c>
      <c r="B33112" s="4" t="s">
        <v>5</v>
      </c>
      <c r="C33112" s="4" t="s">
        <v>8</v>
      </c>
      <c r="D33112" s="4" t="s">
        <v>9</v>
      </c>
      <c r="E33112" s="4" t="s">
        <v>7</v>
      </c>
    </row>
    <row r="33113" spans="1:5">
      <c r="A33113" t="n">
        <v>277481</v>
      </c>
      <c r="B33113" s="18" t="n">
        <v>94</v>
      </c>
      <c r="C33113" s="7" t="n">
        <v>1</v>
      </c>
      <c r="D33113" s="7" t="s">
        <v>375</v>
      </c>
      <c r="E33113" s="7" t="n">
        <v>2</v>
      </c>
    </row>
    <row r="33114" spans="1:5">
      <c r="A33114" t="s">
        <v>4</v>
      </c>
      <c r="B33114" s="4" t="s">
        <v>5</v>
      </c>
      <c r="C33114" s="4" t="s">
        <v>8</v>
      </c>
      <c r="D33114" s="4" t="s">
        <v>9</v>
      </c>
      <c r="E33114" s="4" t="s">
        <v>7</v>
      </c>
    </row>
    <row r="33115" spans="1:5">
      <c r="A33115" t="n">
        <v>277496</v>
      </c>
      <c r="B33115" s="18" t="n">
        <v>94</v>
      </c>
      <c r="C33115" s="7" t="n">
        <v>0</v>
      </c>
      <c r="D33115" s="7" t="s">
        <v>375</v>
      </c>
      <c r="E33115" s="7" t="n">
        <v>4</v>
      </c>
    </row>
    <row r="33116" spans="1:5">
      <c r="A33116" t="s">
        <v>4</v>
      </c>
      <c r="B33116" s="4" t="s">
        <v>5</v>
      </c>
      <c r="C33116" s="4" t="s">
        <v>8</v>
      </c>
      <c r="D33116" s="4" t="s">
        <v>9</v>
      </c>
      <c r="E33116" s="4" t="s">
        <v>7</v>
      </c>
    </row>
    <row r="33117" spans="1:5">
      <c r="A33117" t="n">
        <v>277511</v>
      </c>
      <c r="B33117" s="18" t="n">
        <v>94</v>
      </c>
      <c r="C33117" s="7" t="n">
        <v>1</v>
      </c>
      <c r="D33117" s="7" t="s">
        <v>58</v>
      </c>
      <c r="E33117" s="7" t="n">
        <v>1</v>
      </c>
    </row>
    <row r="33118" spans="1:5">
      <c r="A33118" t="s">
        <v>4</v>
      </c>
      <c r="B33118" s="4" t="s">
        <v>5</v>
      </c>
      <c r="C33118" s="4" t="s">
        <v>8</v>
      </c>
      <c r="D33118" s="4" t="s">
        <v>9</v>
      </c>
      <c r="E33118" s="4" t="s">
        <v>7</v>
      </c>
    </row>
    <row r="33119" spans="1:5">
      <c r="A33119" t="n">
        <v>277528</v>
      </c>
      <c r="B33119" s="18" t="n">
        <v>94</v>
      </c>
      <c r="C33119" s="7" t="n">
        <v>1</v>
      </c>
      <c r="D33119" s="7" t="s">
        <v>58</v>
      </c>
      <c r="E33119" s="7" t="n">
        <v>2</v>
      </c>
    </row>
    <row r="33120" spans="1:5">
      <c r="A33120" t="s">
        <v>4</v>
      </c>
      <c r="B33120" s="4" t="s">
        <v>5</v>
      </c>
      <c r="C33120" s="4" t="s">
        <v>8</v>
      </c>
      <c r="D33120" s="4" t="s">
        <v>9</v>
      </c>
      <c r="E33120" s="4" t="s">
        <v>7</v>
      </c>
    </row>
    <row r="33121" spans="1:5">
      <c r="A33121" t="n">
        <v>277545</v>
      </c>
      <c r="B33121" s="18" t="n">
        <v>94</v>
      </c>
      <c r="C33121" s="7" t="n">
        <v>0</v>
      </c>
      <c r="D33121" s="7" t="s">
        <v>58</v>
      </c>
      <c r="E33121" s="7" t="n">
        <v>4</v>
      </c>
    </row>
    <row r="33122" spans="1:5">
      <c r="A33122" t="s">
        <v>4</v>
      </c>
      <c r="B33122" s="4" t="s">
        <v>5</v>
      </c>
      <c r="C33122" s="4" t="s">
        <v>8</v>
      </c>
      <c r="D33122" s="4" t="s">
        <v>9</v>
      </c>
      <c r="E33122" s="4" t="s">
        <v>7</v>
      </c>
    </row>
    <row r="33123" spans="1:5">
      <c r="A33123" t="n">
        <v>277562</v>
      </c>
      <c r="B33123" s="18" t="n">
        <v>94</v>
      </c>
      <c r="C33123" s="7" t="n">
        <v>1</v>
      </c>
      <c r="D33123" s="7" t="s">
        <v>72</v>
      </c>
      <c r="E33123" s="7" t="n">
        <v>1</v>
      </c>
    </row>
    <row r="33124" spans="1:5">
      <c r="A33124" t="s">
        <v>4</v>
      </c>
      <c r="B33124" s="4" t="s">
        <v>5</v>
      </c>
      <c r="C33124" s="4" t="s">
        <v>8</v>
      </c>
      <c r="D33124" s="4" t="s">
        <v>9</v>
      </c>
      <c r="E33124" s="4" t="s">
        <v>7</v>
      </c>
    </row>
    <row r="33125" spans="1:5">
      <c r="A33125" t="n">
        <v>277579</v>
      </c>
      <c r="B33125" s="18" t="n">
        <v>94</v>
      </c>
      <c r="C33125" s="7" t="n">
        <v>1</v>
      </c>
      <c r="D33125" s="7" t="s">
        <v>72</v>
      </c>
      <c r="E33125" s="7" t="n">
        <v>2</v>
      </c>
    </row>
    <row r="33126" spans="1:5">
      <c r="A33126" t="s">
        <v>4</v>
      </c>
      <c r="B33126" s="4" t="s">
        <v>5</v>
      </c>
      <c r="C33126" s="4" t="s">
        <v>8</v>
      </c>
      <c r="D33126" s="4" t="s">
        <v>9</v>
      </c>
      <c r="E33126" s="4" t="s">
        <v>7</v>
      </c>
    </row>
    <row r="33127" spans="1:5">
      <c r="A33127" t="n">
        <v>277596</v>
      </c>
      <c r="B33127" s="18" t="n">
        <v>94</v>
      </c>
      <c r="C33127" s="7" t="n">
        <v>0</v>
      </c>
      <c r="D33127" s="7" t="s">
        <v>72</v>
      </c>
      <c r="E33127" s="7" t="n">
        <v>4</v>
      </c>
    </row>
    <row r="33128" spans="1:5">
      <c r="A33128" t="s">
        <v>4</v>
      </c>
      <c r="B33128" s="4" t="s">
        <v>5</v>
      </c>
      <c r="C33128" s="4" t="s">
        <v>8</v>
      </c>
      <c r="D33128" s="4" t="s">
        <v>9</v>
      </c>
      <c r="E33128" s="4" t="s">
        <v>7</v>
      </c>
    </row>
    <row r="33129" spans="1:5">
      <c r="A33129" t="n">
        <v>277613</v>
      </c>
      <c r="B33129" s="18" t="n">
        <v>94</v>
      </c>
      <c r="C33129" s="7" t="n">
        <v>1</v>
      </c>
      <c r="D33129" s="7" t="s">
        <v>376</v>
      </c>
      <c r="E33129" s="7" t="n">
        <v>1</v>
      </c>
    </row>
    <row r="33130" spans="1:5">
      <c r="A33130" t="s">
        <v>4</v>
      </c>
      <c r="B33130" s="4" t="s">
        <v>5</v>
      </c>
      <c r="C33130" s="4" t="s">
        <v>8</v>
      </c>
      <c r="D33130" s="4" t="s">
        <v>9</v>
      </c>
      <c r="E33130" s="4" t="s">
        <v>7</v>
      </c>
    </row>
    <row r="33131" spans="1:5">
      <c r="A33131" t="n">
        <v>277630</v>
      </c>
      <c r="B33131" s="18" t="n">
        <v>94</v>
      </c>
      <c r="C33131" s="7" t="n">
        <v>1</v>
      </c>
      <c r="D33131" s="7" t="s">
        <v>376</v>
      </c>
      <c r="E33131" s="7" t="n">
        <v>2</v>
      </c>
    </row>
    <row r="33132" spans="1:5">
      <c r="A33132" t="s">
        <v>4</v>
      </c>
      <c r="B33132" s="4" t="s">
        <v>5</v>
      </c>
      <c r="C33132" s="4" t="s">
        <v>8</v>
      </c>
      <c r="D33132" s="4" t="s">
        <v>9</v>
      </c>
      <c r="E33132" s="4" t="s">
        <v>7</v>
      </c>
    </row>
    <row r="33133" spans="1:5">
      <c r="A33133" t="n">
        <v>277647</v>
      </c>
      <c r="B33133" s="18" t="n">
        <v>94</v>
      </c>
      <c r="C33133" s="7" t="n">
        <v>0</v>
      </c>
      <c r="D33133" s="7" t="s">
        <v>376</v>
      </c>
      <c r="E33133" s="7" t="n">
        <v>4</v>
      </c>
    </row>
    <row r="33134" spans="1:5">
      <c r="A33134" t="s">
        <v>4</v>
      </c>
      <c r="B33134" s="4" t="s">
        <v>5</v>
      </c>
      <c r="C33134" s="4" t="s">
        <v>8</v>
      </c>
      <c r="D33134" s="4" t="s">
        <v>8</v>
      </c>
      <c r="E33134" s="4" t="s">
        <v>13</v>
      </c>
      <c r="F33134" s="4" t="s">
        <v>13</v>
      </c>
      <c r="G33134" s="4" t="s">
        <v>13</v>
      </c>
      <c r="H33134" s="4" t="s">
        <v>7</v>
      </c>
    </row>
    <row r="33135" spans="1:5">
      <c r="A33135" t="n">
        <v>277664</v>
      </c>
      <c r="B33135" s="31" t="n">
        <v>45</v>
      </c>
      <c r="C33135" s="7" t="n">
        <v>2</v>
      </c>
      <c r="D33135" s="7" t="n">
        <v>3</v>
      </c>
      <c r="E33135" s="7" t="n">
        <v>0</v>
      </c>
      <c r="F33135" s="7" t="n">
        <v>15</v>
      </c>
      <c r="G33135" s="7" t="n">
        <v>-248</v>
      </c>
      <c r="H33135" s="7" t="n">
        <v>0</v>
      </c>
    </row>
    <row r="33136" spans="1:5">
      <c r="A33136" t="s">
        <v>4</v>
      </c>
      <c r="B33136" s="4" t="s">
        <v>5</v>
      </c>
      <c r="C33136" s="4" t="s">
        <v>8</v>
      </c>
      <c r="D33136" s="4" t="s">
        <v>8</v>
      </c>
      <c r="E33136" s="4" t="s">
        <v>13</v>
      </c>
      <c r="F33136" s="4" t="s">
        <v>13</v>
      </c>
      <c r="G33136" s="4" t="s">
        <v>13</v>
      </c>
      <c r="H33136" s="4" t="s">
        <v>7</v>
      </c>
      <c r="I33136" s="4" t="s">
        <v>8</v>
      </c>
    </row>
    <row r="33137" spans="1:9">
      <c r="A33137" t="n">
        <v>277681</v>
      </c>
      <c r="B33137" s="31" t="n">
        <v>45</v>
      </c>
      <c r="C33137" s="7" t="n">
        <v>4</v>
      </c>
      <c r="D33137" s="7" t="n">
        <v>3</v>
      </c>
      <c r="E33137" s="7" t="n">
        <v>315</v>
      </c>
      <c r="F33137" s="7" t="n">
        <v>300</v>
      </c>
      <c r="G33137" s="7" t="n">
        <v>0</v>
      </c>
      <c r="H33137" s="7" t="n">
        <v>0</v>
      </c>
      <c r="I33137" s="7" t="n">
        <v>0</v>
      </c>
    </row>
    <row r="33138" spans="1:9">
      <c r="A33138" t="s">
        <v>4</v>
      </c>
      <c r="B33138" s="4" t="s">
        <v>5</v>
      </c>
      <c r="C33138" s="4" t="s">
        <v>8</v>
      </c>
      <c r="D33138" s="4" t="s">
        <v>8</v>
      </c>
      <c r="E33138" s="4" t="s">
        <v>13</v>
      </c>
      <c r="F33138" s="4" t="s">
        <v>7</v>
      </c>
    </row>
    <row r="33139" spans="1:9">
      <c r="A33139" t="n">
        <v>277699</v>
      </c>
      <c r="B33139" s="31" t="n">
        <v>45</v>
      </c>
      <c r="C33139" s="7" t="n">
        <v>5</v>
      </c>
      <c r="D33139" s="7" t="n">
        <v>3</v>
      </c>
      <c r="E33139" s="7" t="n">
        <v>75</v>
      </c>
      <c r="F33139" s="7" t="n">
        <v>0</v>
      </c>
    </row>
    <row r="33140" spans="1:9">
      <c r="A33140" t="s">
        <v>4</v>
      </c>
      <c r="B33140" s="4" t="s">
        <v>5</v>
      </c>
      <c r="C33140" s="4" t="s">
        <v>8</v>
      </c>
      <c r="D33140" s="4" t="s">
        <v>8</v>
      </c>
      <c r="E33140" s="4" t="s">
        <v>13</v>
      </c>
      <c r="F33140" s="4" t="s">
        <v>7</v>
      </c>
    </row>
    <row r="33141" spans="1:9">
      <c r="A33141" t="n">
        <v>277708</v>
      </c>
      <c r="B33141" s="31" t="n">
        <v>45</v>
      </c>
      <c r="C33141" s="7" t="n">
        <v>11</v>
      </c>
      <c r="D33141" s="7" t="n">
        <v>3</v>
      </c>
      <c r="E33141" s="7" t="n">
        <v>34.5</v>
      </c>
      <c r="F33141" s="7" t="n">
        <v>0</v>
      </c>
    </row>
    <row r="33142" spans="1:9">
      <c r="A33142" t="s">
        <v>4</v>
      </c>
      <c r="B33142" s="4" t="s">
        <v>5</v>
      </c>
      <c r="C33142" s="4" t="s">
        <v>8</v>
      </c>
      <c r="D33142" s="4" t="s">
        <v>8</v>
      </c>
      <c r="E33142" s="4" t="s">
        <v>13</v>
      </c>
      <c r="F33142" s="4" t="s">
        <v>13</v>
      </c>
      <c r="G33142" s="4" t="s">
        <v>13</v>
      </c>
      <c r="H33142" s="4" t="s">
        <v>7</v>
      </c>
      <c r="I33142" s="4" t="s">
        <v>8</v>
      </c>
    </row>
    <row r="33143" spans="1:9">
      <c r="A33143" t="n">
        <v>277717</v>
      </c>
      <c r="B33143" s="31" t="n">
        <v>45</v>
      </c>
      <c r="C33143" s="7" t="n">
        <v>4</v>
      </c>
      <c r="D33143" s="7" t="n">
        <v>3</v>
      </c>
      <c r="E33143" s="7" t="n">
        <v>325</v>
      </c>
      <c r="F33143" s="7" t="n">
        <v>290</v>
      </c>
      <c r="G33143" s="7" t="n">
        <v>0</v>
      </c>
      <c r="H33143" s="7" t="n">
        <v>6000</v>
      </c>
      <c r="I33143" s="7" t="n">
        <v>0</v>
      </c>
    </row>
    <row r="33144" spans="1:9">
      <c r="A33144" t="s">
        <v>4</v>
      </c>
      <c r="B33144" s="4" t="s">
        <v>5</v>
      </c>
      <c r="C33144" s="4" t="s">
        <v>7</v>
      </c>
      <c r="D33144" s="4" t="s">
        <v>13</v>
      </c>
      <c r="E33144" s="4" t="s">
        <v>13</v>
      </c>
      <c r="F33144" s="4" t="s">
        <v>13</v>
      </c>
      <c r="G33144" s="4" t="s">
        <v>13</v>
      </c>
    </row>
    <row r="33145" spans="1:9">
      <c r="A33145" t="n">
        <v>277735</v>
      </c>
      <c r="B33145" s="71" t="n">
        <v>131</v>
      </c>
      <c r="C33145" s="7" t="n">
        <v>7036</v>
      </c>
      <c r="D33145" s="7" t="n">
        <v>5</v>
      </c>
      <c r="E33145" s="7" t="n">
        <v>0</v>
      </c>
      <c r="F33145" s="7" t="n">
        <v>0</v>
      </c>
      <c r="G33145" s="7" t="n">
        <v>0.100000001490116</v>
      </c>
    </row>
    <row r="33146" spans="1:9">
      <c r="A33146" t="s">
        <v>4</v>
      </c>
      <c r="B33146" s="4" t="s">
        <v>5</v>
      </c>
      <c r="C33146" s="4" t="s">
        <v>7</v>
      </c>
      <c r="D33146" s="4" t="s">
        <v>7</v>
      </c>
      <c r="E33146" s="4" t="s">
        <v>13</v>
      </c>
      <c r="F33146" s="4" t="s">
        <v>13</v>
      </c>
      <c r="G33146" s="4" t="s">
        <v>13</v>
      </c>
      <c r="H33146" s="4" t="s">
        <v>13</v>
      </c>
      <c r="I33146" s="4" t="s">
        <v>8</v>
      </c>
      <c r="J33146" s="4" t="s">
        <v>7</v>
      </c>
    </row>
    <row r="33147" spans="1:9">
      <c r="A33147" t="n">
        <v>277754</v>
      </c>
      <c r="B33147" s="72" t="n">
        <v>55</v>
      </c>
      <c r="C33147" s="7" t="n">
        <v>7036</v>
      </c>
      <c r="D33147" s="7" t="n">
        <v>65534</v>
      </c>
      <c r="E33147" s="7" t="n">
        <v>0</v>
      </c>
      <c r="F33147" s="7" t="n">
        <v>-100</v>
      </c>
      <c r="G33147" s="7" t="n">
        <v>0</v>
      </c>
      <c r="H33147" s="7" t="n">
        <v>10</v>
      </c>
      <c r="I33147" s="7" t="n">
        <v>0</v>
      </c>
      <c r="J33147" s="7" t="n">
        <v>0</v>
      </c>
    </row>
    <row r="33148" spans="1:9">
      <c r="A33148" t="s">
        <v>4</v>
      </c>
      <c r="B33148" s="4" t="s">
        <v>5</v>
      </c>
      <c r="C33148" s="4" t="s">
        <v>14</v>
      </c>
    </row>
    <row r="33149" spans="1:9">
      <c r="A33149" t="n">
        <v>277778</v>
      </c>
      <c r="B33149" s="62" t="n">
        <v>15</v>
      </c>
      <c r="C33149" s="7" t="n">
        <v>131072</v>
      </c>
    </row>
    <row r="33150" spans="1:9">
      <c r="A33150" t="s">
        <v>4</v>
      </c>
      <c r="B33150" s="4" t="s">
        <v>5</v>
      </c>
      <c r="C33150" s="4" t="s">
        <v>8</v>
      </c>
      <c r="D33150" s="4" t="s">
        <v>8</v>
      </c>
      <c r="E33150" s="4" t="s">
        <v>8</v>
      </c>
      <c r="F33150" s="4" t="s">
        <v>8</v>
      </c>
    </row>
    <row r="33151" spans="1:9">
      <c r="A33151" t="n">
        <v>277783</v>
      </c>
      <c r="B33151" s="11" t="n">
        <v>14</v>
      </c>
      <c r="C33151" s="7" t="n">
        <v>0</v>
      </c>
      <c r="D33151" s="7" t="n">
        <v>0</v>
      </c>
      <c r="E33151" s="7" t="n">
        <v>4</v>
      </c>
      <c r="F33151" s="7" t="n">
        <v>0</v>
      </c>
    </row>
    <row r="33152" spans="1:9">
      <c r="A33152" t="s">
        <v>4</v>
      </c>
      <c r="B33152" s="4" t="s">
        <v>5</v>
      </c>
      <c r="C33152" s="4" t="s">
        <v>8</v>
      </c>
      <c r="D33152" s="4" t="s">
        <v>7</v>
      </c>
      <c r="E33152" s="4" t="s">
        <v>13</v>
      </c>
    </row>
    <row r="33153" spans="1:10">
      <c r="A33153" t="n">
        <v>277788</v>
      </c>
      <c r="B33153" s="27" t="n">
        <v>58</v>
      </c>
      <c r="C33153" s="7" t="n">
        <v>100</v>
      </c>
      <c r="D33153" s="7" t="n">
        <v>1000</v>
      </c>
      <c r="E33153" s="7" t="n">
        <v>1</v>
      </c>
    </row>
    <row r="33154" spans="1:10">
      <c r="A33154" t="s">
        <v>4</v>
      </c>
      <c r="B33154" s="4" t="s">
        <v>5</v>
      </c>
      <c r="C33154" s="4" t="s">
        <v>8</v>
      </c>
      <c r="D33154" s="4" t="s">
        <v>7</v>
      </c>
      <c r="E33154" s="4" t="s">
        <v>13</v>
      </c>
      <c r="F33154" s="4" t="s">
        <v>7</v>
      </c>
      <c r="G33154" s="4" t="s">
        <v>14</v>
      </c>
      <c r="H33154" s="4" t="s">
        <v>14</v>
      </c>
      <c r="I33154" s="4" t="s">
        <v>7</v>
      </c>
      <c r="J33154" s="4" t="s">
        <v>7</v>
      </c>
      <c r="K33154" s="4" t="s">
        <v>14</v>
      </c>
      <c r="L33154" s="4" t="s">
        <v>14</v>
      </c>
      <c r="M33154" s="4" t="s">
        <v>14</v>
      </c>
      <c r="N33154" s="4" t="s">
        <v>14</v>
      </c>
      <c r="O33154" s="4" t="s">
        <v>9</v>
      </c>
    </row>
    <row r="33155" spans="1:10">
      <c r="A33155" t="n">
        <v>277796</v>
      </c>
      <c r="B33155" s="16" t="n">
        <v>50</v>
      </c>
      <c r="C33155" s="7" t="n">
        <v>0</v>
      </c>
      <c r="D33155" s="7" t="n">
        <v>4524</v>
      </c>
      <c r="E33155" s="7" t="n">
        <v>0.5</v>
      </c>
      <c r="F33155" s="7" t="n">
        <v>1000</v>
      </c>
      <c r="G33155" s="7" t="n">
        <v>0</v>
      </c>
      <c r="H33155" s="7" t="n">
        <v>0</v>
      </c>
      <c r="I33155" s="7" t="n">
        <v>0</v>
      </c>
      <c r="J33155" s="7" t="n">
        <v>65533</v>
      </c>
      <c r="K33155" s="7" t="n">
        <v>0</v>
      </c>
      <c r="L33155" s="7" t="n">
        <v>0</v>
      </c>
      <c r="M33155" s="7" t="n">
        <v>0</v>
      </c>
      <c r="N33155" s="7" t="n">
        <v>0</v>
      </c>
      <c r="O33155" s="7" t="s">
        <v>15</v>
      </c>
    </row>
    <row r="33156" spans="1:10">
      <c r="A33156" t="s">
        <v>4</v>
      </c>
      <c r="B33156" s="4" t="s">
        <v>5</v>
      </c>
      <c r="C33156" s="4" t="s">
        <v>8</v>
      </c>
      <c r="D33156" s="4" t="s">
        <v>7</v>
      </c>
    </row>
    <row r="33157" spans="1:10">
      <c r="A33157" t="n">
        <v>277835</v>
      </c>
      <c r="B33157" s="27" t="n">
        <v>58</v>
      </c>
      <c r="C33157" s="7" t="n">
        <v>255</v>
      </c>
      <c r="D33157" s="7" t="n">
        <v>0</v>
      </c>
    </row>
    <row r="33158" spans="1:10">
      <c r="A33158" t="s">
        <v>4</v>
      </c>
      <c r="B33158" s="4" t="s">
        <v>5</v>
      </c>
      <c r="C33158" s="4" t="s">
        <v>7</v>
      </c>
    </row>
    <row r="33159" spans="1:10">
      <c r="A33159" t="n">
        <v>277839</v>
      </c>
      <c r="B33159" s="25" t="n">
        <v>16</v>
      </c>
      <c r="C33159" s="7" t="n">
        <v>4000</v>
      </c>
    </row>
    <row r="33160" spans="1:10">
      <c r="A33160" t="s">
        <v>4</v>
      </c>
      <c r="B33160" s="4" t="s">
        <v>5</v>
      </c>
      <c r="C33160" s="4" t="s">
        <v>8</v>
      </c>
      <c r="D33160" s="4" t="s">
        <v>7</v>
      </c>
      <c r="E33160" s="4" t="s">
        <v>13</v>
      </c>
    </row>
    <row r="33161" spans="1:10">
      <c r="A33161" t="n">
        <v>277842</v>
      </c>
      <c r="B33161" s="27" t="n">
        <v>58</v>
      </c>
      <c r="C33161" s="7" t="n">
        <v>0</v>
      </c>
      <c r="D33161" s="7" t="n">
        <v>1000</v>
      </c>
      <c r="E33161" s="7" t="n">
        <v>1</v>
      </c>
    </row>
    <row r="33162" spans="1:10">
      <c r="A33162" t="s">
        <v>4</v>
      </c>
      <c r="B33162" s="4" t="s">
        <v>5</v>
      </c>
      <c r="C33162" s="4" t="s">
        <v>8</v>
      </c>
      <c r="D33162" s="4" t="s">
        <v>7</v>
      </c>
      <c r="E33162" s="4" t="s">
        <v>7</v>
      </c>
    </row>
    <row r="33163" spans="1:10">
      <c r="A33163" t="n">
        <v>277850</v>
      </c>
      <c r="B33163" s="16" t="n">
        <v>50</v>
      </c>
      <c r="C33163" s="7" t="n">
        <v>1</v>
      </c>
      <c r="D33163" s="7" t="n">
        <v>4524</v>
      </c>
      <c r="E33163" s="7" t="n">
        <v>1000</v>
      </c>
    </row>
    <row r="33164" spans="1:10">
      <c r="A33164" t="s">
        <v>4</v>
      </c>
      <c r="B33164" s="4" t="s">
        <v>5</v>
      </c>
      <c r="C33164" s="4" t="s">
        <v>8</v>
      </c>
      <c r="D33164" s="4" t="s">
        <v>7</v>
      </c>
    </row>
    <row r="33165" spans="1:10">
      <c r="A33165" t="n">
        <v>277856</v>
      </c>
      <c r="B33165" s="27" t="n">
        <v>58</v>
      </c>
      <c r="C33165" s="7" t="n">
        <v>255</v>
      </c>
      <c r="D33165" s="7" t="n">
        <v>0</v>
      </c>
    </row>
    <row r="33166" spans="1:10">
      <c r="A33166" t="s">
        <v>4</v>
      </c>
      <c r="B33166" s="4" t="s">
        <v>5</v>
      </c>
      <c r="C33166" s="4" t="s">
        <v>8</v>
      </c>
      <c r="D33166" s="4" t="s">
        <v>7</v>
      </c>
    </row>
    <row r="33167" spans="1:10">
      <c r="A33167" t="n">
        <v>277860</v>
      </c>
      <c r="B33167" s="31" t="n">
        <v>45</v>
      </c>
      <c r="C33167" s="7" t="n">
        <v>7</v>
      </c>
      <c r="D33167" s="7" t="n">
        <v>255</v>
      </c>
    </row>
    <row r="33168" spans="1:10">
      <c r="A33168" t="s">
        <v>4</v>
      </c>
      <c r="B33168" s="4" t="s">
        <v>5</v>
      </c>
      <c r="C33168" s="4" t="s">
        <v>8</v>
      </c>
      <c r="D33168" s="4" t="s">
        <v>7</v>
      </c>
      <c r="E33168" s="4" t="s">
        <v>14</v>
      </c>
      <c r="F33168" s="4" t="s">
        <v>7</v>
      </c>
    </row>
    <row r="33169" spans="1:15">
      <c r="A33169" t="n">
        <v>277864</v>
      </c>
      <c r="B33169" s="16" t="n">
        <v>50</v>
      </c>
      <c r="C33169" s="7" t="n">
        <v>3</v>
      </c>
      <c r="D33169" s="7" t="n">
        <v>8150</v>
      </c>
      <c r="E33169" s="7" t="n">
        <v>1056964608</v>
      </c>
      <c r="F33169" s="7" t="n">
        <v>1000</v>
      </c>
    </row>
    <row r="33170" spans="1:15">
      <c r="A33170" t="s">
        <v>4</v>
      </c>
      <c r="B33170" s="4" t="s">
        <v>5</v>
      </c>
      <c r="C33170" s="4" t="s">
        <v>14</v>
      </c>
    </row>
    <row r="33171" spans="1:15">
      <c r="A33171" t="n">
        <v>277874</v>
      </c>
      <c r="B33171" s="62" t="n">
        <v>15</v>
      </c>
      <c r="C33171" s="7" t="n">
        <v>262144</v>
      </c>
    </row>
    <row r="33172" spans="1:15">
      <c r="A33172" t="s">
        <v>4</v>
      </c>
      <c r="B33172" s="4" t="s">
        <v>5</v>
      </c>
      <c r="C33172" s="4" t="s">
        <v>8</v>
      </c>
      <c r="D33172" s="4" t="s">
        <v>8</v>
      </c>
    </row>
    <row r="33173" spans="1:15">
      <c r="A33173" t="n">
        <v>277879</v>
      </c>
      <c r="B33173" s="106" t="n">
        <v>123</v>
      </c>
      <c r="C33173" s="7" t="n">
        <v>1</v>
      </c>
      <c r="D33173" s="7" t="n">
        <v>1</v>
      </c>
    </row>
    <row r="33174" spans="1:15">
      <c r="A33174" t="s">
        <v>4</v>
      </c>
      <c r="B33174" s="4" t="s">
        <v>5</v>
      </c>
      <c r="C33174" s="4" t="s">
        <v>7</v>
      </c>
      <c r="D33174" s="4" t="s">
        <v>8</v>
      </c>
    </row>
    <row r="33175" spans="1:15">
      <c r="A33175" t="n">
        <v>277882</v>
      </c>
      <c r="B33175" s="73" t="n">
        <v>56</v>
      </c>
      <c r="C33175" s="7" t="n">
        <v>7036</v>
      </c>
      <c r="D33175" s="7" t="n">
        <v>1</v>
      </c>
    </row>
    <row r="33176" spans="1:15">
      <c r="A33176" t="s">
        <v>4</v>
      </c>
      <c r="B33176" s="4" t="s">
        <v>5</v>
      </c>
      <c r="C33176" s="4" t="s">
        <v>7</v>
      </c>
      <c r="D33176" s="4" t="s">
        <v>8</v>
      </c>
      <c r="E33176" s="4" t="s">
        <v>8</v>
      </c>
      <c r="F33176" s="4" t="s">
        <v>9</v>
      </c>
    </row>
    <row r="33177" spans="1:15">
      <c r="A33177" t="n">
        <v>277886</v>
      </c>
      <c r="B33177" s="22" t="n">
        <v>20</v>
      </c>
      <c r="C33177" s="7" t="n">
        <v>7036</v>
      </c>
      <c r="D33177" s="7" t="n">
        <v>3</v>
      </c>
      <c r="E33177" s="7" t="n">
        <v>10</v>
      </c>
      <c r="F33177" s="7" t="s">
        <v>108</v>
      </c>
    </row>
    <row r="33178" spans="1:15">
      <c r="A33178" t="s">
        <v>4</v>
      </c>
      <c r="B33178" s="4" t="s">
        <v>5</v>
      </c>
      <c r="C33178" s="4" t="s">
        <v>7</v>
      </c>
    </row>
    <row r="33179" spans="1:15">
      <c r="A33179" t="n">
        <v>277903</v>
      </c>
      <c r="B33179" s="25" t="n">
        <v>16</v>
      </c>
      <c r="C33179" s="7" t="n">
        <v>0</v>
      </c>
    </row>
    <row r="33180" spans="1:15">
      <c r="A33180" t="s">
        <v>4</v>
      </c>
      <c r="B33180" s="4" t="s">
        <v>5</v>
      </c>
      <c r="C33180" s="4" t="s">
        <v>14</v>
      </c>
    </row>
    <row r="33181" spans="1:15">
      <c r="A33181" t="n">
        <v>277906</v>
      </c>
      <c r="B33181" s="62" t="n">
        <v>15</v>
      </c>
      <c r="C33181" s="7" t="n">
        <v>2097152</v>
      </c>
    </row>
    <row r="33182" spans="1:15">
      <c r="A33182" t="s">
        <v>4</v>
      </c>
      <c r="B33182" s="4" t="s">
        <v>5</v>
      </c>
      <c r="C33182" s="4" t="s">
        <v>8</v>
      </c>
      <c r="D33182" s="4" t="s">
        <v>7</v>
      </c>
    </row>
    <row r="33183" spans="1:15">
      <c r="A33183" t="n">
        <v>277911</v>
      </c>
      <c r="B33183" s="107" t="n">
        <v>111</v>
      </c>
      <c r="C33183" s="7" t="n">
        <v>102</v>
      </c>
      <c r="D33183" s="7" t="n">
        <v>0</v>
      </c>
    </row>
    <row r="33184" spans="1:15">
      <c r="A33184" t="s">
        <v>4</v>
      </c>
      <c r="B33184" s="4" t="s">
        <v>5</v>
      </c>
      <c r="C33184" s="4" t="s">
        <v>8</v>
      </c>
      <c r="D33184" s="4" t="s">
        <v>7</v>
      </c>
    </row>
    <row r="33185" spans="1:6">
      <c r="A33185" t="n">
        <v>277915</v>
      </c>
      <c r="B33185" s="27" t="n">
        <v>58</v>
      </c>
      <c r="C33185" s="7" t="n">
        <v>105</v>
      </c>
      <c r="D33185" s="7" t="n">
        <v>300</v>
      </c>
    </row>
    <row r="33186" spans="1:6">
      <c r="A33186" t="s">
        <v>4</v>
      </c>
      <c r="B33186" s="4" t="s">
        <v>5</v>
      </c>
      <c r="C33186" s="4" t="s">
        <v>13</v>
      </c>
      <c r="D33186" s="4" t="s">
        <v>7</v>
      </c>
    </row>
    <row r="33187" spans="1:6">
      <c r="A33187" t="n">
        <v>277919</v>
      </c>
      <c r="B33187" s="60" t="n">
        <v>103</v>
      </c>
      <c r="C33187" s="7" t="n">
        <v>1</v>
      </c>
      <c r="D33187" s="7" t="n">
        <v>300</v>
      </c>
    </row>
    <row r="33188" spans="1:6">
      <c r="A33188" t="s">
        <v>4</v>
      </c>
      <c r="B33188" s="4" t="s">
        <v>5</v>
      </c>
      <c r="C33188" s="4" t="s">
        <v>8</v>
      </c>
    </row>
    <row r="33189" spans="1:6">
      <c r="A33189" t="n">
        <v>277926</v>
      </c>
      <c r="B33189" s="29" t="n">
        <v>23</v>
      </c>
      <c r="C33189" s="7" t="n">
        <v>0</v>
      </c>
    </row>
    <row r="33190" spans="1:6">
      <c r="A33190" t="s">
        <v>4</v>
      </c>
      <c r="B33190" s="4" t="s">
        <v>5</v>
      </c>
    </row>
    <row r="33191" spans="1:6">
      <c r="A33191" t="n">
        <v>277928</v>
      </c>
      <c r="B33191" s="5" t="n">
        <v>1</v>
      </c>
    </row>
    <row r="33192" spans="1:6" s="3" customFormat="1" customHeight="0">
      <c r="A33192" s="3" t="s">
        <v>2</v>
      </c>
      <c r="B33192" s="3" t="s">
        <v>1634</v>
      </c>
    </row>
    <row r="33193" spans="1:6">
      <c r="A33193" t="s">
        <v>4</v>
      </c>
      <c r="B33193" s="4" t="s">
        <v>5</v>
      </c>
      <c r="C33193" s="4" t="s">
        <v>8</v>
      </c>
      <c r="D33193" s="4" t="s">
        <v>7</v>
      </c>
    </row>
    <row r="33194" spans="1:6">
      <c r="A33194" t="n">
        <v>277932</v>
      </c>
      <c r="B33194" s="23" t="n">
        <v>22</v>
      </c>
      <c r="C33194" s="7" t="n">
        <v>0</v>
      </c>
      <c r="D33194" s="7" t="n">
        <v>0</v>
      </c>
    </row>
    <row r="33195" spans="1:6">
      <c r="A33195" t="s">
        <v>4</v>
      </c>
      <c r="B33195" s="4" t="s">
        <v>5</v>
      </c>
      <c r="C33195" s="4" t="s">
        <v>8</v>
      </c>
      <c r="D33195" s="4" t="s">
        <v>7</v>
      </c>
    </row>
    <row r="33196" spans="1:6">
      <c r="A33196" t="n">
        <v>277936</v>
      </c>
      <c r="B33196" s="27" t="n">
        <v>58</v>
      </c>
      <c r="C33196" s="7" t="n">
        <v>5</v>
      </c>
      <c r="D33196" s="7" t="n">
        <v>300</v>
      </c>
    </row>
    <row r="33197" spans="1:6">
      <c r="A33197" t="s">
        <v>4</v>
      </c>
      <c r="B33197" s="4" t="s">
        <v>5</v>
      </c>
      <c r="C33197" s="4" t="s">
        <v>13</v>
      </c>
      <c r="D33197" s="4" t="s">
        <v>7</v>
      </c>
    </row>
    <row r="33198" spans="1:6">
      <c r="A33198" t="n">
        <v>277940</v>
      </c>
      <c r="B33198" s="60" t="n">
        <v>103</v>
      </c>
      <c r="C33198" s="7" t="n">
        <v>0</v>
      </c>
      <c r="D33198" s="7" t="n">
        <v>300</v>
      </c>
    </row>
    <row r="33199" spans="1:6">
      <c r="A33199" t="s">
        <v>4</v>
      </c>
      <c r="B33199" s="4" t="s">
        <v>5</v>
      </c>
      <c r="C33199" s="4" t="s">
        <v>8</v>
      </c>
      <c r="D33199" s="4" t="s">
        <v>7</v>
      </c>
      <c r="E33199" s="4" t="s">
        <v>8</v>
      </c>
      <c r="F33199" s="4" t="s">
        <v>8</v>
      </c>
      <c r="G33199" s="4" t="s">
        <v>12</v>
      </c>
    </row>
    <row r="33200" spans="1:6">
      <c r="A33200" t="n">
        <v>277947</v>
      </c>
      <c r="B33200" s="12" t="n">
        <v>5</v>
      </c>
      <c r="C33200" s="7" t="n">
        <v>30</v>
      </c>
      <c r="D33200" s="7" t="n">
        <v>6918</v>
      </c>
      <c r="E33200" s="7" t="n">
        <v>8</v>
      </c>
      <c r="F33200" s="7" t="n">
        <v>1</v>
      </c>
      <c r="G33200" s="13" t="n">
        <f t="normal" ca="1">A33276</f>
        <v>0</v>
      </c>
    </row>
    <row r="33201" spans="1:7">
      <c r="A33201" t="s">
        <v>4</v>
      </c>
      <c r="B33201" s="4" t="s">
        <v>5</v>
      </c>
      <c r="C33201" s="4" t="s">
        <v>8</v>
      </c>
      <c r="D33201" s="4" t="s">
        <v>8</v>
      </c>
      <c r="E33201" s="4" t="s">
        <v>8</v>
      </c>
      <c r="F33201" s="4" t="s">
        <v>8</v>
      </c>
    </row>
    <row r="33202" spans="1:7">
      <c r="A33202" t="n">
        <v>277957</v>
      </c>
      <c r="B33202" s="11" t="n">
        <v>14</v>
      </c>
      <c r="C33202" s="7" t="n">
        <v>0</v>
      </c>
      <c r="D33202" s="7" t="n">
        <v>0</v>
      </c>
      <c r="E33202" s="7" t="n">
        <v>2</v>
      </c>
      <c r="F33202" s="7" t="n">
        <v>0</v>
      </c>
    </row>
    <row r="33203" spans="1:7">
      <c r="A33203" t="s">
        <v>4</v>
      </c>
      <c r="B33203" s="4" t="s">
        <v>5</v>
      </c>
      <c r="C33203" s="4" t="s">
        <v>7</v>
      </c>
      <c r="D33203" s="4" t="s">
        <v>9</v>
      </c>
      <c r="E33203" s="4" t="s">
        <v>9</v>
      </c>
      <c r="F33203" s="4" t="s">
        <v>9</v>
      </c>
      <c r="G33203" s="4" t="s">
        <v>8</v>
      </c>
      <c r="H33203" s="4" t="s">
        <v>14</v>
      </c>
      <c r="I33203" s="4" t="s">
        <v>13</v>
      </c>
      <c r="J33203" s="4" t="s">
        <v>13</v>
      </c>
      <c r="K33203" s="4" t="s">
        <v>13</v>
      </c>
      <c r="L33203" s="4" t="s">
        <v>13</v>
      </c>
      <c r="M33203" s="4" t="s">
        <v>13</v>
      </c>
      <c r="N33203" s="4" t="s">
        <v>13</v>
      </c>
      <c r="O33203" s="4" t="s">
        <v>13</v>
      </c>
      <c r="P33203" s="4" t="s">
        <v>9</v>
      </c>
      <c r="Q33203" s="4" t="s">
        <v>9</v>
      </c>
      <c r="R33203" s="4" t="s">
        <v>14</v>
      </c>
      <c r="S33203" s="4" t="s">
        <v>8</v>
      </c>
      <c r="T33203" s="4" t="s">
        <v>14</v>
      </c>
      <c r="U33203" s="4" t="s">
        <v>14</v>
      </c>
      <c r="V33203" s="4" t="s">
        <v>7</v>
      </c>
    </row>
    <row r="33204" spans="1:7">
      <c r="A33204" t="n">
        <v>277962</v>
      </c>
      <c r="B33204" s="66" t="n">
        <v>19</v>
      </c>
      <c r="C33204" s="7" t="n">
        <v>7036</v>
      </c>
      <c r="D33204" s="7" t="s">
        <v>360</v>
      </c>
      <c r="E33204" s="7" t="s">
        <v>361</v>
      </c>
      <c r="F33204" s="7" t="s">
        <v>15</v>
      </c>
      <c r="G33204" s="7" t="n">
        <v>0</v>
      </c>
      <c r="H33204" s="7" t="n">
        <v>545</v>
      </c>
      <c r="I33204" s="7" t="n">
        <v>0</v>
      </c>
      <c r="J33204" s="7" t="n">
        <v>0</v>
      </c>
      <c r="K33204" s="7" t="n">
        <v>0</v>
      </c>
      <c r="L33204" s="7" t="n">
        <v>0</v>
      </c>
      <c r="M33204" s="7" t="n">
        <v>1</v>
      </c>
      <c r="N33204" s="7" t="n">
        <v>1.60000002384186</v>
      </c>
      <c r="O33204" s="7" t="n">
        <v>0.0900000035762787</v>
      </c>
      <c r="P33204" s="7" t="s">
        <v>15</v>
      </c>
      <c r="Q33204" s="7" t="s">
        <v>15</v>
      </c>
      <c r="R33204" s="7" t="n">
        <v>-1</v>
      </c>
      <c r="S33204" s="7" t="n">
        <v>0</v>
      </c>
      <c r="T33204" s="7" t="n">
        <v>0</v>
      </c>
      <c r="U33204" s="7" t="n">
        <v>0</v>
      </c>
      <c r="V33204" s="7" t="n">
        <v>0</v>
      </c>
    </row>
    <row r="33205" spans="1:7">
      <c r="A33205" t="s">
        <v>4</v>
      </c>
      <c r="B33205" s="4" t="s">
        <v>5</v>
      </c>
      <c r="C33205" s="4" t="s">
        <v>7</v>
      </c>
      <c r="D33205" s="4" t="s">
        <v>8</v>
      </c>
      <c r="E33205" s="4" t="s">
        <v>8</v>
      </c>
      <c r="F33205" s="4" t="s">
        <v>9</v>
      </c>
    </row>
    <row r="33206" spans="1:7">
      <c r="A33206" t="n">
        <v>278035</v>
      </c>
      <c r="B33206" s="22" t="n">
        <v>20</v>
      </c>
      <c r="C33206" s="7" t="n">
        <v>7036</v>
      </c>
      <c r="D33206" s="7" t="n">
        <v>3</v>
      </c>
      <c r="E33206" s="7" t="n">
        <v>10</v>
      </c>
      <c r="F33206" s="7" t="s">
        <v>96</v>
      </c>
    </row>
    <row r="33207" spans="1:7">
      <c r="A33207" t="s">
        <v>4</v>
      </c>
      <c r="B33207" s="4" t="s">
        <v>5</v>
      </c>
      <c r="C33207" s="4" t="s">
        <v>7</v>
      </c>
    </row>
    <row r="33208" spans="1:7">
      <c r="A33208" t="n">
        <v>278053</v>
      </c>
      <c r="B33208" s="25" t="n">
        <v>16</v>
      </c>
      <c r="C33208" s="7" t="n">
        <v>0</v>
      </c>
    </row>
    <row r="33209" spans="1:7">
      <c r="A33209" t="s">
        <v>4</v>
      </c>
      <c r="B33209" s="4" t="s">
        <v>5</v>
      </c>
      <c r="C33209" s="4" t="s">
        <v>8</v>
      </c>
      <c r="D33209" s="4" t="s">
        <v>8</v>
      </c>
      <c r="E33209" s="4" t="s">
        <v>8</v>
      </c>
      <c r="F33209" s="4" t="s">
        <v>8</v>
      </c>
    </row>
    <row r="33210" spans="1:7">
      <c r="A33210" t="n">
        <v>278056</v>
      </c>
      <c r="B33210" s="11" t="n">
        <v>14</v>
      </c>
      <c r="C33210" s="7" t="n">
        <v>0</v>
      </c>
      <c r="D33210" s="7" t="n">
        <v>0</v>
      </c>
      <c r="E33210" s="7" t="n">
        <v>32</v>
      </c>
      <c r="F33210" s="7" t="n">
        <v>0</v>
      </c>
    </row>
    <row r="33211" spans="1:7">
      <c r="A33211" t="s">
        <v>4</v>
      </c>
      <c r="B33211" s="4" t="s">
        <v>5</v>
      </c>
      <c r="C33211" s="4" t="s">
        <v>13</v>
      </c>
      <c r="D33211" s="4" t="s">
        <v>13</v>
      </c>
      <c r="E33211" s="4" t="s">
        <v>13</v>
      </c>
      <c r="F33211" s="4" t="s">
        <v>13</v>
      </c>
      <c r="G33211" s="4" t="s">
        <v>13</v>
      </c>
      <c r="H33211" s="4" t="s">
        <v>7</v>
      </c>
    </row>
    <row r="33212" spans="1:7">
      <c r="A33212" t="n">
        <v>278061</v>
      </c>
      <c r="B33212" s="67" t="n">
        <v>71</v>
      </c>
      <c r="C33212" s="7" t="n">
        <v>1</v>
      </c>
      <c r="D33212" s="7" t="n">
        <v>1</v>
      </c>
      <c r="E33212" s="7" t="n">
        <v>1</v>
      </c>
      <c r="F33212" s="7" t="n">
        <v>5</v>
      </c>
      <c r="G33212" s="7" t="n">
        <v>1000</v>
      </c>
      <c r="H33212" s="7" t="n">
        <v>0</v>
      </c>
    </row>
    <row r="33213" spans="1:7">
      <c r="A33213" t="s">
        <v>4</v>
      </c>
      <c r="B33213" s="4" t="s">
        <v>5</v>
      </c>
      <c r="C33213" s="4" t="s">
        <v>8</v>
      </c>
    </row>
    <row r="33214" spans="1:7">
      <c r="A33214" t="n">
        <v>278084</v>
      </c>
      <c r="B33214" s="69" t="n">
        <v>116</v>
      </c>
      <c r="C33214" s="7" t="n">
        <v>1</v>
      </c>
    </row>
    <row r="33215" spans="1:7">
      <c r="A33215" t="s">
        <v>4</v>
      </c>
      <c r="B33215" s="4" t="s">
        <v>5</v>
      </c>
      <c r="C33215" s="4" t="s">
        <v>7</v>
      </c>
      <c r="D33215" s="4" t="s">
        <v>13</v>
      </c>
      <c r="E33215" s="4" t="s">
        <v>13</v>
      </c>
      <c r="F33215" s="4" t="s">
        <v>13</v>
      </c>
      <c r="G33215" s="4" t="s">
        <v>13</v>
      </c>
    </row>
    <row r="33216" spans="1:7">
      <c r="A33216" t="n">
        <v>278086</v>
      </c>
      <c r="B33216" s="46" t="n">
        <v>46</v>
      </c>
      <c r="C33216" s="7" t="n">
        <v>7036</v>
      </c>
      <c r="D33216" s="7" t="n">
        <v>0</v>
      </c>
      <c r="E33216" s="7" t="n">
        <v>20</v>
      </c>
      <c r="F33216" s="7" t="n">
        <v>-250</v>
      </c>
      <c r="G33216" s="7" t="n">
        <v>0</v>
      </c>
    </row>
    <row r="33217" spans="1:22">
      <c r="A33217" t="s">
        <v>4</v>
      </c>
      <c r="B33217" s="4" t="s">
        <v>5</v>
      </c>
      <c r="C33217" s="4" t="s">
        <v>7</v>
      </c>
      <c r="D33217" s="4" t="s">
        <v>9</v>
      </c>
      <c r="E33217" s="4" t="s">
        <v>8</v>
      </c>
      <c r="F33217" s="4" t="s">
        <v>8</v>
      </c>
      <c r="G33217" s="4" t="s">
        <v>8</v>
      </c>
      <c r="H33217" s="4" t="s">
        <v>8</v>
      </c>
      <c r="I33217" s="4" t="s">
        <v>8</v>
      </c>
      <c r="J33217" s="4" t="s">
        <v>13</v>
      </c>
      <c r="K33217" s="4" t="s">
        <v>13</v>
      </c>
      <c r="L33217" s="4" t="s">
        <v>13</v>
      </c>
      <c r="M33217" s="4" t="s">
        <v>13</v>
      </c>
      <c r="N33217" s="4" t="s">
        <v>8</v>
      </c>
    </row>
    <row r="33218" spans="1:22">
      <c r="A33218" t="n">
        <v>278105</v>
      </c>
      <c r="B33218" s="68" t="n">
        <v>34</v>
      </c>
      <c r="C33218" s="7" t="n">
        <v>7036</v>
      </c>
      <c r="D33218" s="7" t="s">
        <v>377</v>
      </c>
      <c r="E33218" s="7" t="n">
        <v>1</v>
      </c>
      <c r="F33218" s="7" t="n">
        <v>0</v>
      </c>
      <c r="G33218" s="7" t="n">
        <v>0</v>
      </c>
      <c r="H33218" s="7" t="n">
        <v>0</v>
      </c>
      <c r="I33218" s="7" t="n">
        <v>0</v>
      </c>
      <c r="J33218" s="7" t="n">
        <v>0</v>
      </c>
      <c r="K33218" s="7" t="n">
        <v>-1</v>
      </c>
      <c r="L33218" s="7" t="n">
        <v>-1</v>
      </c>
      <c r="M33218" s="7" t="n">
        <v>-1</v>
      </c>
      <c r="N33218" s="7" t="n">
        <v>0</v>
      </c>
    </row>
    <row r="33219" spans="1:22">
      <c r="A33219" t="s">
        <v>4</v>
      </c>
      <c r="B33219" s="4" t="s">
        <v>5</v>
      </c>
      <c r="C33219" s="4" t="s">
        <v>8</v>
      </c>
      <c r="D33219" s="4" t="s">
        <v>8</v>
      </c>
      <c r="E33219" s="4" t="s">
        <v>13</v>
      </c>
      <c r="F33219" s="4" t="s">
        <v>13</v>
      </c>
      <c r="G33219" s="4" t="s">
        <v>13</v>
      </c>
      <c r="H33219" s="4" t="s">
        <v>7</v>
      </c>
    </row>
    <row r="33220" spans="1:22">
      <c r="A33220" t="n">
        <v>278137</v>
      </c>
      <c r="B33220" s="31" t="n">
        <v>45</v>
      </c>
      <c r="C33220" s="7" t="n">
        <v>2</v>
      </c>
      <c r="D33220" s="7" t="n">
        <v>3</v>
      </c>
      <c r="E33220" s="7" t="n">
        <v>0</v>
      </c>
      <c r="F33220" s="7" t="n">
        <v>15</v>
      </c>
      <c r="G33220" s="7" t="n">
        <v>-248</v>
      </c>
      <c r="H33220" s="7" t="n">
        <v>0</v>
      </c>
    </row>
    <row r="33221" spans="1:22">
      <c r="A33221" t="s">
        <v>4</v>
      </c>
      <c r="B33221" s="4" t="s">
        <v>5</v>
      </c>
      <c r="C33221" s="4" t="s">
        <v>8</v>
      </c>
      <c r="D33221" s="4" t="s">
        <v>8</v>
      </c>
      <c r="E33221" s="4" t="s">
        <v>13</v>
      </c>
      <c r="F33221" s="4" t="s">
        <v>13</v>
      </c>
      <c r="G33221" s="4" t="s">
        <v>13</v>
      </c>
      <c r="H33221" s="4" t="s">
        <v>7</v>
      </c>
      <c r="I33221" s="4" t="s">
        <v>8</v>
      </c>
    </row>
    <row r="33222" spans="1:22">
      <c r="A33222" t="n">
        <v>278154</v>
      </c>
      <c r="B33222" s="31" t="n">
        <v>45</v>
      </c>
      <c r="C33222" s="7" t="n">
        <v>4</v>
      </c>
      <c r="D33222" s="7" t="n">
        <v>3</v>
      </c>
      <c r="E33222" s="7" t="n">
        <v>315</v>
      </c>
      <c r="F33222" s="7" t="n">
        <v>300</v>
      </c>
      <c r="G33222" s="7" t="n">
        <v>0</v>
      </c>
      <c r="H33222" s="7" t="n">
        <v>0</v>
      </c>
      <c r="I33222" s="7" t="n">
        <v>0</v>
      </c>
    </row>
    <row r="33223" spans="1:22">
      <c r="A33223" t="s">
        <v>4</v>
      </c>
      <c r="B33223" s="4" t="s">
        <v>5</v>
      </c>
      <c r="C33223" s="4" t="s">
        <v>8</v>
      </c>
      <c r="D33223" s="4" t="s">
        <v>8</v>
      </c>
      <c r="E33223" s="4" t="s">
        <v>13</v>
      </c>
      <c r="F33223" s="4" t="s">
        <v>7</v>
      </c>
    </row>
    <row r="33224" spans="1:22">
      <c r="A33224" t="n">
        <v>278172</v>
      </c>
      <c r="B33224" s="31" t="n">
        <v>45</v>
      </c>
      <c r="C33224" s="7" t="n">
        <v>5</v>
      </c>
      <c r="D33224" s="7" t="n">
        <v>3</v>
      </c>
      <c r="E33224" s="7" t="n">
        <v>75</v>
      </c>
      <c r="F33224" s="7" t="n">
        <v>0</v>
      </c>
    </row>
    <row r="33225" spans="1:22">
      <c r="A33225" t="s">
        <v>4</v>
      </c>
      <c r="B33225" s="4" t="s">
        <v>5</v>
      </c>
      <c r="C33225" s="4" t="s">
        <v>8</v>
      </c>
      <c r="D33225" s="4" t="s">
        <v>8</v>
      </c>
      <c r="E33225" s="4" t="s">
        <v>13</v>
      </c>
      <c r="F33225" s="4" t="s">
        <v>7</v>
      </c>
    </row>
    <row r="33226" spans="1:22">
      <c r="A33226" t="n">
        <v>278181</v>
      </c>
      <c r="B33226" s="31" t="n">
        <v>45</v>
      </c>
      <c r="C33226" s="7" t="n">
        <v>11</v>
      </c>
      <c r="D33226" s="7" t="n">
        <v>3</v>
      </c>
      <c r="E33226" s="7" t="n">
        <v>34.5</v>
      </c>
      <c r="F33226" s="7" t="n">
        <v>0</v>
      </c>
    </row>
    <row r="33227" spans="1:22">
      <c r="A33227" t="s">
        <v>4</v>
      </c>
      <c r="B33227" s="4" t="s">
        <v>5</v>
      </c>
      <c r="C33227" s="4" t="s">
        <v>8</v>
      </c>
      <c r="D33227" s="4" t="s">
        <v>8</v>
      </c>
      <c r="E33227" s="4" t="s">
        <v>13</v>
      </c>
      <c r="F33227" s="4" t="s">
        <v>13</v>
      </c>
      <c r="G33227" s="4" t="s">
        <v>13</v>
      </c>
      <c r="H33227" s="4" t="s">
        <v>7</v>
      </c>
      <c r="I33227" s="4" t="s">
        <v>8</v>
      </c>
    </row>
    <row r="33228" spans="1:22">
      <c r="A33228" t="n">
        <v>278190</v>
      </c>
      <c r="B33228" s="31" t="n">
        <v>45</v>
      </c>
      <c r="C33228" s="7" t="n">
        <v>4</v>
      </c>
      <c r="D33228" s="7" t="n">
        <v>3</v>
      </c>
      <c r="E33228" s="7" t="n">
        <v>325</v>
      </c>
      <c r="F33228" s="7" t="n">
        <v>290</v>
      </c>
      <c r="G33228" s="7" t="n">
        <v>0</v>
      </c>
      <c r="H33228" s="7" t="n">
        <v>6000</v>
      </c>
      <c r="I33228" s="7" t="n">
        <v>0</v>
      </c>
    </row>
    <row r="33229" spans="1:22">
      <c r="A33229" t="s">
        <v>4</v>
      </c>
      <c r="B33229" s="4" t="s">
        <v>5</v>
      </c>
      <c r="C33229" s="4" t="s">
        <v>7</v>
      </c>
      <c r="D33229" s="4" t="s">
        <v>13</v>
      </c>
      <c r="E33229" s="4" t="s">
        <v>13</v>
      </c>
      <c r="F33229" s="4" t="s">
        <v>13</v>
      </c>
      <c r="G33229" s="4" t="s">
        <v>13</v>
      </c>
    </row>
    <row r="33230" spans="1:22">
      <c r="A33230" t="n">
        <v>278208</v>
      </c>
      <c r="B33230" s="71" t="n">
        <v>131</v>
      </c>
      <c r="C33230" s="7" t="n">
        <v>7036</v>
      </c>
      <c r="D33230" s="7" t="n">
        <v>5</v>
      </c>
      <c r="E33230" s="7" t="n">
        <v>0</v>
      </c>
      <c r="F33230" s="7" t="n">
        <v>0</v>
      </c>
      <c r="G33230" s="7" t="n">
        <v>0.100000001490116</v>
      </c>
    </row>
    <row r="33231" spans="1:22">
      <c r="A33231" t="s">
        <v>4</v>
      </c>
      <c r="B33231" s="4" t="s">
        <v>5</v>
      </c>
      <c r="C33231" s="4" t="s">
        <v>7</v>
      </c>
      <c r="D33231" s="4" t="s">
        <v>7</v>
      </c>
      <c r="E33231" s="4" t="s">
        <v>13</v>
      </c>
      <c r="F33231" s="4" t="s">
        <v>13</v>
      </c>
      <c r="G33231" s="4" t="s">
        <v>13</v>
      </c>
      <c r="H33231" s="4" t="s">
        <v>13</v>
      </c>
      <c r="I33231" s="4" t="s">
        <v>8</v>
      </c>
      <c r="J33231" s="4" t="s">
        <v>7</v>
      </c>
    </row>
    <row r="33232" spans="1:22">
      <c r="A33232" t="n">
        <v>278227</v>
      </c>
      <c r="B33232" s="72" t="n">
        <v>55</v>
      </c>
      <c r="C33232" s="7" t="n">
        <v>7036</v>
      </c>
      <c r="D33232" s="7" t="n">
        <v>65534</v>
      </c>
      <c r="E33232" s="7" t="n">
        <v>0</v>
      </c>
      <c r="F33232" s="7" t="n">
        <v>-100</v>
      </c>
      <c r="G33232" s="7" t="n">
        <v>0</v>
      </c>
      <c r="H33232" s="7" t="n">
        <v>10</v>
      </c>
      <c r="I33232" s="7" t="n">
        <v>0</v>
      </c>
      <c r="J33232" s="7" t="n">
        <v>0</v>
      </c>
    </row>
    <row r="33233" spans="1:14">
      <c r="A33233" t="s">
        <v>4</v>
      </c>
      <c r="B33233" s="4" t="s">
        <v>5</v>
      </c>
      <c r="C33233" s="4" t="s">
        <v>14</v>
      </c>
    </row>
    <row r="33234" spans="1:14">
      <c r="A33234" t="n">
        <v>278251</v>
      </c>
      <c r="B33234" s="62" t="n">
        <v>15</v>
      </c>
      <c r="C33234" s="7" t="n">
        <v>131072</v>
      </c>
    </row>
    <row r="33235" spans="1:14">
      <c r="A33235" t="s">
        <v>4</v>
      </c>
      <c r="B33235" s="4" t="s">
        <v>5</v>
      </c>
      <c r="C33235" s="4" t="s">
        <v>8</v>
      </c>
      <c r="D33235" s="4" t="s">
        <v>8</v>
      </c>
      <c r="E33235" s="4" t="s">
        <v>8</v>
      </c>
      <c r="F33235" s="4" t="s">
        <v>8</v>
      </c>
    </row>
    <row r="33236" spans="1:14">
      <c r="A33236" t="n">
        <v>278256</v>
      </c>
      <c r="B33236" s="11" t="n">
        <v>14</v>
      </c>
      <c r="C33236" s="7" t="n">
        <v>0</v>
      </c>
      <c r="D33236" s="7" t="n">
        <v>0</v>
      </c>
      <c r="E33236" s="7" t="n">
        <v>4</v>
      </c>
      <c r="F33236" s="7" t="n">
        <v>0</v>
      </c>
    </row>
    <row r="33237" spans="1:14">
      <c r="A33237" t="s">
        <v>4</v>
      </c>
      <c r="B33237" s="4" t="s">
        <v>5</v>
      </c>
      <c r="C33237" s="4" t="s">
        <v>8</v>
      </c>
      <c r="D33237" s="4" t="s">
        <v>7</v>
      </c>
      <c r="E33237" s="4" t="s">
        <v>13</v>
      </c>
    </row>
    <row r="33238" spans="1:14">
      <c r="A33238" t="n">
        <v>278261</v>
      </c>
      <c r="B33238" s="27" t="n">
        <v>58</v>
      </c>
      <c r="C33238" s="7" t="n">
        <v>100</v>
      </c>
      <c r="D33238" s="7" t="n">
        <v>1000</v>
      </c>
      <c r="E33238" s="7" t="n">
        <v>1</v>
      </c>
    </row>
    <row r="33239" spans="1:14">
      <c r="A33239" t="s">
        <v>4</v>
      </c>
      <c r="B33239" s="4" t="s">
        <v>5</v>
      </c>
      <c r="C33239" s="4" t="s">
        <v>8</v>
      </c>
      <c r="D33239" s="4" t="s">
        <v>7</v>
      </c>
      <c r="E33239" s="4" t="s">
        <v>13</v>
      </c>
      <c r="F33239" s="4" t="s">
        <v>7</v>
      </c>
      <c r="G33239" s="4" t="s">
        <v>14</v>
      </c>
      <c r="H33239" s="4" t="s">
        <v>14</v>
      </c>
      <c r="I33239" s="4" t="s">
        <v>7</v>
      </c>
      <c r="J33239" s="4" t="s">
        <v>7</v>
      </c>
      <c r="K33239" s="4" t="s">
        <v>14</v>
      </c>
      <c r="L33239" s="4" t="s">
        <v>14</v>
      </c>
      <c r="M33239" s="4" t="s">
        <v>14</v>
      </c>
      <c r="N33239" s="4" t="s">
        <v>14</v>
      </c>
      <c r="O33239" s="4" t="s">
        <v>9</v>
      </c>
    </row>
    <row r="33240" spans="1:14">
      <c r="A33240" t="n">
        <v>278269</v>
      </c>
      <c r="B33240" s="16" t="n">
        <v>50</v>
      </c>
      <c r="C33240" s="7" t="n">
        <v>0</v>
      </c>
      <c r="D33240" s="7" t="n">
        <v>4524</v>
      </c>
      <c r="E33240" s="7" t="n">
        <v>0.5</v>
      </c>
      <c r="F33240" s="7" t="n">
        <v>1000</v>
      </c>
      <c r="G33240" s="7" t="n">
        <v>0</v>
      </c>
      <c r="H33240" s="7" t="n">
        <v>0</v>
      </c>
      <c r="I33240" s="7" t="n">
        <v>0</v>
      </c>
      <c r="J33240" s="7" t="n">
        <v>65533</v>
      </c>
      <c r="K33240" s="7" t="n">
        <v>0</v>
      </c>
      <c r="L33240" s="7" t="n">
        <v>0</v>
      </c>
      <c r="M33240" s="7" t="n">
        <v>0</v>
      </c>
      <c r="N33240" s="7" t="n">
        <v>0</v>
      </c>
      <c r="O33240" s="7" t="s">
        <v>15</v>
      </c>
    </row>
    <row r="33241" spans="1:14">
      <c r="A33241" t="s">
        <v>4</v>
      </c>
      <c r="B33241" s="4" t="s">
        <v>5</v>
      </c>
      <c r="C33241" s="4" t="s">
        <v>8</v>
      </c>
      <c r="D33241" s="4" t="s">
        <v>7</v>
      </c>
    </row>
    <row r="33242" spans="1:14">
      <c r="A33242" t="n">
        <v>278308</v>
      </c>
      <c r="B33242" s="27" t="n">
        <v>58</v>
      </c>
      <c r="C33242" s="7" t="n">
        <v>255</v>
      </c>
      <c r="D33242" s="7" t="n">
        <v>0</v>
      </c>
    </row>
    <row r="33243" spans="1:14">
      <c r="A33243" t="s">
        <v>4</v>
      </c>
      <c r="B33243" s="4" t="s">
        <v>5</v>
      </c>
      <c r="C33243" s="4" t="s">
        <v>7</v>
      </c>
    </row>
    <row r="33244" spans="1:14">
      <c r="A33244" t="n">
        <v>278312</v>
      </c>
      <c r="B33244" s="25" t="n">
        <v>16</v>
      </c>
      <c r="C33244" s="7" t="n">
        <v>4000</v>
      </c>
    </row>
    <row r="33245" spans="1:14">
      <c r="A33245" t="s">
        <v>4</v>
      </c>
      <c r="B33245" s="4" t="s">
        <v>5</v>
      </c>
      <c r="C33245" s="4" t="s">
        <v>8</v>
      </c>
      <c r="D33245" s="4" t="s">
        <v>7</v>
      </c>
      <c r="E33245" s="4" t="s">
        <v>13</v>
      </c>
    </row>
    <row r="33246" spans="1:14">
      <c r="A33246" t="n">
        <v>278315</v>
      </c>
      <c r="B33246" s="27" t="n">
        <v>58</v>
      </c>
      <c r="C33246" s="7" t="n">
        <v>0</v>
      </c>
      <c r="D33246" s="7" t="n">
        <v>1000</v>
      </c>
      <c r="E33246" s="7" t="n">
        <v>1</v>
      </c>
    </row>
    <row r="33247" spans="1:14">
      <c r="A33247" t="s">
        <v>4</v>
      </c>
      <c r="B33247" s="4" t="s">
        <v>5</v>
      </c>
      <c r="C33247" s="4" t="s">
        <v>8</v>
      </c>
      <c r="D33247" s="4" t="s">
        <v>7</v>
      </c>
      <c r="E33247" s="4" t="s">
        <v>7</v>
      </c>
    </row>
    <row r="33248" spans="1:14">
      <c r="A33248" t="n">
        <v>278323</v>
      </c>
      <c r="B33248" s="16" t="n">
        <v>50</v>
      </c>
      <c r="C33248" s="7" t="n">
        <v>1</v>
      </c>
      <c r="D33248" s="7" t="n">
        <v>4524</v>
      </c>
      <c r="E33248" s="7" t="n">
        <v>1000</v>
      </c>
    </row>
    <row r="33249" spans="1:15">
      <c r="A33249" t="s">
        <v>4</v>
      </c>
      <c r="B33249" s="4" t="s">
        <v>5</v>
      </c>
      <c r="C33249" s="4" t="s">
        <v>8</v>
      </c>
      <c r="D33249" s="4" t="s">
        <v>7</v>
      </c>
    </row>
    <row r="33250" spans="1:15">
      <c r="A33250" t="n">
        <v>278329</v>
      </c>
      <c r="B33250" s="27" t="n">
        <v>58</v>
      </c>
      <c r="C33250" s="7" t="n">
        <v>255</v>
      </c>
      <c r="D33250" s="7" t="n">
        <v>0</v>
      </c>
    </row>
    <row r="33251" spans="1:15">
      <c r="A33251" t="s">
        <v>4</v>
      </c>
      <c r="B33251" s="4" t="s">
        <v>5</v>
      </c>
      <c r="C33251" s="4" t="s">
        <v>8</v>
      </c>
      <c r="D33251" s="4" t="s">
        <v>7</v>
      </c>
    </row>
    <row r="33252" spans="1:15">
      <c r="A33252" t="n">
        <v>278333</v>
      </c>
      <c r="B33252" s="31" t="n">
        <v>45</v>
      </c>
      <c r="C33252" s="7" t="n">
        <v>7</v>
      </c>
      <c r="D33252" s="7" t="n">
        <v>255</v>
      </c>
    </row>
    <row r="33253" spans="1:15">
      <c r="A33253" t="s">
        <v>4</v>
      </c>
      <c r="B33253" s="4" t="s">
        <v>5</v>
      </c>
      <c r="C33253" s="4" t="s">
        <v>8</v>
      </c>
      <c r="D33253" s="4" t="s">
        <v>7</v>
      </c>
      <c r="E33253" s="4" t="s">
        <v>8</v>
      </c>
      <c r="F33253" s="4" t="s">
        <v>7</v>
      </c>
      <c r="G33253" s="4" t="s">
        <v>8</v>
      </c>
      <c r="H33253" s="4" t="s">
        <v>8</v>
      </c>
      <c r="I33253" s="4" t="s">
        <v>8</v>
      </c>
      <c r="J33253" s="4" t="s">
        <v>12</v>
      </c>
    </row>
    <row r="33254" spans="1:15">
      <c r="A33254" t="n">
        <v>278337</v>
      </c>
      <c r="B33254" s="12" t="n">
        <v>5</v>
      </c>
      <c r="C33254" s="7" t="n">
        <v>30</v>
      </c>
      <c r="D33254" s="7" t="n">
        <v>9255</v>
      </c>
      <c r="E33254" s="7" t="n">
        <v>30</v>
      </c>
      <c r="F33254" s="7" t="n">
        <v>9222</v>
      </c>
      <c r="G33254" s="7" t="n">
        <v>8</v>
      </c>
      <c r="H33254" s="7" t="n">
        <v>9</v>
      </c>
      <c r="I33254" s="7" t="n">
        <v>1</v>
      </c>
      <c r="J33254" s="13" t="n">
        <f t="normal" ca="1">A33258</f>
        <v>0</v>
      </c>
    </row>
    <row r="33255" spans="1:15">
      <c r="A33255" t="s">
        <v>4</v>
      </c>
      <c r="B33255" s="4" t="s">
        <v>5</v>
      </c>
      <c r="C33255" s="4" t="s">
        <v>12</v>
      </c>
    </row>
    <row r="33256" spans="1:15">
      <c r="A33256" t="n">
        <v>278351</v>
      </c>
      <c r="B33256" s="15" t="n">
        <v>3</v>
      </c>
      <c r="C33256" s="13" t="n">
        <f t="normal" ca="1">A33260</f>
        <v>0</v>
      </c>
    </row>
    <row r="33257" spans="1:15">
      <c r="A33257" t="s">
        <v>4</v>
      </c>
      <c r="B33257" s="4" t="s">
        <v>5</v>
      </c>
      <c r="C33257" s="4" t="s">
        <v>8</v>
      </c>
      <c r="D33257" s="4" t="s">
        <v>7</v>
      </c>
      <c r="E33257" s="4" t="s">
        <v>14</v>
      </c>
      <c r="F33257" s="4" t="s">
        <v>7</v>
      </c>
    </row>
    <row r="33258" spans="1:15">
      <c r="A33258" t="n">
        <v>278356</v>
      </c>
      <c r="B33258" s="16" t="n">
        <v>50</v>
      </c>
      <c r="C33258" s="7" t="n">
        <v>3</v>
      </c>
      <c r="D33258" s="7" t="n">
        <v>8150</v>
      </c>
      <c r="E33258" s="7" t="n">
        <v>1056964608</v>
      </c>
      <c r="F33258" s="7" t="n">
        <v>1000</v>
      </c>
    </row>
    <row r="33259" spans="1:15">
      <c r="A33259" t="s">
        <v>4</v>
      </c>
      <c r="B33259" s="4" t="s">
        <v>5</v>
      </c>
      <c r="C33259" s="4" t="s">
        <v>14</v>
      </c>
    </row>
    <row r="33260" spans="1:15">
      <c r="A33260" t="n">
        <v>278366</v>
      </c>
      <c r="B33260" s="62" t="n">
        <v>15</v>
      </c>
      <c r="C33260" s="7" t="n">
        <v>262144</v>
      </c>
    </row>
    <row r="33261" spans="1:15">
      <c r="A33261" t="s">
        <v>4</v>
      </c>
      <c r="B33261" s="4" t="s">
        <v>5</v>
      </c>
      <c r="C33261" s="4" t="s">
        <v>8</v>
      </c>
      <c r="D33261" s="4" t="s">
        <v>8</v>
      </c>
    </row>
    <row r="33262" spans="1:15">
      <c r="A33262" t="n">
        <v>278371</v>
      </c>
      <c r="B33262" s="106" t="n">
        <v>123</v>
      </c>
      <c r="C33262" s="7" t="n">
        <v>1</v>
      </c>
      <c r="D33262" s="7" t="n">
        <v>1</v>
      </c>
    </row>
    <row r="33263" spans="1:15">
      <c r="A33263" t="s">
        <v>4</v>
      </c>
      <c r="B33263" s="4" t="s">
        <v>5</v>
      </c>
      <c r="C33263" s="4" t="s">
        <v>7</v>
      </c>
      <c r="D33263" s="4" t="s">
        <v>8</v>
      </c>
    </row>
    <row r="33264" spans="1:15">
      <c r="A33264" t="n">
        <v>278374</v>
      </c>
      <c r="B33264" s="73" t="n">
        <v>56</v>
      </c>
      <c r="C33264" s="7" t="n">
        <v>7036</v>
      </c>
      <c r="D33264" s="7" t="n">
        <v>1</v>
      </c>
    </row>
    <row r="33265" spans="1:10">
      <c r="A33265" t="s">
        <v>4</v>
      </c>
      <c r="B33265" s="4" t="s">
        <v>5</v>
      </c>
      <c r="C33265" s="4" t="s">
        <v>7</v>
      </c>
      <c r="D33265" s="4" t="s">
        <v>8</v>
      </c>
      <c r="E33265" s="4" t="s">
        <v>8</v>
      </c>
      <c r="F33265" s="4" t="s">
        <v>9</v>
      </c>
    </row>
    <row r="33266" spans="1:10">
      <c r="A33266" t="n">
        <v>278378</v>
      </c>
      <c r="B33266" s="22" t="n">
        <v>20</v>
      </c>
      <c r="C33266" s="7" t="n">
        <v>7036</v>
      </c>
      <c r="D33266" s="7" t="n">
        <v>3</v>
      </c>
      <c r="E33266" s="7" t="n">
        <v>10</v>
      </c>
      <c r="F33266" s="7" t="s">
        <v>108</v>
      </c>
    </row>
    <row r="33267" spans="1:10">
      <c r="A33267" t="s">
        <v>4</v>
      </c>
      <c r="B33267" s="4" t="s">
        <v>5</v>
      </c>
      <c r="C33267" s="4" t="s">
        <v>7</v>
      </c>
    </row>
    <row r="33268" spans="1:10">
      <c r="A33268" t="n">
        <v>278395</v>
      </c>
      <c r="B33268" s="25" t="n">
        <v>16</v>
      </c>
      <c r="C33268" s="7" t="n">
        <v>0</v>
      </c>
    </row>
    <row r="33269" spans="1:10">
      <c r="A33269" t="s">
        <v>4</v>
      </c>
      <c r="B33269" s="4" t="s">
        <v>5</v>
      </c>
      <c r="C33269" s="4" t="s">
        <v>14</v>
      </c>
    </row>
    <row r="33270" spans="1:10">
      <c r="A33270" t="n">
        <v>278398</v>
      </c>
      <c r="B33270" s="62" t="n">
        <v>15</v>
      </c>
      <c r="C33270" s="7" t="n">
        <v>2097152</v>
      </c>
    </row>
    <row r="33271" spans="1:10">
      <c r="A33271" t="s">
        <v>4</v>
      </c>
      <c r="B33271" s="4" t="s">
        <v>5</v>
      </c>
      <c r="C33271" s="4" t="s">
        <v>7</v>
      </c>
    </row>
    <row r="33272" spans="1:10">
      <c r="A33272" t="n">
        <v>278403</v>
      </c>
      <c r="B33272" s="108" t="n">
        <v>109</v>
      </c>
      <c r="C33272" s="7" t="n">
        <v>7036</v>
      </c>
    </row>
    <row r="33273" spans="1:10">
      <c r="A33273" t="s">
        <v>4</v>
      </c>
      <c r="B33273" s="4" t="s">
        <v>5</v>
      </c>
      <c r="C33273" s="4" t="s">
        <v>13</v>
      </c>
      <c r="D33273" s="4" t="s">
        <v>13</v>
      </c>
      <c r="E33273" s="4" t="s">
        <v>13</v>
      </c>
      <c r="F33273" s="4" t="s">
        <v>13</v>
      </c>
      <c r="G33273" s="4" t="s">
        <v>13</v>
      </c>
      <c r="H33273" s="4" t="s">
        <v>7</v>
      </c>
    </row>
    <row r="33274" spans="1:10">
      <c r="A33274" t="n">
        <v>278406</v>
      </c>
      <c r="B33274" s="67" t="n">
        <v>71</v>
      </c>
      <c r="C33274" s="7" t="n">
        <v>-1</v>
      </c>
      <c r="D33274" s="7" t="n">
        <v>-1</v>
      </c>
      <c r="E33274" s="7" t="n">
        <v>-1</v>
      </c>
      <c r="F33274" s="7" t="n">
        <v>-1</v>
      </c>
      <c r="G33274" s="7" t="n">
        <v>-1</v>
      </c>
      <c r="H33274" s="7" t="n">
        <v>0</v>
      </c>
    </row>
    <row r="33275" spans="1:10">
      <c r="A33275" t="s">
        <v>4</v>
      </c>
      <c r="B33275" s="4" t="s">
        <v>5</v>
      </c>
      <c r="C33275" s="4" t="s">
        <v>8</v>
      </c>
      <c r="D33275" s="4" t="s">
        <v>7</v>
      </c>
    </row>
    <row r="33276" spans="1:10">
      <c r="A33276" t="n">
        <v>278429</v>
      </c>
      <c r="B33276" s="27" t="n">
        <v>58</v>
      </c>
      <c r="C33276" s="7" t="n">
        <v>105</v>
      </c>
      <c r="D33276" s="7" t="n">
        <v>300</v>
      </c>
    </row>
    <row r="33277" spans="1:10">
      <c r="A33277" t="s">
        <v>4</v>
      </c>
      <c r="B33277" s="4" t="s">
        <v>5</v>
      </c>
      <c r="C33277" s="4" t="s">
        <v>13</v>
      </c>
      <c r="D33277" s="4" t="s">
        <v>7</v>
      </c>
    </row>
    <row r="33278" spans="1:10">
      <c r="A33278" t="n">
        <v>278433</v>
      </c>
      <c r="B33278" s="60" t="n">
        <v>103</v>
      </c>
      <c r="C33278" s="7" t="n">
        <v>1</v>
      </c>
      <c r="D33278" s="7" t="n">
        <v>300</v>
      </c>
    </row>
    <row r="33279" spans="1:10">
      <c r="A33279" t="s">
        <v>4</v>
      </c>
      <c r="B33279" s="4" t="s">
        <v>5</v>
      </c>
      <c r="C33279" s="4" t="s">
        <v>8</v>
      </c>
      <c r="D33279" s="4" t="s">
        <v>7</v>
      </c>
      <c r="E33279" s="4" t="s">
        <v>8</v>
      </c>
      <c r="F33279" s="4" t="s">
        <v>8</v>
      </c>
      <c r="G33279" s="4" t="s">
        <v>12</v>
      </c>
    </row>
    <row r="33280" spans="1:10">
      <c r="A33280" t="n">
        <v>278440</v>
      </c>
      <c r="B33280" s="12" t="n">
        <v>5</v>
      </c>
      <c r="C33280" s="7" t="n">
        <v>30</v>
      </c>
      <c r="D33280" s="7" t="n">
        <v>3</v>
      </c>
      <c r="E33280" s="7" t="n">
        <v>8</v>
      </c>
      <c r="F33280" s="7" t="n">
        <v>1</v>
      </c>
      <c r="G33280" s="13" t="n">
        <f t="normal" ca="1">A33284</f>
        <v>0</v>
      </c>
    </row>
    <row r="33281" spans="1:8">
      <c r="A33281" t="s">
        <v>4</v>
      </c>
      <c r="B33281" s="4" t="s">
        <v>5</v>
      </c>
      <c r="C33281" s="4" t="s">
        <v>8</v>
      </c>
      <c r="D33281" s="4" t="s">
        <v>9</v>
      </c>
    </row>
    <row r="33282" spans="1:8">
      <c r="A33282" t="n">
        <v>278450</v>
      </c>
      <c r="B33282" s="96" t="n">
        <v>4</v>
      </c>
      <c r="C33282" s="7" t="n">
        <v>11</v>
      </c>
      <c r="D33282" s="7" t="s">
        <v>33</v>
      </c>
    </row>
    <row r="33283" spans="1:8">
      <c r="A33283" t="s">
        <v>4</v>
      </c>
      <c r="B33283" s="4" t="s">
        <v>5</v>
      </c>
    </row>
    <row r="33284" spans="1:8">
      <c r="A33284" t="n">
        <v>278467</v>
      </c>
      <c r="B33284" s="5" t="n">
        <v>1</v>
      </c>
    </row>
    <row r="33285" spans="1:8" s="3" customFormat="1" customHeight="0">
      <c r="A33285" s="3" t="s">
        <v>2</v>
      </c>
      <c r="B33285" s="3" t="s">
        <v>1635</v>
      </c>
    </row>
    <row r="33286" spans="1:8">
      <c r="A33286" t="s">
        <v>4</v>
      </c>
      <c r="B33286" s="4" t="s">
        <v>5</v>
      </c>
      <c r="C33286" s="4" t="s">
        <v>7</v>
      </c>
      <c r="D33286" s="4" t="s">
        <v>7</v>
      </c>
      <c r="E33286" s="4" t="s">
        <v>14</v>
      </c>
      <c r="F33286" s="4" t="s">
        <v>9</v>
      </c>
      <c r="G33286" s="4" t="s">
        <v>1636</v>
      </c>
      <c r="H33286" s="4" t="s">
        <v>7</v>
      </c>
      <c r="I33286" s="4" t="s">
        <v>7</v>
      </c>
      <c r="J33286" s="4" t="s">
        <v>14</v>
      </c>
      <c r="K33286" s="4" t="s">
        <v>9</v>
      </c>
      <c r="L33286" s="4" t="s">
        <v>1636</v>
      </c>
      <c r="M33286" s="4" t="s">
        <v>7</v>
      </c>
      <c r="N33286" s="4" t="s">
        <v>7</v>
      </c>
      <c r="O33286" s="4" t="s">
        <v>14</v>
      </c>
      <c r="P33286" s="4" t="s">
        <v>9</v>
      </c>
      <c r="Q33286" s="4" t="s">
        <v>1636</v>
      </c>
    </row>
    <row r="33287" spans="1:8">
      <c r="A33287" t="n">
        <v>278480</v>
      </c>
      <c r="B33287" s="109" t="n">
        <v>257</v>
      </c>
      <c r="C33287" s="7" t="n">
        <v>4</v>
      </c>
      <c r="D33287" s="7" t="n">
        <v>65533</v>
      </c>
      <c r="E33287" s="7" t="n">
        <v>13215</v>
      </c>
      <c r="F33287" s="7" t="s">
        <v>15</v>
      </c>
      <c r="G33287" s="7" t="n">
        <f t="normal" ca="1">32-LENB(INDIRECT(ADDRESS(33287,6)))</f>
        <v>0</v>
      </c>
      <c r="H33287" s="7" t="n">
        <v>4</v>
      </c>
      <c r="I33287" s="7" t="n">
        <v>65533</v>
      </c>
      <c r="J33287" s="7" t="n">
        <v>4461</v>
      </c>
      <c r="K33287" s="7" t="s">
        <v>15</v>
      </c>
      <c r="L33287" s="7" t="n">
        <f t="normal" ca="1">32-LENB(INDIRECT(ADDRESS(33287,11)))</f>
        <v>0</v>
      </c>
      <c r="M33287" s="7" t="n">
        <v>0</v>
      </c>
      <c r="N33287" s="7" t="n">
        <v>65533</v>
      </c>
      <c r="O33287" s="7" t="n">
        <v>0</v>
      </c>
      <c r="P33287" s="7" t="s">
        <v>15</v>
      </c>
      <c r="Q33287" s="7" t="n">
        <f t="normal" ca="1">32-LENB(INDIRECT(ADDRESS(33287,16)))</f>
        <v>0</v>
      </c>
    </row>
    <row r="33288" spans="1:8">
      <c r="A33288" t="s">
        <v>4</v>
      </c>
      <c r="B33288" s="4" t="s">
        <v>5</v>
      </c>
    </row>
    <row r="33289" spans="1:8">
      <c r="A33289" t="n">
        <v>278600</v>
      </c>
      <c r="B33289" s="5" t="n">
        <v>1</v>
      </c>
    </row>
    <row r="33290" spans="1:8" s="3" customFormat="1" customHeight="0">
      <c r="A33290" s="3" t="s">
        <v>2</v>
      </c>
      <c r="B33290" s="3" t="s">
        <v>1637</v>
      </c>
    </row>
    <row r="33291" spans="1:8">
      <c r="A33291" t="s">
        <v>4</v>
      </c>
      <c r="B33291" s="4" t="s">
        <v>5</v>
      </c>
      <c r="C33291" s="4" t="s">
        <v>7</v>
      </c>
      <c r="D33291" s="4" t="s">
        <v>7</v>
      </c>
      <c r="E33291" s="4" t="s">
        <v>14</v>
      </c>
      <c r="F33291" s="4" t="s">
        <v>9</v>
      </c>
      <c r="G33291" s="4" t="s">
        <v>1636</v>
      </c>
      <c r="H33291" s="4" t="s">
        <v>7</v>
      </c>
      <c r="I33291" s="4" t="s">
        <v>7</v>
      </c>
      <c r="J33291" s="4" t="s">
        <v>14</v>
      </c>
      <c r="K33291" s="4" t="s">
        <v>9</v>
      </c>
      <c r="L33291" s="4" t="s">
        <v>1636</v>
      </c>
      <c r="M33291" s="4" t="s">
        <v>7</v>
      </c>
      <c r="N33291" s="4" t="s">
        <v>7</v>
      </c>
      <c r="O33291" s="4" t="s">
        <v>14</v>
      </c>
      <c r="P33291" s="4" t="s">
        <v>9</v>
      </c>
      <c r="Q33291" s="4" t="s">
        <v>1636</v>
      </c>
      <c r="R33291" s="4" t="s">
        <v>7</v>
      </c>
      <c r="S33291" s="4" t="s">
        <v>7</v>
      </c>
      <c r="T33291" s="4" t="s">
        <v>14</v>
      </c>
      <c r="U33291" s="4" t="s">
        <v>9</v>
      </c>
      <c r="V33291" s="4" t="s">
        <v>1636</v>
      </c>
      <c r="W33291" s="4" t="s">
        <v>7</v>
      </c>
      <c r="X33291" s="4" t="s">
        <v>7</v>
      </c>
      <c r="Y33291" s="4" t="s">
        <v>14</v>
      </c>
      <c r="Z33291" s="4" t="s">
        <v>9</v>
      </c>
      <c r="AA33291" s="4" t="s">
        <v>1636</v>
      </c>
      <c r="AB33291" s="4" t="s">
        <v>7</v>
      </c>
      <c r="AC33291" s="4" t="s">
        <v>7</v>
      </c>
      <c r="AD33291" s="4" t="s">
        <v>14</v>
      </c>
      <c r="AE33291" s="4" t="s">
        <v>9</v>
      </c>
      <c r="AF33291" s="4" t="s">
        <v>1636</v>
      </c>
      <c r="AG33291" s="4" t="s">
        <v>7</v>
      </c>
      <c r="AH33291" s="4" t="s">
        <v>7</v>
      </c>
      <c r="AI33291" s="4" t="s">
        <v>14</v>
      </c>
      <c r="AJ33291" s="4" t="s">
        <v>9</v>
      </c>
      <c r="AK33291" s="4" t="s">
        <v>1636</v>
      </c>
      <c r="AL33291" s="4" t="s">
        <v>7</v>
      </c>
      <c r="AM33291" s="4" t="s">
        <v>7</v>
      </c>
      <c r="AN33291" s="4" t="s">
        <v>14</v>
      </c>
      <c r="AO33291" s="4" t="s">
        <v>9</v>
      </c>
      <c r="AP33291" s="4" t="s">
        <v>1636</v>
      </c>
      <c r="AQ33291" s="4" t="s">
        <v>7</v>
      </c>
      <c r="AR33291" s="4" t="s">
        <v>7</v>
      </c>
      <c r="AS33291" s="4" t="s">
        <v>14</v>
      </c>
      <c r="AT33291" s="4" t="s">
        <v>9</v>
      </c>
      <c r="AU33291" s="4" t="s">
        <v>1636</v>
      </c>
      <c r="AV33291" s="4" t="s">
        <v>7</v>
      </c>
      <c r="AW33291" s="4" t="s">
        <v>7</v>
      </c>
      <c r="AX33291" s="4" t="s">
        <v>14</v>
      </c>
      <c r="AY33291" s="4" t="s">
        <v>9</v>
      </c>
      <c r="AZ33291" s="4" t="s">
        <v>1636</v>
      </c>
      <c r="BA33291" s="4" t="s">
        <v>7</v>
      </c>
      <c r="BB33291" s="4" t="s">
        <v>7</v>
      </c>
      <c r="BC33291" s="4" t="s">
        <v>14</v>
      </c>
      <c r="BD33291" s="4" t="s">
        <v>9</v>
      </c>
      <c r="BE33291" s="4" t="s">
        <v>1636</v>
      </c>
      <c r="BF33291" s="4" t="s">
        <v>7</v>
      </c>
      <c r="BG33291" s="4" t="s">
        <v>7</v>
      </c>
      <c r="BH33291" s="4" t="s">
        <v>14</v>
      </c>
      <c r="BI33291" s="4" t="s">
        <v>9</v>
      </c>
      <c r="BJ33291" s="4" t="s">
        <v>1636</v>
      </c>
    </row>
    <row r="33292" spans="1:8">
      <c r="A33292" t="n">
        <v>278608</v>
      </c>
      <c r="B33292" s="109" t="n">
        <v>257</v>
      </c>
      <c r="C33292" s="7" t="n">
        <v>4</v>
      </c>
      <c r="D33292" s="7" t="n">
        <v>65533</v>
      </c>
      <c r="E33292" s="7" t="n">
        <v>4537</v>
      </c>
      <c r="F33292" s="7" t="s">
        <v>15</v>
      </c>
      <c r="G33292" s="7" t="n">
        <f t="normal" ca="1">32-LENB(INDIRECT(ADDRESS(33292,6)))</f>
        <v>0</v>
      </c>
      <c r="H33292" s="7" t="n">
        <v>4</v>
      </c>
      <c r="I33292" s="7" t="n">
        <v>65533</v>
      </c>
      <c r="J33292" s="7" t="n">
        <v>4512</v>
      </c>
      <c r="K33292" s="7" t="s">
        <v>15</v>
      </c>
      <c r="L33292" s="7" t="n">
        <f t="normal" ca="1">32-LENB(INDIRECT(ADDRESS(33292,11)))</f>
        <v>0</v>
      </c>
      <c r="M33292" s="7" t="n">
        <v>4</v>
      </c>
      <c r="N33292" s="7" t="n">
        <v>65533</v>
      </c>
      <c r="O33292" s="7" t="n">
        <v>4512</v>
      </c>
      <c r="P33292" s="7" t="s">
        <v>15</v>
      </c>
      <c r="Q33292" s="7" t="n">
        <f t="normal" ca="1">32-LENB(INDIRECT(ADDRESS(33292,16)))</f>
        <v>0</v>
      </c>
      <c r="R33292" s="7" t="n">
        <v>4</v>
      </c>
      <c r="S33292" s="7" t="n">
        <v>65533</v>
      </c>
      <c r="T33292" s="7" t="n">
        <v>4512</v>
      </c>
      <c r="U33292" s="7" t="s">
        <v>15</v>
      </c>
      <c r="V33292" s="7" t="n">
        <f t="normal" ca="1">32-LENB(INDIRECT(ADDRESS(33292,21)))</f>
        <v>0</v>
      </c>
      <c r="W33292" s="7" t="n">
        <v>7</v>
      </c>
      <c r="X33292" s="7" t="n">
        <v>65533</v>
      </c>
      <c r="Y33292" s="7" t="n">
        <v>22000</v>
      </c>
      <c r="Z33292" s="7" t="s">
        <v>15</v>
      </c>
      <c r="AA33292" s="7" t="n">
        <f t="normal" ca="1">32-LENB(INDIRECT(ADDRESS(33292,26)))</f>
        <v>0</v>
      </c>
      <c r="AB33292" s="7" t="n">
        <v>7</v>
      </c>
      <c r="AC33292" s="7" t="n">
        <v>65533</v>
      </c>
      <c r="AD33292" s="7" t="n">
        <v>22001</v>
      </c>
      <c r="AE33292" s="7" t="s">
        <v>15</v>
      </c>
      <c r="AF33292" s="7" t="n">
        <f t="normal" ca="1">32-LENB(INDIRECT(ADDRESS(33292,31)))</f>
        <v>0</v>
      </c>
      <c r="AG33292" s="7" t="n">
        <v>7</v>
      </c>
      <c r="AH33292" s="7" t="n">
        <v>65533</v>
      </c>
      <c r="AI33292" s="7" t="n">
        <v>22002</v>
      </c>
      <c r="AJ33292" s="7" t="s">
        <v>15</v>
      </c>
      <c r="AK33292" s="7" t="n">
        <f t="normal" ca="1">32-LENB(INDIRECT(ADDRESS(33292,36)))</f>
        <v>0</v>
      </c>
      <c r="AL33292" s="7" t="n">
        <v>7</v>
      </c>
      <c r="AM33292" s="7" t="n">
        <v>65533</v>
      </c>
      <c r="AN33292" s="7" t="n">
        <v>22003</v>
      </c>
      <c r="AO33292" s="7" t="s">
        <v>15</v>
      </c>
      <c r="AP33292" s="7" t="n">
        <f t="normal" ca="1">32-LENB(INDIRECT(ADDRESS(33292,41)))</f>
        <v>0</v>
      </c>
      <c r="AQ33292" s="7" t="n">
        <v>7</v>
      </c>
      <c r="AR33292" s="7" t="n">
        <v>65533</v>
      </c>
      <c r="AS33292" s="7" t="n">
        <v>22007</v>
      </c>
      <c r="AT33292" s="7" t="s">
        <v>15</v>
      </c>
      <c r="AU33292" s="7" t="n">
        <f t="normal" ca="1">32-LENB(INDIRECT(ADDRESS(33292,46)))</f>
        <v>0</v>
      </c>
      <c r="AV33292" s="7" t="n">
        <v>7</v>
      </c>
      <c r="AW33292" s="7" t="n">
        <v>65533</v>
      </c>
      <c r="AX33292" s="7" t="n">
        <v>22008</v>
      </c>
      <c r="AY33292" s="7" t="s">
        <v>15</v>
      </c>
      <c r="AZ33292" s="7" t="n">
        <f t="normal" ca="1">32-LENB(INDIRECT(ADDRESS(33292,51)))</f>
        <v>0</v>
      </c>
      <c r="BA33292" s="7" t="n">
        <v>4</v>
      </c>
      <c r="BB33292" s="7" t="n">
        <v>65533</v>
      </c>
      <c r="BC33292" s="7" t="n">
        <v>4512</v>
      </c>
      <c r="BD33292" s="7" t="s">
        <v>15</v>
      </c>
      <c r="BE33292" s="7" t="n">
        <f t="normal" ca="1">32-LENB(INDIRECT(ADDRESS(33292,56)))</f>
        <v>0</v>
      </c>
      <c r="BF33292" s="7" t="n">
        <v>0</v>
      </c>
      <c r="BG33292" s="7" t="n">
        <v>65533</v>
      </c>
      <c r="BH33292" s="7" t="n">
        <v>0</v>
      </c>
      <c r="BI33292" s="7" t="s">
        <v>15</v>
      </c>
      <c r="BJ33292" s="7" t="n">
        <f t="normal" ca="1">32-LENB(INDIRECT(ADDRESS(33292,61)))</f>
        <v>0</v>
      </c>
    </row>
    <row r="33293" spans="1:8">
      <c r="A33293" t="s">
        <v>4</v>
      </c>
      <c r="B33293" s="4" t="s">
        <v>5</v>
      </c>
    </row>
    <row r="33294" spans="1:8">
      <c r="A33294" t="n">
        <v>279088</v>
      </c>
      <c r="B33294" s="5" t="n">
        <v>1</v>
      </c>
    </row>
    <row r="33295" spans="1:8" s="3" customFormat="1" customHeight="0">
      <c r="A33295" s="3" t="s">
        <v>2</v>
      </c>
      <c r="B33295" s="3" t="s">
        <v>1638</v>
      </c>
    </row>
    <row r="33296" spans="1:8">
      <c r="A33296" t="s">
        <v>4</v>
      </c>
      <c r="B33296" s="4" t="s">
        <v>5</v>
      </c>
      <c r="C33296" s="4" t="s">
        <v>7</v>
      </c>
      <c r="D33296" s="4" t="s">
        <v>7</v>
      </c>
      <c r="E33296" s="4" t="s">
        <v>14</v>
      </c>
      <c r="F33296" s="4" t="s">
        <v>9</v>
      </c>
      <c r="G33296" s="4" t="s">
        <v>1636</v>
      </c>
      <c r="H33296" s="4" t="s">
        <v>7</v>
      </c>
      <c r="I33296" s="4" t="s">
        <v>7</v>
      </c>
      <c r="J33296" s="4" t="s">
        <v>14</v>
      </c>
      <c r="K33296" s="4" t="s">
        <v>9</v>
      </c>
      <c r="L33296" s="4" t="s">
        <v>1636</v>
      </c>
      <c r="M33296" s="4" t="s">
        <v>7</v>
      </c>
      <c r="N33296" s="4" t="s">
        <v>7</v>
      </c>
      <c r="O33296" s="4" t="s">
        <v>14</v>
      </c>
      <c r="P33296" s="4" t="s">
        <v>9</v>
      </c>
      <c r="Q33296" s="4" t="s">
        <v>1636</v>
      </c>
      <c r="R33296" s="4" t="s">
        <v>7</v>
      </c>
      <c r="S33296" s="4" t="s">
        <v>7</v>
      </c>
      <c r="T33296" s="4" t="s">
        <v>14</v>
      </c>
      <c r="U33296" s="4" t="s">
        <v>9</v>
      </c>
      <c r="V33296" s="4" t="s">
        <v>1636</v>
      </c>
      <c r="W33296" s="4" t="s">
        <v>7</v>
      </c>
      <c r="X33296" s="4" t="s">
        <v>7</v>
      </c>
      <c r="Y33296" s="4" t="s">
        <v>14</v>
      </c>
      <c r="Z33296" s="4" t="s">
        <v>9</v>
      </c>
      <c r="AA33296" s="4" t="s">
        <v>1636</v>
      </c>
      <c r="AB33296" s="4" t="s">
        <v>7</v>
      </c>
      <c r="AC33296" s="4" t="s">
        <v>7</v>
      </c>
      <c r="AD33296" s="4" t="s">
        <v>14</v>
      </c>
      <c r="AE33296" s="4" t="s">
        <v>9</v>
      </c>
      <c r="AF33296" s="4" t="s">
        <v>1636</v>
      </c>
      <c r="AG33296" s="4" t="s">
        <v>7</v>
      </c>
      <c r="AH33296" s="4" t="s">
        <v>7</v>
      </c>
      <c r="AI33296" s="4" t="s">
        <v>14</v>
      </c>
      <c r="AJ33296" s="4" t="s">
        <v>9</v>
      </c>
      <c r="AK33296" s="4" t="s">
        <v>1636</v>
      </c>
      <c r="AL33296" s="4" t="s">
        <v>7</v>
      </c>
      <c r="AM33296" s="4" t="s">
        <v>7</v>
      </c>
      <c r="AN33296" s="4" t="s">
        <v>14</v>
      </c>
      <c r="AO33296" s="4" t="s">
        <v>9</v>
      </c>
      <c r="AP33296" s="4" t="s">
        <v>1636</v>
      </c>
    </row>
    <row r="33297" spans="1:62">
      <c r="A33297" t="n">
        <v>279104</v>
      </c>
      <c r="B33297" s="109" t="n">
        <v>257</v>
      </c>
      <c r="C33297" s="7" t="n">
        <v>3</v>
      </c>
      <c r="D33297" s="7" t="n">
        <v>65533</v>
      </c>
      <c r="E33297" s="7" t="n">
        <v>0</v>
      </c>
      <c r="F33297" s="7" t="s">
        <v>357</v>
      </c>
      <c r="G33297" s="7" t="n">
        <f t="normal" ca="1">32-LENB(INDIRECT(ADDRESS(33297,6)))</f>
        <v>0</v>
      </c>
      <c r="H33297" s="7" t="n">
        <v>3</v>
      </c>
      <c r="I33297" s="7" t="n">
        <v>65533</v>
      </c>
      <c r="J33297" s="7" t="n">
        <v>0</v>
      </c>
      <c r="K33297" s="7" t="s">
        <v>358</v>
      </c>
      <c r="L33297" s="7" t="n">
        <f t="normal" ca="1">32-LENB(INDIRECT(ADDRESS(33297,11)))</f>
        <v>0</v>
      </c>
      <c r="M33297" s="7" t="n">
        <v>3</v>
      </c>
      <c r="N33297" s="7" t="n">
        <v>65533</v>
      </c>
      <c r="O33297" s="7" t="n">
        <v>0</v>
      </c>
      <c r="P33297" s="7" t="s">
        <v>359</v>
      </c>
      <c r="Q33297" s="7" t="n">
        <f t="normal" ca="1">32-LENB(INDIRECT(ADDRESS(33297,16)))</f>
        <v>0</v>
      </c>
      <c r="R33297" s="7" t="n">
        <v>9</v>
      </c>
      <c r="S33297" s="7" t="n">
        <v>7036</v>
      </c>
      <c r="T33297" s="7" t="n">
        <v>0</v>
      </c>
      <c r="U33297" s="7" t="s">
        <v>377</v>
      </c>
      <c r="V33297" s="7" t="n">
        <f t="normal" ca="1">32-LENB(INDIRECT(ADDRESS(33297,21)))</f>
        <v>0</v>
      </c>
      <c r="W33297" s="7" t="n">
        <v>4</v>
      </c>
      <c r="X33297" s="7" t="n">
        <v>65533</v>
      </c>
      <c r="Y33297" s="7" t="n">
        <v>4525</v>
      </c>
      <c r="Z33297" s="7" t="s">
        <v>15</v>
      </c>
      <c r="AA33297" s="7" t="n">
        <f t="normal" ca="1">32-LENB(INDIRECT(ADDRESS(33297,26)))</f>
        <v>0</v>
      </c>
      <c r="AB33297" s="7" t="n">
        <v>4</v>
      </c>
      <c r="AC33297" s="7" t="n">
        <v>65533</v>
      </c>
      <c r="AD33297" s="7" t="n">
        <v>4527</v>
      </c>
      <c r="AE33297" s="7" t="s">
        <v>15</v>
      </c>
      <c r="AF33297" s="7" t="n">
        <f t="normal" ca="1">32-LENB(INDIRECT(ADDRESS(33297,31)))</f>
        <v>0</v>
      </c>
      <c r="AG33297" s="7" t="n">
        <v>4</v>
      </c>
      <c r="AH33297" s="7" t="n">
        <v>65533</v>
      </c>
      <c r="AI33297" s="7" t="n">
        <v>4525</v>
      </c>
      <c r="AJ33297" s="7" t="s">
        <v>15</v>
      </c>
      <c r="AK33297" s="7" t="n">
        <f t="normal" ca="1">32-LENB(INDIRECT(ADDRESS(33297,36)))</f>
        <v>0</v>
      </c>
      <c r="AL33297" s="7" t="n">
        <v>0</v>
      </c>
      <c r="AM33297" s="7" t="n">
        <v>65533</v>
      </c>
      <c r="AN33297" s="7" t="n">
        <v>0</v>
      </c>
      <c r="AO33297" s="7" t="s">
        <v>15</v>
      </c>
      <c r="AP33297" s="7" t="n">
        <f t="normal" ca="1">32-LENB(INDIRECT(ADDRESS(33297,41)))</f>
        <v>0</v>
      </c>
    </row>
    <row r="33298" spans="1:62">
      <c r="A33298" t="s">
        <v>4</v>
      </c>
      <c r="B33298" s="4" t="s">
        <v>5</v>
      </c>
    </row>
    <row r="33299" spans="1:62">
      <c r="A33299" t="n">
        <v>279424</v>
      </c>
      <c r="B33299" s="5" t="n">
        <v>1</v>
      </c>
    </row>
    <row r="33300" spans="1:62" s="3" customFormat="1" customHeight="0">
      <c r="A33300" s="3" t="s">
        <v>2</v>
      </c>
      <c r="B33300" s="3" t="s">
        <v>1639</v>
      </c>
    </row>
    <row r="33301" spans="1:62">
      <c r="A33301" t="s">
        <v>4</v>
      </c>
      <c r="B33301" s="4" t="s">
        <v>5</v>
      </c>
      <c r="C33301" s="4" t="s">
        <v>7</v>
      </c>
      <c r="D33301" s="4" t="s">
        <v>7</v>
      </c>
      <c r="E33301" s="4" t="s">
        <v>14</v>
      </c>
      <c r="F33301" s="4" t="s">
        <v>9</v>
      </c>
      <c r="G33301" s="4" t="s">
        <v>1636</v>
      </c>
      <c r="H33301" s="4" t="s">
        <v>7</v>
      </c>
      <c r="I33301" s="4" t="s">
        <v>7</v>
      </c>
      <c r="J33301" s="4" t="s">
        <v>14</v>
      </c>
      <c r="K33301" s="4" t="s">
        <v>9</v>
      </c>
      <c r="L33301" s="4" t="s">
        <v>1636</v>
      </c>
      <c r="M33301" s="4" t="s">
        <v>7</v>
      </c>
      <c r="N33301" s="4" t="s">
        <v>7</v>
      </c>
      <c r="O33301" s="4" t="s">
        <v>14</v>
      </c>
      <c r="P33301" s="4" t="s">
        <v>9</v>
      </c>
      <c r="Q33301" s="4" t="s">
        <v>1636</v>
      </c>
      <c r="R33301" s="4" t="s">
        <v>7</v>
      </c>
      <c r="S33301" s="4" t="s">
        <v>7</v>
      </c>
      <c r="T33301" s="4" t="s">
        <v>14</v>
      </c>
      <c r="U33301" s="4" t="s">
        <v>9</v>
      </c>
      <c r="V33301" s="4" t="s">
        <v>1636</v>
      </c>
      <c r="W33301" s="4" t="s">
        <v>7</v>
      </c>
      <c r="X33301" s="4" t="s">
        <v>7</v>
      </c>
      <c r="Y33301" s="4" t="s">
        <v>14</v>
      </c>
      <c r="Z33301" s="4" t="s">
        <v>9</v>
      </c>
      <c r="AA33301" s="4" t="s">
        <v>1636</v>
      </c>
    </row>
    <row r="33302" spans="1:62">
      <c r="A33302" t="n">
        <v>279440</v>
      </c>
      <c r="B33302" s="109" t="n">
        <v>257</v>
      </c>
      <c r="C33302" s="7" t="n">
        <v>3</v>
      </c>
      <c r="D33302" s="7" t="n">
        <v>65533</v>
      </c>
      <c r="E33302" s="7" t="n">
        <v>0</v>
      </c>
      <c r="F33302" s="7" t="s">
        <v>357</v>
      </c>
      <c r="G33302" s="7" t="n">
        <f t="normal" ca="1">32-LENB(INDIRECT(ADDRESS(33302,6)))</f>
        <v>0</v>
      </c>
      <c r="H33302" s="7" t="n">
        <v>3</v>
      </c>
      <c r="I33302" s="7" t="n">
        <v>65533</v>
      </c>
      <c r="J33302" s="7" t="n">
        <v>0</v>
      </c>
      <c r="K33302" s="7" t="s">
        <v>358</v>
      </c>
      <c r="L33302" s="7" t="n">
        <f t="normal" ca="1">32-LENB(INDIRECT(ADDRESS(33302,11)))</f>
        <v>0</v>
      </c>
      <c r="M33302" s="7" t="n">
        <v>9</v>
      </c>
      <c r="N33302" s="7" t="n">
        <v>7036</v>
      </c>
      <c r="O33302" s="7" t="n">
        <v>0</v>
      </c>
      <c r="P33302" s="7" t="s">
        <v>377</v>
      </c>
      <c r="Q33302" s="7" t="n">
        <f t="normal" ca="1">32-LENB(INDIRECT(ADDRESS(33302,16)))</f>
        <v>0</v>
      </c>
      <c r="R33302" s="7" t="n">
        <v>4</v>
      </c>
      <c r="S33302" s="7" t="n">
        <v>65533</v>
      </c>
      <c r="T33302" s="7" t="n">
        <v>4525</v>
      </c>
      <c r="U33302" s="7" t="s">
        <v>15</v>
      </c>
      <c r="V33302" s="7" t="n">
        <f t="normal" ca="1">32-LENB(INDIRECT(ADDRESS(33302,21)))</f>
        <v>0</v>
      </c>
      <c r="W33302" s="7" t="n">
        <v>0</v>
      </c>
      <c r="X33302" s="7" t="n">
        <v>65533</v>
      </c>
      <c r="Y33302" s="7" t="n">
        <v>0</v>
      </c>
      <c r="Z33302" s="7" t="s">
        <v>15</v>
      </c>
      <c r="AA33302" s="7" t="n">
        <f t="normal" ca="1">32-LENB(INDIRECT(ADDRESS(33302,26)))</f>
        <v>0</v>
      </c>
    </row>
    <row r="33303" spans="1:62">
      <c r="A33303" t="s">
        <v>4</v>
      </c>
      <c r="B33303" s="4" t="s">
        <v>5</v>
      </c>
    </row>
    <row r="33304" spans="1:62">
      <c r="A33304" t="n">
        <v>279640</v>
      </c>
      <c r="B33304" s="5" t="n">
        <v>1</v>
      </c>
    </row>
    <row r="33305" spans="1:62" s="3" customFormat="1" customHeight="0">
      <c r="A33305" s="3" t="s">
        <v>2</v>
      </c>
      <c r="B33305" s="3" t="s">
        <v>1640</v>
      </c>
    </row>
    <row r="33306" spans="1:62">
      <c r="A33306" t="s">
        <v>4</v>
      </c>
      <c r="B33306" s="4" t="s">
        <v>5</v>
      </c>
      <c r="C33306" s="4" t="s">
        <v>7</v>
      </c>
      <c r="D33306" s="4" t="s">
        <v>7</v>
      </c>
      <c r="E33306" s="4" t="s">
        <v>14</v>
      </c>
      <c r="F33306" s="4" t="s">
        <v>9</v>
      </c>
      <c r="G33306" s="4" t="s">
        <v>1636</v>
      </c>
      <c r="H33306" s="4" t="s">
        <v>7</v>
      </c>
      <c r="I33306" s="4" t="s">
        <v>7</v>
      </c>
      <c r="J33306" s="4" t="s">
        <v>14</v>
      </c>
      <c r="K33306" s="4" t="s">
        <v>9</v>
      </c>
      <c r="L33306" s="4" t="s">
        <v>1636</v>
      </c>
      <c r="M33306" s="4" t="s">
        <v>7</v>
      </c>
      <c r="N33306" s="4" t="s">
        <v>7</v>
      </c>
      <c r="O33306" s="4" t="s">
        <v>14</v>
      </c>
      <c r="P33306" s="4" t="s">
        <v>9</v>
      </c>
      <c r="Q33306" s="4" t="s">
        <v>1636</v>
      </c>
      <c r="R33306" s="4" t="s">
        <v>7</v>
      </c>
      <c r="S33306" s="4" t="s">
        <v>7</v>
      </c>
      <c r="T33306" s="4" t="s">
        <v>14</v>
      </c>
      <c r="U33306" s="4" t="s">
        <v>9</v>
      </c>
      <c r="V33306" s="4" t="s">
        <v>1636</v>
      </c>
      <c r="W33306" s="4" t="s">
        <v>7</v>
      </c>
      <c r="X33306" s="4" t="s">
        <v>7</v>
      </c>
      <c r="Y33306" s="4" t="s">
        <v>14</v>
      </c>
      <c r="Z33306" s="4" t="s">
        <v>9</v>
      </c>
      <c r="AA33306" s="4" t="s">
        <v>1636</v>
      </c>
      <c r="AB33306" s="4" t="s">
        <v>7</v>
      </c>
      <c r="AC33306" s="4" t="s">
        <v>7</v>
      </c>
      <c r="AD33306" s="4" t="s">
        <v>14</v>
      </c>
      <c r="AE33306" s="4" t="s">
        <v>9</v>
      </c>
      <c r="AF33306" s="4" t="s">
        <v>1636</v>
      </c>
      <c r="AG33306" s="4" t="s">
        <v>7</v>
      </c>
      <c r="AH33306" s="4" t="s">
        <v>7</v>
      </c>
      <c r="AI33306" s="4" t="s">
        <v>14</v>
      </c>
      <c r="AJ33306" s="4" t="s">
        <v>9</v>
      </c>
      <c r="AK33306" s="4" t="s">
        <v>1636</v>
      </c>
      <c r="AL33306" s="4" t="s">
        <v>7</v>
      </c>
      <c r="AM33306" s="4" t="s">
        <v>7</v>
      </c>
      <c r="AN33306" s="4" t="s">
        <v>14</v>
      </c>
      <c r="AO33306" s="4" t="s">
        <v>9</v>
      </c>
      <c r="AP33306" s="4" t="s">
        <v>1636</v>
      </c>
    </row>
    <row r="33307" spans="1:62">
      <c r="A33307" t="n">
        <v>279648</v>
      </c>
      <c r="B33307" s="109" t="n">
        <v>257</v>
      </c>
      <c r="C33307" s="7" t="n">
        <v>3</v>
      </c>
      <c r="D33307" s="7" t="n">
        <v>65533</v>
      </c>
      <c r="E33307" s="7" t="n">
        <v>0</v>
      </c>
      <c r="F33307" s="7" t="s">
        <v>357</v>
      </c>
      <c r="G33307" s="7" t="n">
        <f t="normal" ca="1">32-LENB(INDIRECT(ADDRESS(33307,6)))</f>
        <v>0</v>
      </c>
      <c r="H33307" s="7" t="n">
        <v>3</v>
      </c>
      <c r="I33307" s="7" t="n">
        <v>65533</v>
      </c>
      <c r="J33307" s="7" t="n">
        <v>0</v>
      </c>
      <c r="K33307" s="7" t="s">
        <v>358</v>
      </c>
      <c r="L33307" s="7" t="n">
        <f t="normal" ca="1">32-LENB(INDIRECT(ADDRESS(33307,11)))</f>
        <v>0</v>
      </c>
      <c r="M33307" s="7" t="n">
        <v>3</v>
      </c>
      <c r="N33307" s="7" t="n">
        <v>65533</v>
      </c>
      <c r="O33307" s="7" t="n">
        <v>0</v>
      </c>
      <c r="P33307" s="7" t="s">
        <v>385</v>
      </c>
      <c r="Q33307" s="7" t="n">
        <f t="normal" ca="1">32-LENB(INDIRECT(ADDRESS(33307,16)))</f>
        <v>0</v>
      </c>
      <c r="R33307" s="7" t="n">
        <v>9</v>
      </c>
      <c r="S33307" s="7" t="n">
        <v>7036</v>
      </c>
      <c r="T33307" s="7" t="n">
        <v>0</v>
      </c>
      <c r="U33307" s="7" t="s">
        <v>377</v>
      </c>
      <c r="V33307" s="7" t="n">
        <f t="normal" ca="1">32-LENB(INDIRECT(ADDRESS(33307,21)))</f>
        <v>0</v>
      </c>
      <c r="W33307" s="7" t="n">
        <v>4</v>
      </c>
      <c r="X33307" s="7" t="n">
        <v>65533</v>
      </c>
      <c r="Y33307" s="7" t="n">
        <v>4525</v>
      </c>
      <c r="Z33307" s="7" t="s">
        <v>15</v>
      </c>
      <c r="AA33307" s="7" t="n">
        <f t="normal" ca="1">32-LENB(INDIRECT(ADDRESS(33307,26)))</f>
        <v>0</v>
      </c>
      <c r="AB33307" s="7" t="n">
        <v>4</v>
      </c>
      <c r="AC33307" s="7" t="n">
        <v>65533</v>
      </c>
      <c r="AD33307" s="7" t="n">
        <v>4527</v>
      </c>
      <c r="AE33307" s="7" t="s">
        <v>15</v>
      </c>
      <c r="AF33307" s="7" t="n">
        <f t="normal" ca="1">32-LENB(INDIRECT(ADDRESS(33307,31)))</f>
        <v>0</v>
      </c>
      <c r="AG33307" s="7" t="n">
        <v>4</v>
      </c>
      <c r="AH33307" s="7" t="n">
        <v>65533</v>
      </c>
      <c r="AI33307" s="7" t="n">
        <v>4525</v>
      </c>
      <c r="AJ33307" s="7" t="s">
        <v>15</v>
      </c>
      <c r="AK33307" s="7" t="n">
        <f t="normal" ca="1">32-LENB(INDIRECT(ADDRESS(33307,36)))</f>
        <v>0</v>
      </c>
      <c r="AL33307" s="7" t="n">
        <v>0</v>
      </c>
      <c r="AM33307" s="7" t="n">
        <v>65533</v>
      </c>
      <c r="AN33307" s="7" t="n">
        <v>0</v>
      </c>
      <c r="AO33307" s="7" t="s">
        <v>15</v>
      </c>
      <c r="AP33307" s="7" t="n">
        <f t="normal" ca="1">32-LENB(INDIRECT(ADDRESS(33307,41)))</f>
        <v>0</v>
      </c>
    </row>
    <row r="33308" spans="1:62">
      <c r="A33308" t="s">
        <v>4</v>
      </c>
      <c r="B33308" s="4" t="s">
        <v>5</v>
      </c>
    </row>
    <row r="33309" spans="1:62">
      <c r="A33309" t="n">
        <v>279968</v>
      </c>
      <c r="B33309" s="5" t="n">
        <v>1</v>
      </c>
    </row>
    <row r="33310" spans="1:62" s="3" customFormat="1" customHeight="0">
      <c r="A33310" s="3" t="s">
        <v>2</v>
      </c>
      <c r="B33310" s="3" t="s">
        <v>1641</v>
      </c>
    </row>
    <row r="33311" spans="1:62">
      <c r="A33311" t="s">
        <v>4</v>
      </c>
      <c r="B33311" s="4" t="s">
        <v>5</v>
      </c>
      <c r="C33311" s="4" t="s">
        <v>7</v>
      </c>
      <c r="D33311" s="4" t="s">
        <v>7</v>
      </c>
      <c r="E33311" s="4" t="s">
        <v>14</v>
      </c>
      <c r="F33311" s="4" t="s">
        <v>9</v>
      </c>
      <c r="G33311" s="4" t="s">
        <v>1636</v>
      </c>
      <c r="H33311" s="4" t="s">
        <v>7</v>
      </c>
      <c r="I33311" s="4" t="s">
        <v>7</v>
      </c>
      <c r="J33311" s="4" t="s">
        <v>14</v>
      </c>
      <c r="K33311" s="4" t="s">
        <v>9</v>
      </c>
      <c r="L33311" s="4" t="s">
        <v>1636</v>
      </c>
      <c r="M33311" s="4" t="s">
        <v>7</v>
      </c>
      <c r="N33311" s="4" t="s">
        <v>7</v>
      </c>
      <c r="O33311" s="4" t="s">
        <v>14</v>
      </c>
      <c r="P33311" s="4" t="s">
        <v>9</v>
      </c>
      <c r="Q33311" s="4" t="s">
        <v>1636</v>
      </c>
      <c r="R33311" s="4" t="s">
        <v>7</v>
      </c>
      <c r="S33311" s="4" t="s">
        <v>7</v>
      </c>
      <c r="T33311" s="4" t="s">
        <v>14</v>
      </c>
      <c r="U33311" s="4" t="s">
        <v>9</v>
      </c>
      <c r="V33311" s="4" t="s">
        <v>1636</v>
      </c>
      <c r="W33311" s="4" t="s">
        <v>7</v>
      </c>
      <c r="X33311" s="4" t="s">
        <v>7</v>
      </c>
      <c r="Y33311" s="4" t="s">
        <v>14</v>
      </c>
      <c r="Z33311" s="4" t="s">
        <v>9</v>
      </c>
      <c r="AA33311" s="4" t="s">
        <v>1636</v>
      </c>
    </row>
    <row r="33312" spans="1:62">
      <c r="A33312" t="n">
        <v>279984</v>
      </c>
      <c r="B33312" s="109" t="n">
        <v>257</v>
      </c>
      <c r="C33312" s="7" t="n">
        <v>3</v>
      </c>
      <c r="D33312" s="7" t="n">
        <v>65533</v>
      </c>
      <c r="E33312" s="7" t="n">
        <v>0</v>
      </c>
      <c r="F33312" s="7" t="s">
        <v>357</v>
      </c>
      <c r="G33312" s="7" t="n">
        <f t="normal" ca="1">32-LENB(INDIRECT(ADDRESS(33312,6)))</f>
        <v>0</v>
      </c>
      <c r="H33312" s="7" t="n">
        <v>3</v>
      </c>
      <c r="I33312" s="7" t="n">
        <v>65533</v>
      </c>
      <c r="J33312" s="7" t="n">
        <v>0</v>
      </c>
      <c r="K33312" s="7" t="s">
        <v>358</v>
      </c>
      <c r="L33312" s="7" t="n">
        <f t="normal" ca="1">32-LENB(INDIRECT(ADDRESS(33312,11)))</f>
        <v>0</v>
      </c>
      <c r="M33312" s="7" t="n">
        <v>9</v>
      </c>
      <c r="N33312" s="7" t="n">
        <v>7036</v>
      </c>
      <c r="O33312" s="7" t="n">
        <v>0</v>
      </c>
      <c r="P33312" s="7" t="s">
        <v>377</v>
      </c>
      <c r="Q33312" s="7" t="n">
        <f t="normal" ca="1">32-LENB(INDIRECT(ADDRESS(33312,16)))</f>
        <v>0</v>
      </c>
      <c r="R33312" s="7" t="n">
        <v>4</v>
      </c>
      <c r="S33312" s="7" t="n">
        <v>65533</v>
      </c>
      <c r="T33312" s="7" t="n">
        <v>4525</v>
      </c>
      <c r="U33312" s="7" t="s">
        <v>15</v>
      </c>
      <c r="V33312" s="7" t="n">
        <f t="normal" ca="1">32-LENB(INDIRECT(ADDRESS(33312,21)))</f>
        <v>0</v>
      </c>
      <c r="W33312" s="7" t="n">
        <v>0</v>
      </c>
      <c r="X33312" s="7" t="n">
        <v>65533</v>
      </c>
      <c r="Y33312" s="7" t="n">
        <v>0</v>
      </c>
      <c r="Z33312" s="7" t="s">
        <v>15</v>
      </c>
      <c r="AA33312" s="7" t="n">
        <f t="normal" ca="1">32-LENB(INDIRECT(ADDRESS(33312,26)))</f>
        <v>0</v>
      </c>
    </row>
    <row r="33313" spans="1:42">
      <c r="A33313" t="s">
        <v>4</v>
      </c>
      <c r="B33313" s="4" t="s">
        <v>5</v>
      </c>
    </row>
    <row r="33314" spans="1:42">
      <c r="A33314" t="n">
        <v>280184</v>
      </c>
      <c r="B33314" s="5" t="n">
        <v>1</v>
      </c>
    </row>
    <row r="33315" spans="1:42" s="3" customFormat="1" customHeight="0">
      <c r="A33315" s="3" t="s">
        <v>2</v>
      </c>
      <c r="B33315" s="3" t="s">
        <v>1642</v>
      </c>
    </row>
    <row r="33316" spans="1:42">
      <c r="A33316" t="s">
        <v>4</v>
      </c>
      <c r="B33316" s="4" t="s">
        <v>5</v>
      </c>
      <c r="C33316" s="4" t="s">
        <v>7</v>
      </c>
      <c r="D33316" s="4" t="s">
        <v>7</v>
      </c>
      <c r="E33316" s="4" t="s">
        <v>14</v>
      </c>
      <c r="F33316" s="4" t="s">
        <v>9</v>
      </c>
      <c r="G33316" s="4" t="s">
        <v>1636</v>
      </c>
      <c r="H33316" s="4" t="s">
        <v>7</v>
      </c>
      <c r="I33316" s="4" t="s">
        <v>7</v>
      </c>
      <c r="J33316" s="4" t="s">
        <v>14</v>
      </c>
      <c r="K33316" s="4" t="s">
        <v>9</v>
      </c>
      <c r="L33316" s="4" t="s">
        <v>1636</v>
      </c>
      <c r="M33316" s="4" t="s">
        <v>7</v>
      </c>
      <c r="N33316" s="4" t="s">
        <v>7</v>
      </c>
      <c r="O33316" s="4" t="s">
        <v>14</v>
      </c>
      <c r="P33316" s="4" t="s">
        <v>9</v>
      </c>
      <c r="Q33316" s="4" t="s">
        <v>1636</v>
      </c>
      <c r="R33316" s="4" t="s">
        <v>7</v>
      </c>
      <c r="S33316" s="4" t="s">
        <v>7</v>
      </c>
      <c r="T33316" s="4" t="s">
        <v>14</v>
      </c>
      <c r="U33316" s="4" t="s">
        <v>9</v>
      </c>
      <c r="V33316" s="4" t="s">
        <v>1636</v>
      </c>
      <c r="W33316" s="4" t="s">
        <v>7</v>
      </c>
      <c r="X33316" s="4" t="s">
        <v>7</v>
      </c>
      <c r="Y33316" s="4" t="s">
        <v>14</v>
      </c>
      <c r="Z33316" s="4" t="s">
        <v>9</v>
      </c>
      <c r="AA33316" s="4" t="s">
        <v>1636</v>
      </c>
      <c r="AB33316" s="4" t="s">
        <v>7</v>
      </c>
      <c r="AC33316" s="4" t="s">
        <v>7</v>
      </c>
      <c r="AD33316" s="4" t="s">
        <v>14</v>
      </c>
      <c r="AE33316" s="4" t="s">
        <v>9</v>
      </c>
      <c r="AF33316" s="4" t="s">
        <v>1636</v>
      </c>
      <c r="AG33316" s="4" t="s">
        <v>7</v>
      </c>
      <c r="AH33316" s="4" t="s">
        <v>7</v>
      </c>
      <c r="AI33316" s="4" t="s">
        <v>14</v>
      </c>
      <c r="AJ33316" s="4" t="s">
        <v>9</v>
      </c>
      <c r="AK33316" s="4" t="s">
        <v>1636</v>
      </c>
      <c r="AL33316" s="4" t="s">
        <v>7</v>
      </c>
      <c r="AM33316" s="4" t="s">
        <v>7</v>
      </c>
      <c r="AN33316" s="4" t="s">
        <v>14</v>
      </c>
      <c r="AO33316" s="4" t="s">
        <v>9</v>
      </c>
      <c r="AP33316" s="4" t="s">
        <v>1636</v>
      </c>
    </row>
    <row r="33317" spans="1:42">
      <c r="A33317" t="n">
        <v>280192</v>
      </c>
      <c r="B33317" s="109" t="n">
        <v>257</v>
      </c>
      <c r="C33317" s="7" t="n">
        <v>3</v>
      </c>
      <c r="D33317" s="7" t="n">
        <v>65533</v>
      </c>
      <c r="E33317" s="7" t="n">
        <v>0</v>
      </c>
      <c r="F33317" s="7" t="s">
        <v>357</v>
      </c>
      <c r="G33317" s="7" t="n">
        <f t="normal" ca="1">32-LENB(INDIRECT(ADDRESS(33317,6)))</f>
        <v>0</v>
      </c>
      <c r="H33317" s="7" t="n">
        <v>3</v>
      </c>
      <c r="I33317" s="7" t="n">
        <v>65533</v>
      </c>
      <c r="J33317" s="7" t="n">
        <v>0</v>
      </c>
      <c r="K33317" s="7" t="s">
        <v>358</v>
      </c>
      <c r="L33317" s="7" t="n">
        <f t="normal" ca="1">32-LENB(INDIRECT(ADDRESS(33317,11)))</f>
        <v>0</v>
      </c>
      <c r="M33317" s="7" t="n">
        <v>3</v>
      </c>
      <c r="N33317" s="7" t="n">
        <v>65533</v>
      </c>
      <c r="O33317" s="7" t="n">
        <v>0</v>
      </c>
      <c r="P33317" s="7" t="s">
        <v>385</v>
      </c>
      <c r="Q33317" s="7" t="n">
        <f t="normal" ca="1">32-LENB(INDIRECT(ADDRESS(33317,16)))</f>
        <v>0</v>
      </c>
      <c r="R33317" s="7" t="n">
        <v>9</v>
      </c>
      <c r="S33317" s="7" t="n">
        <v>7036</v>
      </c>
      <c r="T33317" s="7" t="n">
        <v>0</v>
      </c>
      <c r="U33317" s="7" t="s">
        <v>377</v>
      </c>
      <c r="V33317" s="7" t="n">
        <f t="normal" ca="1">32-LENB(INDIRECT(ADDRESS(33317,21)))</f>
        <v>0</v>
      </c>
      <c r="W33317" s="7" t="n">
        <v>4</v>
      </c>
      <c r="X33317" s="7" t="n">
        <v>65533</v>
      </c>
      <c r="Y33317" s="7" t="n">
        <v>4525</v>
      </c>
      <c r="Z33317" s="7" t="s">
        <v>15</v>
      </c>
      <c r="AA33317" s="7" t="n">
        <f t="normal" ca="1">32-LENB(INDIRECT(ADDRESS(33317,26)))</f>
        <v>0</v>
      </c>
      <c r="AB33317" s="7" t="n">
        <v>4</v>
      </c>
      <c r="AC33317" s="7" t="n">
        <v>65533</v>
      </c>
      <c r="AD33317" s="7" t="n">
        <v>4527</v>
      </c>
      <c r="AE33317" s="7" t="s">
        <v>15</v>
      </c>
      <c r="AF33317" s="7" t="n">
        <f t="normal" ca="1">32-LENB(INDIRECT(ADDRESS(33317,31)))</f>
        <v>0</v>
      </c>
      <c r="AG33317" s="7" t="n">
        <v>4</v>
      </c>
      <c r="AH33317" s="7" t="n">
        <v>65533</v>
      </c>
      <c r="AI33317" s="7" t="n">
        <v>4525</v>
      </c>
      <c r="AJ33317" s="7" t="s">
        <v>15</v>
      </c>
      <c r="AK33317" s="7" t="n">
        <f t="normal" ca="1">32-LENB(INDIRECT(ADDRESS(33317,36)))</f>
        <v>0</v>
      </c>
      <c r="AL33317" s="7" t="n">
        <v>0</v>
      </c>
      <c r="AM33317" s="7" t="n">
        <v>65533</v>
      </c>
      <c r="AN33317" s="7" t="n">
        <v>0</v>
      </c>
      <c r="AO33317" s="7" t="s">
        <v>15</v>
      </c>
      <c r="AP33317" s="7" t="n">
        <f t="normal" ca="1">32-LENB(INDIRECT(ADDRESS(33317,41)))</f>
        <v>0</v>
      </c>
    </row>
    <row r="33318" spans="1:42">
      <c r="A33318" t="s">
        <v>4</v>
      </c>
      <c r="B33318" s="4" t="s">
        <v>5</v>
      </c>
    </row>
    <row r="33319" spans="1:42">
      <c r="A33319" t="n">
        <v>280512</v>
      </c>
      <c r="B33319" s="5" t="n">
        <v>1</v>
      </c>
    </row>
    <row r="33320" spans="1:42" s="3" customFormat="1" customHeight="0">
      <c r="A33320" s="3" t="s">
        <v>2</v>
      </c>
      <c r="B33320" s="3" t="s">
        <v>1643</v>
      </c>
    </row>
    <row r="33321" spans="1:42">
      <c r="A33321" t="s">
        <v>4</v>
      </c>
      <c r="B33321" s="4" t="s">
        <v>5</v>
      </c>
      <c r="C33321" s="4" t="s">
        <v>7</v>
      </c>
      <c r="D33321" s="4" t="s">
        <v>7</v>
      </c>
      <c r="E33321" s="4" t="s">
        <v>14</v>
      </c>
      <c r="F33321" s="4" t="s">
        <v>9</v>
      </c>
      <c r="G33321" s="4" t="s">
        <v>1636</v>
      </c>
      <c r="H33321" s="4" t="s">
        <v>7</v>
      </c>
      <c r="I33321" s="4" t="s">
        <v>7</v>
      </c>
      <c r="J33321" s="4" t="s">
        <v>14</v>
      </c>
      <c r="K33321" s="4" t="s">
        <v>9</v>
      </c>
      <c r="L33321" s="4" t="s">
        <v>1636</v>
      </c>
      <c r="M33321" s="4" t="s">
        <v>7</v>
      </c>
      <c r="N33321" s="4" t="s">
        <v>7</v>
      </c>
      <c r="O33321" s="4" t="s">
        <v>14</v>
      </c>
      <c r="P33321" s="4" t="s">
        <v>9</v>
      </c>
      <c r="Q33321" s="4" t="s">
        <v>1636</v>
      </c>
      <c r="R33321" s="4" t="s">
        <v>7</v>
      </c>
      <c r="S33321" s="4" t="s">
        <v>7</v>
      </c>
      <c r="T33321" s="4" t="s">
        <v>14</v>
      </c>
      <c r="U33321" s="4" t="s">
        <v>9</v>
      </c>
      <c r="V33321" s="4" t="s">
        <v>1636</v>
      </c>
      <c r="W33321" s="4" t="s">
        <v>7</v>
      </c>
      <c r="X33321" s="4" t="s">
        <v>7</v>
      </c>
      <c r="Y33321" s="4" t="s">
        <v>14</v>
      </c>
      <c r="Z33321" s="4" t="s">
        <v>9</v>
      </c>
      <c r="AA33321" s="4" t="s">
        <v>1636</v>
      </c>
    </row>
    <row r="33322" spans="1:42">
      <c r="A33322" t="n">
        <v>280528</v>
      </c>
      <c r="B33322" s="109" t="n">
        <v>257</v>
      </c>
      <c r="C33322" s="7" t="n">
        <v>3</v>
      </c>
      <c r="D33322" s="7" t="n">
        <v>65533</v>
      </c>
      <c r="E33322" s="7" t="n">
        <v>0</v>
      </c>
      <c r="F33322" s="7" t="s">
        <v>357</v>
      </c>
      <c r="G33322" s="7" t="n">
        <f t="normal" ca="1">32-LENB(INDIRECT(ADDRESS(33322,6)))</f>
        <v>0</v>
      </c>
      <c r="H33322" s="7" t="n">
        <v>3</v>
      </c>
      <c r="I33322" s="7" t="n">
        <v>65533</v>
      </c>
      <c r="J33322" s="7" t="n">
        <v>0</v>
      </c>
      <c r="K33322" s="7" t="s">
        <v>358</v>
      </c>
      <c r="L33322" s="7" t="n">
        <f t="normal" ca="1">32-LENB(INDIRECT(ADDRESS(33322,11)))</f>
        <v>0</v>
      </c>
      <c r="M33322" s="7" t="n">
        <v>9</v>
      </c>
      <c r="N33322" s="7" t="n">
        <v>7036</v>
      </c>
      <c r="O33322" s="7" t="n">
        <v>0</v>
      </c>
      <c r="P33322" s="7" t="s">
        <v>377</v>
      </c>
      <c r="Q33322" s="7" t="n">
        <f t="normal" ca="1">32-LENB(INDIRECT(ADDRESS(33322,16)))</f>
        <v>0</v>
      </c>
      <c r="R33322" s="7" t="n">
        <v>4</v>
      </c>
      <c r="S33322" s="7" t="n">
        <v>65533</v>
      </c>
      <c r="T33322" s="7" t="n">
        <v>4525</v>
      </c>
      <c r="U33322" s="7" t="s">
        <v>15</v>
      </c>
      <c r="V33322" s="7" t="n">
        <f t="normal" ca="1">32-LENB(INDIRECT(ADDRESS(33322,21)))</f>
        <v>0</v>
      </c>
      <c r="W33322" s="7" t="n">
        <v>0</v>
      </c>
      <c r="X33322" s="7" t="n">
        <v>65533</v>
      </c>
      <c r="Y33322" s="7" t="n">
        <v>0</v>
      </c>
      <c r="Z33322" s="7" t="s">
        <v>15</v>
      </c>
      <c r="AA33322" s="7" t="n">
        <f t="normal" ca="1">32-LENB(INDIRECT(ADDRESS(33322,26)))</f>
        <v>0</v>
      </c>
    </row>
    <row r="33323" spans="1:42">
      <c r="A33323" t="s">
        <v>4</v>
      </c>
      <c r="B33323" s="4" t="s">
        <v>5</v>
      </c>
    </row>
    <row r="33324" spans="1:42">
      <c r="A33324" t="n">
        <v>280728</v>
      </c>
      <c r="B33324" s="5" t="n">
        <v>1</v>
      </c>
    </row>
    <row r="33325" spans="1:42" s="3" customFormat="1" customHeight="0">
      <c r="A33325" s="3" t="s">
        <v>2</v>
      </c>
      <c r="B33325" s="3" t="s">
        <v>1644</v>
      </c>
    </row>
    <row r="33326" spans="1:42">
      <c r="A33326" t="s">
        <v>4</v>
      </c>
      <c r="B33326" s="4" t="s">
        <v>5</v>
      </c>
      <c r="C33326" s="4" t="s">
        <v>7</v>
      </c>
      <c r="D33326" s="4" t="s">
        <v>7</v>
      </c>
      <c r="E33326" s="4" t="s">
        <v>14</v>
      </c>
      <c r="F33326" s="4" t="s">
        <v>9</v>
      </c>
      <c r="G33326" s="4" t="s">
        <v>1636</v>
      </c>
      <c r="H33326" s="4" t="s">
        <v>7</v>
      </c>
      <c r="I33326" s="4" t="s">
        <v>7</v>
      </c>
      <c r="J33326" s="4" t="s">
        <v>14</v>
      </c>
      <c r="K33326" s="4" t="s">
        <v>9</v>
      </c>
      <c r="L33326" s="4" t="s">
        <v>1636</v>
      </c>
      <c r="M33326" s="4" t="s">
        <v>7</v>
      </c>
      <c r="N33326" s="4" t="s">
        <v>7</v>
      </c>
      <c r="O33326" s="4" t="s">
        <v>14</v>
      </c>
      <c r="P33326" s="4" t="s">
        <v>9</v>
      </c>
      <c r="Q33326" s="4" t="s">
        <v>1636</v>
      </c>
      <c r="R33326" s="4" t="s">
        <v>7</v>
      </c>
      <c r="S33326" s="4" t="s">
        <v>7</v>
      </c>
      <c r="T33326" s="4" t="s">
        <v>14</v>
      </c>
      <c r="U33326" s="4" t="s">
        <v>9</v>
      </c>
      <c r="V33326" s="4" t="s">
        <v>1636</v>
      </c>
      <c r="W33326" s="4" t="s">
        <v>7</v>
      </c>
      <c r="X33326" s="4" t="s">
        <v>7</v>
      </c>
      <c r="Y33326" s="4" t="s">
        <v>14</v>
      </c>
      <c r="Z33326" s="4" t="s">
        <v>9</v>
      </c>
      <c r="AA33326" s="4" t="s">
        <v>1636</v>
      </c>
    </row>
    <row r="33327" spans="1:42">
      <c r="A33327" t="n">
        <v>280736</v>
      </c>
      <c r="B33327" s="109" t="n">
        <v>257</v>
      </c>
      <c r="C33327" s="7" t="n">
        <v>3</v>
      </c>
      <c r="D33327" s="7" t="n">
        <v>65533</v>
      </c>
      <c r="E33327" s="7" t="n">
        <v>0</v>
      </c>
      <c r="F33327" s="7" t="s">
        <v>357</v>
      </c>
      <c r="G33327" s="7" t="n">
        <f t="normal" ca="1">32-LENB(INDIRECT(ADDRESS(33327,6)))</f>
        <v>0</v>
      </c>
      <c r="H33327" s="7" t="n">
        <v>3</v>
      </c>
      <c r="I33327" s="7" t="n">
        <v>65533</v>
      </c>
      <c r="J33327" s="7" t="n">
        <v>0</v>
      </c>
      <c r="K33327" s="7" t="s">
        <v>358</v>
      </c>
      <c r="L33327" s="7" t="n">
        <f t="normal" ca="1">32-LENB(INDIRECT(ADDRESS(33327,11)))</f>
        <v>0</v>
      </c>
      <c r="M33327" s="7" t="n">
        <v>9</v>
      </c>
      <c r="N33327" s="7" t="n">
        <v>7036</v>
      </c>
      <c r="O33327" s="7" t="n">
        <v>0</v>
      </c>
      <c r="P33327" s="7" t="s">
        <v>377</v>
      </c>
      <c r="Q33327" s="7" t="n">
        <f t="normal" ca="1">32-LENB(INDIRECT(ADDRESS(33327,16)))</f>
        <v>0</v>
      </c>
      <c r="R33327" s="7" t="n">
        <v>4</v>
      </c>
      <c r="S33327" s="7" t="n">
        <v>65533</v>
      </c>
      <c r="T33327" s="7" t="n">
        <v>4525</v>
      </c>
      <c r="U33327" s="7" t="s">
        <v>15</v>
      </c>
      <c r="V33327" s="7" t="n">
        <f t="normal" ca="1">32-LENB(INDIRECT(ADDRESS(33327,21)))</f>
        <v>0</v>
      </c>
      <c r="W33327" s="7" t="n">
        <v>0</v>
      </c>
      <c r="X33327" s="7" t="n">
        <v>65533</v>
      </c>
      <c r="Y33327" s="7" t="n">
        <v>0</v>
      </c>
      <c r="Z33327" s="7" t="s">
        <v>15</v>
      </c>
      <c r="AA33327" s="7" t="n">
        <f t="normal" ca="1">32-LENB(INDIRECT(ADDRESS(33327,26)))</f>
        <v>0</v>
      </c>
    </row>
    <row r="33328" spans="1:42">
      <c r="A33328" t="s">
        <v>4</v>
      </c>
      <c r="B33328" s="4" t="s">
        <v>5</v>
      </c>
    </row>
    <row r="33329" spans="1:42">
      <c r="A33329" t="n">
        <v>280936</v>
      </c>
      <c r="B33329" s="5" t="n">
        <v>1</v>
      </c>
    </row>
    <row r="33330" spans="1:42" s="3" customFormat="1" customHeight="0">
      <c r="A33330" s="3" t="s">
        <v>2</v>
      </c>
      <c r="B33330" s="3" t="s">
        <v>1645</v>
      </c>
    </row>
    <row r="33331" spans="1:42">
      <c r="A33331" t="s">
        <v>4</v>
      </c>
      <c r="B33331" s="4" t="s">
        <v>5</v>
      </c>
      <c r="C33331" s="4" t="s">
        <v>7</v>
      </c>
      <c r="D33331" s="4" t="s">
        <v>7</v>
      </c>
      <c r="E33331" s="4" t="s">
        <v>14</v>
      </c>
      <c r="F33331" s="4" t="s">
        <v>9</v>
      </c>
      <c r="G33331" s="4" t="s">
        <v>1636</v>
      </c>
      <c r="H33331" s="4" t="s">
        <v>7</v>
      </c>
      <c r="I33331" s="4" t="s">
        <v>7</v>
      </c>
      <c r="J33331" s="4" t="s">
        <v>14</v>
      </c>
      <c r="K33331" s="4" t="s">
        <v>9</v>
      </c>
      <c r="L33331" s="4" t="s">
        <v>1636</v>
      </c>
      <c r="M33331" s="4" t="s">
        <v>7</v>
      </c>
      <c r="N33331" s="4" t="s">
        <v>7</v>
      </c>
      <c r="O33331" s="4" t="s">
        <v>14</v>
      </c>
      <c r="P33331" s="4" t="s">
        <v>9</v>
      </c>
      <c r="Q33331" s="4" t="s">
        <v>1636</v>
      </c>
      <c r="R33331" s="4" t="s">
        <v>7</v>
      </c>
      <c r="S33331" s="4" t="s">
        <v>7</v>
      </c>
      <c r="T33331" s="4" t="s">
        <v>14</v>
      </c>
      <c r="U33331" s="4" t="s">
        <v>9</v>
      </c>
      <c r="V33331" s="4" t="s">
        <v>1636</v>
      </c>
      <c r="W33331" s="4" t="s">
        <v>7</v>
      </c>
      <c r="X33331" s="4" t="s">
        <v>7</v>
      </c>
      <c r="Y33331" s="4" t="s">
        <v>14</v>
      </c>
      <c r="Z33331" s="4" t="s">
        <v>9</v>
      </c>
      <c r="AA33331" s="4" t="s">
        <v>1636</v>
      </c>
    </row>
    <row r="33332" spans="1:42">
      <c r="A33332" t="n">
        <v>280944</v>
      </c>
      <c r="B33332" s="109" t="n">
        <v>257</v>
      </c>
      <c r="C33332" s="7" t="n">
        <v>3</v>
      </c>
      <c r="D33332" s="7" t="n">
        <v>65533</v>
      </c>
      <c r="E33332" s="7" t="n">
        <v>0</v>
      </c>
      <c r="F33332" s="7" t="s">
        <v>357</v>
      </c>
      <c r="G33332" s="7" t="n">
        <f t="normal" ca="1">32-LENB(INDIRECT(ADDRESS(33332,6)))</f>
        <v>0</v>
      </c>
      <c r="H33332" s="7" t="n">
        <v>3</v>
      </c>
      <c r="I33332" s="7" t="n">
        <v>65533</v>
      </c>
      <c r="J33332" s="7" t="n">
        <v>0</v>
      </c>
      <c r="K33332" s="7" t="s">
        <v>358</v>
      </c>
      <c r="L33332" s="7" t="n">
        <f t="normal" ca="1">32-LENB(INDIRECT(ADDRESS(33332,11)))</f>
        <v>0</v>
      </c>
      <c r="M33332" s="7" t="n">
        <v>9</v>
      </c>
      <c r="N33332" s="7" t="n">
        <v>7036</v>
      </c>
      <c r="O33332" s="7" t="n">
        <v>0</v>
      </c>
      <c r="P33332" s="7" t="s">
        <v>377</v>
      </c>
      <c r="Q33332" s="7" t="n">
        <f t="normal" ca="1">32-LENB(INDIRECT(ADDRESS(33332,16)))</f>
        <v>0</v>
      </c>
      <c r="R33332" s="7" t="n">
        <v>4</v>
      </c>
      <c r="S33332" s="7" t="n">
        <v>65533</v>
      </c>
      <c r="T33332" s="7" t="n">
        <v>4525</v>
      </c>
      <c r="U33332" s="7" t="s">
        <v>15</v>
      </c>
      <c r="V33332" s="7" t="n">
        <f t="normal" ca="1">32-LENB(INDIRECT(ADDRESS(33332,21)))</f>
        <v>0</v>
      </c>
      <c r="W33332" s="7" t="n">
        <v>0</v>
      </c>
      <c r="X33332" s="7" t="n">
        <v>65533</v>
      </c>
      <c r="Y33332" s="7" t="n">
        <v>0</v>
      </c>
      <c r="Z33332" s="7" t="s">
        <v>15</v>
      </c>
      <c r="AA33332" s="7" t="n">
        <f t="normal" ca="1">32-LENB(INDIRECT(ADDRESS(33332,26)))</f>
        <v>0</v>
      </c>
    </row>
    <row r="33333" spans="1:42">
      <c r="A33333" t="s">
        <v>4</v>
      </c>
      <c r="B33333" s="4" t="s">
        <v>5</v>
      </c>
    </row>
    <row r="33334" spans="1:42">
      <c r="A33334" t="n">
        <v>281144</v>
      </c>
      <c r="B33334" s="5" t="n">
        <v>1</v>
      </c>
    </row>
    <row r="33335" spans="1:42" s="3" customFormat="1" customHeight="0">
      <c r="A33335" s="3" t="s">
        <v>2</v>
      </c>
      <c r="B33335" s="3" t="s">
        <v>1646</v>
      </c>
    </row>
    <row r="33336" spans="1:42">
      <c r="A33336" t="s">
        <v>4</v>
      </c>
      <c r="B33336" s="4" t="s">
        <v>5</v>
      </c>
      <c r="C33336" s="4" t="s">
        <v>7</v>
      </c>
      <c r="D33336" s="4" t="s">
        <v>7</v>
      </c>
      <c r="E33336" s="4" t="s">
        <v>14</v>
      </c>
      <c r="F33336" s="4" t="s">
        <v>9</v>
      </c>
      <c r="G33336" s="4" t="s">
        <v>1636</v>
      </c>
      <c r="H33336" s="4" t="s">
        <v>7</v>
      </c>
      <c r="I33336" s="4" t="s">
        <v>7</v>
      </c>
      <c r="J33336" s="4" t="s">
        <v>14</v>
      </c>
      <c r="K33336" s="4" t="s">
        <v>9</v>
      </c>
      <c r="L33336" s="4" t="s">
        <v>1636</v>
      </c>
      <c r="M33336" s="4" t="s">
        <v>7</v>
      </c>
      <c r="N33336" s="4" t="s">
        <v>7</v>
      </c>
      <c r="O33336" s="4" t="s">
        <v>14</v>
      </c>
      <c r="P33336" s="4" t="s">
        <v>9</v>
      </c>
      <c r="Q33336" s="4" t="s">
        <v>1636</v>
      </c>
      <c r="R33336" s="4" t="s">
        <v>7</v>
      </c>
      <c r="S33336" s="4" t="s">
        <v>7</v>
      </c>
      <c r="T33336" s="4" t="s">
        <v>14</v>
      </c>
      <c r="U33336" s="4" t="s">
        <v>9</v>
      </c>
      <c r="V33336" s="4" t="s">
        <v>1636</v>
      </c>
      <c r="W33336" s="4" t="s">
        <v>7</v>
      </c>
      <c r="X33336" s="4" t="s">
        <v>7</v>
      </c>
      <c r="Y33336" s="4" t="s">
        <v>14</v>
      </c>
      <c r="Z33336" s="4" t="s">
        <v>9</v>
      </c>
      <c r="AA33336" s="4" t="s">
        <v>1636</v>
      </c>
      <c r="AB33336" s="4" t="s">
        <v>7</v>
      </c>
      <c r="AC33336" s="4" t="s">
        <v>7</v>
      </c>
      <c r="AD33336" s="4" t="s">
        <v>14</v>
      </c>
      <c r="AE33336" s="4" t="s">
        <v>9</v>
      </c>
      <c r="AF33336" s="4" t="s">
        <v>1636</v>
      </c>
      <c r="AG33336" s="4" t="s">
        <v>7</v>
      </c>
      <c r="AH33336" s="4" t="s">
        <v>7</v>
      </c>
      <c r="AI33336" s="4" t="s">
        <v>14</v>
      </c>
      <c r="AJ33336" s="4" t="s">
        <v>9</v>
      </c>
      <c r="AK33336" s="4" t="s">
        <v>1636</v>
      </c>
      <c r="AL33336" s="4" t="s">
        <v>7</v>
      </c>
      <c r="AM33336" s="4" t="s">
        <v>7</v>
      </c>
      <c r="AN33336" s="4" t="s">
        <v>14</v>
      </c>
      <c r="AO33336" s="4" t="s">
        <v>9</v>
      </c>
      <c r="AP33336" s="4" t="s">
        <v>1636</v>
      </c>
      <c r="AQ33336" s="4" t="s">
        <v>7</v>
      </c>
      <c r="AR33336" s="4" t="s">
        <v>7</v>
      </c>
      <c r="AS33336" s="4" t="s">
        <v>14</v>
      </c>
      <c r="AT33336" s="4" t="s">
        <v>9</v>
      </c>
      <c r="AU33336" s="4" t="s">
        <v>1636</v>
      </c>
      <c r="AV33336" s="4" t="s">
        <v>7</v>
      </c>
      <c r="AW33336" s="4" t="s">
        <v>7</v>
      </c>
      <c r="AX33336" s="4" t="s">
        <v>14</v>
      </c>
      <c r="AY33336" s="4" t="s">
        <v>9</v>
      </c>
      <c r="AZ33336" s="4" t="s">
        <v>1636</v>
      </c>
      <c r="BA33336" s="4" t="s">
        <v>7</v>
      </c>
      <c r="BB33336" s="4" t="s">
        <v>7</v>
      </c>
      <c r="BC33336" s="4" t="s">
        <v>14</v>
      </c>
      <c r="BD33336" s="4" t="s">
        <v>9</v>
      </c>
      <c r="BE33336" s="4" t="s">
        <v>1636</v>
      </c>
      <c r="BF33336" s="4" t="s">
        <v>7</v>
      </c>
      <c r="BG33336" s="4" t="s">
        <v>7</v>
      </c>
      <c r="BH33336" s="4" t="s">
        <v>14</v>
      </c>
      <c r="BI33336" s="4" t="s">
        <v>9</v>
      </c>
      <c r="BJ33336" s="4" t="s">
        <v>1636</v>
      </c>
    </row>
    <row r="33337" spans="1:42">
      <c r="A33337" t="n">
        <v>281152</v>
      </c>
      <c r="B33337" s="109" t="n">
        <v>257</v>
      </c>
      <c r="C33337" s="7" t="n">
        <v>3</v>
      </c>
      <c r="D33337" s="7" t="n">
        <v>65533</v>
      </c>
      <c r="E33337" s="7" t="n">
        <v>0</v>
      </c>
      <c r="F33337" s="7" t="s">
        <v>357</v>
      </c>
      <c r="G33337" s="7" t="n">
        <f t="normal" ca="1">32-LENB(INDIRECT(ADDRESS(33337,6)))</f>
        <v>0</v>
      </c>
      <c r="H33337" s="7" t="n">
        <v>3</v>
      </c>
      <c r="I33337" s="7" t="n">
        <v>65533</v>
      </c>
      <c r="J33337" s="7" t="n">
        <v>0</v>
      </c>
      <c r="K33337" s="7" t="s">
        <v>358</v>
      </c>
      <c r="L33337" s="7" t="n">
        <f t="normal" ca="1">32-LENB(INDIRECT(ADDRESS(33337,11)))</f>
        <v>0</v>
      </c>
      <c r="M33337" s="7" t="n">
        <v>3</v>
      </c>
      <c r="N33337" s="7" t="n">
        <v>65533</v>
      </c>
      <c r="O33337" s="7" t="n">
        <v>0</v>
      </c>
      <c r="P33337" s="7" t="s">
        <v>385</v>
      </c>
      <c r="Q33337" s="7" t="n">
        <f t="normal" ca="1">32-LENB(INDIRECT(ADDRESS(33337,16)))</f>
        <v>0</v>
      </c>
      <c r="R33337" s="7" t="n">
        <v>9</v>
      </c>
      <c r="S33337" s="7" t="n">
        <v>7036</v>
      </c>
      <c r="T33337" s="7" t="n">
        <v>0</v>
      </c>
      <c r="U33337" s="7" t="s">
        <v>377</v>
      </c>
      <c r="V33337" s="7" t="n">
        <f t="normal" ca="1">32-LENB(INDIRECT(ADDRESS(33337,21)))</f>
        <v>0</v>
      </c>
      <c r="W33337" s="7" t="n">
        <v>4</v>
      </c>
      <c r="X33337" s="7" t="n">
        <v>65533</v>
      </c>
      <c r="Y33337" s="7" t="n">
        <v>4525</v>
      </c>
      <c r="Z33337" s="7" t="s">
        <v>15</v>
      </c>
      <c r="AA33337" s="7" t="n">
        <f t="normal" ca="1">32-LENB(INDIRECT(ADDRESS(33337,26)))</f>
        <v>0</v>
      </c>
      <c r="AB33337" s="7" t="n">
        <v>4</v>
      </c>
      <c r="AC33337" s="7" t="n">
        <v>65533</v>
      </c>
      <c r="AD33337" s="7" t="n">
        <v>4527</v>
      </c>
      <c r="AE33337" s="7" t="s">
        <v>15</v>
      </c>
      <c r="AF33337" s="7" t="n">
        <f t="normal" ca="1">32-LENB(INDIRECT(ADDRESS(33337,31)))</f>
        <v>0</v>
      </c>
      <c r="AG33337" s="7" t="n">
        <v>4</v>
      </c>
      <c r="AH33337" s="7" t="n">
        <v>65533</v>
      </c>
      <c r="AI33337" s="7" t="n">
        <v>12105</v>
      </c>
      <c r="AJ33337" s="7" t="s">
        <v>15</v>
      </c>
      <c r="AK33337" s="7" t="n">
        <f t="normal" ca="1">32-LENB(INDIRECT(ADDRESS(33337,36)))</f>
        <v>0</v>
      </c>
      <c r="AL33337" s="7" t="n">
        <v>4</v>
      </c>
      <c r="AM33337" s="7" t="n">
        <v>65533</v>
      </c>
      <c r="AN33337" s="7" t="n">
        <v>12105</v>
      </c>
      <c r="AO33337" s="7" t="s">
        <v>15</v>
      </c>
      <c r="AP33337" s="7" t="n">
        <f t="normal" ca="1">32-LENB(INDIRECT(ADDRESS(33337,41)))</f>
        <v>0</v>
      </c>
      <c r="AQ33337" s="7" t="n">
        <v>4</v>
      </c>
      <c r="AR33337" s="7" t="n">
        <v>65533</v>
      </c>
      <c r="AS33337" s="7" t="n">
        <v>12105</v>
      </c>
      <c r="AT33337" s="7" t="s">
        <v>15</v>
      </c>
      <c r="AU33337" s="7" t="n">
        <f t="normal" ca="1">32-LENB(INDIRECT(ADDRESS(33337,46)))</f>
        <v>0</v>
      </c>
      <c r="AV33337" s="7" t="n">
        <v>4</v>
      </c>
      <c r="AW33337" s="7" t="n">
        <v>65533</v>
      </c>
      <c r="AX33337" s="7" t="n">
        <v>12105</v>
      </c>
      <c r="AY33337" s="7" t="s">
        <v>15</v>
      </c>
      <c r="AZ33337" s="7" t="n">
        <f t="normal" ca="1">32-LENB(INDIRECT(ADDRESS(33337,51)))</f>
        <v>0</v>
      </c>
      <c r="BA33337" s="7" t="n">
        <v>4</v>
      </c>
      <c r="BB33337" s="7" t="n">
        <v>65533</v>
      </c>
      <c r="BC33337" s="7" t="n">
        <v>4525</v>
      </c>
      <c r="BD33337" s="7" t="s">
        <v>15</v>
      </c>
      <c r="BE33337" s="7" t="n">
        <f t="normal" ca="1">32-LENB(INDIRECT(ADDRESS(33337,56)))</f>
        <v>0</v>
      </c>
      <c r="BF33337" s="7" t="n">
        <v>0</v>
      </c>
      <c r="BG33337" s="7" t="n">
        <v>65533</v>
      </c>
      <c r="BH33337" s="7" t="n">
        <v>0</v>
      </c>
      <c r="BI33337" s="7" t="s">
        <v>15</v>
      </c>
      <c r="BJ33337" s="7" t="n">
        <f t="normal" ca="1">32-LENB(INDIRECT(ADDRESS(33337,61)))</f>
        <v>0</v>
      </c>
    </row>
    <row r="33338" spans="1:42">
      <c r="A33338" t="s">
        <v>4</v>
      </c>
      <c r="B33338" s="4" t="s">
        <v>5</v>
      </c>
    </row>
    <row r="33339" spans="1:42">
      <c r="A33339" t="n">
        <v>281632</v>
      </c>
      <c r="B33339" s="5" t="n">
        <v>1</v>
      </c>
    </row>
    <row r="33340" spans="1:42" s="3" customFormat="1" customHeight="0">
      <c r="A33340" s="3" t="s">
        <v>2</v>
      </c>
      <c r="B33340" s="3" t="s">
        <v>1647</v>
      </c>
    </row>
    <row r="33341" spans="1:42">
      <c r="A33341" t="s">
        <v>4</v>
      </c>
      <c r="B33341" s="4" t="s">
        <v>5</v>
      </c>
      <c r="C33341" s="4" t="s">
        <v>7</v>
      </c>
      <c r="D33341" s="4" t="s">
        <v>7</v>
      </c>
      <c r="E33341" s="4" t="s">
        <v>14</v>
      </c>
      <c r="F33341" s="4" t="s">
        <v>9</v>
      </c>
      <c r="G33341" s="4" t="s">
        <v>1636</v>
      </c>
      <c r="H33341" s="4" t="s">
        <v>7</v>
      </c>
      <c r="I33341" s="4" t="s">
        <v>7</v>
      </c>
      <c r="J33341" s="4" t="s">
        <v>14</v>
      </c>
      <c r="K33341" s="4" t="s">
        <v>9</v>
      </c>
      <c r="L33341" s="4" t="s">
        <v>1636</v>
      </c>
      <c r="M33341" s="4" t="s">
        <v>7</v>
      </c>
      <c r="N33341" s="4" t="s">
        <v>7</v>
      </c>
      <c r="O33341" s="4" t="s">
        <v>14</v>
      </c>
      <c r="P33341" s="4" t="s">
        <v>9</v>
      </c>
      <c r="Q33341" s="4" t="s">
        <v>1636</v>
      </c>
      <c r="R33341" s="4" t="s">
        <v>7</v>
      </c>
      <c r="S33341" s="4" t="s">
        <v>7</v>
      </c>
      <c r="T33341" s="4" t="s">
        <v>14</v>
      </c>
      <c r="U33341" s="4" t="s">
        <v>9</v>
      </c>
      <c r="V33341" s="4" t="s">
        <v>1636</v>
      </c>
      <c r="W33341" s="4" t="s">
        <v>7</v>
      </c>
      <c r="X33341" s="4" t="s">
        <v>7</v>
      </c>
      <c r="Y33341" s="4" t="s">
        <v>14</v>
      </c>
      <c r="Z33341" s="4" t="s">
        <v>9</v>
      </c>
      <c r="AA33341" s="4" t="s">
        <v>1636</v>
      </c>
      <c r="AB33341" s="4" t="s">
        <v>7</v>
      </c>
      <c r="AC33341" s="4" t="s">
        <v>7</v>
      </c>
      <c r="AD33341" s="4" t="s">
        <v>14</v>
      </c>
      <c r="AE33341" s="4" t="s">
        <v>9</v>
      </c>
      <c r="AF33341" s="4" t="s">
        <v>1636</v>
      </c>
    </row>
    <row r="33342" spans="1:42">
      <c r="A33342" t="n">
        <v>281648</v>
      </c>
      <c r="B33342" s="109" t="n">
        <v>257</v>
      </c>
      <c r="C33342" s="7" t="n">
        <v>3</v>
      </c>
      <c r="D33342" s="7" t="n">
        <v>65533</v>
      </c>
      <c r="E33342" s="7" t="n">
        <v>0</v>
      </c>
      <c r="F33342" s="7" t="s">
        <v>357</v>
      </c>
      <c r="G33342" s="7" t="n">
        <f t="normal" ca="1">32-LENB(INDIRECT(ADDRESS(33342,6)))</f>
        <v>0</v>
      </c>
      <c r="H33342" s="7" t="n">
        <v>3</v>
      </c>
      <c r="I33342" s="7" t="n">
        <v>65533</v>
      </c>
      <c r="J33342" s="7" t="n">
        <v>0</v>
      </c>
      <c r="K33342" s="7" t="s">
        <v>358</v>
      </c>
      <c r="L33342" s="7" t="n">
        <f t="normal" ca="1">32-LENB(INDIRECT(ADDRESS(33342,11)))</f>
        <v>0</v>
      </c>
      <c r="M33342" s="7" t="n">
        <v>9</v>
      </c>
      <c r="N33342" s="7" t="n">
        <v>7036</v>
      </c>
      <c r="O33342" s="7" t="n">
        <v>0</v>
      </c>
      <c r="P33342" s="7" t="s">
        <v>377</v>
      </c>
      <c r="Q33342" s="7" t="n">
        <f t="normal" ca="1">32-LENB(INDIRECT(ADDRESS(33342,16)))</f>
        <v>0</v>
      </c>
      <c r="R33342" s="7" t="n">
        <v>4</v>
      </c>
      <c r="S33342" s="7" t="n">
        <v>65533</v>
      </c>
      <c r="T33342" s="7" t="n">
        <v>4525</v>
      </c>
      <c r="U33342" s="7" t="s">
        <v>15</v>
      </c>
      <c r="V33342" s="7" t="n">
        <f t="normal" ca="1">32-LENB(INDIRECT(ADDRESS(33342,21)))</f>
        <v>0</v>
      </c>
      <c r="W33342" s="7" t="n">
        <v>4</v>
      </c>
      <c r="X33342" s="7" t="n">
        <v>65533</v>
      </c>
      <c r="Y33342" s="7" t="n">
        <v>8060</v>
      </c>
      <c r="Z33342" s="7" t="s">
        <v>15</v>
      </c>
      <c r="AA33342" s="7" t="n">
        <f t="normal" ca="1">32-LENB(INDIRECT(ADDRESS(33342,26)))</f>
        <v>0</v>
      </c>
      <c r="AB33342" s="7" t="n">
        <v>0</v>
      </c>
      <c r="AC33342" s="7" t="n">
        <v>65533</v>
      </c>
      <c r="AD33342" s="7" t="n">
        <v>0</v>
      </c>
      <c r="AE33342" s="7" t="s">
        <v>15</v>
      </c>
      <c r="AF33342" s="7" t="n">
        <f t="normal" ca="1">32-LENB(INDIRECT(ADDRESS(33342,31)))</f>
        <v>0</v>
      </c>
    </row>
    <row r="33343" spans="1:42">
      <c r="A33343" t="s">
        <v>4</v>
      </c>
      <c r="B33343" s="4" t="s">
        <v>5</v>
      </c>
    </row>
    <row r="33344" spans="1:42">
      <c r="A33344" t="n">
        <v>281888</v>
      </c>
      <c r="B33344" s="5" t="n">
        <v>1</v>
      </c>
    </row>
    <row r="33345" spans="1:62" s="3" customFormat="1" customHeight="0">
      <c r="A33345" s="3" t="s">
        <v>2</v>
      </c>
      <c r="B33345" s="3" t="s">
        <v>1648</v>
      </c>
    </row>
    <row r="33346" spans="1:62">
      <c r="A33346" t="s">
        <v>4</v>
      </c>
      <c r="B33346" s="4" t="s">
        <v>5</v>
      </c>
      <c r="C33346" s="4" t="s">
        <v>7</v>
      </c>
      <c r="D33346" s="4" t="s">
        <v>7</v>
      </c>
      <c r="E33346" s="4" t="s">
        <v>14</v>
      </c>
      <c r="F33346" s="4" t="s">
        <v>9</v>
      </c>
      <c r="G33346" s="4" t="s">
        <v>1636</v>
      </c>
      <c r="H33346" s="4" t="s">
        <v>7</v>
      </c>
      <c r="I33346" s="4" t="s">
        <v>7</v>
      </c>
      <c r="J33346" s="4" t="s">
        <v>14</v>
      </c>
      <c r="K33346" s="4" t="s">
        <v>9</v>
      </c>
      <c r="L33346" s="4" t="s">
        <v>1636</v>
      </c>
      <c r="M33346" s="4" t="s">
        <v>7</v>
      </c>
      <c r="N33346" s="4" t="s">
        <v>7</v>
      </c>
      <c r="O33346" s="4" t="s">
        <v>14</v>
      </c>
      <c r="P33346" s="4" t="s">
        <v>9</v>
      </c>
      <c r="Q33346" s="4" t="s">
        <v>1636</v>
      </c>
      <c r="R33346" s="4" t="s">
        <v>7</v>
      </c>
      <c r="S33346" s="4" t="s">
        <v>7</v>
      </c>
      <c r="T33346" s="4" t="s">
        <v>14</v>
      </c>
      <c r="U33346" s="4" t="s">
        <v>9</v>
      </c>
      <c r="V33346" s="4" t="s">
        <v>1636</v>
      </c>
      <c r="W33346" s="4" t="s">
        <v>7</v>
      </c>
      <c r="X33346" s="4" t="s">
        <v>7</v>
      </c>
      <c r="Y33346" s="4" t="s">
        <v>14</v>
      </c>
      <c r="Z33346" s="4" t="s">
        <v>9</v>
      </c>
      <c r="AA33346" s="4" t="s">
        <v>1636</v>
      </c>
      <c r="AB33346" s="4" t="s">
        <v>7</v>
      </c>
      <c r="AC33346" s="4" t="s">
        <v>7</v>
      </c>
      <c r="AD33346" s="4" t="s">
        <v>14</v>
      </c>
      <c r="AE33346" s="4" t="s">
        <v>9</v>
      </c>
      <c r="AF33346" s="4" t="s">
        <v>1636</v>
      </c>
    </row>
    <row r="33347" spans="1:62">
      <c r="A33347" t="n">
        <v>281904</v>
      </c>
      <c r="B33347" s="109" t="n">
        <v>257</v>
      </c>
      <c r="C33347" s="7" t="n">
        <v>3</v>
      </c>
      <c r="D33347" s="7" t="n">
        <v>65533</v>
      </c>
      <c r="E33347" s="7" t="n">
        <v>0</v>
      </c>
      <c r="F33347" s="7" t="s">
        <v>357</v>
      </c>
      <c r="G33347" s="7" t="n">
        <f t="normal" ca="1">32-LENB(INDIRECT(ADDRESS(33347,6)))</f>
        <v>0</v>
      </c>
      <c r="H33347" s="7" t="n">
        <v>3</v>
      </c>
      <c r="I33347" s="7" t="n">
        <v>65533</v>
      </c>
      <c r="J33347" s="7" t="n">
        <v>0</v>
      </c>
      <c r="K33347" s="7" t="s">
        <v>358</v>
      </c>
      <c r="L33347" s="7" t="n">
        <f t="normal" ca="1">32-LENB(INDIRECT(ADDRESS(33347,11)))</f>
        <v>0</v>
      </c>
      <c r="M33347" s="7" t="n">
        <v>9</v>
      </c>
      <c r="N33347" s="7" t="n">
        <v>7036</v>
      </c>
      <c r="O33347" s="7" t="n">
        <v>0</v>
      </c>
      <c r="P33347" s="7" t="s">
        <v>377</v>
      </c>
      <c r="Q33347" s="7" t="n">
        <f t="normal" ca="1">32-LENB(INDIRECT(ADDRESS(33347,16)))</f>
        <v>0</v>
      </c>
      <c r="R33347" s="7" t="n">
        <v>4</v>
      </c>
      <c r="S33347" s="7" t="n">
        <v>65533</v>
      </c>
      <c r="T33347" s="7" t="n">
        <v>4525</v>
      </c>
      <c r="U33347" s="7" t="s">
        <v>15</v>
      </c>
      <c r="V33347" s="7" t="n">
        <f t="normal" ca="1">32-LENB(INDIRECT(ADDRESS(33347,21)))</f>
        <v>0</v>
      </c>
      <c r="W33347" s="7" t="n">
        <v>4</v>
      </c>
      <c r="X33347" s="7" t="n">
        <v>65533</v>
      </c>
      <c r="Y33347" s="7" t="n">
        <v>8060</v>
      </c>
      <c r="Z33347" s="7" t="s">
        <v>15</v>
      </c>
      <c r="AA33347" s="7" t="n">
        <f t="normal" ca="1">32-LENB(INDIRECT(ADDRESS(33347,26)))</f>
        <v>0</v>
      </c>
      <c r="AB33347" s="7" t="n">
        <v>0</v>
      </c>
      <c r="AC33347" s="7" t="n">
        <v>65533</v>
      </c>
      <c r="AD33347" s="7" t="n">
        <v>0</v>
      </c>
      <c r="AE33347" s="7" t="s">
        <v>15</v>
      </c>
      <c r="AF33347" s="7" t="n">
        <f t="normal" ca="1">32-LENB(INDIRECT(ADDRESS(33347,31)))</f>
        <v>0</v>
      </c>
    </row>
    <row r="33348" spans="1:62">
      <c r="A33348" t="s">
        <v>4</v>
      </c>
      <c r="B33348" s="4" t="s">
        <v>5</v>
      </c>
    </row>
    <row r="33349" spans="1:62">
      <c r="A33349" t="n">
        <v>282144</v>
      </c>
      <c r="B33349" s="5" t="n">
        <v>1</v>
      </c>
    </row>
    <row r="33350" spans="1:62" s="3" customFormat="1" customHeight="0">
      <c r="A33350" s="3" t="s">
        <v>2</v>
      </c>
      <c r="B33350" s="3" t="s">
        <v>1649</v>
      </c>
    </row>
    <row r="33351" spans="1:62">
      <c r="A33351" t="s">
        <v>4</v>
      </c>
      <c r="B33351" s="4" t="s">
        <v>5</v>
      </c>
      <c r="C33351" s="4" t="s">
        <v>7</v>
      </c>
      <c r="D33351" s="4" t="s">
        <v>7</v>
      </c>
      <c r="E33351" s="4" t="s">
        <v>14</v>
      </c>
      <c r="F33351" s="4" t="s">
        <v>9</v>
      </c>
      <c r="G33351" s="4" t="s">
        <v>1636</v>
      </c>
      <c r="H33351" s="4" t="s">
        <v>7</v>
      </c>
      <c r="I33351" s="4" t="s">
        <v>7</v>
      </c>
      <c r="J33351" s="4" t="s">
        <v>14</v>
      </c>
      <c r="K33351" s="4" t="s">
        <v>9</v>
      </c>
      <c r="L33351" s="4" t="s">
        <v>1636</v>
      </c>
      <c r="M33351" s="4" t="s">
        <v>7</v>
      </c>
      <c r="N33351" s="4" t="s">
        <v>7</v>
      </c>
      <c r="O33351" s="4" t="s">
        <v>14</v>
      </c>
      <c r="P33351" s="4" t="s">
        <v>9</v>
      </c>
      <c r="Q33351" s="4" t="s">
        <v>1636</v>
      </c>
      <c r="R33351" s="4" t="s">
        <v>7</v>
      </c>
      <c r="S33351" s="4" t="s">
        <v>7</v>
      </c>
      <c r="T33351" s="4" t="s">
        <v>14</v>
      </c>
      <c r="U33351" s="4" t="s">
        <v>9</v>
      </c>
      <c r="V33351" s="4" t="s">
        <v>1636</v>
      </c>
      <c r="W33351" s="4" t="s">
        <v>7</v>
      </c>
      <c r="X33351" s="4" t="s">
        <v>7</v>
      </c>
      <c r="Y33351" s="4" t="s">
        <v>14</v>
      </c>
      <c r="Z33351" s="4" t="s">
        <v>9</v>
      </c>
      <c r="AA33351" s="4" t="s">
        <v>1636</v>
      </c>
    </row>
    <row r="33352" spans="1:62">
      <c r="A33352" t="n">
        <v>282160</v>
      </c>
      <c r="B33352" s="109" t="n">
        <v>257</v>
      </c>
      <c r="C33352" s="7" t="n">
        <v>1</v>
      </c>
      <c r="D33352" s="7" t="n">
        <v>65533</v>
      </c>
      <c r="E33352" s="7" t="n">
        <v>11</v>
      </c>
      <c r="F33352" s="7" t="s">
        <v>34</v>
      </c>
      <c r="G33352" s="7" t="n">
        <f t="normal" ca="1">32-LENB(INDIRECT(ADDRESS(33352,6)))</f>
        <v>0</v>
      </c>
      <c r="H33352" s="7" t="n">
        <v>4</v>
      </c>
      <c r="I33352" s="7" t="n">
        <v>65533</v>
      </c>
      <c r="J33352" s="7" t="n">
        <v>12105</v>
      </c>
      <c r="K33352" s="7" t="s">
        <v>15</v>
      </c>
      <c r="L33352" s="7" t="n">
        <f t="normal" ca="1">32-LENB(INDIRECT(ADDRESS(33352,11)))</f>
        <v>0</v>
      </c>
      <c r="M33352" s="7" t="n">
        <v>4</v>
      </c>
      <c r="N33352" s="7" t="n">
        <v>65533</v>
      </c>
      <c r="O33352" s="7" t="n">
        <v>12105</v>
      </c>
      <c r="P33352" s="7" t="s">
        <v>15</v>
      </c>
      <c r="Q33352" s="7" t="n">
        <f t="normal" ca="1">32-LENB(INDIRECT(ADDRESS(33352,16)))</f>
        <v>0</v>
      </c>
      <c r="R33352" s="7" t="n">
        <v>1</v>
      </c>
      <c r="S33352" s="7" t="n">
        <v>65533</v>
      </c>
      <c r="T33352" s="7" t="n">
        <v>11</v>
      </c>
      <c r="U33352" s="7" t="s">
        <v>547</v>
      </c>
      <c r="V33352" s="7" t="n">
        <f t="normal" ca="1">32-LENB(INDIRECT(ADDRESS(33352,21)))</f>
        <v>0</v>
      </c>
      <c r="W33352" s="7" t="n">
        <v>0</v>
      </c>
      <c r="X33352" s="7" t="n">
        <v>65533</v>
      </c>
      <c r="Y33352" s="7" t="n">
        <v>0</v>
      </c>
      <c r="Z33352" s="7" t="s">
        <v>15</v>
      </c>
      <c r="AA33352" s="7" t="n">
        <f t="normal" ca="1">32-LENB(INDIRECT(ADDRESS(33352,26)))</f>
        <v>0</v>
      </c>
    </row>
    <row r="33353" spans="1:62">
      <c r="A33353" t="s">
        <v>4</v>
      </c>
      <c r="B33353" s="4" t="s">
        <v>5</v>
      </c>
    </row>
    <row r="33354" spans="1:62">
      <c r="A33354" t="n">
        <v>282360</v>
      </c>
      <c r="B33354" s="5" t="n">
        <v>1</v>
      </c>
    </row>
    <row r="33355" spans="1:62" s="3" customFormat="1" customHeight="0">
      <c r="A33355" s="3" t="s">
        <v>2</v>
      </c>
      <c r="B33355" s="3" t="s">
        <v>1650</v>
      </c>
    </row>
    <row r="33356" spans="1:62">
      <c r="A33356" t="s">
        <v>4</v>
      </c>
      <c r="B33356" s="4" t="s">
        <v>5</v>
      </c>
      <c r="C33356" s="4" t="s">
        <v>7</v>
      </c>
      <c r="D33356" s="4" t="s">
        <v>7</v>
      </c>
      <c r="E33356" s="4" t="s">
        <v>14</v>
      </c>
      <c r="F33356" s="4" t="s">
        <v>9</v>
      </c>
      <c r="G33356" s="4" t="s">
        <v>1636</v>
      </c>
      <c r="H33356" s="4" t="s">
        <v>7</v>
      </c>
      <c r="I33356" s="4" t="s">
        <v>7</v>
      </c>
      <c r="J33356" s="4" t="s">
        <v>14</v>
      </c>
      <c r="K33356" s="4" t="s">
        <v>9</v>
      </c>
      <c r="L33356" s="4" t="s">
        <v>1636</v>
      </c>
    </row>
    <row r="33357" spans="1:62">
      <c r="A33357" t="n">
        <v>282368</v>
      </c>
      <c r="B33357" s="109" t="n">
        <v>257</v>
      </c>
      <c r="C33357" s="7" t="n">
        <v>4</v>
      </c>
      <c r="D33357" s="7" t="n">
        <v>65533</v>
      </c>
      <c r="E33357" s="7" t="n">
        <v>12105</v>
      </c>
      <c r="F33357" s="7" t="s">
        <v>15</v>
      </c>
      <c r="G33357" s="7" t="n">
        <f t="normal" ca="1">32-LENB(INDIRECT(ADDRESS(33357,6)))</f>
        <v>0</v>
      </c>
      <c r="H33357" s="7" t="n">
        <v>0</v>
      </c>
      <c r="I33357" s="7" t="n">
        <v>65533</v>
      </c>
      <c r="J33357" s="7" t="n">
        <v>0</v>
      </c>
      <c r="K33357" s="7" t="s">
        <v>15</v>
      </c>
      <c r="L33357" s="7" t="n">
        <f t="normal" ca="1">32-LENB(INDIRECT(ADDRESS(33357,11)))</f>
        <v>0</v>
      </c>
    </row>
    <row r="33358" spans="1:62">
      <c r="A33358" t="s">
        <v>4</v>
      </c>
      <c r="B33358" s="4" t="s">
        <v>5</v>
      </c>
    </row>
    <row r="33359" spans="1:62">
      <c r="A33359" t="n">
        <v>282448</v>
      </c>
      <c r="B33359" s="5" t="n">
        <v>1</v>
      </c>
    </row>
    <row r="33360" spans="1:62" s="3" customFormat="1" customHeight="0">
      <c r="A33360" s="3" t="s">
        <v>2</v>
      </c>
      <c r="B33360" s="3" t="s">
        <v>1651</v>
      </c>
    </row>
    <row r="33361" spans="1:32">
      <c r="A33361" t="s">
        <v>4</v>
      </c>
      <c r="B33361" s="4" t="s">
        <v>5</v>
      </c>
      <c r="C33361" s="4" t="s">
        <v>7</v>
      </c>
      <c r="D33361" s="4" t="s">
        <v>7</v>
      </c>
      <c r="E33361" s="4" t="s">
        <v>14</v>
      </c>
      <c r="F33361" s="4" t="s">
        <v>9</v>
      </c>
      <c r="G33361" s="4" t="s">
        <v>1636</v>
      </c>
      <c r="H33361" s="4" t="s">
        <v>7</v>
      </c>
      <c r="I33361" s="4" t="s">
        <v>7</v>
      </c>
      <c r="J33361" s="4" t="s">
        <v>14</v>
      </c>
      <c r="K33361" s="4" t="s">
        <v>9</v>
      </c>
      <c r="L33361" s="4" t="s">
        <v>1636</v>
      </c>
    </row>
    <row r="33362" spans="1:32">
      <c r="A33362" t="n">
        <v>282464</v>
      </c>
      <c r="B33362" s="109" t="n">
        <v>257</v>
      </c>
      <c r="C33362" s="7" t="n">
        <v>4</v>
      </c>
      <c r="D33362" s="7" t="n">
        <v>65533</v>
      </c>
      <c r="E33362" s="7" t="n">
        <v>2003</v>
      </c>
      <c r="F33362" s="7" t="s">
        <v>15</v>
      </c>
      <c r="G33362" s="7" t="n">
        <f t="normal" ca="1">32-LENB(INDIRECT(ADDRESS(33362,6)))</f>
        <v>0</v>
      </c>
      <c r="H33362" s="7" t="n">
        <v>0</v>
      </c>
      <c r="I33362" s="7" t="n">
        <v>65533</v>
      </c>
      <c r="J33362" s="7" t="n">
        <v>0</v>
      </c>
      <c r="K33362" s="7" t="s">
        <v>15</v>
      </c>
      <c r="L33362" s="7" t="n">
        <f t="normal" ca="1">32-LENB(INDIRECT(ADDRESS(33362,11)))</f>
        <v>0</v>
      </c>
    </row>
    <row r="33363" spans="1:32">
      <c r="A33363" t="s">
        <v>4</v>
      </c>
      <c r="B33363" s="4" t="s">
        <v>5</v>
      </c>
    </row>
    <row r="33364" spans="1:32">
      <c r="A33364" t="n">
        <v>282544</v>
      </c>
      <c r="B33364" s="5" t="n">
        <v>1</v>
      </c>
    </row>
    <row r="33365" spans="1:32" s="3" customFormat="1" customHeight="0">
      <c r="A33365" s="3" t="s">
        <v>2</v>
      </c>
      <c r="B33365" s="3" t="s">
        <v>1652</v>
      </c>
    </row>
    <row r="33366" spans="1:32">
      <c r="A33366" t="s">
        <v>4</v>
      </c>
      <c r="B33366" s="4" t="s">
        <v>5</v>
      </c>
      <c r="C33366" s="4" t="s">
        <v>7</v>
      </c>
      <c r="D33366" s="4" t="s">
        <v>7</v>
      </c>
      <c r="E33366" s="4" t="s">
        <v>14</v>
      </c>
      <c r="F33366" s="4" t="s">
        <v>9</v>
      </c>
      <c r="G33366" s="4" t="s">
        <v>1636</v>
      </c>
      <c r="H33366" s="4" t="s">
        <v>7</v>
      </c>
      <c r="I33366" s="4" t="s">
        <v>7</v>
      </c>
      <c r="J33366" s="4" t="s">
        <v>14</v>
      </c>
      <c r="K33366" s="4" t="s">
        <v>9</v>
      </c>
      <c r="L33366" s="4" t="s">
        <v>1636</v>
      </c>
      <c r="M33366" s="4" t="s">
        <v>7</v>
      </c>
      <c r="N33366" s="4" t="s">
        <v>7</v>
      </c>
      <c r="O33366" s="4" t="s">
        <v>14</v>
      </c>
      <c r="P33366" s="4" t="s">
        <v>9</v>
      </c>
      <c r="Q33366" s="4" t="s">
        <v>1636</v>
      </c>
    </row>
    <row r="33367" spans="1:32">
      <c r="A33367" t="n">
        <v>282560</v>
      </c>
      <c r="B33367" s="109" t="n">
        <v>257</v>
      </c>
      <c r="C33367" s="7" t="n">
        <v>4</v>
      </c>
      <c r="D33367" s="7" t="n">
        <v>65533</v>
      </c>
      <c r="E33367" s="7" t="n">
        <v>4537</v>
      </c>
      <c r="F33367" s="7" t="s">
        <v>15</v>
      </c>
      <c r="G33367" s="7" t="n">
        <f t="normal" ca="1">32-LENB(INDIRECT(ADDRESS(33367,6)))</f>
        <v>0</v>
      </c>
      <c r="H33367" s="7" t="n">
        <v>4</v>
      </c>
      <c r="I33367" s="7" t="n">
        <v>65533</v>
      </c>
      <c r="J33367" s="7" t="n">
        <v>12105</v>
      </c>
      <c r="K33367" s="7" t="s">
        <v>15</v>
      </c>
      <c r="L33367" s="7" t="n">
        <f t="normal" ca="1">32-LENB(INDIRECT(ADDRESS(33367,11)))</f>
        <v>0</v>
      </c>
      <c r="M33367" s="7" t="n">
        <v>0</v>
      </c>
      <c r="N33367" s="7" t="n">
        <v>65533</v>
      </c>
      <c r="O33367" s="7" t="n">
        <v>0</v>
      </c>
      <c r="P33367" s="7" t="s">
        <v>15</v>
      </c>
      <c r="Q33367" s="7" t="n">
        <f t="normal" ca="1">32-LENB(INDIRECT(ADDRESS(33367,16)))</f>
        <v>0</v>
      </c>
    </row>
    <row r="33368" spans="1:32">
      <c r="A33368" t="s">
        <v>4</v>
      </c>
      <c r="B33368" s="4" t="s">
        <v>5</v>
      </c>
    </row>
    <row r="33369" spans="1:32">
      <c r="A33369" t="n">
        <v>282680</v>
      </c>
      <c r="B33369" s="5" t="n">
        <v>1</v>
      </c>
    </row>
    <row r="33370" spans="1:32" s="3" customFormat="1" customHeight="0">
      <c r="A33370" s="3" t="s">
        <v>2</v>
      </c>
      <c r="B33370" s="3" t="s">
        <v>1653</v>
      </c>
    </row>
    <row r="33371" spans="1:32">
      <c r="A33371" t="s">
        <v>4</v>
      </c>
      <c r="B33371" s="4" t="s">
        <v>5</v>
      </c>
      <c r="C33371" s="4" t="s">
        <v>7</v>
      </c>
      <c r="D33371" s="4" t="s">
        <v>7</v>
      </c>
      <c r="E33371" s="4" t="s">
        <v>14</v>
      </c>
      <c r="F33371" s="4" t="s">
        <v>9</v>
      </c>
      <c r="G33371" s="4" t="s">
        <v>1636</v>
      </c>
      <c r="H33371" s="4" t="s">
        <v>7</v>
      </c>
      <c r="I33371" s="4" t="s">
        <v>7</v>
      </c>
      <c r="J33371" s="4" t="s">
        <v>14</v>
      </c>
      <c r="K33371" s="4" t="s">
        <v>9</v>
      </c>
      <c r="L33371" s="4" t="s">
        <v>1636</v>
      </c>
      <c r="M33371" s="4" t="s">
        <v>7</v>
      </c>
      <c r="N33371" s="4" t="s">
        <v>7</v>
      </c>
      <c r="O33371" s="4" t="s">
        <v>14</v>
      </c>
      <c r="P33371" s="4" t="s">
        <v>9</v>
      </c>
      <c r="Q33371" s="4" t="s">
        <v>1636</v>
      </c>
      <c r="R33371" s="4" t="s">
        <v>7</v>
      </c>
      <c r="S33371" s="4" t="s">
        <v>7</v>
      </c>
      <c r="T33371" s="4" t="s">
        <v>14</v>
      </c>
      <c r="U33371" s="4" t="s">
        <v>9</v>
      </c>
      <c r="V33371" s="4" t="s">
        <v>1636</v>
      </c>
      <c r="W33371" s="4" t="s">
        <v>7</v>
      </c>
      <c r="X33371" s="4" t="s">
        <v>7</v>
      </c>
      <c r="Y33371" s="4" t="s">
        <v>14</v>
      </c>
      <c r="Z33371" s="4" t="s">
        <v>9</v>
      </c>
      <c r="AA33371" s="4" t="s">
        <v>1636</v>
      </c>
      <c r="AB33371" s="4" t="s">
        <v>7</v>
      </c>
      <c r="AC33371" s="4" t="s">
        <v>7</v>
      </c>
      <c r="AD33371" s="4" t="s">
        <v>14</v>
      </c>
      <c r="AE33371" s="4" t="s">
        <v>9</v>
      </c>
      <c r="AF33371" s="4" t="s">
        <v>1636</v>
      </c>
      <c r="AG33371" s="4" t="s">
        <v>7</v>
      </c>
      <c r="AH33371" s="4" t="s">
        <v>7</v>
      </c>
      <c r="AI33371" s="4" t="s">
        <v>14</v>
      </c>
      <c r="AJ33371" s="4" t="s">
        <v>9</v>
      </c>
      <c r="AK33371" s="4" t="s">
        <v>1636</v>
      </c>
      <c r="AL33371" s="4" t="s">
        <v>7</v>
      </c>
      <c r="AM33371" s="4" t="s">
        <v>7</v>
      </c>
      <c r="AN33371" s="4" t="s">
        <v>14</v>
      </c>
      <c r="AO33371" s="4" t="s">
        <v>9</v>
      </c>
      <c r="AP33371" s="4" t="s">
        <v>1636</v>
      </c>
      <c r="AQ33371" s="4" t="s">
        <v>7</v>
      </c>
      <c r="AR33371" s="4" t="s">
        <v>7</v>
      </c>
      <c r="AS33371" s="4" t="s">
        <v>14</v>
      </c>
      <c r="AT33371" s="4" t="s">
        <v>9</v>
      </c>
      <c r="AU33371" s="4" t="s">
        <v>1636</v>
      </c>
      <c r="AV33371" s="4" t="s">
        <v>7</v>
      </c>
      <c r="AW33371" s="4" t="s">
        <v>7</v>
      </c>
      <c r="AX33371" s="4" t="s">
        <v>14</v>
      </c>
      <c r="AY33371" s="4" t="s">
        <v>9</v>
      </c>
      <c r="AZ33371" s="4" t="s">
        <v>1636</v>
      </c>
      <c r="BA33371" s="4" t="s">
        <v>7</v>
      </c>
      <c r="BB33371" s="4" t="s">
        <v>7</v>
      </c>
      <c r="BC33371" s="4" t="s">
        <v>14</v>
      </c>
      <c r="BD33371" s="4" t="s">
        <v>9</v>
      </c>
      <c r="BE33371" s="4" t="s">
        <v>1636</v>
      </c>
      <c r="BF33371" s="4" t="s">
        <v>7</v>
      </c>
      <c r="BG33371" s="4" t="s">
        <v>7</v>
      </c>
      <c r="BH33371" s="4" t="s">
        <v>14</v>
      </c>
      <c r="BI33371" s="4" t="s">
        <v>9</v>
      </c>
      <c r="BJ33371" s="4" t="s">
        <v>1636</v>
      </c>
      <c r="BK33371" s="4" t="s">
        <v>7</v>
      </c>
      <c r="BL33371" s="4" t="s">
        <v>7</v>
      </c>
      <c r="BM33371" s="4" t="s">
        <v>14</v>
      </c>
      <c r="BN33371" s="4" t="s">
        <v>9</v>
      </c>
      <c r="BO33371" s="4" t="s">
        <v>1636</v>
      </c>
      <c r="BP33371" s="4" t="s">
        <v>7</v>
      </c>
      <c r="BQ33371" s="4" t="s">
        <v>7</v>
      </c>
      <c r="BR33371" s="4" t="s">
        <v>14</v>
      </c>
      <c r="BS33371" s="4" t="s">
        <v>9</v>
      </c>
      <c r="BT33371" s="4" t="s">
        <v>1636</v>
      </c>
      <c r="BU33371" s="4" t="s">
        <v>7</v>
      </c>
      <c r="BV33371" s="4" t="s">
        <v>7</v>
      </c>
      <c r="BW33371" s="4" t="s">
        <v>14</v>
      </c>
      <c r="BX33371" s="4" t="s">
        <v>9</v>
      </c>
      <c r="BY33371" s="4" t="s">
        <v>1636</v>
      </c>
      <c r="BZ33371" s="4" t="s">
        <v>7</v>
      </c>
      <c r="CA33371" s="4" t="s">
        <v>7</v>
      </c>
      <c r="CB33371" s="4" t="s">
        <v>14</v>
      </c>
      <c r="CC33371" s="4" t="s">
        <v>9</v>
      </c>
      <c r="CD33371" s="4" t="s">
        <v>1636</v>
      </c>
      <c r="CE33371" s="4" t="s">
        <v>7</v>
      </c>
      <c r="CF33371" s="4" t="s">
        <v>7</v>
      </c>
      <c r="CG33371" s="4" t="s">
        <v>14</v>
      </c>
      <c r="CH33371" s="4" t="s">
        <v>9</v>
      </c>
      <c r="CI33371" s="4" t="s">
        <v>1636</v>
      </c>
      <c r="CJ33371" s="4" t="s">
        <v>7</v>
      </c>
      <c r="CK33371" s="4" t="s">
        <v>7</v>
      </c>
      <c r="CL33371" s="4" t="s">
        <v>14</v>
      </c>
      <c r="CM33371" s="4" t="s">
        <v>9</v>
      </c>
      <c r="CN33371" s="4" t="s">
        <v>1636</v>
      </c>
      <c r="CO33371" s="4" t="s">
        <v>7</v>
      </c>
      <c r="CP33371" s="4" t="s">
        <v>7</v>
      </c>
      <c r="CQ33371" s="4" t="s">
        <v>14</v>
      </c>
      <c r="CR33371" s="4" t="s">
        <v>9</v>
      </c>
      <c r="CS33371" s="4" t="s">
        <v>1636</v>
      </c>
      <c r="CT33371" s="4" t="s">
        <v>7</v>
      </c>
      <c r="CU33371" s="4" t="s">
        <v>7</v>
      </c>
      <c r="CV33371" s="4" t="s">
        <v>14</v>
      </c>
      <c r="CW33371" s="4" t="s">
        <v>9</v>
      </c>
      <c r="CX33371" s="4" t="s">
        <v>1636</v>
      </c>
      <c r="CY33371" s="4" t="s">
        <v>7</v>
      </c>
      <c r="CZ33371" s="4" t="s">
        <v>7</v>
      </c>
      <c r="DA33371" s="4" t="s">
        <v>14</v>
      </c>
      <c r="DB33371" s="4" t="s">
        <v>9</v>
      </c>
      <c r="DC33371" s="4" t="s">
        <v>1636</v>
      </c>
      <c r="DD33371" s="4" t="s">
        <v>7</v>
      </c>
      <c r="DE33371" s="4" t="s">
        <v>7</v>
      </c>
      <c r="DF33371" s="4" t="s">
        <v>14</v>
      </c>
      <c r="DG33371" s="4" t="s">
        <v>9</v>
      </c>
      <c r="DH33371" s="4" t="s">
        <v>1636</v>
      </c>
      <c r="DI33371" s="4" t="s">
        <v>7</v>
      </c>
      <c r="DJ33371" s="4" t="s">
        <v>7</v>
      </c>
      <c r="DK33371" s="4" t="s">
        <v>14</v>
      </c>
      <c r="DL33371" s="4" t="s">
        <v>9</v>
      </c>
      <c r="DM33371" s="4" t="s">
        <v>1636</v>
      </c>
      <c r="DN33371" s="4" t="s">
        <v>7</v>
      </c>
      <c r="DO33371" s="4" t="s">
        <v>7</v>
      </c>
      <c r="DP33371" s="4" t="s">
        <v>14</v>
      </c>
      <c r="DQ33371" s="4" t="s">
        <v>9</v>
      </c>
      <c r="DR33371" s="4" t="s">
        <v>1636</v>
      </c>
      <c r="DS33371" s="4" t="s">
        <v>7</v>
      </c>
      <c r="DT33371" s="4" t="s">
        <v>7</v>
      </c>
      <c r="DU33371" s="4" t="s">
        <v>14</v>
      </c>
      <c r="DV33371" s="4" t="s">
        <v>9</v>
      </c>
      <c r="DW33371" s="4" t="s">
        <v>1636</v>
      </c>
      <c r="DX33371" s="4" t="s">
        <v>7</v>
      </c>
      <c r="DY33371" s="4" t="s">
        <v>7</v>
      </c>
      <c r="DZ33371" s="4" t="s">
        <v>14</v>
      </c>
      <c r="EA33371" s="4" t="s">
        <v>9</v>
      </c>
      <c r="EB33371" s="4" t="s">
        <v>1636</v>
      </c>
      <c r="EC33371" s="4" t="s">
        <v>7</v>
      </c>
      <c r="ED33371" s="4" t="s">
        <v>7</v>
      </c>
      <c r="EE33371" s="4" t="s">
        <v>14</v>
      </c>
      <c r="EF33371" s="4" t="s">
        <v>9</v>
      </c>
      <c r="EG33371" s="4" t="s">
        <v>1636</v>
      </c>
      <c r="EH33371" s="4" t="s">
        <v>7</v>
      </c>
      <c r="EI33371" s="4" t="s">
        <v>7</v>
      </c>
      <c r="EJ33371" s="4" t="s">
        <v>14</v>
      </c>
      <c r="EK33371" s="4" t="s">
        <v>9</v>
      </c>
      <c r="EL33371" s="4" t="s">
        <v>1636</v>
      </c>
      <c r="EM33371" s="4" t="s">
        <v>7</v>
      </c>
      <c r="EN33371" s="4" t="s">
        <v>7</v>
      </c>
      <c r="EO33371" s="4" t="s">
        <v>14</v>
      </c>
      <c r="EP33371" s="4" t="s">
        <v>9</v>
      </c>
      <c r="EQ33371" s="4" t="s">
        <v>1636</v>
      </c>
      <c r="ER33371" s="4" t="s">
        <v>7</v>
      </c>
      <c r="ES33371" s="4" t="s">
        <v>7</v>
      </c>
      <c r="ET33371" s="4" t="s">
        <v>14</v>
      </c>
      <c r="EU33371" s="4" t="s">
        <v>9</v>
      </c>
      <c r="EV33371" s="4" t="s">
        <v>1636</v>
      </c>
      <c r="EW33371" s="4" t="s">
        <v>7</v>
      </c>
      <c r="EX33371" s="4" t="s">
        <v>7</v>
      </c>
      <c r="EY33371" s="4" t="s">
        <v>14</v>
      </c>
      <c r="EZ33371" s="4" t="s">
        <v>9</v>
      </c>
      <c r="FA33371" s="4" t="s">
        <v>1636</v>
      </c>
      <c r="FB33371" s="4" t="s">
        <v>7</v>
      </c>
      <c r="FC33371" s="4" t="s">
        <v>7</v>
      </c>
      <c r="FD33371" s="4" t="s">
        <v>14</v>
      </c>
      <c r="FE33371" s="4" t="s">
        <v>9</v>
      </c>
      <c r="FF33371" s="4" t="s">
        <v>1636</v>
      </c>
      <c r="FG33371" s="4" t="s">
        <v>7</v>
      </c>
      <c r="FH33371" s="4" t="s">
        <v>7</v>
      </c>
      <c r="FI33371" s="4" t="s">
        <v>14</v>
      </c>
      <c r="FJ33371" s="4" t="s">
        <v>9</v>
      </c>
      <c r="FK33371" s="4" t="s">
        <v>1636</v>
      </c>
      <c r="FL33371" s="4" t="s">
        <v>7</v>
      </c>
      <c r="FM33371" s="4" t="s">
        <v>7</v>
      </c>
      <c r="FN33371" s="4" t="s">
        <v>14</v>
      </c>
      <c r="FO33371" s="4" t="s">
        <v>9</v>
      </c>
      <c r="FP33371" s="4" t="s">
        <v>1636</v>
      </c>
      <c r="FQ33371" s="4" t="s">
        <v>7</v>
      </c>
      <c r="FR33371" s="4" t="s">
        <v>7</v>
      </c>
      <c r="FS33371" s="4" t="s">
        <v>14</v>
      </c>
      <c r="FT33371" s="4" t="s">
        <v>9</v>
      </c>
      <c r="FU33371" s="4" t="s">
        <v>1636</v>
      </c>
      <c r="FV33371" s="4" t="s">
        <v>7</v>
      </c>
      <c r="FW33371" s="4" t="s">
        <v>7</v>
      </c>
      <c r="FX33371" s="4" t="s">
        <v>14</v>
      </c>
      <c r="FY33371" s="4" t="s">
        <v>9</v>
      </c>
      <c r="FZ33371" s="4" t="s">
        <v>1636</v>
      </c>
      <c r="GA33371" s="4" t="s">
        <v>7</v>
      </c>
      <c r="GB33371" s="4" t="s">
        <v>7</v>
      </c>
      <c r="GC33371" s="4" t="s">
        <v>14</v>
      </c>
      <c r="GD33371" s="4" t="s">
        <v>9</v>
      </c>
      <c r="GE33371" s="4" t="s">
        <v>1636</v>
      </c>
      <c r="GF33371" s="4" t="s">
        <v>7</v>
      </c>
      <c r="GG33371" s="4" t="s">
        <v>7</v>
      </c>
      <c r="GH33371" s="4" t="s">
        <v>14</v>
      </c>
      <c r="GI33371" s="4" t="s">
        <v>9</v>
      </c>
      <c r="GJ33371" s="4" t="s">
        <v>1636</v>
      </c>
      <c r="GK33371" s="4" t="s">
        <v>7</v>
      </c>
      <c r="GL33371" s="4" t="s">
        <v>7</v>
      </c>
      <c r="GM33371" s="4" t="s">
        <v>14</v>
      </c>
      <c r="GN33371" s="4" t="s">
        <v>9</v>
      </c>
      <c r="GO33371" s="4" t="s">
        <v>1636</v>
      </c>
      <c r="GP33371" s="4" t="s">
        <v>7</v>
      </c>
      <c r="GQ33371" s="4" t="s">
        <v>7</v>
      </c>
      <c r="GR33371" s="4" t="s">
        <v>14</v>
      </c>
      <c r="GS33371" s="4" t="s">
        <v>9</v>
      </c>
      <c r="GT33371" s="4" t="s">
        <v>1636</v>
      </c>
      <c r="GU33371" s="4" t="s">
        <v>7</v>
      </c>
      <c r="GV33371" s="4" t="s">
        <v>7</v>
      </c>
      <c r="GW33371" s="4" t="s">
        <v>14</v>
      </c>
      <c r="GX33371" s="4" t="s">
        <v>9</v>
      </c>
      <c r="GY33371" s="4" t="s">
        <v>1636</v>
      </c>
      <c r="GZ33371" s="4" t="s">
        <v>7</v>
      </c>
      <c r="HA33371" s="4" t="s">
        <v>7</v>
      </c>
      <c r="HB33371" s="4" t="s">
        <v>14</v>
      </c>
      <c r="HC33371" s="4" t="s">
        <v>9</v>
      </c>
      <c r="HD33371" s="4" t="s">
        <v>1636</v>
      </c>
      <c r="HE33371" s="4" t="s">
        <v>7</v>
      </c>
      <c r="HF33371" s="4" t="s">
        <v>7</v>
      </c>
      <c r="HG33371" s="4" t="s">
        <v>14</v>
      </c>
      <c r="HH33371" s="4" t="s">
        <v>9</v>
      </c>
      <c r="HI33371" s="4" t="s">
        <v>1636</v>
      </c>
      <c r="HJ33371" s="4" t="s">
        <v>7</v>
      </c>
      <c r="HK33371" s="4" t="s">
        <v>7</v>
      </c>
      <c r="HL33371" s="4" t="s">
        <v>14</v>
      </c>
      <c r="HM33371" s="4" t="s">
        <v>9</v>
      </c>
      <c r="HN33371" s="4" t="s">
        <v>1636</v>
      </c>
      <c r="HO33371" s="4" t="s">
        <v>7</v>
      </c>
      <c r="HP33371" s="4" t="s">
        <v>7</v>
      </c>
      <c r="HQ33371" s="4" t="s">
        <v>14</v>
      </c>
      <c r="HR33371" s="4" t="s">
        <v>9</v>
      </c>
      <c r="HS33371" s="4" t="s">
        <v>1636</v>
      </c>
      <c r="HT33371" s="4" t="s">
        <v>7</v>
      </c>
      <c r="HU33371" s="4" t="s">
        <v>7</v>
      </c>
      <c r="HV33371" s="4" t="s">
        <v>14</v>
      </c>
      <c r="HW33371" s="4" t="s">
        <v>9</v>
      </c>
      <c r="HX33371" s="4" t="s">
        <v>1636</v>
      </c>
      <c r="HY33371" s="4" t="s">
        <v>7</v>
      </c>
      <c r="HZ33371" s="4" t="s">
        <v>7</v>
      </c>
      <c r="IA33371" s="4" t="s">
        <v>14</v>
      </c>
      <c r="IB33371" s="4" t="s">
        <v>9</v>
      </c>
      <c r="IC33371" s="4" t="s">
        <v>1636</v>
      </c>
      <c r="ID33371" s="4" t="s">
        <v>7</v>
      </c>
      <c r="IE33371" s="4" t="s">
        <v>7</v>
      </c>
      <c r="IF33371" s="4" t="s">
        <v>14</v>
      </c>
      <c r="IG33371" s="4" t="s">
        <v>9</v>
      </c>
      <c r="IH33371" s="4" t="s">
        <v>1636</v>
      </c>
      <c r="II33371" s="4" t="s">
        <v>7</v>
      </c>
      <c r="IJ33371" s="4" t="s">
        <v>7</v>
      </c>
      <c r="IK33371" s="4" t="s">
        <v>14</v>
      </c>
      <c r="IL33371" s="4" t="s">
        <v>9</v>
      </c>
      <c r="IM33371" s="4" t="s">
        <v>1636</v>
      </c>
      <c r="IN33371" s="4" t="s">
        <v>7</v>
      </c>
      <c r="IO33371" s="4" t="s">
        <v>7</v>
      </c>
      <c r="IP33371" s="4" t="s">
        <v>14</v>
      </c>
      <c r="IQ33371" s="4" t="s">
        <v>9</v>
      </c>
      <c r="IR33371" s="4" t="s">
        <v>1636</v>
      </c>
      <c r="IS33371" s="4" t="s">
        <v>7</v>
      </c>
      <c r="IT33371" s="4" t="s">
        <v>7</v>
      </c>
      <c r="IU33371" s="4" t="s">
        <v>14</v>
      </c>
      <c r="IV33371" s="4" t="s">
        <v>9</v>
      </c>
      <c r="IW33371" s="4" t="s">
        <v>1636</v>
      </c>
      <c r="IX33371" s="4" t="s">
        <v>7</v>
      </c>
      <c r="IY33371" s="4" t="s">
        <v>7</v>
      </c>
      <c r="IZ33371" s="4" t="s">
        <v>14</v>
      </c>
      <c r="JA33371" s="4" t="s">
        <v>9</v>
      </c>
      <c r="JB33371" s="4" t="s">
        <v>1636</v>
      </c>
      <c r="JC33371" s="4" t="s">
        <v>7</v>
      </c>
      <c r="JD33371" s="4" t="s">
        <v>7</v>
      </c>
      <c r="JE33371" s="4" t="s">
        <v>14</v>
      </c>
      <c r="JF33371" s="4" t="s">
        <v>9</v>
      </c>
      <c r="JG33371" s="4" t="s">
        <v>1636</v>
      </c>
      <c r="JH33371" s="4" t="s">
        <v>7</v>
      </c>
      <c r="JI33371" s="4" t="s">
        <v>7</v>
      </c>
      <c r="JJ33371" s="4" t="s">
        <v>14</v>
      </c>
      <c r="JK33371" s="4" t="s">
        <v>9</v>
      </c>
      <c r="JL33371" s="4" t="s">
        <v>1636</v>
      </c>
      <c r="JM33371" s="4" t="s">
        <v>7</v>
      </c>
      <c r="JN33371" s="4" t="s">
        <v>7</v>
      </c>
      <c r="JO33371" s="4" t="s">
        <v>14</v>
      </c>
      <c r="JP33371" s="4" t="s">
        <v>9</v>
      </c>
      <c r="JQ33371" s="4" t="s">
        <v>1636</v>
      </c>
      <c r="JR33371" s="4" t="s">
        <v>7</v>
      </c>
      <c r="JS33371" s="4" t="s">
        <v>7</v>
      </c>
      <c r="JT33371" s="4" t="s">
        <v>14</v>
      </c>
      <c r="JU33371" s="4" t="s">
        <v>9</v>
      </c>
      <c r="JV33371" s="4" t="s">
        <v>1636</v>
      </c>
      <c r="JW33371" s="4" t="s">
        <v>7</v>
      </c>
      <c r="JX33371" s="4" t="s">
        <v>7</v>
      </c>
      <c r="JY33371" s="4" t="s">
        <v>14</v>
      </c>
      <c r="JZ33371" s="4" t="s">
        <v>9</v>
      </c>
      <c r="KA33371" s="4" t="s">
        <v>1636</v>
      </c>
      <c r="KB33371" s="4" t="s">
        <v>7</v>
      </c>
      <c r="KC33371" s="4" t="s">
        <v>7</v>
      </c>
      <c r="KD33371" s="4" t="s">
        <v>14</v>
      </c>
      <c r="KE33371" s="4" t="s">
        <v>9</v>
      </c>
      <c r="KF33371" s="4" t="s">
        <v>1636</v>
      </c>
      <c r="KG33371" s="4" t="s">
        <v>7</v>
      </c>
      <c r="KH33371" s="4" t="s">
        <v>7</v>
      </c>
      <c r="KI33371" s="4" t="s">
        <v>14</v>
      </c>
      <c r="KJ33371" s="4" t="s">
        <v>9</v>
      </c>
      <c r="KK33371" s="4" t="s">
        <v>1636</v>
      </c>
      <c r="KL33371" s="4" t="s">
        <v>7</v>
      </c>
      <c r="KM33371" s="4" t="s">
        <v>7</v>
      </c>
      <c r="KN33371" s="4" t="s">
        <v>14</v>
      </c>
      <c r="KO33371" s="4" t="s">
        <v>9</v>
      </c>
      <c r="KP33371" s="4" t="s">
        <v>1636</v>
      </c>
      <c r="KQ33371" s="4" t="s">
        <v>7</v>
      </c>
      <c r="KR33371" s="4" t="s">
        <v>7</v>
      </c>
      <c r="KS33371" s="4" t="s">
        <v>14</v>
      </c>
      <c r="KT33371" s="4" t="s">
        <v>9</v>
      </c>
      <c r="KU33371" s="4" t="s">
        <v>1636</v>
      </c>
      <c r="KV33371" s="4" t="s">
        <v>7</v>
      </c>
      <c r="KW33371" s="4" t="s">
        <v>7</v>
      </c>
      <c r="KX33371" s="4" t="s">
        <v>14</v>
      </c>
      <c r="KY33371" s="4" t="s">
        <v>9</v>
      </c>
      <c r="KZ33371" s="4" t="s">
        <v>1636</v>
      </c>
      <c r="LA33371" s="4" t="s">
        <v>7</v>
      </c>
      <c r="LB33371" s="4" t="s">
        <v>7</v>
      </c>
      <c r="LC33371" s="4" t="s">
        <v>14</v>
      </c>
      <c r="LD33371" s="4" t="s">
        <v>9</v>
      </c>
      <c r="LE33371" s="4" t="s">
        <v>1636</v>
      </c>
      <c r="LF33371" s="4" t="s">
        <v>7</v>
      </c>
      <c r="LG33371" s="4" t="s">
        <v>7</v>
      </c>
      <c r="LH33371" s="4" t="s">
        <v>14</v>
      </c>
      <c r="LI33371" s="4" t="s">
        <v>9</v>
      </c>
      <c r="LJ33371" s="4" t="s">
        <v>1636</v>
      </c>
      <c r="LK33371" s="4" t="s">
        <v>7</v>
      </c>
      <c r="LL33371" s="4" t="s">
        <v>7</v>
      </c>
      <c r="LM33371" s="4" t="s">
        <v>14</v>
      </c>
      <c r="LN33371" s="4" t="s">
        <v>9</v>
      </c>
      <c r="LO33371" s="4" t="s">
        <v>1636</v>
      </c>
      <c r="LP33371" s="4" t="s">
        <v>7</v>
      </c>
      <c r="LQ33371" s="4" t="s">
        <v>7</v>
      </c>
      <c r="LR33371" s="4" t="s">
        <v>14</v>
      </c>
      <c r="LS33371" s="4" t="s">
        <v>9</v>
      </c>
      <c r="LT33371" s="4" t="s">
        <v>1636</v>
      </c>
      <c r="LU33371" s="4" t="s">
        <v>7</v>
      </c>
      <c r="LV33371" s="4" t="s">
        <v>7</v>
      </c>
      <c r="LW33371" s="4" t="s">
        <v>14</v>
      </c>
      <c r="LX33371" s="4" t="s">
        <v>9</v>
      </c>
      <c r="LY33371" s="4" t="s">
        <v>1636</v>
      </c>
      <c r="LZ33371" s="4" t="s">
        <v>7</v>
      </c>
      <c r="MA33371" s="4" t="s">
        <v>7</v>
      </c>
      <c r="MB33371" s="4" t="s">
        <v>14</v>
      </c>
      <c r="MC33371" s="4" t="s">
        <v>9</v>
      </c>
      <c r="MD33371" s="4" t="s">
        <v>1636</v>
      </c>
    </row>
    <row r="33372" spans="1:32">
      <c r="A33372" t="n">
        <v>282688</v>
      </c>
      <c r="B33372" s="109" t="n">
        <v>257</v>
      </c>
      <c r="C33372" s="7" t="n">
        <v>1</v>
      </c>
      <c r="D33372" s="7" t="n">
        <v>65533</v>
      </c>
      <c r="E33372" s="7" t="n">
        <v>11</v>
      </c>
      <c r="F33372" s="7" t="s">
        <v>34</v>
      </c>
      <c r="G33372" s="7" t="n">
        <f t="normal" ca="1">32-LENB(INDIRECT(ADDRESS(33372,6)))</f>
        <v>0</v>
      </c>
      <c r="H33372" s="7" t="n">
        <v>7</v>
      </c>
      <c r="I33372" s="7" t="n">
        <v>65533</v>
      </c>
      <c r="J33372" s="7" t="n">
        <v>12300</v>
      </c>
      <c r="K33372" s="7" t="s">
        <v>15</v>
      </c>
      <c r="L33372" s="7" t="n">
        <f t="normal" ca="1">32-LENB(INDIRECT(ADDRESS(33372,11)))</f>
        <v>0</v>
      </c>
      <c r="M33372" s="7" t="n">
        <v>7</v>
      </c>
      <c r="N33372" s="7" t="n">
        <v>65533</v>
      </c>
      <c r="O33372" s="7" t="n">
        <v>62633</v>
      </c>
      <c r="P33372" s="7" t="s">
        <v>15</v>
      </c>
      <c r="Q33372" s="7" t="n">
        <f t="normal" ca="1">32-LENB(INDIRECT(ADDRESS(33372,16)))</f>
        <v>0</v>
      </c>
      <c r="R33372" s="7" t="n">
        <v>7</v>
      </c>
      <c r="S33372" s="7" t="n">
        <v>65533</v>
      </c>
      <c r="T33372" s="7" t="n">
        <v>62634</v>
      </c>
      <c r="U33372" s="7" t="s">
        <v>15</v>
      </c>
      <c r="V33372" s="7" t="n">
        <f t="normal" ca="1">32-LENB(INDIRECT(ADDRESS(33372,21)))</f>
        <v>0</v>
      </c>
      <c r="W33372" s="7" t="n">
        <v>4</v>
      </c>
      <c r="X33372" s="7" t="n">
        <v>65533</v>
      </c>
      <c r="Y33372" s="7" t="n">
        <v>4512</v>
      </c>
      <c r="Z33372" s="7" t="s">
        <v>15</v>
      </c>
      <c r="AA33372" s="7" t="n">
        <f t="normal" ca="1">32-LENB(INDIRECT(ADDRESS(33372,26)))</f>
        <v>0</v>
      </c>
      <c r="AB33372" s="7" t="n">
        <v>7</v>
      </c>
      <c r="AC33372" s="7" t="n">
        <v>65533</v>
      </c>
      <c r="AD33372" s="7" t="n">
        <v>62635</v>
      </c>
      <c r="AE33372" s="7" t="s">
        <v>15</v>
      </c>
      <c r="AF33372" s="7" t="n">
        <f t="normal" ca="1">32-LENB(INDIRECT(ADDRESS(33372,31)))</f>
        <v>0</v>
      </c>
      <c r="AG33372" s="7" t="n">
        <v>8</v>
      </c>
      <c r="AH33372" s="7" t="n">
        <v>65533</v>
      </c>
      <c r="AI33372" s="7" t="n">
        <v>0</v>
      </c>
      <c r="AJ33372" s="7" t="s">
        <v>699</v>
      </c>
      <c r="AK33372" s="7" t="n">
        <f t="normal" ca="1">32-LENB(INDIRECT(ADDRESS(33372,36)))</f>
        <v>0</v>
      </c>
      <c r="AL33372" s="7" t="n">
        <v>7</v>
      </c>
      <c r="AM33372" s="7" t="n">
        <v>65533</v>
      </c>
      <c r="AN33372" s="7" t="n">
        <v>12301</v>
      </c>
      <c r="AO33372" s="7" t="s">
        <v>15</v>
      </c>
      <c r="AP33372" s="7" t="n">
        <f t="normal" ca="1">32-LENB(INDIRECT(ADDRESS(33372,41)))</f>
        <v>0</v>
      </c>
      <c r="AQ33372" s="7" t="n">
        <v>7</v>
      </c>
      <c r="AR33372" s="7" t="n">
        <v>65533</v>
      </c>
      <c r="AS33372" s="7" t="n">
        <v>12302</v>
      </c>
      <c r="AT33372" s="7" t="s">
        <v>15</v>
      </c>
      <c r="AU33372" s="7" t="n">
        <f t="normal" ca="1">32-LENB(INDIRECT(ADDRESS(33372,46)))</f>
        <v>0</v>
      </c>
      <c r="AV33372" s="7" t="n">
        <v>7</v>
      </c>
      <c r="AW33372" s="7" t="n">
        <v>65533</v>
      </c>
      <c r="AX33372" s="7" t="n">
        <v>62636</v>
      </c>
      <c r="AY33372" s="7" t="s">
        <v>15</v>
      </c>
      <c r="AZ33372" s="7" t="n">
        <f t="normal" ca="1">32-LENB(INDIRECT(ADDRESS(33372,51)))</f>
        <v>0</v>
      </c>
      <c r="BA33372" s="7" t="n">
        <v>7</v>
      </c>
      <c r="BB33372" s="7" t="n">
        <v>65533</v>
      </c>
      <c r="BC33372" s="7" t="n">
        <v>62637</v>
      </c>
      <c r="BD33372" s="7" t="s">
        <v>15</v>
      </c>
      <c r="BE33372" s="7" t="n">
        <f t="normal" ca="1">32-LENB(INDIRECT(ADDRESS(33372,56)))</f>
        <v>0</v>
      </c>
      <c r="BF33372" s="7" t="n">
        <v>7</v>
      </c>
      <c r="BG33372" s="7" t="n">
        <v>65533</v>
      </c>
      <c r="BH33372" s="7" t="n">
        <v>12303</v>
      </c>
      <c r="BI33372" s="7" t="s">
        <v>15</v>
      </c>
      <c r="BJ33372" s="7" t="n">
        <f t="normal" ca="1">32-LENB(INDIRECT(ADDRESS(33372,61)))</f>
        <v>0</v>
      </c>
      <c r="BK33372" s="7" t="n">
        <v>7</v>
      </c>
      <c r="BL33372" s="7" t="n">
        <v>65533</v>
      </c>
      <c r="BM33372" s="7" t="n">
        <v>12304</v>
      </c>
      <c r="BN33372" s="7" t="s">
        <v>15</v>
      </c>
      <c r="BO33372" s="7" t="n">
        <f t="normal" ca="1">32-LENB(INDIRECT(ADDRESS(33372,66)))</f>
        <v>0</v>
      </c>
      <c r="BP33372" s="7" t="n">
        <v>7</v>
      </c>
      <c r="BQ33372" s="7" t="n">
        <v>65533</v>
      </c>
      <c r="BR33372" s="7" t="n">
        <v>12305</v>
      </c>
      <c r="BS33372" s="7" t="s">
        <v>15</v>
      </c>
      <c r="BT33372" s="7" t="n">
        <f t="normal" ca="1">32-LENB(INDIRECT(ADDRESS(33372,71)))</f>
        <v>0</v>
      </c>
      <c r="BU33372" s="7" t="n">
        <v>7</v>
      </c>
      <c r="BV33372" s="7" t="n">
        <v>65533</v>
      </c>
      <c r="BW33372" s="7" t="n">
        <v>12306</v>
      </c>
      <c r="BX33372" s="7" t="s">
        <v>15</v>
      </c>
      <c r="BY33372" s="7" t="n">
        <f t="normal" ca="1">32-LENB(INDIRECT(ADDRESS(33372,76)))</f>
        <v>0</v>
      </c>
      <c r="BZ33372" s="7" t="n">
        <v>7</v>
      </c>
      <c r="CA33372" s="7" t="n">
        <v>65533</v>
      </c>
      <c r="CB33372" s="7" t="n">
        <v>62638</v>
      </c>
      <c r="CC33372" s="7" t="s">
        <v>15</v>
      </c>
      <c r="CD33372" s="7" t="n">
        <f t="normal" ca="1">32-LENB(INDIRECT(ADDRESS(33372,81)))</f>
        <v>0</v>
      </c>
      <c r="CE33372" s="7" t="n">
        <v>7</v>
      </c>
      <c r="CF33372" s="7" t="n">
        <v>65533</v>
      </c>
      <c r="CG33372" s="7" t="n">
        <v>62639</v>
      </c>
      <c r="CH33372" s="7" t="s">
        <v>15</v>
      </c>
      <c r="CI33372" s="7" t="n">
        <f t="normal" ca="1">32-LENB(INDIRECT(ADDRESS(33372,86)))</f>
        <v>0</v>
      </c>
      <c r="CJ33372" s="7" t="n">
        <v>7</v>
      </c>
      <c r="CK33372" s="7" t="n">
        <v>65533</v>
      </c>
      <c r="CL33372" s="7" t="n">
        <v>62640</v>
      </c>
      <c r="CM33372" s="7" t="s">
        <v>15</v>
      </c>
      <c r="CN33372" s="7" t="n">
        <f t="normal" ca="1">32-LENB(INDIRECT(ADDRESS(33372,91)))</f>
        <v>0</v>
      </c>
      <c r="CO33372" s="7" t="n">
        <v>7</v>
      </c>
      <c r="CP33372" s="7" t="n">
        <v>65533</v>
      </c>
      <c r="CQ33372" s="7" t="n">
        <v>62641</v>
      </c>
      <c r="CR33372" s="7" t="s">
        <v>15</v>
      </c>
      <c r="CS33372" s="7" t="n">
        <f t="normal" ca="1">32-LENB(INDIRECT(ADDRESS(33372,96)))</f>
        <v>0</v>
      </c>
      <c r="CT33372" s="7" t="n">
        <v>7</v>
      </c>
      <c r="CU33372" s="7" t="n">
        <v>65533</v>
      </c>
      <c r="CV33372" s="7" t="n">
        <v>12307</v>
      </c>
      <c r="CW33372" s="7" t="s">
        <v>15</v>
      </c>
      <c r="CX33372" s="7" t="n">
        <f t="normal" ca="1">32-LENB(INDIRECT(ADDRESS(33372,101)))</f>
        <v>0</v>
      </c>
      <c r="CY33372" s="7" t="n">
        <v>7</v>
      </c>
      <c r="CZ33372" s="7" t="n">
        <v>65533</v>
      </c>
      <c r="DA33372" s="7" t="n">
        <v>12308</v>
      </c>
      <c r="DB33372" s="7" t="s">
        <v>15</v>
      </c>
      <c r="DC33372" s="7" t="n">
        <f t="normal" ca="1">32-LENB(INDIRECT(ADDRESS(33372,106)))</f>
        <v>0</v>
      </c>
      <c r="DD33372" s="7" t="n">
        <v>7</v>
      </c>
      <c r="DE33372" s="7" t="n">
        <v>65533</v>
      </c>
      <c r="DF33372" s="7" t="n">
        <v>62642</v>
      </c>
      <c r="DG33372" s="7" t="s">
        <v>15</v>
      </c>
      <c r="DH33372" s="7" t="n">
        <f t="normal" ca="1">32-LENB(INDIRECT(ADDRESS(33372,111)))</f>
        <v>0</v>
      </c>
      <c r="DI33372" s="7" t="n">
        <v>7</v>
      </c>
      <c r="DJ33372" s="7" t="n">
        <v>65533</v>
      </c>
      <c r="DK33372" s="7" t="n">
        <v>62643</v>
      </c>
      <c r="DL33372" s="7" t="s">
        <v>15</v>
      </c>
      <c r="DM33372" s="7" t="n">
        <f t="normal" ca="1">32-LENB(INDIRECT(ADDRESS(33372,116)))</f>
        <v>0</v>
      </c>
      <c r="DN33372" s="7" t="n">
        <v>7</v>
      </c>
      <c r="DO33372" s="7" t="n">
        <v>65533</v>
      </c>
      <c r="DP33372" s="7" t="n">
        <v>62644</v>
      </c>
      <c r="DQ33372" s="7" t="s">
        <v>15</v>
      </c>
      <c r="DR33372" s="7" t="n">
        <f t="normal" ca="1">32-LENB(INDIRECT(ADDRESS(33372,121)))</f>
        <v>0</v>
      </c>
      <c r="DS33372" s="7" t="n">
        <v>7</v>
      </c>
      <c r="DT33372" s="7" t="n">
        <v>65533</v>
      </c>
      <c r="DU33372" s="7" t="n">
        <v>62645</v>
      </c>
      <c r="DV33372" s="7" t="s">
        <v>15</v>
      </c>
      <c r="DW33372" s="7" t="n">
        <f t="normal" ca="1">32-LENB(INDIRECT(ADDRESS(33372,126)))</f>
        <v>0</v>
      </c>
      <c r="DX33372" s="7" t="n">
        <v>7</v>
      </c>
      <c r="DY33372" s="7" t="n">
        <v>65533</v>
      </c>
      <c r="DZ33372" s="7" t="n">
        <v>12309</v>
      </c>
      <c r="EA33372" s="7" t="s">
        <v>15</v>
      </c>
      <c r="EB33372" s="7" t="n">
        <f t="normal" ca="1">32-LENB(INDIRECT(ADDRESS(33372,131)))</f>
        <v>0</v>
      </c>
      <c r="EC33372" s="7" t="n">
        <v>7</v>
      </c>
      <c r="ED33372" s="7" t="n">
        <v>65533</v>
      </c>
      <c r="EE33372" s="7" t="n">
        <v>12310</v>
      </c>
      <c r="EF33372" s="7" t="s">
        <v>15</v>
      </c>
      <c r="EG33372" s="7" t="n">
        <f t="normal" ca="1">32-LENB(INDIRECT(ADDRESS(33372,136)))</f>
        <v>0</v>
      </c>
      <c r="EH33372" s="7" t="n">
        <v>7</v>
      </c>
      <c r="EI33372" s="7" t="n">
        <v>65533</v>
      </c>
      <c r="EJ33372" s="7" t="n">
        <v>12311</v>
      </c>
      <c r="EK33372" s="7" t="s">
        <v>15</v>
      </c>
      <c r="EL33372" s="7" t="n">
        <f t="normal" ca="1">32-LENB(INDIRECT(ADDRESS(33372,141)))</f>
        <v>0</v>
      </c>
      <c r="EM33372" s="7" t="n">
        <v>7</v>
      </c>
      <c r="EN33372" s="7" t="n">
        <v>65533</v>
      </c>
      <c r="EO33372" s="7" t="n">
        <v>62646</v>
      </c>
      <c r="EP33372" s="7" t="s">
        <v>15</v>
      </c>
      <c r="EQ33372" s="7" t="n">
        <f t="normal" ca="1">32-LENB(INDIRECT(ADDRESS(33372,146)))</f>
        <v>0</v>
      </c>
      <c r="ER33372" s="7" t="n">
        <v>7</v>
      </c>
      <c r="ES33372" s="7" t="n">
        <v>65533</v>
      </c>
      <c r="ET33372" s="7" t="n">
        <v>62647</v>
      </c>
      <c r="EU33372" s="7" t="s">
        <v>15</v>
      </c>
      <c r="EV33372" s="7" t="n">
        <f t="normal" ca="1">32-LENB(INDIRECT(ADDRESS(33372,151)))</f>
        <v>0</v>
      </c>
      <c r="EW33372" s="7" t="n">
        <v>7</v>
      </c>
      <c r="EX33372" s="7" t="n">
        <v>65533</v>
      </c>
      <c r="EY33372" s="7" t="n">
        <v>12312</v>
      </c>
      <c r="EZ33372" s="7" t="s">
        <v>15</v>
      </c>
      <c r="FA33372" s="7" t="n">
        <f t="normal" ca="1">32-LENB(INDIRECT(ADDRESS(33372,156)))</f>
        <v>0</v>
      </c>
      <c r="FB33372" s="7" t="n">
        <v>7</v>
      </c>
      <c r="FC33372" s="7" t="n">
        <v>65533</v>
      </c>
      <c r="FD33372" s="7" t="n">
        <v>12313</v>
      </c>
      <c r="FE33372" s="7" t="s">
        <v>15</v>
      </c>
      <c r="FF33372" s="7" t="n">
        <f t="normal" ca="1">32-LENB(INDIRECT(ADDRESS(33372,161)))</f>
        <v>0</v>
      </c>
      <c r="FG33372" s="7" t="n">
        <v>7</v>
      </c>
      <c r="FH33372" s="7" t="n">
        <v>65533</v>
      </c>
      <c r="FI33372" s="7" t="n">
        <v>12314</v>
      </c>
      <c r="FJ33372" s="7" t="s">
        <v>15</v>
      </c>
      <c r="FK33372" s="7" t="n">
        <f t="normal" ca="1">32-LENB(INDIRECT(ADDRESS(33372,166)))</f>
        <v>0</v>
      </c>
      <c r="FL33372" s="7" t="n">
        <v>7</v>
      </c>
      <c r="FM33372" s="7" t="n">
        <v>65533</v>
      </c>
      <c r="FN33372" s="7" t="n">
        <v>62648</v>
      </c>
      <c r="FO33372" s="7" t="s">
        <v>15</v>
      </c>
      <c r="FP33372" s="7" t="n">
        <f t="normal" ca="1">32-LENB(INDIRECT(ADDRESS(33372,171)))</f>
        <v>0</v>
      </c>
      <c r="FQ33372" s="7" t="n">
        <v>7</v>
      </c>
      <c r="FR33372" s="7" t="n">
        <v>65533</v>
      </c>
      <c r="FS33372" s="7" t="n">
        <v>62649</v>
      </c>
      <c r="FT33372" s="7" t="s">
        <v>15</v>
      </c>
      <c r="FU33372" s="7" t="n">
        <f t="normal" ca="1">32-LENB(INDIRECT(ADDRESS(33372,176)))</f>
        <v>0</v>
      </c>
      <c r="FV33372" s="7" t="n">
        <v>7</v>
      </c>
      <c r="FW33372" s="7" t="n">
        <v>65533</v>
      </c>
      <c r="FX33372" s="7" t="n">
        <v>62650</v>
      </c>
      <c r="FY33372" s="7" t="s">
        <v>15</v>
      </c>
      <c r="FZ33372" s="7" t="n">
        <f t="normal" ca="1">32-LENB(INDIRECT(ADDRESS(33372,181)))</f>
        <v>0</v>
      </c>
      <c r="GA33372" s="7" t="n">
        <v>7</v>
      </c>
      <c r="GB33372" s="7" t="n">
        <v>65533</v>
      </c>
      <c r="GC33372" s="7" t="n">
        <v>12315</v>
      </c>
      <c r="GD33372" s="7" t="s">
        <v>15</v>
      </c>
      <c r="GE33372" s="7" t="n">
        <f t="normal" ca="1">32-LENB(INDIRECT(ADDRESS(33372,186)))</f>
        <v>0</v>
      </c>
      <c r="GF33372" s="7" t="n">
        <v>7</v>
      </c>
      <c r="GG33372" s="7" t="n">
        <v>65533</v>
      </c>
      <c r="GH33372" s="7" t="n">
        <v>12316</v>
      </c>
      <c r="GI33372" s="7" t="s">
        <v>15</v>
      </c>
      <c r="GJ33372" s="7" t="n">
        <f t="normal" ca="1">32-LENB(INDIRECT(ADDRESS(33372,191)))</f>
        <v>0</v>
      </c>
      <c r="GK33372" s="7" t="n">
        <v>7</v>
      </c>
      <c r="GL33372" s="7" t="n">
        <v>65533</v>
      </c>
      <c r="GM33372" s="7" t="n">
        <v>12317</v>
      </c>
      <c r="GN33372" s="7" t="s">
        <v>15</v>
      </c>
      <c r="GO33372" s="7" t="n">
        <f t="normal" ca="1">32-LENB(INDIRECT(ADDRESS(33372,196)))</f>
        <v>0</v>
      </c>
      <c r="GP33372" s="7" t="n">
        <v>4</v>
      </c>
      <c r="GQ33372" s="7" t="n">
        <v>65533</v>
      </c>
      <c r="GR33372" s="7" t="n">
        <v>2018</v>
      </c>
      <c r="GS33372" s="7" t="s">
        <v>15</v>
      </c>
      <c r="GT33372" s="7" t="n">
        <f t="normal" ca="1">32-LENB(INDIRECT(ADDRESS(33372,201)))</f>
        <v>0</v>
      </c>
      <c r="GU33372" s="7" t="n">
        <v>7</v>
      </c>
      <c r="GV33372" s="7" t="n">
        <v>65533</v>
      </c>
      <c r="GW33372" s="7" t="n">
        <v>62651</v>
      </c>
      <c r="GX33372" s="7" t="s">
        <v>15</v>
      </c>
      <c r="GY33372" s="7" t="n">
        <f t="normal" ca="1">32-LENB(INDIRECT(ADDRESS(33372,206)))</f>
        <v>0</v>
      </c>
      <c r="GZ33372" s="7" t="n">
        <v>7</v>
      </c>
      <c r="HA33372" s="7" t="n">
        <v>65533</v>
      </c>
      <c r="HB33372" s="7" t="n">
        <v>62652</v>
      </c>
      <c r="HC33372" s="7" t="s">
        <v>15</v>
      </c>
      <c r="HD33372" s="7" t="n">
        <f t="normal" ca="1">32-LENB(INDIRECT(ADDRESS(33372,211)))</f>
        <v>0</v>
      </c>
      <c r="HE33372" s="7" t="n">
        <v>7</v>
      </c>
      <c r="HF33372" s="7" t="n">
        <v>65533</v>
      </c>
      <c r="HG33372" s="7" t="n">
        <v>12318</v>
      </c>
      <c r="HH33372" s="7" t="s">
        <v>15</v>
      </c>
      <c r="HI33372" s="7" t="n">
        <f t="normal" ca="1">32-LENB(INDIRECT(ADDRESS(33372,216)))</f>
        <v>0</v>
      </c>
      <c r="HJ33372" s="7" t="n">
        <v>7</v>
      </c>
      <c r="HK33372" s="7" t="n">
        <v>65533</v>
      </c>
      <c r="HL33372" s="7" t="n">
        <v>62653</v>
      </c>
      <c r="HM33372" s="7" t="s">
        <v>15</v>
      </c>
      <c r="HN33372" s="7" t="n">
        <f t="normal" ca="1">32-LENB(INDIRECT(ADDRESS(33372,221)))</f>
        <v>0</v>
      </c>
      <c r="HO33372" s="7" t="n">
        <v>7</v>
      </c>
      <c r="HP33372" s="7" t="n">
        <v>65533</v>
      </c>
      <c r="HQ33372" s="7" t="n">
        <v>12319</v>
      </c>
      <c r="HR33372" s="7" t="s">
        <v>15</v>
      </c>
      <c r="HS33372" s="7" t="n">
        <f t="normal" ca="1">32-LENB(INDIRECT(ADDRESS(33372,226)))</f>
        <v>0</v>
      </c>
      <c r="HT33372" s="7" t="n">
        <v>7</v>
      </c>
      <c r="HU33372" s="7" t="n">
        <v>65533</v>
      </c>
      <c r="HV33372" s="7" t="n">
        <v>12320</v>
      </c>
      <c r="HW33372" s="7" t="s">
        <v>15</v>
      </c>
      <c r="HX33372" s="7" t="n">
        <f t="normal" ca="1">32-LENB(INDIRECT(ADDRESS(33372,231)))</f>
        <v>0</v>
      </c>
      <c r="HY33372" s="7" t="n">
        <v>7</v>
      </c>
      <c r="HZ33372" s="7" t="n">
        <v>65533</v>
      </c>
      <c r="IA33372" s="7" t="n">
        <v>62654</v>
      </c>
      <c r="IB33372" s="7" t="s">
        <v>15</v>
      </c>
      <c r="IC33372" s="7" t="n">
        <f t="normal" ca="1">32-LENB(INDIRECT(ADDRESS(33372,236)))</f>
        <v>0</v>
      </c>
      <c r="ID33372" s="7" t="n">
        <v>7</v>
      </c>
      <c r="IE33372" s="7" t="n">
        <v>65533</v>
      </c>
      <c r="IF33372" s="7" t="n">
        <v>62655</v>
      </c>
      <c r="IG33372" s="7" t="s">
        <v>15</v>
      </c>
      <c r="IH33372" s="7" t="n">
        <f t="normal" ca="1">32-LENB(INDIRECT(ADDRESS(33372,241)))</f>
        <v>0</v>
      </c>
      <c r="II33372" s="7" t="n">
        <v>4</v>
      </c>
      <c r="IJ33372" s="7" t="n">
        <v>65533</v>
      </c>
      <c r="IK33372" s="7" t="n">
        <v>4537</v>
      </c>
      <c r="IL33372" s="7" t="s">
        <v>15</v>
      </c>
      <c r="IM33372" s="7" t="n">
        <f t="normal" ca="1">32-LENB(INDIRECT(ADDRESS(33372,246)))</f>
        <v>0</v>
      </c>
      <c r="IN33372" s="7" t="n">
        <v>7</v>
      </c>
      <c r="IO33372" s="7" t="n">
        <v>65533</v>
      </c>
      <c r="IP33372" s="7" t="n">
        <v>62656</v>
      </c>
      <c r="IQ33372" s="7" t="s">
        <v>15</v>
      </c>
      <c r="IR33372" s="7" t="n">
        <f t="normal" ca="1">32-LENB(INDIRECT(ADDRESS(33372,251)))</f>
        <v>0</v>
      </c>
      <c r="IS33372" s="7" t="n">
        <v>7</v>
      </c>
      <c r="IT33372" s="7" t="n">
        <v>65533</v>
      </c>
      <c r="IU33372" s="7" t="n">
        <v>62657</v>
      </c>
      <c r="IV33372" s="7" t="s">
        <v>15</v>
      </c>
      <c r="IW33372" s="7" t="n">
        <f t="normal" ca="1">32-LENB(INDIRECT(ADDRESS(33372,256)))</f>
        <v>0</v>
      </c>
      <c r="IX33372" s="7" t="n">
        <v>7</v>
      </c>
      <c r="IY33372" s="7" t="n">
        <v>65533</v>
      </c>
      <c r="IZ33372" s="7" t="n">
        <v>62658</v>
      </c>
      <c r="JA33372" s="7" t="s">
        <v>15</v>
      </c>
      <c r="JB33372" s="7" t="n">
        <f t="normal" ca="1">32-LENB(INDIRECT(ADDRESS(33372,261)))</f>
        <v>0</v>
      </c>
      <c r="JC33372" s="7" t="n">
        <v>7</v>
      </c>
      <c r="JD33372" s="7" t="n">
        <v>65533</v>
      </c>
      <c r="JE33372" s="7" t="n">
        <v>62659</v>
      </c>
      <c r="JF33372" s="7" t="s">
        <v>15</v>
      </c>
      <c r="JG33372" s="7" t="n">
        <f t="normal" ca="1">32-LENB(INDIRECT(ADDRESS(33372,266)))</f>
        <v>0</v>
      </c>
      <c r="JH33372" s="7" t="n">
        <v>7</v>
      </c>
      <c r="JI33372" s="7" t="n">
        <v>65533</v>
      </c>
      <c r="JJ33372" s="7" t="n">
        <v>62660</v>
      </c>
      <c r="JK33372" s="7" t="s">
        <v>15</v>
      </c>
      <c r="JL33372" s="7" t="n">
        <f t="normal" ca="1">32-LENB(INDIRECT(ADDRESS(33372,271)))</f>
        <v>0</v>
      </c>
      <c r="JM33372" s="7" t="n">
        <v>7</v>
      </c>
      <c r="JN33372" s="7" t="n">
        <v>65533</v>
      </c>
      <c r="JO33372" s="7" t="n">
        <v>62661</v>
      </c>
      <c r="JP33372" s="7" t="s">
        <v>15</v>
      </c>
      <c r="JQ33372" s="7" t="n">
        <f t="normal" ca="1">32-LENB(INDIRECT(ADDRESS(33372,276)))</f>
        <v>0</v>
      </c>
      <c r="JR33372" s="7" t="n">
        <v>7</v>
      </c>
      <c r="JS33372" s="7" t="n">
        <v>65533</v>
      </c>
      <c r="JT33372" s="7" t="n">
        <v>62662</v>
      </c>
      <c r="JU33372" s="7" t="s">
        <v>15</v>
      </c>
      <c r="JV33372" s="7" t="n">
        <f t="normal" ca="1">32-LENB(INDIRECT(ADDRESS(33372,281)))</f>
        <v>0</v>
      </c>
      <c r="JW33372" s="7" t="n">
        <v>7</v>
      </c>
      <c r="JX33372" s="7" t="n">
        <v>65533</v>
      </c>
      <c r="JY33372" s="7" t="n">
        <v>62663</v>
      </c>
      <c r="JZ33372" s="7" t="s">
        <v>15</v>
      </c>
      <c r="KA33372" s="7" t="n">
        <f t="normal" ca="1">32-LENB(INDIRECT(ADDRESS(33372,286)))</f>
        <v>0</v>
      </c>
      <c r="KB33372" s="7" t="n">
        <v>7</v>
      </c>
      <c r="KC33372" s="7" t="n">
        <v>65533</v>
      </c>
      <c r="KD33372" s="7" t="n">
        <v>62664</v>
      </c>
      <c r="KE33372" s="7" t="s">
        <v>15</v>
      </c>
      <c r="KF33372" s="7" t="n">
        <f t="normal" ca="1">32-LENB(INDIRECT(ADDRESS(33372,291)))</f>
        <v>0</v>
      </c>
      <c r="KG33372" s="7" t="n">
        <v>7</v>
      </c>
      <c r="KH33372" s="7" t="n">
        <v>65533</v>
      </c>
      <c r="KI33372" s="7" t="n">
        <v>62665</v>
      </c>
      <c r="KJ33372" s="7" t="s">
        <v>15</v>
      </c>
      <c r="KK33372" s="7" t="n">
        <f t="normal" ca="1">32-LENB(INDIRECT(ADDRESS(33372,296)))</f>
        <v>0</v>
      </c>
      <c r="KL33372" s="7" t="n">
        <v>7</v>
      </c>
      <c r="KM33372" s="7" t="n">
        <v>65533</v>
      </c>
      <c r="KN33372" s="7" t="n">
        <v>62666</v>
      </c>
      <c r="KO33372" s="7" t="s">
        <v>15</v>
      </c>
      <c r="KP33372" s="7" t="n">
        <f t="normal" ca="1">32-LENB(INDIRECT(ADDRESS(33372,301)))</f>
        <v>0</v>
      </c>
      <c r="KQ33372" s="7" t="n">
        <v>7</v>
      </c>
      <c r="KR33372" s="7" t="n">
        <v>65533</v>
      </c>
      <c r="KS33372" s="7" t="n">
        <v>62667</v>
      </c>
      <c r="KT33372" s="7" t="s">
        <v>15</v>
      </c>
      <c r="KU33372" s="7" t="n">
        <f t="normal" ca="1">32-LENB(INDIRECT(ADDRESS(33372,306)))</f>
        <v>0</v>
      </c>
      <c r="KV33372" s="7" t="n">
        <v>7</v>
      </c>
      <c r="KW33372" s="7" t="n">
        <v>65533</v>
      </c>
      <c r="KX33372" s="7" t="n">
        <v>62668</v>
      </c>
      <c r="KY33372" s="7" t="s">
        <v>15</v>
      </c>
      <c r="KZ33372" s="7" t="n">
        <f t="normal" ca="1">32-LENB(INDIRECT(ADDRESS(33372,311)))</f>
        <v>0</v>
      </c>
      <c r="LA33372" s="7" t="n">
        <v>7</v>
      </c>
      <c r="LB33372" s="7" t="n">
        <v>65533</v>
      </c>
      <c r="LC33372" s="7" t="n">
        <v>62669</v>
      </c>
      <c r="LD33372" s="7" t="s">
        <v>15</v>
      </c>
      <c r="LE33372" s="7" t="n">
        <f t="normal" ca="1">32-LENB(INDIRECT(ADDRESS(33372,316)))</f>
        <v>0</v>
      </c>
      <c r="LF33372" s="7" t="n">
        <v>7</v>
      </c>
      <c r="LG33372" s="7" t="n">
        <v>65533</v>
      </c>
      <c r="LH33372" s="7" t="n">
        <v>62670</v>
      </c>
      <c r="LI33372" s="7" t="s">
        <v>15</v>
      </c>
      <c r="LJ33372" s="7" t="n">
        <f t="normal" ca="1">32-LENB(INDIRECT(ADDRESS(33372,321)))</f>
        <v>0</v>
      </c>
      <c r="LK33372" s="7" t="n">
        <v>7</v>
      </c>
      <c r="LL33372" s="7" t="n">
        <v>65533</v>
      </c>
      <c r="LM33372" s="7" t="n">
        <v>62671</v>
      </c>
      <c r="LN33372" s="7" t="s">
        <v>15</v>
      </c>
      <c r="LO33372" s="7" t="n">
        <f t="normal" ca="1">32-LENB(INDIRECT(ADDRESS(33372,326)))</f>
        <v>0</v>
      </c>
      <c r="LP33372" s="7" t="n">
        <v>7</v>
      </c>
      <c r="LQ33372" s="7" t="n">
        <v>65533</v>
      </c>
      <c r="LR33372" s="7" t="n">
        <v>62672</v>
      </c>
      <c r="LS33372" s="7" t="s">
        <v>15</v>
      </c>
      <c r="LT33372" s="7" t="n">
        <f t="normal" ca="1">32-LENB(INDIRECT(ADDRESS(33372,331)))</f>
        <v>0</v>
      </c>
      <c r="LU33372" s="7" t="n">
        <v>4</v>
      </c>
      <c r="LV33372" s="7" t="n">
        <v>65533</v>
      </c>
      <c r="LW33372" s="7" t="n">
        <v>12105</v>
      </c>
      <c r="LX33372" s="7" t="s">
        <v>15</v>
      </c>
      <c r="LY33372" s="7" t="n">
        <f t="normal" ca="1">32-LENB(INDIRECT(ADDRESS(33372,336)))</f>
        <v>0</v>
      </c>
      <c r="LZ33372" s="7" t="n">
        <v>0</v>
      </c>
      <c r="MA33372" s="7" t="n">
        <v>65533</v>
      </c>
      <c r="MB33372" s="7" t="n">
        <v>0</v>
      </c>
      <c r="MC33372" s="7" t="s">
        <v>15</v>
      </c>
      <c r="MD33372" s="7" t="n">
        <f t="normal" ca="1">32-LENB(INDIRECT(ADDRESS(33372,341)))</f>
        <v>0</v>
      </c>
    </row>
    <row r="33373" spans="1:32">
      <c r="A33373" t="s">
        <v>4</v>
      </c>
      <c r="B33373" s="4" t="s">
        <v>5</v>
      </c>
    </row>
    <row r="33374" spans="1:32">
      <c r="A33374" t="n">
        <v>285408</v>
      </c>
      <c r="B33374" s="5" t="n">
        <v>1</v>
      </c>
    </row>
    <row r="33375" spans="1:32" s="3" customFormat="1" customHeight="0">
      <c r="A33375" s="3" t="s">
        <v>2</v>
      </c>
      <c r="B33375" s="3" t="s">
        <v>1654</v>
      </c>
    </row>
    <row r="33376" spans="1:32">
      <c r="A33376" t="s">
        <v>4</v>
      </c>
      <c r="B33376" s="4" t="s">
        <v>5</v>
      </c>
      <c r="C33376" s="4" t="s">
        <v>7</v>
      </c>
      <c r="D33376" s="4" t="s">
        <v>7</v>
      </c>
      <c r="E33376" s="4" t="s">
        <v>14</v>
      </c>
      <c r="F33376" s="4" t="s">
        <v>9</v>
      </c>
      <c r="G33376" s="4" t="s">
        <v>1636</v>
      </c>
      <c r="H33376" s="4" t="s">
        <v>7</v>
      </c>
      <c r="I33376" s="4" t="s">
        <v>7</v>
      </c>
      <c r="J33376" s="4" t="s">
        <v>14</v>
      </c>
      <c r="K33376" s="4" t="s">
        <v>9</v>
      </c>
      <c r="L33376" s="4" t="s">
        <v>1636</v>
      </c>
    </row>
    <row r="33377" spans="1:342">
      <c r="A33377" t="n">
        <v>285424</v>
      </c>
      <c r="B33377" s="109" t="n">
        <v>257</v>
      </c>
      <c r="C33377" s="7" t="n">
        <v>4</v>
      </c>
      <c r="D33377" s="7" t="n">
        <v>65533</v>
      </c>
      <c r="E33377" s="7" t="n">
        <v>12105</v>
      </c>
      <c r="F33377" s="7" t="s">
        <v>15</v>
      </c>
      <c r="G33377" s="7" t="n">
        <f t="normal" ca="1">32-LENB(INDIRECT(ADDRESS(33377,6)))</f>
        <v>0</v>
      </c>
      <c r="H33377" s="7" t="n">
        <v>0</v>
      </c>
      <c r="I33377" s="7" t="n">
        <v>65533</v>
      </c>
      <c r="J33377" s="7" t="n">
        <v>0</v>
      </c>
      <c r="K33377" s="7" t="s">
        <v>15</v>
      </c>
      <c r="L33377" s="7" t="n">
        <f t="normal" ca="1">32-LENB(INDIRECT(ADDRESS(33377,11)))</f>
        <v>0</v>
      </c>
    </row>
    <row r="33378" spans="1:342">
      <c r="A33378" t="s">
        <v>4</v>
      </c>
      <c r="B33378" s="4" t="s">
        <v>5</v>
      </c>
    </row>
    <row r="33379" spans="1:342">
      <c r="A33379" t="n">
        <v>285504</v>
      </c>
      <c r="B33379" s="5" t="n">
        <v>1</v>
      </c>
    </row>
    <row r="33380" spans="1:342" s="3" customFormat="1" customHeight="0">
      <c r="A33380" s="3" t="s">
        <v>2</v>
      </c>
      <c r="B33380" s="3" t="s">
        <v>1655</v>
      </c>
    </row>
    <row r="33381" spans="1:342">
      <c r="A33381" t="s">
        <v>4</v>
      </c>
      <c r="B33381" s="4" t="s">
        <v>5</v>
      </c>
      <c r="C33381" s="4" t="s">
        <v>7</v>
      </c>
      <c r="D33381" s="4" t="s">
        <v>7</v>
      </c>
      <c r="E33381" s="4" t="s">
        <v>14</v>
      </c>
      <c r="F33381" s="4" t="s">
        <v>9</v>
      </c>
      <c r="G33381" s="4" t="s">
        <v>1636</v>
      </c>
      <c r="H33381" s="4" t="s">
        <v>7</v>
      </c>
      <c r="I33381" s="4" t="s">
        <v>7</v>
      </c>
      <c r="J33381" s="4" t="s">
        <v>14</v>
      </c>
      <c r="K33381" s="4" t="s">
        <v>9</v>
      </c>
      <c r="L33381" s="4" t="s">
        <v>1636</v>
      </c>
      <c r="M33381" s="4" t="s">
        <v>7</v>
      </c>
      <c r="N33381" s="4" t="s">
        <v>7</v>
      </c>
      <c r="O33381" s="4" t="s">
        <v>14</v>
      </c>
      <c r="P33381" s="4" t="s">
        <v>9</v>
      </c>
      <c r="Q33381" s="4" t="s">
        <v>1636</v>
      </c>
      <c r="R33381" s="4" t="s">
        <v>7</v>
      </c>
      <c r="S33381" s="4" t="s">
        <v>7</v>
      </c>
      <c r="T33381" s="4" t="s">
        <v>14</v>
      </c>
      <c r="U33381" s="4" t="s">
        <v>9</v>
      </c>
      <c r="V33381" s="4" t="s">
        <v>1636</v>
      </c>
      <c r="W33381" s="4" t="s">
        <v>7</v>
      </c>
      <c r="X33381" s="4" t="s">
        <v>7</v>
      </c>
      <c r="Y33381" s="4" t="s">
        <v>14</v>
      </c>
      <c r="Z33381" s="4" t="s">
        <v>9</v>
      </c>
      <c r="AA33381" s="4" t="s">
        <v>1636</v>
      </c>
      <c r="AB33381" s="4" t="s">
        <v>7</v>
      </c>
      <c r="AC33381" s="4" t="s">
        <v>7</v>
      </c>
      <c r="AD33381" s="4" t="s">
        <v>14</v>
      </c>
      <c r="AE33381" s="4" t="s">
        <v>9</v>
      </c>
      <c r="AF33381" s="4" t="s">
        <v>1636</v>
      </c>
      <c r="AG33381" s="4" t="s">
        <v>7</v>
      </c>
      <c r="AH33381" s="4" t="s">
        <v>7</v>
      </c>
      <c r="AI33381" s="4" t="s">
        <v>14</v>
      </c>
      <c r="AJ33381" s="4" t="s">
        <v>9</v>
      </c>
      <c r="AK33381" s="4" t="s">
        <v>1636</v>
      </c>
      <c r="AL33381" s="4" t="s">
        <v>7</v>
      </c>
      <c r="AM33381" s="4" t="s">
        <v>7</v>
      </c>
      <c r="AN33381" s="4" t="s">
        <v>14</v>
      </c>
      <c r="AO33381" s="4" t="s">
        <v>9</v>
      </c>
      <c r="AP33381" s="4" t="s">
        <v>1636</v>
      </c>
      <c r="AQ33381" s="4" t="s">
        <v>7</v>
      </c>
      <c r="AR33381" s="4" t="s">
        <v>7</v>
      </c>
      <c r="AS33381" s="4" t="s">
        <v>14</v>
      </c>
      <c r="AT33381" s="4" t="s">
        <v>9</v>
      </c>
      <c r="AU33381" s="4" t="s">
        <v>1636</v>
      </c>
      <c r="AV33381" s="4" t="s">
        <v>7</v>
      </c>
      <c r="AW33381" s="4" t="s">
        <v>7</v>
      </c>
      <c r="AX33381" s="4" t="s">
        <v>14</v>
      </c>
      <c r="AY33381" s="4" t="s">
        <v>9</v>
      </c>
      <c r="AZ33381" s="4" t="s">
        <v>1636</v>
      </c>
      <c r="BA33381" s="4" t="s">
        <v>7</v>
      </c>
      <c r="BB33381" s="4" t="s">
        <v>7</v>
      </c>
      <c r="BC33381" s="4" t="s">
        <v>14</v>
      </c>
      <c r="BD33381" s="4" t="s">
        <v>9</v>
      </c>
      <c r="BE33381" s="4" t="s">
        <v>1636</v>
      </c>
      <c r="BF33381" s="4" t="s">
        <v>7</v>
      </c>
      <c r="BG33381" s="4" t="s">
        <v>7</v>
      </c>
      <c r="BH33381" s="4" t="s">
        <v>14</v>
      </c>
      <c r="BI33381" s="4" t="s">
        <v>9</v>
      </c>
      <c r="BJ33381" s="4" t="s">
        <v>1636</v>
      </c>
      <c r="BK33381" s="4" t="s">
        <v>7</v>
      </c>
      <c r="BL33381" s="4" t="s">
        <v>7</v>
      </c>
      <c r="BM33381" s="4" t="s">
        <v>14</v>
      </c>
      <c r="BN33381" s="4" t="s">
        <v>9</v>
      </c>
      <c r="BO33381" s="4" t="s">
        <v>1636</v>
      </c>
      <c r="BP33381" s="4" t="s">
        <v>7</v>
      </c>
      <c r="BQ33381" s="4" t="s">
        <v>7</v>
      </c>
      <c r="BR33381" s="4" t="s">
        <v>14</v>
      </c>
      <c r="BS33381" s="4" t="s">
        <v>9</v>
      </c>
      <c r="BT33381" s="4" t="s">
        <v>1636</v>
      </c>
      <c r="BU33381" s="4" t="s">
        <v>7</v>
      </c>
      <c r="BV33381" s="4" t="s">
        <v>7</v>
      </c>
      <c r="BW33381" s="4" t="s">
        <v>14</v>
      </c>
      <c r="BX33381" s="4" t="s">
        <v>9</v>
      </c>
      <c r="BY33381" s="4" t="s">
        <v>1636</v>
      </c>
      <c r="BZ33381" s="4" t="s">
        <v>7</v>
      </c>
      <c r="CA33381" s="4" t="s">
        <v>7</v>
      </c>
      <c r="CB33381" s="4" t="s">
        <v>14</v>
      </c>
      <c r="CC33381" s="4" t="s">
        <v>9</v>
      </c>
      <c r="CD33381" s="4" t="s">
        <v>1636</v>
      </c>
      <c r="CE33381" s="4" t="s">
        <v>7</v>
      </c>
      <c r="CF33381" s="4" t="s">
        <v>7</v>
      </c>
      <c r="CG33381" s="4" t="s">
        <v>14</v>
      </c>
      <c r="CH33381" s="4" t="s">
        <v>9</v>
      </c>
      <c r="CI33381" s="4" t="s">
        <v>1636</v>
      </c>
      <c r="CJ33381" s="4" t="s">
        <v>7</v>
      </c>
      <c r="CK33381" s="4" t="s">
        <v>7</v>
      </c>
      <c r="CL33381" s="4" t="s">
        <v>14</v>
      </c>
      <c r="CM33381" s="4" t="s">
        <v>9</v>
      </c>
      <c r="CN33381" s="4" t="s">
        <v>1636</v>
      </c>
      <c r="CO33381" s="4" t="s">
        <v>7</v>
      </c>
      <c r="CP33381" s="4" t="s">
        <v>7</v>
      </c>
      <c r="CQ33381" s="4" t="s">
        <v>14</v>
      </c>
      <c r="CR33381" s="4" t="s">
        <v>9</v>
      </c>
      <c r="CS33381" s="4" t="s">
        <v>1636</v>
      </c>
      <c r="CT33381" s="4" t="s">
        <v>7</v>
      </c>
      <c r="CU33381" s="4" t="s">
        <v>7</v>
      </c>
      <c r="CV33381" s="4" t="s">
        <v>14</v>
      </c>
      <c r="CW33381" s="4" t="s">
        <v>9</v>
      </c>
      <c r="CX33381" s="4" t="s">
        <v>1636</v>
      </c>
      <c r="CY33381" s="4" t="s">
        <v>7</v>
      </c>
      <c r="CZ33381" s="4" t="s">
        <v>7</v>
      </c>
      <c r="DA33381" s="4" t="s">
        <v>14</v>
      </c>
      <c r="DB33381" s="4" t="s">
        <v>9</v>
      </c>
      <c r="DC33381" s="4" t="s">
        <v>1636</v>
      </c>
      <c r="DD33381" s="4" t="s">
        <v>7</v>
      </c>
      <c r="DE33381" s="4" t="s">
        <v>7</v>
      </c>
      <c r="DF33381" s="4" t="s">
        <v>14</v>
      </c>
      <c r="DG33381" s="4" t="s">
        <v>9</v>
      </c>
      <c r="DH33381" s="4" t="s">
        <v>1636</v>
      </c>
      <c r="DI33381" s="4" t="s">
        <v>7</v>
      </c>
      <c r="DJ33381" s="4" t="s">
        <v>7</v>
      </c>
      <c r="DK33381" s="4" t="s">
        <v>14</v>
      </c>
      <c r="DL33381" s="4" t="s">
        <v>9</v>
      </c>
      <c r="DM33381" s="4" t="s">
        <v>1636</v>
      </c>
      <c r="DN33381" s="4" t="s">
        <v>7</v>
      </c>
      <c r="DO33381" s="4" t="s">
        <v>7</v>
      </c>
      <c r="DP33381" s="4" t="s">
        <v>14</v>
      </c>
      <c r="DQ33381" s="4" t="s">
        <v>9</v>
      </c>
      <c r="DR33381" s="4" t="s">
        <v>1636</v>
      </c>
      <c r="DS33381" s="4" t="s">
        <v>7</v>
      </c>
      <c r="DT33381" s="4" t="s">
        <v>7</v>
      </c>
      <c r="DU33381" s="4" t="s">
        <v>14</v>
      </c>
      <c r="DV33381" s="4" t="s">
        <v>9</v>
      </c>
      <c r="DW33381" s="4" t="s">
        <v>1636</v>
      </c>
      <c r="DX33381" s="4" t="s">
        <v>7</v>
      </c>
      <c r="DY33381" s="4" t="s">
        <v>7</v>
      </c>
      <c r="DZ33381" s="4" t="s">
        <v>14</v>
      </c>
      <c r="EA33381" s="4" t="s">
        <v>9</v>
      </c>
      <c r="EB33381" s="4" t="s">
        <v>1636</v>
      </c>
      <c r="EC33381" s="4" t="s">
        <v>7</v>
      </c>
      <c r="ED33381" s="4" t="s">
        <v>7</v>
      </c>
      <c r="EE33381" s="4" t="s">
        <v>14</v>
      </c>
      <c r="EF33381" s="4" t="s">
        <v>9</v>
      </c>
      <c r="EG33381" s="4" t="s">
        <v>1636</v>
      </c>
      <c r="EH33381" s="4" t="s">
        <v>7</v>
      </c>
      <c r="EI33381" s="4" t="s">
        <v>7</v>
      </c>
      <c r="EJ33381" s="4" t="s">
        <v>14</v>
      </c>
      <c r="EK33381" s="4" t="s">
        <v>9</v>
      </c>
      <c r="EL33381" s="4" t="s">
        <v>1636</v>
      </c>
      <c r="EM33381" s="4" t="s">
        <v>7</v>
      </c>
      <c r="EN33381" s="4" t="s">
        <v>7</v>
      </c>
      <c r="EO33381" s="4" t="s">
        <v>14</v>
      </c>
      <c r="EP33381" s="4" t="s">
        <v>9</v>
      </c>
      <c r="EQ33381" s="4" t="s">
        <v>1636</v>
      </c>
      <c r="ER33381" s="4" t="s">
        <v>7</v>
      </c>
      <c r="ES33381" s="4" t="s">
        <v>7</v>
      </c>
      <c r="ET33381" s="4" t="s">
        <v>14</v>
      </c>
      <c r="EU33381" s="4" t="s">
        <v>9</v>
      </c>
      <c r="EV33381" s="4" t="s">
        <v>1636</v>
      </c>
      <c r="EW33381" s="4" t="s">
        <v>7</v>
      </c>
      <c r="EX33381" s="4" t="s">
        <v>7</v>
      </c>
      <c r="EY33381" s="4" t="s">
        <v>14</v>
      </c>
      <c r="EZ33381" s="4" t="s">
        <v>9</v>
      </c>
      <c r="FA33381" s="4" t="s">
        <v>1636</v>
      </c>
      <c r="FB33381" s="4" t="s">
        <v>7</v>
      </c>
      <c r="FC33381" s="4" t="s">
        <v>7</v>
      </c>
      <c r="FD33381" s="4" t="s">
        <v>14</v>
      </c>
      <c r="FE33381" s="4" t="s">
        <v>9</v>
      </c>
      <c r="FF33381" s="4" t="s">
        <v>1636</v>
      </c>
      <c r="FG33381" s="4" t="s">
        <v>7</v>
      </c>
      <c r="FH33381" s="4" t="s">
        <v>7</v>
      </c>
      <c r="FI33381" s="4" t="s">
        <v>14</v>
      </c>
      <c r="FJ33381" s="4" t="s">
        <v>9</v>
      </c>
      <c r="FK33381" s="4" t="s">
        <v>1636</v>
      </c>
      <c r="FL33381" s="4" t="s">
        <v>7</v>
      </c>
      <c r="FM33381" s="4" t="s">
        <v>7</v>
      </c>
      <c r="FN33381" s="4" t="s">
        <v>14</v>
      </c>
      <c r="FO33381" s="4" t="s">
        <v>9</v>
      </c>
      <c r="FP33381" s="4" t="s">
        <v>1636</v>
      </c>
      <c r="FQ33381" s="4" t="s">
        <v>7</v>
      </c>
      <c r="FR33381" s="4" t="s">
        <v>7</v>
      </c>
      <c r="FS33381" s="4" t="s">
        <v>14</v>
      </c>
      <c r="FT33381" s="4" t="s">
        <v>9</v>
      </c>
      <c r="FU33381" s="4" t="s">
        <v>1636</v>
      </c>
      <c r="FV33381" s="4" t="s">
        <v>7</v>
      </c>
      <c r="FW33381" s="4" t="s">
        <v>7</v>
      </c>
      <c r="FX33381" s="4" t="s">
        <v>14</v>
      </c>
      <c r="FY33381" s="4" t="s">
        <v>9</v>
      </c>
      <c r="FZ33381" s="4" t="s">
        <v>1636</v>
      </c>
    </row>
    <row r="33382" spans="1:342">
      <c r="A33382" t="n">
        <v>285520</v>
      </c>
      <c r="B33382" s="109" t="n">
        <v>257</v>
      </c>
      <c r="C33382" s="7" t="n">
        <v>7</v>
      </c>
      <c r="D33382" s="7" t="n">
        <v>65533</v>
      </c>
      <c r="E33382" s="7" t="n">
        <v>62673</v>
      </c>
      <c r="F33382" s="7" t="s">
        <v>15</v>
      </c>
      <c r="G33382" s="7" t="n">
        <f t="normal" ca="1">32-LENB(INDIRECT(ADDRESS(33382,6)))</f>
        <v>0</v>
      </c>
      <c r="H33382" s="7" t="n">
        <v>7</v>
      </c>
      <c r="I33382" s="7" t="n">
        <v>65533</v>
      </c>
      <c r="J33382" s="7" t="n">
        <v>62674</v>
      </c>
      <c r="K33382" s="7" t="s">
        <v>15</v>
      </c>
      <c r="L33382" s="7" t="n">
        <f t="normal" ca="1">32-LENB(INDIRECT(ADDRESS(33382,11)))</f>
        <v>0</v>
      </c>
      <c r="M33382" s="7" t="n">
        <v>7</v>
      </c>
      <c r="N33382" s="7" t="n">
        <v>65533</v>
      </c>
      <c r="O33382" s="7" t="n">
        <v>62675</v>
      </c>
      <c r="P33382" s="7" t="s">
        <v>15</v>
      </c>
      <c r="Q33382" s="7" t="n">
        <f t="normal" ca="1">32-LENB(INDIRECT(ADDRESS(33382,16)))</f>
        <v>0</v>
      </c>
      <c r="R33382" s="7" t="n">
        <v>7</v>
      </c>
      <c r="S33382" s="7" t="n">
        <v>65533</v>
      </c>
      <c r="T33382" s="7" t="n">
        <v>62676</v>
      </c>
      <c r="U33382" s="7" t="s">
        <v>15</v>
      </c>
      <c r="V33382" s="7" t="n">
        <f t="normal" ca="1">32-LENB(INDIRECT(ADDRESS(33382,21)))</f>
        <v>0</v>
      </c>
      <c r="W33382" s="7" t="n">
        <v>7</v>
      </c>
      <c r="X33382" s="7" t="n">
        <v>65533</v>
      </c>
      <c r="Y33382" s="7" t="n">
        <v>62677</v>
      </c>
      <c r="Z33382" s="7" t="s">
        <v>15</v>
      </c>
      <c r="AA33382" s="7" t="n">
        <f t="normal" ca="1">32-LENB(INDIRECT(ADDRESS(33382,26)))</f>
        <v>0</v>
      </c>
      <c r="AB33382" s="7" t="n">
        <v>7</v>
      </c>
      <c r="AC33382" s="7" t="n">
        <v>65533</v>
      </c>
      <c r="AD33382" s="7" t="n">
        <v>62678</v>
      </c>
      <c r="AE33382" s="7" t="s">
        <v>15</v>
      </c>
      <c r="AF33382" s="7" t="n">
        <f t="normal" ca="1">32-LENB(INDIRECT(ADDRESS(33382,31)))</f>
        <v>0</v>
      </c>
      <c r="AG33382" s="7" t="n">
        <v>7</v>
      </c>
      <c r="AH33382" s="7" t="n">
        <v>65533</v>
      </c>
      <c r="AI33382" s="7" t="n">
        <v>62679</v>
      </c>
      <c r="AJ33382" s="7" t="s">
        <v>15</v>
      </c>
      <c r="AK33382" s="7" t="n">
        <f t="normal" ca="1">32-LENB(INDIRECT(ADDRESS(33382,36)))</f>
        <v>0</v>
      </c>
      <c r="AL33382" s="7" t="n">
        <v>7</v>
      </c>
      <c r="AM33382" s="7" t="n">
        <v>65533</v>
      </c>
      <c r="AN33382" s="7" t="n">
        <v>62680</v>
      </c>
      <c r="AO33382" s="7" t="s">
        <v>15</v>
      </c>
      <c r="AP33382" s="7" t="n">
        <f t="normal" ca="1">32-LENB(INDIRECT(ADDRESS(33382,41)))</f>
        <v>0</v>
      </c>
      <c r="AQ33382" s="7" t="n">
        <v>7</v>
      </c>
      <c r="AR33382" s="7" t="n">
        <v>65533</v>
      </c>
      <c r="AS33382" s="7" t="n">
        <v>62681</v>
      </c>
      <c r="AT33382" s="7" t="s">
        <v>15</v>
      </c>
      <c r="AU33382" s="7" t="n">
        <f t="normal" ca="1">32-LENB(INDIRECT(ADDRESS(33382,46)))</f>
        <v>0</v>
      </c>
      <c r="AV33382" s="7" t="n">
        <v>7</v>
      </c>
      <c r="AW33382" s="7" t="n">
        <v>65533</v>
      </c>
      <c r="AX33382" s="7" t="n">
        <v>62682</v>
      </c>
      <c r="AY33382" s="7" t="s">
        <v>15</v>
      </c>
      <c r="AZ33382" s="7" t="n">
        <f t="normal" ca="1">32-LENB(INDIRECT(ADDRESS(33382,51)))</f>
        <v>0</v>
      </c>
      <c r="BA33382" s="7" t="n">
        <v>7</v>
      </c>
      <c r="BB33382" s="7" t="n">
        <v>65533</v>
      </c>
      <c r="BC33382" s="7" t="n">
        <v>62683</v>
      </c>
      <c r="BD33382" s="7" t="s">
        <v>15</v>
      </c>
      <c r="BE33382" s="7" t="n">
        <f t="normal" ca="1">32-LENB(INDIRECT(ADDRESS(33382,56)))</f>
        <v>0</v>
      </c>
      <c r="BF33382" s="7" t="n">
        <v>7</v>
      </c>
      <c r="BG33382" s="7" t="n">
        <v>65533</v>
      </c>
      <c r="BH33382" s="7" t="n">
        <v>62684</v>
      </c>
      <c r="BI33382" s="7" t="s">
        <v>15</v>
      </c>
      <c r="BJ33382" s="7" t="n">
        <f t="normal" ca="1">32-LENB(INDIRECT(ADDRESS(33382,61)))</f>
        <v>0</v>
      </c>
      <c r="BK33382" s="7" t="n">
        <v>7</v>
      </c>
      <c r="BL33382" s="7" t="n">
        <v>65533</v>
      </c>
      <c r="BM33382" s="7" t="n">
        <v>62685</v>
      </c>
      <c r="BN33382" s="7" t="s">
        <v>15</v>
      </c>
      <c r="BO33382" s="7" t="n">
        <f t="normal" ca="1">32-LENB(INDIRECT(ADDRESS(33382,66)))</f>
        <v>0</v>
      </c>
      <c r="BP33382" s="7" t="n">
        <v>7</v>
      </c>
      <c r="BQ33382" s="7" t="n">
        <v>65533</v>
      </c>
      <c r="BR33382" s="7" t="n">
        <v>62686</v>
      </c>
      <c r="BS33382" s="7" t="s">
        <v>15</v>
      </c>
      <c r="BT33382" s="7" t="n">
        <f t="normal" ca="1">32-LENB(INDIRECT(ADDRESS(33382,71)))</f>
        <v>0</v>
      </c>
      <c r="BU33382" s="7" t="n">
        <v>7</v>
      </c>
      <c r="BV33382" s="7" t="n">
        <v>65533</v>
      </c>
      <c r="BW33382" s="7" t="n">
        <v>62687</v>
      </c>
      <c r="BX33382" s="7" t="s">
        <v>15</v>
      </c>
      <c r="BY33382" s="7" t="n">
        <f t="normal" ca="1">32-LENB(INDIRECT(ADDRESS(33382,76)))</f>
        <v>0</v>
      </c>
      <c r="BZ33382" s="7" t="n">
        <v>7</v>
      </c>
      <c r="CA33382" s="7" t="n">
        <v>65533</v>
      </c>
      <c r="CB33382" s="7" t="n">
        <v>62688</v>
      </c>
      <c r="CC33382" s="7" t="s">
        <v>15</v>
      </c>
      <c r="CD33382" s="7" t="n">
        <f t="normal" ca="1">32-LENB(INDIRECT(ADDRESS(33382,81)))</f>
        <v>0</v>
      </c>
      <c r="CE33382" s="7" t="n">
        <v>7</v>
      </c>
      <c r="CF33382" s="7" t="n">
        <v>65533</v>
      </c>
      <c r="CG33382" s="7" t="n">
        <v>62689</v>
      </c>
      <c r="CH33382" s="7" t="s">
        <v>15</v>
      </c>
      <c r="CI33382" s="7" t="n">
        <f t="normal" ca="1">32-LENB(INDIRECT(ADDRESS(33382,86)))</f>
        <v>0</v>
      </c>
      <c r="CJ33382" s="7" t="n">
        <v>7</v>
      </c>
      <c r="CK33382" s="7" t="n">
        <v>65533</v>
      </c>
      <c r="CL33382" s="7" t="n">
        <v>62690</v>
      </c>
      <c r="CM33382" s="7" t="s">
        <v>15</v>
      </c>
      <c r="CN33382" s="7" t="n">
        <f t="normal" ca="1">32-LENB(INDIRECT(ADDRESS(33382,91)))</f>
        <v>0</v>
      </c>
      <c r="CO33382" s="7" t="n">
        <v>7</v>
      </c>
      <c r="CP33382" s="7" t="n">
        <v>65533</v>
      </c>
      <c r="CQ33382" s="7" t="n">
        <v>62691</v>
      </c>
      <c r="CR33382" s="7" t="s">
        <v>15</v>
      </c>
      <c r="CS33382" s="7" t="n">
        <f t="normal" ca="1">32-LENB(INDIRECT(ADDRESS(33382,96)))</f>
        <v>0</v>
      </c>
      <c r="CT33382" s="7" t="n">
        <v>7</v>
      </c>
      <c r="CU33382" s="7" t="n">
        <v>65533</v>
      </c>
      <c r="CV33382" s="7" t="n">
        <v>62692</v>
      </c>
      <c r="CW33382" s="7" t="s">
        <v>15</v>
      </c>
      <c r="CX33382" s="7" t="n">
        <f t="normal" ca="1">32-LENB(INDIRECT(ADDRESS(33382,101)))</f>
        <v>0</v>
      </c>
      <c r="CY33382" s="7" t="n">
        <v>7</v>
      </c>
      <c r="CZ33382" s="7" t="n">
        <v>65533</v>
      </c>
      <c r="DA33382" s="7" t="n">
        <v>62693</v>
      </c>
      <c r="DB33382" s="7" t="s">
        <v>15</v>
      </c>
      <c r="DC33382" s="7" t="n">
        <f t="normal" ca="1">32-LENB(INDIRECT(ADDRESS(33382,106)))</f>
        <v>0</v>
      </c>
      <c r="DD33382" s="7" t="n">
        <v>7</v>
      </c>
      <c r="DE33382" s="7" t="n">
        <v>65533</v>
      </c>
      <c r="DF33382" s="7" t="n">
        <v>62694</v>
      </c>
      <c r="DG33382" s="7" t="s">
        <v>15</v>
      </c>
      <c r="DH33382" s="7" t="n">
        <f t="normal" ca="1">32-LENB(INDIRECT(ADDRESS(33382,111)))</f>
        <v>0</v>
      </c>
      <c r="DI33382" s="7" t="n">
        <v>7</v>
      </c>
      <c r="DJ33382" s="7" t="n">
        <v>65533</v>
      </c>
      <c r="DK33382" s="7" t="n">
        <v>62695</v>
      </c>
      <c r="DL33382" s="7" t="s">
        <v>15</v>
      </c>
      <c r="DM33382" s="7" t="n">
        <f t="normal" ca="1">32-LENB(INDIRECT(ADDRESS(33382,116)))</f>
        <v>0</v>
      </c>
      <c r="DN33382" s="7" t="n">
        <v>7</v>
      </c>
      <c r="DO33382" s="7" t="n">
        <v>65533</v>
      </c>
      <c r="DP33382" s="7" t="n">
        <v>62696</v>
      </c>
      <c r="DQ33382" s="7" t="s">
        <v>15</v>
      </c>
      <c r="DR33382" s="7" t="n">
        <f t="normal" ca="1">32-LENB(INDIRECT(ADDRESS(33382,121)))</f>
        <v>0</v>
      </c>
      <c r="DS33382" s="7" t="n">
        <v>7</v>
      </c>
      <c r="DT33382" s="7" t="n">
        <v>65533</v>
      </c>
      <c r="DU33382" s="7" t="n">
        <v>62697</v>
      </c>
      <c r="DV33382" s="7" t="s">
        <v>15</v>
      </c>
      <c r="DW33382" s="7" t="n">
        <f t="normal" ca="1">32-LENB(INDIRECT(ADDRESS(33382,126)))</f>
        <v>0</v>
      </c>
      <c r="DX33382" s="7" t="n">
        <v>7</v>
      </c>
      <c r="DY33382" s="7" t="n">
        <v>65533</v>
      </c>
      <c r="DZ33382" s="7" t="n">
        <v>62698</v>
      </c>
      <c r="EA33382" s="7" t="s">
        <v>15</v>
      </c>
      <c r="EB33382" s="7" t="n">
        <f t="normal" ca="1">32-LENB(INDIRECT(ADDRESS(33382,131)))</f>
        <v>0</v>
      </c>
      <c r="EC33382" s="7" t="n">
        <v>7</v>
      </c>
      <c r="ED33382" s="7" t="n">
        <v>65533</v>
      </c>
      <c r="EE33382" s="7" t="n">
        <v>62699</v>
      </c>
      <c r="EF33382" s="7" t="s">
        <v>15</v>
      </c>
      <c r="EG33382" s="7" t="n">
        <f t="normal" ca="1">32-LENB(INDIRECT(ADDRESS(33382,136)))</f>
        <v>0</v>
      </c>
      <c r="EH33382" s="7" t="n">
        <v>7</v>
      </c>
      <c r="EI33382" s="7" t="n">
        <v>65533</v>
      </c>
      <c r="EJ33382" s="7" t="n">
        <v>62700</v>
      </c>
      <c r="EK33382" s="7" t="s">
        <v>15</v>
      </c>
      <c r="EL33382" s="7" t="n">
        <f t="normal" ca="1">32-LENB(INDIRECT(ADDRESS(33382,141)))</f>
        <v>0</v>
      </c>
      <c r="EM33382" s="7" t="n">
        <v>7</v>
      </c>
      <c r="EN33382" s="7" t="n">
        <v>65533</v>
      </c>
      <c r="EO33382" s="7" t="n">
        <v>62701</v>
      </c>
      <c r="EP33382" s="7" t="s">
        <v>15</v>
      </c>
      <c r="EQ33382" s="7" t="n">
        <f t="normal" ca="1">32-LENB(INDIRECT(ADDRESS(33382,146)))</f>
        <v>0</v>
      </c>
      <c r="ER33382" s="7" t="n">
        <v>7</v>
      </c>
      <c r="ES33382" s="7" t="n">
        <v>65533</v>
      </c>
      <c r="ET33382" s="7" t="n">
        <v>62702</v>
      </c>
      <c r="EU33382" s="7" t="s">
        <v>15</v>
      </c>
      <c r="EV33382" s="7" t="n">
        <f t="normal" ca="1">32-LENB(INDIRECT(ADDRESS(33382,151)))</f>
        <v>0</v>
      </c>
      <c r="EW33382" s="7" t="n">
        <v>7</v>
      </c>
      <c r="EX33382" s="7" t="n">
        <v>65533</v>
      </c>
      <c r="EY33382" s="7" t="n">
        <v>62703</v>
      </c>
      <c r="EZ33382" s="7" t="s">
        <v>15</v>
      </c>
      <c r="FA33382" s="7" t="n">
        <f t="normal" ca="1">32-LENB(INDIRECT(ADDRESS(33382,156)))</f>
        <v>0</v>
      </c>
      <c r="FB33382" s="7" t="n">
        <v>7</v>
      </c>
      <c r="FC33382" s="7" t="n">
        <v>65533</v>
      </c>
      <c r="FD33382" s="7" t="n">
        <v>62704</v>
      </c>
      <c r="FE33382" s="7" t="s">
        <v>15</v>
      </c>
      <c r="FF33382" s="7" t="n">
        <f t="normal" ca="1">32-LENB(INDIRECT(ADDRESS(33382,161)))</f>
        <v>0</v>
      </c>
      <c r="FG33382" s="7" t="n">
        <v>7</v>
      </c>
      <c r="FH33382" s="7" t="n">
        <v>65533</v>
      </c>
      <c r="FI33382" s="7" t="n">
        <v>62705</v>
      </c>
      <c r="FJ33382" s="7" t="s">
        <v>15</v>
      </c>
      <c r="FK33382" s="7" t="n">
        <f t="normal" ca="1">32-LENB(INDIRECT(ADDRESS(33382,166)))</f>
        <v>0</v>
      </c>
      <c r="FL33382" s="7" t="n">
        <v>7</v>
      </c>
      <c r="FM33382" s="7" t="n">
        <v>65533</v>
      </c>
      <c r="FN33382" s="7" t="n">
        <v>62706</v>
      </c>
      <c r="FO33382" s="7" t="s">
        <v>15</v>
      </c>
      <c r="FP33382" s="7" t="n">
        <f t="normal" ca="1">32-LENB(INDIRECT(ADDRESS(33382,171)))</f>
        <v>0</v>
      </c>
      <c r="FQ33382" s="7" t="n">
        <v>7</v>
      </c>
      <c r="FR33382" s="7" t="n">
        <v>65533</v>
      </c>
      <c r="FS33382" s="7" t="n">
        <v>62707</v>
      </c>
      <c r="FT33382" s="7" t="s">
        <v>15</v>
      </c>
      <c r="FU33382" s="7" t="n">
        <f t="normal" ca="1">32-LENB(INDIRECT(ADDRESS(33382,176)))</f>
        <v>0</v>
      </c>
      <c r="FV33382" s="7" t="n">
        <v>0</v>
      </c>
      <c r="FW33382" s="7" t="n">
        <v>65533</v>
      </c>
      <c r="FX33382" s="7" t="n">
        <v>0</v>
      </c>
      <c r="FY33382" s="7" t="s">
        <v>15</v>
      </c>
      <c r="FZ33382" s="7" t="n">
        <f t="normal" ca="1">32-LENB(INDIRECT(ADDRESS(33382,181)))</f>
        <v>0</v>
      </c>
    </row>
    <row r="33383" spans="1:342">
      <c r="A33383" t="s">
        <v>4</v>
      </c>
      <c r="B33383" s="4" t="s">
        <v>5</v>
      </c>
    </row>
    <row r="33384" spans="1:342">
      <c r="A33384" t="n">
        <v>286960</v>
      </c>
      <c r="B33384" s="5" t="n">
        <v>1</v>
      </c>
    </row>
    <row r="33385" spans="1:342" s="3" customFormat="1" customHeight="0">
      <c r="A33385" s="3" t="s">
        <v>2</v>
      </c>
      <c r="B33385" s="3" t="s">
        <v>1656</v>
      </c>
    </row>
    <row r="33386" spans="1:342">
      <c r="A33386" t="s">
        <v>4</v>
      </c>
      <c r="B33386" s="4" t="s">
        <v>5</v>
      </c>
      <c r="C33386" s="4" t="s">
        <v>7</v>
      </c>
      <c r="D33386" s="4" t="s">
        <v>7</v>
      </c>
      <c r="E33386" s="4" t="s">
        <v>14</v>
      </c>
      <c r="F33386" s="4" t="s">
        <v>9</v>
      </c>
      <c r="G33386" s="4" t="s">
        <v>1636</v>
      </c>
      <c r="H33386" s="4" t="s">
        <v>7</v>
      </c>
      <c r="I33386" s="4" t="s">
        <v>7</v>
      </c>
      <c r="J33386" s="4" t="s">
        <v>14</v>
      </c>
      <c r="K33386" s="4" t="s">
        <v>9</v>
      </c>
      <c r="L33386" s="4" t="s">
        <v>1636</v>
      </c>
      <c r="M33386" s="4" t="s">
        <v>7</v>
      </c>
      <c r="N33386" s="4" t="s">
        <v>7</v>
      </c>
      <c r="O33386" s="4" t="s">
        <v>14</v>
      </c>
      <c r="P33386" s="4" t="s">
        <v>9</v>
      </c>
      <c r="Q33386" s="4" t="s">
        <v>1636</v>
      </c>
    </row>
    <row r="33387" spans="1:342">
      <c r="A33387" t="n">
        <v>286976</v>
      </c>
      <c r="B33387" s="109" t="n">
        <v>257</v>
      </c>
      <c r="C33387" s="7" t="n">
        <v>4</v>
      </c>
      <c r="D33387" s="7" t="n">
        <v>65533</v>
      </c>
      <c r="E33387" s="7" t="n">
        <v>4537</v>
      </c>
      <c r="F33387" s="7" t="s">
        <v>15</v>
      </c>
      <c r="G33387" s="7" t="n">
        <f t="normal" ca="1">32-LENB(INDIRECT(ADDRESS(33387,6)))</f>
        <v>0</v>
      </c>
      <c r="H33387" s="7" t="n">
        <v>4</v>
      </c>
      <c r="I33387" s="7" t="n">
        <v>65533</v>
      </c>
      <c r="J33387" s="7" t="n">
        <v>12105</v>
      </c>
      <c r="K33387" s="7" t="s">
        <v>15</v>
      </c>
      <c r="L33387" s="7" t="n">
        <f t="normal" ca="1">32-LENB(INDIRECT(ADDRESS(33387,11)))</f>
        <v>0</v>
      </c>
      <c r="M33387" s="7" t="n">
        <v>0</v>
      </c>
      <c r="N33387" s="7" t="n">
        <v>65533</v>
      </c>
      <c r="O33387" s="7" t="n">
        <v>0</v>
      </c>
      <c r="P33387" s="7" t="s">
        <v>15</v>
      </c>
      <c r="Q33387" s="7" t="n">
        <f t="normal" ca="1">32-LENB(INDIRECT(ADDRESS(33387,16)))</f>
        <v>0</v>
      </c>
    </row>
    <row r="33388" spans="1:342">
      <c r="A33388" t="s">
        <v>4</v>
      </c>
      <c r="B33388" s="4" t="s">
        <v>5</v>
      </c>
    </row>
    <row r="33389" spans="1:342">
      <c r="A33389" t="n">
        <v>287096</v>
      </c>
      <c r="B33389" s="5" t="n">
        <v>1</v>
      </c>
    </row>
    <row r="33390" spans="1:342" s="3" customFormat="1" customHeight="0">
      <c r="A33390" s="3" t="s">
        <v>2</v>
      </c>
      <c r="B33390" s="3" t="s">
        <v>1657</v>
      </c>
    </row>
    <row r="33391" spans="1:342">
      <c r="A33391" t="s">
        <v>4</v>
      </c>
      <c r="B33391" s="4" t="s">
        <v>5</v>
      </c>
      <c r="C33391" s="4" t="s">
        <v>7</v>
      </c>
      <c r="D33391" s="4" t="s">
        <v>7</v>
      </c>
      <c r="E33391" s="4" t="s">
        <v>14</v>
      </c>
      <c r="F33391" s="4" t="s">
        <v>9</v>
      </c>
      <c r="G33391" s="4" t="s">
        <v>1636</v>
      </c>
      <c r="H33391" s="4" t="s">
        <v>7</v>
      </c>
      <c r="I33391" s="4" t="s">
        <v>7</v>
      </c>
      <c r="J33391" s="4" t="s">
        <v>14</v>
      </c>
      <c r="K33391" s="4" t="s">
        <v>9</v>
      </c>
      <c r="L33391" s="4" t="s">
        <v>1636</v>
      </c>
      <c r="M33391" s="4" t="s">
        <v>7</v>
      </c>
      <c r="N33391" s="4" t="s">
        <v>7</v>
      </c>
      <c r="O33391" s="4" t="s">
        <v>14</v>
      </c>
      <c r="P33391" s="4" t="s">
        <v>9</v>
      </c>
      <c r="Q33391" s="4" t="s">
        <v>1636</v>
      </c>
    </row>
    <row r="33392" spans="1:342">
      <c r="A33392" t="n">
        <v>287104</v>
      </c>
      <c r="B33392" s="109" t="n">
        <v>257</v>
      </c>
      <c r="C33392" s="7" t="n">
        <v>4</v>
      </c>
      <c r="D33392" s="7" t="n">
        <v>65533</v>
      </c>
      <c r="E33392" s="7" t="n">
        <v>12105</v>
      </c>
      <c r="F33392" s="7" t="s">
        <v>15</v>
      </c>
      <c r="G33392" s="7" t="n">
        <f t="normal" ca="1">32-LENB(INDIRECT(ADDRESS(33392,6)))</f>
        <v>0</v>
      </c>
      <c r="H33392" s="7" t="n">
        <v>4</v>
      </c>
      <c r="I33392" s="7" t="n">
        <v>65533</v>
      </c>
      <c r="J33392" s="7" t="n">
        <v>12105</v>
      </c>
      <c r="K33392" s="7" t="s">
        <v>15</v>
      </c>
      <c r="L33392" s="7" t="n">
        <f t="normal" ca="1">32-LENB(INDIRECT(ADDRESS(33392,11)))</f>
        <v>0</v>
      </c>
      <c r="M33392" s="7" t="n">
        <v>0</v>
      </c>
      <c r="N33392" s="7" t="n">
        <v>65533</v>
      </c>
      <c r="O33392" s="7" t="n">
        <v>0</v>
      </c>
      <c r="P33392" s="7" t="s">
        <v>15</v>
      </c>
      <c r="Q33392" s="7" t="n">
        <f t="normal" ca="1">32-LENB(INDIRECT(ADDRESS(33392,16)))</f>
        <v>0</v>
      </c>
    </row>
    <row r="33393" spans="1:182">
      <c r="A33393" t="s">
        <v>4</v>
      </c>
      <c r="B33393" s="4" t="s">
        <v>5</v>
      </c>
    </row>
    <row r="33394" spans="1:182">
      <c r="A33394" t="n">
        <v>287224</v>
      </c>
      <c r="B33394" s="5" t="n">
        <v>1</v>
      </c>
    </row>
    <row r="33395" spans="1:182" s="3" customFormat="1" customHeight="0">
      <c r="A33395" s="3" t="s">
        <v>2</v>
      </c>
      <c r="B33395" s="3" t="s">
        <v>1658</v>
      </c>
    </row>
    <row r="33396" spans="1:182">
      <c r="A33396" t="s">
        <v>4</v>
      </c>
      <c r="B33396" s="4" t="s">
        <v>5</v>
      </c>
      <c r="C33396" s="4" t="s">
        <v>7</v>
      </c>
      <c r="D33396" s="4" t="s">
        <v>7</v>
      </c>
      <c r="E33396" s="4" t="s">
        <v>14</v>
      </c>
      <c r="F33396" s="4" t="s">
        <v>9</v>
      </c>
      <c r="G33396" s="4" t="s">
        <v>1636</v>
      </c>
      <c r="H33396" s="4" t="s">
        <v>7</v>
      </c>
      <c r="I33396" s="4" t="s">
        <v>7</v>
      </c>
      <c r="J33396" s="4" t="s">
        <v>14</v>
      </c>
      <c r="K33396" s="4" t="s">
        <v>9</v>
      </c>
      <c r="L33396" s="4" t="s">
        <v>1636</v>
      </c>
      <c r="M33396" s="4" t="s">
        <v>7</v>
      </c>
      <c r="N33396" s="4" t="s">
        <v>7</v>
      </c>
      <c r="O33396" s="4" t="s">
        <v>14</v>
      </c>
      <c r="P33396" s="4" t="s">
        <v>9</v>
      </c>
      <c r="Q33396" s="4" t="s">
        <v>1636</v>
      </c>
      <c r="R33396" s="4" t="s">
        <v>7</v>
      </c>
      <c r="S33396" s="4" t="s">
        <v>7</v>
      </c>
      <c r="T33396" s="4" t="s">
        <v>14</v>
      </c>
      <c r="U33396" s="4" t="s">
        <v>9</v>
      </c>
      <c r="V33396" s="4" t="s">
        <v>1636</v>
      </c>
      <c r="W33396" s="4" t="s">
        <v>7</v>
      </c>
      <c r="X33396" s="4" t="s">
        <v>7</v>
      </c>
      <c r="Y33396" s="4" t="s">
        <v>14</v>
      </c>
      <c r="Z33396" s="4" t="s">
        <v>9</v>
      </c>
      <c r="AA33396" s="4" t="s">
        <v>1636</v>
      </c>
      <c r="AB33396" s="4" t="s">
        <v>7</v>
      </c>
      <c r="AC33396" s="4" t="s">
        <v>7</v>
      </c>
      <c r="AD33396" s="4" t="s">
        <v>14</v>
      </c>
      <c r="AE33396" s="4" t="s">
        <v>9</v>
      </c>
      <c r="AF33396" s="4" t="s">
        <v>1636</v>
      </c>
      <c r="AG33396" s="4" t="s">
        <v>7</v>
      </c>
      <c r="AH33396" s="4" t="s">
        <v>7</v>
      </c>
      <c r="AI33396" s="4" t="s">
        <v>14</v>
      </c>
      <c r="AJ33396" s="4" t="s">
        <v>9</v>
      </c>
      <c r="AK33396" s="4" t="s">
        <v>1636</v>
      </c>
      <c r="AL33396" s="4" t="s">
        <v>7</v>
      </c>
      <c r="AM33396" s="4" t="s">
        <v>7</v>
      </c>
      <c r="AN33396" s="4" t="s">
        <v>14</v>
      </c>
      <c r="AO33396" s="4" t="s">
        <v>9</v>
      </c>
      <c r="AP33396" s="4" t="s">
        <v>1636</v>
      </c>
      <c r="AQ33396" s="4" t="s">
        <v>7</v>
      </c>
      <c r="AR33396" s="4" t="s">
        <v>7</v>
      </c>
      <c r="AS33396" s="4" t="s">
        <v>14</v>
      </c>
      <c r="AT33396" s="4" t="s">
        <v>9</v>
      </c>
      <c r="AU33396" s="4" t="s">
        <v>1636</v>
      </c>
      <c r="AV33396" s="4" t="s">
        <v>7</v>
      </c>
      <c r="AW33396" s="4" t="s">
        <v>7</v>
      </c>
      <c r="AX33396" s="4" t="s">
        <v>14</v>
      </c>
      <c r="AY33396" s="4" t="s">
        <v>9</v>
      </c>
      <c r="AZ33396" s="4" t="s">
        <v>1636</v>
      </c>
      <c r="BA33396" s="4" t="s">
        <v>7</v>
      </c>
      <c r="BB33396" s="4" t="s">
        <v>7</v>
      </c>
      <c r="BC33396" s="4" t="s">
        <v>14</v>
      </c>
      <c r="BD33396" s="4" t="s">
        <v>9</v>
      </c>
      <c r="BE33396" s="4" t="s">
        <v>1636</v>
      </c>
    </row>
    <row r="33397" spans="1:182">
      <c r="A33397" t="n">
        <v>287232</v>
      </c>
      <c r="B33397" s="109" t="n">
        <v>257</v>
      </c>
      <c r="C33397" s="7" t="n">
        <v>4</v>
      </c>
      <c r="D33397" s="7" t="n">
        <v>65533</v>
      </c>
      <c r="E33397" s="7" t="n">
        <v>12105</v>
      </c>
      <c r="F33397" s="7" t="s">
        <v>15</v>
      </c>
      <c r="G33397" s="7" t="n">
        <f t="normal" ca="1">32-LENB(INDIRECT(ADDRESS(33397,6)))</f>
        <v>0</v>
      </c>
      <c r="H33397" s="7" t="n">
        <v>4</v>
      </c>
      <c r="I33397" s="7" t="n">
        <v>65533</v>
      </c>
      <c r="J33397" s="7" t="n">
        <v>2003</v>
      </c>
      <c r="K33397" s="7" t="s">
        <v>15</v>
      </c>
      <c r="L33397" s="7" t="n">
        <f t="normal" ca="1">32-LENB(INDIRECT(ADDRESS(33397,11)))</f>
        <v>0</v>
      </c>
      <c r="M33397" s="7" t="n">
        <v>7</v>
      </c>
      <c r="N33397" s="7" t="n">
        <v>65533</v>
      </c>
      <c r="O33397" s="7" t="n">
        <v>11344</v>
      </c>
      <c r="P33397" s="7" t="s">
        <v>15</v>
      </c>
      <c r="Q33397" s="7" t="n">
        <f t="normal" ca="1">32-LENB(INDIRECT(ADDRESS(33397,16)))</f>
        <v>0</v>
      </c>
      <c r="R33397" s="7" t="n">
        <v>7</v>
      </c>
      <c r="S33397" s="7" t="n">
        <v>65533</v>
      </c>
      <c r="T33397" s="7" t="n">
        <v>11345</v>
      </c>
      <c r="U33397" s="7" t="s">
        <v>15</v>
      </c>
      <c r="V33397" s="7" t="n">
        <f t="normal" ca="1">32-LENB(INDIRECT(ADDRESS(33397,21)))</f>
        <v>0</v>
      </c>
      <c r="W33397" s="7" t="n">
        <v>7</v>
      </c>
      <c r="X33397" s="7" t="n">
        <v>65533</v>
      </c>
      <c r="Y33397" s="7" t="n">
        <v>62708</v>
      </c>
      <c r="Z33397" s="7" t="s">
        <v>15</v>
      </c>
      <c r="AA33397" s="7" t="n">
        <f t="normal" ca="1">32-LENB(INDIRECT(ADDRESS(33397,26)))</f>
        <v>0</v>
      </c>
      <c r="AB33397" s="7" t="n">
        <v>7</v>
      </c>
      <c r="AC33397" s="7" t="n">
        <v>65533</v>
      </c>
      <c r="AD33397" s="7" t="n">
        <v>62709</v>
      </c>
      <c r="AE33397" s="7" t="s">
        <v>15</v>
      </c>
      <c r="AF33397" s="7" t="n">
        <f t="normal" ca="1">32-LENB(INDIRECT(ADDRESS(33397,31)))</f>
        <v>0</v>
      </c>
      <c r="AG33397" s="7" t="n">
        <v>7</v>
      </c>
      <c r="AH33397" s="7" t="n">
        <v>65533</v>
      </c>
      <c r="AI33397" s="7" t="n">
        <v>12357</v>
      </c>
      <c r="AJ33397" s="7" t="s">
        <v>15</v>
      </c>
      <c r="AK33397" s="7" t="n">
        <f t="normal" ca="1">32-LENB(INDIRECT(ADDRESS(33397,36)))</f>
        <v>0</v>
      </c>
      <c r="AL33397" s="7" t="n">
        <v>7</v>
      </c>
      <c r="AM33397" s="7" t="n">
        <v>65533</v>
      </c>
      <c r="AN33397" s="7" t="n">
        <v>12358</v>
      </c>
      <c r="AO33397" s="7" t="s">
        <v>15</v>
      </c>
      <c r="AP33397" s="7" t="n">
        <f t="normal" ca="1">32-LENB(INDIRECT(ADDRESS(33397,41)))</f>
        <v>0</v>
      </c>
      <c r="AQ33397" s="7" t="n">
        <v>7</v>
      </c>
      <c r="AR33397" s="7" t="n">
        <v>65533</v>
      </c>
      <c r="AS33397" s="7" t="n">
        <v>62712</v>
      </c>
      <c r="AT33397" s="7" t="s">
        <v>15</v>
      </c>
      <c r="AU33397" s="7" t="n">
        <f t="normal" ca="1">32-LENB(INDIRECT(ADDRESS(33397,46)))</f>
        <v>0</v>
      </c>
      <c r="AV33397" s="7" t="n">
        <v>7</v>
      </c>
      <c r="AW33397" s="7" t="n">
        <v>65533</v>
      </c>
      <c r="AX33397" s="7" t="n">
        <v>62713</v>
      </c>
      <c r="AY33397" s="7" t="s">
        <v>15</v>
      </c>
      <c r="AZ33397" s="7" t="n">
        <f t="normal" ca="1">32-LENB(INDIRECT(ADDRESS(33397,51)))</f>
        <v>0</v>
      </c>
      <c r="BA33397" s="7" t="n">
        <v>0</v>
      </c>
      <c r="BB33397" s="7" t="n">
        <v>65533</v>
      </c>
      <c r="BC33397" s="7" t="n">
        <v>0</v>
      </c>
      <c r="BD33397" s="7" t="s">
        <v>15</v>
      </c>
      <c r="BE33397" s="7" t="n">
        <f t="normal" ca="1">32-LENB(INDIRECT(ADDRESS(33397,56)))</f>
        <v>0</v>
      </c>
    </row>
    <row r="33398" spans="1:182">
      <c r="A33398" t="s">
        <v>4</v>
      </c>
      <c r="B33398" s="4" t="s">
        <v>5</v>
      </c>
    </row>
    <row r="33399" spans="1:182">
      <c r="A33399" t="n">
        <v>287672</v>
      </c>
      <c r="B33399" s="5" t="n">
        <v>1</v>
      </c>
    </row>
    <row r="33400" spans="1:182" s="3" customFormat="1" customHeight="0">
      <c r="A33400" s="3" t="s">
        <v>2</v>
      </c>
      <c r="B33400" s="3" t="s">
        <v>1659</v>
      </c>
    </row>
    <row r="33401" spans="1:182">
      <c r="A33401" t="s">
        <v>4</v>
      </c>
      <c r="B33401" s="4" t="s">
        <v>5</v>
      </c>
      <c r="C33401" s="4" t="s">
        <v>7</v>
      </c>
      <c r="D33401" s="4" t="s">
        <v>7</v>
      </c>
      <c r="E33401" s="4" t="s">
        <v>14</v>
      </c>
      <c r="F33401" s="4" t="s">
        <v>9</v>
      </c>
      <c r="G33401" s="4" t="s">
        <v>1636</v>
      </c>
      <c r="H33401" s="4" t="s">
        <v>7</v>
      </c>
      <c r="I33401" s="4" t="s">
        <v>7</v>
      </c>
      <c r="J33401" s="4" t="s">
        <v>14</v>
      </c>
      <c r="K33401" s="4" t="s">
        <v>9</v>
      </c>
      <c r="L33401" s="4" t="s">
        <v>1636</v>
      </c>
      <c r="M33401" s="4" t="s">
        <v>7</v>
      </c>
      <c r="N33401" s="4" t="s">
        <v>7</v>
      </c>
      <c r="O33401" s="4" t="s">
        <v>14</v>
      </c>
      <c r="P33401" s="4" t="s">
        <v>9</v>
      </c>
      <c r="Q33401" s="4" t="s">
        <v>1636</v>
      </c>
      <c r="R33401" s="4" t="s">
        <v>7</v>
      </c>
      <c r="S33401" s="4" t="s">
        <v>7</v>
      </c>
      <c r="T33401" s="4" t="s">
        <v>14</v>
      </c>
      <c r="U33401" s="4" t="s">
        <v>9</v>
      </c>
      <c r="V33401" s="4" t="s">
        <v>1636</v>
      </c>
      <c r="W33401" s="4" t="s">
        <v>7</v>
      </c>
      <c r="X33401" s="4" t="s">
        <v>7</v>
      </c>
      <c r="Y33401" s="4" t="s">
        <v>14</v>
      </c>
      <c r="Z33401" s="4" t="s">
        <v>9</v>
      </c>
      <c r="AA33401" s="4" t="s">
        <v>1636</v>
      </c>
      <c r="AB33401" s="4" t="s">
        <v>7</v>
      </c>
      <c r="AC33401" s="4" t="s">
        <v>7</v>
      </c>
      <c r="AD33401" s="4" t="s">
        <v>14</v>
      </c>
      <c r="AE33401" s="4" t="s">
        <v>9</v>
      </c>
      <c r="AF33401" s="4" t="s">
        <v>1636</v>
      </c>
      <c r="AG33401" s="4" t="s">
        <v>7</v>
      </c>
      <c r="AH33401" s="4" t="s">
        <v>7</v>
      </c>
      <c r="AI33401" s="4" t="s">
        <v>14</v>
      </c>
      <c r="AJ33401" s="4" t="s">
        <v>9</v>
      </c>
      <c r="AK33401" s="4" t="s">
        <v>1636</v>
      </c>
      <c r="AL33401" s="4" t="s">
        <v>7</v>
      </c>
      <c r="AM33401" s="4" t="s">
        <v>7</v>
      </c>
      <c r="AN33401" s="4" t="s">
        <v>14</v>
      </c>
      <c r="AO33401" s="4" t="s">
        <v>9</v>
      </c>
      <c r="AP33401" s="4" t="s">
        <v>1636</v>
      </c>
      <c r="AQ33401" s="4" t="s">
        <v>7</v>
      </c>
      <c r="AR33401" s="4" t="s">
        <v>7</v>
      </c>
      <c r="AS33401" s="4" t="s">
        <v>14</v>
      </c>
      <c r="AT33401" s="4" t="s">
        <v>9</v>
      </c>
      <c r="AU33401" s="4" t="s">
        <v>1636</v>
      </c>
      <c r="AV33401" s="4" t="s">
        <v>7</v>
      </c>
      <c r="AW33401" s="4" t="s">
        <v>7</v>
      </c>
      <c r="AX33401" s="4" t="s">
        <v>14</v>
      </c>
      <c r="AY33401" s="4" t="s">
        <v>9</v>
      </c>
      <c r="AZ33401" s="4" t="s">
        <v>1636</v>
      </c>
      <c r="BA33401" s="4" t="s">
        <v>7</v>
      </c>
      <c r="BB33401" s="4" t="s">
        <v>7</v>
      </c>
      <c r="BC33401" s="4" t="s">
        <v>14</v>
      </c>
      <c r="BD33401" s="4" t="s">
        <v>9</v>
      </c>
      <c r="BE33401" s="4" t="s">
        <v>1636</v>
      </c>
      <c r="BF33401" s="4" t="s">
        <v>7</v>
      </c>
      <c r="BG33401" s="4" t="s">
        <v>7</v>
      </c>
      <c r="BH33401" s="4" t="s">
        <v>14</v>
      </c>
      <c r="BI33401" s="4" t="s">
        <v>9</v>
      </c>
      <c r="BJ33401" s="4" t="s">
        <v>1636</v>
      </c>
      <c r="BK33401" s="4" t="s">
        <v>7</v>
      </c>
      <c r="BL33401" s="4" t="s">
        <v>7</v>
      </c>
      <c r="BM33401" s="4" t="s">
        <v>14</v>
      </c>
      <c r="BN33401" s="4" t="s">
        <v>9</v>
      </c>
      <c r="BO33401" s="4" t="s">
        <v>1636</v>
      </c>
      <c r="BP33401" s="4" t="s">
        <v>7</v>
      </c>
      <c r="BQ33401" s="4" t="s">
        <v>7</v>
      </c>
      <c r="BR33401" s="4" t="s">
        <v>14</v>
      </c>
      <c r="BS33401" s="4" t="s">
        <v>9</v>
      </c>
      <c r="BT33401" s="4" t="s">
        <v>1636</v>
      </c>
      <c r="BU33401" s="4" t="s">
        <v>7</v>
      </c>
      <c r="BV33401" s="4" t="s">
        <v>7</v>
      </c>
      <c r="BW33401" s="4" t="s">
        <v>14</v>
      </c>
      <c r="BX33401" s="4" t="s">
        <v>9</v>
      </c>
      <c r="BY33401" s="4" t="s">
        <v>1636</v>
      </c>
      <c r="BZ33401" s="4" t="s">
        <v>7</v>
      </c>
      <c r="CA33401" s="4" t="s">
        <v>7</v>
      </c>
      <c r="CB33401" s="4" t="s">
        <v>14</v>
      </c>
      <c r="CC33401" s="4" t="s">
        <v>9</v>
      </c>
      <c r="CD33401" s="4" t="s">
        <v>1636</v>
      </c>
      <c r="CE33401" s="4" t="s">
        <v>7</v>
      </c>
      <c r="CF33401" s="4" t="s">
        <v>7</v>
      </c>
      <c r="CG33401" s="4" t="s">
        <v>14</v>
      </c>
      <c r="CH33401" s="4" t="s">
        <v>9</v>
      </c>
      <c r="CI33401" s="4" t="s">
        <v>1636</v>
      </c>
      <c r="CJ33401" s="4" t="s">
        <v>7</v>
      </c>
      <c r="CK33401" s="4" t="s">
        <v>7</v>
      </c>
      <c r="CL33401" s="4" t="s">
        <v>14</v>
      </c>
      <c r="CM33401" s="4" t="s">
        <v>9</v>
      </c>
      <c r="CN33401" s="4" t="s">
        <v>1636</v>
      </c>
      <c r="CO33401" s="4" t="s">
        <v>7</v>
      </c>
      <c r="CP33401" s="4" t="s">
        <v>7</v>
      </c>
      <c r="CQ33401" s="4" t="s">
        <v>14</v>
      </c>
      <c r="CR33401" s="4" t="s">
        <v>9</v>
      </c>
      <c r="CS33401" s="4" t="s">
        <v>1636</v>
      </c>
      <c r="CT33401" s="4" t="s">
        <v>7</v>
      </c>
      <c r="CU33401" s="4" t="s">
        <v>7</v>
      </c>
      <c r="CV33401" s="4" t="s">
        <v>14</v>
      </c>
      <c r="CW33401" s="4" t="s">
        <v>9</v>
      </c>
      <c r="CX33401" s="4" t="s">
        <v>1636</v>
      </c>
      <c r="CY33401" s="4" t="s">
        <v>7</v>
      </c>
      <c r="CZ33401" s="4" t="s">
        <v>7</v>
      </c>
      <c r="DA33401" s="4" t="s">
        <v>14</v>
      </c>
      <c r="DB33401" s="4" t="s">
        <v>9</v>
      </c>
      <c r="DC33401" s="4" t="s">
        <v>1636</v>
      </c>
      <c r="DD33401" s="4" t="s">
        <v>7</v>
      </c>
      <c r="DE33401" s="4" t="s">
        <v>7</v>
      </c>
      <c r="DF33401" s="4" t="s">
        <v>14</v>
      </c>
      <c r="DG33401" s="4" t="s">
        <v>9</v>
      </c>
      <c r="DH33401" s="4" t="s">
        <v>1636</v>
      </c>
      <c r="DI33401" s="4" t="s">
        <v>7</v>
      </c>
      <c r="DJ33401" s="4" t="s">
        <v>7</v>
      </c>
      <c r="DK33401" s="4" t="s">
        <v>14</v>
      </c>
      <c r="DL33401" s="4" t="s">
        <v>9</v>
      </c>
      <c r="DM33401" s="4" t="s">
        <v>1636</v>
      </c>
      <c r="DN33401" s="4" t="s">
        <v>7</v>
      </c>
      <c r="DO33401" s="4" t="s">
        <v>7</v>
      </c>
      <c r="DP33401" s="4" t="s">
        <v>14</v>
      </c>
      <c r="DQ33401" s="4" t="s">
        <v>9</v>
      </c>
      <c r="DR33401" s="4" t="s">
        <v>1636</v>
      </c>
      <c r="DS33401" s="4" t="s">
        <v>7</v>
      </c>
      <c r="DT33401" s="4" t="s">
        <v>7</v>
      </c>
      <c r="DU33401" s="4" t="s">
        <v>14</v>
      </c>
      <c r="DV33401" s="4" t="s">
        <v>9</v>
      </c>
      <c r="DW33401" s="4" t="s">
        <v>1636</v>
      </c>
      <c r="DX33401" s="4" t="s">
        <v>7</v>
      </c>
      <c r="DY33401" s="4" t="s">
        <v>7</v>
      </c>
      <c r="DZ33401" s="4" t="s">
        <v>14</v>
      </c>
      <c r="EA33401" s="4" t="s">
        <v>9</v>
      </c>
      <c r="EB33401" s="4" t="s">
        <v>1636</v>
      </c>
      <c r="EC33401" s="4" t="s">
        <v>7</v>
      </c>
      <c r="ED33401" s="4" t="s">
        <v>7</v>
      </c>
      <c r="EE33401" s="4" t="s">
        <v>14</v>
      </c>
      <c r="EF33401" s="4" t="s">
        <v>9</v>
      </c>
      <c r="EG33401" s="4" t="s">
        <v>1636</v>
      </c>
      <c r="EH33401" s="4" t="s">
        <v>7</v>
      </c>
      <c r="EI33401" s="4" t="s">
        <v>7</v>
      </c>
      <c r="EJ33401" s="4" t="s">
        <v>14</v>
      </c>
      <c r="EK33401" s="4" t="s">
        <v>9</v>
      </c>
      <c r="EL33401" s="4" t="s">
        <v>1636</v>
      </c>
      <c r="EM33401" s="4" t="s">
        <v>7</v>
      </c>
      <c r="EN33401" s="4" t="s">
        <v>7</v>
      </c>
      <c r="EO33401" s="4" t="s">
        <v>14</v>
      </c>
      <c r="EP33401" s="4" t="s">
        <v>9</v>
      </c>
      <c r="EQ33401" s="4" t="s">
        <v>1636</v>
      </c>
      <c r="ER33401" s="4" t="s">
        <v>7</v>
      </c>
      <c r="ES33401" s="4" t="s">
        <v>7</v>
      </c>
      <c r="ET33401" s="4" t="s">
        <v>14</v>
      </c>
      <c r="EU33401" s="4" t="s">
        <v>9</v>
      </c>
      <c r="EV33401" s="4" t="s">
        <v>1636</v>
      </c>
      <c r="EW33401" s="4" t="s">
        <v>7</v>
      </c>
      <c r="EX33401" s="4" t="s">
        <v>7</v>
      </c>
      <c r="EY33401" s="4" t="s">
        <v>14</v>
      </c>
      <c r="EZ33401" s="4" t="s">
        <v>9</v>
      </c>
      <c r="FA33401" s="4" t="s">
        <v>1636</v>
      </c>
      <c r="FB33401" s="4" t="s">
        <v>7</v>
      </c>
      <c r="FC33401" s="4" t="s">
        <v>7</v>
      </c>
      <c r="FD33401" s="4" t="s">
        <v>14</v>
      </c>
      <c r="FE33401" s="4" t="s">
        <v>9</v>
      </c>
      <c r="FF33401" s="4" t="s">
        <v>1636</v>
      </c>
      <c r="FG33401" s="4" t="s">
        <v>7</v>
      </c>
      <c r="FH33401" s="4" t="s">
        <v>7</v>
      </c>
      <c r="FI33401" s="4" t="s">
        <v>14</v>
      </c>
      <c r="FJ33401" s="4" t="s">
        <v>9</v>
      </c>
      <c r="FK33401" s="4" t="s">
        <v>1636</v>
      </c>
      <c r="FL33401" s="4" t="s">
        <v>7</v>
      </c>
      <c r="FM33401" s="4" t="s">
        <v>7</v>
      </c>
      <c r="FN33401" s="4" t="s">
        <v>14</v>
      </c>
      <c r="FO33401" s="4" t="s">
        <v>9</v>
      </c>
      <c r="FP33401" s="4" t="s">
        <v>1636</v>
      </c>
      <c r="FQ33401" s="4" t="s">
        <v>7</v>
      </c>
      <c r="FR33401" s="4" t="s">
        <v>7</v>
      </c>
      <c r="FS33401" s="4" t="s">
        <v>14</v>
      </c>
      <c r="FT33401" s="4" t="s">
        <v>9</v>
      </c>
      <c r="FU33401" s="4" t="s">
        <v>1636</v>
      </c>
      <c r="FV33401" s="4" t="s">
        <v>7</v>
      </c>
      <c r="FW33401" s="4" t="s">
        <v>7</v>
      </c>
      <c r="FX33401" s="4" t="s">
        <v>14</v>
      </c>
      <c r="FY33401" s="4" t="s">
        <v>9</v>
      </c>
      <c r="FZ33401" s="4" t="s">
        <v>1636</v>
      </c>
      <c r="GA33401" s="4" t="s">
        <v>7</v>
      </c>
      <c r="GB33401" s="4" t="s">
        <v>7</v>
      </c>
      <c r="GC33401" s="4" t="s">
        <v>14</v>
      </c>
      <c r="GD33401" s="4" t="s">
        <v>9</v>
      </c>
      <c r="GE33401" s="4" t="s">
        <v>1636</v>
      </c>
      <c r="GF33401" s="4" t="s">
        <v>7</v>
      </c>
      <c r="GG33401" s="4" t="s">
        <v>7</v>
      </c>
      <c r="GH33401" s="4" t="s">
        <v>14</v>
      </c>
      <c r="GI33401" s="4" t="s">
        <v>9</v>
      </c>
      <c r="GJ33401" s="4" t="s">
        <v>1636</v>
      </c>
      <c r="GK33401" s="4" t="s">
        <v>7</v>
      </c>
      <c r="GL33401" s="4" t="s">
        <v>7</v>
      </c>
      <c r="GM33401" s="4" t="s">
        <v>14</v>
      </c>
      <c r="GN33401" s="4" t="s">
        <v>9</v>
      </c>
      <c r="GO33401" s="4" t="s">
        <v>1636</v>
      </c>
      <c r="GP33401" s="4" t="s">
        <v>7</v>
      </c>
      <c r="GQ33401" s="4" t="s">
        <v>7</v>
      </c>
      <c r="GR33401" s="4" t="s">
        <v>14</v>
      </c>
      <c r="GS33401" s="4" t="s">
        <v>9</v>
      </c>
      <c r="GT33401" s="4" t="s">
        <v>1636</v>
      </c>
      <c r="GU33401" s="4" t="s">
        <v>7</v>
      </c>
      <c r="GV33401" s="4" t="s">
        <v>7</v>
      </c>
      <c r="GW33401" s="4" t="s">
        <v>14</v>
      </c>
      <c r="GX33401" s="4" t="s">
        <v>9</v>
      </c>
      <c r="GY33401" s="4" t="s">
        <v>1636</v>
      </c>
      <c r="GZ33401" s="4" t="s">
        <v>7</v>
      </c>
      <c r="HA33401" s="4" t="s">
        <v>7</v>
      </c>
      <c r="HB33401" s="4" t="s">
        <v>14</v>
      </c>
      <c r="HC33401" s="4" t="s">
        <v>9</v>
      </c>
      <c r="HD33401" s="4" t="s">
        <v>1636</v>
      </c>
      <c r="HE33401" s="4" t="s">
        <v>7</v>
      </c>
      <c r="HF33401" s="4" t="s">
        <v>7</v>
      </c>
      <c r="HG33401" s="4" t="s">
        <v>14</v>
      </c>
      <c r="HH33401" s="4" t="s">
        <v>9</v>
      </c>
      <c r="HI33401" s="4" t="s">
        <v>1636</v>
      </c>
      <c r="HJ33401" s="4" t="s">
        <v>7</v>
      </c>
      <c r="HK33401" s="4" t="s">
        <v>7</v>
      </c>
      <c r="HL33401" s="4" t="s">
        <v>14</v>
      </c>
      <c r="HM33401" s="4" t="s">
        <v>9</v>
      </c>
      <c r="HN33401" s="4" t="s">
        <v>1636</v>
      </c>
      <c r="HO33401" s="4" t="s">
        <v>7</v>
      </c>
      <c r="HP33401" s="4" t="s">
        <v>7</v>
      </c>
      <c r="HQ33401" s="4" t="s">
        <v>14</v>
      </c>
      <c r="HR33401" s="4" t="s">
        <v>9</v>
      </c>
      <c r="HS33401" s="4" t="s">
        <v>1636</v>
      </c>
      <c r="HT33401" s="4" t="s">
        <v>7</v>
      </c>
      <c r="HU33401" s="4" t="s">
        <v>7</v>
      </c>
      <c r="HV33401" s="4" t="s">
        <v>14</v>
      </c>
      <c r="HW33401" s="4" t="s">
        <v>9</v>
      </c>
      <c r="HX33401" s="4" t="s">
        <v>1636</v>
      </c>
      <c r="HY33401" s="4" t="s">
        <v>7</v>
      </c>
      <c r="HZ33401" s="4" t="s">
        <v>7</v>
      </c>
      <c r="IA33401" s="4" t="s">
        <v>14</v>
      </c>
      <c r="IB33401" s="4" t="s">
        <v>9</v>
      </c>
      <c r="IC33401" s="4" t="s">
        <v>1636</v>
      </c>
      <c r="ID33401" s="4" t="s">
        <v>7</v>
      </c>
      <c r="IE33401" s="4" t="s">
        <v>7</v>
      </c>
      <c r="IF33401" s="4" t="s">
        <v>14</v>
      </c>
      <c r="IG33401" s="4" t="s">
        <v>9</v>
      </c>
      <c r="IH33401" s="4" t="s">
        <v>1636</v>
      </c>
      <c r="II33401" s="4" t="s">
        <v>7</v>
      </c>
      <c r="IJ33401" s="4" t="s">
        <v>7</v>
      </c>
      <c r="IK33401" s="4" t="s">
        <v>14</v>
      </c>
      <c r="IL33401" s="4" t="s">
        <v>9</v>
      </c>
      <c r="IM33401" s="4" t="s">
        <v>1636</v>
      </c>
      <c r="IN33401" s="4" t="s">
        <v>7</v>
      </c>
      <c r="IO33401" s="4" t="s">
        <v>7</v>
      </c>
      <c r="IP33401" s="4" t="s">
        <v>14</v>
      </c>
      <c r="IQ33401" s="4" t="s">
        <v>9</v>
      </c>
      <c r="IR33401" s="4" t="s">
        <v>1636</v>
      </c>
      <c r="IS33401" s="4" t="s">
        <v>7</v>
      </c>
      <c r="IT33401" s="4" t="s">
        <v>7</v>
      </c>
      <c r="IU33401" s="4" t="s">
        <v>14</v>
      </c>
      <c r="IV33401" s="4" t="s">
        <v>9</v>
      </c>
      <c r="IW33401" s="4" t="s">
        <v>1636</v>
      </c>
      <c r="IX33401" s="4" t="s">
        <v>7</v>
      </c>
      <c r="IY33401" s="4" t="s">
        <v>7</v>
      </c>
      <c r="IZ33401" s="4" t="s">
        <v>14</v>
      </c>
      <c r="JA33401" s="4" t="s">
        <v>9</v>
      </c>
      <c r="JB33401" s="4" t="s">
        <v>1636</v>
      </c>
      <c r="JC33401" s="4" t="s">
        <v>7</v>
      </c>
      <c r="JD33401" s="4" t="s">
        <v>7</v>
      </c>
      <c r="JE33401" s="4" t="s">
        <v>14</v>
      </c>
      <c r="JF33401" s="4" t="s">
        <v>9</v>
      </c>
      <c r="JG33401" s="4" t="s">
        <v>1636</v>
      </c>
      <c r="JH33401" s="4" t="s">
        <v>7</v>
      </c>
      <c r="JI33401" s="4" t="s">
        <v>7</v>
      </c>
      <c r="JJ33401" s="4" t="s">
        <v>14</v>
      </c>
      <c r="JK33401" s="4" t="s">
        <v>9</v>
      </c>
      <c r="JL33401" s="4" t="s">
        <v>1636</v>
      </c>
      <c r="JM33401" s="4" t="s">
        <v>7</v>
      </c>
      <c r="JN33401" s="4" t="s">
        <v>7</v>
      </c>
      <c r="JO33401" s="4" t="s">
        <v>14</v>
      </c>
      <c r="JP33401" s="4" t="s">
        <v>9</v>
      </c>
      <c r="JQ33401" s="4" t="s">
        <v>1636</v>
      </c>
    </row>
    <row r="33402" spans="1:182">
      <c r="A33402" t="n">
        <v>287680</v>
      </c>
      <c r="B33402" s="109" t="n">
        <v>257</v>
      </c>
      <c r="C33402" s="7" t="n">
        <v>7</v>
      </c>
      <c r="D33402" s="7" t="n">
        <v>65533</v>
      </c>
      <c r="E33402" s="7" t="n">
        <v>62714</v>
      </c>
      <c r="F33402" s="7" t="s">
        <v>15</v>
      </c>
      <c r="G33402" s="7" t="n">
        <f t="normal" ca="1">32-LENB(INDIRECT(ADDRESS(33402,6)))</f>
        <v>0</v>
      </c>
      <c r="H33402" s="7" t="n">
        <v>7</v>
      </c>
      <c r="I33402" s="7" t="n">
        <v>65533</v>
      </c>
      <c r="J33402" s="7" t="n">
        <v>62715</v>
      </c>
      <c r="K33402" s="7" t="s">
        <v>15</v>
      </c>
      <c r="L33402" s="7" t="n">
        <f t="normal" ca="1">32-LENB(INDIRECT(ADDRESS(33402,11)))</f>
        <v>0</v>
      </c>
      <c r="M33402" s="7" t="n">
        <v>7</v>
      </c>
      <c r="N33402" s="7" t="n">
        <v>65533</v>
      </c>
      <c r="O33402" s="7" t="n">
        <v>62716</v>
      </c>
      <c r="P33402" s="7" t="s">
        <v>15</v>
      </c>
      <c r="Q33402" s="7" t="n">
        <f t="normal" ca="1">32-LENB(INDIRECT(ADDRESS(33402,16)))</f>
        <v>0</v>
      </c>
      <c r="R33402" s="7" t="n">
        <v>7</v>
      </c>
      <c r="S33402" s="7" t="n">
        <v>65533</v>
      </c>
      <c r="T33402" s="7" t="n">
        <v>62717</v>
      </c>
      <c r="U33402" s="7" t="s">
        <v>15</v>
      </c>
      <c r="V33402" s="7" t="n">
        <f t="normal" ca="1">32-LENB(INDIRECT(ADDRESS(33402,21)))</f>
        <v>0</v>
      </c>
      <c r="W33402" s="7" t="n">
        <v>7</v>
      </c>
      <c r="X33402" s="7" t="n">
        <v>65533</v>
      </c>
      <c r="Y33402" s="7" t="n">
        <v>62718</v>
      </c>
      <c r="Z33402" s="7" t="s">
        <v>15</v>
      </c>
      <c r="AA33402" s="7" t="n">
        <f t="normal" ca="1">32-LENB(INDIRECT(ADDRESS(33402,26)))</f>
        <v>0</v>
      </c>
      <c r="AB33402" s="7" t="n">
        <v>7</v>
      </c>
      <c r="AC33402" s="7" t="n">
        <v>65533</v>
      </c>
      <c r="AD33402" s="7" t="n">
        <v>62719</v>
      </c>
      <c r="AE33402" s="7" t="s">
        <v>15</v>
      </c>
      <c r="AF33402" s="7" t="n">
        <f t="normal" ca="1">32-LENB(INDIRECT(ADDRESS(33402,31)))</f>
        <v>0</v>
      </c>
      <c r="AG33402" s="7" t="n">
        <v>7</v>
      </c>
      <c r="AH33402" s="7" t="n">
        <v>65533</v>
      </c>
      <c r="AI33402" s="7" t="n">
        <v>62720</v>
      </c>
      <c r="AJ33402" s="7" t="s">
        <v>15</v>
      </c>
      <c r="AK33402" s="7" t="n">
        <f t="normal" ca="1">32-LENB(INDIRECT(ADDRESS(33402,36)))</f>
        <v>0</v>
      </c>
      <c r="AL33402" s="7" t="n">
        <v>7</v>
      </c>
      <c r="AM33402" s="7" t="n">
        <v>65533</v>
      </c>
      <c r="AN33402" s="7" t="n">
        <v>62721</v>
      </c>
      <c r="AO33402" s="7" t="s">
        <v>15</v>
      </c>
      <c r="AP33402" s="7" t="n">
        <f t="normal" ca="1">32-LENB(INDIRECT(ADDRESS(33402,41)))</f>
        <v>0</v>
      </c>
      <c r="AQ33402" s="7" t="n">
        <v>7</v>
      </c>
      <c r="AR33402" s="7" t="n">
        <v>65533</v>
      </c>
      <c r="AS33402" s="7" t="n">
        <v>62722</v>
      </c>
      <c r="AT33402" s="7" t="s">
        <v>15</v>
      </c>
      <c r="AU33402" s="7" t="n">
        <f t="normal" ca="1">32-LENB(INDIRECT(ADDRESS(33402,46)))</f>
        <v>0</v>
      </c>
      <c r="AV33402" s="7" t="n">
        <v>7</v>
      </c>
      <c r="AW33402" s="7" t="n">
        <v>65533</v>
      </c>
      <c r="AX33402" s="7" t="n">
        <v>62723</v>
      </c>
      <c r="AY33402" s="7" t="s">
        <v>15</v>
      </c>
      <c r="AZ33402" s="7" t="n">
        <f t="normal" ca="1">32-LENB(INDIRECT(ADDRESS(33402,51)))</f>
        <v>0</v>
      </c>
      <c r="BA33402" s="7" t="n">
        <v>7</v>
      </c>
      <c r="BB33402" s="7" t="n">
        <v>65533</v>
      </c>
      <c r="BC33402" s="7" t="n">
        <v>62724</v>
      </c>
      <c r="BD33402" s="7" t="s">
        <v>15</v>
      </c>
      <c r="BE33402" s="7" t="n">
        <f t="normal" ca="1">32-LENB(INDIRECT(ADDRESS(33402,56)))</f>
        <v>0</v>
      </c>
      <c r="BF33402" s="7" t="n">
        <v>7</v>
      </c>
      <c r="BG33402" s="7" t="n">
        <v>65533</v>
      </c>
      <c r="BH33402" s="7" t="n">
        <v>62725</v>
      </c>
      <c r="BI33402" s="7" t="s">
        <v>15</v>
      </c>
      <c r="BJ33402" s="7" t="n">
        <f t="normal" ca="1">32-LENB(INDIRECT(ADDRESS(33402,61)))</f>
        <v>0</v>
      </c>
      <c r="BK33402" s="7" t="n">
        <v>7</v>
      </c>
      <c r="BL33402" s="7" t="n">
        <v>65533</v>
      </c>
      <c r="BM33402" s="7" t="n">
        <v>62726</v>
      </c>
      <c r="BN33402" s="7" t="s">
        <v>15</v>
      </c>
      <c r="BO33402" s="7" t="n">
        <f t="normal" ca="1">32-LENB(INDIRECT(ADDRESS(33402,66)))</f>
        <v>0</v>
      </c>
      <c r="BP33402" s="7" t="n">
        <v>7</v>
      </c>
      <c r="BQ33402" s="7" t="n">
        <v>65533</v>
      </c>
      <c r="BR33402" s="7" t="n">
        <v>62727</v>
      </c>
      <c r="BS33402" s="7" t="s">
        <v>15</v>
      </c>
      <c r="BT33402" s="7" t="n">
        <f t="normal" ca="1">32-LENB(INDIRECT(ADDRESS(33402,71)))</f>
        <v>0</v>
      </c>
      <c r="BU33402" s="7" t="n">
        <v>7</v>
      </c>
      <c r="BV33402" s="7" t="n">
        <v>65533</v>
      </c>
      <c r="BW33402" s="7" t="n">
        <v>62728</v>
      </c>
      <c r="BX33402" s="7" t="s">
        <v>15</v>
      </c>
      <c r="BY33402" s="7" t="n">
        <f t="normal" ca="1">32-LENB(INDIRECT(ADDRESS(33402,76)))</f>
        <v>0</v>
      </c>
      <c r="BZ33402" s="7" t="n">
        <v>7</v>
      </c>
      <c r="CA33402" s="7" t="n">
        <v>65533</v>
      </c>
      <c r="CB33402" s="7" t="n">
        <v>62729</v>
      </c>
      <c r="CC33402" s="7" t="s">
        <v>15</v>
      </c>
      <c r="CD33402" s="7" t="n">
        <f t="normal" ca="1">32-LENB(INDIRECT(ADDRESS(33402,81)))</f>
        <v>0</v>
      </c>
      <c r="CE33402" s="7" t="n">
        <v>7</v>
      </c>
      <c r="CF33402" s="7" t="n">
        <v>65533</v>
      </c>
      <c r="CG33402" s="7" t="n">
        <v>62730</v>
      </c>
      <c r="CH33402" s="7" t="s">
        <v>15</v>
      </c>
      <c r="CI33402" s="7" t="n">
        <f t="normal" ca="1">32-LENB(INDIRECT(ADDRESS(33402,86)))</f>
        <v>0</v>
      </c>
      <c r="CJ33402" s="7" t="n">
        <v>7</v>
      </c>
      <c r="CK33402" s="7" t="n">
        <v>65533</v>
      </c>
      <c r="CL33402" s="7" t="n">
        <v>62731</v>
      </c>
      <c r="CM33402" s="7" t="s">
        <v>15</v>
      </c>
      <c r="CN33402" s="7" t="n">
        <f t="normal" ca="1">32-LENB(INDIRECT(ADDRESS(33402,91)))</f>
        <v>0</v>
      </c>
      <c r="CO33402" s="7" t="n">
        <v>7</v>
      </c>
      <c r="CP33402" s="7" t="n">
        <v>65533</v>
      </c>
      <c r="CQ33402" s="7" t="n">
        <v>62732</v>
      </c>
      <c r="CR33402" s="7" t="s">
        <v>15</v>
      </c>
      <c r="CS33402" s="7" t="n">
        <f t="normal" ca="1">32-LENB(INDIRECT(ADDRESS(33402,96)))</f>
        <v>0</v>
      </c>
      <c r="CT33402" s="7" t="n">
        <v>7</v>
      </c>
      <c r="CU33402" s="7" t="n">
        <v>65533</v>
      </c>
      <c r="CV33402" s="7" t="n">
        <v>62733</v>
      </c>
      <c r="CW33402" s="7" t="s">
        <v>15</v>
      </c>
      <c r="CX33402" s="7" t="n">
        <f t="normal" ca="1">32-LENB(INDIRECT(ADDRESS(33402,101)))</f>
        <v>0</v>
      </c>
      <c r="CY33402" s="7" t="n">
        <v>7</v>
      </c>
      <c r="CZ33402" s="7" t="n">
        <v>65533</v>
      </c>
      <c r="DA33402" s="7" t="n">
        <v>62734</v>
      </c>
      <c r="DB33402" s="7" t="s">
        <v>15</v>
      </c>
      <c r="DC33402" s="7" t="n">
        <f t="normal" ca="1">32-LENB(INDIRECT(ADDRESS(33402,106)))</f>
        <v>0</v>
      </c>
      <c r="DD33402" s="7" t="n">
        <v>7</v>
      </c>
      <c r="DE33402" s="7" t="n">
        <v>65533</v>
      </c>
      <c r="DF33402" s="7" t="n">
        <v>62735</v>
      </c>
      <c r="DG33402" s="7" t="s">
        <v>15</v>
      </c>
      <c r="DH33402" s="7" t="n">
        <f t="normal" ca="1">32-LENB(INDIRECT(ADDRESS(33402,111)))</f>
        <v>0</v>
      </c>
      <c r="DI33402" s="7" t="n">
        <v>7</v>
      </c>
      <c r="DJ33402" s="7" t="n">
        <v>65533</v>
      </c>
      <c r="DK33402" s="7" t="n">
        <v>62736</v>
      </c>
      <c r="DL33402" s="7" t="s">
        <v>15</v>
      </c>
      <c r="DM33402" s="7" t="n">
        <f t="normal" ca="1">32-LENB(INDIRECT(ADDRESS(33402,116)))</f>
        <v>0</v>
      </c>
      <c r="DN33402" s="7" t="n">
        <v>7</v>
      </c>
      <c r="DO33402" s="7" t="n">
        <v>65533</v>
      </c>
      <c r="DP33402" s="7" t="n">
        <v>62737</v>
      </c>
      <c r="DQ33402" s="7" t="s">
        <v>15</v>
      </c>
      <c r="DR33402" s="7" t="n">
        <f t="normal" ca="1">32-LENB(INDIRECT(ADDRESS(33402,121)))</f>
        <v>0</v>
      </c>
      <c r="DS33402" s="7" t="n">
        <v>7</v>
      </c>
      <c r="DT33402" s="7" t="n">
        <v>65533</v>
      </c>
      <c r="DU33402" s="7" t="n">
        <v>62738</v>
      </c>
      <c r="DV33402" s="7" t="s">
        <v>15</v>
      </c>
      <c r="DW33402" s="7" t="n">
        <f t="normal" ca="1">32-LENB(INDIRECT(ADDRESS(33402,126)))</f>
        <v>0</v>
      </c>
      <c r="DX33402" s="7" t="n">
        <v>7</v>
      </c>
      <c r="DY33402" s="7" t="n">
        <v>65533</v>
      </c>
      <c r="DZ33402" s="7" t="n">
        <v>62739</v>
      </c>
      <c r="EA33402" s="7" t="s">
        <v>15</v>
      </c>
      <c r="EB33402" s="7" t="n">
        <f t="normal" ca="1">32-LENB(INDIRECT(ADDRESS(33402,131)))</f>
        <v>0</v>
      </c>
      <c r="EC33402" s="7" t="n">
        <v>7</v>
      </c>
      <c r="ED33402" s="7" t="n">
        <v>65533</v>
      </c>
      <c r="EE33402" s="7" t="n">
        <v>62740</v>
      </c>
      <c r="EF33402" s="7" t="s">
        <v>15</v>
      </c>
      <c r="EG33402" s="7" t="n">
        <f t="normal" ca="1">32-LENB(INDIRECT(ADDRESS(33402,136)))</f>
        <v>0</v>
      </c>
      <c r="EH33402" s="7" t="n">
        <v>7</v>
      </c>
      <c r="EI33402" s="7" t="n">
        <v>65533</v>
      </c>
      <c r="EJ33402" s="7" t="n">
        <v>62741</v>
      </c>
      <c r="EK33402" s="7" t="s">
        <v>15</v>
      </c>
      <c r="EL33402" s="7" t="n">
        <f t="normal" ca="1">32-LENB(INDIRECT(ADDRESS(33402,141)))</f>
        <v>0</v>
      </c>
      <c r="EM33402" s="7" t="n">
        <v>7</v>
      </c>
      <c r="EN33402" s="7" t="n">
        <v>65533</v>
      </c>
      <c r="EO33402" s="7" t="n">
        <v>62742</v>
      </c>
      <c r="EP33402" s="7" t="s">
        <v>15</v>
      </c>
      <c r="EQ33402" s="7" t="n">
        <f t="normal" ca="1">32-LENB(INDIRECT(ADDRESS(33402,146)))</f>
        <v>0</v>
      </c>
      <c r="ER33402" s="7" t="n">
        <v>7</v>
      </c>
      <c r="ES33402" s="7" t="n">
        <v>65533</v>
      </c>
      <c r="ET33402" s="7" t="n">
        <v>62743</v>
      </c>
      <c r="EU33402" s="7" t="s">
        <v>15</v>
      </c>
      <c r="EV33402" s="7" t="n">
        <f t="normal" ca="1">32-LENB(INDIRECT(ADDRESS(33402,151)))</f>
        <v>0</v>
      </c>
      <c r="EW33402" s="7" t="n">
        <v>7</v>
      </c>
      <c r="EX33402" s="7" t="n">
        <v>65533</v>
      </c>
      <c r="EY33402" s="7" t="n">
        <v>62744</v>
      </c>
      <c r="EZ33402" s="7" t="s">
        <v>15</v>
      </c>
      <c r="FA33402" s="7" t="n">
        <f t="normal" ca="1">32-LENB(INDIRECT(ADDRESS(33402,156)))</f>
        <v>0</v>
      </c>
      <c r="FB33402" s="7" t="n">
        <v>7</v>
      </c>
      <c r="FC33402" s="7" t="n">
        <v>65533</v>
      </c>
      <c r="FD33402" s="7" t="n">
        <v>62745</v>
      </c>
      <c r="FE33402" s="7" t="s">
        <v>15</v>
      </c>
      <c r="FF33402" s="7" t="n">
        <f t="normal" ca="1">32-LENB(INDIRECT(ADDRESS(33402,161)))</f>
        <v>0</v>
      </c>
      <c r="FG33402" s="7" t="n">
        <v>4</v>
      </c>
      <c r="FH33402" s="7" t="n">
        <v>65533</v>
      </c>
      <c r="FI33402" s="7" t="n">
        <v>4537</v>
      </c>
      <c r="FJ33402" s="7" t="s">
        <v>15</v>
      </c>
      <c r="FK33402" s="7" t="n">
        <f t="normal" ca="1">32-LENB(INDIRECT(ADDRESS(33402,166)))</f>
        <v>0</v>
      </c>
      <c r="FL33402" s="7" t="n">
        <v>7</v>
      </c>
      <c r="FM33402" s="7" t="n">
        <v>65533</v>
      </c>
      <c r="FN33402" s="7" t="n">
        <v>62746</v>
      </c>
      <c r="FO33402" s="7" t="s">
        <v>15</v>
      </c>
      <c r="FP33402" s="7" t="n">
        <f t="normal" ca="1">32-LENB(INDIRECT(ADDRESS(33402,171)))</f>
        <v>0</v>
      </c>
      <c r="FQ33402" s="7" t="n">
        <v>7</v>
      </c>
      <c r="FR33402" s="7" t="n">
        <v>65533</v>
      </c>
      <c r="FS33402" s="7" t="n">
        <v>62747</v>
      </c>
      <c r="FT33402" s="7" t="s">
        <v>15</v>
      </c>
      <c r="FU33402" s="7" t="n">
        <f t="normal" ca="1">32-LENB(INDIRECT(ADDRESS(33402,176)))</f>
        <v>0</v>
      </c>
      <c r="FV33402" s="7" t="n">
        <v>7</v>
      </c>
      <c r="FW33402" s="7" t="n">
        <v>65533</v>
      </c>
      <c r="FX33402" s="7" t="n">
        <v>62748</v>
      </c>
      <c r="FY33402" s="7" t="s">
        <v>15</v>
      </c>
      <c r="FZ33402" s="7" t="n">
        <f t="normal" ca="1">32-LENB(INDIRECT(ADDRESS(33402,181)))</f>
        <v>0</v>
      </c>
      <c r="GA33402" s="7" t="n">
        <v>7</v>
      </c>
      <c r="GB33402" s="7" t="n">
        <v>65533</v>
      </c>
      <c r="GC33402" s="7" t="n">
        <v>62749</v>
      </c>
      <c r="GD33402" s="7" t="s">
        <v>15</v>
      </c>
      <c r="GE33402" s="7" t="n">
        <f t="normal" ca="1">32-LENB(INDIRECT(ADDRESS(33402,186)))</f>
        <v>0</v>
      </c>
      <c r="GF33402" s="7" t="n">
        <v>7</v>
      </c>
      <c r="GG33402" s="7" t="n">
        <v>65533</v>
      </c>
      <c r="GH33402" s="7" t="n">
        <v>62750</v>
      </c>
      <c r="GI33402" s="7" t="s">
        <v>15</v>
      </c>
      <c r="GJ33402" s="7" t="n">
        <f t="normal" ca="1">32-LENB(INDIRECT(ADDRESS(33402,191)))</f>
        <v>0</v>
      </c>
      <c r="GK33402" s="7" t="n">
        <v>7</v>
      </c>
      <c r="GL33402" s="7" t="n">
        <v>65533</v>
      </c>
      <c r="GM33402" s="7" t="n">
        <v>62751</v>
      </c>
      <c r="GN33402" s="7" t="s">
        <v>15</v>
      </c>
      <c r="GO33402" s="7" t="n">
        <f t="normal" ca="1">32-LENB(INDIRECT(ADDRESS(33402,196)))</f>
        <v>0</v>
      </c>
      <c r="GP33402" s="7" t="n">
        <v>7</v>
      </c>
      <c r="GQ33402" s="7" t="n">
        <v>65533</v>
      </c>
      <c r="GR33402" s="7" t="n">
        <v>62752</v>
      </c>
      <c r="GS33402" s="7" t="s">
        <v>15</v>
      </c>
      <c r="GT33402" s="7" t="n">
        <f t="normal" ca="1">32-LENB(INDIRECT(ADDRESS(33402,201)))</f>
        <v>0</v>
      </c>
      <c r="GU33402" s="7" t="n">
        <v>7</v>
      </c>
      <c r="GV33402" s="7" t="n">
        <v>65533</v>
      </c>
      <c r="GW33402" s="7" t="n">
        <v>62753</v>
      </c>
      <c r="GX33402" s="7" t="s">
        <v>15</v>
      </c>
      <c r="GY33402" s="7" t="n">
        <f t="normal" ca="1">32-LENB(INDIRECT(ADDRESS(33402,206)))</f>
        <v>0</v>
      </c>
      <c r="GZ33402" s="7" t="n">
        <v>4</v>
      </c>
      <c r="HA33402" s="7" t="n">
        <v>65533</v>
      </c>
      <c r="HB33402" s="7" t="n">
        <v>4537</v>
      </c>
      <c r="HC33402" s="7" t="s">
        <v>15</v>
      </c>
      <c r="HD33402" s="7" t="n">
        <f t="normal" ca="1">32-LENB(INDIRECT(ADDRESS(33402,211)))</f>
        <v>0</v>
      </c>
      <c r="HE33402" s="7" t="n">
        <v>7</v>
      </c>
      <c r="HF33402" s="7" t="n">
        <v>65533</v>
      </c>
      <c r="HG33402" s="7" t="n">
        <v>62754</v>
      </c>
      <c r="HH33402" s="7" t="s">
        <v>15</v>
      </c>
      <c r="HI33402" s="7" t="n">
        <f t="normal" ca="1">32-LENB(INDIRECT(ADDRESS(33402,216)))</f>
        <v>0</v>
      </c>
      <c r="HJ33402" s="7" t="n">
        <v>7</v>
      </c>
      <c r="HK33402" s="7" t="n">
        <v>65533</v>
      </c>
      <c r="HL33402" s="7" t="n">
        <v>62755</v>
      </c>
      <c r="HM33402" s="7" t="s">
        <v>15</v>
      </c>
      <c r="HN33402" s="7" t="n">
        <f t="normal" ca="1">32-LENB(INDIRECT(ADDRESS(33402,221)))</f>
        <v>0</v>
      </c>
      <c r="HO33402" s="7" t="n">
        <v>7</v>
      </c>
      <c r="HP33402" s="7" t="n">
        <v>65533</v>
      </c>
      <c r="HQ33402" s="7" t="n">
        <v>62756</v>
      </c>
      <c r="HR33402" s="7" t="s">
        <v>15</v>
      </c>
      <c r="HS33402" s="7" t="n">
        <f t="normal" ca="1">32-LENB(INDIRECT(ADDRESS(33402,226)))</f>
        <v>0</v>
      </c>
      <c r="HT33402" s="7" t="n">
        <v>7</v>
      </c>
      <c r="HU33402" s="7" t="n">
        <v>65533</v>
      </c>
      <c r="HV33402" s="7" t="n">
        <v>62757</v>
      </c>
      <c r="HW33402" s="7" t="s">
        <v>15</v>
      </c>
      <c r="HX33402" s="7" t="n">
        <f t="normal" ca="1">32-LENB(INDIRECT(ADDRESS(33402,231)))</f>
        <v>0</v>
      </c>
      <c r="HY33402" s="7" t="n">
        <v>7</v>
      </c>
      <c r="HZ33402" s="7" t="n">
        <v>65533</v>
      </c>
      <c r="IA33402" s="7" t="n">
        <v>62758</v>
      </c>
      <c r="IB33402" s="7" t="s">
        <v>15</v>
      </c>
      <c r="IC33402" s="7" t="n">
        <f t="normal" ca="1">32-LENB(INDIRECT(ADDRESS(33402,236)))</f>
        <v>0</v>
      </c>
      <c r="ID33402" s="7" t="n">
        <v>7</v>
      </c>
      <c r="IE33402" s="7" t="n">
        <v>65533</v>
      </c>
      <c r="IF33402" s="7" t="n">
        <v>62759</v>
      </c>
      <c r="IG33402" s="7" t="s">
        <v>15</v>
      </c>
      <c r="IH33402" s="7" t="n">
        <f t="normal" ca="1">32-LENB(INDIRECT(ADDRESS(33402,241)))</f>
        <v>0</v>
      </c>
      <c r="II33402" s="7" t="n">
        <v>7</v>
      </c>
      <c r="IJ33402" s="7" t="n">
        <v>65533</v>
      </c>
      <c r="IK33402" s="7" t="n">
        <v>62760</v>
      </c>
      <c r="IL33402" s="7" t="s">
        <v>15</v>
      </c>
      <c r="IM33402" s="7" t="n">
        <f t="normal" ca="1">32-LENB(INDIRECT(ADDRESS(33402,246)))</f>
        <v>0</v>
      </c>
      <c r="IN33402" s="7" t="n">
        <v>7</v>
      </c>
      <c r="IO33402" s="7" t="n">
        <v>65533</v>
      </c>
      <c r="IP33402" s="7" t="n">
        <v>62761</v>
      </c>
      <c r="IQ33402" s="7" t="s">
        <v>15</v>
      </c>
      <c r="IR33402" s="7" t="n">
        <f t="normal" ca="1">32-LENB(INDIRECT(ADDRESS(33402,251)))</f>
        <v>0</v>
      </c>
      <c r="IS33402" s="7" t="n">
        <v>7</v>
      </c>
      <c r="IT33402" s="7" t="n">
        <v>65533</v>
      </c>
      <c r="IU33402" s="7" t="n">
        <v>62762</v>
      </c>
      <c r="IV33402" s="7" t="s">
        <v>15</v>
      </c>
      <c r="IW33402" s="7" t="n">
        <f t="normal" ca="1">32-LENB(INDIRECT(ADDRESS(33402,256)))</f>
        <v>0</v>
      </c>
      <c r="IX33402" s="7" t="n">
        <v>7</v>
      </c>
      <c r="IY33402" s="7" t="n">
        <v>65533</v>
      </c>
      <c r="IZ33402" s="7" t="n">
        <v>62763</v>
      </c>
      <c r="JA33402" s="7" t="s">
        <v>15</v>
      </c>
      <c r="JB33402" s="7" t="n">
        <f t="normal" ca="1">32-LENB(INDIRECT(ADDRESS(33402,261)))</f>
        <v>0</v>
      </c>
      <c r="JC33402" s="7" t="n">
        <v>7</v>
      </c>
      <c r="JD33402" s="7" t="n">
        <v>65533</v>
      </c>
      <c r="JE33402" s="7" t="n">
        <v>62764</v>
      </c>
      <c r="JF33402" s="7" t="s">
        <v>15</v>
      </c>
      <c r="JG33402" s="7" t="n">
        <f t="normal" ca="1">32-LENB(INDIRECT(ADDRESS(33402,266)))</f>
        <v>0</v>
      </c>
      <c r="JH33402" s="7" t="n">
        <v>4</v>
      </c>
      <c r="JI33402" s="7" t="n">
        <v>65533</v>
      </c>
      <c r="JJ33402" s="7" t="n">
        <v>12105</v>
      </c>
      <c r="JK33402" s="7" t="s">
        <v>15</v>
      </c>
      <c r="JL33402" s="7" t="n">
        <f t="normal" ca="1">32-LENB(INDIRECT(ADDRESS(33402,271)))</f>
        <v>0</v>
      </c>
      <c r="JM33402" s="7" t="n">
        <v>0</v>
      </c>
      <c r="JN33402" s="7" t="n">
        <v>65533</v>
      </c>
      <c r="JO33402" s="7" t="n">
        <v>0</v>
      </c>
      <c r="JP33402" s="7" t="s">
        <v>15</v>
      </c>
      <c r="JQ33402" s="7" t="n">
        <f t="normal" ca="1">32-LENB(INDIRECT(ADDRESS(33402,276)))</f>
        <v>0</v>
      </c>
    </row>
    <row r="33403" spans="1:182">
      <c r="A33403" t="s">
        <v>4</v>
      </c>
      <c r="B33403" s="4" t="s">
        <v>5</v>
      </c>
    </row>
    <row r="33404" spans="1:182">
      <c r="A33404" t="n">
        <v>289880</v>
      </c>
      <c r="B33404" s="5" t="n">
        <v>1</v>
      </c>
    </row>
    <row r="33405" spans="1:182" s="3" customFormat="1" customHeight="0">
      <c r="A33405" s="3" t="s">
        <v>2</v>
      </c>
      <c r="B33405" s="3" t="s">
        <v>1660</v>
      </c>
    </row>
    <row r="33406" spans="1:182">
      <c r="A33406" t="s">
        <v>4</v>
      </c>
      <c r="B33406" s="4" t="s">
        <v>5</v>
      </c>
      <c r="C33406" s="4" t="s">
        <v>7</v>
      </c>
      <c r="D33406" s="4" t="s">
        <v>7</v>
      </c>
      <c r="E33406" s="4" t="s">
        <v>14</v>
      </c>
      <c r="F33406" s="4" t="s">
        <v>9</v>
      </c>
      <c r="G33406" s="4" t="s">
        <v>1636</v>
      </c>
      <c r="H33406" s="4" t="s">
        <v>7</v>
      </c>
      <c r="I33406" s="4" t="s">
        <v>7</v>
      </c>
      <c r="J33406" s="4" t="s">
        <v>14</v>
      </c>
      <c r="K33406" s="4" t="s">
        <v>9</v>
      </c>
      <c r="L33406" s="4" t="s">
        <v>1636</v>
      </c>
      <c r="M33406" s="4" t="s">
        <v>7</v>
      </c>
      <c r="N33406" s="4" t="s">
        <v>7</v>
      </c>
      <c r="O33406" s="4" t="s">
        <v>14</v>
      </c>
      <c r="P33406" s="4" t="s">
        <v>9</v>
      </c>
      <c r="Q33406" s="4" t="s">
        <v>1636</v>
      </c>
      <c r="R33406" s="4" t="s">
        <v>7</v>
      </c>
      <c r="S33406" s="4" t="s">
        <v>7</v>
      </c>
      <c r="T33406" s="4" t="s">
        <v>14</v>
      </c>
      <c r="U33406" s="4" t="s">
        <v>9</v>
      </c>
      <c r="V33406" s="4" t="s">
        <v>1636</v>
      </c>
      <c r="W33406" s="4" t="s">
        <v>7</v>
      </c>
      <c r="X33406" s="4" t="s">
        <v>7</v>
      </c>
      <c r="Y33406" s="4" t="s">
        <v>14</v>
      </c>
      <c r="Z33406" s="4" t="s">
        <v>9</v>
      </c>
      <c r="AA33406" s="4" t="s">
        <v>1636</v>
      </c>
      <c r="AB33406" s="4" t="s">
        <v>7</v>
      </c>
      <c r="AC33406" s="4" t="s">
        <v>7</v>
      </c>
      <c r="AD33406" s="4" t="s">
        <v>14</v>
      </c>
      <c r="AE33406" s="4" t="s">
        <v>9</v>
      </c>
      <c r="AF33406" s="4" t="s">
        <v>1636</v>
      </c>
      <c r="AG33406" s="4" t="s">
        <v>7</v>
      </c>
      <c r="AH33406" s="4" t="s">
        <v>7</v>
      </c>
      <c r="AI33406" s="4" t="s">
        <v>14</v>
      </c>
      <c r="AJ33406" s="4" t="s">
        <v>9</v>
      </c>
      <c r="AK33406" s="4" t="s">
        <v>1636</v>
      </c>
      <c r="AL33406" s="4" t="s">
        <v>7</v>
      </c>
      <c r="AM33406" s="4" t="s">
        <v>7</v>
      </c>
      <c r="AN33406" s="4" t="s">
        <v>14</v>
      </c>
      <c r="AO33406" s="4" t="s">
        <v>9</v>
      </c>
      <c r="AP33406" s="4" t="s">
        <v>1636</v>
      </c>
      <c r="AQ33406" s="4" t="s">
        <v>7</v>
      </c>
      <c r="AR33406" s="4" t="s">
        <v>7</v>
      </c>
      <c r="AS33406" s="4" t="s">
        <v>14</v>
      </c>
      <c r="AT33406" s="4" t="s">
        <v>9</v>
      </c>
      <c r="AU33406" s="4" t="s">
        <v>1636</v>
      </c>
      <c r="AV33406" s="4" t="s">
        <v>7</v>
      </c>
      <c r="AW33406" s="4" t="s">
        <v>7</v>
      </c>
      <c r="AX33406" s="4" t="s">
        <v>14</v>
      </c>
      <c r="AY33406" s="4" t="s">
        <v>9</v>
      </c>
      <c r="AZ33406" s="4" t="s">
        <v>1636</v>
      </c>
      <c r="BA33406" s="4" t="s">
        <v>7</v>
      </c>
      <c r="BB33406" s="4" t="s">
        <v>7</v>
      </c>
      <c r="BC33406" s="4" t="s">
        <v>14</v>
      </c>
      <c r="BD33406" s="4" t="s">
        <v>9</v>
      </c>
      <c r="BE33406" s="4" t="s">
        <v>1636</v>
      </c>
      <c r="BF33406" s="4" t="s">
        <v>7</v>
      </c>
      <c r="BG33406" s="4" t="s">
        <v>7</v>
      </c>
      <c r="BH33406" s="4" t="s">
        <v>14</v>
      </c>
      <c r="BI33406" s="4" t="s">
        <v>9</v>
      </c>
      <c r="BJ33406" s="4" t="s">
        <v>1636</v>
      </c>
      <c r="BK33406" s="4" t="s">
        <v>7</v>
      </c>
      <c r="BL33406" s="4" t="s">
        <v>7</v>
      </c>
      <c r="BM33406" s="4" t="s">
        <v>14</v>
      </c>
      <c r="BN33406" s="4" t="s">
        <v>9</v>
      </c>
      <c r="BO33406" s="4" t="s">
        <v>1636</v>
      </c>
      <c r="BP33406" s="4" t="s">
        <v>7</v>
      </c>
      <c r="BQ33406" s="4" t="s">
        <v>7</v>
      </c>
      <c r="BR33406" s="4" t="s">
        <v>14</v>
      </c>
      <c r="BS33406" s="4" t="s">
        <v>9</v>
      </c>
      <c r="BT33406" s="4" t="s">
        <v>1636</v>
      </c>
      <c r="BU33406" s="4" t="s">
        <v>7</v>
      </c>
      <c r="BV33406" s="4" t="s">
        <v>7</v>
      </c>
      <c r="BW33406" s="4" t="s">
        <v>14</v>
      </c>
      <c r="BX33406" s="4" t="s">
        <v>9</v>
      </c>
      <c r="BY33406" s="4" t="s">
        <v>1636</v>
      </c>
      <c r="BZ33406" s="4" t="s">
        <v>7</v>
      </c>
      <c r="CA33406" s="4" t="s">
        <v>7</v>
      </c>
      <c r="CB33406" s="4" t="s">
        <v>14</v>
      </c>
      <c r="CC33406" s="4" t="s">
        <v>9</v>
      </c>
      <c r="CD33406" s="4" t="s">
        <v>1636</v>
      </c>
      <c r="CE33406" s="4" t="s">
        <v>7</v>
      </c>
      <c r="CF33406" s="4" t="s">
        <v>7</v>
      </c>
      <c r="CG33406" s="4" t="s">
        <v>14</v>
      </c>
      <c r="CH33406" s="4" t="s">
        <v>9</v>
      </c>
      <c r="CI33406" s="4" t="s">
        <v>1636</v>
      </c>
      <c r="CJ33406" s="4" t="s">
        <v>7</v>
      </c>
      <c r="CK33406" s="4" t="s">
        <v>7</v>
      </c>
      <c r="CL33406" s="4" t="s">
        <v>14</v>
      </c>
      <c r="CM33406" s="4" t="s">
        <v>9</v>
      </c>
      <c r="CN33406" s="4" t="s">
        <v>1636</v>
      </c>
      <c r="CO33406" s="4" t="s">
        <v>7</v>
      </c>
      <c r="CP33406" s="4" t="s">
        <v>7</v>
      </c>
      <c r="CQ33406" s="4" t="s">
        <v>14</v>
      </c>
      <c r="CR33406" s="4" t="s">
        <v>9</v>
      </c>
      <c r="CS33406" s="4" t="s">
        <v>1636</v>
      </c>
      <c r="CT33406" s="4" t="s">
        <v>7</v>
      </c>
      <c r="CU33406" s="4" t="s">
        <v>7</v>
      </c>
      <c r="CV33406" s="4" t="s">
        <v>14</v>
      </c>
      <c r="CW33406" s="4" t="s">
        <v>9</v>
      </c>
      <c r="CX33406" s="4" t="s">
        <v>1636</v>
      </c>
      <c r="CY33406" s="4" t="s">
        <v>7</v>
      </c>
      <c r="CZ33406" s="4" t="s">
        <v>7</v>
      </c>
      <c r="DA33406" s="4" t="s">
        <v>14</v>
      </c>
      <c r="DB33406" s="4" t="s">
        <v>9</v>
      </c>
      <c r="DC33406" s="4" t="s">
        <v>1636</v>
      </c>
      <c r="DD33406" s="4" t="s">
        <v>7</v>
      </c>
      <c r="DE33406" s="4" t="s">
        <v>7</v>
      </c>
      <c r="DF33406" s="4" t="s">
        <v>14</v>
      </c>
      <c r="DG33406" s="4" t="s">
        <v>9</v>
      </c>
      <c r="DH33406" s="4" t="s">
        <v>1636</v>
      </c>
      <c r="DI33406" s="4" t="s">
        <v>7</v>
      </c>
      <c r="DJ33406" s="4" t="s">
        <v>7</v>
      </c>
      <c r="DK33406" s="4" t="s">
        <v>14</v>
      </c>
      <c r="DL33406" s="4" t="s">
        <v>9</v>
      </c>
      <c r="DM33406" s="4" t="s">
        <v>1636</v>
      </c>
      <c r="DN33406" s="4" t="s">
        <v>7</v>
      </c>
      <c r="DO33406" s="4" t="s">
        <v>7</v>
      </c>
      <c r="DP33406" s="4" t="s">
        <v>14</v>
      </c>
      <c r="DQ33406" s="4" t="s">
        <v>9</v>
      </c>
      <c r="DR33406" s="4" t="s">
        <v>1636</v>
      </c>
      <c r="DS33406" s="4" t="s">
        <v>7</v>
      </c>
      <c r="DT33406" s="4" t="s">
        <v>7</v>
      </c>
      <c r="DU33406" s="4" t="s">
        <v>14</v>
      </c>
      <c r="DV33406" s="4" t="s">
        <v>9</v>
      </c>
      <c r="DW33406" s="4" t="s">
        <v>1636</v>
      </c>
      <c r="DX33406" s="4" t="s">
        <v>7</v>
      </c>
      <c r="DY33406" s="4" t="s">
        <v>7</v>
      </c>
      <c r="DZ33406" s="4" t="s">
        <v>14</v>
      </c>
      <c r="EA33406" s="4" t="s">
        <v>9</v>
      </c>
      <c r="EB33406" s="4" t="s">
        <v>1636</v>
      </c>
      <c r="EC33406" s="4" t="s">
        <v>7</v>
      </c>
      <c r="ED33406" s="4" t="s">
        <v>7</v>
      </c>
      <c r="EE33406" s="4" t="s">
        <v>14</v>
      </c>
      <c r="EF33406" s="4" t="s">
        <v>9</v>
      </c>
      <c r="EG33406" s="4" t="s">
        <v>1636</v>
      </c>
      <c r="EH33406" s="4" t="s">
        <v>7</v>
      </c>
      <c r="EI33406" s="4" t="s">
        <v>7</v>
      </c>
      <c r="EJ33406" s="4" t="s">
        <v>14</v>
      </c>
      <c r="EK33406" s="4" t="s">
        <v>9</v>
      </c>
      <c r="EL33406" s="4" t="s">
        <v>1636</v>
      </c>
      <c r="EM33406" s="4" t="s">
        <v>7</v>
      </c>
      <c r="EN33406" s="4" t="s">
        <v>7</v>
      </c>
      <c r="EO33406" s="4" t="s">
        <v>14</v>
      </c>
      <c r="EP33406" s="4" t="s">
        <v>9</v>
      </c>
      <c r="EQ33406" s="4" t="s">
        <v>1636</v>
      </c>
      <c r="ER33406" s="4" t="s">
        <v>7</v>
      </c>
      <c r="ES33406" s="4" t="s">
        <v>7</v>
      </c>
      <c r="ET33406" s="4" t="s">
        <v>14</v>
      </c>
      <c r="EU33406" s="4" t="s">
        <v>9</v>
      </c>
      <c r="EV33406" s="4" t="s">
        <v>1636</v>
      </c>
      <c r="EW33406" s="4" t="s">
        <v>7</v>
      </c>
      <c r="EX33406" s="4" t="s">
        <v>7</v>
      </c>
      <c r="EY33406" s="4" t="s">
        <v>14</v>
      </c>
      <c r="EZ33406" s="4" t="s">
        <v>9</v>
      </c>
      <c r="FA33406" s="4" t="s">
        <v>1636</v>
      </c>
      <c r="FB33406" s="4" t="s">
        <v>7</v>
      </c>
      <c r="FC33406" s="4" t="s">
        <v>7</v>
      </c>
      <c r="FD33406" s="4" t="s">
        <v>14</v>
      </c>
      <c r="FE33406" s="4" t="s">
        <v>9</v>
      </c>
      <c r="FF33406" s="4" t="s">
        <v>1636</v>
      </c>
      <c r="FG33406" s="4" t="s">
        <v>7</v>
      </c>
      <c r="FH33406" s="4" t="s">
        <v>7</v>
      </c>
      <c r="FI33406" s="4" t="s">
        <v>14</v>
      </c>
      <c r="FJ33406" s="4" t="s">
        <v>9</v>
      </c>
      <c r="FK33406" s="4" t="s">
        <v>1636</v>
      </c>
      <c r="FL33406" s="4" t="s">
        <v>7</v>
      </c>
      <c r="FM33406" s="4" t="s">
        <v>7</v>
      </c>
      <c r="FN33406" s="4" t="s">
        <v>14</v>
      </c>
      <c r="FO33406" s="4" t="s">
        <v>9</v>
      </c>
      <c r="FP33406" s="4" t="s">
        <v>1636</v>
      </c>
      <c r="FQ33406" s="4" t="s">
        <v>7</v>
      </c>
      <c r="FR33406" s="4" t="s">
        <v>7</v>
      </c>
      <c r="FS33406" s="4" t="s">
        <v>14</v>
      </c>
      <c r="FT33406" s="4" t="s">
        <v>9</v>
      </c>
      <c r="FU33406" s="4" t="s">
        <v>1636</v>
      </c>
      <c r="FV33406" s="4" t="s">
        <v>7</v>
      </c>
      <c r="FW33406" s="4" t="s">
        <v>7</v>
      </c>
      <c r="FX33406" s="4" t="s">
        <v>14</v>
      </c>
      <c r="FY33406" s="4" t="s">
        <v>9</v>
      </c>
      <c r="FZ33406" s="4" t="s">
        <v>1636</v>
      </c>
      <c r="GA33406" s="4" t="s">
        <v>7</v>
      </c>
      <c r="GB33406" s="4" t="s">
        <v>7</v>
      </c>
      <c r="GC33406" s="4" t="s">
        <v>14</v>
      </c>
      <c r="GD33406" s="4" t="s">
        <v>9</v>
      </c>
      <c r="GE33406" s="4" t="s">
        <v>1636</v>
      </c>
      <c r="GF33406" s="4" t="s">
        <v>7</v>
      </c>
      <c r="GG33406" s="4" t="s">
        <v>7</v>
      </c>
      <c r="GH33406" s="4" t="s">
        <v>14</v>
      </c>
      <c r="GI33406" s="4" t="s">
        <v>9</v>
      </c>
      <c r="GJ33406" s="4" t="s">
        <v>1636</v>
      </c>
      <c r="GK33406" s="4" t="s">
        <v>7</v>
      </c>
      <c r="GL33406" s="4" t="s">
        <v>7</v>
      </c>
      <c r="GM33406" s="4" t="s">
        <v>14</v>
      </c>
      <c r="GN33406" s="4" t="s">
        <v>9</v>
      </c>
      <c r="GO33406" s="4" t="s">
        <v>1636</v>
      </c>
      <c r="GP33406" s="4" t="s">
        <v>7</v>
      </c>
      <c r="GQ33406" s="4" t="s">
        <v>7</v>
      </c>
      <c r="GR33406" s="4" t="s">
        <v>14</v>
      </c>
      <c r="GS33406" s="4" t="s">
        <v>9</v>
      </c>
      <c r="GT33406" s="4" t="s">
        <v>1636</v>
      </c>
      <c r="GU33406" s="4" t="s">
        <v>7</v>
      </c>
      <c r="GV33406" s="4" t="s">
        <v>7</v>
      </c>
      <c r="GW33406" s="4" t="s">
        <v>14</v>
      </c>
      <c r="GX33406" s="4" t="s">
        <v>9</v>
      </c>
      <c r="GY33406" s="4" t="s">
        <v>1636</v>
      </c>
      <c r="GZ33406" s="4" t="s">
        <v>7</v>
      </c>
      <c r="HA33406" s="4" t="s">
        <v>7</v>
      </c>
      <c r="HB33406" s="4" t="s">
        <v>14</v>
      </c>
      <c r="HC33406" s="4" t="s">
        <v>9</v>
      </c>
      <c r="HD33406" s="4" t="s">
        <v>1636</v>
      </c>
      <c r="HE33406" s="4" t="s">
        <v>7</v>
      </c>
      <c r="HF33406" s="4" t="s">
        <v>7</v>
      </c>
      <c r="HG33406" s="4" t="s">
        <v>14</v>
      </c>
      <c r="HH33406" s="4" t="s">
        <v>9</v>
      </c>
      <c r="HI33406" s="4" t="s">
        <v>1636</v>
      </c>
      <c r="HJ33406" s="4" t="s">
        <v>7</v>
      </c>
      <c r="HK33406" s="4" t="s">
        <v>7</v>
      </c>
      <c r="HL33406" s="4" t="s">
        <v>14</v>
      </c>
      <c r="HM33406" s="4" t="s">
        <v>9</v>
      </c>
      <c r="HN33406" s="4" t="s">
        <v>1636</v>
      </c>
      <c r="HO33406" s="4" t="s">
        <v>7</v>
      </c>
      <c r="HP33406" s="4" t="s">
        <v>7</v>
      </c>
      <c r="HQ33406" s="4" t="s">
        <v>14</v>
      </c>
      <c r="HR33406" s="4" t="s">
        <v>9</v>
      </c>
      <c r="HS33406" s="4" t="s">
        <v>1636</v>
      </c>
      <c r="HT33406" s="4" t="s">
        <v>7</v>
      </c>
      <c r="HU33406" s="4" t="s">
        <v>7</v>
      </c>
      <c r="HV33406" s="4" t="s">
        <v>14</v>
      </c>
      <c r="HW33406" s="4" t="s">
        <v>9</v>
      </c>
      <c r="HX33406" s="4" t="s">
        <v>1636</v>
      </c>
      <c r="HY33406" s="4" t="s">
        <v>7</v>
      </c>
      <c r="HZ33406" s="4" t="s">
        <v>7</v>
      </c>
      <c r="IA33406" s="4" t="s">
        <v>14</v>
      </c>
      <c r="IB33406" s="4" t="s">
        <v>9</v>
      </c>
      <c r="IC33406" s="4" t="s">
        <v>1636</v>
      </c>
      <c r="ID33406" s="4" t="s">
        <v>7</v>
      </c>
      <c r="IE33406" s="4" t="s">
        <v>7</v>
      </c>
      <c r="IF33406" s="4" t="s">
        <v>14</v>
      </c>
      <c r="IG33406" s="4" t="s">
        <v>9</v>
      </c>
      <c r="IH33406" s="4" t="s">
        <v>1636</v>
      </c>
      <c r="II33406" s="4" t="s">
        <v>7</v>
      </c>
      <c r="IJ33406" s="4" t="s">
        <v>7</v>
      </c>
      <c r="IK33406" s="4" t="s">
        <v>14</v>
      </c>
      <c r="IL33406" s="4" t="s">
        <v>9</v>
      </c>
      <c r="IM33406" s="4" t="s">
        <v>1636</v>
      </c>
      <c r="IN33406" s="4" t="s">
        <v>7</v>
      </c>
      <c r="IO33406" s="4" t="s">
        <v>7</v>
      </c>
      <c r="IP33406" s="4" t="s">
        <v>14</v>
      </c>
      <c r="IQ33406" s="4" t="s">
        <v>9</v>
      </c>
      <c r="IR33406" s="4" t="s">
        <v>1636</v>
      </c>
      <c r="IS33406" s="4" t="s">
        <v>7</v>
      </c>
      <c r="IT33406" s="4" t="s">
        <v>7</v>
      </c>
      <c r="IU33406" s="4" t="s">
        <v>14</v>
      </c>
      <c r="IV33406" s="4" t="s">
        <v>9</v>
      </c>
      <c r="IW33406" s="4" t="s">
        <v>1636</v>
      </c>
      <c r="IX33406" s="4" t="s">
        <v>7</v>
      </c>
      <c r="IY33406" s="4" t="s">
        <v>7</v>
      </c>
      <c r="IZ33406" s="4" t="s">
        <v>14</v>
      </c>
      <c r="JA33406" s="4" t="s">
        <v>9</v>
      </c>
      <c r="JB33406" s="4" t="s">
        <v>1636</v>
      </c>
      <c r="JC33406" s="4" t="s">
        <v>7</v>
      </c>
      <c r="JD33406" s="4" t="s">
        <v>7</v>
      </c>
      <c r="JE33406" s="4" t="s">
        <v>14</v>
      </c>
      <c r="JF33406" s="4" t="s">
        <v>9</v>
      </c>
      <c r="JG33406" s="4" t="s">
        <v>1636</v>
      </c>
      <c r="JH33406" s="4" t="s">
        <v>7</v>
      </c>
      <c r="JI33406" s="4" t="s">
        <v>7</v>
      </c>
      <c r="JJ33406" s="4" t="s">
        <v>14</v>
      </c>
      <c r="JK33406" s="4" t="s">
        <v>9</v>
      </c>
      <c r="JL33406" s="4" t="s">
        <v>1636</v>
      </c>
      <c r="JM33406" s="4" t="s">
        <v>7</v>
      </c>
      <c r="JN33406" s="4" t="s">
        <v>7</v>
      </c>
      <c r="JO33406" s="4" t="s">
        <v>14</v>
      </c>
      <c r="JP33406" s="4" t="s">
        <v>9</v>
      </c>
      <c r="JQ33406" s="4" t="s">
        <v>1636</v>
      </c>
      <c r="JR33406" s="4" t="s">
        <v>7</v>
      </c>
      <c r="JS33406" s="4" t="s">
        <v>7</v>
      </c>
      <c r="JT33406" s="4" t="s">
        <v>14</v>
      </c>
      <c r="JU33406" s="4" t="s">
        <v>9</v>
      </c>
      <c r="JV33406" s="4" t="s">
        <v>1636</v>
      </c>
      <c r="JW33406" s="4" t="s">
        <v>7</v>
      </c>
      <c r="JX33406" s="4" t="s">
        <v>7</v>
      </c>
      <c r="JY33406" s="4" t="s">
        <v>14</v>
      </c>
      <c r="JZ33406" s="4" t="s">
        <v>9</v>
      </c>
      <c r="KA33406" s="4" t="s">
        <v>1636</v>
      </c>
      <c r="KB33406" s="4" t="s">
        <v>7</v>
      </c>
      <c r="KC33406" s="4" t="s">
        <v>7</v>
      </c>
      <c r="KD33406" s="4" t="s">
        <v>14</v>
      </c>
      <c r="KE33406" s="4" t="s">
        <v>9</v>
      </c>
      <c r="KF33406" s="4" t="s">
        <v>1636</v>
      </c>
      <c r="KG33406" s="4" t="s">
        <v>7</v>
      </c>
      <c r="KH33406" s="4" t="s">
        <v>7</v>
      </c>
      <c r="KI33406" s="4" t="s">
        <v>14</v>
      </c>
      <c r="KJ33406" s="4" t="s">
        <v>9</v>
      </c>
      <c r="KK33406" s="4" t="s">
        <v>1636</v>
      </c>
      <c r="KL33406" s="4" t="s">
        <v>7</v>
      </c>
      <c r="KM33406" s="4" t="s">
        <v>7</v>
      </c>
      <c r="KN33406" s="4" t="s">
        <v>14</v>
      </c>
      <c r="KO33406" s="4" t="s">
        <v>9</v>
      </c>
      <c r="KP33406" s="4" t="s">
        <v>1636</v>
      </c>
      <c r="KQ33406" s="4" t="s">
        <v>7</v>
      </c>
      <c r="KR33406" s="4" t="s">
        <v>7</v>
      </c>
      <c r="KS33406" s="4" t="s">
        <v>14</v>
      </c>
      <c r="KT33406" s="4" t="s">
        <v>9</v>
      </c>
      <c r="KU33406" s="4" t="s">
        <v>1636</v>
      </c>
      <c r="KV33406" s="4" t="s">
        <v>7</v>
      </c>
      <c r="KW33406" s="4" t="s">
        <v>7</v>
      </c>
      <c r="KX33406" s="4" t="s">
        <v>14</v>
      </c>
      <c r="KY33406" s="4" t="s">
        <v>9</v>
      </c>
      <c r="KZ33406" s="4" t="s">
        <v>1636</v>
      </c>
      <c r="LA33406" s="4" t="s">
        <v>7</v>
      </c>
      <c r="LB33406" s="4" t="s">
        <v>7</v>
      </c>
      <c r="LC33406" s="4" t="s">
        <v>14</v>
      </c>
      <c r="LD33406" s="4" t="s">
        <v>9</v>
      </c>
      <c r="LE33406" s="4" t="s">
        <v>1636</v>
      </c>
      <c r="LF33406" s="4" t="s">
        <v>7</v>
      </c>
      <c r="LG33406" s="4" t="s">
        <v>7</v>
      </c>
      <c r="LH33406" s="4" t="s">
        <v>14</v>
      </c>
      <c r="LI33406" s="4" t="s">
        <v>9</v>
      </c>
      <c r="LJ33406" s="4" t="s">
        <v>1636</v>
      </c>
      <c r="LK33406" s="4" t="s">
        <v>7</v>
      </c>
      <c r="LL33406" s="4" t="s">
        <v>7</v>
      </c>
      <c r="LM33406" s="4" t="s">
        <v>14</v>
      </c>
      <c r="LN33406" s="4" t="s">
        <v>9</v>
      </c>
      <c r="LO33406" s="4" t="s">
        <v>1636</v>
      </c>
      <c r="LP33406" s="4" t="s">
        <v>7</v>
      </c>
      <c r="LQ33406" s="4" t="s">
        <v>7</v>
      </c>
      <c r="LR33406" s="4" t="s">
        <v>14</v>
      </c>
      <c r="LS33406" s="4" t="s">
        <v>9</v>
      </c>
      <c r="LT33406" s="4" t="s">
        <v>1636</v>
      </c>
      <c r="LU33406" s="4" t="s">
        <v>7</v>
      </c>
      <c r="LV33406" s="4" t="s">
        <v>7</v>
      </c>
      <c r="LW33406" s="4" t="s">
        <v>14</v>
      </c>
      <c r="LX33406" s="4" t="s">
        <v>9</v>
      </c>
      <c r="LY33406" s="4" t="s">
        <v>1636</v>
      </c>
      <c r="LZ33406" s="4" t="s">
        <v>7</v>
      </c>
      <c r="MA33406" s="4" t="s">
        <v>7</v>
      </c>
      <c r="MB33406" s="4" t="s">
        <v>14</v>
      </c>
      <c r="MC33406" s="4" t="s">
        <v>9</v>
      </c>
      <c r="MD33406" s="4" t="s">
        <v>1636</v>
      </c>
      <c r="ME33406" s="4" t="s">
        <v>7</v>
      </c>
      <c r="MF33406" s="4" t="s">
        <v>7</v>
      </c>
      <c r="MG33406" s="4" t="s">
        <v>14</v>
      </c>
      <c r="MH33406" s="4" t="s">
        <v>9</v>
      </c>
      <c r="MI33406" s="4" t="s">
        <v>1636</v>
      </c>
      <c r="MJ33406" s="4" t="s">
        <v>7</v>
      </c>
      <c r="MK33406" s="4" t="s">
        <v>7</v>
      </c>
      <c r="ML33406" s="4" t="s">
        <v>14</v>
      </c>
      <c r="MM33406" s="4" t="s">
        <v>9</v>
      </c>
      <c r="MN33406" s="4" t="s">
        <v>1636</v>
      </c>
      <c r="MO33406" s="4" t="s">
        <v>7</v>
      </c>
      <c r="MP33406" s="4" t="s">
        <v>7</v>
      </c>
      <c r="MQ33406" s="4" t="s">
        <v>14</v>
      </c>
      <c r="MR33406" s="4" t="s">
        <v>9</v>
      </c>
      <c r="MS33406" s="4" t="s">
        <v>1636</v>
      </c>
      <c r="MT33406" s="4" t="s">
        <v>7</v>
      </c>
      <c r="MU33406" s="4" t="s">
        <v>7</v>
      </c>
      <c r="MV33406" s="4" t="s">
        <v>14</v>
      </c>
      <c r="MW33406" s="4" t="s">
        <v>9</v>
      </c>
      <c r="MX33406" s="4" t="s">
        <v>1636</v>
      </c>
      <c r="MY33406" s="4" t="s">
        <v>7</v>
      </c>
      <c r="MZ33406" s="4" t="s">
        <v>7</v>
      </c>
      <c r="NA33406" s="4" t="s">
        <v>14</v>
      </c>
      <c r="NB33406" s="4" t="s">
        <v>9</v>
      </c>
      <c r="NC33406" s="4" t="s">
        <v>1636</v>
      </c>
      <c r="ND33406" s="4" t="s">
        <v>7</v>
      </c>
      <c r="NE33406" s="4" t="s">
        <v>7</v>
      </c>
      <c r="NF33406" s="4" t="s">
        <v>14</v>
      </c>
      <c r="NG33406" s="4" t="s">
        <v>9</v>
      </c>
      <c r="NH33406" s="4" t="s">
        <v>1636</v>
      </c>
      <c r="NI33406" s="4" t="s">
        <v>7</v>
      </c>
      <c r="NJ33406" s="4" t="s">
        <v>7</v>
      </c>
      <c r="NK33406" s="4" t="s">
        <v>14</v>
      </c>
      <c r="NL33406" s="4" t="s">
        <v>9</v>
      </c>
      <c r="NM33406" s="4" t="s">
        <v>1636</v>
      </c>
      <c r="NN33406" s="4" t="s">
        <v>7</v>
      </c>
      <c r="NO33406" s="4" t="s">
        <v>7</v>
      </c>
      <c r="NP33406" s="4" t="s">
        <v>14</v>
      </c>
      <c r="NQ33406" s="4" t="s">
        <v>9</v>
      </c>
      <c r="NR33406" s="4" t="s">
        <v>1636</v>
      </c>
      <c r="NS33406" s="4" t="s">
        <v>7</v>
      </c>
      <c r="NT33406" s="4" t="s">
        <v>7</v>
      </c>
      <c r="NU33406" s="4" t="s">
        <v>14</v>
      </c>
      <c r="NV33406" s="4" t="s">
        <v>9</v>
      </c>
      <c r="NW33406" s="4" t="s">
        <v>1636</v>
      </c>
      <c r="NX33406" s="4" t="s">
        <v>7</v>
      </c>
      <c r="NY33406" s="4" t="s">
        <v>7</v>
      </c>
      <c r="NZ33406" s="4" t="s">
        <v>14</v>
      </c>
      <c r="OA33406" s="4" t="s">
        <v>9</v>
      </c>
      <c r="OB33406" s="4" t="s">
        <v>1636</v>
      </c>
      <c r="OC33406" s="4" t="s">
        <v>7</v>
      </c>
      <c r="OD33406" s="4" t="s">
        <v>7</v>
      </c>
      <c r="OE33406" s="4" t="s">
        <v>14</v>
      </c>
      <c r="OF33406" s="4" t="s">
        <v>9</v>
      </c>
      <c r="OG33406" s="4" t="s">
        <v>1636</v>
      </c>
      <c r="OH33406" s="4" t="s">
        <v>7</v>
      </c>
      <c r="OI33406" s="4" t="s">
        <v>7</v>
      </c>
      <c r="OJ33406" s="4" t="s">
        <v>14</v>
      </c>
      <c r="OK33406" s="4" t="s">
        <v>9</v>
      </c>
      <c r="OL33406" s="4" t="s">
        <v>1636</v>
      </c>
      <c r="OM33406" s="4" t="s">
        <v>7</v>
      </c>
      <c r="ON33406" s="4" t="s">
        <v>7</v>
      </c>
      <c r="OO33406" s="4" t="s">
        <v>14</v>
      </c>
      <c r="OP33406" s="4" t="s">
        <v>9</v>
      </c>
      <c r="OQ33406" s="4" t="s">
        <v>1636</v>
      </c>
      <c r="OR33406" s="4" t="s">
        <v>7</v>
      </c>
      <c r="OS33406" s="4" t="s">
        <v>7</v>
      </c>
      <c r="OT33406" s="4" t="s">
        <v>14</v>
      </c>
      <c r="OU33406" s="4" t="s">
        <v>9</v>
      </c>
      <c r="OV33406" s="4" t="s">
        <v>1636</v>
      </c>
      <c r="OW33406" s="4" t="s">
        <v>7</v>
      </c>
      <c r="OX33406" s="4" t="s">
        <v>7</v>
      </c>
      <c r="OY33406" s="4" t="s">
        <v>14</v>
      </c>
      <c r="OZ33406" s="4" t="s">
        <v>9</v>
      </c>
      <c r="PA33406" s="4" t="s">
        <v>1636</v>
      </c>
      <c r="PB33406" s="4" t="s">
        <v>7</v>
      </c>
      <c r="PC33406" s="4" t="s">
        <v>7</v>
      </c>
      <c r="PD33406" s="4" t="s">
        <v>14</v>
      </c>
      <c r="PE33406" s="4" t="s">
        <v>9</v>
      </c>
      <c r="PF33406" s="4" t="s">
        <v>1636</v>
      </c>
      <c r="PG33406" s="4" t="s">
        <v>7</v>
      </c>
      <c r="PH33406" s="4" t="s">
        <v>7</v>
      </c>
      <c r="PI33406" s="4" t="s">
        <v>14</v>
      </c>
      <c r="PJ33406" s="4" t="s">
        <v>9</v>
      </c>
      <c r="PK33406" s="4" t="s">
        <v>1636</v>
      </c>
    </row>
    <row r="33407" spans="1:182">
      <c r="A33407" t="n">
        <v>289888</v>
      </c>
      <c r="B33407" s="109" t="n">
        <v>257</v>
      </c>
      <c r="C33407" s="7" t="n">
        <v>7</v>
      </c>
      <c r="D33407" s="7" t="n">
        <v>65533</v>
      </c>
      <c r="E33407" s="7" t="n">
        <v>62765</v>
      </c>
      <c r="F33407" s="7" t="s">
        <v>15</v>
      </c>
      <c r="G33407" s="7" t="n">
        <f t="normal" ca="1">32-LENB(INDIRECT(ADDRESS(33407,6)))</f>
        <v>0</v>
      </c>
      <c r="H33407" s="7" t="n">
        <v>7</v>
      </c>
      <c r="I33407" s="7" t="n">
        <v>65533</v>
      </c>
      <c r="J33407" s="7" t="n">
        <v>15385</v>
      </c>
      <c r="K33407" s="7" t="s">
        <v>15</v>
      </c>
      <c r="L33407" s="7" t="n">
        <f t="normal" ca="1">32-LENB(INDIRECT(ADDRESS(33407,11)))</f>
        <v>0</v>
      </c>
      <c r="M33407" s="7" t="n">
        <v>7</v>
      </c>
      <c r="N33407" s="7" t="n">
        <v>65533</v>
      </c>
      <c r="O33407" s="7" t="n">
        <v>15386</v>
      </c>
      <c r="P33407" s="7" t="s">
        <v>15</v>
      </c>
      <c r="Q33407" s="7" t="n">
        <f t="normal" ca="1">32-LENB(INDIRECT(ADDRESS(33407,16)))</f>
        <v>0</v>
      </c>
      <c r="R33407" s="7" t="n">
        <v>7</v>
      </c>
      <c r="S33407" s="7" t="n">
        <v>65533</v>
      </c>
      <c r="T33407" s="7" t="n">
        <v>15387</v>
      </c>
      <c r="U33407" s="7" t="s">
        <v>15</v>
      </c>
      <c r="V33407" s="7" t="n">
        <f t="normal" ca="1">32-LENB(INDIRECT(ADDRESS(33407,21)))</f>
        <v>0</v>
      </c>
      <c r="W33407" s="7" t="n">
        <v>7</v>
      </c>
      <c r="X33407" s="7" t="n">
        <v>65533</v>
      </c>
      <c r="Y33407" s="7" t="n">
        <v>15388</v>
      </c>
      <c r="Z33407" s="7" t="s">
        <v>15</v>
      </c>
      <c r="AA33407" s="7" t="n">
        <f t="normal" ca="1">32-LENB(INDIRECT(ADDRESS(33407,26)))</f>
        <v>0</v>
      </c>
      <c r="AB33407" s="7" t="n">
        <v>7</v>
      </c>
      <c r="AC33407" s="7" t="n">
        <v>65533</v>
      </c>
      <c r="AD33407" s="7" t="n">
        <v>62766</v>
      </c>
      <c r="AE33407" s="7" t="s">
        <v>15</v>
      </c>
      <c r="AF33407" s="7" t="n">
        <f t="normal" ca="1">32-LENB(INDIRECT(ADDRESS(33407,31)))</f>
        <v>0</v>
      </c>
      <c r="AG33407" s="7" t="n">
        <v>7</v>
      </c>
      <c r="AH33407" s="7" t="n">
        <v>65533</v>
      </c>
      <c r="AI33407" s="7" t="n">
        <v>62767</v>
      </c>
      <c r="AJ33407" s="7" t="s">
        <v>15</v>
      </c>
      <c r="AK33407" s="7" t="n">
        <f t="normal" ca="1">32-LENB(INDIRECT(ADDRESS(33407,36)))</f>
        <v>0</v>
      </c>
      <c r="AL33407" s="7" t="n">
        <v>7</v>
      </c>
      <c r="AM33407" s="7" t="n">
        <v>65533</v>
      </c>
      <c r="AN33407" s="7" t="n">
        <v>62768</v>
      </c>
      <c r="AO33407" s="7" t="s">
        <v>15</v>
      </c>
      <c r="AP33407" s="7" t="n">
        <f t="normal" ca="1">32-LENB(INDIRECT(ADDRESS(33407,41)))</f>
        <v>0</v>
      </c>
      <c r="AQ33407" s="7" t="n">
        <v>7</v>
      </c>
      <c r="AR33407" s="7" t="n">
        <v>65533</v>
      </c>
      <c r="AS33407" s="7" t="n">
        <v>62769</v>
      </c>
      <c r="AT33407" s="7" t="s">
        <v>15</v>
      </c>
      <c r="AU33407" s="7" t="n">
        <f t="normal" ca="1">32-LENB(INDIRECT(ADDRESS(33407,46)))</f>
        <v>0</v>
      </c>
      <c r="AV33407" s="7" t="n">
        <v>7</v>
      </c>
      <c r="AW33407" s="7" t="n">
        <v>65533</v>
      </c>
      <c r="AX33407" s="7" t="n">
        <v>62770</v>
      </c>
      <c r="AY33407" s="7" t="s">
        <v>15</v>
      </c>
      <c r="AZ33407" s="7" t="n">
        <f t="normal" ca="1">32-LENB(INDIRECT(ADDRESS(33407,51)))</f>
        <v>0</v>
      </c>
      <c r="BA33407" s="7" t="n">
        <v>7</v>
      </c>
      <c r="BB33407" s="7" t="n">
        <v>65533</v>
      </c>
      <c r="BC33407" s="7" t="n">
        <v>62771</v>
      </c>
      <c r="BD33407" s="7" t="s">
        <v>15</v>
      </c>
      <c r="BE33407" s="7" t="n">
        <f t="normal" ca="1">32-LENB(INDIRECT(ADDRESS(33407,56)))</f>
        <v>0</v>
      </c>
      <c r="BF33407" s="7" t="n">
        <v>7</v>
      </c>
      <c r="BG33407" s="7" t="n">
        <v>65533</v>
      </c>
      <c r="BH33407" s="7" t="n">
        <v>15389</v>
      </c>
      <c r="BI33407" s="7" t="s">
        <v>15</v>
      </c>
      <c r="BJ33407" s="7" t="n">
        <f t="normal" ca="1">32-LENB(INDIRECT(ADDRESS(33407,61)))</f>
        <v>0</v>
      </c>
      <c r="BK33407" s="7" t="n">
        <v>7</v>
      </c>
      <c r="BL33407" s="7" t="n">
        <v>65533</v>
      </c>
      <c r="BM33407" s="7" t="n">
        <v>15390</v>
      </c>
      <c r="BN33407" s="7" t="s">
        <v>15</v>
      </c>
      <c r="BO33407" s="7" t="n">
        <f t="normal" ca="1">32-LENB(INDIRECT(ADDRESS(33407,66)))</f>
        <v>0</v>
      </c>
      <c r="BP33407" s="7" t="n">
        <v>7</v>
      </c>
      <c r="BQ33407" s="7" t="n">
        <v>65533</v>
      </c>
      <c r="BR33407" s="7" t="n">
        <v>15391</v>
      </c>
      <c r="BS33407" s="7" t="s">
        <v>15</v>
      </c>
      <c r="BT33407" s="7" t="n">
        <f t="normal" ca="1">32-LENB(INDIRECT(ADDRESS(33407,71)))</f>
        <v>0</v>
      </c>
      <c r="BU33407" s="7" t="n">
        <v>7</v>
      </c>
      <c r="BV33407" s="7" t="n">
        <v>65533</v>
      </c>
      <c r="BW33407" s="7" t="n">
        <v>62772</v>
      </c>
      <c r="BX33407" s="7" t="s">
        <v>15</v>
      </c>
      <c r="BY33407" s="7" t="n">
        <f t="normal" ca="1">32-LENB(INDIRECT(ADDRESS(33407,76)))</f>
        <v>0</v>
      </c>
      <c r="BZ33407" s="7" t="n">
        <v>7</v>
      </c>
      <c r="CA33407" s="7" t="n">
        <v>65533</v>
      </c>
      <c r="CB33407" s="7" t="n">
        <v>62773</v>
      </c>
      <c r="CC33407" s="7" t="s">
        <v>15</v>
      </c>
      <c r="CD33407" s="7" t="n">
        <f t="normal" ca="1">32-LENB(INDIRECT(ADDRESS(33407,81)))</f>
        <v>0</v>
      </c>
      <c r="CE33407" s="7" t="n">
        <v>7</v>
      </c>
      <c r="CF33407" s="7" t="n">
        <v>65533</v>
      </c>
      <c r="CG33407" s="7" t="n">
        <v>62774</v>
      </c>
      <c r="CH33407" s="7" t="s">
        <v>15</v>
      </c>
      <c r="CI33407" s="7" t="n">
        <f t="normal" ca="1">32-LENB(INDIRECT(ADDRESS(33407,86)))</f>
        <v>0</v>
      </c>
      <c r="CJ33407" s="7" t="n">
        <v>7</v>
      </c>
      <c r="CK33407" s="7" t="n">
        <v>65533</v>
      </c>
      <c r="CL33407" s="7" t="n">
        <v>62775</v>
      </c>
      <c r="CM33407" s="7" t="s">
        <v>15</v>
      </c>
      <c r="CN33407" s="7" t="n">
        <f t="normal" ca="1">32-LENB(INDIRECT(ADDRESS(33407,91)))</f>
        <v>0</v>
      </c>
      <c r="CO33407" s="7" t="n">
        <v>7</v>
      </c>
      <c r="CP33407" s="7" t="n">
        <v>65533</v>
      </c>
      <c r="CQ33407" s="7" t="n">
        <v>15392</v>
      </c>
      <c r="CR33407" s="7" t="s">
        <v>15</v>
      </c>
      <c r="CS33407" s="7" t="n">
        <f t="normal" ca="1">32-LENB(INDIRECT(ADDRESS(33407,96)))</f>
        <v>0</v>
      </c>
      <c r="CT33407" s="7" t="n">
        <v>7</v>
      </c>
      <c r="CU33407" s="7" t="n">
        <v>65533</v>
      </c>
      <c r="CV33407" s="7" t="n">
        <v>15393</v>
      </c>
      <c r="CW33407" s="7" t="s">
        <v>15</v>
      </c>
      <c r="CX33407" s="7" t="n">
        <f t="normal" ca="1">32-LENB(INDIRECT(ADDRESS(33407,101)))</f>
        <v>0</v>
      </c>
      <c r="CY33407" s="7" t="n">
        <v>7</v>
      </c>
      <c r="CZ33407" s="7" t="n">
        <v>65533</v>
      </c>
      <c r="DA33407" s="7" t="n">
        <v>15394</v>
      </c>
      <c r="DB33407" s="7" t="s">
        <v>15</v>
      </c>
      <c r="DC33407" s="7" t="n">
        <f t="normal" ca="1">32-LENB(INDIRECT(ADDRESS(33407,106)))</f>
        <v>0</v>
      </c>
      <c r="DD33407" s="7" t="n">
        <v>7</v>
      </c>
      <c r="DE33407" s="7" t="n">
        <v>65533</v>
      </c>
      <c r="DF33407" s="7" t="n">
        <v>62776</v>
      </c>
      <c r="DG33407" s="7" t="s">
        <v>15</v>
      </c>
      <c r="DH33407" s="7" t="n">
        <f t="normal" ca="1">32-LENB(INDIRECT(ADDRESS(33407,111)))</f>
        <v>0</v>
      </c>
      <c r="DI33407" s="7" t="n">
        <v>7</v>
      </c>
      <c r="DJ33407" s="7" t="n">
        <v>65533</v>
      </c>
      <c r="DK33407" s="7" t="n">
        <v>62777</v>
      </c>
      <c r="DL33407" s="7" t="s">
        <v>15</v>
      </c>
      <c r="DM33407" s="7" t="n">
        <f t="normal" ca="1">32-LENB(INDIRECT(ADDRESS(33407,116)))</f>
        <v>0</v>
      </c>
      <c r="DN33407" s="7" t="n">
        <v>7</v>
      </c>
      <c r="DO33407" s="7" t="n">
        <v>65533</v>
      </c>
      <c r="DP33407" s="7" t="n">
        <v>62778</v>
      </c>
      <c r="DQ33407" s="7" t="s">
        <v>15</v>
      </c>
      <c r="DR33407" s="7" t="n">
        <f t="normal" ca="1">32-LENB(INDIRECT(ADDRESS(33407,121)))</f>
        <v>0</v>
      </c>
      <c r="DS33407" s="7" t="n">
        <v>7</v>
      </c>
      <c r="DT33407" s="7" t="n">
        <v>65533</v>
      </c>
      <c r="DU33407" s="7" t="n">
        <v>62779</v>
      </c>
      <c r="DV33407" s="7" t="s">
        <v>15</v>
      </c>
      <c r="DW33407" s="7" t="n">
        <f t="normal" ca="1">32-LENB(INDIRECT(ADDRESS(33407,126)))</f>
        <v>0</v>
      </c>
      <c r="DX33407" s="7" t="n">
        <v>7</v>
      </c>
      <c r="DY33407" s="7" t="n">
        <v>65533</v>
      </c>
      <c r="DZ33407" s="7" t="n">
        <v>15395</v>
      </c>
      <c r="EA33407" s="7" t="s">
        <v>15</v>
      </c>
      <c r="EB33407" s="7" t="n">
        <f t="normal" ca="1">32-LENB(INDIRECT(ADDRESS(33407,131)))</f>
        <v>0</v>
      </c>
      <c r="EC33407" s="7" t="n">
        <v>7</v>
      </c>
      <c r="ED33407" s="7" t="n">
        <v>65533</v>
      </c>
      <c r="EE33407" s="7" t="n">
        <v>15396</v>
      </c>
      <c r="EF33407" s="7" t="s">
        <v>15</v>
      </c>
      <c r="EG33407" s="7" t="n">
        <f t="normal" ca="1">32-LENB(INDIRECT(ADDRESS(33407,136)))</f>
        <v>0</v>
      </c>
      <c r="EH33407" s="7" t="n">
        <v>7</v>
      </c>
      <c r="EI33407" s="7" t="n">
        <v>65533</v>
      </c>
      <c r="EJ33407" s="7" t="n">
        <v>62780</v>
      </c>
      <c r="EK33407" s="7" t="s">
        <v>15</v>
      </c>
      <c r="EL33407" s="7" t="n">
        <f t="normal" ca="1">32-LENB(INDIRECT(ADDRESS(33407,141)))</f>
        <v>0</v>
      </c>
      <c r="EM33407" s="7" t="n">
        <v>7</v>
      </c>
      <c r="EN33407" s="7" t="n">
        <v>65533</v>
      </c>
      <c r="EO33407" s="7" t="n">
        <v>62781</v>
      </c>
      <c r="EP33407" s="7" t="s">
        <v>15</v>
      </c>
      <c r="EQ33407" s="7" t="n">
        <f t="normal" ca="1">32-LENB(INDIRECT(ADDRESS(33407,146)))</f>
        <v>0</v>
      </c>
      <c r="ER33407" s="7" t="n">
        <v>7</v>
      </c>
      <c r="ES33407" s="7" t="n">
        <v>65533</v>
      </c>
      <c r="ET33407" s="7" t="n">
        <v>62782</v>
      </c>
      <c r="EU33407" s="7" t="s">
        <v>15</v>
      </c>
      <c r="EV33407" s="7" t="n">
        <f t="normal" ca="1">32-LENB(INDIRECT(ADDRESS(33407,151)))</f>
        <v>0</v>
      </c>
      <c r="EW33407" s="7" t="n">
        <v>7</v>
      </c>
      <c r="EX33407" s="7" t="n">
        <v>65533</v>
      </c>
      <c r="EY33407" s="7" t="n">
        <v>15397</v>
      </c>
      <c r="EZ33407" s="7" t="s">
        <v>15</v>
      </c>
      <c r="FA33407" s="7" t="n">
        <f t="normal" ca="1">32-LENB(INDIRECT(ADDRESS(33407,156)))</f>
        <v>0</v>
      </c>
      <c r="FB33407" s="7" t="n">
        <v>7</v>
      </c>
      <c r="FC33407" s="7" t="n">
        <v>65533</v>
      </c>
      <c r="FD33407" s="7" t="n">
        <v>15398</v>
      </c>
      <c r="FE33407" s="7" t="s">
        <v>15</v>
      </c>
      <c r="FF33407" s="7" t="n">
        <f t="normal" ca="1">32-LENB(INDIRECT(ADDRESS(33407,161)))</f>
        <v>0</v>
      </c>
      <c r="FG33407" s="7" t="n">
        <v>7</v>
      </c>
      <c r="FH33407" s="7" t="n">
        <v>65533</v>
      </c>
      <c r="FI33407" s="7" t="n">
        <v>15399</v>
      </c>
      <c r="FJ33407" s="7" t="s">
        <v>15</v>
      </c>
      <c r="FK33407" s="7" t="n">
        <f t="normal" ca="1">32-LENB(INDIRECT(ADDRESS(33407,166)))</f>
        <v>0</v>
      </c>
      <c r="FL33407" s="7" t="n">
        <v>7</v>
      </c>
      <c r="FM33407" s="7" t="n">
        <v>65533</v>
      </c>
      <c r="FN33407" s="7" t="n">
        <v>62783</v>
      </c>
      <c r="FO33407" s="7" t="s">
        <v>15</v>
      </c>
      <c r="FP33407" s="7" t="n">
        <f t="normal" ca="1">32-LENB(INDIRECT(ADDRESS(33407,171)))</f>
        <v>0</v>
      </c>
      <c r="FQ33407" s="7" t="n">
        <v>7</v>
      </c>
      <c r="FR33407" s="7" t="n">
        <v>65533</v>
      </c>
      <c r="FS33407" s="7" t="n">
        <v>62784</v>
      </c>
      <c r="FT33407" s="7" t="s">
        <v>15</v>
      </c>
      <c r="FU33407" s="7" t="n">
        <f t="normal" ca="1">32-LENB(INDIRECT(ADDRESS(33407,176)))</f>
        <v>0</v>
      </c>
      <c r="FV33407" s="7" t="n">
        <v>7</v>
      </c>
      <c r="FW33407" s="7" t="n">
        <v>65533</v>
      </c>
      <c r="FX33407" s="7" t="n">
        <v>62785</v>
      </c>
      <c r="FY33407" s="7" t="s">
        <v>15</v>
      </c>
      <c r="FZ33407" s="7" t="n">
        <f t="normal" ca="1">32-LENB(INDIRECT(ADDRESS(33407,181)))</f>
        <v>0</v>
      </c>
      <c r="GA33407" s="7" t="n">
        <v>7</v>
      </c>
      <c r="GB33407" s="7" t="n">
        <v>65533</v>
      </c>
      <c r="GC33407" s="7" t="n">
        <v>62786</v>
      </c>
      <c r="GD33407" s="7" t="s">
        <v>15</v>
      </c>
      <c r="GE33407" s="7" t="n">
        <f t="normal" ca="1">32-LENB(INDIRECT(ADDRESS(33407,186)))</f>
        <v>0</v>
      </c>
      <c r="GF33407" s="7" t="n">
        <v>7</v>
      </c>
      <c r="GG33407" s="7" t="n">
        <v>65533</v>
      </c>
      <c r="GH33407" s="7" t="n">
        <v>62787</v>
      </c>
      <c r="GI33407" s="7" t="s">
        <v>15</v>
      </c>
      <c r="GJ33407" s="7" t="n">
        <f t="normal" ca="1">32-LENB(INDIRECT(ADDRESS(33407,191)))</f>
        <v>0</v>
      </c>
      <c r="GK33407" s="7" t="n">
        <v>7</v>
      </c>
      <c r="GL33407" s="7" t="n">
        <v>65533</v>
      </c>
      <c r="GM33407" s="7" t="n">
        <v>15400</v>
      </c>
      <c r="GN33407" s="7" t="s">
        <v>15</v>
      </c>
      <c r="GO33407" s="7" t="n">
        <f t="normal" ca="1">32-LENB(INDIRECT(ADDRESS(33407,196)))</f>
        <v>0</v>
      </c>
      <c r="GP33407" s="7" t="n">
        <v>7</v>
      </c>
      <c r="GQ33407" s="7" t="n">
        <v>65533</v>
      </c>
      <c r="GR33407" s="7" t="n">
        <v>62788</v>
      </c>
      <c r="GS33407" s="7" t="s">
        <v>15</v>
      </c>
      <c r="GT33407" s="7" t="n">
        <f t="normal" ca="1">32-LENB(INDIRECT(ADDRESS(33407,201)))</f>
        <v>0</v>
      </c>
      <c r="GU33407" s="7" t="n">
        <v>7</v>
      </c>
      <c r="GV33407" s="7" t="n">
        <v>65533</v>
      </c>
      <c r="GW33407" s="7" t="n">
        <v>62789</v>
      </c>
      <c r="GX33407" s="7" t="s">
        <v>15</v>
      </c>
      <c r="GY33407" s="7" t="n">
        <f t="normal" ca="1">32-LENB(INDIRECT(ADDRESS(33407,206)))</f>
        <v>0</v>
      </c>
      <c r="GZ33407" s="7" t="n">
        <v>7</v>
      </c>
      <c r="HA33407" s="7" t="n">
        <v>65533</v>
      </c>
      <c r="HB33407" s="7" t="n">
        <v>62790</v>
      </c>
      <c r="HC33407" s="7" t="s">
        <v>15</v>
      </c>
      <c r="HD33407" s="7" t="n">
        <f t="normal" ca="1">32-LENB(INDIRECT(ADDRESS(33407,211)))</f>
        <v>0</v>
      </c>
      <c r="HE33407" s="7" t="n">
        <v>7</v>
      </c>
      <c r="HF33407" s="7" t="n">
        <v>65533</v>
      </c>
      <c r="HG33407" s="7" t="n">
        <v>62791</v>
      </c>
      <c r="HH33407" s="7" t="s">
        <v>15</v>
      </c>
      <c r="HI33407" s="7" t="n">
        <f t="normal" ca="1">32-LENB(INDIRECT(ADDRESS(33407,216)))</f>
        <v>0</v>
      </c>
      <c r="HJ33407" s="7" t="n">
        <v>7</v>
      </c>
      <c r="HK33407" s="7" t="n">
        <v>65533</v>
      </c>
      <c r="HL33407" s="7" t="n">
        <v>62792</v>
      </c>
      <c r="HM33407" s="7" t="s">
        <v>15</v>
      </c>
      <c r="HN33407" s="7" t="n">
        <f t="normal" ca="1">32-LENB(INDIRECT(ADDRESS(33407,221)))</f>
        <v>0</v>
      </c>
      <c r="HO33407" s="7" t="n">
        <v>7</v>
      </c>
      <c r="HP33407" s="7" t="n">
        <v>65533</v>
      </c>
      <c r="HQ33407" s="7" t="n">
        <v>62793</v>
      </c>
      <c r="HR33407" s="7" t="s">
        <v>15</v>
      </c>
      <c r="HS33407" s="7" t="n">
        <f t="normal" ca="1">32-LENB(INDIRECT(ADDRESS(33407,226)))</f>
        <v>0</v>
      </c>
      <c r="HT33407" s="7" t="n">
        <v>7</v>
      </c>
      <c r="HU33407" s="7" t="n">
        <v>65533</v>
      </c>
      <c r="HV33407" s="7" t="n">
        <v>15954</v>
      </c>
      <c r="HW33407" s="7" t="s">
        <v>15</v>
      </c>
      <c r="HX33407" s="7" t="n">
        <f t="normal" ca="1">32-LENB(INDIRECT(ADDRESS(33407,231)))</f>
        <v>0</v>
      </c>
      <c r="HY33407" s="7" t="n">
        <v>7</v>
      </c>
      <c r="HZ33407" s="7" t="n">
        <v>65533</v>
      </c>
      <c r="IA33407" s="7" t="n">
        <v>62794</v>
      </c>
      <c r="IB33407" s="7" t="s">
        <v>15</v>
      </c>
      <c r="IC33407" s="7" t="n">
        <f t="normal" ca="1">32-LENB(INDIRECT(ADDRESS(33407,236)))</f>
        <v>0</v>
      </c>
      <c r="ID33407" s="7" t="n">
        <v>7</v>
      </c>
      <c r="IE33407" s="7" t="n">
        <v>65533</v>
      </c>
      <c r="IF33407" s="7" t="n">
        <v>62795</v>
      </c>
      <c r="IG33407" s="7" t="s">
        <v>15</v>
      </c>
      <c r="IH33407" s="7" t="n">
        <f t="normal" ca="1">32-LENB(INDIRECT(ADDRESS(33407,241)))</f>
        <v>0</v>
      </c>
      <c r="II33407" s="7" t="n">
        <v>7</v>
      </c>
      <c r="IJ33407" s="7" t="n">
        <v>65533</v>
      </c>
      <c r="IK33407" s="7" t="n">
        <v>62796</v>
      </c>
      <c r="IL33407" s="7" t="s">
        <v>15</v>
      </c>
      <c r="IM33407" s="7" t="n">
        <f t="normal" ca="1">32-LENB(INDIRECT(ADDRESS(33407,246)))</f>
        <v>0</v>
      </c>
      <c r="IN33407" s="7" t="n">
        <v>7</v>
      </c>
      <c r="IO33407" s="7" t="n">
        <v>65533</v>
      </c>
      <c r="IP33407" s="7" t="n">
        <v>62797</v>
      </c>
      <c r="IQ33407" s="7" t="s">
        <v>15</v>
      </c>
      <c r="IR33407" s="7" t="n">
        <f t="normal" ca="1">32-LENB(INDIRECT(ADDRESS(33407,251)))</f>
        <v>0</v>
      </c>
      <c r="IS33407" s="7" t="n">
        <v>7</v>
      </c>
      <c r="IT33407" s="7" t="n">
        <v>65533</v>
      </c>
      <c r="IU33407" s="7" t="n">
        <v>62798</v>
      </c>
      <c r="IV33407" s="7" t="s">
        <v>15</v>
      </c>
      <c r="IW33407" s="7" t="n">
        <f t="normal" ca="1">32-LENB(INDIRECT(ADDRESS(33407,256)))</f>
        <v>0</v>
      </c>
      <c r="IX33407" s="7" t="n">
        <v>7</v>
      </c>
      <c r="IY33407" s="7" t="n">
        <v>65533</v>
      </c>
      <c r="IZ33407" s="7" t="n">
        <v>62799</v>
      </c>
      <c r="JA33407" s="7" t="s">
        <v>15</v>
      </c>
      <c r="JB33407" s="7" t="n">
        <f t="normal" ca="1">32-LENB(INDIRECT(ADDRESS(33407,261)))</f>
        <v>0</v>
      </c>
      <c r="JC33407" s="7" t="n">
        <v>7</v>
      </c>
      <c r="JD33407" s="7" t="n">
        <v>65533</v>
      </c>
      <c r="JE33407" s="7" t="n">
        <v>62800</v>
      </c>
      <c r="JF33407" s="7" t="s">
        <v>15</v>
      </c>
      <c r="JG33407" s="7" t="n">
        <f t="normal" ca="1">32-LENB(INDIRECT(ADDRESS(33407,266)))</f>
        <v>0</v>
      </c>
      <c r="JH33407" s="7" t="n">
        <v>7</v>
      </c>
      <c r="JI33407" s="7" t="n">
        <v>65533</v>
      </c>
      <c r="JJ33407" s="7" t="n">
        <v>62801</v>
      </c>
      <c r="JK33407" s="7" t="s">
        <v>15</v>
      </c>
      <c r="JL33407" s="7" t="n">
        <f t="normal" ca="1">32-LENB(INDIRECT(ADDRESS(33407,271)))</f>
        <v>0</v>
      </c>
      <c r="JM33407" s="7" t="n">
        <v>7</v>
      </c>
      <c r="JN33407" s="7" t="n">
        <v>65533</v>
      </c>
      <c r="JO33407" s="7" t="n">
        <v>62802</v>
      </c>
      <c r="JP33407" s="7" t="s">
        <v>15</v>
      </c>
      <c r="JQ33407" s="7" t="n">
        <f t="normal" ca="1">32-LENB(INDIRECT(ADDRESS(33407,276)))</f>
        <v>0</v>
      </c>
      <c r="JR33407" s="7" t="n">
        <v>7</v>
      </c>
      <c r="JS33407" s="7" t="n">
        <v>65533</v>
      </c>
      <c r="JT33407" s="7" t="n">
        <v>62803</v>
      </c>
      <c r="JU33407" s="7" t="s">
        <v>15</v>
      </c>
      <c r="JV33407" s="7" t="n">
        <f t="normal" ca="1">32-LENB(INDIRECT(ADDRESS(33407,281)))</f>
        <v>0</v>
      </c>
      <c r="JW33407" s="7" t="n">
        <v>7</v>
      </c>
      <c r="JX33407" s="7" t="n">
        <v>65533</v>
      </c>
      <c r="JY33407" s="7" t="n">
        <v>62804</v>
      </c>
      <c r="JZ33407" s="7" t="s">
        <v>15</v>
      </c>
      <c r="KA33407" s="7" t="n">
        <f t="normal" ca="1">32-LENB(INDIRECT(ADDRESS(33407,286)))</f>
        <v>0</v>
      </c>
      <c r="KB33407" s="7" t="n">
        <v>7</v>
      </c>
      <c r="KC33407" s="7" t="n">
        <v>65533</v>
      </c>
      <c r="KD33407" s="7" t="n">
        <v>62805</v>
      </c>
      <c r="KE33407" s="7" t="s">
        <v>15</v>
      </c>
      <c r="KF33407" s="7" t="n">
        <f t="normal" ca="1">32-LENB(INDIRECT(ADDRESS(33407,291)))</f>
        <v>0</v>
      </c>
      <c r="KG33407" s="7" t="n">
        <v>7</v>
      </c>
      <c r="KH33407" s="7" t="n">
        <v>65533</v>
      </c>
      <c r="KI33407" s="7" t="n">
        <v>62806</v>
      </c>
      <c r="KJ33407" s="7" t="s">
        <v>15</v>
      </c>
      <c r="KK33407" s="7" t="n">
        <f t="normal" ca="1">32-LENB(INDIRECT(ADDRESS(33407,296)))</f>
        <v>0</v>
      </c>
      <c r="KL33407" s="7" t="n">
        <v>7</v>
      </c>
      <c r="KM33407" s="7" t="n">
        <v>65533</v>
      </c>
      <c r="KN33407" s="7" t="n">
        <v>62807</v>
      </c>
      <c r="KO33407" s="7" t="s">
        <v>15</v>
      </c>
      <c r="KP33407" s="7" t="n">
        <f t="normal" ca="1">32-LENB(INDIRECT(ADDRESS(33407,301)))</f>
        <v>0</v>
      </c>
      <c r="KQ33407" s="7" t="n">
        <v>7</v>
      </c>
      <c r="KR33407" s="7" t="n">
        <v>65533</v>
      </c>
      <c r="KS33407" s="7" t="n">
        <v>15401</v>
      </c>
      <c r="KT33407" s="7" t="s">
        <v>15</v>
      </c>
      <c r="KU33407" s="7" t="n">
        <f t="normal" ca="1">32-LENB(INDIRECT(ADDRESS(33407,306)))</f>
        <v>0</v>
      </c>
      <c r="KV33407" s="7" t="n">
        <v>7</v>
      </c>
      <c r="KW33407" s="7" t="n">
        <v>65533</v>
      </c>
      <c r="KX33407" s="7" t="n">
        <v>62808</v>
      </c>
      <c r="KY33407" s="7" t="s">
        <v>15</v>
      </c>
      <c r="KZ33407" s="7" t="n">
        <f t="normal" ca="1">32-LENB(INDIRECT(ADDRESS(33407,311)))</f>
        <v>0</v>
      </c>
      <c r="LA33407" s="7" t="n">
        <v>7</v>
      </c>
      <c r="LB33407" s="7" t="n">
        <v>65533</v>
      </c>
      <c r="LC33407" s="7" t="n">
        <v>62809</v>
      </c>
      <c r="LD33407" s="7" t="s">
        <v>15</v>
      </c>
      <c r="LE33407" s="7" t="n">
        <f t="normal" ca="1">32-LENB(INDIRECT(ADDRESS(33407,316)))</f>
        <v>0</v>
      </c>
      <c r="LF33407" s="7" t="n">
        <v>7</v>
      </c>
      <c r="LG33407" s="7" t="n">
        <v>65533</v>
      </c>
      <c r="LH33407" s="7" t="n">
        <v>62810</v>
      </c>
      <c r="LI33407" s="7" t="s">
        <v>15</v>
      </c>
      <c r="LJ33407" s="7" t="n">
        <f t="normal" ca="1">32-LENB(INDIRECT(ADDRESS(33407,321)))</f>
        <v>0</v>
      </c>
      <c r="LK33407" s="7" t="n">
        <v>7</v>
      </c>
      <c r="LL33407" s="7" t="n">
        <v>65533</v>
      </c>
      <c r="LM33407" s="7" t="n">
        <v>62811</v>
      </c>
      <c r="LN33407" s="7" t="s">
        <v>15</v>
      </c>
      <c r="LO33407" s="7" t="n">
        <f t="normal" ca="1">32-LENB(INDIRECT(ADDRESS(33407,326)))</f>
        <v>0</v>
      </c>
      <c r="LP33407" s="7" t="n">
        <v>7</v>
      </c>
      <c r="LQ33407" s="7" t="n">
        <v>65533</v>
      </c>
      <c r="LR33407" s="7" t="n">
        <v>62812</v>
      </c>
      <c r="LS33407" s="7" t="s">
        <v>15</v>
      </c>
      <c r="LT33407" s="7" t="n">
        <f t="normal" ca="1">32-LENB(INDIRECT(ADDRESS(33407,331)))</f>
        <v>0</v>
      </c>
      <c r="LU33407" s="7" t="n">
        <v>7</v>
      </c>
      <c r="LV33407" s="7" t="n">
        <v>65533</v>
      </c>
      <c r="LW33407" s="7" t="n">
        <v>15402</v>
      </c>
      <c r="LX33407" s="7" t="s">
        <v>15</v>
      </c>
      <c r="LY33407" s="7" t="n">
        <f t="normal" ca="1">32-LENB(INDIRECT(ADDRESS(33407,336)))</f>
        <v>0</v>
      </c>
      <c r="LZ33407" s="7" t="n">
        <v>7</v>
      </c>
      <c r="MA33407" s="7" t="n">
        <v>65533</v>
      </c>
      <c r="MB33407" s="7" t="n">
        <v>15403</v>
      </c>
      <c r="MC33407" s="7" t="s">
        <v>15</v>
      </c>
      <c r="MD33407" s="7" t="n">
        <f t="normal" ca="1">32-LENB(INDIRECT(ADDRESS(33407,341)))</f>
        <v>0</v>
      </c>
      <c r="ME33407" s="7" t="n">
        <v>7</v>
      </c>
      <c r="MF33407" s="7" t="n">
        <v>65533</v>
      </c>
      <c r="MG33407" s="7" t="n">
        <v>15404</v>
      </c>
      <c r="MH33407" s="7" t="s">
        <v>15</v>
      </c>
      <c r="MI33407" s="7" t="n">
        <f t="normal" ca="1">32-LENB(INDIRECT(ADDRESS(33407,346)))</f>
        <v>0</v>
      </c>
      <c r="MJ33407" s="7" t="n">
        <v>7</v>
      </c>
      <c r="MK33407" s="7" t="n">
        <v>65533</v>
      </c>
      <c r="ML33407" s="7" t="n">
        <v>15405</v>
      </c>
      <c r="MM33407" s="7" t="s">
        <v>15</v>
      </c>
      <c r="MN33407" s="7" t="n">
        <f t="normal" ca="1">32-LENB(INDIRECT(ADDRESS(33407,351)))</f>
        <v>0</v>
      </c>
      <c r="MO33407" s="7" t="n">
        <v>7</v>
      </c>
      <c r="MP33407" s="7" t="n">
        <v>65533</v>
      </c>
      <c r="MQ33407" s="7" t="n">
        <v>15406</v>
      </c>
      <c r="MR33407" s="7" t="s">
        <v>15</v>
      </c>
      <c r="MS33407" s="7" t="n">
        <f t="normal" ca="1">32-LENB(INDIRECT(ADDRESS(33407,356)))</f>
        <v>0</v>
      </c>
      <c r="MT33407" s="7" t="n">
        <v>7</v>
      </c>
      <c r="MU33407" s="7" t="n">
        <v>65533</v>
      </c>
      <c r="MV33407" s="7" t="n">
        <v>62813</v>
      </c>
      <c r="MW33407" s="7" t="s">
        <v>15</v>
      </c>
      <c r="MX33407" s="7" t="n">
        <f t="normal" ca="1">32-LENB(INDIRECT(ADDRESS(33407,361)))</f>
        <v>0</v>
      </c>
      <c r="MY33407" s="7" t="n">
        <v>7</v>
      </c>
      <c r="MZ33407" s="7" t="n">
        <v>65533</v>
      </c>
      <c r="NA33407" s="7" t="n">
        <v>15407</v>
      </c>
      <c r="NB33407" s="7" t="s">
        <v>15</v>
      </c>
      <c r="NC33407" s="7" t="n">
        <f t="normal" ca="1">32-LENB(INDIRECT(ADDRESS(33407,366)))</f>
        <v>0</v>
      </c>
      <c r="ND33407" s="7" t="n">
        <v>7</v>
      </c>
      <c r="NE33407" s="7" t="n">
        <v>65533</v>
      </c>
      <c r="NF33407" s="7" t="n">
        <v>15408</v>
      </c>
      <c r="NG33407" s="7" t="s">
        <v>15</v>
      </c>
      <c r="NH33407" s="7" t="n">
        <f t="normal" ca="1">32-LENB(INDIRECT(ADDRESS(33407,371)))</f>
        <v>0</v>
      </c>
      <c r="NI33407" s="7" t="n">
        <v>7</v>
      </c>
      <c r="NJ33407" s="7" t="n">
        <v>65533</v>
      </c>
      <c r="NK33407" s="7" t="n">
        <v>15409</v>
      </c>
      <c r="NL33407" s="7" t="s">
        <v>15</v>
      </c>
      <c r="NM33407" s="7" t="n">
        <f t="normal" ca="1">32-LENB(INDIRECT(ADDRESS(33407,376)))</f>
        <v>0</v>
      </c>
      <c r="NN33407" s="7" t="n">
        <v>7</v>
      </c>
      <c r="NO33407" s="7" t="n">
        <v>65533</v>
      </c>
      <c r="NP33407" s="7" t="n">
        <v>62814</v>
      </c>
      <c r="NQ33407" s="7" t="s">
        <v>15</v>
      </c>
      <c r="NR33407" s="7" t="n">
        <f t="normal" ca="1">32-LENB(INDIRECT(ADDRESS(33407,381)))</f>
        <v>0</v>
      </c>
      <c r="NS33407" s="7" t="n">
        <v>7</v>
      </c>
      <c r="NT33407" s="7" t="n">
        <v>65533</v>
      </c>
      <c r="NU33407" s="7" t="n">
        <v>62815</v>
      </c>
      <c r="NV33407" s="7" t="s">
        <v>15</v>
      </c>
      <c r="NW33407" s="7" t="n">
        <f t="normal" ca="1">32-LENB(INDIRECT(ADDRESS(33407,386)))</f>
        <v>0</v>
      </c>
      <c r="NX33407" s="7" t="n">
        <v>7</v>
      </c>
      <c r="NY33407" s="7" t="n">
        <v>65533</v>
      </c>
      <c r="NZ33407" s="7" t="n">
        <v>62816</v>
      </c>
      <c r="OA33407" s="7" t="s">
        <v>15</v>
      </c>
      <c r="OB33407" s="7" t="n">
        <f t="normal" ca="1">32-LENB(INDIRECT(ADDRESS(33407,391)))</f>
        <v>0</v>
      </c>
      <c r="OC33407" s="7" t="n">
        <v>7</v>
      </c>
      <c r="OD33407" s="7" t="n">
        <v>65533</v>
      </c>
      <c r="OE33407" s="7" t="n">
        <v>62817</v>
      </c>
      <c r="OF33407" s="7" t="s">
        <v>15</v>
      </c>
      <c r="OG33407" s="7" t="n">
        <f t="normal" ca="1">32-LENB(INDIRECT(ADDRESS(33407,396)))</f>
        <v>0</v>
      </c>
      <c r="OH33407" s="7" t="n">
        <v>7</v>
      </c>
      <c r="OI33407" s="7" t="n">
        <v>65533</v>
      </c>
      <c r="OJ33407" s="7" t="n">
        <v>15410</v>
      </c>
      <c r="OK33407" s="7" t="s">
        <v>15</v>
      </c>
      <c r="OL33407" s="7" t="n">
        <f t="normal" ca="1">32-LENB(INDIRECT(ADDRESS(33407,401)))</f>
        <v>0</v>
      </c>
      <c r="OM33407" s="7" t="n">
        <v>7</v>
      </c>
      <c r="ON33407" s="7" t="n">
        <v>65533</v>
      </c>
      <c r="OO33407" s="7" t="n">
        <v>15411</v>
      </c>
      <c r="OP33407" s="7" t="s">
        <v>15</v>
      </c>
      <c r="OQ33407" s="7" t="n">
        <f t="normal" ca="1">32-LENB(INDIRECT(ADDRESS(33407,406)))</f>
        <v>0</v>
      </c>
      <c r="OR33407" s="7" t="n">
        <v>7</v>
      </c>
      <c r="OS33407" s="7" t="n">
        <v>65533</v>
      </c>
      <c r="OT33407" s="7" t="n">
        <v>15412</v>
      </c>
      <c r="OU33407" s="7" t="s">
        <v>15</v>
      </c>
      <c r="OV33407" s="7" t="n">
        <f t="normal" ca="1">32-LENB(INDIRECT(ADDRESS(33407,411)))</f>
        <v>0</v>
      </c>
      <c r="OW33407" s="7" t="n">
        <v>7</v>
      </c>
      <c r="OX33407" s="7" t="n">
        <v>65533</v>
      </c>
      <c r="OY33407" s="7" t="n">
        <v>62818</v>
      </c>
      <c r="OZ33407" s="7" t="s">
        <v>15</v>
      </c>
      <c r="PA33407" s="7" t="n">
        <f t="normal" ca="1">32-LENB(INDIRECT(ADDRESS(33407,416)))</f>
        <v>0</v>
      </c>
      <c r="PB33407" s="7" t="n">
        <v>7</v>
      </c>
      <c r="PC33407" s="7" t="n">
        <v>65533</v>
      </c>
      <c r="PD33407" s="7" t="n">
        <v>62819</v>
      </c>
      <c r="PE33407" s="7" t="s">
        <v>15</v>
      </c>
      <c r="PF33407" s="7" t="n">
        <f t="normal" ca="1">32-LENB(INDIRECT(ADDRESS(33407,421)))</f>
        <v>0</v>
      </c>
      <c r="PG33407" s="7" t="n">
        <v>0</v>
      </c>
      <c r="PH33407" s="7" t="n">
        <v>65533</v>
      </c>
      <c r="PI33407" s="7" t="n">
        <v>0</v>
      </c>
      <c r="PJ33407" s="7" t="s">
        <v>15</v>
      </c>
      <c r="PK33407" s="7" t="n">
        <f t="normal" ca="1">32-LENB(INDIRECT(ADDRESS(33407,426)))</f>
        <v>0</v>
      </c>
    </row>
    <row r="33408" spans="1:182">
      <c r="A33408" t="s">
        <v>4</v>
      </c>
      <c r="B33408" s="4" t="s">
        <v>5</v>
      </c>
    </row>
    <row r="33409" spans="1:427">
      <c r="A33409" t="n">
        <v>293288</v>
      </c>
      <c r="B33409" s="5" t="n">
        <v>1</v>
      </c>
    </row>
    <row r="33410" spans="1:427" s="3" customFormat="1" customHeight="0">
      <c r="A33410" s="3" t="s">
        <v>2</v>
      </c>
      <c r="B33410" s="3" t="s">
        <v>1661</v>
      </c>
    </row>
    <row r="33411" spans="1:427">
      <c r="A33411" t="s">
        <v>4</v>
      </c>
      <c r="B33411" s="4" t="s">
        <v>5</v>
      </c>
      <c r="C33411" s="4" t="s">
        <v>7</v>
      </c>
      <c r="D33411" s="4" t="s">
        <v>7</v>
      </c>
      <c r="E33411" s="4" t="s">
        <v>14</v>
      </c>
      <c r="F33411" s="4" t="s">
        <v>9</v>
      </c>
      <c r="G33411" s="4" t="s">
        <v>1636</v>
      </c>
      <c r="H33411" s="4" t="s">
        <v>7</v>
      </c>
      <c r="I33411" s="4" t="s">
        <v>7</v>
      </c>
      <c r="J33411" s="4" t="s">
        <v>14</v>
      </c>
      <c r="K33411" s="4" t="s">
        <v>9</v>
      </c>
      <c r="L33411" s="4" t="s">
        <v>1636</v>
      </c>
      <c r="M33411" s="4" t="s">
        <v>7</v>
      </c>
      <c r="N33411" s="4" t="s">
        <v>7</v>
      </c>
      <c r="O33411" s="4" t="s">
        <v>14</v>
      </c>
      <c r="P33411" s="4" t="s">
        <v>9</v>
      </c>
      <c r="Q33411" s="4" t="s">
        <v>1636</v>
      </c>
      <c r="R33411" s="4" t="s">
        <v>7</v>
      </c>
      <c r="S33411" s="4" t="s">
        <v>7</v>
      </c>
      <c r="T33411" s="4" t="s">
        <v>14</v>
      </c>
      <c r="U33411" s="4" t="s">
        <v>9</v>
      </c>
      <c r="V33411" s="4" t="s">
        <v>1636</v>
      </c>
      <c r="W33411" s="4" t="s">
        <v>7</v>
      </c>
      <c r="X33411" s="4" t="s">
        <v>7</v>
      </c>
      <c r="Y33411" s="4" t="s">
        <v>14</v>
      </c>
      <c r="Z33411" s="4" t="s">
        <v>9</v>
      </c>
      <c r="AA33411" s="4" t="s">
        <v>1636</v>
      </c>
      <c r="AB33411" s="4" t="s">
        <v>7</v>
      </c>
      <c r="AC33411" s="4" t="s">
        <v>7</v>
      </c>
      <c r="AD33411" s="4" t="s">
        <v>14</v>
      </c>
      <c r="AE33411" s="4" t="s">
        <v>9</v>
      </c>
      <c r="AF33411" s="4" t="s">
        <v>1636</v>
      </c>
      <c r="AG33411" s="4" t="s">
        <v>7</v>
      </c>
      <c r="AH33411" s="4" t="s">
        <v>7</v>
      </c>
      <c r="AI33411" s="4" t="s">
        <v>14</v>
      </c>
      <c r="AJ33411" s="4" t="s">
        <v>9</v>
      </c>
      <c r="AK33411" s="4" t="s">
        <v>1636</v>
      </c>
      <c r="AL33411" s="4" t="s">
        <v>7</v>
      </c>
      <c r="AM33411" s="4" t="s">
        <v>7</v>
      </c>
      <c r="AN33411" s="4" t="s">
        <v>14</v>
      </c>
      <c r="AO33411" s="4" t="s">
        <v>9</v>
      </c>
      <c r="AP33411" s="4" t="s">
        <v>1636</v>
      </c>
      <c r="AQ33411" s="4" t="s">
        <v>7</v>
      </c>
      <c r="AR33411" s="4" t="s">
        <v>7</v>
      </c>
      <c r="AS33411" s="4" t="s">
        <v>14</v>
      </c>
      <c r="AT33411" s="4" t="s">
        <v>9</v>
      </c>
      <c r="AU33411" s="4" t="s">
        <v>1636</v>
      </c>
      <c r="AV33411" s="4" t="s">
        <v>7</v>
      </c>
      <c r="AW33411" s="4" t="s">
        <v>7</v>
      </c>
      <c r="AX33411" s="4" t="s">
        <v>14</v>
      </c>
      <c r="AY33411" s="4" t="s">
        <v>9</v>
      </c>
      <c r="AZ33411" s="4" t="s">
        <v>1636</v>
      </c>
      <c r="BA33411" s="4" t="s">
        <v>7</v>
      </c>
      <c r="BB33411" s="4" t="s">
        <v>7</v>
      </c>
      <c r="BC33411" s="4" t="s">
        <v>14</v>
      </c>
      <c r="BD33411" s="4" t="s">
        <v>9</v>
      </c>
      <c r="BE33411" s="4" t="s">
        <v>1636</v>
      </c>
      <c r="BF33411" s="4" t="s">
        <v>7</v>
      </c>
      <c r="BG33411" s="4" t="s">
        <v>7</v>
      </c>
      <c r="BH33411" s="4" t="s">
        <v>14</v>
      </c>
      <c r="BI33411" s="4" t="s">
        <v>9</v>
      </c>
      <c r="BJ33411" s="4" t="s">
        <v>1636</v>
      </c>
      <c r="BK33411" s="4" t="s">
        <v>7</v>
      </c>
      <c r="BL33411" s="4" t="s">
        <v>7</v>
      </c>
      <c r="BM33411" s="4" t="s">
        <v>14</v>
      </c>
      <c r="BN33411" s="4" t="s">
        <v>9</v>
      </c>
      <c r="BO33411" s="4" t="s">
        <v>1636</v>
      </c>
      <c r="BP33411" s="4" t="s">
        <v>7</v>
      </c>
      <c r="BQ33411" s="4" t="s">
        <v>7</v>
      </c>
      <c r="BR33411" s="4" t="s">
        <v>14</v>
      </c>
      <c r="BS33411" s="4" t="s">
        <v>9</v>
      </c>
      <c r="BT33411" s="4" t="s">
        <v>1636</v>
      </c>
      <c r="BU33411" s="4" t="s">
        <v>7</v>
      </c>
      <c r="BV33411" s="4" t="s">
        <v>7</v>
      </c>
      <c r="BW33411" s="4" t="s">
        <v>14</v>
      </c>
      <c r="BX33411" s="4" t="s">
        <v>9</v>
      </c>
      <c r="BY33411" s="4" t="s">
        <v>1636</v>
      </c>
      <c r="BZ33411" s="4" t="s">
        <v>7</v>
      </c>
      <c r="CA33411" s="4" t="s">
        <v>7</v>
      </c>
      <c r="CB33411" s="4" t="s">
        <v>14</v>
      </c>
      <c r="CC33411" s="4" t="s">
        <v>9</v>
      </c>
      <c r="CD33411" s="4" t="s">
        <v>1636</v>
      </c>
      <c r="CE33411" s="4" t="s">
        <v>7</v>
      </c>
      <c r="CF33411" s="4" t="s">
        <v>7</v>
      </c>
      <c r="CG33411" s="4" t="s">
        <v>14</v>
      </c>
      <c r="CH33411" s="4" t="s">
        <v>9</v>
      </c>
      <c r="CI33411" s="4" t="s">
        <v>1636</v>
      </c>
      <c r="CJ33411" s="4" t="s">
        <v>7</v>
      </c>
      <c r="CK33411" s="4" t="s">
        <v>7</v>
      </c>
      <c r="CL33411" s="4" t="s">
        <v>14</v>
      </c>
      <c r="CM33411" s="4" t="s">
        <v>9</v>
      </c>
      <c r="CN33411" s="4" t="s">
        <v>1636</v>
      </c>
      <c r="CO33411" s="4" t="s">
        <v>7</v>
      </c>
      <c r="CP33411" s="4" t="s">
        <v>7</v>
      </c>
      <c r="CQ33411" s="4" t="s">
        <v>14</v>
      </c>
      <c r="CR33411" s="4" t="s">
        <v>9</v>
      </c>
      <c r="CS33411" s="4" t="s">
        <v>1636</v>
      </c>
      <c r="CT33411" s="4" t="s">
        <v>7</v>
      </c>
      <c r="CU33411" s="4" t="s">
        <v>7</v>
      </c>
      <c r="CV33411" s="4" t="s">
        <v>14</v>
      </c>
      <c r="CW33411" s="4" t="s">
        <v>9</v>
      </c>
      <c r="CX33411" s="4" t="s">
        <v>1636</v>
      </c>
      <c r="CY33411" s="4" t="s">
        <v>7</v>
      </c>
      <c r="CZ33411" s="4" t="s">
        <v>7</v>
      </c>
      <c r="DA33411" s="4" t="s">
        <v>14</v>
      </c>
      <c r="DB33411" s="4" t="s">
        <v>9</v>
      </c>
      <c r="DC33411" s="4" t="s">
        <v>1636</v>
      </c>
      <c r="DD33411" s="4" t="s">
        <v>7</v>
      </c>
      <c r="DE33411" s="4" t="s">
        <v>7</v>
      </c>
      <c r="DF33411" s="4" t="s">
        <v>14</v>
      </c>
      <c r="DG33411" s="4" t="s">
        <v>9</v>
      </c>
      <c r="DH33411" s="4" t="s">
        <v>1636</v>
      </c>
    </row>
    <row r="33412" spans="1:427">
      <c r="A33412" t="n">
        <v>293296</v>
      </c>
      <c r="B33412" s="109" t="n">
        <v>257</v>
      </c>
      <c r="C33412" s="7" t="n">
        <v>7</v>
      </c>
      <c r="D33412" s="7" t="n">
        <v>65533</v>
      </c>
      <c r="E33412" s="7" t="n">
        <v>62820</v>
      </c>
      <c r="F33412" s="7" t="s">
        <v>15</v>
      </c>
      <c r="G33412" s="7" t="n">
        <f t="normal" ca="1">32-LENB(INDIRECT(ADDRESS(33412,6)))</f>
        <v>0</v>
      </c>
      <c r="H33412" s="7" t="n">
        <v>7</v>
      </c>
      <c r="I33412" s="7" t="n">
        <v>65533</v>
      </c>
      <c r="J33412" s="7" t="n">
        <v>62821</v>
      </c>
      <c r="K33412" s="7" t="s">
        <v>15</v>
      </c>
      <c r="L33412" s="7" t="n">
        <f t="normal" ca="1">32-LENB(INDIRECT(ADDRESS(33412,11)))</f>
        <v>0</v>
      </c>
      <c r="M33412" s="7" t="n">
        <v>7</v>
      </c>
      <c r="N33412" s="7" t="n">
        <v>65533</v>
      </c>
      <c r="O33412" s="7" t="n">
        <v>62822</v>
      </c>
      <c r="P33412" s="7" t="s">
        <v>15</v>
      </c>
      <c r="Q33412" s="7" t="n">
        <f t="normal" ca="1">32-LENB(INDIRECT(ADDRESS(33412,16)))</f>
        <v>0</v>
      </c>
      <c r="R33412" s="7" t="n">
        <v>7</v>
      </c>
      <c r="S33412" s="7" t="n">
        <v>65533</v>
      </c>
      <c r="T33412" s="7" t="n">
        <v>62823</v>
      </c>
      <c r="U33412" s="7" t="s">
        <v>15</v>
      </c>
      <c r="V33412" s="7" t="n">
        <f t="normal" ca="1">32-LENB(INDIRECT(ADDRESS(33412,21)))</f>
        <v>0</v>
      </c>
      <c r="W33412" s="7" t="n">
        <v>7</v>
      </c>
      <c r="X33412" s="7" t="n">
        <v>65533</v>
      </c>
      <c r="Y33412" s="7" t="n">
        <v>62824</v>
      </c>
      <c r="Z33412" s="7" t="s">
        <v>15</v>
      </c>
      <c r="AA33412" s="7" t="n">
        <f t="normal" ca="1">32-LENB(INDIRECT(ADDRESS(33412,26)))</f>
        <v>0</v>
      </c>
      <c r="AB33412" s="7" t="n">
        <v>7</v>
      </c>
      <c r="AC33412" s="7" t="n">
        <v>65533</v>
      </c>
      <c r="AD33412" s="7" t="n">
        <v>62825</v>
      </c>
      <c r="AE33412" s="7" t="s">
        <v>15</v>
      </c>
      <c r="AF33412" s="7" t="n">
        <f t="normal" ca="1">32-LENB(INDIRECT(ADDRESS(33412,31)))</f>
        <v>0</v>
      </c>
      <c r="AG33412" s="7" t="n">
        <v>7</v>
      </c>
      <c r="AH33412" s="7" t="n">
        <v>65533</v>
      </c>
      <c r="AI33412" s="7" t="n">
        <v>62826</v>
      </c>
      <c r="AJ33412" s="7" t="s">
        <v>15</v>
      </c>
      <c r="AK33412" s="7" t="n">
        <f t="normal" ca="1">32-LENB(INDIRECT(ADDRESS(33412,36)))</f>
        <v>0</v>
      </c>
      <c r="AL33412" s="7" t="n">
        <v>7</v>
      </c>
      <c r="AM33412" s="7" t="n">
        <v>65533</v>
      </c>
      <c r="AN33412" s="7" t="n">
        <v>62827</v>
      </c>
      <c r="AO33412" s="7" t="s">
        <v>15</v>
      </c>
      <c r="AP33412" s="7" t="n">
        <f t="normal" ca="1">32-LENB(INDIRECT(ADDRESS(33412,41)))</f>
        <v>0</v>
      </c>
      <c r="AQ33412" s="7" t="n">
        <v>7</v>
      </c>
      <c r="AR33412" s="7" t="n">
        <v>65533</v>
      </c>
      <c r="AS33412" s="7" t="n">
        <v>62828</v>
      </c>
      <c r="AT33412" s="7" t="s">
        <v>15</v>
      </c>
      <c r="AU33412" s="7" t="n">
        <f t="normal" ca="1">32-LENB(INDIRECT(ADDRESS(33412,46)))</f>
        <v>0</v>
      </c>
      <c r="AV33412" s="7" t="n">
        <v>7</v>
      </c>
      <c r="AW33412" s="7" t="n">
        <v>65533</v>
      </c>
      <c r="AX33412" s="7" t="n">
        <v>62829</v>
      </c>
      <c r="AY33412" s="7" t="s">
        <v>15</v>
      </c>
      <c r="AZ33412" s="7" t="n">
        <f t="normal" ca="1">32-LENB(INDIRECT(ADDRESS(33412,51)))</f>
        <v>0</v>
      </c>
      <c r="BA33412" s="7" t="n">
        <v>7</v>
      </c>
      <c r="BB33412" s="7" t="n">
        <v>65533</v>
      </c>
      <c r="BC33412" s="7" t="n">
        <v>62830</v>
      </c>
      <c r="BD33412" s="7" t="s">
        <v>15</v>
      </c>
      <c r="BE33412" s="7" t="n">
        <f t="normal" ca="1">32-LENB(INDIRECT(ADDRESS(33412,56)))</f>
        <v>0</v>
      </c>
      <c r="BF33412" s="7" t="n">
        <v>7</v>
      </c>
      <c r="BG33412" s="7" t="n">
        <v>65533</v>
      </c>
      <c r="BH33412" s="7" t="n">
        <v>62831</v>
      </c>
      <c r="BI33412" s="7" t="s">
        <v>15</v>
      </c>
      <c r="BJ33412" s="7" t="n">
        <f t="normal" ca="1">32-LENB(INDIRECT(ADDRESS(33412,61)))</f>
        <v>0</v>
      </c>
      <c r="BK33412" s="7" t="n">
        <v>7</v>
      </c>
      <c r="BL33412" s="7" t="n">
        <v>65533</v>
      </c>
      <c r="BM33412" s="7" t="n">
        <v>62832</v>
      </c>
      <c r="BN33412" s="7" t="s">
        <v>15</v>
      </c>
      <c r="BO33412" s="7" t="n">
        <f t="normal" ca="1">32-LENB(INDIRECT(ADDRESS(33412,66)))</f>
        <v>0</v>
      </c>
      <c r="BP33412" s="7" t="n">
        <v>7</v>
      </c>
      <c r="BQ33412" s="7" t="n">
        <v>65533</v>
      </c>
      <c r="BR33412" s="7" t="n">
        <v>62833</v>
      </c>
      <c r="BS33412" s="7" t="s">
        <v>15</v>
      </c>
      <c r="BT33412" s="7" t="n">
        <f t="normal" ca="1">32-LENB(INDIRECT(ADDRESS(33412,71)))</f>
        <v>0</v>
      </c>
      <c r="BU33412" s="7" t="n">
        <v>7</v>
      </c>
      <c r="BV33412" s="7" t="n">
        <v>65533</v>
      </c>
      <c r="BW33412" s="7" t="n">
        <v>62834</v>
      </c>
      <c r="BX33412" s="7" t="s">
        <v>15</v>
      </c>
      <c r="BY33412" s="7" t="n">
        <f t="normal" ca="1">32-LENB(INDIRECT(ADDRESS(33412,76)))</f>
        <v>0</v>
      </c>
      <c r="BZ33412" s="7" t="n">
        <v>7</v>
      </c>
      <c r="CA33412" s="7" t="n">
        <v>65533</v>
      </c>
      <c r="CB33412" s="7" t="n">
        <v>62835</v>
      </c>
      <c r="CC33412" s="7" t="s">
        <v>15</v>
      </c>
      <c r="CD33412" s="7" t="n">
        <f t="normal" ca="1">32-LENB(INDIRECT(ADDRESS(33412,81)))</f>
        <v>0</v>
      </c>
      <c r="CE33412" s="7" t="n">
        <v>7</v>
      </c>
      <c r="CF33412" s="7" t="n">
        <v>65533</v>
      </c>
      <c r="CG33412" s="7" t="n">
        <v>62836</v>
      </c>
      <c r="CH33412" s="7" t="s">
        <v>15</v>
      </c>
      <c r="CI33412" s="7" t="n">
        <f t="normal" ca="1">32-LENB(INDIRECT(ADDRESS(33412,86)))</f>
        <v>0</v>
      </c>
      <c r="CJ33412" s="7" t="n">
        <v>7</v>
      </c>
      <c r="CK33412" s="7" t="n">
        <v>65533</v>
      </c>
      <c r="CL33412" s="7" t="n">
        <v>62837</v>
      </c>
      <c r="CM33412" s="7" t="s">
        <v>15</v>
      </c>
      <c r="CN33412" s="7" t="n">
        <f t="normal" ca="1">32-LENB(INDIRECT(ADDRESS(33412,91)))</f>
        <v>0</v>
      </c>
      <c r="CO33412" s="7" t="n">
        <v>7</v>
      </c>
      <c r="CP33412" s="7" t="n">
        <v>65533</v>
      </c>
      <c r="CQ33412" s="7" t="n">
        <v>62838</v>
      </c>
      <c r="CR33412" s="7" t="s">
        <v>15</v>
      </c>
      <c r="CS33412" s="7" t="n">
        <f t="normal" ca="1">32-LENB(INDIRECT(ADDRESS(33412,96)))</f>
        <v>0</v>
      </c>
      <c r="CT33412" s="7" t="n">
        <v>7</v>
      </c>
      <c r="CU33412" s="7" t="n">
        <v>65533</v>
      </c>
      <c r="CV33412" s="7" t="n">
        <v>62839</v>
      </c>
      <c r="CW33412" s="7" t="s">
        <v>15</v>
      </c>
      <c r="CX33412" s="7" t="n">
        <f t="normal" ca="1">32-LENB(INDIRECT(ADDRESS(33412,101)))</f>
        <v>0</v>
      </c>
      <c r="CY33412" s="7" t="n">
        <v>4</v>
      </c>
      <c r="CZ33412" s="7" t="n">
        <v>65533</v>
      </c>
      <c r="DA33412" s="7" t="n">
        <v>12105</v>
      </c>
      <c r="DB33412" s="7" t="s">
        <v>15</v>
      </c>
      <c r="DC33412" s="7" t="n">
        <f t="normal" ca="1">32-LENB(INDIRECT(ADDRESS(33412,106)))</f>
        <v>0</v>
      </c>
      <c r="DD33412" s="7" t="n">
        <v>0</v>
      </c>
      <c r="DE33412" s="7" t="n">
        <v>65533</v>
      </c>
      <c r="DF33412" s="7" t="n">
        <v>0</v>
      </c>
      <c r="DG33412" s="7" t="s">
        <v>15</v>
      </c>
      <c r="DH33412" s="7" t="n">
        <f t="normal" ca="1">32-LENB(INDIRECT(ADDRESS(33412,111)))</f>
        <v>0</v>
      </c>
    </row>
    <row r="33413" spans="1:427">
      <c r="A33413" t="s">
        <v>4</v>
      </c>
      <c r="B33413" s="4" t="s">
        <v>5</v>
      </c>
    </row>
    <row r="33414" spans="1:427">
      <c r="A33414" t="n">
        <v>294176</v>
      </c>
      <c r="B33414" s="5" t="n">
        <v>1</v>
      </c>
    </row>
    <row r="33415" spans="1:427" s="3" customFormat="1" customHeight="0">
      <c r="A33415" s="3" t="s">
        <v>2</v>
      </c>
      <c r="B33415" s="3" t="s">
        <v>1662</v>
      </c>
    </row>
    <row r="33416" spans="1:427">
      <c r="A33416" t="s">
        <v>4</v>
      </c>
      <c r="B33416" s="4" t="s">
        <v>5</v>
      </c>
      <c r="C33416" s="4" t="s">
        <v>7</v>
      </c>
      <c r="D33416" s="4" t="s">
        <v>7</v>
      </c>
      <c r="E33416" s="4" t="s">
        <v>14</v>
      </c>
      <c r="F33416" s="4" t="s">
        <v>9</v>
      </c>
      <c r="G33416" s="4" t="s">
        <v>1636</v>
      </c>
      <c r="H33416" s="4" t="s">
        <v>7</v>
      </c>
      <c r="I33416" s="4" t="s">
        <v>7</v>
      </c>
      <c r="J33416" s="4" t="s">
        <v>14</v>
      </c>
      <c r="K33416" s="4" t="s">
        <v>9</v>
      </c>
      <c r="L33416" s="4" t="s">
        <v>1636</v>
      </c>
    </row>
    <row r="33417" spans="1:427">
      <c r="A33417" t="n">
        <v>294192</v>
      </c>
      <c r="B33417" s="109" t="n">
        <v>257</v>
      </c>
      <c r="C33417" s="7" t="n">
        <v>4</v>
      </c>
      <c r="D33417" s="7" t="n">
        <v>65533</v>
      </c>
      <c r="E33417" s="7" t="n">
        <v>12105</v>
      </c>
      <c r="F33417" s="7" t="s">
        <v>15</v>
      </c>
      <c r="G33417" s="7" t="n">
        <f t="normal" ca="1">32-LENB(INDIRECT(ADDRESS(33417,6)))</f>
        <v>0</v>
      </c>
      <c r="H33417" s="7" t="n">
        <v>0</v>
      </c>
      <c r="I33417" s="7" t="n">
        <v>65533</v>
      </c>
      <c r="J33417" s="7" t="n">
        <v>0</v>
      </c>
      <c r="K33417" s="7" t="s">
        <v>15</v>
      </c>
      <c r="L33417" s="7" t="n">
        <f t="normal" ca="1">32-LENB(INDIRECT(ADDRESS(33417,11)))</f>
        <v>0</v>
      </c>
    </row>
    <row r="33418" spans="1:427">
      <c r="A33418" t="s">
        <v>4</v>
      </c>
      <c r="B33418" s="4" t="s">
        <v>5</v>
      </c>
    </row>
    <row r="33419" spans="1:427">
      <c r="A33419" t="n">
        <v>294272</v>
      </c>
      <c r="B33419" s="5" t="n">
        <v>1</v>
      </c>
    </row>
    <row r="33420" spans="1:427" s="3" customFormat="1" customHeight="0">
      <c r="A33420" s="3" t="s">
        <v>2</v>
      </c>
      <c r="B33420" s="3" t="s">
        <v>1663</v>
      </c>
    </row>
    <row r="33421" spans="1:427">
      <c r="A33421" t="s">
        <v>4</v>
      </c>
      <c r="B33421" s="4" t="s">
        <v>5</v>
      </c>
      <c r="C33421" s="4" t="s">
        <v>7</v>
      </c>
      <c r="D33421" s="4" t="s">
        <v>7</v>
      </c>
      <c r="E33421" s="4" t="s">
        <v>14</v>
      </c>
      <c r="F33421" s="4" t="s">
        <v>9</v>
      </c>
      <c r="G33421" s="4" t="s">
        <v>1636</v>
      </c>
      <c r="H33421" s="4" t="s">
        <v>7</v>
      </c>
      <c r="I33421" s="4" t="s">
        <v>7</v>
      </c>
      <c r="J33421" s="4" t="s">
        <v>14</v>
      </c>
      <c r="K33421" s="4" t="s">
        <v>9</v>
      </c>
      <c r="L33421" s="4" t="s">
        <v>1636</v>
      </c>
    </row>
    <row r="33422" spans="1:427">
      <c r="A33422" t="n">
        <v>294288</v>
      </c>
      <c r="B33422" s="109" t="n">
        <v>257</v>
      </c>
      <c r="C33422" s="7" t="n">
        <v>4</v>
      </c>
      <c r="D33422" s="7" t="n">
        <v>65533</v>
      </c>
      <c r="E33422" s="7" t="n">
        <v>2003</v>
      </c>
      <c r="F33422" s="7" t="s">
        <v>15</v>
      </c>
      <c r="G33422" s="7" t="n">
        <f t="normal" ca="1">32-LENB(INDIRECT(ADDRESS(33422,6)))</f>
        <v>0</v>
      </c>
      <c r="H33422" s="7" t="n">
        <v>0</v>
      </c>
      <c r="I33422" s="7" t="n">
        <v>65533</v>
      </c>
      <c r="J33422" s="7" t="n">
        <v>0</v>
      </c>
      <c r="K33422" s="7" t="s">
        <v>15</v>
      </c>
      <c r="L33422" s="7" t="n">
        <f t="normal" ca="1">32-LENB(INDIRECT(ADDRESS(33422,11)))</f>
        <v>0</v>
      </c>
    </row>
    <row r="33423" spans="1:427">
      <c r="A33423" t="s">
        <v>4</v>
      </c>
      <c r="B33423" s="4" t="s">
        <v>5</v>
      </c>
    </row>
    <row r="33424" spans="1:427">
      <c r="A33424" t="n">
        <v>294368</v>
      </c>
      <c r="B33424" s="5" t="n">
        <v>1</v>
      </c>
    </row>
    <row r="33425" spans="1:112" s="3" customFormat="1" customHeight="0">
      <c r="A33425" s="3" t="s">
        <v>2</v>
      </c>
      <c r="B33425" s="3" t="s">
        <v>1664</v>
      </c>
    </row>
    <row r="33426" spans="1:112">
      <c r="A33426" t="s">
        <v>4</v>
      </c>
      <c r="B33426" s="4" t="s">
        <v>5</v>
      </c>
      <c r="C33426" s="4" t="s">
        <v>7</v>
      </c>
      <c r="D33426" s="4" t="s">
        <v>7</v>
      </c>
      <c r="E33426" s="4" t="s">
        <v>14</v>
      </c>
      <c r="F33426" s="4" t="s">
        <v>9</v>
      </c>
      <c r="G33426" s="4" t="s">
        <v>1636</v>
      </c>
      <c r="H33426" s="4" t="s">
        <v>7</v>
      </c>
      <c r="I33426" s="4" t="s">
        <v>7</v>
      </c>
      <c r="J33426" s="4" t="s">
        <v>14</v>
      </c>
      <c r="K33426" s="4" t="s">
        <v>9</v>
      </c>
      <c r="L33426" s="4" t="s">
        <v>1636</v>
      </c>
      <c r="M33426" s="4" t="s">
        <v>7</v>
      </c>
      <c r="N33426" s="4" t="s">
        <v>7</v>
      </c>
      <c r="O33426" s="4" t="s">
        <v>14</v>
      </c>
      <c r="P33426" s="4" t="s">
        <v>9</v>
      </c>
      <c r="Q33426" s="4" t="s">
        <v>1636</v>
      </c>
      <c r="R33426" s="4" t="s">
        <v>7</v>
      </c>
      <c r="S33426" s="4" t="s">
        <v>7</v>
      </c>
      <c r="T33426" s="4" t="s">
        <v>14</v>
      </c>
      <c r="U33426" s="4" t="s">
        <v>9</v>
      </c>
      <c r="V33426" s="4" t="s">
        <v>1636</v>
      </c>
      <c r="W33426" s="4" t="s">
        <v>7</v>
      </c>
      <c r="X33426" s="4" t="s">
        <v>7</v>
      </c>
      <c r="Y33426" s="4" t="s">
        <v>14</v>
      </c>
      <c r="Z33426" s="4" t="s">
        <v>9</v>
      </c>
      <c r="AA33426" s="4" t="s">
        <v>1636</v>
      </c>
      <c r="AB33426" s="4" t="s">
        <v>7</v>
      </c>
      <c r="AC33426" s="4" t="s">
        <v>7</v>
      </c>
      <c r="AD33426" s="4" t="s">
        <v>14</v>
      </c>
      <c r="AE33426" s="4" t="s">
        <v>9</v>
      </c>
      <c r="AF33426" s="4" t="s">
        <v>1636</v>
      </c>
      <c r="AG33426" s="4" t="s">
        <v>7</v>
      </c>
      <c r="AH33426" s="4" t="s">
        <v>7</v>
      </c>
      <c r="AI33426" s="4" t="s">
        <v>14</v>
      </c>
      <c r="AJ33426" s="4" t="s">
        <v>9</v>
      </c>
      <c r="AK33426" s="4" t="s">
        <v>1636</v>
      </c>
      <c r="AL33426" s="4" t="s">
        <v>7</v>
      </c>
      <c r="AM33426" s="4" t="s">
        <v>7</v>
      </c>
      <c r="AN33426" s="4" t="s">
        <v>14</v>
      </c>
      <c r="AO33426" s="4" t="s">
        <v>9</v>
      </c>
      <c r="AP33426" s="4" t="s">
        <v>1636</v>
      </c>
      <c r="AQ33426" s="4" t="s">
        <v>7</v>
      </c>
      <c r="AR33426" s="4" t="s">
        <v>7</v>
      </c>
      <c r="AS33426" s="4" t="s">
        <v>14</v>
      </c>
      <c r="AT33426" s="4" t="s">
        <v>9</v>
      </c>
      <c r="AU33426" s="4" t="s">
        <v>1636</v>
      </c>
      <c r="AV33426" s="4" t="s">
        <v>7</v>
      </c>
      <c r="AW33426" s="4" t="s">
        <v>7</v>
      </c>
      <c r="AX33426" s="4" t="s">
        <v>14</v>
      </c>
      <c r="AY33426" s="4" t="s">
        <v>9</v>
      </c>
      <c r="AZ33426" s="4" t="s">
        <v>1636</v>
      </c>
      <c r="BA33426" s="4" t="s">
        <v>7</v>
      </c>
      <c r="BB33426" s="4" t="s">
        <v>7</v>
      </c>
      <c r="BC33426" s="4" t="s">
        <v>14</v>
      </c>
      <c r="BD33426" s="4" t="s">
        <v>9</v>
      </c>
      <c r="BE33426" s="4" t="s">
        <v>1636</v>
      </c>
      <c r="BF33426" s="4" t="s">
        <v>7</v>
      </c>
      <c r="BG33426" s="4" t="s">
        <v>7</v>
      </c>
      <c r="BH33426" s="4" t="s">
        <v>14</v>
      </c>
      <c r="BI33426" s="4" t="s">
        <v>9</v>
      </c>
      <c r="BJ33426" s="4" t="s">
        <v>1636</v>
      </c>
      <c r="BK33426" s="4" t="s">
        <v>7</v>
      </c>
      <c r="BL33426" s="4" t="s">
        <v>7</v>
      </c>
      <c r="BM33426" s="4" t="s">
        <v>14</v>
      </c>
      <c r="BN33426" s="4" t="s">
        <v>9</v>
      </c>
      <c r="BO33426" s="4" t="s">
        <v>1636</v>
      </c>
      <c r="BP33426" s="4" t="s">
        <v>7</v>
      </c>
      <c r="BQ33426" s="4" t="s">
        <v>7</v>
      </c>
      <c r="BR33426" s="4" t="s">
        <v>14</v>
      </c>
      <c r="BS33426" s="4" t="s">
        <v>9</v>
      </c>
      <c r="BT33426" s="4" t="s">
        <v>1636</v>
      </c>
      <c r="BU33426" s="4" t="s">
        <v>7</v>
      </c>
      <c r="BV33426" s="4" t="s">
        <v>7</v>
      </c>
      <c r="BW33426" s="4" t="s">
        <v>14</v>
      </c>
      <c r="BX33426" s="4" t="s">
        <v>9</v>
      </c>
      <c r="BY33426" s="4" t="s">
        <v>1636</v>
      </c>
      <c r="BZ33426" s="4" t="s">
        <v>7</v>
      </c>
      <c r="CA33426" s="4" t="s">
        <v>7</v>
      </c>
      <c r="CB33426" s="4" t="s">
        <v>14</v>
      </c>
      <c r="CC33426" s="4" t="s">
        <v>9</v>
      </c>
      <c r="CD33426" s="4" t="s">
        <v>1636</v>
      </c>
      <c r="CE33426" s="4" t="s">
        <v>7</v>
      </c>
      <c r="CF33426" s="4" t="s">
        <v>7</v>
      </c>
      <c r="CG33426" s="4" t="s">
        <v>14</v>
      </c>
      <c r="CH33426" s="4" t="s">
        <v>9</v>
      </c>
      <c r="CI33426" s="4" t="s">
        <v>1636</v>
      </c>
      <c r="CJ33426" s="4" t="s">
        <v>7</v>
      </c>
      <c r="CK33426" s="4" t="s">
        <v>7</v>
      </c>
      <c r="CL33426" s="4" t="s">
        <v>14</v>
      </c>
      <c r="CM33426" s="4" t="s">
        <v>9</v>
      </c>
      <c r="CN33426" s="4" t="s">
        <v>1636</v>
      </c>
      <c r="CO33426" s="4" t="s">
        <v>7</v>
      </c>
      <c r="CP33426" s="4" t="s">
        <v>7</v>
      </c>
      <c r="CQ33426" s="4" t="s">
        <v>14</v>
      </c>
      <c r="CR33426" s="4" t="s">
        <v>9</v>
      </c>
      <c r="CS33426" s="4" t="s">
        <v>1636</v>
      </c>
      <c r="CT33426" s="4" t="s">
        <v>7</v>
      </c>
      <c r="CU33426" s="4" t="s">
        <v>7</v>
      </c>
      <c r="CV33426" s="4" t="s">
        <v>14</v>
      </c>
      <c r="CW33426" s="4" t="s">
        <v>9</v>
      </c>
      <c r="CX33426" s="4" t="s">
        <v>1636</v>
      </c>
      <c r="CY33426" s="4" t="s">
        <v>7</v>
      </c>
      <c r="CZ33426" s="4" t="s">
        <v>7</v>
      </c>
      <c r="DA33426" s="4" t="s">
        <v>14</v>
      </c>
      <c r="DB33426" s="4" t="s">
        <v>9</v>
      </c>
      <c r="DC33426" s="4" t="s">
        <v>1636</v>
      </c>
      <c r="DD33426" s="4" t="s">
        <v>7</v>
      </c>
      <c r="DE33426" s="4" t="s">
        <v>7</v>
      </c>
      <c r="DF33426" s="4" t="s">
        <v>14</v>
      </c>
      <c r="DG33426" s="4" t="s">
        <v>9</v>
      </c>
      <c r="DH33426" s="4" t="s">
        <v>1636</v>
      </c>
      <c r="DI33426" s="4" t="s">
        <v>7</v>
      </c>
      <c r="DJ33426" s="4" t="s">
        <v>7</v>
      </c>
      <c r="DK33426" s="4" t="s">
        <v>14</v>
      </c>
      <c r="DL33426" s="4" t="s">
        <v>9</v>
      </c>
      <c r="DM33426" s="4" t="s">
        <v>1636</v>
      </c>
      <c r="DN33426" s="4" t="s">
        <v>7</v>
      </c>
      <c r="DO33426" s="4" t="s">
        <v>7</v>
      </c>
      <c r="DP33426" s="4" t="s">
        <v>14</v>
      </c>
      <c r="DQ33426" s="4" t="s">
        <v>9</v>
      </c>
      <c r="DR33426" s="4" t="s">
        <v>1636</v>
      </c>
      <c r="DS33426" s="4" t="s">
        <v>7</v>
      </c>
      <c r="DT33426" s="4" t="s">
        <v>7</v>
      </c>
      <c r="DU33426" s="4" t="s">
        <v>14</v>
      </c>
      <c r="DV33426" s="4" t="s">
        <v>9</v>
      </c>
      <c r="DW33426" s="4" t="s">
        <v>1636</v>
      </c>
      <c r="DX33426" s="4" t="s">
        <v>7</v>
      </c>
      <c r="DY33426" s="4" t="s">
        <v>7</v>
      </c>
      <c r="DZ33426" s="4" t="s">
        <v>14</v>
      </c>
      <c r="EA33426" s="4" t="s">
        <v>9</v>
      </c>
      <c r="EB33426" s="4" t="s">
        <v>1636</v>
      </c>
      <c r="EC33426" s="4" t="s">
        <v>7</v>
      </c>
      <c r="ED33426" s="4" t="s">
        <v>7</v>
      </c>
      <c r="EE33426" s="4" t="s">
        <v>14</v>
      </c>
      <c r="EF33426" s="4" t="s">
        <v>9</v>
      </c>
      <c r="EG33426" s="4" t="s">
        <v>1636</v>
      </c>
      <c r="EH33426" s="4" t="s">
        <v>7</v>
      </c>
      <c r="EI33426" s="4" t="s">
        <v>7</v>
      </c>
      <c r="EJ33426" s="4" t="s">
        <v>14</v>
      </c>
      <c r="EK33426" s="4" t="s">
        <v>9</v>
      </c>
      <c r="EL33426" s="4" t="s">
        <v>1636</v>
      </c>
      <c r="EM33426" s="4" t="s">
        <v>7</v>
      </c>
      <c r="EN33426" s="4" t="s">
        <v>7</v>
      </c>
      <c r="EO33426" s="4" t="s">
        <v>14</v>
      </c>
      <c r="EP33426" s="4" t="s">
        <v>9</v>
      </c>
      <c r="EQ33426" s="4" t="s">
        <v>1636</v>
      </c>
      <c r="ER33426" s="4" t="s">
        <v>7</v>
      </c>
      <c r="ES33426" s="4" t="s">
        <v>7</v>
      </c>
      <c r="ET33426" s="4" t="s">
        <v>14</v>
      </c>
      <c r="EU33426" s="4" t="s">
        <v>9</v>
      </c>
      <c r="EV33426" s="4" t="s">
        <v>1636</v>
      </c>
      <c r="EW33426" s="4" t="s">
        <v>7</v>
      </c>
      <c r="EX33426" s="4" t="s">
        <v>7</v>
      </c>
      <c r="EY33426" s="4" t="s">
        <v>14</v>
      </c>
      <c r="EZ33426" s="4" t="s">
        <v>9</v>
      </c>
      <c r="FA33426" s="4" t="s">
        <v>1636</v>
      </c>
      <c r="FB33426" s="4" t="s">
        <v>7</v>
      </c>
      <c r="FC33426" s="4" t="s">
        <v>7</v>
      </c>
      <c r="FD33426" s="4" t="s">
        <v>14</v>
      </c>
      <c r="FE33426" s="4" t="s">
        <v>9</v>
      </c>
      <c r="FF33426" s="4" t="s">
        <v>1636</v>
      </c>
      <c r="FG33426" s="4" t="s">
        <v>7</v>
      </c>
      <c r="FH33426" s="4" t="s">
        <v>7</v>
      </c>
      <c r="FI33426" s="4" t="s">
        <v>14</v>
      </c>
      <c r="FJ33426" s="4" t="s">
        <v>9</v>
      </c>
      <c r="FK33426" s="4" t="s">
        <v>1636</v>
      </c>
      <c r="FL33426" s="4" t="s">
        <v>7</v>
      </c>
      <c r="FM33426" s="4" t="s">
        <v>7</v>
      </c>
      <c r="FN33426" s="4" t="s">
        <v>14</v>
      </c>
      <c r="FO33426" s="4" t="s">
        <v>9</v>
      </c>
      <c r="FP33426" s="4" t="s">
        <v>1636</v>
      </c>
      <c r="FQ33426" s="4" t="s">
        <v>7</v>
      </c>
      <c r="FR33426" s="4" t="s">
        <v>7</v>
      </c>
      <c r="FS33426" s="4" t="s">
        <v>14</v>
      </c>
      <c r="FT33426" s="4" t="s">
        <v>9</v>
      </c>
      <c r="FU33426" s="4" t="s">
        <v>1636</v>
      </c>
      <c r="FV33426" s="4" t="s">
        <v>7</v>
      </c>
      <c r="FW33426" s="4" t="s">
        <v>7</v>
      </c>
      <c r="FX33426" s="4" t="s">
        <v>14</v>
      </c>
      <c r="FY33426" s="4" t="s">
        <v>9</v>
      </c>
      <c r="FZ33426" s="4" t="s">
        <v>1636</v>
      </c>
      <c r="GA33426" s="4" t="s">
        <v>7</v>
      </c>
      <c r="GB33426" s="4" t="s">
        <v>7</v>
      </c>
      <c r="GC33426" s="4" t="s">
        <v>14</v>
      </c>
      <c r="GD33426" s="4" t="s">
        <v>9</v>
      </c>
      <c r="GE33426" s="4" t="s">
        <v>1636</v>
      </c>
      <c r="GF33426" s="4" t="s">
        <v>7</v>
      </c>
      <c r="GG33426" s="4" t="s">
        <v>7</v>
      </c>
      <c r="GH33426" s="4" t="s">
        <v>14</v>
      </c>
      <c r="GI33426" s="4" t="s">
        <v>9</v>
      </c>
      <c r="GJ33426" s="4" t="s">
        <v>1636</v>
      </c>
      <c r="GK33426" s="4" t="s">
        <v>7</v>
      </c>
      <c r="GL33426" s="4" t="s">
        <v>7</v>
      </c>
      <c r="GM33426" s="4" t="s">
        <v>14</v>
      </c>
      <c r="GN33426" s="4" t="s">
        <v>9</v>
      </c>
      <c r="GO33426" s="4" t="s">
        <v>1636</v>
      </c>
      <c r="GP33426" s="4" t="s">
        <v>7</v>
      </c>
      <c r="GQ33426" s="4" t="s">
        <v>7</v>
      </c>
      <c r="GR33426" s="4" t="s">
        <v>14</v>
      </c>
      <c r="GS33426" s="4" t="s">
        <v>9</v>
      </c>
      <c r="GT33426" s="4" t="s">
        <v>1636</v>
      </c>
      <c r="GU33426" s="4" t="s">
        <v>7</v>
      </c>
      <c r="GV33426" s="4" t="s">
        <v>7</v>
      </c>
      <c r="GW33426" s="4" t="s">
        <v>14</v>
      </c>
      <c r="GX33426" s="4" t="s">
        <v>9</v>
      </c>
      <c r="GY33426" s="4" t="s">
        <v>1636</v>
      </c>
      <c r="GZ33426" s="4" t="s">
        <v>7</v>
      </c>
      <c r="HA33426" s="4" t="s">
        <v>7</v>
      </c>
      <c r="HB33426" s="4" t="s">
        <v>14</v>
      </c>
      <c r="HC33426" s="4" t="s">
        <v>9</v>
      </c>
      <c r="HD33426" s="4" t="s">
        <v>1636</v>
      </c>
      <c r="HE33426" s="4" t="s">
        <v>7</v>
      </c>
      <c r="HF33426" s="4" t="s">
        <v>7</v>
      </c>
      <c r="HG33426" s="4" t="s">
        <v>14</v>
      </c>
      <c r="HH33426" s="4" t="s">
        <v>9</v>
      </c>
      <c r="HI33426" s="4" t="s">
        <v>1636</v>
      </c>
      <c r="HJ33426" s="4" t="s">
        <v>7</v>
      </c>
      <c r="HK33426" s="4" t="s">
        <v>7</v>
      </c>
      <c r="HL33426" s="4" t="s">
        <v>14</v>
      </c>
      <c r="HM33426" s="4" t="s">
        <v>9</v>
      </c>
      <c r="HN33426" s="4" t="s">
        <v>1636</v>
      </c>
      <c r="HO33426" s="4" t="s">
        <v>7</v>
      </c>
      <c r="HP33426" s="4" t="s">
        <v>7</v>
      </c>
      <c r="HQ33426" s="4" t="s">
        <v>14</v>
      </c>
      <c r="HR33426" s="4" t="s">
        <v>9</v>
      </c>
      <c r="HS33426" s="4" t="s">
        <v>1636</v>
      </c>
      <c r="HT33426" s="4" t="s">
        <v>7</v>
      </c>
      <c r="HU33426" s="4" t="s">
        <v>7</v>
      </c>
      <c r="HV33426" s="4" t="s">
        <v>14</v>
      </c>
      <c r="HW33426" s="4" t="s">
        <v>9</v>
      </c>
      <c r="HX33426" s="4" t="s">
        <v>1636</v>
      </c>
      <c r="HY33426" s="4" t="s">
        <v>7</v>
      </c>
      <c r="HZ33426" s="4" t="s">
        <v>7</v>
      </c>
      <c r="IA33426" s="4" t="s">
        <v>14</v>
      </c>
      <c r="IB33426" s="4" t="s">
        <v>9</v>
      </c>
      <c r="IC33426" s="4" t="s">
        <v>1636</v>
      </c>
      <c r="ID33426" s="4" t="s">
        <v>7</v>
      </c>
      <c r="IE33426" s="4" t="s">
        <v>7</v>
      </c>
      <c r="IF33426" s="4" t="s">
        <v>14</v>
      </c>
      <c r="IG33426" s="4" t="s">
        <v>9</v>
      </c>
      <c r="IH33426" s="4" t="s">
        <v>1636</v>
      </c>
      <c r="II33426" s="4" t="s">
        <v>7</v>
      </c>
      <c r="IJ33426" s="4" t="s">
        <v>7</v>
      </c>
      <c r="IK33426" s="4" t="s">
        <v>14</v>
      </c>
      <c r="IL33426" s="4" t="s">
        <v>9</v>
      </c>
      <c r="IM33426" s="4" t="s">
        <v>1636</v>
      </c>
      <c r="IN33426" s="4" t="s">
        <v>7</v>
      </c>
      <c r="IO33426" s="4" t="s">
        <v>7</v>
      </c>
      <c r="IP33426" s="4" t="s">
        <v>14</v>
      </c>
      <c r="IQ33426" s="4" t="s">
        <v>9</v>
      </c>
      <c r="IR33426" s="4" t="s">
        <v>1636</v>
      </c>
      <c r="IS33426" s="4" t="s">
        <v>7</v>
      </c>
      <c r="IT33426" s="4" t="s">
        <v>7</v>
      </c>
      <c r="IU33426" s="4" t="s">
        <v>14</v>
      </c>
      <c r="IV33426" s="4" t="s">
        <v>9</v>
      </c>
      <c r="IW33426" s="4" t="s">
        <v>1636</v>
      </c>
      <c r="IX33426" s="4" t="s">
        <v>7</v>
      </c>
      <c r="IY33426" s="4" t="s">
        <v>7</v>
      </c>
      <c r="IZ33426" s="4" t="s">
        <v>14</v>
      </c>
      <c r="JA33426" s="4" t="s">
        <v>9</v>
      </c>
      <c r="JB33426" s="4" t="s">
        <v>1636</v>
      </c>
      <c r="JC33426" s="4" t="s">
        <v>7</v>
      </c>
      <c r="JD33426" s="4" t="s">
        <v>7</v>
      </c>
      <c r="JE33426" s="4" t="s">
        <v>14</v>
      </c>
      <c r="JF33426" s="4" t="s">
        <v>9</v>
      </c>
      <c r="JG33426" s="4" t="s">
        <v>1636</v>
      </c>
      <c r="JH33426" s="4" t="s">
        <v>7</v>
      </c>
      <c r="JI33426" s="4" t="s">
        <v>7</v>
      </c>
      <c r="JJ33426" s="4" t="s">
        <v>14</v>
      </c>
      <c r="JK33426" s="4" t="s">
        <v>9</v>
      </c>
      <c r="JL33426" s="4" t="s">
        <v>1636</v>
      </c>
      <c r="JM33426" s="4" t="s">
        <v>7</v>
      </c>
      <c r="JN33426" s="4" t="s">
        <v>7</v>
      </c>
      <c r="JO33426" s="4" t="s">
        <v>14</v>
      </c>
      <c r="JP33426" s="4" t="s">
        <v>9</v>
      </c>
      <c r="JQ33426" s="4" t="s">
        <v>1636</v>
      </c>
      <c r="JR33426" s="4" t="s">
        <v>7</v>
      </c>
      <c r="JS33426" s="4" t="s">
        <v>7</v>
      </c>
      <c r="JT33426" s="4" t="s">
        <v>14</v>
      </c>
      <c r="JU33426" s="4" t="s">
        <v>9</v>
      </c>
      <c r="JV33426" s="4" t="s">
        <v>1636</v>
      </c>
      <c r="JW33426" s="4" t="s">
        <v>7</v>
      </c>
      <c r="JX33426" s="4" t="s">
        <v>7</v>
      </c>
      <c r="JY33426" s="4" t="s">
        <v>14</v>
      </c>
      <c r="JZ33426" s="4" t="s">
        <v>9</v>
      </c>
      <c r="KA33426" s="4" t="s">
        <v>1636</v>
      </c>
      <c r="KB33426" s="4" t="s">
        <v>7</v>
      </c>
      <c r="KC33426" s="4" t="s">
        <v>7</v>
      </c>
      <c r="KD33426" s="4" t="s">
        <v>14</v>
      </c>
      <c r="KE33426" s="4" t="s">
        <v>9</v>
      </c>
      <c r="KF33426" s="4" t="s">
        <v>1636</v>
      </c>
      <c r="KG33426" s="4" t="s">
        <v>7</v>
      </c>
      <c r="KH33426" s="4" t="s">
        <v>7</v>
      </c>
      <c r="KI33426" s="4" t="s">
        <v>14</v>
      </c>
      <c r="KJ33426" s="4" t="s">
        <v>9</v>
      </c>
      <c r="KK33426" s="4" t="s">
        <v>1636</v>
      </c>
      <c r="KL33426" s="4" t="s">
        <v>7</v>
      </c>
      <c r="KM33426" s="4" t="s">
        <v>7</v>
      </c>
      <c r="KN33426" s="4" t="s">
        <v>14</v>
      </c>
      <c r="KO33426" s="4" t="s">
        <v>9</v>
      </c>
      <c r="KP33426" s="4" t="s">
        <v>1636</v>
      </c>
      <c r="KQ33426" s="4" t="s">
        <v>7</v>
      </c>
      <c r="KR33426" s="4" t="s">
        <v>7</v>
      </c>
      <c r="KS33426" s="4" t="s">
        <v>14</v>
      </c>
      <c r="KT33426" s="4" t="s">
        <v>9</v>
      </c>
      <c r="KU33426" s="4" t="s">
        <v>1636</v>
      </c>
      <c r="KV33426" s="4" t="s">
        <v>7</v>
      </c>
      <c r="KW33426" s="4" t="s">
        <v>7</v>
      </c>
      <c r="KX33426" s="4" t="s">
        <v>14</v>
      </c>
      <c r="KY33426" s="4" t="s">
        <v>9</v>
      </c>
      <c r="KZ33426" s="4" t="s">
        <v>1636</v>
      </c>
      <c r="LA33426" s="4" t="s">
        <v>7</v>
      </c>
      <c r="LB33426" s="4" t="s">
        <v>7</v>
      </c>
      <c r="LC33426" s="4" t="s">
        <v>14</v>
      </c>
      <c r="LD33426" s="4" t="s">
        <v>9</v>
      </c>
      <c r="LE33426" s="4" t="s">
        <v>1636</v>
      </c>
      <c r="LF33426" s="4" t="s">
        <v>7</v>
      </c>
      <c r="LG33426" s="4" t="s">
        <v>7</v>
      </c>
      <c r="LH33426" s="4" t="s">
        <v>14</v>
      </c>
      <c r="LI33426" s="4" t="s">
        <v>9</v>
      </c>
      <c r="LJ33426" s="4" t="s">
        <v>1636</v>
      </c>
      <c r="LK33426" s="4" t="s">
        <v>7</v>
      </c>
      <c r="LL33426" s="4" t="s">
        <v>7</v>
      </c>
      <c r="LM33426" s="4" t="s">
        <v>14</v>
      </c>
      <c r="LN33426" s="4" t="s">
        <v>9</v>
      </c>
      <c r="LO33426" s="4" t="s">
        <v>1636</v>
      </c>
      <c r="LP33426" s="4" t="s">
        <v>7</v>
      </c>
      <c r="LQ33426" s="4" t="s">
        <v>7</v>
      </c>
      <c r="LR33426" s="4" t="s">
        <v>14</v>
      </c>
      <c r="LS33426" s="4" t="s">
        <v>9</v>
      </c>
      <c r="LT33426" s="4" t="s">
        <v>1636</v>
      </c>
      <c r="LU33426" s="4" t="s">
        <v>7</v>
      </c>
      <c r="LV33426" s="4" t="s">
        <v>7</v>
      </c>
      <c r="LW33426" s="4" t="s">
        <v>14</v>
      </c>
      <c r="LX33426" s="4" t="s">
        <v>9</v>
      </c>
      <c r="LY33426" s="4" t="s">
        <v>1636</v>
      </c>
      <c r="LZ33426" s="4" t="s">
        <v>7</v>
      </c>
      <c r="MA33426" s="4" t="s">
        <v>7</v>
      </c>
      <c r="MB33426" s="4" t="s">
        <v>14</v>
      </c>
      <c r="MC33426" s="4" t="s">
        <v>9</v>
      </c>
      <c r="MD33426" s="4" t="s">
        <v>1636</v>
      </c>
      <c r="ME33426" s="4" t="s">
        <v>7</v>
      </c>
      <c r="MF33426" s="4" t="s">
        <v>7</v>
      </c>
      <c r="MG33426" s="4" t="s">
        <v>14</v>
      </c>
      <c r="MH33426" s="4" t="s">
        <v>9</v>
      </c>
      <c r="MI33426" s="4" t="s">
        <v>1636</v>
      </c>
      <c r="MJ33426" s="4" t="s">
        <v>7</v>
      </c>
      <c r="MK33426" s="4" t="s">
        <v>7</v>
      </c>
      <c r="ML33426" s="4" t="s">
        <v>14</v>
      </c>
      <c r="MM33426" s="4" t="s">
        <v>9</v>
      </c>
      <c r="MN33426" s="4" t="s">
        <v>1636</v>
      </c>
      <c r="MO33426" s="4" t="s">
        <v>7</v>
      </c>
      <c r="MP33426" s="4" t="s">
        <v>7</v>
      </c>
      <c r="MQ33426" s="4" t="s">
        <v>14</v>
      </c>
      <c r="MR33426" s="4" t="s">
        <v>9</v>
      </c>
      <c r="MS33426" s="4" t="s">
        <v>1636</v>
      </c>
      <c r="MT33426" s="4" t="s">
        <v>7</v>
      </c>
      <c r="MU33426" s="4" t="s">
        <v>7</v>
      </c>
      <c r="MV33426" s="4" t="s">
        <v>14</v>
      </c>
      <c r="MW33426" s="4" t="s">
        <v>9</v>
      </c>
      <c r="MX33426" s="4" t="s">
        <v>1636</v>
      </c>
      <c r="MY33426" s="4" t="s">
        <v>7</v>
      </c>
      <c r="MZ33426" s="4" t="s">
        <v>7</v>
      </c>
      <c r="NA33426" s="4" t="s">
        <v>14</v>
      </c>
      <c r="NB33426" s="4" t="s">
        <v>9</v>
      </c>
      <c r="NC33426" s="4" t="s">
        <v>1636</v>
      </c>
      <c r="ND33426" s="4" t="s">
        <v>7</v>
      </c>
      <c r="NE33426" s="4" t="s">
        <v>7</v>
      </c>
      <c r="NF33426" s="4" t="s">
        <v>14</v>
      </c>
      <c r="NG33426" s="4" t="s">
        <v>9</v>
      </c>
      <c r="NH33426" s="4" t="s">
        <v>1636</v>
      </c>
      <c r="NI33426" s="4" t="s">
        <v>7</v>
      </c>
      <c r="NJ33426" s="4" t="s">
        <v>7</v>
      </c>
      <c r="NK33426" s="4" t="s">
        <v>14</v>
      </c>
      <c r="NL33426" s="4" t="s">
        <v>9</v>
      </c>
      <c r="NM33426" s="4" t="s">
        <v>1636</v>
      </c>
      <c r="NN33426" s="4" t="s">
        <v>7</v>
      </c>
      <c r="NO33426" s="4" t="s">
        <v>7</v>
      </c>
      <c r="NP33426" s="4" t="s">
        <v>14</v>
      </c>
      <c r="NQ33426" s="4" t="s">
        <v>9</v>
      </c>
      <c r="NR33426" s="4" t="s">
        <v>1636</v>
      </c>
      <c r="NS33426" s="4" t="s">
        <v>7</v>
      </c>
      <c r="NT33426" s="4" t="s">
        <v>7</v>
      </c>
      <c r="NU33426" s="4" t="s">
        <v>14</v>
      </c>
      <c r="NV33426" s="4" t="s">
        <v>9</v>
      </c>
      <c r="NW33426" s="4" t="s">
        <v>1636</v>
      </c>
      <c r="NX33426" s="4" t="s">
        <v>7</v>
      </c>
      <c r="NY33426" s="4" t="s">
        <v>7</v>
      </c>
      <c r="NZ33426" s="4" t="s">
        <v>14</v>
      </c>
      <c r="OA33426" s="4" t="s">
        <v>9</v>
      </c>
      <c r="OB33426" s="4" t="s">
        <v>1636</v>
      </c>
      <c r="OC33426" s="4" t="s">
        <v>7</v>
      </c>
      <c r="OD33426" s="4" t="s">
        <v>7</v>
      </c>
      <c r="OE33426" s="4" t="s">
        <v>14</v>
      </c>
      <c r="OF33426" s="4" t="s">
        <v>9</v>
      </c>
      <c r="OG33426" s="4" t="s">
        <v>1636</v>
      </c>
      <c r="OH33426" s="4" t="s">
        <v>7</v>
      </c>
      <c r="OI33426" s="4" t="s">
        <v>7</v>
      </c>
      <c r="OJ33426" s="4" t="s">
        <v>14</v>
      </c>
      <c r="OK33426" s="4" t="s">
        <v>9</v>
      </c>
      <c r="OL33426" s="4" t="s">
        <v>1636</v>
      </c>
    </row>
    <row r="33427" spans="1:112">
      <c r="A33427" t="n">
        <v>294384</v>
      </c>
      <c r="B33427" s="109" t="n">
        <v>257</v>
      </c>
      <c r="C33427" s="7" t="n">
        <v>7</v>
      </c>
      <c r="D33427" s="7" t="n">
        <v>65533</v>
      </c>
      <c r="E33427" s="7" t="n">
        <v>11364</v>
      </c>
      <c r="F33427" s="7" t="s">
        <v>15</v>
      </c>
      <c r="G33427" s="7" t="n">
        <f t="normal" ca="1">32-LENB(INDIRECT(ADDRESS(33427,6)))</f>
        <v>0</v>
      </c>
      <c r="H33427" s="7" t="n">
        <v>7</v>
      </c>
      <c r="I33427" s="7" t="n">
        <v>65533</v>
      </c>
      <c r="J33427" s="7" t="n">
        <v>36319</v>
      </c>
      <c r="K33427" s="7" t="s">
        <v>15</v>
      </c>
      <c r="L33427" s="7" t="n">
        <f t="normal" ca="1">32-LENB(INDIRECT(ADDRESS(33427,11)))</f>
        <v>0</v>
      </c>
      <c r="M33427" s="7" t="n">
        <v>7</v>
      </c>
      <c r="N33427" s="7" t="n">
        <v>65533</v>
      </c>
      <c r="O33427" s="7" t="n">
        <v>36320</v>
      </c>
      <c r="P33427" s="7" t="s">
        <v>15</v>
      </c>
      <c r="Q33427" s="7" t="n">
        <f t="normal" ca="1">32-LENB(INDIRECT(ADDRESS(33427,16)))</f>
        <v>0</v>
      </c>
      <c r="R33427" s="7" t="n">
        <v>7</v>
      </c>
      <c r="S33427" s="7" t="n">
        <v>65533</v>
      </c>
      <c r="T33427" s="7" t="n">
        <v>38305</v>
      </c>
      <c r="U33427" s="7" t="s">
        <v>15</v>
      </c>
      <c r="V33427" s="7" t="n">
        <f t="normal" ca="1">32-LENB(INDIRECT(ADDRESS(33427,21)))</f>
        <v>0</v>
      </c>
      <c r="W33427" s="7" t="n">
        <v>7</v>
      </c>
      <c r="X33427" s="7" t="n">
        <v>65533</v>
      </c>
      <c r="Y33427" s="7" t="n">
        <v>38306</v>
      </c>
      <c r="Z33427" s="7" t="s">
        <v>15</v>
      </c>
      <c r="AA33427" s="7" t="n">
        <f t="normal" ca="1">32-LENB(INDIRECT(ADDRESS(33427,26)))</f>
        <v>0</v>
      </c>
      <c r="AB33427" s="7" t="n">
        <v>7</v>
      </c>
      <c r="AC33427" s="7" t="n">
        <v>65533</v>
      </c>
      <c r="AD33427" s="7" t="n">
        <v>10383</v>
      </c>
      <c r="AE33427" s="7" t="s">
        <v>15</v>
      </c>
      <c r="AF33427" s="7" t="n">
        <f t="normal" ca="1">32-LENB(INDIRECT(ADDRESS(33427,31)))</f>
        <v>0</v>
      </c>
      <c r="AG33427" s="7" t="n">
        <v>7</v>
      </c>
      <c r="AH33427" s="7" t="n">
        <v>65533</v>
      </c>
      <c r="AI33427" s="7" t="n">
        <v>12364</v>
      </c>
      <c r="AJ33427" s="7" t="s">
        <v>15</v>
      </c>
      <c r="AK33427" s="7" t="n">
        <f t="normal" ca="1">32-LENB(INDIRECT(ADDRESS(33427,36)))</f>
        <v>0</v>
      </c>
      <c r="AL33427" s="7" t="n">
        <v>7</v>
      </c>
      <c r="AM33427" s="7" t="n">
        <v>65533</v>
      </c>
      <c r="AN33427" s="7" t="n">
        <v>52974</v>
      </c>
      <c r="AO33427" s="7" t="s">
        <v>15</v>
      </c>
      <c r="AP33427" s="7" t="n">
        <f t="normal" ca="1">32-LENB(INDIRECT(ADDRESS(33427,41)))</f>
        <v>0</v>
      </c>
      <c r="AQ33427" s="7" t="n">
        <v>7</v>
      </c>
      <c r="AR33427" s="7" t="n">
        <v>65533</v>
      </c>
      <c r="AS33427" s="7" t="n">
        <v>2401</v>
      </c>
      <c r="AT33427" s="7" t="s">
        <v>15</v>
      </c>
      <c r="AU33427" s="7" t="n">
        <f t="normal" ca="1">32-LENB(INDIRECT(ADDRESS(33427,46)))</f>
        <v>0</v>
      </c>
      <c r="AV33427" s="7" t="n">
        <v>7</v>
      </c>
      <c r="AW33427" s="7" t="n">
        <v>65533</v>
      </c>
      <c r="AX33427" s="7" t="n">
        <v>24309</v>
      </c>
      <c r="AY33427" s="7" t="s">
        <v>15</v>
      </c>
      <c r="AZ33427" s="7" t="n">
        <f t="normal" ca="1">32-LENB(INDIRECT(ADDRESS(33427,51)))</f>
        <v>0</v>
      </c>
      <c r="BA33427" s="7" t="n">
        <v>7</v>
      </c>
      <c r="BB33427" s="7" t="n">
        <v>65533</v>
      </c>
      <c r="BC33427" s="7" t="n">
        <v>15413</v>
      </c>
      <c r="BD33427" s="7" t="s">
        <v>15</v>
      </c>
      <c r="BE33427" s="7" t="n">
        <f t="normal" ca="1">32-LENB(INDIRECT(ADDRESS(33427,56)))</f>
        <v>0</v>
      </c>
      <c r="BF33427" s="7" t="n">
        <v>7</v>
      </c>
      <c r="BG33427" s="7" t="n">
        <v>65533</v>
      </c>
      <c r="BH33427" s="7" t="n">
        <v>15414</v>
      </c>
      <c r="BI33427" s="7" t="s">
        <v>15</v>
      </c>
      <c r="BJ33427" s="7" t="n">
        <f t="normal" ca="1">32-LENB(INDIRECT(ADDRESS(33427,61)))</f>
        <v>0</v>
      </c>
      <c r="BK33427" s="7" t="n">
        <v>7</v>
      </c>
      <c r="BL33427" s="7" t="n">
        <v>65533</v>
      </c>
      <c r="BM33427" s="7" t="n">
        <v>4414</v>
      </c>
      <c r="BN33427" s="7" t="s">
        <v>15</v>
      </c>
      <c r="BO33427" s="7" t="n">
        <f t="normal" ca="1">32-LENB(INDIRECT(ADDRESS(33427,66)))</f>
        <v>0</v>
      </c>
      <c r="BP33427" s="7" t="n">
        <v>7</v>
      </c>
      <c r="BQ33427" s="7" t="n">
        <v>65533</v>
      </c>
      <c r="BR33427" s="7" t="n">
        <v>9373</v>
      </c>
      <c r="BS33427" s="7" t="s">
        <v>15</v>
      </c>
      <c r="BT33427" s="7" t="n">
        <f t="normal" ca="1">32-LENB(INDIRECT(ADDRESS(33427,71)))</f>
        <v>0</v>
      </c>
      <c r="BU33427" s="7" t="n">
        <v>7</v>
      </c>
      <c r="BV33427" s="7" t="n">
        <v>65533</v>
      </c>
      <c r="BW33427" s="7" t="n">
        <v>32300</v>
      </c>
      <c r="BX33427" s="7" t="s">
        <v>15</v>
      </c>
      <c r="BY33427" s="7" t="n">
        <f t="normal" ca="1">32-LENB(INDIRECT(ADDRESS(33427,76)))</f>
        <v>0</v>
      </c>
      <c r="BZ33427" s="7" t="n">
        <v>4</v>
      </c>
      <c r="CA33427" s="7" t="n">
        <v>65533</v>
      </c>
      <c r="CB33427" s="7" t="n">
        <v>4512</v>
      </c>
      <c r="CC33427" s="7" t="s">
        <v>15</v>
      </c>
      <c r="CD33427" s="7" t="n">
        <f t="normal" ca="1">32-LENB(INDIRECT(ADDRESS(33427,81)))</f>
        <v>0</v>
      </c>
      <c r="CE33427" s="7" t="n">
        <v>7</v>
      </c>
      <c r="CF33427" s="7" t="n">
        <v>65533</v>
      </c>
      <c r="CG33427" s="7" t="n">
        <v>52975</v>
      </c>
      <c r="CH33427" s="7" t="s">
        <v>15</v>
      </c>
      <c r="CI33427" s="7" t="n">
        <f t="normal" ca="1">32-LENB(INDIRECT(ADDRESS(33427,86)))</f>
        <v>0</v>
      </c>
      <c r="CJ33427" s="7" t="n">
        <v>7</v>
      </c>
      <c r="CK33427" s="7" t="n">
        <v>65533</v>
      </c>
      <c r="CL33427" s="7" t="n">
        <v>1421</v>
      </c>
      <c r="CM33427" s="7" t="s">
        <v>15</v>
      </c>
      <c r="CN33427" s="7" t="n">
        <f t="normal" ca="1">32-LENB(INDIRECT(ADDRESS(33427,91)))</f>
        <v>0</v>
      </c>
      <c r="CO33427" s="7" t="n">
        <v>7</v>
      </c>
      <c r="CP33427" s="7" t="n">
        <v>65533</v>
      </c>
      <c r="CQ33427" s="7" t="n">
        <v>5372</v>
      </c>
      <c r="CR33427" s="7" t="s">
        <v>15</v>
      </c>
      <c r="CS33427" s="7" t="n">
        <f t="normal" ca="1">32-LENB(INDIRECT(ADDRESS(33427,96)))</f>
        <v>0</v>
      </c>
      <c r="CT33427" s="7" t="n">
        <v>7</v>
      </c>
      <c r="CU33427" s="7" t="n">
        <v>65533</v>
      </c>
      <c r="CV33427" s="7" t="n">
        <v>5373</v>
      </c>
      <c r="CW33427" s="7" t="s">
        <v>15</v>
      </c>
      <c r="CX33427" s="7" t="n">
        <f t="normal" ca="1">32-LENB(INDIRECT(ADDRESS(33427,101)))</f>
        <v>0</v>
      </c>
      <c r="CY33427" s="7" t="n">
        <v>8</v>
      </c>
      <c r="CZ33427" s="7" t="n">
        <v>65533</v>
      </c>
      <c r="DA33427" s="7" t="n">
        <v>0</v>
      </c>
      <c r="DB33427" s="7" t="s">
        <v>1262</v>
      </c>
      <c r="DC33427" s="7" t="n">
        <f t="normal" ca="1">32-LENB(INDIRECT(ADDRESS(33427,106)))</f>
        <v>0</v>
      </c>
      <c r="DD33427" s="7" t="n">
        <v>7</v>
      </c>
      <c r="DE33427" s="7" t="n">
        <v>65533</v>
      </c>
      <c r="DF33427" s="7" t="n">
        <v>32301</v>
      </c>
      <c r="DG33427" s="7" t="s">
        <v>15</v>
      </c>
      <c r="DH33427" s="7" t="n">
        <f t="normal" ca="1">32-LENB(INDIRECT(ADDRESS(33427,111)))</f>
        <v>0</v>
      </c>
      <c r="DI33427" s="7" t="n">
        <v>7</v>
      </c>
      <c r="DJ33427" s="7" t="n">
        <v>65533</v>
      </c>
      <c r="DK33427" s="7" t="n">
        <v>32302</v>
      </c>
      <c r="DL33427" s="7" t="s">
        <v>15</v>
      </c>
      <c r="DM33427" s="7" t="n">
        <f t="normal" ca="1">32-LENB(INDIRECT(ADDRESS(33427,116)))</f>
        <v>0</v>
      </c>
      <c r="DN33427" s="7" t="n">
        <v>7</v>
      </c>
      <c r="DO33427" s="7" t="n">
        <v>65533</v>
      </c>
      <c r="DP33427" s="7" t="n">
        <v>10384</v>
      </c>
      <c r="DQ33427" s="7" t="s">
        <v>15</v>
      </c>
      <c r="DR33427" s="7" t="n">
        <f t="normal" ca="1">32-LENB(INDIRECT(ADDRESS(33427,121)))</f>
        <v>0</v>
      </c>
      <c r="DS33427" s="7" t="n">
        <v>7</v>
      </c>
      <c r="DT33427" s="7" t="n">
        <v>65533</v>
      </c>
      <c r="DU33427" s="7" t="n">
        <v>10385</v>
      </c>
      <c r="DV33427" s="7" t="s">
        <v>15</v>
      </c>
      <c r="DW33427" s="7" t="n">
        <f t="normal" ca="1">32-LENB(INDIRECT(ADDRESS(33427,126)))</f>
        <v>0</v>
      </c>
      <c r="DX33427" s="7" t="n">
        <v>7</v>
      </c>
      <c r="DY33427" s="7" t="n">
        <v>65533</v>
      </c>
      <c r="DZ33427" s="7" t="n">
        <v>32303</v>
      </c>
      <c r="EA33427" s="7" t="s">
        <v>15</v>
      </c>
      <c r="EB33427" s="7" t="n">
        <f t="normal" ca="1">32-LENB(INDIRECT(ADDRESS(33427,131)))</f>
        <v>0</v>
      </c>
      <c r="EC33427" s="7" t="n">
        <v>7</v>
      </c>
      <c r="ED33427" s="7" t="n">
        <v>65533</v>
      </c>
      <c r="EE33427" s="7" t="n">
        <v>32304</v>
      </c>
      <c r="EF33427" s="7" t="s">
        <v>15</v>
      </c>
      <c r="EG33427" s="7" t="n">
        <f t="normal" ca="1">32-LENB(INDIRECT(ADDRESS(33427,136)))</f>
        <v>0</v>
      </c>
      <c r="EH33427" s="7" t="n">
        <v>7</v>
      </c>
      <c r="EI33427" s="7" t="n">
        <v>65533</v>
      </c>
      <c r="EJ33427" s="7" t="n">
        <v>32305</v>
      </c>
      <c r="EK33427" s="7" t="s">
        <v>15</v>
      </c>
      <c r="EL33427" s="7" t="n">
        <f t="normal" ca="1">32-LENB(INDIRECT(ADDRESS(33427,141)))</f>
        <v>0</v>
      </c>
      <c r="EM33427" s="7" t="n">
        <v>7</v>
      </c>
      <c r="EN33427" s="7" t="n">
        <v>65533</v>
      </c>
      <c r="EO33427" s="7" t="n">
        <v>7414</v>
      </c>
      <c r="EP33427" s="7" t="s">
        <v>15</v>
      </c>
      <c r="EQ33427" s="7" t="n">
        <f t="normal" ca="1">32-LENB(INDIRECT(ADDRESS(33427,146)))</f>
        <v>0</v>
      </c>
      <c r="ER33427" s="7" t="n">
        <v>7</v>
      </c>
      <c r="ES33427" s="7" t="n">
        <v>65533</v>
      </c>
      <c r="ET33427" s="7" t="n">
        <v>3421</v>
      </c>
      <c r="EU33427" s="7" t="s">
        <v>15</v>
      </c>
      <c r="EV33427" s="7" t="n">
        <f t="normal" ca="1">32-LENB(INDIRECT(ADDRESS(33427,151)))</f>
        <v>0</v>
      </c>
      <c r="EW33427" s="7" t="n">
        <v>7</v>
      </c>
      <c r="EX33427" s="7" t="n">
        <v>65533</v>
      </c>
      <c r="EY33427" s="7" t="n">
        <v>18488</v>
      </c>
      <c r="EZ33427" s="7" t="s">
        <v>15</v>
      </c>
      <c r="FA33427" s="7" t="n">
        <f t="normal" ca="1">32-LENB(INDIRECT(ADDRESS(33427,156)))</f>
        <v>0</v>
      </c>
      <c r="FB33427" s="7" t="n">
        <v>7</v>
      </c>
      <c r="FC33427" s="7" t="n">
        <v>65533</v>
      </c>
      <c r="FD33427" s="7" t="n">
        <v>36321</v>
      </c>
      <c r="FE33427" s="7" t="s">
        <v>15</v>
      </c>
      <c r="FF33427" s="7" t="n">
        <f t="normal" ca="1">32-LENB(INDIRECT(ADDRESS(33427,161)))</f>
        <v>0</v>
      </c>
      <c r="FG33427" s="7" t="n">
        <v>7</v>
      </c>
      <c r="FH33427" s="7" t="n">
        <v>65533</v>
      </c>
      <c r="FI33427" s="7" t="n">
        <v>36322</v>
      </c>
      <c r="FJ33427" s="7" t="s">
        <v>15</v>
      </c>
      <c r="FK33427" s="7" t="n">
        <f t="normal" ca="1">32-LENB(INDIRECT(ADDRESS(33427,166)))</f>
        <v>0</v>
      </c>
      <c r="FL33427" s="7" t="n">
        <v>7</v>
      </c>
      <c r="FM33427" s="7" t="n">
        <v>65533</v>
      </c>
      <c r="FN33427" s="7" t="n">
        <v>6428</v>
      </c>
      <c r="FO33427" s="7" t="s">
        <v>15</v>
      </c>
      <c r="FP33427" s="7" t="n">
        <f t="normal" ca="1">32-LENB(INDIRECT(ADDRESS(33427,171)))</f>
        <v>0</v>
      </c>
      <c r="FQ33427" s="7" t="n">
        <v>7</v>
      </c>
      <c r="FR33427" s="7" t="n">
        <v>65533</v>
      </c>
      <c r="FS33427" s="7" t="n">
        <v>8447</v>
      </c>
      <c r="FT33427" s="7" t="s">
        <v>15</v>
      </c>
      <c r="FU33427" s="7" t="n">
        <f t="normal" ca="1">32-LENB(INDIRECT(ADDRESS(33427,176)))</f>
        <v>0</v>
      </c>
      <c r="FV33427" s="7" t="n">
        <v>7</v>
      </c>
      <c r="FW33427" s="7" t="n">
        <v>65533</v>
      </c>
      <c r="FX33427" s="7" t="n">
        <v>8448</v>
      </c>
      <c r="FY33427" s="7" t="s">
        <v>15</v>
      </c>
      <c r="FZ33427" s="7" t="n">
        <f t="normal" ca="1">32-LENB(INDIRECT(ADDRESS(33427,181)))</f>
        <v>0</v>
      </c>
      <c r="GA33427" s="7" t="n">
        <v>7</v>
      </c>
      <c r="GB33427" s="7" t="n">
        <v>65533</v>
      </c>
      <c r="GC33427" s="7" t="n">
        <v>15415</v>
      </c>
      <c r="GD33427" s="7" t="s">
        <v>15</v>
      </c>
      <c r="GE33427" s="7" t="n">
        <f t="normal" ca="1">32-LENB(INDIRECT(ADDRESS(33427,186)))</f>
        <v>0</v>
      </c>
      <c r="GF33427" s="7" t="n">
        <v>7</v>
      </c>
      <c r="GG33427" s="7" t="n">
        <v>65533</v>
      </c>
      <c r="GH33427" s="7" t="n">
        <v>15416</v>
      </c>
      <c r="GI33427" s="7" t="s">
        <v>15</v>
      </c>
      <c r="GJ33427" s="7" t="n">
        <f t="normal" ca="1">32-LENB(INDIRECT(ADDRESS(33427,191)))</f>
        <v>0</v>
      </c>
      <c r="GK33427" s="7" t="n">
        <v>7</v>
      </c>
      <c r="GL33427" s="7" t="n">
        <v>65533</v>
      </c>
      <c r="GM33427" s="7" t="n">
        <v>24310</v>
      </c>
      <c r="GN33427" s="7" t="s">
        <v>15</v>
      </c>
      <c r="GO33427" s="7" t="n">
        <f t="normal" ca="1">32-LENB(INDIRECT(ADDRESS(33427,196)))</f>
        <v>0</v>
      </c>
      <c r="GP33427" s="7" t="n">
        <v>7</v>
      </c>
      <c r="GQ33427" s="7" t="n">
        <v>65533</v>
      </c>
      <c r="GR33427" s="7" t="n">
        <v>24311</v>
      </c>
      <c r="GS33427" s="7" t="s">
        <v>15</v>
      </c>
      <c r="GT33427" s="7" t="n">
        <f t="normal" ca="1">32-LENB(INDIRECT(ADDRESS(33427,201)))</f>
        <v>0</v>
      </c>
      <c r="GU33427" s="7" t="n">
        <v>7</v>
      </c>
      <c r="GV33427" s="7" t="n">
        <v>65533</v>
      </c>
      <c r="GW33427" s="7" t="n">
        <v>38307</v>
      </c>
      <c r="GX33427" s="7" t="s">
        <v>15</v>
      </c>
      <c r="GY33427" s="7" t="n">
        <f t="normal" ca="1">32-LENB(INDIRECT(ADDRESS(33427,206)))</f>
        <v>0</v>
      </c>
      <c r="GZ33427" s="7" t="n">
        <v>7</v>
      </c>
      <c r="HA33427" s="7" t="n">
        <v>65533</v>
      </c>
      <c r="HB33427" s="7" t="n">
        <v>38308</v>
      </c>
      <c r="HC33427" s="7" t="s">
        <v>15</v>
      </c>
      <c r="HD33427" s="7" t="n">
        <f t="normal" ca="1">32-LENB(INDIRECT(ADDRESS(33427,211)))</f>
        <v>0</v>
      </c>
      <c r="HE33427" s="7" t="n">
        <v>7</v>
      </c>
      <c r="HF33427" s="7" t="n">
        <v>65533</v>
      </c>
      <c r="HG33427" s="7" t="n">
        <v>52976</v>
      </c>
      <c r="HH33427" s="7" t="s">
        <v>15</v>
      </c>
      <c r="HI33427" s="7" t="n">
        <f t="normal" ca="1">32-LENB(INDIRECT(ADDRESS(33427,216)))</f>
        <v>0</v>
      </c>
      <c r="HJ33427" s="7" t="n">
        <v>7</v>
      </c>
      <c r="HK33427" s="7" t="n">
        <v>65533</v>
      </c>
      <c r="HL33427" s="7" t="n">
        <v>11365</v>
      </c>
      <c r="HM33427" s="7" t="s">
        <v>15</v>
      </c>
      <c r="HN33427" s="7" t="n">
        <f t="normal" ca="1">32-LENB(INDIRECT(ADDRESS(33427,221)))</f>
        <v>0</v>
      </c>
      <c r="HO33427" s="7" t="n">
        <v>7</v>
      </c>
      <c r="HP33427" s="7" t="n">
        <v>65533</v>
      </c>
      <c r="HQ33427" s="7" t="n">
        <v>32306</v>
      </c>
      <c r="HR33427" s="7" t="s">
        <v>15</v>
      </c>
      <c r="HS33427" s="7" t="n">
        <f t="normal" ca="1">32-LENB(INDIRECT(ADDRESS(33427,226)))</f>
        <v>0</v>
      </c>
      <c r="HT33427" s="7" t="n">
        <v>7</v>
      </c>
      <c r="HU33427" s="7" t="n">
        <v>65533</v>
      </c>
      <c r="HV33427" s="7" t="n">
        <v>12365</v>
      </c>
      <c r="HW33427" s="7" t="s">
        <v>15</v>
      </c>
      <c r="HX33427" s="7" t="n">
        <f t="normal" ca="1">32-LENB(INDIRECT(ADDRESS(33427,231)))</f>
        <v>0</v>
      </c>
      <c r="HY33427" s="7" t="n">
        <v>7</v>
      </c>
      <c r="HZ33427" s="7" t="n">
        <v>65533</v>
      </c>
      <c r="IA33427" s="7" t="n">
        <v>25317</v>
      </c>
      <c r="IB33427" s="7" t="s">
        <v>15</v>
      </c>
      <c r="IC33427" s="7" t="n">
        <f t="normal" ca="1">32-LENB(INDIRECT(ADDRESS(33427,236)))</f>
        <v>0</v>
      </c>
      <c r="ID33427" s="7" t="n">
        <v>7</v>
      </c>
      <c r="IE33427" s="7" t="n">
        <v>65533</v>
      </c>
      <c r="IF33427" s="7" t="n">
        <v>17471</v>
      </c>
      <c r="IG33427" s="7" t="s">
        <v>15</v>
      </c>
      <c r="IH33427" s="7" t="n">
        <f t="normal" ca="1">32-LENB(INDIRECT(ADDRESS(33427,241)))</f>
        <v>0</v>
      </c>
      <c r="II33427" s="7" t="n">
        <v>7</v>
      </c>
      <c r="IJ33427" s="7" t="n">
        <v>65533</v>
      </c>
      <c r="IK33427" s="7" t="n">
        <v>32307</v>
      </c>
      <c r="IL33427" s="7" t="s">
        <v>15</v>
      </c>
      <c r="IM33427" s="7" t="n">
        <f t="normal" ca="1">32-LENB(INDIRECT(ADDRESS(33427,246)))</f>
        <v>0</v>
      </c>
      <c r="IN33427" s="7" t="n">
        <v>7</v>
      </c>
      <c r="IO33427" s="7" t="n">
        <v>65533</v>
      </c>
      <c r="IP33427" s="7" t="n">
        <v>32308</v>
      </c>
      <c r="IQ33427" s="7" t="s">
        <v>15</v>
      </c>
      <c r="IR33427" s="7" t="n">
        <f t="normal" ca="1">32-LENB(INDIRECT(ADDRESS(33427,251)))</f>
        <v>0</v>
      </c>
      <c r="IS33427" s="7" t="n">
        <v>7</v>
      </c>
      <c r="IT33427" s="7" t="n">
        <v>65533</v>
      </c>
      <c r="IU33427" s="7" t="n">
        <v>32309</v>
      </c>
      <c r="IV33427" s="7" t="s">
        <v>15</v>
      </c>
      <c r="IW33427" s="7" t="n">
        <f t="normal" ca="1">32-LENB(INDIRECT(ADDRESS(33427,256)))</f>
        <v>0</v>
      </c>
      <c r="IX33427" s="7" t="n">
        <v>7</v>
      </c>
      <c r="IY33427" s="7" t="n">
        <v>65533</v>
      </c>
      <c r="IZ33427" s="7" t="n">
        <v>17472</v>
      </c>
      <c r="JA33427" s="7" t="s">
        <v>15</v>
      </c>
      <c r="JB33427" s="7" t="n">
        <f t="normal" ca="1">32-LENB(INDIRECT(ADDRESS(33427,261)))</f>
        <v>0</v>
      </c>
      <c r="JC33427" s="7" t="n">
        <v>7</v>
      </c>
      <c r="JD33427" s="7" t="n">
        <v>65533</v>
      </c>
      <c r="JE33427" s="7" t="n">
        <v>7415</v>
      </c>
      <c r="JF33427" s="7" t="s">
        <v>15</v>
      </c>
      <c r="JG33427" s="7" t="n">
        <f t="normal" ca="1">32-LENB(INDIRECT(ADDRESS(33427,266)))</f>
        <v>0</v>
      </c>
      <c r="JH33427" s="7" t="n">
        <v>7</v>
      </c>
      <c r="JI33427" s="7" t="n">
        <v>65533</v>
      </c>
      <c r="JJ33427" s="7" t="n">
        <v>52977</v>
      </c>
      <c r="JK33427" s="7" t="s">
        <v>15</v>
      </c>
      <c r="JL33427" s="7" t="n">
        <f t="normal" ca="1">32-LENB(INDIRECT(ADDRESS(33427,271)))</f>
        <v>0</v>
      </c>
      <c r="JM33427" s="7" t="n">
        <v>7</v>
      </c>
      <c r="JN33427" s="7" t="n">
        <v>65533</v>
      </c>
      <c r="JO33427" s="7" t="n">
        <v>10386</v>
      </c>
      <c r="JP33427" s="7" t="s">
        <v>15</v>
      </c>
      <c r="JQ33427" s="7" t="n">
        <f t="normal" ca="1">32-LENB(INDIRECT(ADDRESS(33427,276)))</f>
        <v>0</v>
      </c>
      <c r="JR33427" s="7" t="n">
        <v>7</v>
      </c>
      <c r="JS33427" s="7" t="n">
        <v>65533</v>
      </c>
      <c r="JT33427" s="7" t="n">
        <v>10387</v>
      </c>
      <c r="JU33427" s="7" t="s">
        <v>15</v>
      </c>
      <c r="JV33427" s="7" t="n">
        <f t="normal" ca="1">32-LENB(INDIRECT(ADDRESS(33427,281)))</f>
        <v>0</v>
      </c>
      <c r="JW33427" s="7" t="n">
        <v>7</v>
      </c>
      <c r="JX33427" s="7" t="n">
        <v>65533</v>
      </c>
      <c r="JY33427" s="7" t="n">
        <v>15417</v>
      </c>
      <c r="JZ33427" s="7" t="s">
        <v>15</v>
      </c>
      <c r="KA33427" s="7" t="n">
        <f t="normal" ca="1">32-LENB(INDIRECT(ADDRESS(33427,286)))</f>
        <v>0</v>
      </c>
      <c r="KB33427" s="7" t="n">
        <v>7</v>
      </c>
      <c r="KC33427" s="7" t="n">
        <v>65533</v>
      </c>
      <c r="KD33427" s="7" t="n">
        <v>15418</v>
      </c>
      <c r="KE33427" s="7" t="s">
        <v>15</v>
      </c>
      <c r="KF33427" s="7" t="n">
        <f t="normal" ca="1">32-LENB(INDIRECT(ADDRESS(33427,291)))</f>
        <v>0</v>
      </c>
      <c r="KG33427" s="7" t="n">
        <v>7</v>
      </c>
      <c r="KH33427" s="7" t="n">
        <v>65533</v>
      </c>
      <c r="KI33427" s="7" t="n">
        <v>15419</v>
      </c>
      <c r="KJ33427" s="7" t="s">
        <v>15</v>
      </c>
      <c r="KK33427" s="7" t="n">
        <f t="normal" ca="1">32-LENB(INDIRECT(ADDRESS(33427,296)))</f>
        <v>0</v>
      </c>
      <c r="KL33427" s="7" t="n">
        <v>7</v>
      </c>
      <c r="KM33427" s="7" t="n">
        <v>65533</v>
      </c>
      <c r="KN33427" s="7" t="n">
        <v>9374</v>
      </c>
      <c r="KO33427" s="7" t="s">
        <v>15</v>
      </c>
      <c r="KP33427" s="7" t="n">
        <f t="normal" ca="1">32-LENB(INDIRECT(ADDRESS(33427,301)))</f>
        <v>0</v>
      </c>
      <c r="KQ33427" s="7" t="n">
        <v>7</v>
      </c>
      <c r="KR33427" s="7" t="n">
        <v>65533</v>
      </c>
      <c r="KS33427" s="7" t="n">
        <v>6429</v>
      </c>
      <c r="KT33427" s="7" t="s">
        <v>15</v>
      </c>
      <c r="KU33427" s="7" t="n">
        <f t="normal" ca="1">32-LENB(INDIRECT(ADDRESS(33427,306)))</f>
        <v>0</v>
      </c>
      <c r="KV33427" s="7" t="n">
        <v>7</v>
      </c>
      <c r="KW33427" s="7" t="n">
        <v>65533</v>
      </c>
      <c r="KX33427" s="7" t="n">
        <v>5374</v>
      </c>
      <c r="KY33427" s="7" t="s">
        <v>15</v>
      </c>
      <c r="KZ33427" s="7" t="n">
        <f t="normal" ca="1">32-LENB(INDIRECT(ADDRESS(33427,311)))</f>
        <v>0</v>
      </c>
      <c r="LA33427" s="7" t="n">
        <v>7</v>
      </c>
      <c r="LB33427" s="7" t="n">
        <v>65533</v>
      </c>
      <c r="LC33427" s="7" t="n">
        <v>4415</v>
      </c>
      <c r="LD33427" s="7" t="s">
        <v>15</v>
      </c>
      <c r="LE33427" s="7" t="n">
        <f t="normal" ca="1">32-LENB(INDIRECT(ADDRESS(33427,316)))</f>
        <v>0</v>
      </c>
      <c r="LF33427" s="7" t="n">
        <v>7</v>
      </c>
      <c r="LG33427" s="7" t="n">
        <v>65533</v>
      </c>
      <c r="LH33427" s="7" t="n">
        <v>2402</v>
      </c>
      <c r="LI33427" s="7" t="s">
        <v>15</v>
      </c>
      <c r="LJ33427" s="7" t="n">
        <f t="normal" ca="1">32-LENB(INDIRECT(ADDRESS(33427,321)))</f>
        <v>0</v>
      </c>
      <c r="LK33427" s="7" t="n">
        <v>7</v>
      </c>
      <c r="LL33427" s="7" t="n">
        <v>65533</v>
      </c>
      <c r="LM33427" s="7" t="n">
        <v>3422</v>
      </c>
      <c r="LN33427" s="7" t="s">
        <v>15</v>
      </c>
      <c r="LO33427" s="7" t="n">
        <f t="normal" ca="1">32-LENB(INDIRECT(ADDRESS(33427,326)))</f>
        <v>0</v>
      </c>
      <c r="LP33427" s="7" t="n">
        <v>7</v>
      </c>
      <c r="LQ33427" s="7" t="n">
        <v>65533</v>
      </c>
      <c r="LR33427" s="7" t="n">
        <v>52978</v>
      </c>
      <c r="LS33427" s="7" t="s">
        <v>15</v>
      </c>
      <c r="LT33427" s="7" t="n">
        <f t="normal" ca="1">32-LENB(INDIRECT(ADDRESS(33427,331)))</f>
        <v>0</v>
      </c>
      <c r="LU33427" s="7" t="n">
        <v>7</v>
      </c>
      <c r="LV33427" s="7" t="n">
        <v>65533</v>
      </c>
      <c r="LW33427" s="7" t="n">
        <v>7416</v>
      </c>
      <c r="LX33427" s="7" t="s">
        <v>15</v>
      </c>
      <c r="LY33427" s="7" t="n">
        <f t="normal" ca="1">32-LENB(INDIRECT(ADDRESS(33427,336)))</f>
        <v>0</v>
      </c>
      <c r="LZ33427" s="7" t="n">
        <v>7</v>
      </c>
      <c r="MA33427" s="7" t="n">
        <v>65533</v>
      </c>
      <c r="MB33427" s="7" t="n">
        <v>8449</v>
      </c>
      <c r="MC33427" s="7" t="s">
        <v>15</v>
      </c>
      <c r="MD33427" s="7" t="n">
        <f t="normal" ca="1">32-LENB(INDIRECT(ADDRESS(33427,341)))</f>
        <v>0</v>
      </c>
      <c r="ME33427" s="7" t="n">
        <v>7</v>
      </c>
      <c r="MF33427" s="7" t="n">
        <v>65533</v>
      </c>
      <c r="MG33427" s="7" t="n">
        <v>1422</v>
      </c>
      <c r="MH33427" s="7" t="s">
        <v>15</v>
      </c>
      <c r="MI33427" s="7" t="n">
        <f t="normal" ca="1">32-LENB(INDIRECT(ADDRESS(33427,346)))</f>
        <v>0</v>
      </c>
      <c r="MJ33427" s="7" t="n">
        <v>7</v>
      </c>
      <c r="MK33427" s="7" t="n">
        <v>65533</v>
      </c>
      <c r="ML33427" s="7" t="n">
        <v>10388</v>
      </c>
      <c r="MM33427" s="7" t="s">
        <v>15</v>
      </c>
      <c r="MN33427" s="7" t="n">
        <f t="normal" ca="1">32-LENB(INDIRECT(ADDRESS(33427,351)))</f>
        <v>0</v>
      </c>
      <c r="MO33427" s="7" t="n">
        <v>7</v>
      </c>
      <c r="MP33427" s="7" t="n">
        <v>65533</v>
      </c>
      <c r="MQ33427" s="7" t="n">
        <v>12366</v>
      </c>
      <c r="MR33427" s="7" t="s">
        <v>15</v>
      </c>
      <c r="MS33427" s="7" t="n">
        <f t="normal" ca="1">32-LENB(INDIRECT(ADDRESS(33427,356)))</f>
        <v>0</v>
      </c>
      <c r="MT33427" s="7" t="n">
        <v>7</v>
      </c>
      <c r="MU33427" s="7" t="n">
        <v>65533</v>
      </c>
      <c r="MV33427" s="7" t="n">
        <v>11366</v>
      </c>
      <c r="MW33427" s="7" t="s">
        <v>15</v>
      </c>
      <c r="MX33427" s="7" t="n">
        <f t="normal" ca="1">32-LENB(INDIRECT(ADDRESS(33427,361)))</f>
        <v>0</v>
      </c>
      <c r="MY33427" s="7" t="n">
        <v>7</v>
      </c>
      <c r="MZ33427" s="7" t="n">
        <v>65533</v>
      </c>
      <c r="NA33427" s="7" t="n">
        <v>11367</v>
      </c>
      <c r="NB33427" s="7" t="s">
        <v>15</v>
      </c>
      <c r="NC33427" s="7" t="n">
        <f t="normal" ca="1">32-LENB(INDIRECT(ADDRESS(33427,366)))</f>
        <v>0</v>
      </c>
      <c r="ND33427" s="7" t="n">
        <v>7</v>
      </c>
      <c r="NE33427" s="7" t="n">
        <v>65533</v>
      </c>
      <c r="NF33427" s="7" t="n">
        <v>17473</v>
      </c>
      <c r="NG33427" s="7" t="s">
        <v>15</v>
      </c>
      <c r="NH33427" s="7" t="n">
        <f t="normal" ca="1">32-LENB(INDIRECT(ADDRESS(33427,371)))</f>
        <v>0</v>
      </c>
      <c r="NI33427" s="7" t="n">
        <v>7</v>
      </c>
      <c r="NJ33427" s="7" t="n">
        <v>65533</v>
      </c>
      <c r="NK33427" s="7" t="n">
        <v>17474</v>
      </c>
      <c r="NL33427" s="7" t="s">
        <v>15</v>
      </c>
      <c r="NM33427" s="7" t="n">
        <f t="normal" ca="1">32-LENB(INDIRECT(ADDRESS(33427,376)))</f>
        <v>0</v>
      </c>
      <c r="NN33427" s="7" t="n">
        <v>7</v>
      </c>
      <c r="NO33427" s="7" t="n">
        <v>65533</v>
      </c>
      <c r="NP33427" s="7" t="n">
        <v>17475</v>
      </c>
      <c r="NQ33427" s="7" t="s">
        <v>15</v>
      </c>
      <c r="NR33427" s="7" t="n">
        <f t="normal" ca="1">32-LENB(INDIRECT(ADDRESS(33427,381)))</f>
        <v>0</v>
      </c>
      <c r="NS33427" s="7" t="n">
        <v>7</v>
      </c>
      <c r="NT33427" s="7" t="n">
        <v>65533</v>
      </c>
      <c r="NU33427" s="7" t="n">
        <v>11368</v>
      </c>
      <c r="NV33427" s="7" t="s">
        <v>15</v>
      </c>
      <c r="NW33427" s="7" t="n">
        <f t="normal" ca="1">32-LENB(INDIRECT(ADDRESS(33427,386)))</f>
        <v>0</v>
      </c>
      <c r="NX33427" s="7" t="n">
        <v>7</v>
      </c>
      <c r="NY33427" s="7" t="n">
        <v>65533</v>
      </c>
      <c r="NZ33427" s="7" t="n">
        <v>11369</v>
      </c>
      <c r="OA33427" s="7" t="s">
        <v>15</v>
      </c>
      <c r="OB33427" s="7" t="n">
        <f t="normal" ca="1">32-LENB(INDIRECT(ADDRESS(33427,391)))</f>
        <v>0</v>
      </c>
      <c r="OC33427" s="7" t="n">
        <v>7</v>
      </c>
      <c r="OD33427" s="7" t="n">
        <v>65533</v>
      </c>
      <c r="OE33427" s="7" t="n">
        <v>11370</v>
      </c>
      <c r="OF33427" s="7" t="s">
        <v>15</v>
      </c>
      <c r="OG33427" s="7" t="n">
        <f t="normal" ca="1">32-LENB(INDIRECT(ADDRESS(33427,396)))</f>
        <v>0</v>
      </c>
      <c r="OH33427" s="7" t="n">
        <v>0</v>
      </c>
      <c r="OI33427" s="7" t="n">
        <v>65533</v>
      </c>
      <c r="OJ33427" s="7" t="n">
        <v>0</v>
      </c>
      <c r="OK33427" s="7" t="s">
        <v>15</v>
      </c>
      <c r="OL33427" s="7" t="n">
        <f t="normal" ca="1">32-LENB(INDIRECT(ADDRESS(33427,401)))</f>
        <v>0</v>
      </c>
    </row>
    <row r="33428" spans="1:112">
      <c r="A33428" t="s">
        <v>4</v>
      </c>
      <c r="B33428" s="4" t="s">
        <v>5</v>
      </c>
    </row>
    <row r="33429" spans="1:112">
      <c r="A33429" t="n">
        <v>297584</v>
      </c>
      <c r="B33429" s="5" t="n">
        <v>1</v>
      </c>
    </row>
    <row r="33430" spans="1:112" s="3" customFormat="1" customHeight="0">
      <c r="A33430" s="3" t="s">
        <v>2</v>
      </c>
      <c r="B33430" s="3" t="s">
        <v>1665</v>
      </c>
    </row>
    <row r="33431" spans="1:112">
      <c r="A33431" t="s">
        <v>4</v>
      </c>
      <c r="B33431" s="4" t="s">
        <v>5</v>
      </c>
      <c r="C33431" s="4" t="s">
        <v>7</v>
      </c>
      <c r="D33431" s="4" t="s">
        <v>7</v>
      </c>
      <c r="E33431" s="4" t="s">
        <v>14</v>
      </c>
      <c r="F33431" s="4" t="s">
        <v>9</v>
      </c>
      <c r="G33431" s="4" t="s">
        <v>1636</v>
      </c>
      <c r="H33431" s="4" t="s">
        <v>7</v>
      </c>
      <c r="I33431" s="4" t="s">
        <v>7</v>
      </c>
      <c r="J33431" s="4" t="s">
        <v>14</v>
      </c>
      <c r="K33431" s="4" t="s">
        <v>9</v>
      </c>
      <c r="L33431" s="4" t="s">
        <v>1636</v>
      </c>
      <c r="M33431" s="4" t="s">
        <v>7</v>
      </c>
      <c r="N33431" s="4" t="s">
        <v>7</v>
      </c>
      <c r="O33431" s="4" t="s">
        <v>14</v>
      </c>
      <c r="P33431" s="4" t="s">
        <v>9</v>
      </c>
      <c r="Q33431" s="4" t="s">
        <v>1636</v>
      </c>
      <c r="R33431" s="4" t="s">
        <v>7</v>
      </c>
      <c r="S33431" s="4" t="s">
        <v>7</v>
      </c>
      <c r="T33431" s="4" t="s">
        <v>14</v>
      </c>
      <c r="U33431" s="4" t="s">
        <v>9</v>
      </c>
      <c r="V33431" s="4" t="s">
        <v>1636</v>
      </c>
    </row>
    <row r="33432" spans="1:112">
      <c r="A33432" t="n">
        <v>297600</v>
      </c>
      <c r="B33432" s="109" t="n">
        <v>257</v>
      </c>
      <c r="C33432" s="7" t="n">
        <v>2</v>
      </c>
      <c r="D33432" s="7" t="n">
        <v>65533</v>
      </c>
      <c r="E33432" s="7" t="n">
        <v>0</v>
      </c>
      <c r="F33432" s="7" t="s">
        <v>1331</v>
      </c>
      <c r="G33432" s="7" t="n">
        <f t="normal" ca="1">32-LENB(INDIRECT(ADDRESS(33432,6)))</f>
        <v>0</v>
      </c>
      <c r="H33432" s="7" t="n">
        <v>4</v>
      </c>
      <c r="I33432" s="7" t="n">
        <v>65533</v>
      </c>
      <c r="J33432" s="7" t="n">
        <v>4537</v>
      </c>
      <c r="K33432" s="7" t="s">
        <v>15</v>
      </c>
      <c r="L33432" s="7" t="n">
        <f t="normal" ca="1">32-LENB(INDIRECT(ADDRESS(33432,11)))</f>
        <v>0</v>
      </c>
      <c r="M33432" s="7" t="n">
        <v>4</v>
      </c>
      <c r="N33432" s="7" t="n">
        <v>65533</v>
      </c>
      <c r="O33432" s="7" t="n">
        <v>12105</v>
      </c>
      <c r="P33432" s="7" t="s">
        <v>15</v>
      </c>
      <c r="Q33432" s="7" t="n">
        <f t="normal" ca="1">32-LENB(INDIRECT(ADDRESS(33432,16)))</f>
        <v>0</v>
      </c>
      <c r="R33432" s="7" t="n">
        <v>0</v>
      </c>
      <c r="S33432" s="7" t="n">
        <v>65533</v>
      </c>
      <c r="T33432" s="7" t="n">
        <v>0</v>
      </c>
      <c r="U33432" s="7" t="s">
        <v>15</v>
      </c>
      <c r="V33432" s="7" t="n">
        <f t="normal" ca="1">32-LENB(INDIRECT(ADDRESS(33432,21)))</f>
        <v>0</v>
      </c>
    </row>
    <row r="33433" spans="1:112">
      <c r="A33433" t="s">
        <v>4</v>
      </c>
      <c r="B33433" s="4" t="s">
        <v>5</v>
      </c>
    </row>
    <row r="33434" spans="1:112">
      <c r="A33434" t="n">
        <v>297760</v>
      </c>
      <c r="B33434" s="5" t="n">
        <v>1</v>
      </c>
    </row>
    <row r="33435" spans="1:112" s="3" customFormat="1" customHeight="0">
      <c r="A33435" s="3" t="s">
        <v>2</v>
      </c>
      <c r="B33435" s="3" t="s">
        <v>1666</v>
      </c>
    </row>
    <row r="33436" spans="1:112">
      <c r="A33436" t="s">
        <v>4</v>
      </c>
      <c r="B33436" s="4" t="s">
        <v>5</v>
      </c>
      <c r="C33436" s="4" t="s">
        <v>7</v>
      </c>
      <c r="D33436" s="4" t="s">
        <v>7</v>
      </c>
      <c r="E33436" s="4" t="s">
        <v>14</v>
      </c>
      <c r="F33436" s="4" t="s">
        <v>9</v>
      </c>
      <c r="G33436" s="4" t="s">
        <v>1636</v>
      </c>
      <c r="H33436" s="4" t="s">
        <v>7</v>
      </c>
      <c r="I33436" s="4" t="s">
        <v>7</v>
      </c>
      <c r="J33436" s="4" t="s">
        <v>14</v>
      </c>
      <c r="K33436" s="4" t="s">
        <v>9</v>
      </c>
      <c r="L33436" s="4" t="s">
        <v>1636</v>
      </c>
      <c r="M33436" s="4" t="s">
        <v>7</v>
      </c>
      <c r="N33436" s="4" t="s">
        <v>7</v>
      </c>
      <c r="O33436" s="4" t="s">
        <v>14</v>
      </c>
      <c r="P33436" s="4" t="s">
        <v>9</v>
      </c>
      <c r="Q33436" s="4" t="s">
        <v>1636</v>
      </c>
      <c r="R33436" s="4" t="s">
        <v>7</v>
      </c>
      <c r="S33436" s="4" t="s">
        <v>7</v>
      </c>
      <c r="T33436" s="4" t="s">
        <v>14</v>
      </c>
      <c r="U33436" s="4" t="s">
        <v>9</v>
      </c>
      <c r="V33436" s="4" t="s">
        <v>1636</v>
      </c>
      <c r="W33436" s="4" t="s">
        <v>7</v>
      </c>
      <c r="X33436" s="4" t="s">
        <v>7</v>
      </c>
      <c r="Y33436" s="4" t="s">
        <v>14</v>
      </c>
      <c r="Z33436" s="4" t="s">
        <v>9</v>
      </c>
      <c r="AA33436" s="4" t="s">
        <v>1636</v>
      </c>
      <c r="AB33436" s="4" t="s">
        <v>7</v>
      </c>
      <c r="AC33436" s="4" t="s">
        <v>7</v>
      </c>
      <c r="AD33436" s="4" t="s">
        <v>14</v>
      </c>
      <c r="AE33436" s="4" t="s">
        <v>9</v>
      </c>
      <c r="AF33436" s="4" t="s">
        <v>1636</v>
      </c>
      <c r="AG33436" s="4" t="s">
        <v>7</v>
      </c>
      <c r="AH33436" s="4" t="s">
        <v>7</v>
      </c>
      <c r="AI33436" s="4" t="s">
        <v>14</v>
      </c>
      <c r="AJ33436" s="4" t="s">
        <v>9</v>
      </c>
      <c r="AK33436" s="4" t="s">
        <v>1636</v>
      </c>
      <c r="AL33436" s="4" t="s">
        <v>7</v>
      </c>
      <c r="AM33436" s="4" t="s">
        <v>7</v>
      </c>
      <c r="AN33436" s="4" t="s">
        <v>14</v>
      </c>
      <c r="AO33436" s="4" t="s">
        <v>9</v>
      </c>
      <c r="AP33436" s="4" t="s">
        <v>1636</v>
      </c>
      <c r="AQ33436" s="4" t="s">
        <v>7</v>
      </c>
      <c r="AR33436" s="4" t="s">
        <v>7</v>
      </c>
      <c r="AS33436" s="4" t="s">
        <v>14</v>
      </c>
      <c r="AT33436" s="4" t="s">
        <v>9</v>
      </c>
      <c r="AU33436" s="4" t="s">
        <v>1636</v>
      </c>
      <c r="AV33436" s="4" t="s">
        <v>7</v>
      </c>
      <c r="AW33436" s="4" t="s">
        <v>7</v>
      </c>
      <c r="AX33436" s="4" t="s">
        <v>14</v>
      </c>
      <c r="AY33436" s="4" t="s">
        <v>9</v>
      </c>
      <c r="AZ33436" s="4" t="s">
        <v>1636</v>
      </c>
      <c r="BA33436" s="4" t="s">
        <v>7</v>
      </c>
      <c r="BB33436" s="4" t="s">
        <v>7</v>
      </c>
      <c r="BC33436" s="4" t="s">
        <v>14</v>
      </c>
      <c r="BD33436" s="4" t="s">
        <v>9</v>
      </c>
      <c r="BE33436" s="4" t="s">
        <v>1636</v>
      </c>
      <c r="BF33436" s="4" t="s">
        <v>7</v>
      </c>
      <c r="BG33436" s="4" t="s">
        <v>7</v>
      </c>
      <c r="BH33436" s="4" t="s">
        <v>14</v>
      </c>
      <c r="BI33436" s="4" t="s">
        <v>9</v>
      </c>
      <c r="BJ33436" s="4" t="s">
        <v>1636</v>
      </c>
      <c r="BK33436" s="4" t="s">
        <v>7</v>
      </c>
      <c r="BL33436" s="4" t="s">
        <v>7</v>
      </c>
      <c r="BM33436" s="4" t="s">
        <v>14</v>
      </c>
      <c r="BN33436" s="4" t="s">
        <v>9</v>
      </c>
      <c r="BO33436" s="4" t="s">
        <v>1636</v>
      </c>
      <c r="BP33436" s="4" t="s">
        <v>7</v>
      </c>
      <c r="BQ33436" s="4" t="s">
        <v>7</v>
      </c>
      <c r="BR33436" s="4" t="s">
        <v>14</v>
      </c>
      <c r="BS33436" s="4" t="s">
        <v>9</v>
      </c>
      <c r="BT33436" s="4" t="s">
        <v>1636</v>
      </c>
      <c r="BU33436" s="4" t="s">
        <v>7</v>
      </c>
      <c r="BV33436" s="4" t="s">
        <v>7</v>
      </c>
      <c r="BW33436" s="4" t="s">
        <v>14</v>
      </c>
      <c r="BX33436" s="4" t="s">
        <v>9</v>
      </c>
      <c r="BY33436" s="4" t="s">
        <v>1636</v>
      </c>
      <c r="BZ33436" s="4" t="s">
        <v>7</v>
      </c>
      <c r="CA33436" s="4" t="s">
        <v>7</v>
      </c>
      <c r="CB33436" s="4" t="s">
        <v>14</v>
      </c>
      <c r="CC33436" s="4" t="s">
        <v>9</v>
      </c>
      <c r="CD33436" s="4" t="s">
        <v>1636</v>
      </c>
      <c r="CE33436" s="4" t="s">
        <v>7</v>
      </c>
      <c r="CF33436" s="4" t="s">
        <v>7</v>
      </c>
      <c r="CG33436" s="4" t="s">
        <v>14</v>
      </c>
      <c r="CH33436" s="4" t="s">
        <v>9</v>
      </c>
      <c r="CI33436" s="4" t="s">
        <v>1636</v>
      </c>
      <c r="CJ33436" s="4" t="s">
        <v>7</v>
      </c>
      <c r="CK33436" s="4" t="s">
        <v>7</v>
      </c>
      <c r="CL33436" s="4" t="s">
        <v>14</v>
      </c>
      <c r="CM33436" s="4" t="s">
        <v>9</v>
      </c>
      <c r="CN33436" s="4" t="s">
        <v>1636</v>
      </c>
      <c r="CO33436" s="4" t="s">
        <v>7</v>
      </c>
      <c r="CP33436" s="4" t="s">
        <v>7</v>
      </c>
      <c r="CQ33436" s="4" t="s">
        <v>14</v>
      </c>
      <c r="CR33436" s="4" t="s">
        <v>9</v>
      </c>
      <c r="CS33436" s="4" t="s">
        <v>1636</v>
      </c>
      <c r="CT33436" s="4" t="s">
        <v>7</v>
      </c>
      <c r="CU33436" s="4" t="s">
        <v>7</v>
      </c>
      <c r="CV33436" s="4" t="s">
        <v>14</v>
      </c>
      <c r="CW33436" s="4" t="s">
        <v>9</v>
      </c>
      <c r="CX33436" s="4" t="s">
        <v>1636</v>
      </c>
      <c r="CY33436" s="4" t="s">
        <v>7</v>
      </c>
      <c r="CZ33436" s="4" t="s">
        <v>7</v>
      </c>
      <c r="DA33436" s="4" t="s">
        <v>14</v>
      </c>
      <c r="DB33436" s="4" t="s">
        <v>9</v>
      </c>
      <c r="DC33436" s="4" t="s">
        <v>1636</v>
      </c>
      <c r="DD33436" s="4" t="s">
        <v>7</v>
      </c>
      <c r="DE33436" s="4" t="s">
        <v>7</v>
      </c>
      <c r="DF33436" s="4" t="s">
        <v>14</v>
      </c>
      <c r="DG33436" s="4" t="s">
        <v>9</v>
      </c>
      <c r="DH33436" s="4" t="s">
        <v>1636</v>
      </c>
      <c r="DI33436" s="4" t="s">
        <v>7</v>
      </c>
      <c r="DJ33436" s="4" t="s">
        <v>7</v>
      </c>
      <c r="DK33436" s="4" t="s">
        <v>14</v>
      </c>
      <c r="DL33436" s="4" t="s">
        <v>9</v>
      </c>
      <c r="DM33436" s="4" t="s">
        <v>1636</v>
      </c>
      <c r="DN33436" s="4" t="s">
        <v>7</v>
      </c>
      <c r="DO33436" s="4" t="s">
        <v>7</v>
      </c>
      <c r="DP33436" s="4" t="s">
        <v>14</v>
      </c>
      <c r="DQ33436" s="4" t="s">
        <v>9</v>
      </c>
      <c r="DR33436" s="4" t="s">
        <v>1636</v>
      </c>
      <c r="DS33436" s="4" t="s">
        <v>7</v>
      </c>
      <c r="DT33436" s="4" t="s">
        <v>7</v>
      </c>
      <c r="DU33436" s="4" t="s">
        <v>14</v>
      </c>
      <c r="DV33436" s="4" t="s">
        <v>9</v>
      </c>
      <c r="DW33436" s="4" t="s">
        <v>1636</v>
      </c>
      <c r="DX33436" s="4" t="s">
        <v>7</v>
      </c>
      <c r="DY33436" s="4" t="s">
        <v>7</v>
      </c>
      <c r="DZ33436" s="4" t="s">
        <v>14</v>
      </c>
      <c r="EA33436" s="4" t="s">
        <v>9</v>
      </c>
      <c r="EB33436" s="4" t="s">
        <v>1636</v>
      </c>
      <c r="EC33436" s="4" t="s">
        <v>7</v>
      </c>
      <c r="ED33436" s="4" t="s">
        <v>7</v>
      </c>
      <c r="EE33436" s="4" t="s">
        <v>14</v>
      </c>
      <c r="EF33436" s="4" t="s">
        <v>9</v>
      </c>
      <c r="EG33436" s="4" t="s">
        <v>1636</v>
      </c>
      <c r="EH33436" s="4" t="s">
        <v>7</v>
      </c>
      <c r="EI33436" s="4" t="s">
        <v>7</v>
      </c>
      <c r="EJ33436" s="4" t="s">
        <v>14</v>
      </c>
      <c r="EK33436" s="4" t="s">
        <v>9</v>
      </c>
      <c r="EL33436" s="4" t="s">
        <v>1636</v>
      </c>
      <c r="EM33436" s="4" t="s">
        <v>7</v>
      </c>
      <c r="EN33436" s="4" t="s">
        <v>7</v>
      </c>
      <c r="EO33436" s="4" t="s">
        <v>14</v>
      </c>
      <c r="EP33436" s="4" t="s">
        <v>9</v>
      </c>
      <c r="EQ33436" s="4" t="s">
        <v>1636</v>
      </c>
      <c r="ER33436" s="4" t="s">
        <v>7</v>
      </c>
      <c r="ES33436" s="4" t="s">
        <v>7</v>
      </c>
      <c r="ET33436" s="4" t="s">
        <v>14</v>
      </c>
      <c r="EU33436" s="4" t="s">
        <v>9</v>
      </c>
      <c r="EV33436" s="4" t="s">
        <v>1636</v>
      </c>
      <c r="EW33436" s="4" t="s">
        <v>7</v>
      </c>
      <c r="EX33436" s="4" t="s">
        <v>7</v>
      </c>
      <c r="EY33436" s="4" t="s">
        <v>14</v>
      </c>
      <c r="EZ33436" s="4" t="s">
        <v>9</v>
      </c>
      <c r="FA33436" s="4" t="s">
        <v>1636</v>
      </c>
      <c r="FB33436" s="4" t="s">
        <v>7</v>
      </c>
      <c r="FC33436" s="4" t="s">
        <v>7</v>
      </c>
      <c r="FD33436" s="4" t="s">
        <v>14</v>
      </c>
      <c r="FE33436" s="4" t="s">
        <v>9</v>
      </c>
      <c r="FF33436" s="4" t="s">
        <v>1636</v>
      </c>
      <c r="FG33436" s="4" t="s">
        <v>7</v>
      </c>
      <c r="FH33436" s="4" t="s">
        <v>7</v>
      </c>
      <c r="FI33436" s="4" t="s">
        <v>14</v>
      </c>
      <c r="FJ33436" s="4" t="s">
        <v>9</v>
      </c>
      <c r="FK33436" s="4" t="s">
        <v>1636</v>
      </c>
      <c r="FL33436" s="4" t="s">
        <v>7</v>
      </c>
      <c r="FM33436" s="4" t="s">
        <v>7</v>
      </c>
      <c r="FN33436" s="4" t="s">
        <v>14</v>
      </c>
      <c r="FO33436" s="4" t="s">
        <v>9</v>
      </c>
      <c r="FP33436" s="4" t="s">
        <v>1636</v>
      </c>
      <c r="FQ33436" s="4" t="s">
        <v>7</v>
      </c>
      <c r="FR33436" s="4" t="s">
        <v>7</v>
      </c>
      <c r="FS33436" s="4" t="s">
        <v>14</v>
      </c>
      <c r="FT33436" s="4" t="s">
        <v>9</v>
      </c>
      <c r="FU33436" s="4" t="s">
        <v>1636</v>
      </c>
      <c r="FV33436" s="4" t="s">
        <v>7</v>
      </c>
      <c r="FW33436" s="4" t="s">
        <v>7</v>
      </c>
      <c r="FX33436" s="4" t="s">
        <v>14</v>
      </c>
      <c r="FY33436" s="4" t="s">
        <v>9</v>
      </c>
      <c r="FZ33436" s="4" t="s">
        <v>1636</v>
      </c>
      <c r="GA33436" s="4" t="s">
        <v>7</v>
      </c>
      <c r="GB33436" s="4" t="s">
        <v>7</v>
      </c>
      <c r="GC33436" s="4" t="s">
        <v>14</v>
      </c>
      <c r="GD33436" s="4" t="s">
        <v>9</v>
      </c>
      <c r="GE33436" s="4" t="s">
        <v>1636</v>
      </c>
      <c r="GF33436" s="4" t="s">
        <v>7</v>
      </c>
      <c r="GG33436" s="4" t="s">
        <v>7</v>
      </c>
      <c r="GH33436" s="4" t="s">
        <v>14</v>
      </c>
      <c r="GI33436" s="4" t="s">
        <v>9</v>
      </c>
      <c r="GJ33436" s="4" t="s">
        <v>1636</v>
      </c>
    </row>
    <row r="33437" spans="1:112">
      <c r="A33437" t="n">
        <v>297776</v>
      </c>
      <c r="B33437" s="109" t="n">
        <v>257</v>
      </c>
      <c r="C33437" s="7" t="n">
        <v>3</v>
      </c>
      <c r="D33437" s="7" t="n">
        <v>65533</v>
      </c>
      <c r="E33437" s="7" t="n">
        <v>0</v>
      </c>
      <c r="F33437" s="7" t="s">
        <v>1369</v>
      </c>
      <c r="G33437" s="7" t="n">
        <f t="normal" ca="1">32-LENB(INDIRECT(ADDRESS(33437,6)))</f>
        <v>0</v>
      </c>
      <c r="H33437" s="7" t="n">
        <v>2</v>
      </c>
      <c r="I33437" s="7" t="n">
        <v>65533</v>
      </c>
      <c r="J33437" s="7" t="n">
        <v>0</v>
      </c>
      <c r="K33437" s="7" t="s">
        <v>1331</v>
      </c>
      <c r="L33437" s="7" t="n">
        <f t="normal" ca="1">32-LENB(INDIRECT(ADDRESS(33437,11)))</f>
        <v>0</v>
      </c>
      <c r="M33437" s="7" t="n">
        <v>4</v>
      </c>
      <c r="N33437" s="7" t="n">
        <v>65533</v>
      </c>
      <c r="O33437" s="7" t="n">
        <v>8203</v>
      </c>
      <c r="P33437" s="7" t="s">
        <v>15</v>
      </c>
      <c r="Q33437" s="7" t="n">
        <f t="normal" ca="1">32-LENB(INDIRECT(ADDRESS(33437,16)))</f>
        <v>0</v>
      </c>
      <c r="R33437" s="7" t="n">
        <v>4</v>
      </c>
      <c r="S33437" s="7" t="n">
        <v>65533</v>
      </c>
      <c r="T33437" s="7" t="n">
        <v>8121</v>
      </c>
      <c r="U33437" s="7" t="s">
        <v>15</v>
      </c>
      <c r="V33437" s="7" t="n">
        <f t="normal" ca="1">32-LENB(INDIRECT(ADDRESS(33437,21)))</f>
        <v>0</v>
      </c>
      <c r="W33437" s="7" t="n">
        <v>7</v>
      </c>
      <c r="X33437" s="7" t="n">
        <v>65533</v>
      </c>
      <c r="Y33437" s="7" t="n">
        <v>11376</v>
      </c>
      <c r="Z33437" s="7" t="s">
        <v>15</v>
      </c>
      <c r="AA33437" s="7" t="n">
        <f t="normal" ca="1">32-LENB(INDIRECT(ADDRESS(33437,26)))</f>
        <v>0</v>
      </c>
      <c r="AB33437" s="7" t="n">
        <v>7</v>
      </c>
      <c r="AC33437" s="7" t="n">
        <v>65533</v>
      </c>
      <c r="AD33437" s="7" t="n">
        <v>25318</v>
      </c>
      <c r="AE33437" s="7" t="s">
        <v>15</v>
      </c>
      <c r="AF33437" s="7" t="n">
        <f t="normal" ca="1">32-LENB(INDIRECT(ADDRESS(33437,31)))</f>
        <v>0</v>
      </c>
      <c r="AG33437" s="7" t="n">
        <v>7</v>
      </c>
      <c r="AH33437" s="7" t="n">
        <v>65533</v>
      </c>
      <c r="AI33437" s="7" t="n">
        <v>12367</v>
      </c>
      <c r="AJ33437" s="7" t="s">
        <v>15</v>
      </c>
      <c r="AK33437" s="7" t="n">
        <f t="normal" ca="1">32-LENB(INDIRECT(ADDRESS(33437,36)))</f>
        <v>0</v>
      </c>
      <c r="AL33437" s="7" t="n">
        <v>7</v>
      </c>
      <c r="AM33437" s="7" t="n">
        <v>65533</v>
      </c>
      <c r="AN33437" s="7" t="n">
        <v>53001</v>
      </c>
      <c r="AO33437" s="7" t="s">
        <v>15</v>
      </c>
      <c r="AP33437" s="7" t="n">
        <f t="normal" ca="1">32-LENB(INDIRECT(ADDRESS(33437,41)))</f>
        <v>0</v>
      </c>
      <c r="AQ33437" s="7" t="n">
        <v>7</v>
      </c>
      <c r="AR33437" s="7" t="n">
        <v>65533</v>
      </c>
      <c r="AS33437" s="7" t="n">
        <v>53002</v>
      </c>
      <c r="AT33437" s="7" t="s">
        <v>15</v>
      </c>
      <c r="AU33437" s="7" t="n">
        <f t="normal" ca="1">32-LENB(INDIRECT(ADDRESS(33437,46)))</f>
        <v>0</v>
      </c>
      <c r="AV33437" s="7" t="n">
        <v>7</v>
      </c>
      <c r="AW33437" s="7" t="n">
        <v>65533</v>
      </c>
      <c r="AX33437" s="7" t="n">
        <v>53003</v>
      </c>
      <c r="AY33437" s="7" t="s">
        <v>15</v>
      </c>
      <c r="AZ33437" s="7" t="n">
        <f t="normal" ca="1">32-LENB(INDIRECT(ADDRESS(33437,51)))</f>
        <v>0</v>
      </c>
      <c r="BA33437" s="7" t="n">
        <v>7</v>
      </c>
      <c r="BB33437" s="7" t="n">
        <v>65533</v>
      </c>
      <c r="BC33437" s="7" t="n">
        <v>16419</v>
      </c>
      <c r="BD33437" s="7" t="s">
        <v>15</v>
      </c>
      <c r="BE33437" s="7" t="n">
        <f t="normal" ca="1">32-LENB(INDIRECT(ADDRESS(33437,56)))</f>
        <v>0</v>
      </c>
      <c r="BF33437" s="7" t="n">
        <v>7</v>
      </c>
      <c r="BG33437" s="7" t="n">
        <v>65533</v>
      </c>
      <c r="BH33437" s="7" t="n">
        <v>16420</v>
      </c>
      <c r="BI33437" s="7" t="s">
        <v>15</v>
      </c>
      <c r="BJ33437" s="7" t="n">
        <f t="normal" ca="1">32-LENB(INDIRECT(ADDRESS(33437,61)))</f>
        <v>0</v>
      </c>
      <c r="BK33437" s="7" t="n">
        <v>7</v>
      </c>
      <c r="BL33437" s="7" t="n">
        <v>65533</v>
      </c>
      <c r="BM33437" s="7" t="n">
        <v>16421</v>
      </c>
      <c r="BN33437" s="7" t="s">
        <v>15</v>
      </c>
      <c r="BO33437" s="7" t="n">
        <f t="normal" ca="1">32-LENB(INDIRECT(ADDRESS(33437,66)))</f>
        <v>0</v>
      </c>
      <c r="BP33437" s="7" t="n">
        <v>7</v>
      </c>
      <c r="BQ33437" s="7" t="n">
        <v>65533</v>
      </c>
      <c r="BR33437" s="7" t="n">
        <v>53004</v>
      </c>
      <c r="BS33437" s="7" t="s">
        <v>15</v>
      </c>
      <c r="BT33437" s="7" t="n">
        <f t="normal" ca="1">32-LENB(INDIRECT(ADDRESS(33437,71)))</f>
        <v>0</v>
      </c>
      <c r="BU33437" s="7" t="n">
        <v>7</v>
      </c>
      <c r="BV33437" s="7" t="n">
        <v>65533</v>
      </c>
      <c r="BW33437" s="7" t="n">
        <v>53005</v>
      </c>
      <c r="BX33437" s="7" t="s">
        <v>15</v>
      </c>
      <c r="BY33437" s="7" t="n">
        <f t="normal" ca="1">32-LENB(INDIRECT(ADDRESS(33437,76)))</f>
        <v>0</v>
      </c>
      <c r="BZ33437" s="7" t="n">
        <v>7</v>
      </c>
      <c r="CA33437" s="7" t="n">
        <v>65533</v>
      </c>
      <c r="CB33437" s="7" t="n">
        <v>1433</v>
      </c>
      <c r="CC33437" s="7" t="s">
        <v>15</v>
      </c>
      <c r="CD33437" s="7" t="n">
        <f t="normal" ca="1">32-LENB(INDIRECT(ADDRESS(33437,81)))</f>
        <v>0</v>
      </c>
      <c r="CE33437" s="7" t="n">
        <v>7</v>
      </c>
      <c r="CF33437" s="7" t="n">
        <v>65533</v>
      </c>
      <c r="CG33437" s="7" t="n">
        <v>6438</v>
      </c>
      <c r="CH33437" s="7" t="s">
        <v>15</v>
      </c>
      <c r="CI33437" s="7" t="n">
        <f t="normal" ca="1">32-LENB(INDIRECT(ADDRESS(33437,86)))</f>
        <v>0</v>
      </c>
      <c r="CJ33437" s="7" t="n">
        <v>7</v>
      </c>
      <c r="CK33437" s="7" t="n">
        <v>65533</v>
      </c>
      <c r="CL33437" s="7" t="n">
        <v>8459</v>
      </c>
      <c r="CM33437" s="7" t="s">
        <v>15</v>
      </c>
      <c r="CN33437" s="7" t="n">
        <f t="normal" ca="1">32-LENB(INDIRECT(ADDRESS(33437,91)))</f>
        <v>0</v>
      </c>
      <c r="CO33437" s="7" t="n">
        <v>7</v>
      </c>
      <c r="CP33437" s="7" t="n">
        <v>65533</v>
      </c>
      <c r="CQ33437" s="7" t="n">
        <v>7431</v>
      </c>
      <c r="CR33437" s="7" t="s">
        <v>15</v>
      </c>
      <c r="CS33437" s="7" t="n">
        <f t="normal" ca="1">32-LENB(INDIRECT(ADDRESS(33437,96)))</f>
        <v>0</v>
      </c>
      <c r="CT33437" s="7" t="n">
        <v>7</v>
      </c>
      <c r="CU33437" s="7" t="n">
        <v>65533</v>
      </c>
      <c r="CV33437" s="7" t="n">
        <v>53006</v>
      </c>
      <c r="CW33437" s="7" t="s">
        <v>15</v>
      </c>
      <c r="CX33437" s="7" t="n">
        <f t="normal" ca="1">32-LENB(INDIRECT(ADDRESS(33437,101)))</f>
        <v>0</v>
      </c>
      <c r="CY33437" s="7" t="n">
        <v>7</v>
      </c>
      <c r="CZ33437" s="7" t="n">
        <v>65533</v>
      </c>
      <c r="DA33437" s="7" t="n">
        <v>16422</v>
      </c>
      <c r="DB33437" s="7" t="s">
        <v>15</v>
      </c>
      <c r="DC33437" s="7" t="n">
        <f t="normal" ca="1">32-LENB(INDIRECT(ADDRESS(33437,106)))</f>
        <v>0</v>
      </c>
      <c r="DD33437" s="7" t="n">
        <v>7</v>
      </c>
      <c r="DE33437" s="7" t="n">
        <v>65533</v>
      </c>
      <c r="DF33437" s="7" t="n">
        <v>12368</v>
      </c>
      <c r="DG33437" s="7" t="s">
        <v>15</v>
      </c>
      <c r="DH33437" s="7" t="n">
        <f t="normal" ca="1">32-LENB(INDIRECT(ADDRESS(33437,111)))</f>
        <v>0</v>
      </c>
      <c r="DI33437" s="7" t="n">
        <v>7</v>
      </c>
      <c r="DJ33437" s="7" t="n">
        <v>65533</v>
      </c>
      <c r="DK33437" s="7" t="n">
        <v>11377</v>
      </c>
      <c r="DL33437" s="7" t="s">
        <v>15</v>
      </c>
      <c r="DM33437" s="7" t="n">
        <f t="normal" ca="1">32-LENB(INDIRECT(ADDRESS(33437,116)))</f>
        <v>0</v>
      </c>
      <c r="DN33437" s="7" t="n">
        <v>4</v>
      </c>
      <c r="DO33437" s="7" t="n">
        <v>65533</v>
      </c>
      <c r="DP33437" s="7" t="n">
        <v>8203</v>
      </c>
      <c r="DQ33437" s="7" t="s">
        <v>15</v>
      </c>
      <c r="DR33437" s="7" t="n">
        <f t="normal" ca="1">32-LENB(INDIRECT(ADDRESS(33437,121)))</f>
        <v>0</v>
      </c>
      <c r="DS33437" s="7" t="n">
        <v>4</v>
      </c>
      <c r="DT33437" s="7" t="n">
        <v>65533</v>
      </c>
      <c r="DU33437" s="7" t="n">
        <v>8121</v>
      </c>
      <c r="DV33437" s="7" t="s">
        <v>15</v>
      </c>
      <c r="DW33437" s="7" t="n">
        <f t="normal" ca="1">32-LENB(INDIRECT(ADDRESS(33437,126)))</f>
        <v>0</v>
      </c>
      <c r="DX33437" s="7" t="n">
        <v>7</v>
      </c>
      <c r="DY33437" s="7" t="n">
        <v>65533</v>
      </c>
      <c r="DZ33437" s="7" t="n">
        <v>23355</v>
      </c>
      <c r="EA33437" s="7" t="s">
        <v>15</v>
      </c>
      <c r="EB33437" s="7" t="n">
        <f t="normal" ca="1">32-LENB(INDIRECT(ADDRESS(33437,131)))</f>
        <v>0</v>
      </c>
      <c r="EC33437" s="7" t="n">
        <v>7</v>
      </c>
      <c r="ED33437" s="7" t="n">
        <v>65533</v>
      </c>
      <c r="EE33437" s="7" t="n">
        <v>53007</v>
      </c>
      <c r="EF33437" s="7" t="s">
        <v>15</v>
      </c>
      <c r="EG33437" s="7" t="n">
        <f t="normal" ca="1">32-LENB(INDIRECT(ADDRESS(33437,136)))</f>
        <v>0</v>
      </c>
      <c r="EH33437" s="7" t="n">
        <v>7</v>
      </c>
      <c r="EI33437" s="7" t="n">
        <v>65533</v>
      </c>
      <c r="EJ33437" s="7" t="n">
        <v>3433</v>
      </c>
      <c r="EK33437" s="7" t="s">
        <v>15</v>
      </c>
      <c r="EL33437" s="7" t="n">
        <f t="normal" ca="1">32-LENB(INDIRECT(ADDRESS(33437,141)))</f>
        <v>0</v>
      </c>
      <c r="EM33437" s="7" t="n">
        <v>7</v>
      </c>
      <c r="EN33437" s="7" t="n">
        <v>65533</v>
      </c>
      <c r="EO33437" s="7" t="n">
        <v>18503</v>
      </c>
      <c r="EP33437" s="7" t="s">
        <v>15</v>
      </c>
      <c r="EQ33437" s="7" t="n">
        <f t="normal" ca="1">32-LENB(INDIRECT(ADDRESS(33437,146)))</f>
        <v>0</v>
      </c>
      <c r="ER33437" s="7" t="n">
        <v>7</v>
      </c>
      <c r="ES33437" s="7" t="n">
        <v>65533</v>
      </c>
      <c r="ET33437" s="7" t="n">
        <v>10402</v>
      </c>
      <c r="EU33437" s="7" t="s">
        <v>15</v>
      </c>
      <c r="EV33437" s="7" t="n">
        <f t="normal" ca="1">32-LENB(INDIRECT(ADDRESS(33437,151)))</f>
        <v>0</v>
      </c>
      <c r="EW33437" s="7" t="n">
        <v>7</v>
      </c>
      <c r="EX33437" s="7" t="n">
        <v>65533</v>
      </c>
      <c r="EY33437" s="7" t="n">
        <v>53008</v>
      </c>
      <c r="EZ33437" s="7" t="s">
        <v>15</v>
      </c>
      <c r="FA33437" s="7" t="n">
        <f t="normal" ca="1">32-LENB(INDIRECT(ADDRESS(33437,156)))</f>
        <v>0</v>
      </c>
      <c r="FB33437" s="7" t="n">
        <v>7</v>
      </c>
      <c r="FC33437" s="7" t="n">
        <v>65533</v>
      </c>
      <c r="FD33437" s="7" t="n">
        <v>16423</v>
      </c>
      <c r="FE33437" s="7" t="s">
        <v>15</v>
      </c>
      <c r="FF33437" s="7" t="n">
        <f t="normal" ca="1">32-LENB(INDIRECT(ADDRESS(33437,161)))</f>
        <v>0</v>
      </c>
      <c r="FG33437" s="7" t="n">
        <v>7</v>
      </c>
      <c r="FH33437" s="7" t="n">
        <v>65533</v>
      </c>
      <c r="FI33437" s="7" t="n">
        <v>2410</v>
      </c>
      <c r="FJ33437" s="7" t="s">
        <v>15</v>
      </c>
      <c r="FK33437" s="7" t="n">
        <f t="normal" ca="1">32-LENB(INDIRECT(ADDRESS(33437,166)))</f>
        <v>0</v>
      </c>
      <c r="FL33437" s="7" t="n">
        <v>7</v>
      </c>
      <c r="FM33437" s="7" t="n">
        <v>65533</v>
      </c>
      <c r="FN33437" s="7" t="n">
        <v>9383</v>
      </c>
      <c r="FO33437" s="7" t="s">
        <v>15</v>
      </c>
      <c r="FP33437" s="7" t="n">
        <f t="normal" ca="1">32-LENB(INDIRECT(ADDRESS(33437,171)))</f>
        <v>0</v>
      </c>
      <c r="FQ33437" s="7" t="n">
        <v>7</v>
      </c>
      <c r="FR33437" s="7" t="n">
        <v>65533</v>
      </c>
      <c r="FS33437" s="7" t="n">
        <v>4426</v>
      </c>
      <c r="FT33437" s="7" t="s">
        <v>15</v>
      </c>
      <c r="FU33437" s="7" t="n">
        <f t="normal" ca="1">32-LENB(INDIRECT(ADDRESS(33437,176)))</f>
        <v>0</v>
      </c>
      <c r="FV33437" s="7" t="n">
        <v>7</v>
      </c>
      <c r="FW33437" s="7" t="n">
        <v>65533</v>
      </c>
      <c r="FX33437" s="7" t="n">
        <v>4427</v>
      </c>
      <c r="FY33437" s="7" t="s">
        <v>15</v>
      </c>
      <c r="FZ33437" s="7" t="n">
        <f t="normal" ca="1">32-LENB(INDIRECT(ADDRESS(33437,181)))</f>
        <v>0</v>
      </c>
      <c r="GA33437" s="7" t="n">
        <v>7</v>
      </c>
      <c r="GB33437" s="7" t="n">
        <v>65533</v>
      </c>
      <c r="GC33437" s="7" t="n">
        <v>5386</v>
      </c>
      <c r="GD33437" s="7" t="s">
        <v>15</v>
      </c>
      <c r="GE33437" s="7" t="n">
        <f t="normal" ca="1">32-LENB(INDIRECT(ADDRESS(33437,186)))</f>
        <v>0</v>
      </c>
      <c r="GF33437" s="7" t="n">
        <v>0</v>
      </c>
      <c r="GG33437" s="7" t="n">
        <v>65533</v>
      </c>
      <c r="GH33437" s="7" t="n">
        <v>0</v>
      </c>
      <c r="GI33437" s="7" t="s">
        <v>15</v>
      </c>
      <c r="GJ33437" s="7" t="n">
        <f t="normal" ca="1">32-LENB(INDIRECT(ADDRESS(33437,191)))</f>
        <v>0</v>
      </c>
    </row>
    <row r="33438" spans="1:112">
      <c r="A33438" t="s">
        <v>4</v>
      </c>
      <c r="B33438" s="4" t="s">
        <v>5</v>
      </c>
    </row>
    <row r="33439" spans="1:112">
      <c r="A33439" t="n">
        <v>299296</v>
      </c>
      <c r="B33439" s="5" t="n">
        <v>1</v>
      </c>
    </row>
    <row r="33440" spans="1:112" s="3" customFormat="1" customHeight="0">
      <c r="A33440" s="3" t="s">
        <v>2</v>
      </c>
      <c r="B33440" s="3" t="s">
        <v>1667</v>
      </c>
    </row>
    <row r="33441" spans="1:402">
      <c r="A33441" t="s">
        <v>4</v>
      </c>
      <c r="B33441" s="4" t="s">
        <v>5</v>
      </c>
      <c r="C33441" s="4" t="s">
        <v>7</v>
      </c>
      <c r="D33441" s="4" t="s">
        <v>7</v>
      </c>
      <c r="E33441" s="4" t="s">
        <v>14</v>
      </c>
      <c r="F33441" s="4" t="s">
        <v>9</v>
      </c>
      <c r="G33441" s="4" t="s">
        <v>1636</v>
      </c>
      <c r="H33441" s="4" t="s">
        <v>7</v>
      </c>
      <c r="I33441" s="4" t="s">
        <v>7</v>
      </c>
      <c r="J33441" s="4" t="s">
        <v>14</v>
      </c>
      <c r="K33441" s="4" t="s">
        <v>9</v>
      </c>
      <c r="L33441" s="4" t="s">
        <v>1636</v>
      </c>
      <c r="M33441" s="4" t="s">
        <v>7</v>
      </c>
      <c r="N33441" s="4" t="s">
        <v>7</v>
      </c>
      <c r="O33441" s="4" t="s">
        <v>14</v>
      </c>
      <c r="P33441" s="4" t="s">
        <v>9</v>
      </c>
      <c r="Q33441" s="4" t="s">
        <v>1636</v>
      </c>
      <c r="R33441" s="4" t="s">
        <v>7</v>
      </c>
      <c r="S33441" s="4" t="s">
        <v>7</v>
      </c>
      <c r="T33441" s="4" t="s">
        <v>14</v>
      </c>
      <c r="U33441" s="4" t="s">
        <v>9</v>
      </c>
      <c r="V33441" s="4" t="s">
        <v>1636</v>
      </c>
      <c r="W33441" s="4" t="s">
        <v>7</v>
      </c>
      <c r="X33441" s="4" t="s">
        <v>7</v>
      </c>
      <c r="Y33441" s="4" t="s">
        <v>14</v>
      </c>
      <c r="Z33441" s="4" t="s">
        <v>9</v>
      </c>
      <c r="AA33441" s="4" t="s">
        <v>1636</v>
      </c>
      <c r="AB33441" s="4" t="s">
        <v>7</v>
      </c>
      <c r="AC33441" s="4" t="s">
        <v>7</v>
      </c>
      <c r="AD33441" s="4" t="s">
        <v>14</v>
      </c>
      <c r="AE33441" s="4" t="s">
        <v>9</v>
      </c>
      <c r="AF33441" s="4" t="s">
        <v>1636</v>
      </c>
      <c r="AG33441" s="4" t="s">
        <v>7</v>
      </c>
      <c r="AH33441" s="4" t="s">
        <v>7</v>
      </c>
      <c r="AI33441" s="4" t="s">
        <v>14</v>
      </c>
      <c r="AJ33441" s="4" t="s">
        <v>9</v>
      </c>
      <c r="AK33441" s="4" t="s">
        <v>1636</v>
      </c>
      <c r="AL33441" s="4" t="s">
        <v>7</v>
      </c>
      <c r="AM33441" s="4" t="s">
        <v>7</v>
      </c>
      <c r="AN33441" s="4" t="s">
        <v>14</v>
      </c>
      <c r="AO33441" s="4" t="s">
        <v>9</v>
      </c>
      <c r="AP33441" s="4" t="s">
        <v>1636</v>
      </c>
      <c r="AQ33441" s="4" t="s">
        <v>7</v>
      </c>
      <c r="AR33441" s="4" t="s">
        <v>7</v>
      </c>
      <c r="AS33441" s="4" t="s">
        <v>14</v>
      </c>
      <c r="AT33441" s="4" t="s">
        <v>9</v>
      </c>
      <c r="AU33441" s="4" t="s">
        <v>1636</v>
      </c>
      <c r="AV33441" s="4" t="s">
        <v>7</v>
      </c>
      <c r="AW33441" s="4" t="s">
        <v>7</v>
      </c>
      <c r="AX33441" s="4" t="s">
        <v>14</v>
      </c>
      <c r="AY33441" s="4" t="s">
        <v>9</v>
      </c>
      <c r="AZ33441" s="4" t="s">
        <v>1636</v>
      </c>
      <c r="BA33441" s="4" t="s">
        <v>7</v>
      </c>
      <c r="BB33441" s="4" t="s">
        <v>7</v>
      </c>
      <c r="BC33441" s="4" t="s">
        <v>14</v>
      </c>
      <c r="BD33441" s="4" t="s">
        <v>9</v>
      </c>
      <c r="BE33441" s="4" t="s">
        <v>1636</v>
      </c>
      <c r="BF33441" s="4" t="s">
        <v>7</v>
      </c>
      <c r="BG33441" s="4" t="s">
        <v>7</v>
      </c>
      <c r="BH33441" s="4" t="s">
        <v>14</v>
      </c>
      <c r="BI33441" s="4" t="s">
        <v>9</v>
      </c>
      <c r="BJ33441" s="4" t="s">
        <v>1636</v>
      </c>
    </row>
    <row r="33442" spans="1:402">
      <c r="A33442" t="n">
        <v>299312</v>
      </c>
      <c r="B33442" s="109" t="n">
        <v>257</v>
      </c>
      <c r="C33442" s="7" t="n">
        <v>3</v>
      </c>
      <c r="D33442" s="7" t="n">
        <v>65533</v>
      </c>
      <c r="E33442" s="7" t="n">
        <v>0</v>
      </c>
      <c r="F33442" s="7" t="s">
        <v>1427</v>
      </c>
      <c r="G33442" s="7" t="n">
        <f t="normal" ca="1">32-LENB(INDIRECT(ADDRESS(33442,6)))</f>
        <v>0</v>
      </c>
      <c r="H33442" s="7" t="n">
        <v>2</v>
      </c>
      <c r="I33442" s="7" t="n">
        <v>65533</v>
      </c>
      <c r="J33442" s="7" t="n">
        <v>0</v>
      </c>
      <c r="K33442" s="7" t="s">
        <v>1331</v>
      </c>
      <c r="L33442" s="7" t="n">
        <f t="normal" ca="1">32-LENB(INDIRECT(ADDRESS(33442,11)))</f>
        <v>0</v>
      </c>
      <c r="M33442" s="7" t="n">
        <v>7</v>
      </c>
      <c r="N33442" s="7" t="n">
        <v>65533</v>
      </c>
      <c r="O33442" s="7" t="n">
        <v>62840</v>
      </c>
      <c r="P33442" s="7" t="s">
        <v>15</v>
      </c>
      <c r="Q33442" s="7" t="n">
        <f t="normal" ca="1">32-LENB(INDIRECT(ADDRESS(33442,16)))</f>
        <v>0</v>
      </c>
      <c r="R33442" s="7" t="n">
        <v>7</v>
      </c>
      <c r="S33442" s="7" t="n">
        <v>65533</v>
      </c>
      <c r="T33442" s="7" t="n">
        <v>62841</v>
      </c>
      <c r="U33442" s="7" t="s">
        <v>15</v>
      </c>
      <c r="V33442" s="7" t="n">
        <f t="normal" ca="1">32-LENB(INDIRECT(ADDRESS(33442,21)))</f>
        <v>0</v>
      </c>
      <c r="W33442" s="7" t="n">
        <v>7</v>
      </c>
      <c r="X33442" s="7" t="n">
        <v>65533</v>
      </c>
      <c r="Y33442" s="7" t="n">
        <v>11378</v>
      </c>
      <c r="Z33442" s="7" t="s">
        <v>15</v>
      </c>
      <c r="AA33442" s="7" t="n">
        <f t="normal" ca="1">32-LENB(INDIRECT(ADDRESS(33442,26)))</f>
        <v>0</v>
      </c>
      <c r="AB33442" s="7" t="n">
        <v>7</v>
      </c>
      <c r="AC33442" s="7" t="n">
        <v>65533</v>
      </c>
      <c r="AD33442" s="7" t="n">
        <v>11379</v>
      </c>
      <c r="AE33442" s="7" t="s">
        <v>15</v>
      </c>
      <c r="AF33442" s="7" t="n">
        <f t="normal" ca="1">32-LENB(INDIRECT(ADDRESS(33442,31)))</f>
        <v>0</v>
      </c>
      <c r="AG33442" s="7" t="n">
        <v>4</v>
      </c>
      <c r="AH33442" s="7" t="n">
        <v>65533</v>
      </c>
      <c r="AI33442" s="7" t="n">
        <v>2003</v>
      </c>
      <c r="AJ33442" s="7" t="s">
        <v>15</v>
      </c>
      <c r="AK33442" s="7" t="n">
        <f t="normal" ca="1">32-LENB(INDIRECT(ADDRESS(33442,36)))</f>
        <v>0</v>
      </c>
      <c r="AL33442" s="7" t="n">
        <v>7</v>
      </c>
      <c r="AM33442" s="7" t="n">
        <v>65533</v>
      </c>
      <c r="AN33442" s="7" t="n">
        <v>12369</v>
      </c>
      <c r="AO33442" s="7" t="s">
        <v>15</v>
      </c>
      <c r="AP33442" s="7" t="n">
        <f t="normal" ca="1">32-LENB(INDIRECT(ADDRESS(33442,41)))</f>
        <v>0</v>
      </c>
      <c r="AQ33442" s="7" t="n">
        <v>7</v>
      </c>
      <c r="AR33442" s="7" t="n">
        <v>65533</v>
      </c>
      <c r="AS33442" s="7" t="n">
        <v>62842</v>
      </c>
      <c r="AT33442" s="7" t="s">
        <v>15</v>
      </c>
      <c r="AU33442" s="7" t="n">
        <f t="normal" ca="1">32-LENB(INDIRECT(ADDRESS(33442,46)))</f>
        <v>0</v>
      </c>
      <c r="AV33442" s="7" t="n">
        <v>7</v>
      </c>
      <c r="AW33442" s="7" t="n">
        <v>65533</v>
      </c>
      <c r="AX33442" s="7" t="n">
        <v>62843</v>
      </c>
      <c r="AY33442" s="7" t="s">
        <v>15</v>
      </c>
      <c r="AZ33442" s="7" t="n">
        <f t="normal" ca="1">32-LENB(INDIRECT(ADDRESS(33442,51)))</f>
        <v>0</v>
      </c>
      <c r="BA33442" s="7" t="n">
        <v>7</v>
      </c>
      <c r="BB33442" s="7" t="n">
        <v>65533</v>
      </c>
      <c r="BC33442" s="7" t="n">
        <v>62844</v>
      </c>
      <c r="BD33442" s="7" t="s">
        <v>15</v>
      </c>
      <c r="BE33442" s="7" t="n">
        <f t="normal" ca="1">32-LENB(INDIRECT(ADDRESS(33442,56)))</f>
        <v>0</v>
      </c>
      <c r="BF33442" s="7" t="n">
        <v>0</v>
      </c>
      <c r="BG33442" s="7" t="n">
        <v>65533</v>
      </c>
      <c r="BH33442" s="7" t="n">
        <v>0</v>
      </c>
      <c r="BI33442" s="7" t="s">
        <v>15</v>
      </c>
      <c r="BJ33442" s="7" t="n">
        <f t="normal" ca="1">32-LENB(INDIRECT(ADDRESS(33442,61)))</f>
        <v>0</v>
      </c>
    </row>
    <row r="33443" spans="1:402">
      <c r="A33443" t="s">
        <v>4</v>
      </c>
      <c r="B33443" s="4" t="s">
        <v>5</v>
      </c>
    </row>
    <row r="33444" spans="1:402">
      <c r="A33444" t="n">
        <v>299792</v>
      </c>
      <c r="B33444" s="5" t="n">
        <v>1</v>
      </c>
    </row>
    <row r="33445" spans="1:402" s="3" customFormat="1" customHeight="0">
      <c r="A33445" s="3" t="s">
        <v>2</v>
      </c>
      <c r="B33445" s="3" t="s">
        <v>1668</v>
      </c>
    </row>
    <row r="33446" spans="1:402">
      <c r="A33446" t="s">
        <v>4</v>
      </c>
      <c r="B33446" s="4" t="s">
        <v>5</v>
      </c>
      <c r="C33446" s="4" t="s">
        <v>7</v>
      </c>
      <c r="D33446" s="4" t="s">
        <v>7</v>
      </c>
      <c r="E33446" s="4" t="s">
        <v>14</v>
      </c>
      <c r="F33446" s="4" t="s">
        <v>9</v>
      </c>
      <c r="G33446" s="4" t="s">
        <v>1636</v>
      </c>
      <c r="H33446" s="4" t="s">
        <v>7</v>
      </c>
      <c r="I33446" s="4" t="s">
        <v>7</v>
      </c>
      <c r="J33446" s="4" t="s">
        <v>14</v>
      </c>
      <c r="K33446" s="4" t="s">
        <v>9</v>
      </c>
      <c r="L33446" s="4" t="s">
        <v>1636</v>
      </c>
      <c r="M33446" s="4" t="s">
        <v>7</v>
      </c>
      <c r="N33446" s="4" t="s">
        <v>7</v>
      </c>
      <c r="O33446" s="4" t="s">
        <v>14</v>
      </c>
      <c r="P33446" s="4" t="s">
        <v>9</v>
      </c>
      <c r="Q33446" s="4" t="s">
        <v>1636</v>
      </c>
      <c r="R33446" s="4" t="s">
        <v>7</v>
      </c>
      <c r="S33446" s="4" t="s">
        <v>7</v>
      </c>
      <c r="T33446" s="4" t="s">
        <v>14</v>
      </c>
      <c r="U33446" s="4" t="s">
        <v>9</v>
      </c>
      <c r="V33446" s="4" t="s">
        <v>1636</v>
      </c>
      <c r="W33446" s="4" t="s">
        <v>7</v>
      </c>
      <c r="X33446" s="4" t="s">
        <v>7</v>
      </c>
      <c r="Y33446" s="4" t="s">
        <v>14</v>
      </c>
      <c r="Z33446" s="4" t="s">
        <v>9</v>
      </c>
      <c r="AA33446" s="4" t="s">
        <v>1636</v>
      </c>
      <c r="AB33446" s="4" t="s">
        <v>7</v>
      </c>
      <c r="AC33446" s="4" t="s">
        <v>7</v>
      </c>
      <c r="AD33446" s="4" t="s">
        <v>14</v>
      </c>
      <c r="AE33446" s="4" t="s">
        <v>9</v>
      </c>
      <c r="AF33446" s="4" t="s">
        <v>1636</v>
      </c>
      <c r="AG33446" s="4" t="s">
        <v>7</v>
      </c>
      <c r="AH33446" s="4" t="s">
        <v>7</v>
      </c>
      <c r="AI33446" s="4" t="s">
        <v>14</v>
      </c>
      <c r="AJ33446" s="4" t="s">
        <v>9</v>
      </c>
      <c r="AK33446" s="4" t="s">
        <v>1636</v>
      </c>
      <c r="AL33446" s="4" t="s">
        <v>7</v>
      </c>
      <c r="AM33446" s="4" t="s">
        <v>7</v>
      </c>
      <c r="AN33446" s="4" t="s">
        <v>14</v>
      </c>
      <c r="AO33446" s="4" t="s">
        <v>9</v>
      </c>
      <c r="AP33446" s="4" t="s">
        <v>1636</v>
      </c>
      <c r="AQ33446" s="4" t="s">
        <v>7</v>
      </c>
      <c r="AR33446" s="4" t="s">
        <v>7</v>
      </c>
      <c r="AS33446" s="4" t="s">
        <v>14</v>
      </c>
      <c r="AT33446" s="4" t="s">
        <v>9</v>
      </c>
      <c r="AU33446" s="4" t="s">
        <v>1636</v>
      </c>
    </row>
    <row r="33447" spans="1:402">
      <c r="A33447" t="n">
        <v>299808</v>
      </c>
      <c r="B33447" s="109" t="n">
        <v>257</v>
      </c>
      <c r="C33447" s="7" t="n">
        <v>3</v>
      </c>
      <c r="D33447" s="7" t="n">
        <v>65533</v>
      </c>
      <c r="E33447" s="7" t="n">
        <v>0</v>
      </c>
      <c r="F33447" s="7" t="s">
        <v>1427</v>
      </c>
      <c r="G33447" s="7" t="n">
        <f t="normal" ca="1">32-LENB(INDIRECT(ADDRESS(33447,6)))</f>
        <v>0</v>
      </c>
      <c r="H33447" s="7" t="n">
        <v>2</v>
      </c>
      <c r="I33447" s="7" t="n">
        <v>65533</v>
      </c>
      <c r="J33447" s="7" t="n">
        <v>0</v>
      </c>
      <c r="K33447" s="7" t="s">
        <v>1331</v>
      </c>
      <c r="L33447" s="7" t="n">
        <f t="normal" ca="1">32-LENB(INDIRECT(ADDRESS(33447,11)))</f>
        <v>0</v>
      </c>
      <c r="M33447" s="7" t="n">
        <v>7</v>
      </c>
      <c r="N33447" s="7" t="n">
        <v>65533</v>
      </c>
      <c r="O33447" s="7" t="n">
        <v>62845</v>
      </c>
      <c r="P33447" s="7" t="s">
        <v>15</v>
      </c>
      <c r="Q33447" s="7" t="n">
        <f t="normal" ca="1">32-LENB(INDIRECT(ADDRESS(33447,16)))</f>
        <v>0</v>
      </c>
      <c r="R33447" s="7" t="n">
        <v>7</v>
      </c>
      <c r="S33447" s="7" t="n">
        <v>65533</v>
      </c>
      <c r="T33447" s="7" t="n">
        <v>62846</v>
      </c>
      <c r="U33447" s="7" t="s">
        <v>15</v>
      </c>
      <c r="V33447" s="7" t="n">
        <f t="normal" ca="1">32-LENB(INDIRECT(ADDRESS(33447,21)))</f>
        <v>0</v>
      </c>
      <c r="W33447" s="7" t="n">
        <v>7</v>
      </c>
      <c r="X33447" s="7" t="n">
        <v>65533</v>
      </c>
      <c r="Y33447" s="7" t="n">
        <v>62847</v>
      </c>
      <c r="Z33447" s="7" t="s">
        <v>15</v>
      </c>
      <c r="AA33447" s="7" t="n">
        <f t="normal" ca="1">32-LENB(INDIRECT(ADDRESS(33447,26)))</f>
        <v>0</v>
      </c>
      <c r="AB33447" s="7" t="n">
        <v>7</v>
      </c>
      <c r="AC33447" s="7" t="n">
        <v>65533</v>
      </c>
      <c r="AD33447" s="7" t="n">
        <v>62848</v>
      </c>
      <c r="AE33447" s="7" t="s">
        <v>15</v>
      </c>
      <c r="AF33447" s="7" t="n">
        <f t="normal" ca="1">32-LENB(INDIRECT(ADDRESS(33447,31)))</f>
        <v>0</v>
      </c>
      <c r="AG33447" s="7" t="n">
        <v>7</v>
      </c>
      <c r="AH33447" s="7" t="n">
        <v>65533</v>
      </c>
      <c r="AI33447" s="7" t="n">
        <v>62849</v>
      </c>
      <c r="AJ33447" s="7" t="s">
        <v>15</v>
      </c>
      <c r="AK33447" s="7" t="n">
        <f t="normal" ca="1">32-LENB(INDIRECT(ADDRESS(33447,36)))</f>
        <v>0</v>
      </c>
      <c r="AL33447" s="7" t="n">
        <v>7</v>
      </c>
      <c r="AM33447" s="7" t="n">
        <v>65533</v>
      </c>
      <c r="AN33447" s="7" t="n">
        <v>62850</v>
      </c>
      <c r="AO33447" s="7" t="s">
        <v>15</v>
      </c>
      <c r="AP33447" s="7" t="n">
        <f t="normal" ca="1">32-LENB(INDIRECT(ADDRESS(33447,41)))</f>
        <v>0</v>
      </c>
      <c r="AQ33447" s="7" t="n">
        <v>0</v>
      </c>
      <c r="AR33447" s="7" t="n">
        <v>65533</v>
      </c>
      <c r="AS33447" s="7" t="n">
        <v>0</v>
      </c>
      <c r="AT33447" s="7" t="s">
        <v>15</v>
      </c>
      <c r="AU33447" s="7" t="n">
        <f t="normal" ca="1">32-LENB(INDIRECT(ADDRESS(33447,46)))</f>
        <v>0</v>
      </c>
    </row>
    <row r="33448" spans="1:402">
      <c r="A33448" t="s">
        <v>4</v>
      </c>
      <c r="B33448" s="4" t="s">
        <v>5</v>
      </c>
    </row>
    <row r="33449" spans="1:402">
      <c r="A33449" t="n">
        <v>300168</v>
      </c>
      <c r="B33449" s="5" t="n">
        <v>1</v>
      </c>
    </row>
    <row r="33450" spans="1:402" s="3" customFormat="1" customHeight="0">
      <c r="A33450" s="3" t="s">
        <v>2</v>
      </c>
      <c r="B33450" s="3" t="s">
        <v>1669</v>
      </c>
    </row>
    <row r="33451" spans="1:402">
      <c r="A33451" t="s">
        <v>4</v>
      </c>
      <c r="B33451" s="4" t="s">
        <v>5</v>
      </c>
      <c r="C33451" s="4" t="s">
        <v>7</v>
      </c>
      <c r="D33451" s="4" t="s">
        <v>7</v>
      </c>
      <c r="E33451" s="4" t="s">
        <v>14</v>
      </c>
      <c r="F33451" s="4" t="s">
        <v>9</v>
      </c>
      <c r="G33451" s="4" t="s">
        <v>1636</v>
      </c>
      <c r="H33451" s="4" t="s">
        <v>7</v>
      </c>
      <c r="I33451" s="4" t="s">
        <v>7</v>
      </c>
      <c r="J33451" s="4" t="s">
        <v>14</v>
      </c>
      <c r="K33451" s="4" t="s">
        <v>9</v>
      </c>
      <c r="L33451" s="4" t="s">
        <v>1636</v>
      </c>
      <c r="M33451" s="4" t="s">
        <v>7</v>
      </c>
      <c r="N33451" s="4" t="s">
        <v>7</v>
      </c>
      <c r="O33451" s="4" t="s">
        <v>14</v>
      </c>
      <c r="P33451" s="4" t="s">
        <v>9</v>
      </c>
      <c r="Q33451" s="4" t="s">
        <v>1636</v>
      </c>
      <c r="R33451" s="4" t="s">
        <v>7</v>
      </c>
      <c r="S33451" s="4" t="s">
        <v>7</v>
      </c>
      <c r="T33451" s="4" t="s">
        <v>14</v>
      </c>
      <c r="U33451" s="4" t="s">
        <v>9</v>
      </c>
      <c r="V33451" s="4" t="s">
        <v>1636</v>
      </c>
      <c r="W33451" s="4" t="s">
        <v>7</v>
      </c>
      <c r="X33451" s="4" t="s">
        <v>7</v>
      </c>
      <c r="Y33451" s="4" t="s">
        <v>14</v>
      </c>
      <c r="Z33451" s="4" t="s">
        <v>9</v>
      </c>
      <c r="AA33451" s="4" t="s">
        <v>1636</v>
      </c>
      <c r="AB33451" s="4" t="s">
        <v>7</v>
      </c>
      <c r="AC33451" s="4" t="s">
        <v>7</v>
      </c>
      <c r="AD33451" s="4" t="s">
        <v>14</v>
      </c>
      <c r="AE33451" s="4" t="s">
        <v>9</v>
      </c>
      <c r="AF33451" s="4" t="s">
        <v>1636</v>
      </c>
      <c r="AG33451" s="4" t="s">
        <v>7</v>
      </c>
      <c r="AH33451" s="4" t="s">
        <v>7</v>
      </c>
      <c r="AI33451" s="4" t="s">
        <v>14</v>
      </c>
      <c r="AJ33451" s="4" t="s">
        <v>9</v>
      </c>
      <c r="AK33451" s="4" t="s">
        <v>1636</v>
      </c>
      <c r="AL33451" s="4" t="s">
        <v>7</v>
      </c>
      <c r="AM33451" s="4" t="s">
        <v>7</v>
      </c>
      <c r="AN33451" s="4" t="s">
        <v>14</v>
      </c>
      <c r="AO33451" s="4" t="s">
        <v>9</v>
      </c>
      <c r="AP33451" s="4" t="s">
        <v>1636</v>
      </c>
      <c r="AQ33451" s="4" t="s">
        <v>7</v>
      </c>
      <c r="AR33451" s="4" t="s">
        <v>7</v>
      </c>
      <c r="AS33451" s="4" t="s">
        <v>14</v>
      </c>
      <c r="AT33451" s="4" t="s">
        <v>9</v>
      </c>
      <c r="AU33451" s="4" t="s">
        <v>1636</v>
      </c>
      <c r="AV33451" s="4" t="s">
        <v>7</v>
      </c>
      <c r="AW33451" s="4" t="s">
        <v>7</v>
      </c>
      <c r="AX33451" s="4" t="s">
        <v>14</v>
      </c>
      <c r="AY33451" s="4" t="s">
        <v>9</v>
      </c>
      <c r="AZ33451" s="4" t="s">
        <v>1636</v>
      </c>
      <c r="BA33451" s="4" t="s">
        <v>7</v>
      </c>
      <c r="BB33451" s="4" t="s">
        <v>7</v>
      </c>
      <c r="BC33451" s="4" t="s">
        <v>14</v>
      </c>
      <c r="BD33451" s="4" t="s">
        <v>9</v>
      </c>
      <c r="BE33451" s="4" t="s">
        <v>1636</v>
      </c>
      <c r="BF33451" s="4" t="s">
        <v>7</v>
      </c>
      <c r="BG33451" s="4" t="s">
        <v>7</v>
      </c>
      <c r="BH33451" s="4" t="s">
        <v>14</v>
      </c>
      <c r="BI33451" s="4" t="s">
        <v>9</v>
      </c>
      <c r="BJ33451" s="4" t="s">
        <v>1636</v>
      </c>
      <c r="BK33451" s="4" t="s">
        <v>7</v>
      </c>
      <c r="BL33451" s="4" t="s">
        <v>7</v>
      </c>
      <c r="BM33451" s="4" t="s">
        <v>14</v>
      </c>
      <c r="BN33451" s="4" t="s">
        <v>9</v>
      </c>
      <c r="BO33451" s="4" t="s">
        <v>1636</v>
      </c>
    </row>
    <row r="33452" spans="1:402">
      <c r="A33452" t="n">
        <v>300176</v>
      </c>
      <c r="B33452" s="109" t="n">
        <v>257</v>
      </c>
      <c r="C33452" s="7" t="n">
        <v>3</v>
      </c>
      <c r="D33452" s="7" t="n">
        <v>65533</v>
      </c>
      <c r="E33452" s="7" t="n">
        <v>0</v>
      </c>
      <c r="F33452" s="7" t="s">
        <v>1427</v>
      </c>
      <c r="G33452" s="7" t="n">
        <f t="normal" ca="1">32-LENB(INDIRECT(ADDRESS(33452,6)))</f>
        <v>0</v>
      </c>
      <c r="H33452" s="7" t="n">
        <v>3</v>
      </c>
      <c r="I33452" s="7" t="n">
        <v>65533</v>
      </c>
      <c r="J33452" s="7" t="n">
        <v>0</v>
      </c>
      <c r="K33452" s="7" t="s">
        <v>1454</v>
      </c>
      <c r="L33452" s="7" t="n">
        <f t="normal" ca="1">32-LENB(INDIRECT(ADDRESS(33452,11)))</f>
        <v>0</v>
      </c>
      <c r="M33452" s="7" t="n">
        <v>2</v>
      </c>
      <c r="N33452" s="7" t="n">
        <v>65533</v>
      </c>
      <c r="O33452" s="7" t="n">
        <v>0</v>
      </c>
      <c r="P33452" s="7" t="s">
        <v>1331</v>
      </c>
      <c r="Q33452" s="7" t="n">
        <f t="normal" ca="1">32-LENB(INDIRECT(ADDRESS(33452,16)))</f>
        <v>0</v>
      </c>
      <c r="R33452" s="7" t="n">
        <v>4</v>
      </c>
      <c r="S33452" s="7" t="n">
        <v>65533</v>
      </c>
      <c r="T33452" s="7" t="n">
        <v>2135</v>
      </c>
      <c r="U33452" s="7" t="s">
        <v>15</v>
      </c>
      <c r="V33452" s="7" t="n">
        <f t="normal" ca="1">32-LENB(INDIRECT(ADDRESS(33452,21)))</f>
        <v>0</v>
      </c>
      <c r="W33452" s="7" t="n">
        <v>7</v>
      </c>
      <c r="X33452" s="7" t="n">
        <v>65533</v>
      </c>
      <c r="Y33452" s="7" t="n">
        <v>62851</v>
      </c>
      <c r="Z33452" s="7" t="s">
        <v>15</v>
      </c>
      <c r="AA33452" s="7" t="n">
        <f t="normal" ca="1">32-LENB(INDIRECT(ADDRESS(33452,26)))</f>
        <v>0</v>
      </c>
      <c r="AB33452" s="7" t="n">
        <v>7</v>
      </c>
      <c r="AC33452" s="7" t="n">
        <v>65533</v>
      </c>
      <c r="AD33452" s="7" t="n">
        <v>62852</v>
      </c>
      <c r="AE33452" s="7" t="s">
        <v>15</v>
      </c>
      <c r="AF33452" s="7" t="n">
        <f t="normal" ca="1">32-LENB(INDIRECT(ADDRESS(33452,31)))</f>
        <v>0</v>
      </c>
      <c r="AG33452" s="7" t="n">
        <v>4</v>
      </c>
      <c r="AH33452" s="7" t="n">
        <v>65533</v>
      </c>
      <c r="AI33452" s="7" t="n">
        <v>2003</v>
      </c>
      <c r="AJ33452" s="7" t="s">
        <v>15</v>
      </c>
      <c r="AK33452" s="7" t="n">
        <f t="normal" ca="1">32-LENB(INDIRECT(ADDRESS(33452,36)))</f>
        <v>0</v>
      </c>
      <c r="AL33452" s="7" t="n">
        <v>7</v>
      </c>
      <c r="AM33452" s="7" t="n">
        <v>65533</v>
      </c>
      <c r="AN33452" s="7" t="n">
        <v>11447</v>
      </c>
      <c r="AO33452" s="7" t="s">
        <v>15</v>
      </c>
      <c r="AP33452" s="7" t="n">
        <f t="normal" ca="1">32-LENB(INDIRECT(ADDRESS(33452,41)))</f>
        <v>0</v>
      </c>
      <c r="AQ33452" s="7" t="n">
        <v>7</v>
      </c>
      <c r="AR33452" s="7" t="n">
        <v>65533</v>
      </c>
      <c r="AS33452" s="7" t="n">
        <v>11448</v>
      </c>
      <c r="AT33452" s="7" t="s">
        <v>15</v>
      </c>
      <c r="AU33452" s="7" t="n">
        <f t="normal" ca="1">32-LENB(INDIRECT(ADDRESS(33452,46)))</f>
        <v>0</v>
      </c>
      <c r="AV33452" s="7" t="n">
        <v>7</v>
      </c>
      <c r="AW33452" s="7" t="n">
        <v>65533</v>
      </c>
      <c r="AX33452" s="7" t="n">
        <v>12398</v>
      </c>
      <c r="AY33452" s="7" t="s">
        <v>15</v>
      </c>
      <c r="AZ33452" s="7" t="n">
        <f t="normal" ca="1">32-LENB(INDIRECT(ADDRESS(33452,51)))</f>
        <v>0</v>
      </c>
      <c r="BA33452" s="7" t="n">
        <v>7</v>
      </c>
      <c r="BB33452" s="7" t="n">
        <v>65533</v>
      </c>
      <c r="BC33452" s="7" t="n">
        <v>25344</v>
      </c>
      <c r="BD33452" s="7" t="s">
        <v>15</v>
      </c>
      <c r="BE33452" s="7" t="n">
        <f t="normal" ca="1">32-LENB(INDIRECT(ADDRESS(33452,56)))</f>
        <v>0</v>
      </c>
      <c r="BF33452" s="7" t="n">
        <v>7</v>
      </c>
      <c r="BG33452" s="7" t="n">
        <v>65533</v>
      </c>
      <c r="BH33452" s="7" t="n">
        <v>16458</v>
      </c>
      <c r="BI33452" s="7" t="s">
        <v>15</v>
      </c>
      <c r="BJ33452" s="7" t="n">
        <f t="normal" ca="1">32-LENB(INDIRECT(ADDRESS(33452,61)))</f>
        <v>0</v>
      </c>
      <c r="BK33452" s="7" t="n">
        <v>0</v>
      </c>
      <c r="BL33452" s="7" t="n">
        <v>65533</v>
      </c>
      <c r="BM33452" s="7" t="n">
        <v>0</v>
      </c>
      <c r="BN33452" s="7" t="s">
        <v>15</v>
      </c>
      <c r="BO33452" s="7" t="n">
        <f t="normal" ca="1">32-LENB(INDIRECT(ADDRESS(33452,66)))</f>
        <v>0</v>
      </c>
    </row>
    <row r="33453" spans="1:402">
      <c r="A33453" t="s">
        <v>4</v>
      </c>
      <c r="B33453" s="4" t="s">
        <v>5</v>
      </c>
    </row>
    <row r="33454" spans="1:402">
      <c r="A33454" t="n">
        <v>300696</v>
      </c>
      <c r="B33454" s="5" t="n">
        <v>1</v>
      </c>
    </row>
    <row r="33455" spans="1:402" s="3" customFormat="1" customHeight="0">
      <c r="A33455" s="3" t="s">
        <v>2</v>
      </c>
      <c r="B33455" s="3" t="s">
        <v>1670</v>
      </c>
    </row>
    <row r="33456" spans="1:402">
      <c r="A33456" t="s">
        <v>4</v>
      </c>
      <c r="B33456" s="4" t="s">
        <v>5</v>
      </c>
      <c r="C33456" s="4" t="s">
        <v>7</v>
      </c>
      <c r="D33456" s="4" t="s">
        <v>7</v>
      </c>
      <c r="E33456" s="4" t="s">
        <v>14</v>
      </c>
      <c r="F33456" s="4" t="s">
        <v>9</v>
      </c>
      <c r="G33456" s="4" t="s">
        <v>1636</v>
      </c>
      <c r="H33456" s="4" t="s">
        <v>7</v>
      </c>
      <c r="I33456" s="4" t="s">
        <v>7</v>
      </c>
      <c r="J33456" s="4" t="s">
        <v>14</v>
      </c>
      <c r="K33456" s="4" t="s">
        <v>9</v>
      </c>
      <c r="L33456" s="4" t="s">
        <v>1636</v>
      </c>
    </row>
    <row r="33457" spans="1:67">
      <c r="A33457" t="n">
        <v>300704</v>
      </c>
      <c r="B33457" s="109" t="n">
        <v>257</v>
      </c>
      <c r="C33457" s="7" t="n">
        <v>1</v>
      </c>
      <c r="D33457" s="7" t="n">
        <v>65533</v>
      </c>
      <c r="E33457" s="7" t="n">
        <v>11</v>
      </c>
      <c r="F33457" s="7" t="s">
        <v>34</v>
      </c>
      <c r="G33457" s="7" t="n">
        <f t="normal" ca="1">32-LENB(INDIRECT(ADDRESS(33457,6)))</f>
        <v>0</v>
      </c>
      <c r="H33457" s="7" t="n">
        <v>0</v>
      </c>
      <c r="I33457" s="7" t="n">
        <v>65533</v>
      </c>
      <c r="J33457" s="7" t="n">
        <v>0</v>
      </c>
      <c r="K33457" s="7" t="s">
        <v>15</v>
      </c>
      <c r="L33457" s="7" t="n">
        <f t="normal" ca="1">32-LENB(INDIRECT(ADDRESS(33457,11)))</f>
        <v>0</v>
      </c>
    </row>
    <row r="33458" spans="1:67">
      <c r="A33458" t="s">
        <v>4</v>
      </c>
      <c r="B33458" s="4" t="s">
        <v>5</v>
      </c>
    </row>
    <row r="33459" spans="1:67">
      <c r="A33459" t="n">
        <v>300784</v>
      </c>
      <c r="B33459" s="5" t="n">
        <v>1</v>
      </c>
    </row>
    <row r="33460" spans="1:67" s="3" customFormat="1" customHeight="0">
      <c r="A33460" s="3" t="s">
        <v>2</v>
      </c>
      <c r="B33460" s="3" t="s">
        <v>1671</v>
      </c>
    </row>
    <row r="33461" spans="1:67">
      <c r="A33461" t="s">
        <v>4</v>
      </c>
      <c r="B33461" s="4" t="s">
        <v>5</v>
      </c>
      <c r="C33461" s="4" t="s">
        <v>7</v>
      </c>
      <c r="D33461" s="4" t="s">
        <v>7</v>
      </c>
      <c r="E33461" s="4" t="s">
        <v>14</v>
      </c>
      <c r="F33461" s="4" t="s">
        <v>9</v>
      </c>
      <c r="G33461" s="4" t="s">
        <v>1636</v>
      </c>
      <c r="H33461" s="4" t="s">
        <v>7</v>
      </c>
      <c r="I33461" s="4" t="s">
        <v>7</v>
      </c>
      <c r="J33461" s="4" t="s">
        <v>14</v>
      </c>
      <c r="K33461" s="4" t="s">
        <v>9</v>
      </c>
      <c r="L33461" s="4" t="s">
        <v>1636</v>
      </c>
    </row>
    <row r="33462" spans="1:67">
      <c r="A33462" t="n">
        <v>300800</v>
      </c>
      <c r="B33462" s="109" t="n">
        <v>257</v>
      </c>
      <c r="C33462" s="7" t="n">
        <v>1</v>
      </c>
      <c r="D33462" s="7" t="n">
        <v>65533</v>
      </c>
      <c r="E33462" s="7" t="n">
        <v>11</v>
      </c>
      <c r="F33462" s="7" t="s">
        <v>34</v>
      </c>
      <c r="G33462" s="7" t="n">
        <f t="normal" ca="1">32-LENB(INDIRECT(ADDRESS(33462,6)))</f>
        <v>0</v>
      </c>
      <c r="H33462" s="7" t="n">
        <v>0</v>
      </c>
      <c r="I33462" s="7" t="n">
        <v>65533</v>
      </c>
      <c r="J33462" s="7" t="n">
        <v>0</v>
      </c>
      <c r="K33462" s="7" t="s">
        <v>15</v>
      </c>
      <c r="L33462" s="7" t="n">
        <f t="normal" ca="1">32-LENB(INDIRECT(ADDRESS(33462,11)))</f>
        <v>0</v>
      </c>
    </row>
    <row r="33463" spans="1:67">
      <c r="A33463" t="s">
        <v>4</v>
      </c>
      <c r="B33463" s="4" t="s">
        <v>5</v>
      </c>
    </row>
    <row r="33464" spans="1:67">
      <c r="A33464" t="n">
        <v>300880</v>
      </c>
      <c r="B33464" s="5" t="n">
        <v>1</v>
      </c>
    </row>
    <row r="33465" spans="1:67" s="3" customFormat="1" customHeight="0">
      <c r="A33465" s="3" t="s">
        <v>2</v>
      </c>
      <c r="B33465" s="3" t="s">
        <v>1672</v>
      </c>
    </row>
    <row r="33466" spans="1:67">
      <c r="A33466" t="s">
        <v>4</v>
      </c>
      <c r="B33466" s="4" t="s">
        <v>5</v>
      </c>
      <c r="C33466" s="4" t="s">
        <v>7</v>
      </c>
      <c r="D33466" s="4" t="s">
        <v>7</v>
      </c>
      <c r="E33466" s="4" t="s">
        <v>14</v>
      </c>
      <c r="F33466" s="4" t="s">
        <v>9</v>
      </c>
      <c r="G33466" s="4" t="s">
        <v>1636</v>
      </c>
      <c r="H33466" s="4" t="s">
        <v>7</v>
      </c>
      <c r="I33466" s="4" t="s">
        <v>7</v>
      </c>
      <c r="J33466" s="4" t="s">
        <v>14</v>
      </c>
      <c r="K33466" s="4" t="s">
        <v>9</v>
      </c>
      <c r="L33466" s="4" t="s">
        <v>1636</v>
      </c>
      <c r="M33466" s="4" t="s">
        <v>7</v>
      </c>
      <c r="N33466" s="4" t="s">
        <v>7</v>
      </c>
      <c r="O33466" s="4" t="s">
        <v>14</v>
      </c>
      <c r="P33466" s="4" t="s">
        <v>9</v>
      </c>
      <c r="Q33466" s="4" t="s">
        <v>1636</v>
      </c>
      <c r="R33466" s="4" t="s">
        <v>7</v>
      </c>
      <c r="S33466" s="4" t="s">
        <v>7</v>
      </c>
      <c r="T33466" s="4" t="s">
        <v>14</v>
      </c>
      <c r="U33466" s="4" t="s">
        <v>9</v>
      </c>
      <c r="V33466" s="4" t="s">
        <v>1636</v>
      </c>
      <c r="W33466" s="4" t="s">
        <v>7</v>
      </c>
      <c r="X33466" s="4" t="s">
        <v>7</v>
      </c>
      <c r="Y33466" s="4" t="s">
        <v>14</v>
      </c>
      <c r="Z33466" s="4" t="s">
        <v>9</v>
      </c>
      <c r="AA33466" s="4" t="s">
        <v>1636</v>
      </c>
      <c r="AB33466" s="4" t="s">
        <v>7</v>
      </c>
      <c r="AC33466" s="4" t="s">
        <v>7</v>
      </c>
      <c r="AD33466" s="4" t="s">
        <v>14</v>
      </c>
      <c r="AE33466" s="4" t="s">
        <v>9</v>
      </c>
      <c r="AF33466" s="4" t="s">
        <v>1636</v>
      </c>
      <c r="AG33466" s="4" t="s">
        <v>7</v>
      </c>
      <c r="AH33466" s="4" t="s">
        <v>7</v>
      </c>
      <c r="AI33466" s="4" t="s">
        <v>14</v>
      </c>
      <c r="AJ33466" s="4" t="s">
        <v>9</v>
      </c>
      <c r="AK33466" s="4" t="s">
        <v>1636</v>
      </c>
      <c r="AL33466" s="4" t="s">
        <v>7</v>
      </c>
      <c r="AM33466" s="4" t="s">
        <v>7</v>
      </c>
      <c r="AN33466" s="4" t="s">
        <v>14</v>
      </c>
      <c r="AO33466" s="4" t="s">
        <v>9</v>
      </c>
      <c r="AP33466" s="4" t="s">
        <v>1636</v>
      </c>
      <c r="AQ33466" s="4" t="s">
        <v>7</v>
      </c>
      <c r="AR33466" s="4" t="s">
        <v>7</v>
      </c>
      <c r="AS33466" s="4" t="s">
        <v>14</v>
      </c>
      <c r="AT33466" s="4" t="s">
        <v>9</v>
      </c>
      <c r="AU33466" s="4" t="s">
        <v>1636</v>
      </c>
      <c r="AV33466" s="4" t="s">
        <v>7</v>
      </c>
      <c r="AW33466" s="4" t="s">
        <v>7</v>
      </c>
      <c r="AX33466" s="4" t="s">
        <v>14</v>
      </c>
      <c r="AY33466" s="4" t="s">
        <v>9</v>
      </c>
      <c r="AZ33466" s="4" t="s">
        <v>1636</v>
      </c>
      <c r="BA33466" s="4" t="s">
        <v>7</v>
      </c>
      <c r="BB33466" s="4" t="s">
        <v>7</v>
      </c>
      <c r="BC33466" s="4" t="s">
        <v>14</v>
      </c>
      <c r="BD33466" s="4" t="s">
        <v>9</v>
      </c>
      <c r="BE33466" s="4" t="s">
        <v>1636</v>
      </c>
      <c r="BF33466" s="4" t="s">
        <v>7</v>
      </c>
      <c r="BG33466" s="4" t="s">
        <v>7</v>
      </c>
      <c r="BH33466" s="4" t="s">
        <v>14</v>
      </c>
      <c r="BI33466" s="4" t="s">
        <v>9</v>
      </c>
      <c r="BJ33466" s="4" t="s">
        <v>1636</v>
      </c>
      <c r="BK33466" s="4" t="s">
        <v>7</v>
      </c>
      <c r="BL33466" s="4" t="s">
        <v>7</v>
      </c>
      <c r="BM33466" s="4" t="s">
        <v>14</v>
      </c>
      <c r="BN33466" s="4" t="s">
        <v>9</v>
      </c>
      <c r="BO33466" s="4" t="s">
        <v>1636</v>
      </c>
      <c r="BP33466" s="4" t="s">
        <v>7</v>
      </c>
      <c r="BQ33466" s="4" t="s">
        <v>7</v>
      </c>
      <c r="BR33466" s="4" t="s">
        <v>14</v>
      </c>
      <c r="BS33466" s="4" t="s">
        <v>9</v>
      </c>
      <c r="BT33466" s="4" t="s">
        <v>1636</v>
      </c>
      <c r="BU33466" s="4" t="s">
        <v>7</v>
      </c>
      <c r="BV33466" s="4" t="s">
        <v>7</v>
      </c>
      <c r="BW33466" s="4" t="s">
        <v>14</v>
      </c>
      <c r="BX33466" s="4" t="s">
        <v>9</v>
      </c>
      <c r="BY33466" s="4" t="s">
        <v>1636</v>
      </c>
      <c r="BZ33466" s="4" t="s">
        <v>7</v>
      </c>
      <c r="CA33466" s="4" t="s">
        <v>7</v>
      </c>
      <c r="CB33466" s="4" t="s">
        <v>14</v>
      </c>
      <c r="CC33466" s="4" t="s">
        <v>9</v>
      </c>
      <c r="CD33466" s="4" t="s">
        <v>1636</v>
      </c>
      <c r="CE33466" s="4" t="s">
        <v>7</v>
      </c>
      <c r="CF33466" s="4" t="s">
        <v>7</v>
      </c>
      <c r="CG33466" s="4" t="s">
        <v>14</v>
      </c>
      <c r="CH33466" s="4" t="s">
        <v>9</v>
      </c>
      <c r="CI33466" s="4" t="s">
        <v>1636</v>
      </c>
      <c r="CJ33466" s="4" t="s">
        <v>7</v>
      </c>
      <c r="CK33466" s="4" t="s">
        <v>7</v>
      </c>
      <c r="CL33466" s="4" t="s">
        <v>14</v>
      </c>
      <c r="CM33466" s="4" t="s">
        <v>9</v>
      </c>
      <c r="CN33466" s="4" t="s">
        <v>1636</v>
      </c>
      <c r="CO33466" s="4" t="s">
        <v>7</v>
      </c>
      <c r="CP33466" s="4" t="s">
        <v>7</v>
      </c>
      <c r="CQ33466" s="4" t="s">
        <v>14</v>
      </c>
      <c r="CR33466" s="4" t="s">
        <v>9</v>
      </c>
      <c r="CS33466" s="4" t="s">
        <v>1636</v>
      </c>
      <c r="CT33466" s="4" t="s">
        <v>7</v>
      </c>
      <c r="CU33466" s="4" t="s">
        <v>7</v>
      </c>
      <c r="CV33466" s="4" t="s">
        <v>14</v>
      </c>
      <c r="CW33466" s="4" t="s">
        <v>9</v>
      </c>
      <c r="CX33466" s="4" t="s">
        <v>1636</v>
      </c>
      <c r="CY33466" s="4" t="s">
        <v>7</v>
      </c>
      <c r="CZ33466" s="4" t="s">
        <v>7</v>
      </c>
      <c r="DA33466" s="4" t="s">
        <v>14</v>
      </c>
      <c r="DB33466" s="4" t="s">
        <v>9</v>
      </c>
      <c r="DC33466" s="4" t="s">
        <v>1636</v>
      </c>
      <c r="DD33466" s="4" t="s">
        <v>7</v>
      </c>
      <c r="DE33466" s="4" t="s">
        <v>7</v>
      </c>
      <c r="DF33466" s="4" t="s">
        <v>14</v>
      </c>
      <c r="DG33466" s="4" t="s">
        <v>9</v>
      </c>
      <c r="DH33466" s="4" t="s">
        <v>1636</v>
      </c>
      <c r="DI33466" s="4" t="s">
        <v>7</v>
      </c>
      <c r="DJ33466" s="4" t="s">
        <v>7</v>
      </c>
      <c r="DK33466" s="4" t="s">
        <v>14</v>
      </c>
      <c r="DL33466" s="4" t="s">
        <v>9</v>
      </c>
      <c r="DM33466" s="4" t="s">
        <v>1636</v>
      </c>
      <c r="DN33466" s="4" t="s">
        <v>7</v>
      </c>
      <c r="DO33466" s="4" t="s">
        <v>7</v>
      </c>
      <c r="DP33466" s="4" t="s">
        <v>14</v>
      </c>
      <c r="DQ33466" s="4" t="s">
        <v>9</v>
      </c>
      <c r="DR33466" s="4" t="s">
        <v>1636</v>
      </c>
      <c r="DS33466" s="4" t="s">
        <v>7</v>
      </c>
      <c r="DT33466" s="4" t="s">
        <v>7</v>
      </c>
      <c r="DU33466" s="4" t="s">
        <v>14</v>
      </c>
      <c r="DV33466" s="4" t="s">
        <v>9</v>
      </c>
      <c r="DW33466" s="4" t="s">
        <v>1636</v>
      </c>
      <c r="DX33466" s="4" t="s">
        <v>7</v>
      </c>
      <c r="DY33466" s="4" t="s">
        <v>7</v>
      </c>
      <c r="DZ33466" s="4" t="s">
        <v>14</v>
      </c>
      <c r="EA33466" s="4" t="s">
        <v>9</v>
      </c>
      <c r="EB33466" s="4" t="s">
        <v>1636</v>
      </c>
      <c r="EC33466" s="4" t="s">
        <v>7</v>
      </c>
      <c r="ED33466" s="4" t="s">
        <v>7</v>
      </c>
      <c r="EE33466" s="4" t="s">
        <v>14</v>
      </c>
      <c r="EF33466" s="4" t="s">
        <v>9</v>
      </c>
      <c r="EG33466" s="4" t="s">
        <v>1636</v>
      </c>
      <c r="EH33466" s="4" t="s">
        <v>7</v>
      </c>
      <c r="EI33466" s="4" t="s">
        <v>7</v>
      </c>
      <c r="EJ33466" s="4" t="s">
        <v>14</v>
      </c>
      <c r="EK33466" s="4" t="s">
        <v>9</v>
      </c>
      <c r="EL33466" s="4" t="s">
        <v>1636</v>
      </c>
      <c r="EM33466" s="4" t="s">
        <v>7</v>
      </c>
      <c r="EN33466" s="4" t="s">
        <v>7</v>
      </c>
      <c r="EO33466" s="4" t="s">
        <v>14</v>
      </c>
      <c r="EP33466" s="4" t="s">
        <v>9</v>
      </c>
      <c r="EQ33466" s="4" t="s">
        <v>1636</v>
      </c>
      <c r="ER33466" s="4" t="s">
        <v>7</v>
      </c>
      <c r="ES33466" s="4" t="s">
        <v>7</v>
      </c>
      <c r="ET33466" s="4" t="s">
        <v>14</v>
      </c>
      <c r="EU33466" s="4" t="s">
        <v>9</v>
      </c>
      <c r="EV33466" s="4" t="s">
        <v>1636</v>
      </c>
      <c r="EW33466" s="4" t="s">
        <v>7</v>
      </c>
      <c r="EX33466" s="4" t="s">
        <v>7</v>
      </c>
      <c r="EY33466" s="4" t="s">
        <v>14</v>
      </c>
      <c r="EZ33466" s="4" t="s">
        <v>9</v>
      </c>
      <c r="FA33466" s="4" t="s">
        <v>1636</v>
      </c>
      <c r="FB33466" s="4" t="s">
        <v>7</v>
      </c>
      <c r="FC33466" s="4" t="s">
        <v>7</v>
      </c>
      <c r="FD33466" s="4" t="s">
        <v>14</v>
      </c>
      <c r="FE33466" s="4" t="s">
        <v>9</v>
      </c>
      <c r="FF33466" s="4" t="s">
        <v>1636</v>
      </c>
      <c r="FG33466" s="4" t="s">
        <v>7</v>
      </c>
      <c r="FH33466" s="4" t="s">
        <v>7</v>
      </c>
      <c r="FI33466" s="4" t="s">
        <v>14</v>
      </c>
      <c r="FJ33466" s="4" t="s">
        <v>9</v>
      </c>
      <c r="FK33466" s="4" t="s">
        <v>1636</v>
      </c>
      <c r="FL33466" s="4" t="s">
        <v>7</v>
      </c>
      <c r="FM33466" s="4" t="s">
        <v>7</v>
      </c>
      <c r="FN33466" s="4" t="s">
        <v>14</v>
      </c>
      <c r="FO33466" s="4" t="s">
        <v>9</v>
      </c>
      <c r="FP33466" s="4" t="s">
        <v>1636</v>
      </c>
      <c r="FQ33466" s="4" t="s">
        <v>7</v>
      </c>
      <c r="FR33466" s="4" t="s">
        <v>7</v>
      </c>
      <c r="FS33466" s="4" t="s">
        <v>14</v>
      </c>
      <c r="FT33466" s="4" t="s">
        <v>9</v>
      </c>
      <c r="FU33466" s="4" t="s">
        <v>1636</v>
      </c>
      <c r="FV33466" s="4" t="s">
        <v>7</v>
      </c>
      <c r="FW33466" s="4" t="s">
        <v>7</v>
      </c>
      <c r="FX33466" s="4" t="s">
        <v>14</v>
      </c>
      <c r="FY33466" s="4" t="s">
        <v>9</v>
      </c>
      <c r="FZ33466" s="4" t="s">
        <v>1636</v>
      </c>
      <c r="GA33466" s="4" t="s">
        <v>7</v>
      </c>
      <c r="GB33466" s="4" t="s">
        <v>7</v>
      </c>
      <c r="GC33466" s="4" t="s">
        <v>14</v>
      </c>
      <c r="GD33466" s="4" t="s">
        <v>9</v>
      </c>
      <c r="GE33466" s="4" t="s">
        <v>1636</v>
      </c>
      <c r="GF33466" s="4" t="s">
        <v>7</v>
      </c>
      <c r="GG33466" s="4" t="s">
        <v>7</v>
      </c>
      <c r="GH33466" s="4" t="s">
        <v>14</v>
      </c>
      <c r="GI33466" s="4" t="s">
        <v>9</v>
      </c>
      <c r="GJ33466" s="4" t="s">
        <v>1636</v>
      </c>
      <c r="GK33466" s="4" t="s">
        <v>7</v>
      </c>
      <c r="GL33466" s="4" t="s">
        <v>7</v>
      </c>
      <c r="GM33466" s="4" t="s">
        <v>14</v>
      </c>
      <c r="GN33466" s="4" t="s">
        <v>9</v>
      </c>
      <c r="GO33466" s="4" t="s">
        <v>1636</v>
      </c>
      <c r="GP33466" s="4" t="s">
        <v>7</v>
      </c>
      <c r="GQ33466" s="4" t="s">
        <v>7</v>
      </c>
      <c r="GR33466" s="4" t="s">
        <v>14</v>
      </c>
      <c r="GS33466" s="4" t="s">
        <v>9</v>
      </c>
      <c r="GT33466" s="4" t="s">
        <v>1636</v>
      </c>
      <c r="GU33466" s="4" t="s">
        <v>7</v>
      </c>
      <c r="GV33466" s="4" t="s">
        <v>7</v>
      </c>
      <c r="GW33466" s="4" t="s">
        <v>14</v>
      </c>
      <c r="GX33466" s="4" t="s">
        <v>9</v>
      </c>
      <c r="GY33466" s="4" t="s">
        <v>1636</v>
      </c>
      <c r="GZ33466" s="4" t="s">
        <v>7</v>
      </c>
      <c r="HA33466" s="4" t="s">
        <v>7</v>
      </c>
      <c r="HB33466" s="4" t="s">
        <v>14</v>
      </c>
      <c r="HC33466" s="4" t="s">
        <v>9</v>
      </c>
      <c r="HD33466" s="4" t="s">
        <v>1636</v>
      </c>
    </row>
    <row r="33467" spans="1:67">
      <c r="A33467" t="n">
        <v>300896</v>
      </c>
      <c r="B33467" s="109" t="n">
        <v>257</v>
      </c>
      <c r="C33467" s="7" t="n">
        <v>7</v>
      </c>
      <c r="D33467" s="7" t="n">
        <v>65533</v>
      </c>
      <c r="E33467" s="7" t="n">
        <v>62614</v>
      </c>
      <c r="F33467" s="7" t="s">
        <v>15</v>
      </c>
      <c r="G33467" s="7" t="n">
        <f t="normal" ca="1">32-LENB(INDIRECT(ADDRESS(33467,6)))</f>
        <v>0</v>
      </c>
      <c r="H33467" s="7" t="n">
        <v>7</v>
      </c>
      <c r="I33467" s="7" t="n">
        <v>65533</v>
      </c>
      <c r="J33467" s="7" t="n">
        <v>62615</v>
      </c>
      <c r="K33467" s="7" t="s">
        <v>15</v>
      </c>
      <c r="L33467" s="7" t="n">
        <f t="normal" ca="1">32-LENB(INDIRECT(ADDRESS(33467,11)))</f>
        <v>0</v>
      </c>
      <c r="M33467" s="7" t="n">
        <v>4</v>
      </c>
      <c r="N33467" s="7" t="n">
        <v>65533</v>
      </c>
      <c r="O33467" s="7" t="n">
        <v>4536</v>
      </c>
      <c r="P33467" s="7" t="s">
        <v>15</v>
      </c>
      <c r="Q33467" s="7" t="n">
        <f t="normal" ca="1">32-LENB(INDIRECT(ADDRESS(33467,16)))</f>
        <v>0</v>
      </c>
      <c r="R33467" s="7" t="n">
        <v>4</v>
      </c>
      <c r="S33467" s="7" t="n">
        <v>65533</v>
      </c>
      <c r="T33467" s="7" t="n">
        <v>4534</v>
      </c>
      <c r="U33467" s="7" t="s">
        <v>15</v>
      </c>
      <c r="V33467" s="7" t="n">
        <f t="normal" ca="1">32-LENB(INDIRECT(ADDRESS(33467,21)))</f>
        <v>0</v>
      </c>
      <c r="W33467" s="7" t="n">
        <v>7</v>
      </c>
      <c r="X33467" s="7" t="n">
        <v>65533</v>
      </c>
      <c r="Y33467" s="7" t="n">
        <v>62616</v>
      </c>
      <c r="Z33467" s="7" t="s">
        <v>15</v>
      </c>
      <c r="AA33467" s="7" t="n">
        <f t="normal" ca="1">32-LENB(INDIRECT(ADDRESS(33467,26)))</f>
        <v>0</v>
      </c>
      <c r="AB33467" s="7" t="n">
        <v>7</v>
      </c>
      <c r="AC33467" s="7" t="n">
        <v>65533</v>
      </c>
      <c r="AD33467" s="7" t="n">
        <v>62617</v>
      </c>
      <c r="AE33467" s="7" t="s">
        <v>15</v>
      </c>
      <c r="AF33467" s="7" t="n">
        <f t="normal" ca="1">32-LENB(INDIRECT(ADDRESS(33467,31)))</f>
        <v>0</v>
      </c>
      <c r="AG33467" s="7" t="n">
        <v>7</v>
      </c>
      <c r="AH33467" s="7" t="n">
        <v>65533</v>
      </c>
      <c r="AI33467" s="7" t="n">
        <v>62618</v>
      </c>
      <c r="AJ33467" s="7" t="s">
        <v>15</v>
      </c>
      <c r="AK33467" s="7" t="n">
        <f t="normal" ca="1">32-LENB(INDIRECT(ADDRESS(33467,36)))</f>
        <v>0</v>
      </c>
      <c r="AL33467" s="7" t="n">
        <v>7</v>
      </c>
      <c r="AM33467" s="7" t="n">
        <v>65533</v>
      </c>
      <c r="AN33467" s="7" t="n">
        <v>62619</v>
      </c>
      <c r="AO33467" s="7" t="s">
        <v>15</v>
      </c>
      <c r="AP33467" s="7" t="n">
        <f t="normal" ca="1">32-LENB(INDIRECT(ADDRESS(33467,41)))</f>
        <v>0</v>
      </c>
      <c r="AQ33467" s="7" t="n">
        <v>4</v>
      </c>
      <c r="AR33467" s="7" t="n">
        <v>65533</v>
      </c>
      <c r="AS33467" s="7" t="n">
        <v>4511</v>
      </c>
      <c r="AT33467" s="7" t="s">
        <v>15</v>
      </c>
      <c r="AU33467" s="7" t="n">
        <f t="normal" ca="1">32-LENB(INDIRECT(ADDRESS(33467,46)))</f>
        <v>0</v>
      </c>
      <c r="AV33467" s="7" t="n">
        <v>4</v>
      </c>
      <c r="AW33467" s="7" t="n">
        <v>65533</v>
      </c>
      <c r="AX33467" s="7" t="n">
        <v>4512</v>
      </c>
      <c r="AY33467" s="7" t="s">
        <v>15</v>
      </c>
      <c r="AZ33467" s="7" t="n">
        <f t="normal" ca="1">32-LENB(INDIRECT(ADDRESS(33467,51)))</f>
        <v>0</v>
      </c>
      <c r="BA33467" s="7" t="n">
        <v>7</v>
      </c>
      <c r="BB33467" s="7" t="n">
        <v>65533</v>
      </c>
      <c r="BC33467" s="7" t="n">
        <v>22348</v>
      </c>
      <c r="BD33467" s="7" t="s">
        <v>15</v>
      </c>
      <c r="BE33467" s="7" t="n">
        <f t="normal" ca="1">32-LENB(INDIRECT(ADDRESS(33467,56)))</f>
        <v>0</v>
      </c>
      <c r="BF33467" s="7" t="n">
        <v>7</v>
      </c>
      <c r="BG33467" s="7" t="n">
        <v>65533</v>
      </c>
      <c r="BH33467" s="7" t="n">
        <v>62620</v>
      </c>
      <c r="BI33467" s="7" t="s">
        <v>15</v>
      </c>
      <c r="BJ33467" s="7" t="n">
        <f t="normal" ca="1">32-LENB(INDIRECT(ADDRESS(33467,61)))</f>
        <v>0</v>
      </c>
      <c r="BK33467" s="7" t="n">
        <v>7</v>
      </c>
      <c r="BL33467" s="7" t="n">
        <v>65533</v>
      </c>
      <c r="BM33467" s="7" t="n">
        <v>62621</v>
      </c>
      <c r="BN33467" s="7" t="s">
        <v>15</v>
      </c>
      <c r="BO33467" s="7" t="n">
        <f t="normal" ca="1">32-LENB(INDIRECT(ADDRESS(33467,66)))</f>
        <v>0</v>
      </c>
      <c r="BP33467" s="7" t="n">
        <v>7</v>
      </c>
      <c r="BQ33467" s="7" t="n">
        <v>65533</v>
      </c>
      <c r="BR33467" s="7" t="n">
        <v>22349</v>
      </c>
      <c r="BS33467" s="7" t="s">
        <v>15</v>
      </c>
      <c r="BT33467" s="7" t="n">
        <f t="normal" ca="1">32-LENB(INDIRECT(ADDRESS(33467,71)))</f>
        <v>0</v>
      </c>
      <c r="BU33467" s="7" t="n">
        <v>7</v>
      </c>
      <c r="BV33467" s="7" t="n">
        <v>65533</v>
      </c>
      <c r="BW33467" s="7" t="n">
        <v>22350</v>
      </c>
      <c r="BX33467" s="7" t="s">
        <v>15</v>
      </c>
      <c r="BY33467" s="7" t="n">
        <f t="normal" ca="1">32-LENB(INDIRECT(ADDRESS(33467,76)))</f>
        <v>0</v>
      </c>
      <c r="BZ33467" s="7" t="n">
        <v>7</v>
      </c>
      <c r="CA33467" s="7" t="n">
        <v>65533</v>
      </c>
      <c r="CB33467" s="7" t="n">
        <v>62622</v>
      </c>
      <c r="CC33467" s="7" t="s">
        <v>15</v>
      </c>
      <c r="CD33467" s="7" t="n">
        <f t="normal" ca="1">32-LENB(INDIRECT(ADDRESS(33467,81)))</f>
        <v>0</v>
      </c>
      <c r="CE33467" s="7" t="n">
        <v>7</v>
      </c>
      <c r="CF33467" s="7" t="n">
        <v>65533</v>
      </c>
      <c r="CG33467" s="7" t="n">
        <v>62623</v>
      </c>
      <c r="CH33467" s="7" t="s">
        <v>15</v>
      </c>
      <c r="CI33467" s="7" t="n">
        <f t="normal" ca="1">32-LENB(INDIRECT(ADDRESS(33467,86)))</f>
        <v>0</v>
      </c>
      <c r="CJ33467" s="7" t="n">
        <v>7</v>
      </c>
      <c r="CK33467" s="7" t="n">
        <v>65533</v>
      </c>
      <c r="CL33467" s="7" t="n">
        <v>22351</v>
      </c>
      <c r="CM33467" s="7" t="s">
        <v>15</v>
      </c>
      <c r="CN33467" s="7" t="n">
        <f t="normal" ca="1">32-LENB(INDIRECT(ADDRESS(33467,91)))</f>
        <v>0</v>
      </c>
      <c r="CO33467" s="7" t="n">
        <v>7</v>
      </c>
      <c r="CP33467" s="7" t="n">
        <v>65533</v>
      </c>
      <c r="CQ33467" s="7" t="n">
        <v>22352</v>
      </c>
      <c r="CR33467" s="7" t="s">
        <v>15</v>
      </c>
      <c r="CS33467" s="7" t="n">
        <f t="normal" ca="1">32-LENB(INDIRECT(ADDRESS(33467,96)))</f>
        <v>0</v>
      </c>
      <c r="CT33467" s="7" t="n">
        <v>7</v>
      </c>
      <c r="CU33467" s="7" t="n">
        <v>65533</v>
      </c>
      <c r="CV33467" s="7" t="n">
        <v>22353</v>
      </c>
      <c r="CW33467" s="7" t="s">
        <v>15</v>
      </c>
      <c r="CX33467" s="7" t="n">
        <f t="normal" ca="1">32-LENB(INDIRECT(ADDRESS(33467,101)))</f>
        <v>0</v>
      </c>
      <c r="CY33467" s="7" t="n">
        <v>7</v>
      </c>
      <c r="CZ33467" s="7" t="n">
        <v>65533</v>
      </c>
      <c r="DA33467" s="7" t="n">
        <v>22354</v>
      </c>
      <c r="DB33467" s="7" t="s">
        <v>15</v>
      </c>
      <c r="DC33467" s="7" t="n">
        <f t="normal" ca="1">32-LENB(INDIRECT(ADDRESS(33467,106)))</f>
        <v>0</v>
      </c>
      <c r="DD33467" s="7" t="n">
        <v>7</v>
      </c>
      <c r="DE33467" s="7" t="n">
        <v>65533</v>
      </c>
      <c r="DF33467" s="7" t="n">
        <v>22355</v>
      </c>
      <c r="DG33467" s="7" t="s">
        <v>15</v>
      </c>
      <c r="DH33467" s="7" t="n">
        <f t="normal" ca="1">32-LENB(INDIRECT(ADDRESS(33467,111)))</f>
        <v>0</v>
      </c>
      <c r="DI33467" s="7" t="n">
        <v>7</v>
      </c>
      <c r="DJ33467" s="7" t="n">
        <v>65533</v>
      </c>
      <c r="DK33467" s="7" t="n">
        <v>62624</v>
      </c>
      <c r="DL33467" s="7" t="s">
        <v>15</v>
      </c>
      <c r="DM33467" s="7" t="n">
        <f t="normal" ca="1">32-LENB(INDIRECT(ADDRESS(33467,116)))</f>
        <v>0</v>
      </c>
      <c r="DN33467" s="7" t="n">
        <v>7</v>
      </c>
      <c r="DO33467" s="7" t="n">
        <v>65533</v>
      </c>
      <c r="DP33467" s="7" t="n">
        <v>62625</v>
      </c>
      <c r="DQ33467" s="7" t="s">
        <v>15</v>
      </c>
      <c r="DR33467" s="7" t="n">
        <f t="normal" ca="1">32-LENB(INDIRECT(ADDRESS(33467,121)))</f>
        <v>0</v>
      </c>
      <c r="DS33467" s="7" t="n">
        <v>7</v>
      </c>
      <c r="DT33467" s="7" t="n">
        <v>65533</v>
      </c>
      <c r="DU33467" s="7" t="n">
        <v>22356</v>
      </c>
      <c r="DV33467" s="7" t="s">
        <v>15</v>
      </c>
      <c r="DW33467" s="7" t="n">
        <f t="normal" ca="1">32-LENB(INDIRECT(ADDRESS(33467,126)))</f>
        <v>0</v>
      </c>
      <c r="DX33467" s="7" t="n">
        <v>7</v>
      </c>
      <c r="DY33467" s="7" t="n">
        <v>65533</v>
      </c>
      <c r="DZ33467" s="7" t="n">
        <v>22357</v>
      </c>
      <c r="EA33467" s="7" t="s">
        <v>15</v>
      </c>
      <c r="EB33467" s="7" t="n">
        <f t="normal" ca="1">32-LENB(INDIRECT(ADDRESS(33467,131)))</f>
        <v>0</v>
      </c>
      <c r="EC33467" s="7" t="n">
        <v>4</v>
      </c>
      <c r="ED33467" s="7" t="n">
        <v>65533</v>
      </c>
      <c r="EE33467" s="7" t="n">
        <v>5400</v>
      </c>
      <c r="EF33467" s="7" t="s">
        <v>15</v>
      </c>
      <c r="EG33467" s="7" t="n">
        <f t="normal" ca="1">32-LENB(INDIRECT(ADDRESS(33467,136)))</f>
        <v>0</v>
      </c>
      <c r="EH33467" s="7" t="n">
        <v>7</v>
      </c>
      <c r="EI33467" s="7" t="n">
        <v>65533</v>
      </c>
      <c r="EJ33467" s="7" t="n">
        <v>62626</v>
      </c>
      <c r="EK33467" s="7" t="s">
        <v>15</v>
      </c>
      <c r="EL33467" s="7" t="n">
        <f t="normal" ca="1">32-LENB(INDIRECT(ADDRESS(33467,141)))</f>
        <v>0</v>
      </c>
      <c r="EM33467" s="7" t="n">
        <v>7</v>
      </c>
      <c r="EN33467" s="7" t="n">
        <v>65533</v>
      </c>
      <c r="EO33467" s="7" t="n">
        <v>35300</v>
      </c>
      <c r="EP33467" s="7" t="s">
        <v>15</v>
      </c>
      <c r="EQ33467" s="7" t="n">
        <f t="normal" ca="1">32-LENB(INDIRECT(ADDRESS(33467,146)))</f>
        <v>0</v>
      </c>
      <c r="ER33467" s="7" t="n">
        <v>7</v>
      </c>
      <c r="ES33467" s="7" t="n">
        <v>65533</v>
      </c>
      <c r="ET33467" s="7" t="n">
        <v>35301</v>
      </c>
      <c r="EU33467" s="7" t="s">
        <v>15</v>
      </c>
      <c r="EV33467" s="7" t="n">
        <f t="normal" ca="1">32-LENB(INDIRECT(ADDRESS(33467,151)))</f>
        <v>0</v>
      </c>
      <c r="EW33467" s="7" t="n">
        <v>7</v>
      </c>
      <c r="EX33467" s="7" t="n">
        <v>65533</v>
      </c>
      <c r="EY33467" s="7" t="n">
        <v>22358</v>
      </c>
      <c r="EZ33467" s="7" t="s">
        <v>15</v>
      </c>
      <c r="FA33467" s="7" t="n">
        <f t="normal" ca="1">32-LENB(INDIRECT(ADDRESS(33467,156)))</f>
        <v>0</v>
      </c>
      <c r="FB33467" s="7" t="n">
        <v>7</v>
      </c>
      <c r="FC33467" s="7" t="n">
        <v>65533</v>
      </c>
      <c r="FD33467" s="7" t="n">
        <v>22359</v>
      </c>
      <c r="FE33467" s="7" t="s">
        <v>15</v>
      </c>
      <c r="FF33467" s="7" t="n">
        <f t="normal" ca="1">32-LENB(INDIRECT(ADDRESS(33467,161)))</f>
        <v>0</v>
      </c>
      <c r="FG33467" s="7" t="n">
        <v>7</v>
      </c>
      <c r="FH33467" s="7" t="n">
        <v>65533</v>
      </c>
      <c r="FI33467" s="7" t="n">
        <v>22360</v>
      </c>
      <c r="FJ33467" s="7" t="s">
        <v>15</v>
      </c>
      <c r="FK33467" s="7" t="n">
        <f t="normal" ca="1">32-LENB(INDIRECT(ADDRESS(33467,166)))</f>
        <v>0</v>
      </c>
      <c r="FL33467" s="7" t="n">
        <v>4</v>
      </c>
      <c r="FM33467" s="7" t="n">
        <v>65533</v>
      </c>
      <c r="FN33467" s="7" t="n">
        <v>4512</v>
      </c>
      <c r="FO33467" s="7" t="s">
        <v>15</v>
      </c>
      <c r="FP33467" s="7" t="n">
        <f t="normal" ca="1">32-LENB(INDIRECT(ADDRESS(33467,171)))</f>
        <v>0</v>
      </c>
      <c r="FQ33467" s="7" t="n">
        <v>7</v>
      </c>
      <c r="FR33467" s="7" t="n">
        <v>65533</v>
      </c>
      <c r="FS33467" s="7" t="n">
        <v>62627</v>
      </c>
      <c r="FT33467" s="7" t="s">
        <v>15</v>
      </c>
      <c r="FU33467" s="7" t="n">
        <f t="normal" ca="1">32-LENB(INDIRECT(ADDRESS(33467,176)))</f>
        <v>0</v>
      </c>
      <c r="FV33467" s="7" t="n">
        <v>7</v>
      </c>
      <c r="FW33467" s="7" t="n">
        <v>65533</v>
      </c>
      <c r="FX33467" s="7" t="n">
        <v>62628</v>
      </c>
      <c r="FY33467" s="7" t="s">
        <v>15</v>
      </c>
      <c r="FZ33467" s="7" t="n">
        <f t="normal" ca="1">32-LENB(INDIRECT(ADDRESS(33467,181)))</f>
        <v>0</v>
      </c>
      <c r="GA33467" s="7" t="n">
        <v>7</v>
      </c>
      <c r="GB33467" s="7" t="n">
        <v>65533</v>
      </c>
      <c r="GC33467" s="7" t="n">
        <v>62629</v>
      </c>
      <c r="GD33467" s="7" t="s">
        <v>15</v>
      </c>
      <c r="GE33467" s="7" t="n">
        <f t="normal" ca="1">32-LENB(INDIRECT(ADDRESS(33467,186)))</f>
        <v>0</v>
      </c>
      <c r="GF33467" s="7" t="n">
        <v>7</v>
      </c>
      <c r="GG33467" s="7" t="n">
        <v>65533</v>
      </c>
      <c r="GH33467" s="7" t="n">
        <v>62630</v>
      </c>
      <c r="GI33467" s="7" t="s">
        <v>15</v>
      </c>
      <c r="GJ33467" s="7" t="n">
        <f t="normal" ca="1">32-LENB(INDIRECT(ADDRESS(33467,191)))</f>
        <v>0</v>
      </c>
      <c r="GK33467" s="7" t="n">
        <v>7</v>
      </c>
      <c r="GL33467" s="7" t="n">
        <v>65533</v>
      </c>
      <c r="GM33467" s="7" t="n">
        <v>62631</v>
      </c>
      <c r="GN33467" s="7" t="s">
        <v>15</v>
      </c>
      <c r="GO33467" s="7" t="n">
        <f t="normal" ca="1">32-LENB(INDIRECT(ADDRESS(33467,196)))</f>
        <v>0</v>
      </c>
      <c r="GP33467" s="7" t="n">
        <v>7</v>
      </c>
      <c r="GQ33467" s="7" t="n">
        <v>65533</v>
      </c>
      <c r="GR33467" s="7" t="n">
        <v>62632</v>
      </c>
      <c r="GS33467" s="7" t="s">
        <v>15</v>
      </c>
      <c r="GT33467" s="7" t="n">
        <f t="normal" ca="1">32-LENB(INDIRECT(ADDRESS(33467,201)))</f>
        <v>0</v>
      </c>
      <c r="GU33467" s="7" t="n">
        <v>4</v>
      </c>
      <c r="GV33467" s="7" t="n">
        <v>65533</v>
      </c>
      <c r="GW33467" s="7" t="n">
        <v>12105</v>
      </c>
      <c r="GX33467" s="7" t="s">
        <v>15</v>
      </c>
      <c r="GY33467" s="7" t="n">
        <f t="normal" ca="1">32-LENB(INDIRECT(ADDRESS(33467,206)))</f>
        <v>0</v>
      </c>
      <c r="GZ33467" s="7" t="n">
        <v>0</v>
      </c>
      <c r="HA33467" s="7" t="n">
        <v>65533</v>
      </c>
      <c r="HB33467" s="7" t="n">
        <v>0</v>
      </c>
      <c r="HC33467" s="7" t="s">
        <v>15</v>
      </c>
      <c r="HD33467" s="7" t="n">
        <f t="normal" ca="1">32-LENB(INDIRECT(ADDRESS(33467,211)))</f>
        <v>0</v>
      </c>
    </row>
    <row r="33468" spans="1:67">
      <c r="A33468" t="s">
        <v>4</v>
      </c>
      <c r="B33468" s="4" t="s">
        <v>5</v>
      </c>
    </row>
    <row r="33469" spans="1:67">
      <c r="A33469" t="n">
        <v>302576</v>
      </c>
      <c r="B33469" s="5" t="n">
        <v>1</v>
      </c>
    </row>
    <row r="33470" spans="1:67" s="3" customFormat="1" customHeight="0">
      <c r="A33470" s="3" t="s">
        <v>2</v>
      </c>
      <c r="B33470" s="3" t="s">
        <v>1673</v>
      </c>
    </row>
    <row r="33471" spans="1:67">
      <c r="A33471" t="s">
        <v>4</v>
      </c>
      <c r="B33471" s="4" t="s">
        <v>5</v>
      </c>
      <c r="C33471" s="4" t="s">
        <v>7</v>
      </c>
      <c r="D33471" s="4" t="s">
        <v>7</v>
      </c>
      <c r="E33471" s="4" t="s">
        <v>14</v>
      </c>
      <c r="F33471" s="4" t="s">
        <v>9</v>
      </c>
      <c r="G33471" s="4" t="s">
        <v>1636</v>
      </c>
      <c r="H33471" s="4" t="s">
        <v>7</v>
      </c>
      <c r="I33471" s="4" t="s">
        <v>7</v>
      </c>
      <c r="J33471" s="4" t="s">
        <v>14</v>
      </c>
      <c r="K33471" s="4" t="s">
        <v>9</v>
      </c>
      <c r="L33471" s="4" t="s">
        <v>1636</v>
      </c>
      <c r="M33471" s="4" t="s">
        <v>7</v>
      </c>
      <c r="N33471" s="4" t="s">
        <v>7</v>
      </c>
      <c r="O33471" s="4" t="s">
        <v>14</v>
      </c>
      <c r="P33471" s="4" t="s">
        <v>9</v>
      </c>
      <c r="Q33471" s="4" t="s">
        <v>1636</v>
      </c>
    </row>
    <row r="33472" spans="1:67">
      <c r="A33472" t="n">
        <v>302592</v>
      </c>
      <c r="B33472" s="109" t="n">
        <v>257</v>
      </c>
      <c r="C33472" s="7" t="n">
        <v>4</v>
      </c>
      <c r="D33472" s="7" t="n">
        <v>65533</v>
      </c>
      <c r="E33472" s="7" t="n">
        <v>12010</v>
      </c>
      <c r="F33472" s="7" t="s">
        <v>15</v>
      </c>
      <c r="G33472" s="7" t="n">
        <f t="normal" ca="1">32-LENB(INDIRECT(ADDRESS(33472,6)))</f>
        <v>0</v>
      </c>
      <c r="H33472" s="7" t="n">
        <v>4</v>
      </c>
      <c r="I33472" s="7" t="n">
        <v>65533</v>
      </c>
      <c r="J33472" s="7" t="n">
        <v>12010</v>
      </c>
      <c r="K33472" s="7" t="s">
        <v>15</v>
      </c>
      <c r="L33472" s="7" t="n">
        <f t="normal" ca="1">32-LENB(INDIRECT(ADDRESS(33472,11)))</f>
        <v>0</v>
      </c>
      <c r="M33472" s="7" t="n">
        <v>0</v>
      </c>
      <c r="N33472" s="7" t="n">
        <v>65533</v>
      </c>
      <c r="O33472" s="7" t="n">
        <v>0</v>
      </c>
      <c r="P33472" s="7" t="s">
        <v>15</v>
      </c>
      <c r="Q33472" s="7" t="n">
        <f t="normal" ca="1">32-LENB(INDIRECT(ADDRESS(33472,16)))</f>
        <v>0</v>
      </c>
    </row>
    <row r="33473" spans="1:212">
      <c r="A33473" t="s">
        <v>4</v>
      </c>
      <c r="B33473" s="4" t="s">
        <v>5</v>
      </c>
    </row>
    <row r="33474" spans="1:212">
      <c r="A33474" t="n">
        <v>302712</v>
      </c>
      <c r="B33474" s="5" t="n">
        <v>1</v>
      </c>
    </row>
    <row r="33475" spans="1:212" s="3" customFormat="1" customHeight="0">
      <c r="A33475" s="3" t="s">
        <v>2</v>
      </c>
      <c r="B33475" s="3" t="s">
        <v>1674</v>
      </c>
    </row>
    <row r="33476" spans="1:212">
      <c r="A33476" t="s">
        <v>4</v>
      </c>
      <c r="B33476" s="4" t="s">
        <v>5</v>
      </c>
      <c r="C33476" s="4" t="s">
        <v>7</v>
      </c>
      <c r="D33476" s="4" t="s">
        <v>7</v>
      </c>
      <c r="E33476" s="4" t="s">
        <v>14</v>
      </c>
      <c r="F33476" s="4" t="s">
        <v>9</v>
      </c>
      <c r="G33476" s="4" t="s">
        <v>1636</v>
      </c>
      <c r="H33476" s="4" t="s">
        <v>7</v>
      </c>
      <c r="I33476" s="4" t="s">
        <v>7</v>
      </c>
      <c r="J33476" s="4" t="s">
        <v>14</v>
      </c>
      <c r="K33476" s="4" t="s">
        <v>9</v>
      </c>
      <c r="L33476" s="4" t="s">
        <v>1636</v>
      </c>
      <c r="M33476" s="4" t="s">
        <v>7</v>
      </c>
      <c r="N33476" s="4" t="s">
        <v>7</v>
      </c>
      <c r="O33476" s="4" t="s">
        <v>14</v>
      </c>
      <c r="P33476" s="4" t="s">
        <v>9</v>
      </c>
      <c r="Q33476" s="4" t="s">
        <v>1636</v>
      </c>
      <c r="R33476" s="4" t="s">
        <v>7</v>
      </c>
      <c r="S33476" s="4" t="s">
        <v>7</v>
      </c>
      <c r="T33476" s="4" t="s">
        <v>14</v>
      </c>
      <c r="U33476" s="4" t="s">
        <v>9</v>
      </c>
      <c r="V33476" s="4" t="s">
        <v>1636</v>
      </c>
    </row>
    <row r="33477" spans="1:212">
      <c r="A33477" t="n">
        <v>302720</v>
      </c>
      <c r="B33477" s="109" t="n">
        <v>257</v>
      </c>
      <c r="C33477" s="7" t="n">
        <v>4</v>
      </c>
      <c r="D33477" s="7" t="n">
        <v>65533</v>
      </c>
      <c r="E33477" s="7" t="n">
        <v>12105</v>
      </c>
      <c r="F33477" s="7" t="s">
        <v>15</v>
      </c>
      <c r="G33477" s="7" t="n">
        <f t="normal" ca="1">32-LENB(INDIRECT(ADDRESS(33477,6)))</f>
        <v>0</v>
      </c>
      <c r="H33477" s="7" t="n">
        <v>4</v>
      </c>
      <c r="I33477" s="7" t="n">
        <v>65533</v>
      </c>
      <c r="J33477" s="7" t="n">
        <v>12105</v>
      </c>
      <c r="K33477" s="7" t="s">
        <v>15</v>
      </c>
      <c r="L33477" s="7" t="n">
        <f t="normal" ca="1">32-LENB(INDIRECT(ADDRESS(33477,11)))</f>
        <v>0</v>
      </c>
      <c r="M33477" s="7" t="n">
        <v>4</v>
      </c>
      <c r="N33477" s="7" t="n">
        <v>65533</v>
      </c>
      <c r="O33477" s="7" t="n">
        <v>12105</v>
      </c>
      <c r="P33477" s="7" t="s">
        <v>15</v>
      </c>
      <c r="Q33477" s="7" t="n">
        <f t="normal" ca="1">32-LENB(INDIRECT(ADDRESS(33477,16)))</f>
        <v>0</v>
      </c>
      <c r="R33477" s="7" t="n">
        <v>0</v>
      </c>
      <c r="S33477" s="7" t="n">
        <v>65533</v>
      </c>
      <c r="T33477" s="7" t="n">
        <v>0</v>
      </c>
      <c r="U33477" s="7" t="s">
        <v>15</v>
      </c>
      <c r="V33477" s="7" t="n">
        <f t="normal" ca="1">32-LENB(INDIRECT(ADDRESS(33477,21)))</f>
        <v>0</v>
      </c>
    </row>
    <row r="33478" spans="1:212">
      <c r="A33478" t="s">
        <v>4</v>
      </c>
      <c r="B33478" s="4" t="s">
        <v>5</v>
      </c>
    </row>
    <row r="33479" spans="1:212">
      <c r="A33479" t="n">
        <v>302880</v>
      </c>
      <c r="B33479" s="5" t="n">
        <v>1</v>
      </c>
    </row>
    <row r="33480" spans="1:212" s="3" customFormat="1" customHeight="0">
      <c r="A33480" s="3" t="s">
        <v>2</v>
      </c>
      <c r="B33480" s="3" t="s">
        <v>1675</v>
      </c>
    </row>
    <row r="33481" spans="1:212">
      <c r="A33481" t="s">
        <v>4</v>
      </c>
      <c r="B33481" s="4" t="s">
        <v>5</v>
      </c>
      <c r="C33481" s="4" t="s">
        <v>7</v>
      </c>
      <c r="D33481" s="4" t="s">
        <v>7</v>
      </c>
      <c r="E33481" s="4" t="s">
        <v>14</v>
      </c>
      <c r="F33481" s="4" t="s">
        <v>9</v>
      </c>
      <c r="G33481" s="4" t="s">
        <v>1636</v>
      </c>
      <c r="H33481" s="4" t="s">
        <v>7</v>
      </c>
      <c r="I33481" s="4" t="s">
        <v>7</v>
      </c>
      <c r="J33481" s="4" t="s">
        <v>14</v>
      </c>
      <c r="K33481" s="4" t="s">
        <v>9</v>
      </c>
      <c r="L33481" s="4" t="s">
        <v>1636</v>
      </c>
    </row>
    <row r="33482" spans="1:212">
      <c r="A33482" t="n">
        <v>302896</v>
      </c>
      <c r="B33482" s="109" t="n">
        <v>257</v>
      </c>
      <c r="C33482" s="7" t="n">
        <v>4</v>
      </c>
      <c r="D33482" s="7" t="n">
        <v>65533</v>
      </c>
      <c r="E33482" s="7" t="n">
        <v>12105</v>
      </c>
      <c r="F33482" s="7" t="s">
        <v>15</v>
      </c>
      <c r="G33482" s="7" t="n">
        <f t="normal" ca="1">32-LENB(INDIRECT(ADDRESS(33482,6)))</f>
        <v>0</v>
      </c>
      <c r="H33482" s="7" t="n">
        <v>0</v>
      </c>
      <c r="I33482" s="7" t="n">
        <v>65533</v>
      </c>
      <c r="J33482" s="7" t="n">
        <v>0</v>
      </c>
      <c r="K33482" s="7" t="s">
        <v>15</v>
      </c>
      <c r="L33482" s="7" t="n">
        <f t="normal" ca="1">32-LENB(INDIRECT(ADDRESS(33482,11)))</f>
        <v>0</v>
      </c>
    </row>
    <row r="33483" spans="1:212">
      <c r="A33483" t="s">
        <v>4</v>
      </c>
      <c r="B33483" s="4" t="s">
        <v>5</v>
      </c>
    </row>
    <row r="33484" spans="1:212">
      <c r="A33484" t="n">
        <v>302976</v>
      </c>
      <c r="B33484" s="5" t="n">
        <v>1</v>
      </c>
    </row>
    <row r="33485" spans="1:212" s="3" customFormat="1" customHeight="0">
      <c r="A33485" s="3" t="s">
        <v>2</v>
      </c>
      <c r="B33485" s="3" t="s">
        <v>1676</v>
      </c>
    </row>
    <row r="33486" spans="1:212">
      <c r="A33486" t="s">
        <v>4</v>
      </c>
      <c r="B33486" s="4" t="s">
        <v>5</v>
      </c>
      <c r="C33486" s="4" t="s">
        <v>7</v>
      </c>
      <c r="D33486" s="4" t="s">
        <v>7</v>
      </c>
      <c r="E33486" s="4" t="s">
        <v>14</v>
      </c>
      <c r="F33486" s="4" t="s">
        <v>9</v>
      </c>
      <c r="G33486" s="4" t="s">
        <v>1636</v>
      </c>
      <c r="H33486" s="4" t="s">
        <v>7</v>
      </c>
      <c r="I33486" s="4" t="s">
        <v>7</v>
      </c>
      <c r="J33486" s="4" t="s">
        <v>14</v>
      </c>
      <c r="K33486" s="4" t="s">
        <v>9</v>
      </c>
      <c r="L33486" s="4" t="s">
        <v>1636</v>
      </c>
      <c r="M33486" s="4" t="s">
        <v>7</v>
      </c>
      <c r="N33486" s="4" t="s">
        <v>7</v>
      </c>
      <c r="O33486" s="4" t="s">
        <v>14</v>
      </c>
      <c r="P33486" s="4" t="s">
        <v>9</v>
      </c>
      <c r="Q33486" s="4" t="s">
        <v>1636</v>
      </c>
      <c r="R33486" s="4" t="s">
        <v>7</v>
      </c>
      <c r="S33486" s="4" t="s">
        <v>7</v>
      </c>
      <c r="T33486" s="4" t="s">
        <v>14</v>
      </c>
      <c r="U33486" s="4" t="s">
        <v>9</v>
      </c>
      <c r="V33486" s="4" t="s">
        <v>1636</v>
      </c>
    </row>
    <row r="33487" spans="1:212">
      <c r="A33487" t="n">
        <v>302992</v>
      </c>
      <c r="B33487" s="109" t="n">
        <v>257</v>
      </c>
      <c r="C33487" s="7" t="n">
        <v>4</v>
      </c>
      <c r="D33487" s="7" t="n">
        <v>65533</v>
      </c>
      <c r="E33487" s="7" t="n">
        <v>2072</v>
      </c>
      <c r="F33487" s="7" t="s">
        <v>15</v>
      </c>
      <c r="G33487" s="7" t="n">
        <f t="normal" ca="1">32-LENB(INDIRECT(ADDRESS(33487,6)))</f>
        <v>0</v>
      </c>
      <c r="H33487" s="7" t="n">
        <v>4</v>
      </c>
      <c r="I33487" s="7" t="n">
        <v>65533</v>
      </c>
      <c r="J33487" s="7" t="n">
        <v>2073</v>
      </c>
      <c r="K33487" s="7" t="s">
        <v>15</v>
      </c>
      <c r="L33487" s="7" t="n">
        <f t="normal" ca="1">32-LENB(INDIRECT(ADDRESS(33487,11)))</f>
        <v>0</v>
      </c>
      <c r="M33487" s="7" t="n">
        <v>4</v>
      </c>
      <c r="N33487" s="7" t="n">
        <v>65533</v>
      </c>
      <c r="O33487" s="7" t="n">
        <v>2081</v>
      </c>
      <c r="P33487" s="7" t="s">
        <v>15</v>
      </c>
      <c r="Q33487" s="7" t="n">
        <f t="normal" ca="1">32-LENB(INDIRECT(ADDRESS(33487,16)))</f>
        <v>0</v>
      </c>
      <c r="R33487" s="7" t="n">
        <v>0</v>
      </c>
      <c r="S33487" s="7" t="n">
        <v>65533</v>
      </c>
      <c r="T33487" s="7" t="n">
        <v>0</v>
      </c>
      <c r="U33487" s="7" t="s">
        <v>15</v>
      </c>
      <c r="V33487" s="7" t="n">
        <f t="normal" ca="1">32-LENB(INDIRECT(ADDRESS(33487,21)))</f>
        <v>0</v>
      </c>
    </row>
    <row r="33488" spans="1:212">
      <c r="A33488" t="s">
        <v>4</v>
      </c>
      <c r="B33488" s="4" t="s">
        <v>5</v>
      </c>
    </row>
    <row r="33489" spans="1:22">
      <c r="A33489" t="n">
        <v>303152</v>
      </c>
      <c r="B33489" s="5" t="n">
        <v>1</v>
      </c>
    </row>
    <row r="33490" spans="1:22" s="3" customFormat="1" customHeight="0">
      <c r="A33490" s="3" t="s">
        <v>2</v>
      </c>
      <c r="B33490" s="3" t="s">
        <v>1677</v>
      </c>
    </row>
    <row r="33491" spans="1:22">
      <c r="A33491" t="s">
        <v>4</v>
      </c>
      <c r="B33491" s="4" t="s">
        <v>5</v>
      </c>
      <c r="C33491" s="4" t="s">
        <v>7</v>
      </c>
      <c r="D33491" s="4" t="s">
        <v>7</v>
      </c>
      <c r="E33491" s="4" t="s">
        <v>14</v>
      </c>
      <c r="F33491" s="4" t="s">
        <v>9</v>
      </c>
      <c r="G33491" s="4" t="s">
        <v>1636</v>
      </c>
      <c r="H33491" s="4" t="s">
        <v>7</v>
      </c>
      <c r="I33491" s="4" t="s">
        <v>7</v>
      </c>
      <c r="J33491" s="4" t="s">
        <v>14</v>
      </c>
      <c r="K33491" s="4" t="s">
        <v>9</v>
      </c>
      <c r="L33491" s="4" t="s">
        <v>1636</v>
      </c>
      <c r="M33491" s="4" t="s">
        <v>7</v>
      </c>
      <c r="N33491" s="4" t="s">
        <v>7</v>
      </c>
      <c r="O33491" s="4" t="s">
        <v>14</v>
      </c>
      <c r="P33491" s="4" t="s">
        <v>9</v>
      </c>
      <c r="Q33491" s="4" t="s">
        <v>1636</v>
      </c>
      <c r="R33491" s="4" t="s">
        <v>7</v>
      </c>
      <c r="S33491" s="4" t="s">
        <v>7</v>
      </c>
      <c r="T33491" s="4" t="s">
        <v>14</v>
      </c>
      <c r="U33491" s="4" t="s">
        <v>9</v>
      </c>
      <c r="V33491" s="4" t="s">
        <v>1636</v>
      </c>
      <c r="W33491" s="4" t="s">
        <v>7</v>
      </c>
      <c r="X33491" s="4" t="s">
        <v>7</v>
      </c>
      <c r="Y33491" s="4" t="s">
        <v>14</v>
      </c>
      <c r="Z33491" s="4" t="s">
        <v>9</v>
      </c>
      <c r="AA33491" s="4" t="s">
        <v>1636</v>
      </c>
      <c r="AB33491" s="4" t="s">
        <v>7</v>
      </c>
      <c r="AC33491" s="4" t="s">
        <v>7</v>
      </c>
      <c r="AD33491" s="4" t="s">
        <v>14</v>
      </c>
      <c r="AE33491" s="4" t="s">
        <v>9</v>
      </c>
      <c r="AF33491" s="4" t="s">
        <v>1636</v>
      </c>
      <c r="AG33491" s="4" t="s">
        <v>7</v>
      </c>
      <c r="AH33491" s="4" t="s">
        <v>7</v>
      </c>
      <c r="AI33491" s="4" t="s">
        <v>14</v>
      </c>
      <c r="AJ33491" s="4" t="s">
        <v>9</v>
      </c>
      <c r="AK33491" s="4" t="s">
        <v>1636</v>
      </c>
    </row>
    <row r="33492" spans="1:22">
      <c r="A33492" t="n">
        <v>303168</v>
      </c>
      <c r="B33492" s="109" t="n">
        <v>257</v>
      </c>
      <c r="C33492" s="7" t="n">
        <v>2</v>
      </c>
      <c r="D33492" s="7" t="n">
        <v>65533</v>
      </c>
      <c r="E33492" s="7" t="n">
        <v>0</v>
      </c>
      <c r="F33492" s="7" t="s">
        <v>1591</v>
      </c>
      <c r="G33492" s="7" t="n">
        <f t="normal" ca="1">32-LENB(INDIRECT(ADDRESS(33492,6)))</f>
        <v>0</v>
      </c>
      <c r="H33492" s="7" t="n">
        <v>4</v>
      </c>
      <c r="I33492" s="7" t="n">
        <v>65533</v>
      </c>
      <c r="J33492" s="7" t="n">
        <v>2072</v>
      </c>
      <c r="K33492" s="7" t="s">
        <v>15</v>
      </c>
      <c r="L33492" s="7" t="n">
        <f t="normal" ca="1">32-LENB(INDIRECT(ADDRESS(33492,11)))</f>
        <v>0</v>
      </c>
      <c r="M33492" s="7" t="n">
        <v>4</v>
      </c>
      <c r="N33492" s="7" t="n">
        <v>65533</v>
      </c>
      <c r="O33492" s="7" t="n">
        <v>2073</v>
      </c>
      <c r="P33492" s="7" t="s">
        <v>15</v>
      </c>
      <c r="Q33492" s="7" t="n">
        <f t="normal" ca="1">32-LENB(INDIRECT(ADDRESS(33492,16)))</f>
        <v>0</v>
      </c>
      <c r="R33492" s="7" t="n">
        <v>4</v>
      </c>
      <c r="S33492" s="7" t="n">
        <v>65533</v>
      </c>
      <c r="T33492" s="7" t="n">
        <v>2073</v>
      </c>
      <c r="U33492" s="7" t="s">
        <v>15</v>
      </c>
      <c r="V33492" s="7" t="n">
        <f t="normal" ca="1">32-LENB(INDIRECT(ADDRESS(33492,21)))</f>
        <v>0</v>
      </c>
      <c r="W33492" s="7" t="n">
        <v>4</v>
      </c>
      <c r="X33492" s="7" t="n">
        <v>65533</v>
      </c>
      <c r="Y33492" s="7" t="n">
        <v>2073</v>
      </c>
      <c r="Z33492" s="7" t="s">
        <v>15</v>
      </c>
      <c r="AA33492" s="7" t="n">
        <f t="normal" ca="1">32-LENB(INDIRECT(ADDRESS(33492,26)))</f>
        <v>0</v>
      </c>
      <c r="AB33492" s="7" t="n">
        <v>4</v>
      </c>
      <c r="AC33492" s="7" t="n">
        <v>65533</v>
      </c>
      <c r="AD33492" s="7" t="n">
        <v>2073</v>
      </c>
      <c r="AE33492" s="7" t="s">
        <v>15</v>
      </c>
      <c r="AF33492" s="7" t="n">
        <f t="normal" ca="1">32-LENB(INDIRECT(ADDRESS(33492,31)))</f>
        <v>0</v>
      </c>
      <c r="AG33492" s="7" t="n">
        <v>0</v>
      </c>
      <c r="AH33492" s="7" t="n">
        <v>65533</v>
      </c>
      <c r="AI33492" s="7" t="n">
        <v>0</v>
      </c>
      <c r="AJ33492" s="7" t="s">
        <v>15</v>
      </c>
      <c r="AK33492" s="7" t="n">
        <f t="normal" ca="1">32-LENB(INDIRECT(ADDRESS(33492,36)))</f>
        <v>0</v>
      </c>
    </row>
    <row r="33493" spans="1:22">
      <c r="A33493" t="s">
        <v>4</v>
      </c>
      <c r="B33493" s="4" t="s">
        <v>5</v>
      </c>
    </row>
    <row r="33494" spans="1:22">
      <c r="A33494" t="n">
        <v>303448</v>
      </c>
      <c r="B33494" s="5" t="n">
        <v>1</v>
      </c>
    </row>
    <row r="33495" spans="1:22" s="3" customFormat="1" customHeight="0">
      <c r="A33495" s="3" t="s">
        <v>2</v>
      </c>
      <c r="B33495" s="3" t="s">
        <v>1678</v>
      </c>
    </row>
    <row r="33496" spans="1:22">
      <c r="A33496" t="s">
        <v>4</v>
      </c>
      <c r="B33496" s="4" t="s">
        <v>5</v>
      </c>
      <c r="C33496" s="4" t="s">
        <v>7</v>
      </c>
      <c r="D33496" s="4" t="s">
        <v>7</v>
      </c>
      <c r="E33496" s="4" t="s">
        <v>14</v>
      </c>
      <c r="F33496" s="4" t="s">
        <v>9</v>
      </c>
      <c r="G33496" s="4" t="s">
        <v>1636</v>
      </c>
      <c r="H33496" s="4" t="s">
        <v>7</v>
      </c>
      <c r="I33496" s="4" t="s">
        <v>7</v>
      </c>
      <c r="J33496" s="4" t="s">
        <v>14</v>
      </c>
      <c r="K33496" s="4" t="s">
        <v>9</v>
      </c>
      <c r="L33496" s="4" t="s">
        <v>1636</v>
      </c>
    </row>
    <row r="33497" spans="1:22">
      <c r="A33497" t="n">
        <v>303456</v>
      </c>
      <c r="B33497" s="109" t="n">
        <v>257</v>
      </c>
      <c r="C33497" s="7" t="n">
        <v>1</v>
      </c>
      <c r="D33497" s="7" t="n">
        <v>65533</v>
      </c>
      <c r="E33497" s="7" t="n">
        <v>11</v>
      </c>
      <c r="F33497" s="7" t="s">
        <v>547</v>
      </c>
      <c r="G33497" s="7" t="n">
        <f t="normal" ca="1">32-LENB(INDIRECT(ADDRESS(33497,6)))</f>
        <v>0</v>
      </c>
      <c r="H33497" s="7" t="n">
        <v>0</v>
      </c>
      <c r="I33497" s="7" t="n">
        <v>65533</v>
      </c>
      <c r="J33497" s="7" t="n">
        <v>0</v>
      </c>
      <c r="K33497" s="7" t="s">
        <v>15</v>
      </c>
      <c r="L33497" s="7" t="n">
        <f t="normal" ca="1">32-LENB(INDIRECT(ADDRESS(33497,11)))</f>
        <v>0</v>
      </c>
    </row>
    <row r="33498" spans="1:22">
      <c r="A33498" t="s">
        <v>4</v>
      </c>
      <c r="B33498" s="4" t="s">
        <v>5</v>
      </c>
    </row>
    <row r="33499" spans="1:22">
      <c r="A33499" t="n">
        <v>303536</v>
      </c>
      <c r="B33499" s="5" t="n">
        <v>1</v>
      </c>
    </row>
    <row r="33500" spans="1:22" s="3" customFormat="1" customHeight="0">
      <c r="A33500" s="3" t="s">
        <v>2</v>
      </c>
      <c r="B33500" s="3" t="s">
        <v>1679</v>
      </c>
    </row>
    <row r="33501" spans="1:22">
      <c r="A33501" t="s">
        <v>4</v>
      </c>
      <c r="B33501" s="4" t="s">
        <v>5</v>
      </c>
      <c r="C33501" s="4" t="s">
        <v>7</v>
      </c>
      <c r="D33501" s="4" t="s">
        <v>7</v>
      </c>
      <c r="E33501" s="4" t="s">
        <v>14</v>
      </c>
      <c r="F33501" s="4" t="s">
        <v>9</v>
      </c>
      <c r="G33501" s="4" t="s">
        <v>1636</v>
      </c>
      <c r="H33501" s="4" t="s">
        <v>7</v>
      </c>
      <c r="I33501" s="4" t="s">
        <v>7</v>
      </c>
      <c r="J33501" s="4" t="s">
        <v>14</v>
      </c>
      <c r="K33501" s="4" t="s">
        <v>9</v>
      </c>
      <c r="L33501" s="4" t="s">
        <v>1636</v>
      </c>
      <c r="M33501" s="4" t="s">
        <v>7</v>
      </c>
      <c r="N33501" s="4" t="s">
        <v>7</v>
      </c>
      <c r="O33501" s="4" t="s">
        <v>14</v>
      </c>
      <c r="P33501" s="4" t="s">
        <v>9</v>
      </c>
      <c r="Q33501" s="4" t="s">
        <v>1636</v>
      </c>
      <c r="R33501" s="4" t="s">
        <v>7</v>
      </c>
      <c r="S33501" s="4" t="s">
        <v>7</v>
      </c>
      <c r="T33501" s="4" t="s">
        <v>14</v>
      </c>
      <c r="U33501" s="4" t="s">
        <v>9</v>
      </c>
      <c r="V33501" s="4" t="s">
        <v>1636</v>
      </c>
      <c r="W33501" s="4" t="s">
        <v>7</v>
      </c>
      <c r="X33501" s="4" t="s">
        <v>7</v>
      </c>
      <c r="Y33501" s="4" t="s">
        <v>14</v>
      </c>
      <c r="Z33501" s="4" t="s">
        <v>9</v>
      </c>
      <c r="AA33501" s="4" t="s">
        <v>1636</v>
      </c>
      <c r="AB33501" s="4" t="s">
        <v>7</v>
      </c>
      <c r="AC33501" s="4" t="s">
        <v>7</v>
      </c>
      <c r="AD33501" s="4" t="s">
        <v>14</v>
      </c>
      <c r="AE33501" s="4" t="s">
        <v>9</v>
      </c>
      <c r="AF33501" s="4" t="s">
        <v>1636</v>
      </c>
      <c r="AG33501" s="4" t="s">
        <v>7</v>
      </c>
      <c r="AH33501" s="4" t="s">
        <v>7</v>
      </c>
      <c r="AI33501" s="4" t="s">
        <v>14</v>
      </c>
      <c r="AJ33501" s="4" t="s">
        <v>9</v>
      </c>
      <c r="AK33501" s="4" t="s">
        <v>1636</v>
      </c>
    </row>
    <row r="33502" spans="1:22">
      <c r="A33502" t="n">
        <v>303552</v>
      </c>
      <c r="B33502" s="109" t="n">
        <v>257</v>
      </c>
      <c r="C33502" s="7" t="n">
        <v>3</v>
      </c>
      <c r="D33502" s="7" t="n">
        <v>65533</v>
      </c>
      <c r="E33502" s="7" t="n">
        <v>0</v>
      </c>
      <c r="F33502" s="7" t="s">
        <v>357</v>
      </c>
      <c r="G33502" s="7" t="n">
        <f t="normal" ca="1">32-LENB(INDIRECT(ADDRESS(33502,6)))</f>
        <v>0</v>
      </c>
      <c r="H33502" s="7" t="n">
        <v>3</v>
      </c>
      <c r="I33502" s="7" t="n">
        <v>65533</v>
      </c>
      <c r="J33502" s="7" t="n">
        <v>0</v>
      </c>
      <c r="K33502" s="7" t="s">
        <v>358</v>
      </c>
      <c r="L33502" s="7" t="n">
        <f t="normal" ca="1">32-LENB(INDIRECT(ADDRESS(33502,11)))</f>
        <v>0</v>
      </c>
      <c r="M33502" s="7" t="n">
        <v>3</v>
      </c>
      <c r="N33502" s="7" t="n">
        <v>65533</v>
      </c>
      <c r="O33502" s="7" t="n">
        <v>0</v>
      </c>
      <c r="P33502" s="7" t="s">
        <v>359</v>
      </c>
      <c r="Q33502" s="7" t="n">
        <f t="normal" ca="1">32-LENB(INDIRECT(ADDRESS(33502,16)))</f>
        <v>0</v>
      </c>
      <c r="R33502" s="7" t="n">
        <v>9</v>
      </c>
      <c r="S33502" s="7" t="n">
        <v>7036</v>
      </c>
      <c r="T33502" s="7" t="n">
        <v>0</v>
      </c>
      <c r="U33502" s="7" t="s">
        <v>377</v>
      </c>
      <c r="V33502" s="7" t="n">
        <f t="normal" ca="1">32-LENB(INDIRECT(ADDRESS(33502,21)))</f>
        <v>0</v>
      </c>
      <c r="W33502" s="7" t="n">
        <v>4</v>
      </c>
      <c r="X33502" s="7" t="n">
        <v>65533</v>
      </c>
      <c r="Y33502" s="7" t="n">
        <v>4525</v>
      </c>
      <c r="Z33502" s="7" t="s">
        <v>15</v>
      </c>
      <c r="AA33502" s="7" t="n">
        <f t="normal" ca="1">32-LENB(INDIRECT(ADDRESS(33502,26)))</f>
        <v>0</v>
      </c>
      <c r="AB33502" s="7" t="n">
        <v>4</v>
      </c>
      <c r="AC33502" s="7" t="n">
        <v>65533</v>
      </c>
      <c r="AD33502" s="7" t="n">
        <v>4527</v>
      </c>
      <c r="AE33502" s="7" t="s">
        <v>15</v>
      </c>
      <c r="AF33502" s="7" t="n">
        <f t="normal" ca="1">32-LENB(INDIRECT(ADDRESS(33502,31)))</f>
        <v>0</v>
      </c>
      <c r="AG33502" s="7" t="n">
        <v>0</v>
      </c>
      <c r="AH33502" s="7" t="n">
        <v>65533</v>
      </c>
      <c r="AI33502" s="7" t="n">
        <v>0</v>
      </c>
      <c r="AJ33502" s="7" t="s">
        <v>15</v>
      </c>
      <c r="AK33502" s="7" t="n">
        <f t="normal" ca="1">32-LENB(INDIRECT(ADDRESS(33502,36)))</f>
        <v>0</v>
      </c>
    </row>
    <row r="33503" spans="1:22">
      <c r="A33503" t="s">
        <v>4</v>
      </c>
      <c r="B33503" s="4" t="s">
        <v>5</v>
      </c>
    </row>
    <row r="33504" spans="1:22">
      <c r="A33504" t="n">
        <v>303832</v>
      </c>
      <c r="B33504" s="5" t="n">
        <v>1</v>
      </c>
    </row>
    <row r="33505" spans="1:17" s="3" customFormat="1" customHeight="0">
      <c r="A33505" s="3" t="s">
        <v>2</v>
      </c>
      <c r="B33505" s="3" t="s">
        <v>1680</v>
      </c>
    </row>
    <row r="33506" spans="1:17">
      <c r="A33506" t="s">
        <v>4</v>
      </c>
      <c r="B33506" s="4" t="s">
        <v>5</v>
      </c>
      <c r="C33506" s="4" t="s">
        <v>7</v>
      </c>
      <c r="D33506" s="4" t="s">
        <v>7</v>
      </c>
      <c r="E33506" s="4" t="s">
        <v>14</v>
      </c>
      <c r="F33506" s="4" t="s">
        <v>9</v>
      </c>
      <c r="G33506" s="4" t="s">
        <v>1636</v>
      </c>
      <c r="H33506" s="4" t="s">
        <v>7</v>
      </c>
      <c r="I33506" s="4" t="s">
        <v>7</v>
      </c>
      <c r="J33506" s="4" t="s">
        <v>14</v>
      </c>
      <c r="K33506" s="4" t="s">
        <v>9</v>
      </c>
      <c r="L33506" s="4" t="s">
        <v>1636</v>
      </c>
      <c r="M33506" s="4" t="s">
        <v>7</v>
      </c>
      <c r="N33506" s="4" t="s">
        <v>7</v>
      </c>
      <c r="O33506" s="4" t="s">
        <v>14</v>
      </c>
      <c r="P33506" s="4" t="s">
        <v>9</v>
      </c>
      <c r="Q33506" s="4" t="s">
        <v>1636</v>
      </c>
    </row>
    <row r="33507" spans="1:17">
      <c r="A33507" t="n">
        <v>303840</v>
      </c>
      <c r="B33507" s="109" t="n">
        <v>257</v>
      </c>
      <c r="C33507" s="7" t="n">
        <v>9</v>
      </c>
      <c r="D33507" s="7" t="n">
        <v>7036</v>
      </c>
      <c r="E33507" s="7" t="n">
        <v>0</v>
      </c>
      <c r="F33507" s="7" t="s">
        <v>377</v>
      </c>
      <c r="G33507" s="7" t="n">
        <f t="normal" ca="1">32-LENB(INDIRECT(ADDRESS(33507,6)))</f>
        <v>0</v>
      </c>
      <c r="H33507" s="7" t="n">
        <v>4</v>
      </c>
      <c r="I33507" s="7" t="n">
        <v>65533</v>
      </c>
      <c r="J33507" s="7" t="n">
        <v>4524</v>
      </c>
      <c r="K33507" s="7" t="s">
        <v>15</v>
      </c>
      <c r="L33507" s="7" t="n">
        <f t="normal" ca="1">32-LENB(INDIRECT(ADDRESS(33507,11)))</f>
        <v>0</v>
      </c>
      <c r="M33507" s="7" t="n">
        <v>0</v>
      </c>
      <c r="N33507" s="7" t="n">
        <v>65533</v>
      </c>
      <c r="O33507" s="7" t="n">
        <v>0</v>
      </c>
      <c r="P33507" s="7" t="s">
        <v>15</v>
      </c>
      <c r="Q33507" s="7" t="n">
        <f t="normal" ca="1">32-LENB(INDIRECT(ADDRESS(33507,16)))</f>
        <v>0</v>
      </c>
    </row>
    <row r="33508" spans="1:17">
      <c r="A33508" t="s">
        <v>4</v>
      </c>
      <c r="B33508" s="4" t="s">
        <v>5</v>
      </c>
    </row>
    <row r="33509" spans="1:17">
      <c r="A33509" t="n">
        <v>303960</v>
      </c>
      <c r="B33509" s="5" t="n">
        <v>1</v>
      </c>
    </row>
    <row r="33510" spans="1:17" s="3" customFormat="1" customHeight="0">
      <c r="A33510" s="3" t="s">
        <v>2</v>
      </c>
      <c r="B33510" s="3" t="s">
        <v>1681</v>
      </c>
    </row>
    <row r="33511" spans="1:17">
      <c r="A33511" t="s">
        <v>4</v>
      </c>
      <c r="B33511" s="4" t="s">
        <v>5</v>
      </c>
      <c r="C33511" s="4" t="s">
        <v>7</v>
      </c>
      <c r="D33511" s="4" t="s">
        <v>7</v>
      </c>
      <c r="E33511" s="4" t="s">
        <v>14</v>
      </c>
      <c r="F33511" s="4" t="s">
        <v>9</v>
      </c>
      <c r="G33511" s="4" t="s">
        <v>1636</v>
      </c>
      <c r="H33511" s="4" t="s">
        <v>7</v>
      </c>
      <c r="I33511" s="4" t="s">
        <v>7</v>
      </c>
      <c r="J33511" s="4" t="s">
        <v>14</v>
      </c>
      <c r="K33511" s="4" t="s">
        <v>9</v>
      </c>
      <c r="L33511" s="4" t="s">
        <v>1636</v>
      </c>
      <c r="M33511" s="4" t="s">
        <v>7</v>
      </c>
      <c r="N33511" s="4" t="s">
        <v>7</v>
      </c>
      <c r="O33511" s="4" t="s">
        <v>14</v>
      </c>
      <c r="P33511" s="4" t="s">
        <v>9</v>
      </c>
      <c r="Q33511" s="4" t="s">
        <v>1636</v>
      </c>
    </row>
    <row r="33512" spans="1:17">
      <c r="A33512" t="n">
        <v>303968</v>
      </c>
      <c r="B33512" s="109" t="n">
        <v>257</v>
      </c>
      <c r="C33512" s="7" t="n">
        <v>9</v>
      </c>
      <c r="D33512" s="7" t="n">
        <v>7036</v>
      </c>
      <c r="E33512" s="7" t="n">
        <v>0</v>
      </c>
      <c r="F33512" s="7" t="s">
        <v>377</v>
      </c>
      <c r="G33512" s="7" t="n">
        <f t="normal" ca="1">32-LENB(INDIRECT(ADDRESS(33512,6)))</f>
        <v>0</v>
      </c>
      <c r="H33512" s="7" t="n">
        <v>4</v>
      </c>
      <c r="I33512" s="7" t="n">
        <v>65533</v>
      </c>
      <c r="J33512" s="7" t="n">
        <v>4524</v>
      </c>
      <c r="K33512" s="7" t="s">
        <v>15</v>
      </c>
      <c r="L33512" s="7" t="n">
        <f t="normal" ca="1">32-LENB(INDIRECT(ADDRESS(33512,11)))</f>
        <v>0</v>
      </c>
      <c r="M33512" s="7" t="n">
        <v>0</v>
      </c>
      <c r="N33512" s="7" t="n">
        <v>65533</v>
      </c>
      <c r="O33512" s="7" t="n">
        <v>0</v>
      </c>
      <c r="P33512" s="7" t="s">
        <v>15</v>
      </c>
      <c r="Q33512" s="7" t="n">
        <f t="normal" ca="1">32-LENB(INDIRECT(ADDRESS(33512,16)))</f>
        <v>0</v>
      </c>
    </row>
    <row r="33513" spans="1:17">
      <c r="A33513" t="s">
        <v>4</v>
      </c>
      <c r="B33513" s="4" t="s">
        <v>5</v>
      </c>
    </row>
    <row r="33514" spans="1:17">
      <c r="A33514" t="n">
        <v>304088</v>
      </c>
      <c r="B33514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2025-09-06T21:46:15</dcterms:created>
  <dcterms:modified xsi:type="dcterms:W3CDTF">2025-09-06T21:46:15</dcterms:modified>
</cp:coreProperties>
</file>